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IFERROR(__xludf.DUMMYFUNCTION("GOOGLEFINANCE(""DJUSGS"",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IFERROR(__xludf.DUMMYFUNCTION("GOOGLEFINANCE(""DJUSGS"",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IFERROR(__xludf.DUMMYFUNCTION("GOOGLEFINANCE(""DJUSGS"",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IFERROR(__xludf.DUMMYFUNCTION("GOOGLEFINANCE(""DJUSGS"",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IFERROR(__xludf.DUMMYFUNCTION("GOOGLEFINANCE(""DJUSGS"",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IFERROR(__xludf.DUMMYFUNCTION("""COMPUTED_VALUE"""),6635.01)</f>
        <v>6635.01</v>
      </c>
      <c r="D2" s="2">
        <f>IFERROR(__xludf.DUMMYFUNCTION("""COMPUTED_VALUE"""),45293.66666666667)</f>
        <v>45293.66667</v>
      </c>
      <c r="E2" s="1">
        <f>IFERROR(__xludf.DUMMYFUNCTION("""COMPUTED_VALUE"""),6662.56)</f>
        <v>6662.56</v>
      </c>
      <c r="G2" s="2">
        <f>IFERROR(__xludf.DUMMYFUNCTION("""COMPUTED_VALUE"""),45293.66666666667)</f>
        <v>45293.66667</v>
      </c>
      <c r="H2" s="1">
        <f>IFERROR(__xludf.DUMMYFUNCTION("""COMPUTED_VALUE"""),6585.1)</f>
        <v>6585.1</v>
      </c>
      <c r="J2" s="2">
        <f>IFERROR(__xludf.DUMMYFUNCTION("""COMPUTED_VALUE"""),45293.66666666667)</f>
        <v>45293.66667</v>
      </c>
      <c r="K2" s="1">
        <f>IFERROR(__xludf.DUMMYFUNCTION("""COMPUTED_VALUE"""),6614.33)</f>
        <v>6614.33</v>
      </c>
      <c r="M2" s="2">
        <f>IFERROR(__xludf.DUMMYFUNCTION("""COMPUTED_VALUE"""),45293.66666666667)</f>
        <v>45293.66667</v>
      </c>
      <c r="N2" s="1">
        <f>IFERROR(__xludf.DUMMYFUNCTION("""COMPUTED_VALUE"""),0.0)</f>
        <v>0</v>
      </c>
    </row>
    <row r="3">
      <c r="A3" s="2">
        <f>IFERROR(__xludf.DUMMYFUNCTION("""COMPUTED_VALUE"""),45294.66666666667)</f>
        <v>45294.66667</v>
      </c>
      <c r="B3" s="1">
        <f>IFERROR(__xludf.DUMMYFUNCTION("""COMPUTED_VALUE"""),6548.48)</f>
        <v>6548.48</v>
      </c>
      <c r="D3" s="2">
        <f>IFERROR(__xludf.DUMMYFUNCTION("""COMPUTED_VALUE"""),45294.66666666667)</f>
        <v>45294.66667</v>
      </c>
      <c r="E3" s="1">
        <f>IFERROR(__xludf.DUMMYFUNCTION("""COMPUTED_VALUE"""),6548.48)</f>
        <v>6548.48</v>
      </c>
      <c r="G3" s="2">
        <f>IFERROR(__xludf.DUMMYFUNCTION("""COMPUTED_VALUE"""),45294.66666666667)</f>
        <v>45294.66667</v>
      </c>
      <c r="H3" s="1">
        <f>IFERROR(__xludf.DUMMYFUNCTION("""COMPUTED_VALUE"""),6441.43)</f>
        <v>6441.43</v>
      </c>
      <c r="J3" s="2">
        <f>IFERROR(__xludf.DUMMYFUNCTION("""COMPUTED_VALUE"""),45294.66666666667)</f>
        <v>45294.66667</v>
      </c>
      <c r="K3" s="1">
        <f>IFERROR(__xludf.DUMMYFUNCTION("""COMPUTED_VALUE"""),6446.05)</f>
        <v>6446.05</v>
      </c>
      <c r="M3" s="2">
        <f>IFERROR(__xludf.DUMMYFUNCTION("""COMPUTED_VALUE"""),45294.66666666667)</f>
        <v>45294.66667</v>
      </c>
      <c r="N3" s="1">
        <f>IFERROR(__xludf.DUMMYFUNCTION("""COMPUTED_VALUE"""),0.0)</f>
        <v>0</v>
      </c>
    </row>
    <row r="4">
      <c r="A4" s="2">
        <f>IFERROR(__xludf.DUMMYFUNCTION("""COMPUTED_VALUE"""),45295.66666666667)</f>
        <v>45295.66667</v>
      </c>
      <c r="B4" s="1">
        <f>IFERROR(__xludf.DUMMYFUNCTION("""COMPUTED_VALUE"""),6438.72)</f>
        <v>6438.72</v>
      </c>
      <c r="D4" s="2">
        <f>IFERROR(__xludf.DUMMYFUNCTION("""COMPUTED_VALUE"""),45295.66666666667)</f>
        <v>45295.66667</v>
      </c>
      <c r="E4" s="1">
        <f>IFERROR(__xludf.DUMMYFUNCTION("""COMPUTED_VALUE"""),6479.24)</f>
        <v>6479.24</v>
      </c>
      <c r="G4" s="2">
        <f>IFERROR(__xludf.DUMMYFUNCTION("""COMPUTED_VALUE"""),45295.66666666667)</f>
        <v>45295.66667</v>
      </c>
      <c r="H4" s="1">
        <f>IFERROR(__xludf.DUMMYFUNCTION("""COMPUTED_VALUE"""),6428.54)</f>
        <v>6428.54</v>
      </c>
      <c r="J4" s="2">
        <f>IFERROR(__xludf.DUMMYFUNCTION("""COMPUTED_VALUE"""),45295.66666666667)</f>
        <v>45295.66667</v>
      </c>
      <c r="K4" s="1">
        <f>IFERROR(__xludf.DUMMYFUNCTION("""COMPUTED_VALUE"""),6432.95)</f>
        <v>6432.95</v>
      </c>
      <c r="M4" s="2">
        <f>IFERROR(__xludf.DUMMYFUNCTION("""COMPUTED_VALUE"""),45295.66666666667)</f>
        <v>45295.66667</v>
      </c>
      <c r="N4" s="1">
        <f>IFERROR(__xludf.DUMMYFUNCTION("""COMPUTED_VALUE"""),0.0)</f>
        <v>0</v>
      </c>
    </row>
    <row r="5">
      <c r="A5" s="2">
        <f>IFERROR(__xludf.DUMMYFUNCTION("""COMPUTED_VALUE"""),45296.66666666667)</f>
        <v>45296.66667</v>
      </c>
      <c r="B5" s="1">
        <f>IFERROR(__xludf.DUMMYFUNCTION("""COMPUTED_VALUE"""),6403.77)</f>
        <v>6403.77</v>
      </c>
      <c r="D5" s="2">
        <f>IFERROR(__xludf.DUMMYFUNCTION("""COMPUTED_VALUE"""),45296.66666666667)</f>
        <v>45296.66667</v>
      </c>
      <c r="E5" s="1">
        <f>IFERROR(__xludf.DUMMYFUNCTION("""COMPUTED_VALUE"""),6478.2)</f>
        <v>6478.2</v>
      </c>
      <c r="G5" s="2">
        <f>IFERROR(__xludf.DUMMYFUNCTION("""COMPUTED_VALUE"""),45296.66666666667)</f>
        <v>45296.66667</v>
      </c>
      <c r="H5" s="1">
        <f>IFERROR(__xludf.DUMMYFUNCTION("""COMPUTED_VALUE"""),6397.48)</f>
        <v>6397.48</v>
      </c>
      <c r="J5" s="2">
        <f>IFERROR(__xludf.DUMMYFUNCTION("""COMPUTED_VALUE"""),45296.66666666667)</f>
        <v>45296.66667</v>
      </c>
      <c r="K5" s="1">
        <f>IFERROR(__xludf.DUMMYFUNCTION("""COMPUTED_VALUE"""),6432.01)</f>
        <v>6432.01</v>
      </c>
      <c r="M5" s="2">
        <f>IFERROR(__xludf.DUMMYFUNCTION("""COMPUTED_VALUE"""),45296.66666666667)</f>
        <v>45296.66667</v>
      </c>
      <c r="N5" s="1">
        <f>IFERROR(__xludf.DUMMYFUNCTION("""COMPUTED_VALUE"""),0.0)</f>
        <v>0</v>
      </c>
    </row>
    <row r="6">
      <c r="A6" s="2">
        <f>IFERROR(__xludf.DUMMYFUNCTION("""COMPUTED_VALUE"""),45299.66666666667)</f>
        <v>45299.66667</v>
      </c>
      <c r="B6" s="1">
        <f>IFERROR(__xludf.DUMMYFUNCTION("""COMPUTED_VALUE"""),6436.15)</f>
        <v>6436.15</v>
      </c>
      <c r="D6" s="2">
        <f>IFERROR(__xludf.DUMMYFUNCTION("""COMPUTED_VALUE"""),45299.66666666667)</f>
        <v>45299.66667</v>
      </c>
      <c r="E6" s="1">
        <f>IFERROR(__xludf.DUMMYFUNCTION("""COMPUTED_VALUE"""),6551.11)</f>
        <v>6551.11</v>
      </c>
      <c r="G6" s="2">
        <f>IFERROR(__xludf.DUMMYFUNCTION("""COMPUTED_VALUE"""),45299.66666666667)</f>
        <v>45299.66667</v>
      </c>
      <c r="H6" s="1">
        <f>IFERROR(__xludf.DUMMYFUNCTION("""COMPUTED_VALUE"""),6433.76)</f>
        <v>6433.76</v>
      </c>
      <c r="J6" s="2">
        <f>IFERROR(__xludf.DUMMYFUNCTION("""COMPUTED_VALUE"""),45299.66666666667)</f>
        <v>45299.66667</v>
      </c>
      <c r="K6" s="1">
        <f>IFERROR(__xludf.DUMMYFUNCTION("""COMPUTED_VALUE"""),6551.11)</f>
        <v>6551.11</v>
      </c>
      <c r="M6" s="2">
        <f>IFERROR(__xludf.DUMMYFUNCTION("""COMPUTED_VALUE"""),45299.66666666667)</f>
        <v>45299.66667</v>
      </c>
      <c r="N6" s="1">
        <f>IFERROR(__xludf.DUMMYFUNCTION("""COMPUTED_VALUE"""),0.0)</f>
        <v>0</v>
      </c>
    </row>
    <row r="7">
      <c r="A7" s="2">
        <f>IFERROR(__xludf.DUMMYFUNCTION("""COMPUTED_VALUE"""),45300.66666666667)</f>
        <v>45300.66667</v>
      </c>
      <c r="B7" s="1">
        <f>IFERROR(__xludf.DUMMYFUNCTION("""COMPUTED_VALUE"""),6507.23)</f>
        <v>6507.23</v>
      </c>
      <c r="D7" s="2">
        <f>IFERROR(__xludf.DUMMYFUNCTION("""COMPUTED_VALUE"""),45300.66666666667)</f>
        <v>45300.66667</v>
      </c>
      <c r="E7" s="1">
        <f>IFERROR(__xludf.DUMMYFUNCTION("""COMPUTED_VALUE"""),6555.73)</f>
        <v>6555.73</v>
      </c>
      <c r="G7" s="2">
        <f>IFERROR(__xludf.DUMMYFUNCTION("""COMPUTED_VALUE"""),45300.66666666667)</f>
        <v>45300.66667</v>
      </c>
      <c r="H7" s="1">
        <f>IFERROR(__xludf.DUMMYFUNCTION("""COMPUTED_VALUE"""),6499.33)</f>
        <v>6499.33</v>
      </c>
      <c r="J7" s="2">
        <f>IFERROR(__xludf.DUMMYFUNCTION("""COMPUTED_VALUE"""),45300.66666666667)</f>
        <v>45300.66667</v>
      </c>
      <c r="K7" s="1">
        <f>IFERROR(__xludf.DUMMYFUNCTION("""COMPUTED_VALUE"""),6528.58)</f>
        <v>6528.58</v>
      </c>
      <c r="M7" s="2">
        <f>IFERROR(__xludf.DUMMYFUNCTION("""COMPUTED_VALUE"""),45300.66666666667)</f>
        <v>45300.66667</v>
      </c>
      <c r="N7" s="1">
        <f>IFERROR(__xludf.DUMMYFUNCTION("""COMPUTED_VALUE"""),0.0)</f>
        <v>0</v>
      </c>
    </row>
    <row r="8">
      <c r="A8" s="2">
        <f>IFERROR(__xludf.DUMMYFUNCTION("""COMPUTED_VALUE"""),45301.66666666667)</f>
        <v>45301.66667</v>
      </c>
      <c r="B8" s="1">
        <f>IFERROR(__xludf.DUMMYFUNCTION("""COMPUTED_VALUE"""),6539.91)</f>
        <v>6539.91</v>
      </c>
      <c r="D8" s="2">
        <f>IFERROR(__xludf.DUMMYFUNCTION("""COMPUTED_VALUE"""),45301.66666666667)</f>
        <v>45301.66667</v>
      </c>
      <c r="E8" s="1">
        <f>IFERROR(__xludf.DUMMYFUNCTION("""COMPUTED_VALUE"""),6560.84)</f>
        <v>6560.84</v>
      </c>
      <c r="G8" s="2">
        <f>IFERROR(__xludf.DUMMYFUNCTION("""COMPUTED_VALUE"""),45301.66666666667)</f>
        <v>45301.66667</v>
      </c>
      <c r="H8" s="1">
        <f>IFERROR(__xludf.DUMMYFUNCTION("""COMPUTED_VALUE"""),6493.74)</f>
        <v>6493.74</v>
      </c>
      <c r="J8" s="2">
        <f>IFERROR(__xludf.DUMMYFUNCTION("""COMPUTED_VALUE"""),45301.66666666667)</f>
        <v>45301.66667</v>
      </c>
      <c r="K8" s="1">
        <f>IFERROR(__xludf.DUMMYFUNCTION("""COMPUTED_VALUE"""),6553.56)</f>
        <v>6553.56</v>
      </c>
      <c r="M8" s="2">
        <f>IFERROR(__xludf.DUMMYFUNCTION("""COMPUTED_VALUE"""),45301.66666666667)</f>
        <v>45301.66667</v>
      </c>
      <c r="N8" s="1">
        <f>IFERROR(__xludf.DUMMYFUNCTION("""COMPUTED_VALUE"""),0.0)</f>
        <v>0</v>
      </c>
    </row>
    <row r="9">
      <c r="A9" s="2">
        <f>IFERROR(__xludf.DUMMYFUNCTION("""COMPUTED_VALUE"""),45302.66666666667)</f>
        <v>45302.66667</v>
      </c>
      <c r="B9" s="1">
        <f>IFERROR(__xludf.DUMMYFUNCTION("""COMPUTED_VALUE"""),6552.59)</f>
        <v>6552.59</v>
      </c>
      <c r="D9" s="2">
        <f>IFERROR(__xludf.DUMMYFUNCTION("""COMPUTED_VALUE"""),45302.66666666667)</f>
        <v>45302.66667</v>
      </c>
      <c r="E9" s="1">
        <f>IFERROR(__xludf.DUMMYFUNCTION("""COMPUTED_VALUE"""),6560.0)</f>
        <v>6560</v>
      </c>
      <c r="G9" s="2">
        <f>IFERROR(__xludf.DUMMYFUNCTION("""COMPUTED_VALUE"""),45302.66666666667)</f>
        <v>45302.66667</v>
      </c>
      <c r="H9" s="1">
        <f>IFERROR(__xludf.DUMMYFUNCTION("""COMPUTED_VALUE"""),6473.6)</f>
        <v>6473.6</v>
      </c>
      <c r="J9" s="2">
        <f>IFERROR(__xludf.DUMMYFUNCTION("""COMPUTED_VALUE"""),45302.66666666667)</f>
        <v>45302.66667</v>
      </c>
      <c r="K9" s="1">
        <f>IFERROR(__xludf.DUMMYFUNCTION("""COMPUTED_VALUE"""),6542.28)</f>
        <v>6542.28</v>
      </c>
      <c r="M9" s="2">
        <f>IFERROR(__xludf.DUMMYFUNCTION("""COMPUTED_VALUE"""),45302.66666666667)</f>
        <v>45302.66667</v>
      </c>
      <c r="N9" s="1">
        <f>IFERROR(__xludf.DUMMYFUNCTION("""COMPUTED_VALUE"""),0.0)</f>
        <v>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IFERROR(__xludf.DUMMYFUNCTION("""COMPUTED_VALUE"""),6578.13)</f>
        <v>6578.13</v>
      </c>
      <c r="D10" s="2">
        <f>IFERROR(__xludf.DUMMYFUNCTION("""COMPUTED_VALUE"""),45303.66666666667)</f>
        <v>45303.66667</v>
      </c>
      <c r="E10" s="1">
        <f>IFERROR(__xludf.DUMMYFUNCTION("""COMPUTED_VALUE"""),6605.86)</f>
        <v>6605.86</v>
      </c>
      <c r="G10" s="2">
        <f>IFERROR(__xludf.DUMMYFUNCTION("""COMPUTED_VALUE"""),45303.66666666667)</f>
        <v>45303.66667</v>
      </c>
      <c r="H10" s="1">
        <f>IFERROR(__xludf.DUMMYFUNCTION("""COMPUTED_VALUE"""),6512.02)</f>
        <v>6512.02</v>
      </c>
      <c r="J10" s="2">
        <f>IFERROR(__xludf.DUMMYFUNCTION("""COMPUTED_VALUE"""),45303.66666666667)</f>
        <v>45303.66667</v>
      </c>
      <c r="K10" s="1">
        <f>IFERROR(__xludf.DUMMYFUNCTION("""COMPUTED_VALUE"""),6531.14)</f>
        <v>6531.14</v>
      </c>
      <c r="M10" s="2">
        <f>IFERROR(__xludf.DUMMYFUNCTION("""COMPUTED_VALUE"""),45303.66666666667)</f>
        <v>45303.66667</v>
      </c>
      <c r="N10" s="1">
        <f>IFERROR(__xludf.DUMMYFUNCTION("""COMPUTED_VALUE"""),0.0)</f>
        <v>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IFERROR(__xludf.DUMMYFUNCTION("""COMPUTED_VALUE"""),6490.07)</f>
        <v>6490.07</v>
      </c>
      <c r="D11" s="2">
        <f>IFERROR(__xludf.DUMMYFUNCTION("""COMPUTED_VALUE"""),45307.66666666667)</f>
        <v>45307.66667</v>
      </c>
      <c r="E11" s="1">
        <f>IFERROR(__xludf.DUMMYFUNCTION("""COMPUTED_VALUE"""),6524.84)</f>
        <v>6524.84</v>
      </c>
      <c r="G11" s="2">
        <f>IFERROR(__xludf.DUMMYFUNCTION("""COMPUTED_VALUE"""),45307.66666666667)</f>
        <v>45307.66667</v>
      </c>
      <c r="H11" s="1">
        <f>IFERROR(__xludf.DUMMYFUNCTION("""COMPUTED_VALUE"""),6466.23)</f>
        <v>6466.23</v>
      </c>
      <c r="J11" s="2">
        <f>IFERROR(__xludf.DUMMYFUNCTION("""COMPUTED_VALUE"""),45307.66666666667)</f>
        <v>45307.66667</v>
      </c>
      <c r="K11" s="1">
        <f>IFERROR(__xludf.DUMMYFUNCTION("""COMPUTED_VALUE"""),6496.02)</f>
        <v>6496.02</v>
      </c>
      <c r="M11" s="2">
        <f>IFERROR(__xludf.DUMMYFUNCTION("""COMPUTED_VALUE"""),45307.66666666667)</f>
        <v>45307.66667</v>
      </c>
      <c r="N11" s="1">
        <f>IFERROR(__xludf.DUMMYFUNCTION("""COMPUTED_VALUE"""),0.0)</f>
        <v>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IFERROR(__xludf.DUMMYFUNCTION("""COMPUTED_VALUE"""),6431.93)</f>
        <v>6431.93</v>
      </c>
      <c r="D12" s="2">
        <f>IFERROR(__xludf.DUMMYFUNCTION("""COMPUTED_VALUE"""),45308.66666666667)</f>
        <v>45308.66667</v>
      </c>
      <c r="E12" s="1">
        <f>IFERROR(__xludf.DUMMYFUNCTION("""COMPUTED_VALUE"""),6462.42)</f>
        <v>6462.42</v>
      </c>
      <c r="G12" s="2">
        <f>IFERROR(__xludf.DUMMYFUNCTION("""COMPUTED_VALUE"""),45308.66666666667)</f>
        <v>45308.66667</v>
      </c>
      <c r="H12" s="1">
        <f>IFERROR(__xludf.DUMMYFUNCTION("""COMPUTED_VALUE"""),6420.13)</f>
        <v>6420.13</v>
      </c>
      <c r="J12" s="2">
        <f>IFERROR(__xludf.DUMMYFUNCTION("""COMPUTED_VALUE"""),45308.66666666667)</f>
        <v>45308.66667</v>
      </c>
      <c r="K12" s="1">
        <f>IFERROR(__xludf.DUMMYFUNCTION("""COMPUTED_VALUE"""),6459.4)</f>
        <v>6459.4</v>
      </c>
      <c r="M12" s="2">
        <f>IFERROR(__xludf.DUMMYFUNCTION("""COMPUTED_VALUE"""),45308.66666666667)</f>
        <v>45308.66667</v>
      </c>
      <c r="N12" s="1">
        <f>IFERROR(__xludf.DUMMYFUNCTION("""COMPUTED_VALUE"""),0.0)</f>
        <v>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IFERROR(__xludf.DUMMYFUNCTION("""COMPUTED_VALUE"""),6498.96)</f>
        <v>6498.96</v>
      </c>
      <c r="D13" s="2">
        <f>IFERROR(__xludf.DUMMYFUNCTION("""COMPUTED_VALUE"""),45309.66666666667)</f>
        <v>45309.66667</v>
      </c>
      <c r="E13" s="1">
        <f>IFERROR(__xludf.DUMMYFUNCTION("""COMPUTED_VALUE"""),6520.88)</f>
        <v>6520.88</v>
      </c>
      <c r="G13" s="2">
        <f>IFERROR(__xludf.DUMMYFUNCTION("""COMPUTED_VALUE"""),45309.66666666667)</f>
        <v>45309.66667</v>
      </c>
      <c r="H13" s="1">
        <f>IFERROR(__xludf.DUMMYFUNCTION("""COMPUTED_VALUE"""),6445.15)</f>
        <v>6445.15</v>
      </c>
      <c r="J13" s="2">
        <f>IFERROR(__xludf.DUMMYFUNCTION("""COMPUTED_VALUE"""),45309.66666666667)</f>
        <v>45309.66667</v>
      </c>
      <c r="K13" s="1">
        <f>IFERROR(__xludf.DUMMYFUNCTION("""COMPUTED_VALUE"""),6516.01)</f>
        <v>6516.01</v>
      </c>
      <c r="M13" s="2">
        <f>IFERROR(__xludf.DUMMYFUNCTION("""COMPUTED_VALUE"""),45309.66666666667)</f>
        <v>45309.66667</v>
      </c>
      <c r="N13" s="1">
        <f>IFERROR(__xludf.DUMMYFUNCTION("""COMPUTED_VALUE"""),0.0)</f>
        <v>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IFERROR(__xludf.DUMMYFUNCTION("""COMPUTED_VALUE"""),6548.38)</f>
        <v>6548.38</v>
      </c>
      <c r="D14" s="2">
        <f>IFERROR(__xludf.DUMMYFUNCTION("""COMPUTED_VALUE"""),45310.66666666667)</f>
        <v>45310.66667</v>
      </c>
      <c r="E14" s="1">
        <f>IFERROR(__xludf.DUMMYFUNCTION("""COMPUTED_VALUE"""),6583.42)</f>
        <v>6583.42</v>
      </c>
      <c r="G14" s="2">
        <f>IFERROR(__xludf.DUMMYFUNCTION("""COMPUTED_VALUE"""),45310.66666666667)</f>
        <v>45310.66667</v>
      </c>
      <c r="H14" s="1">
        <f>IFERROR(__xludf.DUMMYFUNCTION("""COMPUTED_VALUE"""),6500.57)</f>
        <v>6500.57</v>
      </c>
      <c r="J14" s="2">
        <f>IFERROR(__xludf.DUMMYFUNCTION("""COMPUTED_VALUE"""),45310.66666666667)</f>
        <v>45310.66667</v>
      </c>
      <c r="K14" s="1">
        <f>IFERROR(__xludf.DUMMYFUNCTION("""COMPUTED_VALUE"""),6577.7)</f>
        <v>6577.7</v>
      </c>
      <c r="M14" s="2">
        <f>IFERROR(__xludf.DUMMYFUNCTION("""COMPUTED_VALUE"""),45310.66666666667)</f>
        <v>45310.66667</v>
      </c>
      <c r="N14" s="1">
        <f>IFERROR(__xludf.DUMMYFUNCTION("""COMPUTED_VALUE"""),0.0)</f>
        <v>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IFERROR(__xludf.DUMMYFUNCTION("""COMPUTED_VALUE"""),6628.49)</f>
        <v>6628.49</v>
      </c>
      <c r="D15" s="2">
        <f>IFERROR(__xludf.DUMMYFUNCTION("""COMPUTED_VALUE"""),45313.66666666667)</f>
        <v>45313.66667</v>
      </c>
      <c r="E15" s="1">
        <f>IFERROR(__xludf.DUMMYFUNCTION("""COMPUTED_VALUE"""),6693.18)</f>
        <v>6693.18</v>
      </c>
      <c r="G15" s="2">
        <f>IFERROR(__xludf.DUMMYFUNCTION("""COMPUTED_VALUE"""),45313.66666666667)</f>
        <v>45313.66667</v>
      </c>
      <c r="H15" s="1">
        <f>IFERROR(__xludf.DUMMYFUNCTION("""COMPUTED_VALUE"""),6628.49)</f>
        <v>6628.49</v>
      </c>
      <c r="J15" s="2">
        <f>IFERROR(__xludf.DUMMYFUNCTION("""COMPUTED_VALUE"""),45313.66666666667)</f>
        <v>45313.66667</v>
      </c>
      <c r="K15" s="1">
        <f>IFERROR(__xludf.DUMMYFUNCTION("""COMPUTED_VALUE"""),6663.12)</f>
        <v>6663.12</v>
      </c>
      <c r="M15" s="2">
        <f>IFERROR(__xludf.DUMMYFUNCTION("""COMPUTED_VALUE"""),45313.66666666667)</f>
        <v>45313.66667</v>
      </c>
      <c r="N15" s="1">
        <f>IFERROR(__xludf.DUMMYFUNCTION("""COMPUTED_VALUE"""),0.0)</f>
        <v>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IFERROR(__xludf.DUMMYFUNCTION("""COMPUTED_VALUE"""),6701.64)</f>
        <v>6701.64</v>
      </c>
      <c r="D16" s="2">
        <f>IFERROR(__xludf.DUMMYFUNCTION("""COMPUTED_VALUE"""),45314.66666666667)</f>
        <v>45314.66667</v>
      </c>
      <c r="E16" s="1">
        <f>IFERROR(__xludf.DUMMYFUNCTION("""COMPUTED_VALUE"""),6706.48)</f>
        <v>6706.48</v>
      </c>
      <c r="G16" s="2">
        <f>IFERROR(__xludf.DUMMYFUNCTION("""COMPUTED_VALUE"""),45314.66666666667)</f>
        <v>45314.66667</v>
      </c>
      <c r="H16" s="1">
        <f>IFERROR(__xludf.DUMMYFUNCTION("""COMPUTED_VALUE"""),6624.83)</f>
        <v>6624.83</v>
      </c>
      <c r="J16" s="2">
        <f>IFERROR(__xludf.DUMMYFUNCTION("""COMPUTED_VALUE"""),45314.66666666667)</f>
        <v>45314.66667</v>
      </c>
      <c r="K16" s="1">
        <f>IFERROR(__xludf.DUMMYFUNCTION("""COMPUTED_VALUE"""),6655.29)</f>
        <v>6655.29</v>
      </c>
      <c r="M16" s="2">
        <f>IFERROR(__xludf.DUMMYFUNCTION("""COMPUTED_VALUE"""),45314.66666666667)</f>
        <v>45314.66667</v>
      </c>
      <c r="N16" s="1">
        <f>IFERROR(__xludf.DUMMYFUNCTION("""COMPUTED_VALUE"""),0.0)</f>
        <v>0</v>
      </c>
    </row>
    <row r="17">
      <c r="A17" s="2">
        <f>IFERROR(__xludf.DUMMYFUNCTION("""COMPUTED_VALUE"""),45315.66666666667)</f>
        <v>45315.66667</v>
      </c>
      <c r="B17" s="1">
        <f>IFERROR(__xludf.DUMMYFUNCTION("""COMPUTED_VALUE"""),6709.49)</f>
        <v>6709.49</v>
      </c>
      <c r="D17" s="2">
        <f>IFERROR(__xludf.DUMMYFUNCTION("""COMPUTED_VALUE"""),45315.66666666667)</f>
        <v>45315.66667</v>
      </c>
      <c r="E17" s="1">
        <f>IFERROR(__xludf.DUMMYFUNCTION("""COMPUTED_VALUE"""),6713.65)</f>
        <v>6713.65</v>
      </c>
      <c r="G17" s="2">
        <f>IFERROR(__xludf.DUMMYFUNCTION("""COMPUTED_VALUE"""),45315.66666666667)</f>
        <v>45315.66667</v>
      </c>
      <c r="H17" s="1">
        <f>IFERROR(__xludf.DUMMYFUNCTION("""COMPUTED_VALUE"""),6579.45)</f>
        <v>6579.45</v>
      </c>
      <c r="J17" s="2">
        <f>IFERROR(__xludf.DUMMYFUNCTION("""COMPUTED_VALUE"""),45315.66666666667)</f>
        <v>45315.66667</v>
      </c>
      <c r="K17" s="1">
        <f>IFERROR(__xludf.DUMMYFUNCTION("""COMPUTED_VALUE"""),6582.29)</f>
        <v>6582.29</v>
      </c>
      <c r="M17" s="2">
        <f>IFERROR(__xludf.DUMMYFUNCTION("""COMPUTED_VALUE"""),45315.66666666667)</f>
        <v>45315.66667</v>
      </c>
      <c r="N17" s="1">
        <f>IFERROR(__xludf.DUMMYFUNCTION("""COMPUTED_VALUE"""),0.0)</f>
        <v>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IFERROR(__xludf.DUMMYFUNCTION("""COMPUTED_VALUE"""),6634.13)</f>
        <v>6634.13</v>
      </c>
      <c r="D18" s="2">
        <f>IFERROR(__xludf.DUMMYFUNCTION("""COMPUTED_VALUE"""),45316.66666666667)</f>
        <v>45316.66667</v>
      </c>
      <c r="E18" s="1">
        <f>IFERROR(__xludf.DUMMYFUNCTION("""COMPUTED_VALUE"""),6643.57)</f>
        <v>6643.57</v>
      </c>
      <c r="G18" s="2">
        <f>IFERROR(__xludf.DUMMYFUNCTION("""COMPUTED_VALUE"""),45316.66666666667)</f>
        <v>45316.66667</v>
      </c>
      <c r="H18" s="1">
        <f>IFERROR(__xludf.DUMMYFUNCTION("""COMPUTED_VALUE"""),6572.73)</f>
        <v>6572.73</v>
      </c>
      <c r="J18" s="2">
        <f>IFERROR(__xludf.DUMMYFUNCTION("""COMPUTED_VALUE"""),45316.66666666667)</f>
        <v>45316.66667</v>
      </c>
      <c r="K18" s="1">
        <f>IFERROR(__xludf.DUMMYFUNCTION("""COMPUTED_VALUE"""),6601.98)</f>
        <v>6601.98</v>
      </c>
      <c r="M18" s="2">
        <f>IFERROR(__xludf.DUMMYFUNCTION("""COMPUTED_VALUE"""),45316.66666666667)</f>
        <v>45316.66667</v>
      </c>
      <c r="N18" s="1">
        <f>IFERROR(__xludf.DUMMYFUNCTION("""COMPUTED_VALUE"""),0.0)</f>
        <v>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IFERROR(__xludf.DUMMYFUNCTION("""COMPUTED_VALUE"""),6619.42)</f>
        <v>6619.42</v>
      </c>
      <c r="D19" s="2">
        <f>IFERROR(__xludf.DUMMYFUNCTION("""COMPUTED_VALUE"""),45317.66666666667)</f>
        <v>45317.66667</v>
      </c>
      <c r="E19" s="1">
        <f>IFERROR(__xludf.DUMMYFUNCTION("""COMPUTED_VALUE"""),6650.97)</f>
        <v>6650.97</v>
      </c>
      <c r="G19" s="2">
        <f>IFERROR(__xludf.DUMMYFUNCTION("""COMPUTED_VALUE"""),45317.66666666667)</f>
        <v>45317.66667</v>
      </c>
      <c r="H19" s="1">
        <f>IFERROR(__xludf.DUMMYFUNCTION("""COMPUTED_VALUE"""),6602.04)</f>
        <v>6602.04</v>
      </c>
      <c r="J19" s="2">
        <f>IFERROR(__xludf.DUMMYFUNCTION("""COMPUTED_VALUE"""),45317.66666666667)</f>
        <v>45317.66667</v>
      </c>
      <c r="K19" s="1">
        <f>IFERROR(__xludf.DUMMYFUNCTION("""COMPUTED_VALUE"""),6612.09)</f>
        <v>6612.09</v>
      </c>
      <c r="M19" s="2">
        <f>IFERROR(__xludf.DUMMYFUNCTION("""COMPUTED_VALUE"""),45317.66666666667)</f>
        <v>45317.66667</v>
      </c>
      <c r="N19" s="1">
        <f>IFERROR(__xludf.DUMMYFUNCTION("""COMPUTED_VALUE"""),0.0)</f>
        <v>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IFERROR(__xludf.DUMMYFUNCTION("""COMPUTED_VALUE"""),6614.54)</f>
        <v>6614.54</v>
      </c>
      <c r="D20" s="2">
        <f>IFERROR(__xludf.DUMMYFUNCTION("""COMPUTED_VALUE"""),45320.66666666667)</f>
        <v>45320.66667</v>
      </c>
      <c r="E20" s="1">
        <f>IFERROR(__xludf.DUMMYFUNCTION("""COMPUTED_VALUE"""),6702.07)</f>
        <v>6702.07</v>
      </c>
      <c r="G20" s="2">
        <f>IFERROR(__xludf.DUMMYFUNCTION("""COMPUTED_VALUE"""),45320.66666666667)</f>
        <v>45320.66667</v>
      </c>
      <c r="H20" s="1">
        <f>IFERROR(__xludf.DUMMYFUNCTION("""COMPUTED_VALUE"""),6608.82)</f>
        <v>6608.82</v>
      </c>
      <c r="J20" s="2">
        <f>IFERROR(__xludf.DUMMYFUNCTION("""COMPUTED_VALUE"""),45320.66666666667)</f>
        <v>45320.66667</v>
      </c>
      <c r="K20" s="1">
        <f>IFERROR(__xludf.DUMMYFUNCTION("""COMPUTED_VALUE"""),6701.78)</f>
        <v>6701.78</v>
      </c>
      <c r="M20" s="2">
        <f>IFERROR(__xludf.DUMMYFUNCTION("""COMPUTED_VALUE"""),45320.66666666667)</f>
        <v>45320.66667</v>
      </c>
      <c r="N20" s="1">
        <f>IFERROR(__xludf.DUMMYFUNCTION("""COMPUTED_VALUE"""),0.0)</f>
        <v>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IFERROR(__xludf.DUMMYFUNCTION("""COMPUTED_VALUE"""),6690.51)</f>
        <v>6690.51</v>
      </c>
      <c r="D21" s="2">
        <f>IFERROR(__xludf.DUMMYFUNCTION("""COMPUTED_VALUE"""),45321.66666666667)</f>
        <v>45321.66667</v>
      </c>
      <c r="E21" s="1">
        <f>IFERROR(__xludf.DUMMYFUNCTION("""COMPUTED_VALUE"""),6700.47)</f>
        <v>6700.47</v>
      </c>
      <c r="G21" s="2">
        <f>IFERROR(__xludf.DUMMYFUNCTION("""COMPUTED_VALUE"""),45321.66666666667)</f>
        <v>45321.66667</v>
      </c>
      <c r="H21" s="1">
        <f>IFERROR(__xludf.DUMMYFUNCTION("""COMPUTED_VALUE"""),6665.25)</f>
        <v>6665.25</v>
      </c>
      <c r="J21" s="2">
        <f>IFERROR(__xludf.DUMMYFUNCTION("""COMPUTED_VALUE"""),45321.66666666667)</f>
        <v>45321.66667</v>
      </c>
      <c r="K21" s="1">
        <f>IFERROR(__xludf.DUMMYFUNCTION("""COMPUTED_VALUE"""),6678.96)</f>
        <v>6678.96</v>
      </c>
      <c r="M21" s="2">
        <f>IFERROR(__xludf.DUMMYFUNCTION("""COMPUTED_VALUE"""),45321.66666666667)</f>
        <v>45321.66667</v>
      </c>
      <c r="N21" s="1">
        <f>IFERROR(__xludf.DUMMYFUNCTION("""COMPUTED_VALUE"""),0.0)</f>
        <v>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IFERROR(__xludf.DUMMYFUNCTION("""COMPUTED_VALUE"""),6666.04)</f>
        <v>6666.04</v>
      </c>
      <c r="D22" s="2">
        <f>IFERROR(__xludf.DUMMYFUNCTION("""COMPUTED_VALUE"""),45322.66666666667)</f>
        <v>45322.66667</v>
      </c>
      <c r="E22" s="1">
        <f>IFERROR(__xludf.DUMMYFUNCTION("""COMPUTED_VALUE"""),6692.09)</f>
        <v>6692.09</v>
      </c>
      <c r="G22" s="2">
        <f>IFERROR(__xludf.DUMMYFUNCTION("""COMPUTED_VALUE"""),45322.66666666667)</f>
        <v>45322.66667</v>
      </c>
      <c r="H22" s="1">
        <f>IFERROR(__xludf.DUMMYFUNCTION("""COMPUTED_VALUE"""),6551.68)</f>
        <v>6551.68</v>
      </c>
      <c r="J22" s="2">
        <f>IFERROR(__xludf.DUMMYFUNCTION("""COMPUTED_VALUE"""),45322.66666666667)</f>
        <v>45322.66667</v>
      </c>
      <c r="K22" s="1">
        <f>IFERROR(__xludf.DUMMYFUNCTION("""COMPUTED_VALUE"""),6557.91)</f>
        <v>6557.91</v>
      </c>
      <c r="M22" s="2">
        <f>IFERROR(__xludf.DUMMYFUNCTION("""COMPUTED_VALUE"""),45322.66666666667)</f>
        <v>45322.66667</v>
      </c>
      <c r="N22" s="1">
        <f>IFERROR(__xludf.DUMMYFUNCTION("""COMPUTED_VALUE"""),0.0)</f>
        <v>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IFERROR(__xludf.DUMMYFUNCTION("""COMPUTED_VALUE"""),6595.79)</f>
        <v>6595.79</v>
      </c>
      <c r="D23" s="2">
        <f>IFERROR(__xludf.DUMMYFUNCTION("""COMPUTED_VALUE"""),45323.66666666667)</f>
        <v>45323.66667</v>
      </c>
      <c r="E23" s="1">
        <f>IFERROR(__xludf.DUMMYFUNCTION("""COMPUTED_VALUE"""),6666.63)</f>
        <v>6666.63</v>
      </c>
      <c r="G23" s="2">
        <f>IFERROR(__xludf.DUMMYFUNCTION("""COMPUTED_VALUE"""),45323.66666666667)</f>
        <v>45323.66667</v>
      </c>
      <c r="H23" s="1">
        <f>IFERROR(__xludf.DUMMYFUNCTION("""COMPUTED_VALUE"""),6546.06)</f>
        <v>6546.06</v>
      </c>
      <c r="J23" s="2">
        <f>IFERROR(__xludf.DUMMYFUNCTION("""COMPUTED_VALUE"""),45323.66666666667)</f>
        <v>45323.66667</v>
      </c>
      <c r="K23" s="1">
        <f>IFERROR(__xludf.DUMMYFUNCTION("""COMPUTED_VALUE"""),6664.71)</f>
        <v>6664.71</v>
      </c>
      <c r="M23" s="2">
        <f>IFERROR(__xludf.DUMMYFUNCTION("""COMPUTED_VALUE"""),45323.66666666667)</f>
        <v>45323.66667</v>
      </c>
      <c r="N23" s="1">
        <f>IFERROR(__xludf.DUMMYFUNCTION("""COMPUTED_VALUE"""),0.0)</f>
        <v>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IFERROR(__xludf.DUMMYFUNCTION("""COMPUTED_VALUE"""),6640.85)</f>
        <v>6640.85</v>
      </c>
      <c r="D24" s="2">
        <f>IFERROR(__xludf.DUMMYFUNCTION("""COMPUTED_VALUE"""),45324.66666666667)</f>
        <v>45324.66667</v>
      </c>
      <c r="E24" s="1">
        <f>IFERROR(__xludf.DUMMYFUNCTION("""COMPUTED_VALUE"""),6721.2)</f>
        <v>6721.2</v>
      </c>
      <c r="G24" s="2">
        <f>IFERROR(__xludf.DUMMYFUNCTION("""COMPUTED_VALUE"""),45324.66666666667)</f>
        <v>45324.66667</v>
      </c>
      <c r="H24" s="1">
        <f>IFERROR(__xludf.DUMMYFUNCTION("""COMPUTED_VALUE"""),6604.42)</f>
        <v>6604.42</v>
      </c>
      <c r="J24" s="2">
        <f>IFERROR(__xludf.DUMMYFUNCTION("""COMPUTED_VALUE"""),45324.66666666667)</f>
        <v>45324.66667</v>
      </c>
      <c r="K24" s="1">
        <f>IFERROR(__xludf.DUMMYFUNCTION("""COMPUTED_VALUE"""),6695.34)</f>
        <v>6695.34</v>
      </c>
      <c r="M24" s="2">
        <f>IFERROR(__xludf.DUMMYFUNCTION("""COMPUTED_VALUE"""),45324.66666666667)</f>
        <v>45324.66667</v>
      </c>
      <c r="N24" s="1">
        <f>IFERROR(__xludf.DUMMYFUNCTION("""COMPUTED_VALUE"""),0.0)</f>
        <v>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IFERROR(__xludf.DUMMYFUNCTION("""COMPUTED_VALUE"""),6652.98)</f>
        <v>6652.98</v>
      </c>
      <c r="D25" s="2">
        <f>IFERROR(__xludf.DUMMYFUNCTION("""COMPUTED_VALUE"""),45327.66666666667)</f>
        <v>45327.66667</v>
      </c>
      <c r="E25" s="1">
        <f>IFERROR(__xludf.DUMMYFUNCTION("""COMPUTED_VALUE"""),6660.41)</f>
        <v>6660.41</v>
      </c>
      <c r="G25" s="2">
        <f>IFERROR(__xludf.DUMMYFUNCTION("""COMPUTED_VALUE"""),45327.66666666667)</f>
        <v>45327.66667</v>
      </c>
      <c r="H25" s="1">
        <f>IFERROR(__xludf.DUMMYFUNCTION("""COMPUTED_VALUE"""),6579.85)</f>
        <v>6579.85</v>
      </c>
      <c r="J25" s="2">
        <f>IFERROR(__xludf.DUMMYFUNCTION("""COMPUTED_VALUE"""),45327.66666666667)</f>
        <v>45327.66667</v>
      </c>
      <c r="K25" s="1">
        <f>IFERROR(__xludf.DUMMYFUNCTION("""COMPUTED_VALUE"""),6638.58)</f>
        <v>6638.58</v>
      </c>
      <c r="M25" s="2">
        <f>IFERROR(__xludf.DUMMYFUNCTION("""COMPUTED_VALUE"""),45327.66666666667)</f>
        <v>45327.66667</v>
      </c>
      <c r="N25" s="1">
        <f>IFERROR(__xludf.DUMMYFUNCTION("""COMPUTED_VALUE"""),0.0)</f>
        <v>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IFERROR(__xludf.DUMMYFUNCTION("""COMPUTED_VALUE"""),6653.33)</f>
        <v>6653.33</v>
      </c>
      <c r="D26" s="2">
        <f>IFERROR(__xludf.DUMMYFUNCTION("""COMPUTED_VALUE"""),45328.66666666667)</f>
        <v>45328.66667</v>
      </c>
      <c r="E26" s="1">
        <f>IFERROR(__xludf.DUMMYFUNCTION("""COMPUTED_VALUE"""),6698.56)</f>
        <v>6698.56</v>
      </c>
      <c r="G26" s="2">
        <f>IFERROR(__xludf.DUMMYFUNCTION("""COMPUTED_VALUE"""),45328.66666666667)</f>
        <v>45328.66667</v>
      </c>
      <c r="H26" s="1">
        <f>IFERROR(__xludf.DUMMYFUNCTION("""COMPUTED_VALUE"""),6645.16)</f>
        <v>6645.16</v>
      </c>
      <c r="J26" s="2">
        <f>IFERROR(__xludf.DUMMYFUNCTION("""COMPUTED_VALUE"""),45328.66666666667)</f>
        <v>45328.66667</v>
      </c>
      <c r="K26" s="1">
        <f>IFERROR(__xludf.DUMMYFUNCTION("""COMPUTED_VALUE"""),6697.66)</f>
        <v>6697.66</v>
      </c>
      <c r="M26" s="2">
        <f>IFERROR(__xludf.DUMMYFUNCTION("""COMPUTED_VALUE"""),45328.66666666667)</f>
        <v>45328.66667</v>
      </c>
      <c r="N26" s="1">
        <f>IFERROR(__xludf.DUMMYFUNCTION("""COMPUTED_VALUE"""),0.0)</f>
        <v>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IFERROR(__xludf.DUMMYFUNCTION("""COMPUTED_VALUE"""),6720.63)</f>
        <v>6720.63</v>
      </c>
      <c r="D27" s="2">
        <f>IFERROR(__xludf.DUMMYFUNCTION("""COMPUTED_VALUE"""),45329.66666666667)</f>
        <v>45329.66667</v>
      </c>
      <c r="E27" s="1">
        <f>IFERROR(__xludf.DUMMYFUNCTION("""COMPUTED_VALUE"""),6775.15)</f>
        <v>6775.15</v>
      </c>
      <c r="G27" s="2">
        <f>IFERROR(__xludf.DUMMYFUNCTION("""COMPUTED_VALUE"""),45329.66666666667)</f>
        <v>45329.66667</v>
      </c>
      <c r="H27" s="1">
        <f>IFERROR(__xludf.DUMMYFUNCTION("""COMPUTED_VALUE"""),6684.73)</f>
        <v>6684.73</v>
      </c>
      <c r="J27" s="2">
        <f>IFERROR(__xludf.DUMMYFUNCTION("""COMPUTED_VALUE"""),45329.66666666667)</f>
        <v>45329.66667</v>
      </c>
      <c r="K27" s="1">
        <f>IFERROR(__xludf.DUMMYFUNCTION("""COMPUTED_VALUE"""),6746.15)</f>
        <v>6746.15</v>
      </c>
      <c r="M27" s="2">
        <f>IFERROR(__xludf.DUMMYFUNCTION("""COMPUTED_VALUE"""),45329.66666666667)</f>
        <v>45329.66667</v>
      </c>
      <c r="N27" s="1">
        <f>IFERROR(__xludf.DUMMYFUNCTION("""COMPUTED_VALUE"""),0.0)</f>
        <v>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IFERROR(__xludf.DUMMYFUNCTION("""COMPUTED_VALUE"""),6751.25)</f>
        <v>6751.25</v>
      </c>
      <c r="D28" s="2">
        <f>IFERROR(__xludf.DUMMYFUNCTION("""COMPUTED_VALUE"""),45330.66666666667)</f>
        <v>45330.66667</v>
      </c>
      <c r="E28" s="1">
        <f>IFERROR(__xludf.DUMMYFUNCTION("""COMPUTED_VALUE"""),6830.6)</f>
        <v>6830.6</v>
      </c>
      <c r="G28" s="2">
        <f>IFERROR(__xludf.DUMMYFUNCTION("""COMPUTED_VALUE"""),45330.66666666667)</f>
        <v>45330.66667</v>
      </c>
      <c r="H28" s="1">
        <f>IFERROR(__xludf.DUMMYFUNCTION("""COMPUTED_VALUE"""),6747.76)</f>
        <v>6747.76</v>
      </c>
      <c r="J28" s="2">
        <f>IFERROR(__xludf.DUMMYFUNCTION("""COMPUTED_VALUE"""),45330.66666666667)</f>
        <v>45330.66667</v>
      </c>
      <c r="K28" s="1">
        <f>IFERROR(__xludf.DUMMYFUNCTION("""COMPUTED_VALUE"""),6826.87)</f>
        <v>6826.87</v>
      </c>
      <c r="M28" s="2">
        <f>IFERROR(__xludf.DUMMYFUNCTION("""COMPUTED_VALUE"""),45330.66666666667)</f>
        <v>45330.66667</v>
      </c>
      <c r="N28" s="1">
        <f>IFERROR(__xludf.DUMMYFUNCTION("""COMPUTED_VALUE"""),0.0)</f>
        <v>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IFERROR(__xludf.DUMMYFUNCTION("""COMPUTED_VALUE"""),6849.01)</f>
        <v>6849.01</v>
      </c>
      <c r="D29" s="2">
        <f>IFERROR(__xludf.DUMMYFUNCTION("""COMPUTED_VALUE"""),45331.66666666667)</f>
        <v>45331.66667</v>
      </c>
      <c r="E29" s="1">
        <f>IFERROR(__xludf.DUMMYFUNCTION("""COMPUTED_VALUE"""),6898.38)</f>
        <v>6898.38</v>
      </c>
      <c r="G29" s="2">
        <f>IFERROR(__xludf.DUMMYFUNCTION("""COMPUTED_VALUE"""),45331.66666666667)</f>
        <v>45331.66667</v>
      </c>
      <c r="H29" s="1">
        <f>IFERROR(__xludf.DUMMYFUNCTION("""COMPUTED_VALUE"""),6843.59)</f>
        <v>6843.59</v>
      </c>
      <c r="J29" s="2">
        <f>IFERROR(__xludf.DUMMYFUNCTION("""COMPUTED_VALUE"""),45331.66666666667)</f>
        <v>45331.66667</v>
      </c>
      <c r="K29" s="1">
        <f>IFERROR(__xludf.DUMMYFUNCTION("""COMPUTED_VALUE"""),6889.37)</f>
        <v>6889.37</v>
      </c>
      <c r="M29" s="2">
        <f>IFERROR(__xludf.DUMMYFUNCTION("""COMPUTED_VALUE"""),45331.66666666667)</f>
        <v>45331.66667</v>
      </c>
      <c r="N29" s="1">
        <f>IFERROR(__xludf.DUMMYFUNCTION("""COMPUTED_VALUE"""),0.0)</f>
        <v>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IFERROR(__xludf.DUMMYFUNCTION("""COMPUTED_VALUE"""),6896.0)</f>
        <v>6896</v>
      </c>
      <c r="D30" s="2">
        <f>IFERROR(__xludf.DUMMYFUNCTION("""COMPUTED_VALUE"""),45334.66666666667)</f>
        <v>45334.66667</v>
      </c>
      <c r="E30" s="1">
        <f>IFERROR(__xludf.DUMMYFUNCTION("""COMPUTED_VALUE"""),6972.5)</f>
        <v>6972.5</v>
      </c>
      <c r="G30" s="2">
        <f>IFERROR(__xludf.DUMMYFUNCTION("""COMPUTED_VALUE"""),45334.66666666667)</f>
        <v>45334.66667</v>
      </c>
      <c r="H30" s="1">
        <f>IFERROR(__xludf.DUMMYFUNCTION("""COMPUTED_VALUE"""),6894.33)</f>
        <v>6894.33</v>
      </c>
      <c r="J30" s="2">
        <f>IFERROR(__xludf.DUMMYFUNCTION("""COMPUTED_VALUE"""),45334.66666666667)</f>
        <v>45334.66667</v>
      </c>
      <c r="K30" s="1">
        <f>IFERROR(__xludf.DUMMYFUNCTION("""COMPUTED_VALUE"""),6933.57)</f>
        <v>6933.57</v>
      </c>
      <c r="M30" s="2">
        <f>IFERROR(__xludf.DUMMYFUNCTION("""COMPUTED_VALUE"""),45334.66666666667)</f>
        <v>45334.66667</v>
      </c>
      <c r="N30" s="1">
        <f>IFERROR(__xludf.DUMMYFUNCTION("""COMPUTED_VALUE"""),0.0)</f>
        <v>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IFERROR(__xludf.DUMMYFUNCTION("""COMPUTED_VALUE"""),6800.53)</f>
        <v>6800.53</v>
      </c>
      <c r="D31" s="2">
        <f>IFERROR(__xludf.DUMMYFUNCTION("""COMPUTED_VALUE"""),45335.66666666667)</f>
        <v>45335.66667</v>
      </c>
      <c r="E31" s="1">
        <f>IFERROR(__xludf.DUMMYFUNCTION("""COMPUTED_VALUE"""),6871.43)</f>
        <v>6871.43</v>
      </c>
      <c r="G31" s="2">
        <f>IFERROR(__xludf.DUMMYFUNCTION("""COMPUTED_VALUE"""),45335.66666666667)</f>
        <v>45335.66667</v>
      </c>
      <c r="H31" s="1">
        <f>IFERROR(__xludf.DUMMYFUNCTION("""COMPUTED_VALUE"""),6754.18)</f>
        <v>6754.18</v>
      </c>
      <c r="J31" s="2">
        <f>IFERROR(__xludf.DUMMYFUNCTION("""COMPUTED_VALUE"""),45335.66666666667)</f>
        <v>45335.66667</v>
      </c>
      <c r="K31" s="1">
        <f>IFERROR(__xludf.DUMMYFUNCTION("""COMPUTED_VALUE"""),6801.42)</f>
        <v>6801.42</v>
      </c>
      <c r="M31" s="2">
        <f>IFERROR(__xludf.DUMMYFUNCTION("""COMPUTED_VALUE"""),45335.66666666667)</f>
        <v>45335.66667</v>
      </c>
      <c r="N31" s="1">
        <f>IFERROR(__xludf.DUMMYFUNCTION("""COMPUTED_VALUE"""),0.0)</f>
        <v>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IFERROR(__xludf.DUMMYFUNCTION("""COMPUTED_VALUE"""),6870.88)</f>
        <v>6870.88</v>
      </c>
      <c r="D32" s="2">
        <f>IFERROR(__xludf.DUMMYFUNCTION("""COMPUTED_VALUE"""),45336.66666666667)</f>
        <v>45336.66667</v>
      </c>
      <c r="E32" s="1">
        <f>IFERROR(__xludf.DUMMYFUNCTION("""COMPUTED_VALUE"""),6939.61)</f>
        <v>6939.61</v>
      </c>
      <c r="G32" s="2">
        <f>IFERROR(__xludf.DUMMYFUNCTION("""COMPUTED_VALUE"""),45336.66666666667)</f>
        <v>45336.66667</v>
      </c>
      <c r="H32" s="1">
        <f>IFERROR(__xludf.DUMMYFUNCTION("""COMPUTED_VALUE"""),6847.79)</f>
        <v>6847.79</v>
      </c>
      <c r="J32" s="2">
        <f>IFERROR(__xludf.DUMMYFUNCTION("""COMPUTED_VALUE"""),45336.66666666667)</f>
        <v>45336.66667</v>
      </c>
      <c r="K32" s="1">
        <f>IFERROR(__xludf.DUMMYFUNCTION("""COMPUTED_VALUE"""),6936.44)</f>
        <v>6936.44</v>
      </c>
      <c r="M32" s="2">
        <f>IFERROR(__xludf.DUMMYFUNCTION("""COMPUTED_VALUE"""),45336.66666666667)</f>
        <v>45336.66667</v>
      </c>
      <c r="N32" s="1">
        <f>IFERROR(__xludf.DUMMYFUNCTION("""COMPUTED_VALUE"""),0.0)</f>
        <v>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IFERROR(__xludf.DUMMYFUNCTION("""COMPUTED_VALUE"""),6978.99)</f>
        <v>6978.99</v>
      </c>
      <c r="D33" s="2">
        <f>IFERROR(__xludf.DUMMYFUNCTION("""COMPUTED_VALUE"""),45337.66666666667)</f>
        <v>45337.66667</v>
      </c>
      <c r="E33" s="1">
        <f>IFERROR(__xludf.DUMMYFUNCTION("""COMPUTED_VALUE"""),7028.61)</f>
        <v>7028.61</v>
      </c>
      <c r="G33" s="2">
        <f>IFERROR(__xludf.DUMMYFUNCTION("""COMPUTED_VALUE"""),45337.66666666667)</f>
        <v>45337.66667</v>
      </c>
      <c r="H33" s="1">
        <f>IFERROR(__xludf.DUMMYFUNCTION("""COMPUTED_VALUE"""),6966.89)</f>
        <v>6966.89</v>
      </c>
      <c r="J33" s="2">
        <f>IFERROR(__xludf.DUMMYFUNCTION("""COMPUTED_VALUE"""),45337.66666666667)</f>
        <v>45337.66667</v>
      </c>
      <c r="K33" s="1">
        <f>IFERROR(__xludf.DUMMYFUNCTION("""COMPUTED_VALUE"""),7025.32)</f>
        <v>7025.32</v>
      </c>
      <c r="M33" s="2">
        <f>IFERROR(__xludf.DUMMYFUNCTION("""COMPUTED_VALUE"""),45337.66666666667)</f>
        <v>45337.66667</v>
      </c>
      <c r="N33" s="1">
        <f>IFERROR(__xludf.DUMMYFUNCTION("""COMPUTED_VALUE"""),0.0)</f>
        <v>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IFERROR(__xludf.DUMMYFUNCTION("""COMPUTED_VALUE"""),7006.44)</f>
        <v>7006.44</v>
      </c>
      <c r="D34" s="2">
        <f>IFERROR(__xludf.DUMMYFUNCTION("""COMPUTED_VALUE"""),45338.66666666667)</f>
        <v>45338.66667</v>
      </c>
      <c r="E34" s="1">
        <f>IFERROR(__xludf.DUMMYFUNCTION("""COMPUTED_VALUE"""),7034.41)</f>
        <v>7034.41</v>
      </c>
      <c r="G34" s="2">
        <f>IFERROR(__xludf.DUMMYFUNCTION("""COMPUTED_VALUE"""),45338.66666666667)</f>
        <v>45338.66667</v>
      </c>
      <c r="H34" s="1">
        <f>IFERROR(__xludf.DUMMYFUNCTION("""COMPUTED_VALUE"""),6951.65)</f>
        <v>6951.65</v>
      </c>
      <c r="J34" s="2">
        <f>IFERROR(__xludf.DUMMYFUNCTION("""COMPUTED_VALUE"""),45338.66666666667)</f>
        <v>45338.66667</v>
      </c>
      <c r="K34" s="1">
        <f>IFERROR(__xludf.DUMMYFUNCTION("""COMPUTED_VALUE"""),6951.83)</f>
        <v>6951.83</v>
      </c>
      <c r="M34" s="2">
        <f>IFERROR(__xludf.DUMMYFUNCTION("""COMPUTED_VALUE"""),45338.66666666667)</f>
        <v>45338.66667</v>
      </c>
      <c r="N34" s="1">
        <f>IFERROR(__xludf.DUMMYFUNCTION("""COMPUTED_VALUE"""),0.0)</f>
        <v>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IFERROR(__xludf.DUMMYFUNCTION("""COMPUTED_VALUE"""),6898.15)</f>
        <v>6898.15</v>
      </c>
      <c r="D35" s="2">
        <f>IFERROR(__xludf.DUMMYFUNCTION("""COMPUTED_VALUE"""),45342.66666666667)</f>
        <v>45342.66667</v>
      </c>
      <c r="E35" s="1">
        <f>IFERROR(__xludf.DUMMYFUNCTION("""COMPUTED_VALUE"""),6902.5)</f>
        <v>6902.5</v>
      </c>
      <c r="G35" s="2">
        <f>IFERROR(__xludf.DUMMYFUNCTION("""COMPUTED_VALUE"""),45342.66666666667)</f>
        <v>45342.66667</v>
      </c>
      <c r="H35" s="1">
        <f>IFERROR(__xludf.DUMMYFUNCTION("""COMPUTED_VALUE"""),6844.13)</f>
        <v>6844.13</v>
      </c>
      <c r="J35" s="2">
        <f>IFERROR(__xludf.DUMMYFUNCTION("""COMPUTED_VALUE"""),45342.66666666667)</f>
        <v>45342.66667</v>
      </c>
      <c r="K35" s="1">
        <f>IFERROR(__xludf.DUMMYFUNCTION("""COMPUTED_VALUE"""),6883.82)</f>
        <v>6883.82</v>
      </c>
      <c r="M35" s="2">
        <f>IFERROR(__xludf.DUMMYFUNCTION("""COMPUTED_VALUE"""),45342.66666666667)</f>
        <v>45342.66667</v>
      </c>
      <c r="N35" s="1">
        <f>IFERROR(__xludf.DUMMYFUNCTION("""COMPUTED_VALUE"""),0.0)</f>
        <v>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IFERROR(__xludf.DUMMYFUNCTION("""COMPUTED_VALUE"""),6833.5)</f>
        <v>6833.5</v>
      </c>
      <c r="D36" s="2">
        <f>IFERROR(__xludf.DUMMYFUNCTION("""COMPUTED_VALUE"""),45343.66666666667)</f>
        <v>45343.66667</v>
      </c>
      <c r="E36" s="1">
        <f>IFERROR(__xludf.DUMMYFUNCTION("""COMPUTED_VALUE"""),6861.67)</f>
        <v>6861.67</v>
      </c>
      <c r="G36" s="2">
        <f>IFERROR(__xludf.DUMMYFUNCTION("""COMPUTED_VALUE"""),45343.66666666667)</f>
        <v>45343.66667</v>
      </c>
      <c r="H36" s="1">
        <f>IFERROR(__xludf.DUMMYFUNCTION("""COMPUTED_VALUE"""),6810.05)</f>
        <v>6810.05</v>
      </c>
      <c r="J36" s="2">
        <f>IFERROR(__xludf.DUMMYFUNCTION("""COMPUTED_VALUE"""),45343.66666666667)</f>
        <v>45343.66667</v>
      </c>
      <c r="K36" s="1">
        <f>IFERROR(__xludf.DUMMYFUNCTION("""COMPUTED_VALUE"""),6853.18)</f>
        <v>6853.18</v>
      </c>
      <c r="M36" s="2">
        <f>IFERROR(__xludf.DUMMYFUNCTION("""COMPUTED_VALUE"""),45343.66666666667)</f>
        <v>45343.66667</v>
      </c>
      <c r="N36" s="1">
        <f>IFERROR(__xludf.DUMMYFUNCTION("""COMPUTED_VALUE"""),0.0)</f>
        <v>0</v>
      </c>
    </row>
    <row r="37">
      <c r="A37" s="2">
        <f>IFERROR(__xludf.DUMMYFUNCTION("""COMPUTED_VALUE"""),45344.66666666667)</f>
        <v>45344.66667</v>
      </c>
      <c r="B37" s="1">
        <f>IFERROR(__xludf.DUMMYFUNCTION("""COMPUTED_VALUE"""),6923.17)</f>
        <v>6923.17</v>
      </c>
      <c r="D37" s="2">
        <f>IFERROR(__xludf.DUMMYFUNCTION("""COMPUTED_VALUE"""),45344.66666666667)</f>
        <v>45344.66667</v>
      </c>
      <c r="E37" s="1">
        <f>IFERROR(__xludf.DUMMYFUNCTION("""COMPUTED_VALUE"""),6989.81)</f>
        <v>6989.81</v>
      </c>
      <c r="G37" s="2">
        <f>IFERROR(__xludf.DUMMYFUNCTION("""COMPUTED_VALUE"""),45344.66666666667)</f>
        <v>45344.66667</v>
      </c>
      <c r="H37" s="1">
        <f>IFERROR(__xludf.DUMMYFUNCTION("""COMPUTED_VALUE"""),6905.53)</f>
        <v>6905.53</v>
      </c>
      <c r="J37" s="2">
        <f>IFERROR(__xludf.DUMMYFUNCTION("""COMPUTED_VALUE"""),45344.66666666667)</f>
        <v>45344.66667</v>
      </c>
      <c r="K37" s="1">
        <f>IFERROR(__xludf.DUMMYFUNCTION("""COMPUTED_VALUE"""),6980.19)</f>
        <v>6980.19</v>
      </c>
      <c r="M37" s="2">
        <f>IFERROR(__xludf.DUMMYFUNCTION("""COMPUTED_VALUE"""),45344.66666666667)</f>
        <v>45344.66667</v>
      </c>
      <c r="N37" s="1">
        <f>IFERROR(__xludf.DUMMYFUNCTION("""COMPUTED_VALUE"""),0.0)</f>
        <v>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IFERROR(__xludf.DUMMYFUNCTION("""COMPUTED_VALUE"""),6983.34)</f>
        <v>6983.34</v>
      </c>
      <c r="D38" s="2">
        <f>IFERROR(__xludf.DUMMYFUNCTION("""COMPUTED_VALUE"""),45345.66666666667)</f>
        <v>45345.66667</v>
      </c>
      <c r="E38" s="1">
        <f>IFERROR(__xludf.DUMMYFUNCTION("""COMPUTED_VALUE"""),7004.0)</f>
        <v>7004</v>
      </c>
      <c r="G38" s="2">
        <f>IFERROR(__xludf.DUMMYFUNCTION("""COMPUTED_VALUE"""),45345.66666666667)</f>
        <v>45345.66667</v>
      </c>
      <c r="H38" s="1">
        <f>IFERROR(__xludf.DUMMYFUNCTION("""COMPUTED_VALUE"""),6945.77)</f>
        <v>6945.77</v>
      </c>
      <c r="J38" s="2">
        <f>IFERROR(__xludf.DUMMYFUNCTION("""COMPUTED_VALUE"""),45345.66666666667)</f>
        <v>45345.66667</v>
      </c>
      <c r="K38" s="1">
        <f>IFERROR(__xludf.DUMMYFUNCTION("""COMPUTED_VALUE"""),6979.75)</f>
        <v>6979.75</v>
      </c>
      <c r="M38" s="2">
        <f>IFERROR(__xludf.DUMMYFUNCTION("""COMPUTED_VALUE"""),45345.66666666667)</f>
        <v>45345.66667</v>
      </c>
      <c r="N38" s="1">
        <f>IFERROR(__xludf.DUMMYFUNCTION("""COMPUTED_VALUE"""),0.0)</f>
        <v>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IFERROR(__xludf.DUMMYFUNCTION("""COMPUTED_VALUE"""),6987.94)</f>
        <v>6987.94</v>
      </c>
      <c r="D39" s="2">
        <f>IFERROR(__xludf.DUMMYFUNCTION("""COMPUTED_VALUE"""),45348.66666666667)</f>
        <v>45348.66667</v>
      </c>
      <c r="E39" s="1">
        <f>IFERROR(__xludf.DUMMYFUNCTION("""COMPUTED_VALUE"""),7023.33)</f>
        <v>7023.33</v>
      </c>
      <c r="G39" s="2">
        <f>IFERROR(__xludf.DUMMYFUNCTION("""COMPUTED_VALUE"""),45348.66666666667)</f>
        <v>45348.66667</v>
      </c>
      <c r="H39" s="1">
        <f>IFERROR(__xludf.DUMMYFUNCTION("""COMPUTED_VALUE"""),6987.13)</f>
        <v>6987.13</v>
      </c>
      <c r="J39" s="2">
        <f>IFERROR(__xludf.DUMMYFUNCTION("""COMPUTED_VALUE"""),45348.66666666667)</f>
        <v>45348.66667</v>
      </c>
      <c r="K39" s="1">
        <f>IFERROR(__xludf.DUMMYFUNCTION("""COMPUTED_VALUE"""),7001.69)</f>
        <v>7001.69</v>
      </c>
      <c r="M39" s="2">
        <f>IFERROR(__xludf.DUMMYFUNCTION("""COMPUTED_VALUE"""),45348.66666666667)</f>
        <v>45348.66667</v>
      </c>
      <c r="N39" s="1">
        <f>IFERROR(__xludf.DUMMYFUNCTION("""COMPUTED_VALUE"""),0.0)</f>
        <v>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IFERROR(__xludf.DUMMYFUNCTION("""COMPUTED_VALUE"""),7027.0)</f>
        <v>7027</v>
      </c>
      <c r="D40" s="2">
        <f>IFERROR(__xludf.DUMMYFUNCTION("""COMPUTED_VALUE"""),45349.66666666667)</f>
        <v>45349.66667</v>
      </c>
      <c r="E40" s="1">
        <f>IFERROR(__xludf.DUMMYFUNCTION("""COMPUTED_VALUE"""),7038.25)</f>
        <v>7038.25</v>
      </c>
      <c r="G40" s="2">
        <f>IFERROR(__xludf.DUMMYFUNCTION("""COMPUTED_VALUE"""),45349.66666666667)</f>
        <v>45349.66667</v>
      </c>
      <c r="H40" s="1">
        <f>IFERROR(__xludf.DUMMYFUNCTION("""COMPUTED_VALUE"""),7003.84)</f>
        <v>7003.84</v>
      </c>
      <c r="J40" s="2">
        <f>IFERROR(__xludf.DUMMYFUNCTION("""COMPUTED_VALUE"""),45349.66666666667)</f>
        <v>45349.66667</v>
      </c>
      <c r="K40" s="1">
        <f>IFERROR(__xludf.DUMMYFUNCTION("""COMPUTED_VALUE"""),7031.58)</f>
        <v>7031.58</v>
      </c>
      <c r="M40" s="2">
        <f>IFERROR(__xludf.DUMMYFUNCTION("""COMPUTED_VALUE"""),45349.66666666667)</f>
        <v>45349.66667</v>
      </c>
      <c r="N40" s="1">
        <f>IFERROR(__xludf.DUMMYFUNCTION("""COMPUTED_VALUE"""),0.0)</f>
        <v>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IFERROR(__xludf.DUMMYFUNCTION("""COMPUTED_VALUE"""),7000.18)</f>
        <v>7000.18</v>
      </c>
      <c r="D41" s="2">
        <f>IFERROR(__xludf.DUMMYFUNCTION("""COMPUTED_VALUE"""),45350.66666666667)</f>
        <v>45350.66667</v>
      </c>
      <c r="E41" s="1">
        <f>IFERROR(__xludf.DUMMYFUNCTION("""COMPUTED_VALUE"""),7056.52)</f>
        <v>7056.52</v>
      </c>
      <c r="G41" s="2">
        <f>IFERROR(__xludf.DUMMYFUNCTION("""COMPUTED_VALUE"""),45350.66666666667)</f>
        <v>45350.66667</v>
      </c>
      <c r="H41" s="1">
        <f>IFERROR(__xludf.DUMMYFUNCTION("""COMPUTED_VALUE"""),6992.75)</f>
        <v>6992.75</v>
      </c>
      <c r="J41" s="2">
        <f>IFERROR(__xludf.DUMMYFUNCTION("""COMPUTED_VALUE"""),45350.66666666667)</f>
        <v>45350.66667</v>
      </c>
      <c r="K41" s="1">
        <f>IFERROR(__xludf.DUMMYFUNCTION("""COMPUTED_VALUE"""),7036.76)</f>
        <v>7036.76</v>
      </c>
      <c r="M41" s="2">
        <f>IFERROR(__xludf.DUMMYFUNCTION("""COMPUTED_VALUE"""),45350.66666666667)</f>
        <v>45350.66667</v>
      </c>
      <c r="N41" s="1">
        <f>IFERROR(__xludf.DUMMYFUNCTION("""COMPUTED_VALUE"""),0.0)</f>
        <v>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IFERROR(__xludf.DUMMYFUNCTION("""COMPUTED_VALUE"""),7095.8)</f>
        <v>7095.8</v>
      </c>
      <c r="D42" s="2">
        <f>IFERROR(__xludf.DUMMYFUNCTION("""COMPUTED_VALUE"""),45351.66666666667)</f>
        <v>45351.66667</v>
      </c>
      <c r="E42" s="1">
        <f>IFERROR(__xludf.DUMMYFUNCTION("""COMPUTED_VALUE"""),7115.64)</f>
        <v>7115.64</v>
      </c>
      <c r="G42" s="2">
        <f>IFERROR(__xludf.DUMMYFUNCTION("""COMPUTED_VALUE"""),45351.66666666667)</f>
        <v>45351.66667</v>
      </c>
      <c r="H42" s="1">
        <f>IFERROR(__xludf.DUMMYFUNCTION("""COMPUTED_VALUE"""),7048.34)</f>
        <v>7048.34</v>
      </c>
      <c r="J42" s="2">
        <f>IFERROR(__xludf.DUMMYFUNCTION("""COMPUTED_VALUE"""),45351.66666666667)</f>
        <v>45351.66667</v>
      </c>
      <c r="K42" s="1">
        <f>IFERROR(__xludf.DUMMYFUNCTION("""COMPUTED_VALUE"""),7094.02)</f>
        <v>7094.02</v>
      </c>
      <c r="M42" s="2">
        <f>IFERROR(__xludf.DUMMYFUNCTION("""COMPUTED_VALUE"""),45351.66666666667)</f>
        <v>45351.66667</v>
      </c>
      <c r="N42" s="1">
        <f>IFERROR(__xludf.DUMMYFUNCTION("""COMPUTED_VALUE"""),0.0)</f>
        <v>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IFERROR(__xludf.DUMMYFUNCTION("""COMPUTED_VALUE"""),7094.45)</f>
        <v>7094.45</v>
      </c>
      <c r="D43" s="2">
        <f>IFERROR(__xludf.DUMMYFUNCTION("""COMPUTED_VALUE"""),45352.66666666667)</f>
        <v>45352.66667</v>
      </c>
      <c r="E43" s="1">
        <f>IFERROR(__xludf.DUMMYFUNCTION("""COMPUTED_VALUE"""),7151.15)</f>
        <v>7151.15</v>
      </c>
      <c r="G43" s="2">
        <f>IFERROR(__xludf.DUMMYFUNCTION("""COMPUTED_VALUE"""),45352.66666666667)</f>
        <v>45352.66667</v>
      </c>
      <c r="H43" s="1">
        <f>IFERROR(__xludf.DUMMYFUNCTION("""COMPUTED_VALUE"""),7064.3)</f>
        <v>7064.3</v>
      </c>
      <c r="J43" s="2">
        <f>IFERROR(__xludf.DUMMYFUNCTION("""COMPUTED_VALUE"""),45352.66666666667)</f>
        <v>45352.66667</v>
      </c>
      <c r="K43" s="1">
        <f>IFERROR(__xludf.DUMMYFUNCTION("""COMPUTED_VALUE"""),7148.7)</f>
        <v>7148.7</v>
      </c>
      <c r="M43" s="2">
        <f>IFERROR(__xludf.DUMMYFUNCTION("""COMPUTED_VALUE"""),45352.66666666667)</f>
        <v>45352.66667</v>
      </c>
      <c r="N43" s="1">
        <f>IFERROR(__xludf.DUMMYFUNCTION("""COMPUTED_VALUE"""),0.0)</f>
        <v>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IFERROR(__xludf.DUMMYFUNCTION("""COMPUTED_VALUE"""),7194.74)</f>
        <v>7194.74</v>
      </c>
      <c r="D44" s="2">
        <f>IFERROR(__xludf.DUMMYFUNCTION("""COMPUTED_VALUE"""),45355.66666666667)</f>
        <v>45355.66667</v>
      </c>
      <c r="E44" s="1">
        <f>IFERROR(__xludf.DUMMYFUNCTION("""COMPUTED_VALUE"""),7239.19)</f>
        <v>7239.19</v>
      </c>
      <c r="G44" s="2">
        <f>IFERROR(__xludf.DUMMYFUNCTION("""COMPUTED_VALUE"""),45355.66666666667)</f>
        <v>45355.66667</v>
      </c>
      <c r="H44" s="1">
        <f>IFERROR(__xludf.DUMMYFUNCTION("""COMPUTED_VALUE"""),7189.95)</f>
        <v>7189.95</v>
      </c>
      <c r="J44" s="2">
        <f>IFERROR(__xludf.DUMMYFUNCTION("""COMPUTED_VALUE"""),45355.66666666667)</f>
        <v>45355.66667</v>
      </c>
      <c r="K44" s="1">
        <f>IFERROR(__xludf.DUMMYFUNCTION("""COMPUTED_VALUE"""),7202.54)</f>
        <v>7202.54</v>
      </c>
      <c r="M44" s="2">
        <f>IFERROR(__xludf.DUMMYFUNCTION("""COMPUTED_VALUE"""),45355.66666666667)</f>
        <v>45355.66667</v>
      </c>
      <c r="N44" s="1">
        <f>IFERROR(__xludf.DUMMYFUNCTION("""COMPUTED_VALUE"""),0.0)</f>
        <v>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IFERROR(__xludf.DUMMYFUNCTION("""COMPUTED_VALUE"""),7141.76)</f>
        <v>7141.76</v>
      </c>
      <c r="D45" s="2">
        <f>IFERROR(__xludf.DUMMYFUNCTION("""COMPUTED_VALUE"""),45356.66666666667)</f>
        <v>45356.66667</v>
      </c>
      <c r="E45" s="1">
        <f>IFERROR(__xludf.DUMMYFUNCTION("""COMPUTED_VALUE"""),7167.55)</f>
        <v>7167.55</v>
      </c>
      <c r="G45" s="2">
        <f>IFERROR(__xludf.DUMMYFUNCTION("""COMPUTED_VALUE"""),45356.66666666667)</f>
        <v>45356.66667</v>
      </c>
      <c r="H45" s="1">
        <f>IFERROR(__xludf.DUMMYFUNCTION("""COMPUTED_VALUE"""),7072.74)</f>
        <v>7072.74</v>
      </c>
      <c r="J45" s="2">
        <f>IFERROR(__xludf.DUMMYFUNCTION("""COMPUTED_VALUE"""),45356.66666666667)</f>
        <v>45356.66667</v>
      </c>
      <c r="K45" s="1">
        <f>IFERROR(__xludf.DUMMYFUNCTION("""COMPUTED_VALUE"""),7102.26)</f>
        <v>7102.26</v>
      </c>
      <c r="M45" s="2">
        <f>IFERROR(__xludf.DUMMYFUNCTION("""COMPUTED_VALUE"""),45356.66666666667)</f>
        <v>45356.66667</v>
      </c>
      <c r="N45" s="1">
        <f>IFERROR(__xludf.DUMMYFUNCTION("""COMPUTED_VALUE"""),0.0)</f>
        <v>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IFERROR(__xludf.DUMMYFUNCTION("""COMPUTED_VALUE"""),7173.01)</f>
        <v>7173.01</v>
      </c>
      <c r="D46" s="2">
        <f>IFERROR(__xludf.DUMMYFUNCTION("""COMPUTED_VALUE"""),45357.66666666667)</f>
        <v>45357.66667</v>
      </c>
      <c r="E46" s="1">
        <f>IFERROR(__xludf.DUMMYFUNCTION("""COMPUTED_VALUE"""),7211.45)</f>
        <v>7211.45</v>
      </c>
      <c r="G46" s="2">
        <f>IFERROR(__xludf.DUMMYFUNCTION("""COMPUTED_VALUE"""),45357.66666666667)</f>
        <v>45357.66667</v>
      </c>
      <c r="H46" s="1">
        <f>IFERROR(__xludf.DUMMYFUNCTION("""COMPUTED_VALUE"""),7138.51)</f>
        <v>7138.51</v>
      </c>
      <c r="J46" s="2">
        <f>IFERROR(__xludf.DUMMYFUNCTION("""COMPUTED_VALUE"""),45357.66666666667)</f>
        <v>45357.66667</v>
      </c>
      <c r="K46" s="1">
        <f>IFERROR(__xludf.DUMMYFUNCTION("""COMPUTED_VALUE"""),7173.64)</f>
        <v>7173.64</v>
      </c>
      <c r="M46" s="2">
        <f>IFERROR(__xludf.DUMMYFUNCTION("""COMPUTED_VALUE"""),45357.66666666667)</f>
        <v>45357.66667</v>
      </c>
      <c r="N46" s="1">
        <f>IFERROR(__xludf.DUMMYFUNCTION("""COMPUTED_VALUE"""),0.0)</f>
        <v>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IFERROR(__xludf.DUMMYFUNCTION("""COMPUTED_VALUE"""),7213.61)</f>
        <v>7213.61</v>
      </c>
      <c r="D47" s="2">
        <f>IFERROR(__xludf.DUMMYFUNCTION("""COMPUTED_VALUE"""),45358.66666666667)</f>
        <v>45358.66667</v>
      </c>
      <c r="E47" s="1">
        <f>IFERROR(__xludf.DUMMYFUNCTION("""COMPUTED_VALUE"""),7272.99)</f>
        <v>7272.99</v>
      </c>
      <c r="G47" s="2">
        <f>IFERROR(__xludf.DUMMYFUNCTION("""COMPUTED_VALUE"""),45358.66666666667)</f>
        <v>45358.66667</v>
      </c>
      <c r="H47" s="1">
        <f>IFERROR(__xludf.DUMMYFUNCTION("""COMPUTED_VALUE"""),7212.84)</f>
        <v>7212.84</v>
      </c>
      <c r="J47" s="2">
        <f>IFERROR(__xludf.DUMMYFUNCTION("""COMPUTED_VALUE"""),45358.66666666667)</f>
        <v>45358.66667</v>
      </c>
      <c r="K47" s="1">
        <f>IFERROR(__xludf.DUMMYFUNCTION("""COMPUTED_VALUE"""),7265.44)</f>
        <v>7265.44</v>
      </c>
      <c r="M47" s="2">
        <f>IFERROR(__xludf.DUMMYFUNCTION("""COMPUTED_VALUE"""),45358.66666666667)</f>
        <v>45358.66667</v>
      </c>
      <c r="N47" s="1">
        <f>IFERROR(__xludf.DUMMYFUNCTION("""COMPUTED_VALUE"""),0.0)</f>
        <v>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IFERROR(__xludf.DUMMYFUNCTION("""COMPUTED_VALUE"""),7299.06)</f>
        <v>7299.06</v>
      </c>
      <c r="D48" s="2">
        <f>IFERROR(__xludf.DUMMYFUNCTION("""COMPUTED_VALUE"""),45359.66666666667)</f>
        <v>45359.66667</v>
      </c>
      <c r="E48" s="1">
        <f>IFERROR(__xludf.DUMMYFUNCTION("""COMPUTED_VALUE"""),7345.91)</f>
        <v>7345.91</v>
      </c>
      <c r="G48" s="2">
        <f>IFERROR(__xludf.DUMMYFUNCTION("""COMPUTED_VALUE"""),45359.66666666667)</f>
        <v>45359.66667</v>
      </c>
      <c r="H48" s="1">
        <f>IFERROR(__xludf.DUMMYFUNCTION("""COMPUTED_VALUE"""),7207.5)</f>
        <v>7207.5</v>
      </c>
      <c r="J48" s="2">
        <f>IFERROR(__xludf.DUMMYFUNCTION("""COMPUTED_VALUE"""),45359.66666666667)</f>
        <v>45359.66667</v>
      </c>
      <c r="K48" s="1">
        <f>IFERROR(__xludf.DUMMYFUNCTION("""COMPUTED_VALUE"""),7229.25)</f>
        <v>7229.25</v>
      </c>
      <c r="M48" s="2">
        <f>IFERROR(__xludf.DUMMYFUNCTION("""COMPUTED_VALUE"""),45359.66666666667)</f>
        <v>45359.66667</v>
      </c>
      <c r="N48" s="1">
        <f>IFERROR(__xludf.DUMMYFUNCTION("""COMPUTED_VALUE"""),0.0)</f>
        <v>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IFERROR(__xludf.DUMMYFUNCTION("""COMPUTED_VALUE"""),7203.55)</f>
        <v>7203.55</v>
      </c>
      <c r="D49" s="2">
        <f>IFERROR(__xludf.DUMMYFUNCTION("""COMPUTED_VALUE"""),45362.66666666667)</f>
        <v>45362.66667</v>
      </c>
      <c r="E49" s="1">
        <f>IFERROR(__xludf.DUMMYFUNCTION("""COMPUTED_VALUE"""),7212.71)</f>
        <v>7212.71</v>
      </c>
      <c r="G49" s="2">
        <f>IFERROR(__xludf.DUMMYFUNCTION("""COMPUTED_VALUE"""),45362.66666666667)</f>
        <v>45362.66667</v>
      </c>
      <c r="H49" s="1">
        <f>IFERROR(__xludf.DUMMYFUNCTION("""COMPUTED_VALUE"""),7148.3)</f>
        <v>7148.3</v>
      </c>
      <c r="J49" s="2">
        <f>IFERROR(__xludf.DUMMYFUNCTION("""COMPUTED_VALUE"""),45362.66666666667)</f>
        <v>45362.66667</v>
      </c>
      <c r="K49" s="1">
        <f>IFERROR(__xludf.DUMMYFUNCTION("""COMPUTED_VALUE"""),7179.16)</f>
        <v>7179.16</v>
      </c>
      <c r="M49" s="2">
        <f>IFERROR(__xludf.DUMMYFUNCTION("""COMPUTED_VALUE"""),45362.66666666667)</f>
        <v>45362.66667</v>
      </c>
      <c r="N49" s="1">
        <f>IFERROR(__xludf.DUMMYFUNCTION("""COMPUTED_VALUE"""),0.0)</f>
        <v>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IFERROR(__xludf.DUMMYFUNCTION("""COMPUTED_VALUE"""),7199.47)</f>
        <v>7199.47</v>
      </c>
      <c r="D50" s="2">
        <f>IFERROR(__xludf.DUMMYFUNCTION("""COMPUTED_VALUE"""),45363.66666666667)</f>
        <v>45363.66667</v>
      </c>
      <c r="E50" s="1">
        <f>IFERROR(__xludf.DUMMYFUNCTION("""COMPUTED_VALUE"""),7241.91)</f>
        <v>7241.91</v>
      </c>
      <c r="G50" s="2">
        <f>IFERROR(__xludf.DUMMYFUNCTION("""COMPUTED_VALUE"""),45363.66666666667)</f>
        <v>45363.66667</v>
      </c>
      <c r="H50" s="1">
        <f>IFERROR(__xludf.DUMMYFUNCTION("""COMPUTED_VALUE"""),7160.92)</f>
        <v>7160.92</v>
      </c>
      <c r="J50" s="2">
        <f>IFERROR(__xludf.DUMMYFUNCTION("""COMPUTED_VALUE"""),45363.66666666667)</f>
        <v>45363.66667</v>
      </c>
      <c r="K50" s="1">
        <f>IFERROR(__xludf.DUMMYFUNCTION("""COMPUTED_VALUE"""),7235.72)</f>
        <v>7235.72</v>
      </c>
      <c r="M50" s="2">
        <f>IFERROR(__xludf.DUMMYFUNCTION("""COMPUTED_VALUE"""),45363.66666666667)</f>
        <v>45363.66667</v>
      </c>
      <c r="N50" s="1">
        <f>IFERROR(__xludf.DUMMYFUNCTION("""COMPUTED_VALUE"""),0.0)</f>
        <v>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IFERROR(__xludf.DUMMYFUNCTION("""COMPUTED_VALUE"""),7233.06)</f>
        <v>7233.06</v>
      </c>
      <c r="D51" s="2">
        <f>IFERROR(__xludf.DUMMYFUNCTION("""COMPUTED_VALUE"""),45364.66666666667)</f>
        <v>45364.66667</v>
      </c>
      <c r="E51" s="1">
        <f>IFERROR(__xludf.DUMMYFUNCTION("""COMPUTED_VALUE"""),7275.98)</f>
        <v>7275.98</v>
      </c>
      <c r="G51" s="2">
        <f>IFERROR(__xludf.DUMMYFUNCTION("""COMPUTED_VALUE"""),45364.66666666667)</f>
        <v>45364.66667</v>
      </c>
      <c r="H51" s="1">
        <f>IFERROR(__xludf.DUMMYFUNCTION("""COMPUTED_VALUE"""),7227.32)</f>
        <v>7227.32</v>
      </c>
      <c r="J51" s="2">
        <f>IFERROR(__xludf.DUMMYFUNCTION("""COMPUTED_VALUE"""),45364.66666666667)</f>
        <v>45364.66667</v>
      </c>
      <c r="K51" s="1">
        <f>IFERROR(__xludf.DUMMYFUNCTION("""COMPUTED_VALUE"""),7246.28)</f>
        <v>7246.28</v>
      </c>
      <c r="M51" s="2">
        <f>IFERROR(__xludf.DUMMYFUNCTION("""COMPUTED_VALUE"""),45364.66666666667)</f>
        <v>45364.66667</v>
      </c>
      <c r="N51" s="1">
        <f>IFERROR(__xludf.DUMMYFUNCTION("""COMPUTED_VALUE"""),0.0)</f>
        <v>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IFERROR(__xludf.DUMMYFUNCTION("""COMPUTED_VALUE"""),7243.79)</f>
        <v>7243.79</v>
      </c>
      <c r="D52" s="2">
        <f>IFERROR(__xludf.DUMMYFUNCTION("""COMPUTED_VALUE"""),45365.66666666667)</f>
        <v>45365.66667</v>
      </c>
      <c r="E52" s="1">
        <f>IFERROR(__xludf.DUMMYFUNCTION("""COMPUTED_VALUE"""),7247.7)</f>
        <v>7247.7</v>
      </c>
      <c r="G52" s="2">
        <f>IFERROR(__xludf.DUMMYFUNCTION("""COMPUTED_VALUE"""),45365.66666666667)</f>
        <v>45365.66667</v>
      </c>
      <c r="H52" s="1">
        <f>IFERROR(__xludf.DUMMYFUNCTION("""COMPUTED_VALUE"""),7091.06)</f>
        <v>7091.06</v>
      </c>
      <c r="J52" s="2">
        <f>IFERROR(__xludf.DUMMYFUNCTION("""COMPUTED_VALUE"""),45365.66666666667)</f>
        <v>45365.66667</v>
      </c>
      <c r="K52" s="1">
        <f>IFERROR(__xludf.DUMMYFUNCTION("""COMPUTED_VALUE"""),7143.98)</f>
        <v>7143.98</v>
      </c>
      <c r="M52" s="2">
        <f>IFERROR(__xludf.DUMMYFUNCTION("""COMPUTED_VALUE"""),45365.66666666667)</f>
        <v>45365.66667</v>
      </c>
      <c r="N52" s="1">
        <f>IFERROR(__xludf.DUMMYFUNCTION("""COMPUTED_VALUE"""),0.0)</f>
        <v>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IFERROR(__xludf.DUMMYFUNCTION("""COMPUTED_VALUE"""),7094.06)</f>
        <v>7094.06</v>
      </c>
      <c r="D53" s="2">
        <f>IFERROR(__xludf.DUMMYFUNCTION("""COMPUTED_VALUE"""),45366.66666666667)</f>
        <v>45366.66667</v>
      </c>
      <c r="E53" s="1">
        <f>IFERROR(__xludf.DUMMYFUNCTION("""COMPUTED_VALUE"""),7158.13)</f>
        <v>7158.13</v>
      </c>
      <c r="G53" s="2">
        <f>IFERROR(__xludf.DUMMYFUNCTION("""COMPUTED_VALUE"""),45366.66666666667)</f>
        <v>45366.66667</v>
      </c>
      <c r="H53" s="1">
        <f>IFERROR(__xludf.DUMMYFUNCTION("""COMPUTED_VALUE"""),7094.06)</f>
        <v>7094.06</v>
      </c>
      <c r="J53" s="2">
        <f>IFERROR(__xludf.DUMMYFUNCTION("""COMPUTED_VALUE"""),45366.66666666667)</f>
        <v>45366.66667</v>
      </c>
      <c r="K53" s="1">
        <f>IFERROR(__xludf.DUMMYFUNCTION("""COMPUTED_VALUE"""),7125.9)</f>
        <v>7125.9</v>
      </c>
      <c r="M53" s="2">
        <f>IFERROR(__xludf.DUMMYFUNCTION("""COMPUTED_VALUE"""),45366.66666666667)</f>
        <v>45366.66667</v>
      </c>
      <c r="N53" s="1">
        <f>IFERROR(__xludf.DUMMYFUNCTION("""COMPUTED_VALUE"""),0.0)</f>
        <v>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IFERROR(__xludf.DUMMYFUNCTION("""COMPUTED_VALUE"""),7151.19)</f>
        <v>7151.19</v>
      </c>
      <c r="D54" s="2">
        <f>IFERROR(__xludf.DUMMYFUNCTION("""COMPUTED_VALUE"""),45369.66666666667)</f>
        <v>45369.66667</v>
      </c>
      <c r="E54" s="1">
        <f>IFERROR(__xludf.DUMMYFUNCTION("""COMPUTED_VALUE"""),7174.47)</f>
        <v>7174.47</v>
      </c>
      <c r="G54" s="2">
        <f>IFERROR(__xludf.DUMMYFUNCTION("""COMPUTED_VALUE"""),45369.66666666667)</f>
        <v>45369.66667</v>
      </c>
      <c r="H54" s="1">
        <f>IFERROR(__xludf.DUMMYFUNCTION("""COMPUTED_VALUE"""),7107.15)</f>
        <v>7107.15</v>
      </c>
      <c r="J54" s="2">
        <f>IFERROR(__xludf.DUMMYFUNCTION("""COMPUTED_VALUE"""),45369.66666666667)</f>
        <v>45369.66667</v>
      </c>
      <c r="K54" s="1">
        <f>IFERROR(__xludf.DUMMYFUNCTION("""COMPUTED_VALUE"""),7108.77)</f>
        <v>7108.77</v>
      </c>
      <c r="M54" s="2">
        <f>IFERROR(__xludf.DUMMYFUNCTION("""COMPUTED_VALUE"""),45369.66666666667)</f>
        <v>45369.66667</v>
      </c>
      <c r="N54" s="1">
        <f>IFERROR(__xludf.DUMMYFUNCTION("""COMPUTED_VALUE"""),0.0)</f>
        <v>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IFERROR(__xludf.DUMMYFUNCTION("""COMPUTED_VALUE"""),7056.82)</f>
        <v>7056.82</v>
      </c>
      <c r="D55" s="2">
        <f>IFERROR(__xludf.DUMMYFUNCTION("""COMPUTED_VALUE"""),45370.66666666667)</f>
        <v>45370.66667</v>
      </c>
      <c r="E55" s="1">
        <f>IFERROR(__xludf.DUMMYFUNCTION("""COMPUTED_VALUE"""),7130.84)</f>
        <v>7130.84</v>
      </c>
      <c r="G55" s="2">
        <f>IFERROR(__xludf.DUMMYFUNCTION("""COMPUTED_VALUE"""),45370.66666666667)</f>
        <v>45370.66667</v>
      </c>
      <c r="H55" s="1">
        <f>IFERROR(__xludf.DUMMYFUNCTION("""COMPUTED_VALUE"""),7048.83)</f>
        <v>7048.83</v>
      </c>
      <c r="J55" s="2">
        <f>IFERROR(__xludf.DUMMYFUNCTION("""COMPUTED_VALUE"""),45370.66666666667)</f>
        <v>45370.66667</v>
      </c>
      <c r="K55" s="1">
        <f>IFERROR(__xludf.DUMMYFUNCTION("""COMPUTED_VALUE"""),7127.05)</f>
        <v>7127.05</v>
      </c>
      <c r="M55" s="2">
        <f>IFERROR(__xludf.DUMMYFUNCTION("""COMPUTED_VALUE"""),45370.66666666667)</f>
        <v>45370.66667</v>
      </c>
      <c r="N55" s="1">
        <f>IFERROR(__xludf.DUMMYFUNCTION("""COMPUTED_VALUE"""),0.0)</f>
        <v>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IFERROR(__xludf.DUMMYFUNCTION("""COMPUTED_VALUE"""),7127.62)</f>
        <v>7127.62</v>
      </c>
      <c r="D56" s="2">
        <f>IFERROR(__xludf.DUMMYFUNCTION("""COMPUTED_VALUE"""),45371.66666666667)</f>
        <v>45371.66667</v>
      </c>
      <c r="E56" s="1">
        <f>IFERROR(__xludf.DUMMYFUNCTION("""COMPUTED_VALUE"""),7225.94)</f>
        <v>7225.94</v>
      </c>
      <c r="G56" s="2">
        <f>IFERROR(__xludf.DUMMYFUNCTION("""COMPUTED_VALUE"""),45371.66666666667)</f>
        <v>45371.66667</v>
      </c>
      <c r="H56" s="1">
        <f>IFERROR(__xludf.DUMMYFUNCTION("""COMPUTED_VALUE"""),7114.42)</f>
        <v>7114.42</v>
      </c>
      <c r="J56" s="2">
        <f>IFERROR(__xludf.DUMMYFUNCTION("""COMPUTED_VALUE"""),45371.66666666667)</f>
        <v>45371.66667</v>
      </c>
      <c r="K56" s="1">
        <f>IFERROR(__xludf.DUMMYFUNCTION("""COMPUTED_VALUE"""),7217.63)</f>
        <v>7217.63</v>
      </c>
      <c r="M56" s="2">
        <f>IFERROR(__xludf.DUMMYFUNCTION("""COMPUTED_VALUE"""),45371.66666666667)</f>
        <v>45371.66667</v>
      </c>
      <c r="N56" s="1">
        <f>IFERROR(__xludf.DUMMYFUNCTION("""COMPUTED_VALUE"""),0.0)</f>
        <v>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IFERROR(__xludf.DUMMYFUNCTION("""COMPUTED_VALUE"""),7265.27)</f>
        <v>7265.27</v>
      </c>
      <c r="D57" s="2">
        <f>IFERROR(__xludf.DUMMYFUNCTION("""COMPUTED_VALUE"""),45372.66666666667)</f>
        <v>45372.66667</v>
      </c>
      <c r="E57" s="1">
        <f>IFERROR(__xludf.DUMMYFUNCTION("""COMPUTED_VALUE"""),7330.98)</f>
        <v>7330.98</v>
      </c>
      <c r="G57" s="2">
        <f>IFERROR(__xludf.DUMMYFUNCTION("""COMPUTED_VALUE"""),45372.66666666667)</f>
        <v>45372.66667</v>
      </c>
      <c r="H57" s="1">
        <f>IFERROR(__xludf.DUMMYFUNCTION("""COMPUTED_VALUE"""),7260.35)</f>
        <v>7260.35</v>
      </c>
      <c r="J57" s="2">
        <f>IFERROR(__xludf.DUMMYFUNCTION("""COMPUTED_VALUE"""),45372.66666666667)</f>
        <v>45372.66667</v>
      </c>
      <c r="K57" s="1">
        <f>IFERROR(__xludf.DUMMYFUNCTION("""COMPUTED_VALUE"""),7302.02)</f>
        <v>7302.02</v>
      </c>
      <c r="M57" s="2">
        <f>IFERROR(__xludf.DUMMYFUNCTION("""COMPUTED_VALUE"""),45372.66666666667)</f>
        <v>45372.66667</v>
      </c>
      <c r="N57" s="1">
        <f>IFERROR(__xludf.DUMMYFUNCTION("""COMPUTED_VALUE"""),0.0)</f>
        <v>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IFERROR(__xludf.DUMMYFUNCTION("""COMPUTED_VALUE"""),7293.78)</f>
        <v>7293.78</v>
      </c>
      <c r="D58" s="2">
        <f>IFERROR(__xludf.DUMMYFUNCTION("""COMPUTED_VALUE"""),45373.66666666667)</f>
        <v>45373.66667</v>
      </c>
      <c r="E58" s="1">
        <f>IFERROR(__xludf.DUMMYFUNCTION("""COMPUTED_VALUE"""),7295.59)</f>
        <v>7295.59</v>
      </c>
      <c r="G58" s="2">
        <f>IFERROR(__xludf.DUMMYFUNCTION("""COMPUTED_VALUE"""),45373.66666666667)</f>
        <v>45373.66667</v>
      </c>
      <c r="H58" s="1">
        <f>IFERROR(__xludf.DUMMYFUNCTION("""COMPUTED_VALUE"""),7229.96)</f>
        <v>7229.96</v>
      </c>
      <c r="J58" s="2">
        <f>IFERROR(__xludf.DUMMYFUNCTION("""COMPUTED_VALUE"""),45373.66666666667)</f>
        <v>45373.66667</v>
      </c>
      <c r="K58" s="1">
        <f>IFERROR(__xludf.DUMMYFUNCTION("""COMPUTED_VALUE"""),7251.57)</f>
        <v>7251.57</v>
      </c>
      <c r="M58" s="2">
        <f>IFERROR(__xludf.DUMMYFUNCTION("""COMPUTED_VALUE"""),45373.66666666667)</f>
        <v>45373.66667</v>
      </c>
      <c r="N58" s="1">
        <f>IFERROR(__xludf.DUMMYFUNCTION("""COMPUTED_VALUE"""),0.0)</f>
        <v>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IFERROR(__xludf.DUMMYFUNCTION("""COMPUTED_VALUE"""),7257.6)</f>
        <v>7257.6</v>
      </c>
      <c r="D59" s="2">
        <f>IFERROR(__xludf.DUMMYFUNCTION("""COMPUTED_VALUE"""),45376.66666666667)</f>
        <v>45376.66667</v>
      </c>
      <c r="E59" s="1">
        <f>IFERROR(__xludf.DUMMYFUNCTION("""COMPUTED_VALUE"""),7285.01)</f>
        <v>7285.01</v>
      </c>
      <c r="G59" s="2">
        <f>IFERROR(__xludf.DUMMYFUNCTION("""COMPUTED_VALUE"""),45376.66666666667)</f>
        <v>45376.66667</v>
      </c>
      <c r="H59" s="1">
        <f>IFERROR(__xludf.DUMMYFUNCTION("""COMPUTED_VALUE"""),7255.27)</f>
        <v>7255.27</v>
      </c>
      <c r="J59" s="2">
        <f>IFERROR(__xludf.DUMMYFUNCTION("""COMPUTED_VALUE"""),45376.66666666667)</f>
        <v>45376.66667</v>
      </c>
      <c r="K59" s="1">
        <f>IFERROR(__xludf.DUMMYFUNCTION("""COMPUTED_VALUE"""),7260.47)</f>
        <v>7260.47</v>
      </c>
      <c r="M59" s="2">
        <f>IFERROR(__xludf.DUMMYFUNCTION("""COMPUTED_VALUE"""),45376.66666666667)</f>
        <v>45376.66667</v>
      </c>
      <c r="N59" s="1">
        <f>IFERROR(__xludf.DUMMYFUNCTION("""COMPUTED_VALUE"""),0.0)</f>
        <v>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IFERROR(__xludf.DUMMYFUNCTION("""COMPUTED_VALUE"""),7297.14)</f>
        <v>7297.14</v>
      </c>
      <c r="D60" s="2">
        <f>IFERROR(__xludf.DUMMYFUNCTION("""COMPUTED_VALUE"""),45377.66666666667)</f>
        <v>45377.66667</v>
      </c>
      <c r="E60" s="1">
        <f>IFERROR(__xludf.DUMMYFUNCTION("""COMPUTED_VALUE"""),7306.79)</f>
        <v>7306.79</v>
      </c>
      <c r="G60" s="2">
        <f>IFERROR(__xludf.DUMMYFUNCTION("""COMPUTED_VALUE"""),45377.66666666667)</f>
        <v>45377.66667</v>
      </c>
      <c r="H60" s="1">
        <f>IFERROR(__xludf.DUMMYFUNCTION("""COMPUTED_VALUE"""),7258.06)</f>
        <v>7258.06</v>
      </c>
      <c r="J60" s="2">
        <f>IFERROR(__xludf.DUMMYFUNCTION("""COMPUTED_VALUE"""),45377.66666666667)</f>
        <v>45377.66667</v>
      </c>
      <c r="K60" s="1">
        <f>IFERROR(__xludf.DUMMYFUNCTION("""COMPUTED_VALUE"""),7258.23)</f>
        <v>7258.23</v>
      </c>
      <c r="M60" s="2">
        <f>IFERROR(__xludf.DUMMYFUNCTION("""COMPUTED_VALUE"""),45377.66666666667)</f>
        <v>45377.66667</v>
      </c>
      <c r="N60" s="1">
        <f>IFERROR(__xludf.DUMMYFUNCTION("""COMPUTED_VALUE"""),0.0)</f>
        <v>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IFERROR(__xludf.DUMMYFUNCTION("""COMPUTED_VALUE"""),7317.1)</f>
        <v>7317.1</v>
      </c>
      <c r="D61" s="2">
        <f>IFERROR(__xludf.DUMMYFUNCTION("""COMPUTED_VALUE"""),45378.66666666667)</f>
        <v>45378.66667</v>
      </c>
      <c r="E61" s="1">
        <f>IFERROR(__xludf.DUMMYFUNCTION("""COMPUTED_VALUE"""),7348.08)</f>
        <v>7348.08</v>
      </c>
      <c r="G61" s="2">
        <f>IFERROR(__xludf.DUMMYFUNCTION("""COMPUTED_VALUE"""),45378.66666666667)</f>
        <v>45378.66667</v>
      </c>
      <c r="H61" s="1">
        <f>IFERROR(__xludf.DUMMYFUNCTION("""COMPUTED_VALUE"""),7277.77)</f>
        <v>7277.77</v>
      </c>
      <c r="J61" s="2">
        <f>IFERROR(__xludf.DUMMYFUNCTION("""COMPUTED_VALUE"""),45378.66666666667)</f>
        <v>45378.66667</v>
      </c>
      <c r="K61" s="1">
        <f>IFERROR(__xludf.DUMMYFUNCTION("""COMPUTED_VALUE"""),7348.05)</f>
        <v>7348.05</v>
      </c>
      <c r="M61" s="2">
        <f>IFERROR(__xludf.DUMMYFUNCTION("""COMPUTED_VALUE"""),45378.66666666667)</f>
        <v>45378.66667</v>
      </c>
      <c r="N61" s="1">
        <f>IFERROR(__xludf.DUMMYFUNCTION("""COMPUTED_VALUE"""),0.0)</f>
        <v>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IFERROR(__xludf.DUMMYFUNCTION("""COMPUTED_VALUE"""),7356.88)</f>
        <v>7356.88</v>
      </c>
      <c r="D62" s="2">
        <f>IFERROR(__xludf.DUMMYFUNCTION("""COMPUTED_VALUE"""),45379.66666666667)</f>
        <v>45379.66667</v>
      </c>
      <c r="E62" s="1">
        <f>IFERROR(__xludf.DUMMYFUNCTION("""COMPUTED_VALUE"""),7384.47)</f>
        <v>7384.47</v>
      </c>
      <c r="G62" s="2">
        <f>IFERROR(__xludf.DUMMYFUNCTION("""COMPUTED_VALUE"""),45379.66666666667)</f>
        <v>45379.66667</v>
      </c>
      <c r="H62" s="1">
        <f>IFERROR(__xludf.DUMMYFUNCTION("""COMPUTED_VALUE"""),7350.65)</f>
        <v>7350.65</v>
      </c>
      <c r="J62" s="2">
        <f>IFERROR(__xludf.DUMMYFUNCTION("""COMPUTED_VALUE"""),45379.66666666667)</f>
        <v>45379.66667</v>
      </c>
      <c r="K62" s="1">
        <f>IFERROR(__xludf.DUMMYFUNCTION("""COMPUTED_VALUE"""),7353.69)</f>
        <v>7353.69</v>
      </c>
      <c r="M62" s="2">
        <f>IFERROR(__xludf.DUMMYFUNCTION("""COMPUTED_VALUE"""),45379.66666666667)</f>
        <v>45379.66667</v>
      </c>
      <c r="N62" s="1">
        <f>IFERROR(__xludf.DUMMYFUNCTION("""COMPUTED_VALUE"""),0.0)</f>
        <v>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IFERROR(__xludf.DUMMYFUNCTION("""COMPUTED_VALUE"""),7347.97)</f>
        <v>7347.97</v>
      </c>
      <c r="D63" s="2">
        <f>IFERROR(__xludf.DUMMYFUNCTION("""COMPUTED_VALUE"""),45383.66666666667)</f>
        <v>45383.66667</v>
      </c>
      <c r="E63" s="1">
        <f>IFERROR(__xludf.DUMMYFUNCTION("""COMPUTED_VALUE"""),7351.66)</f>
        <v>7351.66</v>
      </c>
      <c r="G63" s="2">
        <f>IFERROR(__xludf.DUMMYFUNCTION("""COMPUTED_VALUE"""),45383.66666666667)</f>
        <v>45383.66667</v>
      </c>
      <c r="H63" s="1">
        <f>IFERROR(__xludf.DUMMYFUNCTION("""COMPUTED_VALUE"""),7284.32)</f>
        <v>7284.32</v>
      </c>
      <c r="J63" s="2">
        <f>IFERROR(__xludf.DUMMYFUNCTION("""COMPUTED_VALUE"""),45383.66666666667)</f>
        <v>45383.66667</v>
      </c>
      <c r="K63" s="1">
        <f>IFERROR(__xludf.DUMMYFUNCTION("""COMPUTED_VALUE"""),7294.78)</f>
        <v>7294.78</v>
      </c>
      <c r="M63" s="2">
        <f>IFERROR(__xludf.DUMMYFUNCTION("""COMPUTED_VALUE"""),45383.66666666667)</f>
        <v>45383.66667</v>
      </c>
      <c r="N63" s="1">
        <f>IFERROR(__xludf.DUMMYFUNCTION("""COMPUTED_VALUE"""),0.0)</f>
        <v>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IFERROR(__xludf.DUMMYFUNCTION("""COMPUTED_VALUE"""),7215.27)</f>
        <v>7215.27</v>
      </c>
      <c r="D64" s="2">
        <f>IFERROR(__xludf.DUMMYFUNCTION("""COMPUTED_VALUE"""),45384.66666666667)</f>
        <v>45384.66667</v>
      </c>
      <c r="E64" s="1">
        <f>IFERROR(__xludf.DUMMYFUNCTION("""COMPUTED_VALUE"""),7215.27)</f>
        <v>7215.27</v>
      </c>
      <c r="G64" s="2">
        <f>IFERROR(__xludf.DUMMYFUNCTION("""COMPUTED_VALUE"""),45384.66666666667)</f>
        <v>45384.66667</v>
      </c>
      <c r="H64" s="1">
        <f>IFERROR(__xludf.DUMMYFUNCTION("""COMPUTED_VALUE"""),7147.4)</f>
        <v>7147.4</v>
      </c>
      <c r="J64" s="2">
        <f>IFERROR(__xludf.DUMMYFUNCTION("""COMPUTED_VALUE"""),45384.66666666667)</f>
        <v>45384.66667</v>
      </c>
      <c r="K64" s="1">
        <f>IFERROR(__xludf.DUMMYFUNCTION("""COMPUTED_VALUE"""),7179.08)</f>
        <v>7179.08</v>
      </c>
      <c r="M64" s="2">
        <f>IFERROR(__xludf.DUMMYFUNCTION("""COMPUTED_VALUE"""),45384.66666666667)</f>
        <v>45384.66667</v>
      </c>
      <c r="N64" s="1">
        <f>IFERROR(__xludf.DUMMYFUNCTION("""COMPUTED_VALUE"""),0.0)</f>
        <v>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IFERROR(__xludf.DUMMYFUNCTION("""COMPUTED_VALUE"""),7148.26)</f>
        <v>7148.26</v>
      </c>
      <c r="D65" s="2">
        <f>IFERROR(__xludf.DUMMYFUNCTION("""COMPUTED_VALUE"""),45385.66666666667)</f>
        <v>45385.66667</v>
      </c>
      <c r="E65" s="1">
        <f>IFERROR(__xludf.DUMMYFUNCTION("""COMPUTED_VALUE"""),7214.6)</f>
        <v>7214.6</v>
      </c>
      <c r="G65" s="2">
        <f>IFERROR(__xludf.DUMMYFUNCTION("""COMPUTED_VALUE"""),45385.66666666667)</f>
        <v>45385.66667</v>
      </c>
      <c r="H65" s="1">
        <f>IFERROR(__xludf.DUMMYFUNCTION("""COMPUTED_VALUE"""),7148.22)</f>
        <v>7148.22</v>
      </c>
      <c r="J65" s="2">
        <f>IFERROR(__xludf.DUMMYFUNCTION("""COMPUTED_VALUE"""),45385.66666666667)</f>
        <v>45385.66667</v>
      </c>
      <c r="K65" s="1">
        <f>IFERROR(__xludf.DUMMYFUNCTION("""COMPUTED_VALUE"""),7189.25)</f>
        <v>7189.25</v>
      </c>
      <c r="M65" s="2">
        <f>IFERROR(__xludf.DUMMYFUNCTION("""COMPUTED_VALUE"""),45385.66666666667)</f>
        <v>45385.66667</v>
      </c>
      <c r="N65" s="1">
        <f>IFERROR(__xludf.DUMMYFUNCTION("""COMPUTED_VALUE"""),0.0)</f>
        <v>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IFERROR(__xludf.DUMMYFUNCTION("""COMPUTED_VALUE"""),7240.91)</f>
        <v>7240.91</v>
      </c>
      <c r="D66" s="2">
        <f>IFERROR(__xludf.DUMMYFUNCTION("""COMPUTED_VALUE"""),45386.66666666667)</f>
        <v>45386.66667</v>
      </c>
      <c r="E66" s="1">
        <f>IFERROR(__xludf.DUMMYFUNCTION("""COMPUTED_VALUE"""),7256.43)</f>
        <v>7256.43</v>
      </c>
      <c r="G66" s="2">
        <f>IFERROR(__xludf.DUMMYFUNCTION("""COMPUTED_VALUE"""),45386.66666666667)</f>
        <v>45386.66667</v>
      </c>
      <c r="H66" s="1">
        <f>IFERROR(__xludf.DUMMYFUNCTION("""COMPUTED_VALUE"""),7078.97)</f>
        <v>7078.97</v>
      </c>
      <c r="J66" s="2">
        <f>IFERROR(__xludf.DUMMYFUNCTION("""COMPUTED_VALUE"""),45386.66666666667)</f>
        <v>45386.66667</v>
      </c>
      <c r="K66" s="1">
        <f>IFERROR(__xludf.DUMMYFUNCTION("""COMPUTED_VALUE"""),7084.84)</f>
        <v>7084.84</v>
      </c>
      <c r="M66" s="2">
        <f>IFERROR(__xludf.DUMMYFUNCTION("""COMPUTED_VALUE"""),45386.66666666667)</f>
        <v>45386.66667</v>
      </c>
      <c r="N66" s="1">
        <f>IFERROR(__xludf.DUMMYFUNCTION("""COMPUTED_VALUE"""),0.0)</f>
        <v>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IFERROR(__xludf.DUMMYFUNCTION("""COMPUTED_VALUE"""),7085.39)</f>
        <v>7085.39</v>
      </c>
      <c r="D67" s="2">
        <f>IFERROR(__xludf.DUMMYFUNCTION("""COMPUTED_VALUE"""),45387.66666666667)</f>
        <v>45387.66667</v>
      </c>
      <c r="E67" s="1">
        <f>IFERROR(__xludf.DUMMYFUNCTION("""COMPUTED_VALUE"""),7163.75)</f>
        <v>7163.75</v>
      </c>
      <c r="G67" s="2">
        <f>IFERROR(__xludf.DUMMYFUNCTION("""COMPUTED_VALUE"""),45387.66666666667)</f>
        <v>45387.66667</v>
      </c>
      <c r="H67" s="1">
        <f>IFERROR(__xludf.DUMMYFUNCTION("""COMPUTED_VALUE"""),7081.91)</f>
        <v>7081.91</v>
      </c>
      <c r="J67" s="2">
        <f>IFERROR(__xludf.DUMMYFUNCTION("""COMPUTED_VALUE"""),45387.66666666667)</f>
        <v>45387.66667</v>
      </c>
      <c r="K67" s="1">
        <f>IFERROR(__xludf.DUMMYFUNCTION("""COMPUTED_VALUE"""),7131.85)</f>
        <v>7131.85</v>
      </c>
      <c r="M67" s="2">
        <f>IFERROR(__xludf.DUMMYFUNCTION("""COMPUTED_VALUE"""),45387.66666666667)</f>
        <v>45387.66667</v>
      </c>
      <c r="N67" s="1">
        <f>IFERROR(__xludf.DUMMYFUNCTION("""COMPUTED_VALUE"""),0.0)</f>
        <v>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IFERROR(__xludf.DUMMYFUNCTION("""COMPUTED_VALUE"""),7161.27)</f>
        <v>7161.27</v>
      </c>
      <c r="D68" s="2">
        <f>IFERROR(__xludf.DUMMYFUNCTION("""COMPUTED_VALUE"""),45390.66666666667)</f>
        <v>45390.66667</v>
      </c>
      <c r="E68" s="1">
        <f>IFERROR(__xludf.DUMMYFUNCTION("""COMPUTED_VALUE"""),7182.68)</f>
        <v>7182.68</v>
      </c>
      <c r="G68" s="2">
        <f>IFERROR(__xludf.DUMMYFUNCTION("""COMPUTED_VALUE"""),45390.66666666667)</f>
        <v>45390.66667</v>
      </c>
      <c r="H68" s="1">
        <f>IFERROR(__xludf.DUMMYFUNCTION("""COMPUTED_VALUE"""),7137.76)</f>
        <v>7137.76</v>
      </c>
      <c r="J68" s="2">
        <f>IFERROR(__xludf.DUMMYFUNCTION("""COMPUTED_VALUE"""),45390.66666666667)</f>
        <v>45390.66667</v>
      </c>
      <c r="K68" s="1">
        <f>IFERROR(__xludf.DUMMYFUNCTION("""COMPUTED_VALUE"""),7162.07)</f>
        <v>7162.07</v>
      </c>
      <c r="M68" s="2">
        <f>IFERROR(__xludf.DUMMYFUNCTION("""COMPUTED_VALUE"""),45390.66666666667)</f>
        <v>45390.66667</v>
      </c>
      <c r="N68" s="1">
        <f>IFERROR(__xludf.DUMMYFUNCTION("""COMPUTED_VALUE"""),0.0)</f>
        <v>0</v>
      </c>
    </row>
    <row r="69">
      <c r="A69" s="2">
        <f>IFERROR(__xludf.DUMMYFUNCTION("""COMPUTED_VALUE"""),45391.66666666667)</f>
        <v>45391.66667</v>
      </c>
      <c r="B69" s="1">
        <f>IFERROR(__xludf.DUMMYFUNCTION("""COMPUTED_VALUE"""),7184.08)</f>
        <v>7184.08</v>
      </c>
      <c r="D69" s="2">
        <f>IFERROR(__xludf.DUMMYFUNCTION("""COMPUTED_VALUE"""),45391.66666666667)</f>
        <v>45391.66667</v>
      </c>
      <c r="E69" s="1">
        <f>IFERROR(__xludf.DUMMYFUNCTION("""COMPUTED_VALUE"""),7192.4)</f>
        <v>7192.4</v>
      </c>
      <c r="G69" s="2">
        <f>IFERROR(__xludf.DUMMYFUNCTION("""COMPUTED_VALUE"""),45391.66666666667)</f>
        <v>45391.66667</v>
      </c>
      <c r="H69" s="1">
        <f>IFERROR(__xludf.DUMMYFUNCTION("""COMPUTED_VALUE"""),7116.71)</f>
        <v>7116.71</v>
      </c>
      <c r="J69" s="2">
        <f>IFERROR(__xludf.DUMMYFUNCTION("""COMPUTED_VALUE"""),45391.66666666667)</f>
        <v>45391.66667</v>
      </c>
      <c r="K69" s="1">
        <f>IFERROR(__xludf.DUMMYFUNCTION("""COMPUTED_VALUE"""),7187.7)</f>
        <v>7187.7</v>
      </c>
      <c r="M69" s="2">
        <f>IFERROR(__xludf.DUMMYFUNCTION("""COMPUTED_VALUE"""),45391.66666666667)</f>
        <v>45391.66667</v>
      </c>
      <c r="N69" s="1">
        <f>IFERROR(__xludf.DUMMYFUNCTION("""COMPUTED_VALUE"""),0.0)</f>
        <v>0</v>
      </c>
    </row>
    <row r="70">
      <c r="A70" s="2">
        <f>IFERROR(__xludf.DUMMYFUNCTION("""COMPUTED_VALUE"""),45392.66666666667)</f>
        <v>45392.66667</v>
      </c>
      <c r="B70" s="1">
        <f>IFERROR(__xludf.DUMMYFUNCTION("""COMPUTED_VALUE"""),7061.11)</f>
        <v>7061.11</v>
      </c>
      <c r="D70" s="2">
        <f>IFERROR(__xludf.DUMMYFUNCTION("""COMPUTED_VALUE"""),45392.66666666667)</f>
        <v>45392.66667</v>
      </c>
      <c r="E70" s="1">
        <f>IFERROR(__xludf.DUMMYFUNCTION("""COMPUTED_VALUE"""),7110.03)</f>
        <v>7110.03</v>
      </c>
      <c r="G70" s="2">
        <f>IFERROR(__xludf.DUMMYFUNCTION("""COMPUTED_VALUE"""),45392.66666666667)</f>
        <v>45392.66667</v>
      </c>
      <c r="H70" s="1">
        <f>IFERROR(__xludf.DUMMYFUNCTION("""COMPUTED_VALUE"""),7040.64)</f>
        <v>7040.64</v>
      </c>
      <c r="J70" s="2">
        <f>IFERROR(__xludf.DUMMYFUNCTION("""COMPUTED_VALUE"""),45392.66666666667)</f>
        <v>45392.66667</v>
      </c>
      <c r="K70" s="1">
        <f>IFERROR(__xludf.DUMMYFUNCTION("""COMPUTED_VALUE"""),7068.21)</f>
        <v>7068.21</v>
      </c>
      <c r="M70" s="2">
        <f>IFERROR(__xludf.DUMMYFUNCTION("""COMPUTED_VALUE"""),45392.66666666667)</f>
        <v>45392.66667</v>
      </c>
      <c r="N70" s="1">
        <f>IFERROR(__xludf.DUMMYFUNCTION("""COMPUTED_VALUE"""),0.0)</f>
        <v>0</v>
      </c>
    </row>
    <row r="71">
      <c r="A71" s="2">
        <f>IFERROR(__xludf.DUMMYFUNCTION("""COMPUTED_VALUE"""),45393.66666666667)</f>
        <v>45393.66667</v>
      </c>
      <c r="B71" s="1">
        <f>IFERROR(__xludf.DUMMYFUNCTION("""COMPUTED_VALUE"""),7084.34)</f>
        <v>7084.34</v>
      </c>
      <c r="D71" s="2">
        <f>IFERROR(__xludf.DUMMYFUNCTION("""COMPUTED_VALUE"""),45393.66666666667)</f>
        <v>45393.66667</v>
      </c>
      <c r="E71" s="1">
        <f>IFERROR(__xludf.DUMMYFUNCTION("""COMPUTED_VALUE"""),7098.5)</f>
        <v>7098.5</v>
      </c>
      <c r="G71" s="2">
        <f>IFERROR(__xludf.DUMMYFUNCTION("""COMPUTED_VALUE"""),45393.66666666667)</f>
        <v>45393.66667</v>
      </c>
      <c r="H71" s="1">
        <f>IFERROR(__xludf.DUMMYFUNCTION("""COMPUTED_VALUE"""),7032.9)</f>
        <v>7032.9</v>
      </c>
      <c r="J71" s="2">
        <f>IFERROR(__xludf.DUMMYFUNCTION("""COMPUTED_VALUE"""),45393.66666666667)</f>
        <v>45393.66667</v>
      </c>
      <c r="K71" s="1">
        <f>IFERROR(__xludf.DUMMYFUNCTION("""COMPUTED_VALUE"""),7081.29)</f>
        <v>7081.29</v>
      </c>
      <c r="M71" s="2">
        <f>IFERROR(__xludf.DUMMYFUNCTION("""COMPUTED_VALUE"""),45393.66666666667)</f>
        <v>45393.66667</v>
      </c>
      <c r="N71" s="1">
        <f>IFERROR(__xludf.DUMMYFUNCTION("""COMPUTED_VALUE"""),0.0)</f>
        <v>0</v>
      </c>
    </row>
    <row r="72">
      <c r="A72" s="2">
        <f>IFERROR(__xludf.DUMMYFUNCTION("""COMPUTED_VALUE"""),45394.66666666667)</f>
        <v>45394.66667</v>
      </c>
      <c r="B72" s="1">
        <f>IFERROR(__xludf.DUMMYFUNCTION("""COMPUTED_VALUE"""),7029.49)</f>
        <v>7029.49</v>
      </c>
      <c r="D72" s="2">
        <f>IFERROR(__xludf.DUMMYFUNCTION("""COMPUTED_VALUE"""),45394.66666666667)</f>
        <v>45394.66667</v>
      </c>
      <c r="E72" s="1">
        <f>IFERROR(__xludf.DUMMYFUNCTION("""COMPUTED_VALUE"""),7040.2)</f>
        <v>7040.2</v>
      </c>
      <c r="G72" s="2">
        <f>IFERROR(__xludf.DUMMYFUNCTION("""COMPUTED_VALUE"""),45394.66666666667)</f>
        <v>45394.66667</v>
      </c>
      <c r="H72" s="1">
        <f>IFERROR(__xludf.DUMMYFUNCTION("""COMPUTED_VALUE"""),6925.17)</f>
        <v>6925.17</v>
      </c>
      <c r="J72" s="2">
        <f>IFERROR(__xludf.DUMMYFUNCTION("""COMPUTED_VALUE"""),45394.66666666667)</f>
        <v>45394.66667</v>
      </c>
      <c r="K72" s="1">
        <f>IFERROR(__xludf.DUMMYFUNCTION("""COMPUTED_VALUE"""),6944.39)</f>
        <v>6944.39</v>
      </c>
      <c r="M72" s="2">
        <f>IFERROR(__xludf.DUMMYFUNCTION("""COMPUTED_VALUE"""),45394.66666666667)</f>
        <v>45394.66667</v>
      </c>
      <c r="N72" s="1">
        <f>IFERROR(__xludf.DUMMYFUNCTION("""COMPUTED_VALUE"""),0.0)</f>
        <v>0</v>
      </c>
    </row>
    <row r="73">
      <c r="A73" s="2">
        <f>IFERROR(__xludf.DUMMYFUNCTION("""COMPUTED_VALUE"""),45397.66666666667)</f>
        <v>45397.66667</v>
      </c>
      <c r="B73" s="1">
        <f>IFERROR(__xludf.DUMMYFUNCTION("""COMPUTED_VALUE"""),6989.13)</f>
        <v>6989.13</v>
      </c>
      <c r="D73" s="2">
        <f>IFERROR(__xludf.DUMMYFUNCTION("""COMPUTED_VALUE"""),45397.66666666667)</f>
        <v>45397.66667</v>
      </c>
      <c r="E73" s="1">
        <f>IFERROR(__xludf.DUMMYFUNCTION("""COMPUTED_VALUE"""),7002.78)</f>
        <v>7002.78</v>
      </c>
      <c r="G73" s="2">
        <f>IFERROR(__xludf.DUMMYFUNCTION("""COMPUTED_VALUE"""),45397.66666666667)</f>
        <v>45397.66667</v>
      </c>
      <c r="H73" s="1">
        <f>IFERROR(__xludf.DUMMYFUNCTION("""COMPUTED_VALUE"""),6817.79)</f>
        <v>6817.79</v>
      </c>
      <c r="J73" s="2">
        <f>IFERROR(__xludf.DUMMYFUNCTION("""COMPUTED_VALUE"""),45397.66666666667)</f>
        <v>45397.66667</v>
      </c>
      <c r="K73" s="1">
        <f>IFERROR(__xludf.DUMMYFUNCTION("""COMPUTED_VALUE"""),6830.6)</f>
        <v>6830.6</v>
      </c>
      <c r="M73" s="2">
        <f>IFERROR(__xludf.DUMMYFUNCTION("""COMPUTED_VALUE"""),45397.66666666667)</f>
        <v>45397.66667</v>
      </c>
      <c r="N73" s="1">
        <f>IFERROR(__xludf.DUMMYFUNCTION("""COMPUTED_VALUE"""),0.0)</f>
        <v>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IFERROR(__xludf.DUMMYFUNCTION("""COMPUTED_VALUE"""),6811.5)</f>
        <v>6811.5</v>
      </c>
      <c r="D74" s="2">
        <f>IFERROR(__xludf.DUMMYFUNCTION("""COMPUTED_VALUE"""),45398.66666666667)</f>
        <v>45398.66667</v>
      </c>
      <c r="E74" s="1">
        <f>IFERROR(__xludf.DUMMYFUNCTION("""COMPUTED_VALUE"""),6846.11)</f>
        <v>6846.11</v>
      </c>
      <c r="G74" s="2">
        <f>IFERROR(__xludf.DUMMYFUNCTION("""COMPUTED_VALUE"""),45398.66666666667)</f>
        <v>45398.66667</v>
      </c>
      <c r="H74" s="1">
        <f>IFERROR(__xludf.DUMMYFUNCTION("""COMPUTED_VALUE"""),6771.37)</f>
        <v>6771.37</v>
      </c>
      <c r="J74" s="2">
        <f>IFERROR(__xludf.DUMMYFUNCTION("""COMPUTED_VALUE"""),45398.66666666667)</f>
        <v>45398.66667</v>
      </c>
      <c r="K74" s="1">
        <f>IFERROR(__xludf.DUMMYFUNCTION("""COMPUTED_VALUE"""),6817.06)</f>
        <v>6817.06</v>
      </c>
      <c r="M74" s="2">
        <f>IFERROR(__xludf.DUMMYFUNCTION("""COMPUTED_VALUE"""),45398.66666666667)</f>
        <v>45398.66667</v>
      </c>
      <c r="N74" s="1">
        <f>IFERROR(__xludf.DUMMYFUNCTION("""COMPUTED_VALUE"""),0.0)</f>
        <v>0</v>
      </c>
    </row>
    <row r="75">
      <c r="A75" s="2">
        <f>IFERROR(__xludf.DUMMYFUNCTION("""COMPUTED_VALUE"""),45399.66666666667)</f>
        <v>45399.66667</v>
      </c>
      <c r="B75" s="1">
        <f>IFERROR(__xludf.DUMMYFUNCTION("""COMPUTED_VALUE"""),6845.8)</f>
        <v>6845.8</v>
      </c>
      <c r="D75" s="2">
        <f>IFERROR(__xludf.DUMMYFUNCTION("""COMPUTED_VALUE"""),45399.66666666667)</f>
        <v>45399.66667</v>
      </c>
      <c r="E75" s="1">
        <f>IFERROR(__xludf.DUMMYFUNCTION("""COMPUTED_VALUE"""),6849.83)</f>
        <v>6849.83</v>
      </c>
      <c r="G75" s="2">
        <f>IFERROR(__xludf.DUMMYFUNCTION("""COMPUTED_VALUE"""),45399.66666666667)</f>
        <v>45399.66667</v>
      </c>
      <c r="H75" s="1">
        <f>IFERROR(__xludf.DUMMYFUNCTION("""COMPUTED_VALUE"""),6746.3)</f>
        <v>6746.3</v>
      </c>
      <c r="J75" s="2">
        <f>IFERROR(__xludf.DUMMYFUNCTION("""COMPUTED_VALUE"""),45399.66666666667)</f>
        <v>45399.66667</v>
      </c>
      <c r="K75" s="1">
        <f>IFERROR(__xludf.DUMMYFUNCTION("""COMPUTED_VALUE"""),6757.34)</f>
        <v>6757.34</v>
      </c>
      <c r="M75" s="2">
        <f>IFERROR(__xludf.DUMMYFUNCTION("""COMPUTED_VALUE"""),45399.66666666667)</f>
        <v>45399.66667</v>
      </c>
      <c r="N75" s="1">
        <f>IFERROR(__xludf.DUMMYFUNCTION("""COMPUTED_VALUE"""),0.0)</f>
        <v>0</v>
      </c>
    </row>
    <row r="76">
      <c r="A76" s="2">
        <f>IFERROR(__xludf.DUMMYFUNCTION("""COMPUTED_VALUE"""),45400.66666666667)</f>
        <v>45400.66667</v>
      </c>
      <c r="B76" s="1">
        <f>IFERROR(__xludf.DUMMYFUNCTION("""COMPUTED_VALUE"""),6778.17)</f>
        <v>6778.17</v>
      </c>
      <c r="D76" s="2">
        <f>IFERROR(__xludf.DUMMYFUNCTION("""COMPUTED_VALUE"""),45400.66666666667)</f>
        <v>45400.66667</v>
      </c>
      <c r="E76" s="1">
        <f>IFERROR(__xludf.DUMMYFUNCTION("""COMPUTED_VALUE"""),6827.22)</f>
        <v>6827.22</v>
      </c>
      <c r="G76" s="2">
        <f>IFERROR(__xludf.DUMMYFUNCTION("""COMPUTED_VALUE"""),45400.66666666667)</f>
        <v>45400.66667</v>
      </c>
      <c r="H76" s="1">
        <f>IFERROR(__xludf.DUMMYFUNCTION("""COMPUTED_VALUE"""),6725.13)</f>
        <v>6725.13</v>
      </c>
      <c r="J76" s="2">
        <f>IFERROR(__xludf.DUMMYFUNCTION("""COMPUTED_VALUE"""),45400.66666666667)</f>
        <v>45400.66667</v>
      </c>
      <c r="K76" s="1">
        <f>IFERROR(__xludf.DUMMYFUNCTION("""COMPUTED_VALUE"""),6735.27)</f>
        <v>6735.27</v>
      </c>
      <c r="M76" s="2">
        <f>IFERROR(__xludf.DUMMYFUNCTION("""COMPUTED_VALUE"""),45400.66666666667)</f>
        <v>45400.66667</v>
      </c>
      <c r="N76" s="1">
        <f>IFERROR(__xludf.DUMMYFUNCTION("""COMPUTED_VALUE"""),0.0)</f>
        <v>0</v>
      </c>
    </row>
    <row r="77">
      <c r="A77" s="2">
        <f>IFERROR(__xludf.DUMMYFUNCTION("""COMPUTED_VALUE"""),45401.66666666667)</f>
        <v>45401.66667</v>
      </c>
      <c r="B77" s="1">
        <f>IFERROR(__xludf.DUMMYFUNCTION("""COMPUTED_VALUE"""),6724.59)</f>
        <v>6724.59</v>
      </c>
      <c r="D77" s="2">
        <f>IFERROR(__xludf.DUMMYFUNCTION("""COMPUTED_VALUE"""),45401.66666666667)</f>
        <v>45401.66667</v>
      </c>
      <c r="E77" s="1">
        <f>IFERROR(__xludf.DUMMYFUNCTION("""COMPUTED_VALUE"""),6751.23)</f>
        <v>6751.23</v>
      </c>
      <c r="G77" s="2">
        <f>IFERROR(__xludf.DUMMYFUNCTION("""COMPUTED_VALUE"""),45401.66666666667)</f>
        <v>45401.66667</v>
      </c>
      <c r="H77" s="1">
        <f>IFERROR(__xludf.DUMMYFUNCTION("""COMPUTED_VALUE"""),6639.97)</f>
        <v>6639.97</v>
      </c>
      <c r="J77" s="2">
        <f>IFERROR(__xludf.DUMMYFUNCTION("""COMPUTED_VALUE"""),45401.66666666667)</f>
        <v>45401.66667</v>
      </c>
      <c r="K77" s="1">
        <f>IFERROR(__xludf.DUMMYFUNCTION("""COMPUTED_VALUE"""),6668.31)</f>
        <v>6668.31</v>
      </c>
      <c r="M77" s="2">
        <f>IFERROR(__xludf.DUMMYFUNCTION("""COMPUTED_VALUE"""),45401.66666666667)</f>
        <v>45401.66667</v>
      </c>
      <c r="N77" s="1">
        <f>IFERROR(__xludf.DUMMYFUNCTION("""COMPUTED_VALUE"""),0.0)</f>
        <v>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IFERROR(__xludf.DUMMYFUNCTION("""COMPUTED_VALUE"""),6709.87)</f>
        <v>6709.87</v>
      </c>
      <c r="D78" s="2">
        <f>IFERROR(__xludf.DUMMYFUNCTION("""COMPUTED_VALUE"""),45404.66666666667)</f>
        <v>45404.66667</v>
      </c>
      <c r="E78" s="1">
        <f>IFERROR(__xludf.DUMMYFUNCTION("""COMPUTED_VALUE"""),6767.64)</f>
        <v>6767.64</v>
      </c>
      <c r="G78" s="2">
        <f>IFERROR(__xludf.DUMMYFUNCTION("""COMPUTED_VALUE"""),45404.66666666667)</f>
        <v>45404.66667</v>
      </c>
      <c r="H78" s="1">
        <f>IFERROR(__xludf.DUMMYFUNCTION("""COMPUTED_VALUE"""),6670.67)</f>
        <v>6670.67</v>
      </c>
      <c r="J78" s="2">
        <f>IFERROR(__xludf.DUMMYFUNCTION("""COMPUTED_VALUE"""),45404.66666666667)</f>
        <v>45404.66667</v>
      </c>
      <c r="K78" s="1">
        <f>IFERROR(__xludf.DUMMYFUNCTION("""COMPUTED_VALUE"""),6729.23)</f>
        <v>6729.23</v>
      </c>
      <c r="M78" s="2">
        <f>IFERROR(__xludf.DUMMYFUNCTION("""COMPUTED_VALUE"""),45404.66666666667)</f>
        <v>45404.66667</v>
      </c>
      <c r="N78" s="1">
        <f>IFERROR(__xludf.DUMMYFUNCTION("""COMPUTED_VALUE"""),0.0)</f>
        <v>0</v>
      </c>
    </row>
    <row r="79">
      <c r="A79" s="2">
        <f>IFERROR(__xludf.DUMMYFUNCTION("""COMPUTED_VALUE"""),45405.66666666667)</f>
        <v>45405.66667</v>
      </c>
      <c r="B79" s="1">
        <f>IFERROR(__xludf.DUMMYFUNCTION("""COMPUTED_VALUE"""),6752.71)</f>
        <v>6752.71</v>
      </c>
      <c r="D79" s="2">
        <f>IFERROR(__xludf.DUMMYFUNCTION("""COMPUTED_VALUE"""),45405.66666666667)</f>
        <v>45405.66667</v>
      </c>
      <c r="E79" s="1">
        <f>IFERROR(__xludf.DUMMYFUNCTION("""COMPUTED_VALUE"""),6871.11)</f>
        <v>6871.11</v>
      </c>
      <c r="G79" s="2">
        <f>IFERROR(__xludf.DUMMYFUNCTION("""COMPUTED_VALUE"""),45405.66666666667)</f>
        <v>45405.66667</v>
      </c>
      <c r="H79" s="1">
        <f>IFERROR(__xludf.DUMMYFUNCTION("""COMPUTED_VALUE"""),6752.31)</f>
        <v>6752.31</v>
      </c>
      <c r="J79" s="2">
        <f>IFERROR(__xludf.DUMMYFUNCTION("""COMPUTED_VALUE"""),45405.66666666667)</f>
        <v>45405.66667</v>
      </c>
      <c r="K79" s="1">
        <f>IFERROR(__xludf.DUMMYFUNCTION("""COMPUTED_VALUE"""),6848.65)</f>
        <v>6848.65</v>
      </c>
      <c r="M79" s="2">
        <f>IFERROR(__xludf.DUMMYFUNCTION("""COMPUTED_VALUE"""),45405.66666666667)</f>
        <v>45405.66667</v>
      </c>
      <c r="N79" s="1">
        <f>IFERROR(__xludf.DUMMYFUNCTION("""COMPUTED_VALUE"""),0.0)</f>
        <v>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IFERROR(__xludf.DUMMYFUNCTION("""COMPUTED_VALUE"""),6861.74)</f>
        <v>6861.74</v>
      </c>
      <c r="D80" s="2">
        <f>IFERROR(__xludf.DUMMYFUNCTION("""COMPUTED_VALUE"""),45406.66666666667)</f>
        <v>45406.66667</v>
      </c>
      <c r="E80" s="1">
        <f>IFERROR(__xludf.DUMMYFUNCTION("""COMPUTED_VALUE"""),6894.26)</f>
        <v>6894.26</v>
      </c>
      <c r="G80" s="2">
        <f>IFERROR(__xludf.DUMMYFUNCTION("""COMPUTED_VALUE"""),45406.66666666667)</f>
        <v>45406.66667</v>
      </c>
      <c r="H80" s="1">
        <f>IFERROR(__xludf.DUMMYFUNCTION("""COMPUTED_VALUE"""),6780.74)</f>
        <v>6780.74</v>
      </c>
      <c r="J80" s="2">
        <f>IFERROR(__xludf.DUMMYFUNCTION("""COMPUTED_VALUE"""),45406.66666666667)</f>
        <v>45406.66667</v>
      </c>
      <c r="K80" s="1">
        <f>IFERROR(__xludf.DUMMYFUNCTION("""COMPUTED_VALUE"""),6827.1)</f>
        <v>6827.1</v>
      </c>
      <c r="M80" s="2">
        <f>IFERROR(__xludf.DUMMYFUNCTION("""COMPUTED_VALUE"""),45406.66666666667)</f>
        <v>45406.66667</v>
      </c>
      <c r="N80" s="1">
        <f>IFERROR(__xludf.DUMMYFUNCTION("""COMPUTED_VALUE"""),0.0)</f>
        <v>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IFERROR(__xludf.DUMMYFUNCTION("""COMPUTED_VALUE"""),6766.48)</f>
        <v>6766.48</v>
      </c>
      <c r="D81" s="2">
        <f>IFERROR(__xludf.DUMMYFUNCTION("""COMPUTED_VALUE"""),45407.66666666667)</f>
        <v>45407.66667</v>
      </c>
      <c r="E81" s="1">
        <f>IFERROR(__xludf.DUMMYFUNCTION("""COMPUTED_VALUE"""),6847.35)</f>
        <v>6847.35</v>
      </c>
      <c r="G81" s="2">
        <f>IFERROR(__xludf.DUMMYFUNCTION("""COMPUTED_VALUE"""),45407.66666666667)</f>
        <v>45407.66667</v>
      </c>
      <c r="H81" s="1">
        <f>IFERROR(__xludf.DUMMYFUNCTION("""COMPUTED_VALUE"""),6732.87)</f>
        <v>6732.87</v>
      </c>
      <c r="J81" s="2">
        <f>IFERROR(__xludf.DUMMYFUNCTION("""COMPUTED_VALUE"""),45407.66666666667)</f>
        <v>45407.66667</v>
      </c>
      <c r="K81" s="1">
        <f>IFERROR(__xludf.DUMMYFUNCTION("""COMPUTED_VALUE"""),6828.16)</f>
        <v>6828.16</v>
      </c>
      <c r="M81" s="2">
        <f>IFERROR(__xludf.DUMMYFUNCTION("""COMPUTED_VALUE"""),45407.66666666667)</f>
        <v>45407.66667</v>
      </c>
      <c r="N81" s="1">
        <f>IFERROR(__xludf.DUMMYFUNCTION("""COMPUTED_VALUE"""),0.0)</f>
        <v>0</v>
      </c>
    </row>
    <row r="82">
      <c r="A82" s="2">
        <f>IFERROR(__xludf.DUMMYFUNCTION("""COMPUTED_VALUE"""),45408.66666666667)</f>
        <v>45408.66667</v>
      </c>
      <c r="B82" s="1">
        <f>IFERROR(__xludf.DUMMYFUNCTION("""COMPUTED_VALUE"""),6828.55)</f>
        <v>6828.55</v>
      </c>
      <c r="D82" s="2">
        <f>IFERROR(__xludf.DUMMYFUNCTION("""COMPUTED_VALUE"""),45408.66666666667)</f>
        <v>45408.66667</v>
      </c>
      <c r="E82" s="1">
        <f>IFERROR(__xludf.DUMMYFUNCTION("""COMPUTED_VALUE"""),6893.96)</f>
        <v>6893.96</v>
      </c>
      <c r="G82" s="2">
        <f>IFERROR(__xludf.DUMMYFUNCTION("""COMPUTED_VALUE"""),45408.66666666667)</f>
        <v>45408.66667</v>
      </c>
      <c r="H82" s="1">
        <f>IFERROR(__xludf.DUMMYFUNCTION("""COMPUTED_VALUE"""),6819.12)</f>
        <v>6819.12</v>
      </c>
      <c r="J82" s="2">
        <f>IFERROR(__xludf.DUMMYFUNCTION("""COMPUTED_VALUE"""),45408.66666666667)</f>
        <v>45408.66667</v>
      </c>
      <c r="K82" s="1">
        <f>IFERROR(__xludf.DUMMYFUNCTION("""COMPUTED_VALUE"""),6869.84)</f>
        <v>6869.84</v>
      </c>
      <c r="M82" s="2">
        <f>IFERROR(__xludf.DUMMYFUNCTION("""COMPUTED_VALUE"""),45408.66666666667)</f>
        <v>45408.66667</v>
      </c>
      <c r="N82" s="1">
        <f>IFERROR(__xludf.DUMMYFUNCTION("""COMPUTED_VALUE"""),0.0)</f>
        <v>0</v>
      </c>
    </row>
    <row r="83">
      <c r="A83" s="2">
        <f>IFERROR(__xludf.DUMMYFUNCTION("""COMPUTED_VALUE"""),45411.66666666667)</f>
        <v>45411.66667</v>
      </c>
      <c r="B83" s="1">
        <f>IFERROR(__xludf.DUMMYFUNCTION("""COMPUTED_VALUE"""),6891.65)</f>
        <v>6891.65</v>
      </c>
      <c r="D83" s="2">
        <f>IFERROR(__xludf.DUMMYFUNCTION("""COMPUTED_VALUE"""),45411.66666666667)</f>
        <v>45411.66667</v>
      </c>
      <c r="E83" s="1">
        <f>IFERROR(__xludf.DUMMYFUNCTION("""COMPUTED_VALUE"""),6932.38)</f>
        <v>6932.38</v>
      </c>
      <c r="G83" s="2">
        <f>IFERROR(__xludf.DUMMYFUNCTION("""COMPUTED_VALUE"""),45411.66666666667)</f>
        <v>45411.66667</v>
      </c>
      <c r="H83" s="1">
        <f>IFERROR(__xludf.DUMMYFUNCTION("""COMPUTED_VALUE"""),6885.09)</f>
        <v>6885.09</v>
      </c>
      <c r="J83" s="2">
        <f>IFERROR(__xludf.DUMMYFUNCTION("""COMPUTED_VALUE"""),45411.66666666667)</f>
        <v>45411.66667</v>
      </c>
      <c r="K83" s="1">
        <f>IFERROR(__xludf.DUMMYFUNCTION("""COMPUTED_VALUE"""),6919.4)</f>
        <v>6919.4</v>
      </c>
      <c r="M83" s="2">
        <f>IFERROR(__xludf.DUMMYFUNCTION("""COMPUTED_VALUE"""),45411.66666666667)</f>
        <v>45411.66667</v>
      </c>
      <c r="N83" s="1">
        <f>IFERROR(__xludf.DUMMYFUNCTION("""COMPUTED_VALUE"""),0.0)</f>
        <v>0</v>
      </c>
    </row>
    <row r="84">
      <c r="A84" s="2">
        <f>IFERROR(__xludf.DUMMYFUNCTION("""COMPUTED_VALUE"""),45412.66666666667)</f>
        <v>45412.66667</v>
      </c>
      <c r="B84" s="1">
        <f>IFERROR(__xludf.DUMMYFUNCTION("""COMPUTED_VALUE"""),6869.5)</f>
        <v>6869.5</v>
      </c>
      <c r="D84" s="2">
        <f>IFERROR(__xludf.DUMMYFUNCTION("""COMPUTED_VALUE"""),45412.66666666667)</f>
        <v>45412.66667</v>
      </c>
      <c r="E84" s="1">
        <f>IFERROR(__xludf.DUMMYFUNCTION("""COMPUTED_VALUE"""),6892.36)</f>
        <v>6892.36</v>
      </c>
      <c r="G84" s="2">
        <f>IFERROR(__xludf.DUMMYFUNCTION("""COMPUTED_VALUE"""),45412.66666666667)</f>
        <v>45412.66667</v>
      </c>
      <c r="H84" s="1">
        <f>IFERROR(__xludf.DUMMYFUNCTION("""COMPUTED_VALUE"""),6775.1)</f>
        <v>6775.1</v>
      </c>
      <c r="J84" s="2">
        <f>IFERROR(__xludf.DUMMYFUNCTION("""COMPUTED_VALUE"""),45412.66666666667)</f>
        <v>45412.66667</v>
      </c>
      <c r="K84" s="1">
        <f>IFERROR(__xludf.DUMMYFUNCTION("""COMPUTED_VALUE"""),6776.07)</f>
        <v>6776.07</v>
      </c>
      <c r="M84" s="2">
        <f>IFERROR(__xludf.DUMMYFUNCTION("""COMPUTED_VALUE"""),45412.66666666667)</f>
        <v>45412.66667</v>
      </c>
      <c r="N84" s="1">
        <f>IFERROR(__xludf.DUMMYFUNCTION("""COMPUTED_VALUE"""),0.0)</f>
        <v>0</v>
      </c>
    </row>
    <row r="85">
      <c r="A85" s="2">
        <f>IFERROR(__xludf.DUMMYFUNCTION("""COMPUTED_VALUE"""),45413.66666666667)</f>
        <v>45413.66667</v>
      </c>
      <c r="B85" s="1">
        <f>IFERROR(__xludf.DUMMYFUNCTION("""COMPUTED_VALUE"""),6753.33)</f>
        <v>6753.33</v>
      </c>
      <c r="D85" s="2">
        <f>IFERROR(__xludf.DUMMYFUNCTION("""COMPUTED_VALUE"""),45413.66666666667)</f>
        <v>45413.66667</v>
      </c>
      <c r="E85" s="1">
        <f>IFERROR(__xludf.DUMMYFUNCTION("""COMPUTED_VALUE"""),6874.53)</f>
        <v>6874.53</v>
      </c>
      <c r="G85" s="2">
        <f>IFERROR(__xludf.DUMMYFUNCTION("""COMPUTED_VALUE"""),45413.66666666667)</f>
        <v>45413.66667</v>
      </c>
      <c r="H85" s="1">
        <f>IFERROR(__xludf.DUMMYFUNCTION("""COMPUTED_VALUE"""),6708.92)</f>
        <v>6708.92</v>
      </c>
      <c r="J85" s="2">
        <f>IFERROR(__xludf.DUMMYFUNCTION("""COMPUTED_VALUE"""),45413.66666666667)</f>
        <v>45413.66667</v>
      </c>
      <c r="K85" s="1">
        <f>IFERROR(__xludf.DUMMYFUNCTION("""COMPUTED_VALUE"""),6745.71)</f>
        <v>6745.71</v>
      </c>
      <c r="M85" s="2">
        <f>IFERROR(__xludf.DUMMYFUNCTION("""COMPUTED_VALUE"""),45413.66666666667)</f>
        <v>45413.66667</v>
      </c>
      <c r="N85" s="1">
        <f>IFERROR(__xludf.DUMMYFUNCTION("""COMPUTED_VALUE"""),0.0)</f>
        <v>0</v>
      </c>
    </row>
    <row r="86">
      <c r="A86" s="2">
        <f>IFERROR(__xludf.DUMMYFUNCTION("""COMPUTED_VALUE"""),45414.66666666667)</f>
        <v>45414.66667</v>
      </c>
      <c r="B86" s="1">
        <f>IFERROR(__xludf.DUMMYFUNCTION("""COMPUTED_VALUE"""),6801.61)</f>
        <v>6801.61</v>
      </c>
      <c r="D86" s="2">
        <f>IFERROR(__xludf.DUMMYFUNCTION("""COMPUTED_VALUE"""),45414.66666666667)</f>
        <v>45414.66667</v>
      </c>
      <c r="E86" s="1">
        <f>IFERROR(__xludf.DUMMYFUNCTION("""COMPUTED_VALUE"""),6850.38)</f>
        <v>6850.38</v>
      </c>
      <c r="G86" s="2">
        <f>IFERROR(__xludf.DUMMYFUNCTION("""COMPUTED_VALUE"""),45414.66666666667)</f>
        <v>45414.66667</v>
      </c>
      <c r="H86" s="1">
        <f>IFERROR(__xludf.DUMMYFUNCTION("""COMPUTED_VALUE"""),6727.89)</f>
        <v>6727.89</v>
      </c>
      <c r="J86" s="2">
        <f>IFERROR(__xludf.DUMMYFUNCTION("""COMPUTED_VALUE"""),45414.66666666667)</f>
        <v>45414.66667</v>
      </c>
      <c r="K86" s="1">
        <f>IFERROR(__xludf.DUMMYFUNCTION("""COMPUTED_VALUE"""),6840.39)</f>
        <v>6840.39</v>
      </c>
      <c r="M86" s="2">
        <f>IFERROR(__xludf.DUMMYFUNCTION("""COMPUTED_VALUE"""),45414.66666666667)</f>
        <v>45414.66667</v>
      </c>
      <c r="N86" s="1">
        <f>IFERROR(__xludf.DUMMYFUNCTION("""COMPUTED_VALUE"""),0.0)</f>
        <v>0</v>
      </c>
    </row>
    <row r="87">
      <c r="A87" s="2">
        <f>IFERROR(__xludf.DUMMYFUNCTION("""COMPUTED_VALUE"""),45415.66666666667)</f>
        <v>45415.66667</v>
      </c>
      <c r="B87" s="1">
        <f>IFERROR(__xludf.DUMMYFUNCTION("""COMPUTED_VALUE"""),6942.5)</f>
        <v>6942.5</v>
      </c>
      <c r="D87" s="2">
        <f>IFERROR(__xludf.DUMMYFUNCTION("""COMPUTED_VALUE"""),45415.66666666667)</f>
        <v>45415.66667</v>
      </c>
      <c r="E87" s="1">
        <f>IFERROR(__xludf.DUMMYFUNCTION("""COMPUTED_VALUE"""),6976.89)</f>
        <v>6976.89</v>
      </c>
      <c r="G87" s="2">
        <f>IFERROR(__xludf.DUMMYFUNCTION("""COMPUTED_VALUE"""),45415.66666666667)</f>
        <v>45415.66667</v>
      </c>
      <c r="H87" s="1">
        <f>IFERROR(__xludf.DUMMYFUNCTION("""COMPUTED_VALUE"""),6906.01)</f>
        <v>6906.01</v>
      </c>
      <c r="J87" s="2">
        <f>IFERROR(__xludf.DUMMYFUNCTION("""COMPUTED_VALUE"""),45415.66666666667)</f>
        <v>45415.66667</v>
      </c>
      <c r="K87" s="1">
        <f>IFERROR(__xludf.DUMMYFUNCTION("""COMPUTED_VALUE"""),6922.01)</f>
        <v>6922.01</v>
      </c>
      <c r="M87" s="2">
        <f>IFERROR(__xludf.DUMMYFUNCTION("""COMPUTED_VALUE"""),45415.66666666667)</f>
        <v>45415.66667</v>
      </c>
      <c r="N87" s="1">
        <f>IFERROR(__xludf.DUMMYFUNCTION("""COMPUTED_VALUE"""),0.0)</f>
        <v>0</v>
      </c>
    </row>
    <row r="88">
      <c r="A88" s="2">
        <f>IFERROR(__xludf.DUMMYFUNCTION("""COMPUTED_VALUE"""),45418.66666666667)</f>
        <v>45418.66667</v>
      </c>
      <c r="B88" s="1">
        <f>IFERROR(__xludf.DUMMYFUNCTION("""COMPUTED_VALUE"""),6976.64)</f>
        <v>6976.64</v>
      </c>
      <c r="D88" s="2">
        <f>IFERROR(__xludf.DUMMYFUNCTION("""COMPUTED_VALUE"""),45418.66666666667)</f>
        <v>45418.66667</v>
      </c>
      <c r="E88" s="1">
        <f>IFERROR(__xludf.DUMMYFUNCTION("""COMPUTED_VALUE"""),7039.87)</f>
        <v>7039.87</v>
      </c>
      <c r="G88" s="2">
        <f>IFERROR(__xludf.DUMMYFUNCTION("""COMPUTED_VALUE"""),45418.66666666667)</f>
        <v>45418.66667</v>
      </c>
      <c r="H88" s="1">
        <f>IFERROR(__xludf.DUMMYFUNCTION("""COMPUTED_VALUE"""),6976.64)</f>
        <v>6976.64</v>
      </c>
      <c r="J88" s="2">
        <f>IFERROR(__xludf.DUMMYFUNCTION("""COMPUTED_VALUE"""),45418.66666666667)</f>
        <v>45418.66667</v>
      </c>
      <c r="K88" s="1">
        <f>IFERROR(__xludf.DUMMYFUNCTION("""COMPUTED_VALUE"""),7039.56)</f>
        <v>7039.56</v>
      </c>
      <c r="M88" s="2">
        <f>IFERROR(__xludf.DUMMYFUNCTION("""COMPUTED_VALUE"""),45418.66666666667)</f>
        <v>45418.66667</v>
      </c>
      <c r="N88" s="1">
        <f>IFERROR(__xludf.DUMMYFUNCTION("""COMPUTED_VALUE"""),0.0)</f>
        <v>0</v>
      </c>
    </row>
    <row r="89">
      <c r="A89" s="2">
        <f>IFERROR(__xludf.DUMMYFUNCTION("""COMPUTED_VALUE"""),45419.66666666667)</f>
        <v>45419.66667</v>
      </c>
      <c r="B89" s="1">
        <f>IFERROR(__xludf.DUMMYFUNCTION("""COMPUTED_VALUE"""),7042.54)</f>
        <v>7042.54</v>
      </c>
      <c r="D89" s="2">
        <f>IFERROR(__xludf.DUMMYFUNCTION("""COMPUTED_VALUE"""),45419.66666666667)</f>
        <v>45419.66667</v>
      </c>
      <c r="E89" s="1">
        <f>IFERROR(__xludf.DUMMYFUNCTION("""COMPUTED_VALUE"""),7087.03)</f>
        <v>7087.03</v>
      </c>
      <c r="G89" s="2">
        <f>IFERROR(__xludf.DUMMYFUNCTION("""COMPUTED_VALUE"""),45419.66666666667)</f>
        <v>45419.66667</v>
      </c>
      <c r="H89" s="1">
        <f>IFERROR(__xludf.DUMMYFUNCTION("""COMPUTED_VALUE"""),7037.29)</f>
        <v>7037.29</v>
      </c>
      <c r="J89" s="2">
        <f>IFERROR(__xludf.DUMMYFUNCTION("""COMPUTED_VALUE"""),45419.66666666667)</f>
        <v>45419.66667</v>
      </c>
      <c r="K89" s="1">
        <f>IFERROR(__xludf.DUMMYFUNCTION("""COMPUTED_VALUE"""),7043.73)</f>
        <v>7043.73</v>
      </c>
      <c r="M89" s="2">
        <f>IFERROR(__xludf.DUMMYFUNCTION("""COMPUTED_VALUE"""),45419.66666666667)</f>
        <v>45419.66667</v>
      </c>
      <c r="N89" s="1">
        <f>IFERROR(__xludf.DUMMYFUNCTION("""COMPUTED_VALUE"""),0.0)</f>
        <v>0</v>
      </c>
    </row>
    <row r="90">
      <c r="A90" s="2">
        <f>IFERROR(__xludf.DUMMYFUNCTION("""COMPUTED_VALUE"""),45420.66666666667)</f>
        <v>45420.66667</v>
      </c>
      <c r="B90" s="1">
        <f>IFERROR(__xludf.DUMMYFUNCTION("""COMPUTED_VALUE"""),6996.76)</f>
        <v>6996.76</v>
      </c>
      <c r="D90" s="2">
        <f>IFERROR(__xludf.DUMMYFUNCTION("""COMPUTED_VALUE"""),45420.66666666667)</f>
        <v>45420.66667</v>
      </c>
      <c r="E90" s="1">
        <f>IFERROR(__xludf.DUMMYFUNCTION("""COMPUTED_VALUE"""),7002.41)</f>
        <v>7002.41</v>
      </c>
      <c r="G90" s="2">
        <f>IFERROR(__xludf.DUMMYFUNCTION("""COMPUTED_VALUE"""),45420.66666666667)</f>
        <v>45420.66667</v>
      </c>
      <c r="H90" s="1">
        <f>IFERROR(__xludf.DUMMYFUNCTION("""COMPUTED_VALUE"""),6957.0)</f>
        <v>6957</v>
      </c>
      <c r="J90" s="2">
        <f>IFERROR(__xludf.DUMMYFUNCTION("""COMPUTED_VALUE"""),45420.66666666667)</f>
        <v>45420.66667</v>
      </c>
      <c r="K90" s="1">
        <f>IFERROR(__xludf.DUMMYFUNCTION("""COMPUTED_VALUE"""),6979.9)</f>
        <v>6979.9</v>
      </c>
      <c r="M90" s="2">
        <f>IFERROR(__xludf.DUMMYFUNCTION("""COMPUTED_VALUE"""),45420.66666666667)</f>
        <v>45420.66667</v>
      </c>
      <c r="N90" s="1">
        <f>IFERROR(__xludf.DUMMYFUNCTION("""COMPUTED_VALUE"""),0.0)</f>
        <v>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IFERROR(__xludf.DUMMYFUNCTION("""COMPUTED_VALUE"""),6991.22)</f>
        <v>6991.22</v>
      </c>
      <c r="D91" s="2">
        <f>IFERROR(__xludf.DUMMYFUNCTION("""COMPUTED_VALUE"""),45421.66666666667)</f>
        <v>45421.66667</v>
      </c>
      <c r="E91" s="1">
        <f>IFERROR(__xludf.DUMMYFUNCTION("""COMPUTED_VALUE"""),7064.81)</f>
        <v>7064.81</v>
      </c>
      <c r="G91" s="2">
        <f>IFERROR(__xludf.DUMMYFUNCTION("""COMPUTED_VALUE"""),45421.66666666667)</f>
        <v>45421.66667</v>
      </c>
      <c r="H91" s="1">
        <f>IFERROR(__xludf.DUMMYFUNCTION("""COMPUTED_VALUE"""),6980.24)</f>
        <v>6980.24</v>
      </c>
      <c r="J91" s="2">
        <f>IFERROR(__xludf.DUMMYFUNCTION("""COMPUTED_VALUE"""),45421.66666666667)</f>
        <v>45421.66667</v>
      </c>
      <c r="K91" s="1">
        <f>IFERROR(__xludf.DUMMYFUNCTION("""COMPUTED_VALUE"""),7064.03)</f>
        <v>7064.03</v>
      </c>
      <c r="M91" s="2">
        <f>IFERROR(__xludf.DUMMYFUNCTION("""COMPUTED_VALUE"""),45421.66666666667)</f>
        <v>45421.66667</v>
      </c>
      <c r="N91" s="1">
        <f>IFERROR(__xludf.DUMMYFUNCTION("""COMPUTED_VALUE"""),0.0)</f>
        <v>0</v>
      </c>
    </row>
    <row r="92">
      <c r="A92" s="2">
        <f>IFERROR(__xludf.DUMMYFUNCTION("""COMPUTED_VALUE"""),45422.66666666667)</f>
        <v>45422.66667</v>
      </c>
      <c r="B92" s="1">
        <f>IFERROR(__xludf.DUMMYFUNCTION("""COMPUTED_VALUE"""),7090.44)</f>
        <v>7090.44</v>
      </c>
      <c r="D92" s="2">
        <f>IFERROR(__xludf.DUMMYFUNCTION("""COMPUTED_VALUE"""),45422.66666666667)</f>
        <v>45422.66667</v>
      </c>
      <c r="E92" s="1">
        <f>IFERROR(__xludf.DUMMYFUNCTION("""COMPUTED_VALUE"""),7098.0)</f>
        <v>7098</v>
      </c>
      <c r="G92" s="2">
        <f>IFERROR(__xludf.DUMMYFUNCTION("""COMPUTED_VALUE"""),45422.66666666667)</f>
        <v>45422.66667</v>
      </c>
      <c r="H92" s="1">
        <f>IFERROR(__xludf.DUMMYFUNCTION("""COMPUTED_VALUE"""),7036.52)</f>
        <v>7036.52</v>
      </c>
      <c r="J92" s="2">
        <f>IFERROR(__xludf.DUMMYFUNCTION("""COMPUTED_VALUE"""),45422.66666666667)</f>
        <v>45422.66667</v>
      </c>
      <c r="K92" s="1">
        <f>IFERROR(__xludf.DUMMYFUNCTION("""COMPUTED_VALUE"""),7048.38)</f>
        <v>7048.38</v>
      </c>
      <c r="M92" s="2">
        <f>IFERROR(__xludf.DUMMYFUNCTION("""COMPUTED_VALUE"""),45422.66666666667)</f>
        <v>45422.66667</v>
      </c>
      <c r="N92" s="1">
        <f>IFERROR(__xludf.DUMMYFUNCTION("""COMPUTED_VALUE"""),0.0)</f>
        <v>0</v>
      </c>
    </row>
    <row r="93">
      <c r="A93" s="2">
        <f>IFERROR(__xludf.DUMMYFUNCTION("""COMPUTED_VALUE"""),45425.66666666667)</f>
        <v>45425.66667</v>
      </c>
      <c r="B93" s="1">
        <f>IFERROR(__xludf.DUMMYFUNCTION("""COMPUTED_VALUE"""),7082.65)</f>
        <v>7082.65</v>
      </c>
      <c r="D93" s="2">
        <f>IFERROR(__xludf.DUMMYFUNCTION("""COMPUTED_VALUE"""),45425.66666666667)</f>
        <v>45425.66667</v>
      </c>
      <c r="E93" s="1">
        <f>IFERROR(__xludf.DUMMYFUNCTION("""COMPUTED_VALUE"""),7103.08)</f>
        <v>7103.08</v>
      </c>
      <c r="G93" s="2">
        <f>IFERROR(__xludf.DUMMYFUNCTION("""COMPUTED_VALUE"""),45425.66666666667)</f>
        <v>45425.66667</v>
      </c>
      <c r="H93" s="1">
        <f>IFERROR(__xludf.DUMMYFUNCTION("""COMPUTED_VALUE"""),7035.1)</f>
        <v>7035.1</v>
      </c>
      <c r="J93" s="2">
        <f>IFERROR(__xludf.DUMMYFUNCTION("""COMPUTED_VALUE"""),45425.66666666667)</f>
        <v>45425.66667</v>
      </c>
      <c r="K93" s="1">
        <f>IFERROR(__xludf.DUMMYFUNCTION("""COMPUTED_VALUE"""),7039.59)</f>
        <v>7039.59</v>
      </c>
      <c r="M93" s="2">
        <f>IFERROR(__xludf.DUMMYFUNCTION("""COMPUTED_VALUE"""),45425.66666666667)</f>
        <v>45425.66667</v>
      </c>
      <c r="N93" s="1">
        <f>IFERROR(__xludf.DUMMYFUNCTION("""COMPUTED_VALUE"""),0.0)</f>
        <v>0</v>
      </c>
    </row>
    <row r="94">
      <c r="A94" s="2">
        <f>IFERROR(__xludf.DUMMYFUNCTION("""COMPUTED_VALUE"""),45426.66666666667)</f>
        <v>45426.66667</v>
      </c>
      <c r="B94" s="1">
        <f>IFERROR(__xludf.DUMMYFUNCTION("""COMPUTED_VALUE"""),7072.68)</f>
        <v>7072.68</v>
      </c>
      <c r="D94" s="2">
        <f>IFERROR(__xludf.DUMMYFUNCTION("""COMPUTED_VALUE"""),45426.66666666667)</f>
        <v>45426.66667</v>
      </c>
      <c r="E94" s="1">
        <f>IFERROR(__xludf.DUMMYFUNCTION("""COMPUTED_VALUE"""),7107.48)</f>
        <v>7107.48</v>
      </c>
      <c r="G94" s="2">
        <f>IFERROR(__xludf.DUMMYFUNCTION("""COMPUTED_VALUE"""),45426.66666666667)</f>
        <v>45426.66667</v>
      </c>
      <c r="H94" s="1">
        <f>IFERROR(__xludf.DUMMYFUNCTION("""COMPUTED_VALUE"""),7070.96)</f>
        <v>7070.96</v>
      </c>
      <c r="J94" s="2">
        <f>IFERROR(__xludf.DUMMYFUNCTION("""COMPUTED_VALUE"""),45426.66666666667)</f>
        <v>45426.66667</v>
      </c>
      <c r="K94" s="1">
        <f>IFERROR(__xludf.DUMMYFUNCTION("""COMPUTED_VALUE"""),7105.06)</f>
        <v>7105.06</v>
      </c>
      <c r="M94" s="2">
        <f>IFERROR(__xludf.DUMMYFUNCTION("""COMPUTED_VALUE"""),45426.66666666667)</f>
        <v>45426.66667</v>
      </c>
      <c r="N94" s="1">
        <f>IFERROR(__xludf.DUMMYFUNCTION("""COMPUTED_VALUE"""),0.0)</f>
        <v>0</v>
      </c>
    </row>
    <row r="95">
      <c r="A95" s="2">
        <f>IFERROR(__xludf.DUMMYFUNCTION("""COMPUTED_VALUE"""),45427.66666666667)</f>
        <v>45427.66667</v>
      </c>
      <c r="B95" s="1">
        <f>IFERROR(__xludf.DUMMYFUNCTION("""COMPUTED_VALUE"""),7175.27)</f>
        <v>7175.27</v>
      </c>
      <c r="D95" s="2">
        <f>IFERROR(__xludf.DUMMYFUNCTION("""COMPUTED_VALUE"""),45427.66666666667)</f>
        <v>45427.66667</v>
      </c>
      <c r="E95" s="1">
        <f>IFERROR(__xludf.DUMMYFUNCTION("""COMPUTED_VALUE"""),7209.63)</f>
        <v>7209.63</v>
      </c>
      <c r="G95" s="2">
        <f>IFERROR(__xludf.DUMMYFUNCTION("""COMPUTED_VALUE"""),45427.66666666667)</f>
        <v>45427.66667</v>
      </c>
      <c r="H95" s="1">
        <f>IFERROR(__xludf.DUMMYFUNCTION("""COMPUTED_VALUE"""),7147.6)</f>
        <v>7147.6</v>
      </c>
      <c r="J95" s="2">
        <f>IFERROR(__xludf.DUMMYFUNCTION("""COMPUTED_VALUE"""),45427.66666666667)</f>
        <v>45427.66667</v>
      </c>
      <c r="K95" s="1">
        <f>IFERROR(__xludf.DUMMYFUNCTION("""COMPUTED_VALUE"""),7205.27)</f>
        <v>7205.27</v>
      </c>
      <c r="M95" s="2">
        <f>IFERROR(__xludf.DUMMYFUNCTION("""COMPUTED_VALUE"""),45427.66666666667)</f>
        <v>45427.66667</v>
      </c>
      <c r="N95" s="1">
        <f>IFERROR(__xludf.DUMMYFUNCTION("""COMPUTED_VALUE"""),0.0)</f>
        <v>0</v>
      </c>
    </row>
    <row r="96">
      <c r="A96" s="2">
        <f>IFERROR(__xludf.DUMMYFUNCTION("""COMPUTED_VALUE"""),45428.66666666667)</f>
        <v>45428.66667</v>
      </c>
      <c r="B96" s="1">
        <f>IFERROR(__xludf.DUMMYFUNCTION("""COMPUTED_VALUE"""),7194.72)</f>
        <v>7194.72</v>
      </c>
      <c r="D96" s="2">
        <f>IFERROR(__xludf.DUMMYFUNCTION("""COMPUTED_VALUE"""),45428.66666666667)</f>
        <v>45428.66667</v>
      </c>
      <c r="E96" s="1">
        <f>IFERROR(__xludf.DUMMYFUNCTION("""COMPUTED_VALUE"""),7201.47)</f>
        <v>7201.47</v>
      </c>
      <c r="G96" s="2">
        <f>IFERROR(__xludf.DUMMYFUNCTION("""COMPUTED_VALUE"""),45428.66666666667)</f>
        <v>45428.66667</v>
      </c>
      <c r="H96" s="1">
        <f>IFERROR(__xludf.DUMMYFUNCTION("""COMPUTED_VALUE"""),7145.77)</f>
        <v>7145.77</v>
      </c>
      <c r="J96" s="2">
        <f>IFERROR(__xludf.DUMMYFUNCTION("""COMPUTED_VALUE"""),45428.66666666667)</f>
        <v>45428.66667</v>
      </c>
      <c r="K96" s="1">
        <f>IFERROR(__xludf.DUMMYFUNCTION("""COMPUTED_VALUE"""),7146.15)</f>
        <v>7146.15</v>
      </c>
      <c r="M96" s="2">
        <f>IFERROR(__xludf.DUMMYFUNCTION("""COMPUTED_VALUE"""),45428.66666666667)</f>
        <v>45428.66667</v>
      </c>
      <c r="N96" s="1">
        <f>IFERROR(__xludf.DUMMYFUNCTION("""COMPUTED_VALUE"""),0.0)</f>
        <v>0</v>
      </c>
    </row>
    <row r="97">
      <c r="A97" s="2">
        <f>IFERROR(__xludf.DUMMYFUNCTION("""COMPUTED_VALUE"""),45429.66666666667)</f>
        <v>45429.66667</v>
      </c>
      <c r="B97" s="1">
        <f>IFERROR(__xludf.DUMMYFUNCTION("""COMPUTED_VALUE"""),7176.21)</f>
        <v>7176.21</v>
      </c>
      <c r="D97" s="2">
        <f>IFERROR(__xludf.DUMMYFUNCTION("""COMPUTED_VALUE"""),45429.66666666667)</f>
        <v>45429.66667</v>
      </c>
      <c r="E97" s="1">
        <f>IFERROR(__xludf.DUMMYFUNCTION("""COMPUTED_VALUE"""),7176.21)</f>
        <v>7176.21</v>
      </c>
      <c r="G97" s="2">
        <f>IFERROR(__xludf.DUMMYFUNCTION("""COMPUTED_VALUE"""),45429.66666666667)</f>
        <v>45429.66667</v>
      </c>
      <c r="H97" s="1">
        <f>IFERROR(__xludf.DUMMYFUNCTION("""COMPUTED_VALUE"""),7136.91)</f>
        <v>7136.91</v>
      </c>
      <c r="J97" s="2">
        <f>IFERROR(__xludf.DUMMYFUNCTION("""COMPUTED_VALUE"""),45429.66666666667)</f>
        <v>45429.66667</v>
      </c>
      <c r="K97" s="1">
        <f>IFERROR(__xludf.DUMMYFUNCTION("""COMPUTED_VALUE"""),7170.6)</f>
        <v>7170.6</v>
      </c>
      <c r="M97" s="2">
        <f>IFERROR(__xludf.DUMMYFUNCTION("""COMPUTED_VALUE"""),45429.66666666667)</f>
        <v>45429.66667</v>
      </c>
      <c r="N97" s="1">
        <f>IFERROR(__xludf.DUMMYFUNCTION("""COMPUTED_VALUE"""),0.0)</f>
        <v>0</v>
      </c>
    </row>
    <row r="98">
      <c r="A98" s="2">
        <f>IFERROR(__xludf.DUMMYFUNCTION("""COMPUTED_VALUE"""),45432.66666666667)</f>
        <v>45432.66667</v>
      </c>
      <c r="B98" s="1">
        <f>IFERROR(__xludf.DUMMYFUNCTION("""COMPUTED_VALUE"""),7178.28)</f>
        <v>7178.28</v>
      </c>
      <c r="D98" s="2">
        <f>IFERROR(__xludf.DUMMYFUNCTION("""COMPUTED_VALUE"""),45432.66666666667)</f>
        <v>45432.66667</v>
      </c>
      <c r="E98" s="1">
        <f>IFERROR(__xludf.DUMMYFUNCTION("""COMPUTED_VALUE"""),7210.06)</f>
        <v>7210.06</v>
      </c>
      <c r="G98" s="2">
        <f>IFERROR(__xludf.DUMMYFUNCTION("""COMPUTED_VALUE"""),45432.66666666667)</f>
        <v>45432.66667</v>
      </c>
      <c r="H98" s="1">
        <f>IFERROR(__xludf.DUMMYFUNCTION("""COMPUTED_VALUE"""),7172.06)</f>
        <v>7172.06</v>
      </c>
      <c r="J98" s="2">
        <f>IFERROR(__xludf.DUMMYFUNCTION("""COMPUTED_VALUE"""),45432.66666666667)</f>
        <v>45432.66667</v>
      </c>
      <c r="K98" s="1">
        <f>IFERROR(__xludf.DUMMYFUNCTION("""COMPUTED_VALUE"""),7208.31)</f>
        <v>7208.31</v>
      </c>
      <c r="M98" s="2">
        <f>IFERROR(__xludf.DUMMYFUNCTION("""COMPUTED_VALUE"""),45432.66666666667)</f>
        <v>45432.66667</v>
      </c>
      <c r="N98" s="1">
        <f>IFERROR(__xludf.DUMMYFUNCTION("""COMPUTED_VALUE"""),0.0)</f>
        <v>0</v>
      </c>
    </row>
    <row r="99">
      <c r="A99" s="2">
        <f>IFERROR(__xludf.DUMMYFUNCTION("""COMPUTED_VALUE"""),45433.66666666667)</f>
        <v>45433.66667</v>
      </c>
      <c r="B99" s="1">
        <f>IFERROR(__xludf.DUMMYFUNCTION("""COMPUTED_VALUE"""),7183.29)</f>
        <v>7183.29</v>
      </c>
      <c r="D99" s="2">
        <f>IFERROR(__xludf.DUMMYFUNCTION("""COMPUTED_VALUE"""),45433.66666666667)</f>
        <v>45433.66667</v>
      </c>
      <c r="E99" s="1">
        <f>IFERROR(__xludf.DUMMYFUNCTION("""COMPUTED_VALUE"""),7185.91)</f>
        <v>7185.91</v>
      </c>
      <c r="G99" s="2">
        <f>IFERROR(__xludf.DUMMYFUNCTION("""COMPUTED_VALUE"""),45433.66666666667)</f>
        <v>45433.66667</v>
      </c>
      <c r="H99" s="1">
        <f>IFERROR(__xludf.DUMMYFUNCTION("""COMPUTED_VALUE"""),7159.62)</f>
        <v>7159.62</v>
      </c>
      <c r="J99" s="2">
        <f>IFERROR(__xludf.DUMMYFUNCTION("""COMPUTED_VALUE"""),45433.66666666667)</f>
        <v>45433.66667</v>
      </c>
      <c r="K99" s="1">
        <f>IFERROR(__xludf.DUMMYFUNCTION("""COMPUTED_VALUE"""),7173.47)</f>
        <v>7173.47</v>
      </c>
      <c r="M99" s="2">
        <f>IFERROR(__xludf.DUMMYFUNCTION("""COMPUTED_VALUE"""),45433.66666666667)</f>
        <v>45433.66667</v>
      </c>
      <c r="N99" s="1">
        <f>IFERROR(__xludf.DUMMYFUNCTION("""COMPUTED_VALUE"""),0.0)</f>
        <v>0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IFERROR(__xludf.DUMMYFUNCTION("""COMPUTED_VALUE"""),7169.8)</f>
        <v>7169.8</v>
      </c>
      <c r="D100" s="2">
        <f>IFERROR(__xludf.DUMMYFUNCTION("""COMPUTED_VALUE"""),45434.66666666667)</f>
        <v>45434.66667</v>
      </c>
      <c r="E100" s="1">
        <f>IFERROR(__xludf.DUMMYFUNCTION("""COMPUTED_VALUE"""),7198.36)</f>
        <v>7198.36</v>
      </c>
      <c r="G100" s="2">
        <f>IFERROR(__xludf.DUMMYFUNCTION("""COMPUTED_VALUE"""),45434.66666666667)</f>
        <v>45434.66667</v>
      </c>
      <c r="H100" s="1">
        <f>IFERROR(__xludf.DUMMYFUNCTION("""COMPUTED_VALUE"""),7127.4)</f>
        <v>7127.4</v>
      </c>
      <c r="J100" s="2">
        <f>IFERROR(__xludf.DUMMYFUNCTION("""COMPUTED_VALUE"""),45434.66666666667)</f>
        <v>45434.66667</v>
      </c>
      <c r="K100" s="1">
        <f>IFERROR(__xludf.DUMMYFUNCTION("""COMPUTED_VALUE"""),7152.69)</f>
        <v>7152.69</v>
      </c>
      <c r="M100" s="2">
        <f>IFERROR(__xludf.DUMMYFUNCTION("""COMPUTED_VALUE"""),45434.66666666667)</f>
        <v>45434.66667</v>
      </c>
      <c r="N100" s="1">
        <f>IFERROR(__xludf.DUMMYFUNCTION("""COMPUTED_VALUE"""),0.0)</f>
        <v>0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IFERROR(__xludf.DUMMYFUNCTION("""COMPUTED_VALUE"""),7184.67)</f>
        <v>7184.67</v>
      </c>
      <c r="D101" s="2">
        <f>IFERROR(__xludf.DUMMYFUNCTION("""COMPUTED_VALUE"""),45435.66666666667)</f>
        <v>45435.66667</v>
      </c>
      <c r="E101" s="1">
        <f>IFERROR(__xludf.DUMMYFUNCTION("""COMPUTED_VALUE"""),7191.67)</f>
        <v>7191.67</v>
      </c>
      <c r="G101" s="2">
        <f>IFERROR(__xludf.DUMMYFUNCTION("""COMPUTED_VALUE"""),45435.66666666667)</f>
        <v>45435.66667</v>
      </c>
      <c r="H101" s="1">
        <f>IFERROR(__xludf.DUMMYFUNCTION("""COMPUTED_VALUE"""),7028.79)</f>
        <v>7028.79</v>
      </c>
      <c r="J101" s="2">
        <f>IFERROR(__xludf.DUMMYFUNCTION("""COMPUTED_VALUE"""),45435.66666666667)</f>
        <v>45435.66667</v>
      </c>
      <c r="K101" s="1">
        <f>IFERROR(__xludf.DUMMYFUNCTION("""COMPUTED_VALUE"""),7043.41)</f>
        <v>7043.41</v>
      </c>
      <c r="M101" s="2">
        <f>IFERROR(__xludf.DUMMYFUNCTION("""COMPUTED_VALUE"""),45435.66666666667)</f>
        <v>45435.66667</v>
      </c>
      <c r="N101" s="1">
        <f>IFERROR(__xludf.DUMMYFUNCTION("""COMPUTED_VALUE"""),0.0)</f>
        <v>0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IFERROR(__xludf.DUMMYFUNCTION("""COMPUTED_VALUE"""),7078.73)</f>
        <v>7078.73</v>
      </c>
      <c r="D102" s="2">
        <f>IFERROR(__xludf.DUMMYFUNCTION("""COMPUTED_VALUE"""),45436.66666666667)</f>
        <v>45436.66667</v>
      </c>
      <c r="E102" s="1">
        <f>IFERROR(__xludf.DUMMYFUNCTION("""COMPUTED_VALUE"""),7149.93)</f>
        <v>7149.93</v>
      </c>
      <c r="G102" s="2">
        <f>IFERROR(__xludf.DUMMYFUNCTION("""COMPUTED_VALUE"""),45436.66666666667)</f>
        <v>45436.66667</v>
      </c>
      <c r="H102" s="1">
        <f>IFERROR(__xludf.DUMMYFUNCTION("""COMPUTED_VALUE"""),7076.58)</f>
        <v>7076.58</v>
      </c>
      <c r="J102" s="2">
        <f>IFERROR(__xludf.DUMMYFUNCTION("""COMPUTED_VALUE"""),45436.66666666667)</f>
        <v>45436.66667</v>
      </c>
      <c r="K102" s="1">
        <f>IFERROR(__xludf.DUMMYFUNCTION("""COMPUTED_VALUE"""),7143.25)</f>
        <v>7143.25</v>
      </c>
      <c r="M102" s="2">
        <f>IFERROR(__xludf.DUMMYFUNCTION("""COMPUTED_VALUE"""),45436.66666666667)</f>
        <v>45436.66667</v>
      </c>
      <c r="N102" s="1">
        <f>IFERROR(__xludf.DUMMYFUNCTION("""COMPUTED_VALUE"""),0.0)</f>
        <v>0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IFERROR(__xludf.DUMMYFUNCTION("""COMPUTED_VALUE"""),7156.22)</f>
        <v>7156.22</v>
      </c>
      <c r="D103" s="2">
        <f>IFERROR(__xludf.DUMMYFUNCTION("""COMPUTED_VALUE"""),45440.66666666667)</f>
        <v>45440.66667</v>
      </c>
      <c r="E103" s="1">
        <f>IFERROR(__xludf.DUMMYFUNCTION("""COMPUTED_VALUE"""),7159.98)</f>
        <v>7159.98</v>
      </c>
      <c r="G103" s="2">
        <f>IFERROR(__xludf.DUMMYFUNCTION("""COMPUTED_VALUE"""),45440.66666666667)</f>
        <v>45440.66667</v>
      </c>
      <c r="H103" s="1">
        <f>IFERROR(__xludf.DUMMYFUNCTION("""COMPUTED_VALUE"""),7066.21)</f>
        <v>7066.21</v>
      </c>
      <c r="J103" s="2">
        <f>IFERROR(__xludf.DUMMYFUNCTION("""COMPUTED_VALUE"""),45440.66666666667)</f>
        <v>45440.66667</v>
      </c>
      <c r="K103" s="1">
        <f>IFERROR(__xludf.DUMMYFUNCTION("""COMPUTED_VALUE"""),7088.94)</f>
        <v>7088.94</v>
      </c>
      <c r="M103" s="2">
        <f>IFERROR(__xludf.DUMMYFUNCTION("""COMPUTED_VALUE"""),45440.66666666667)</f>
        <v>45440.66667</v>
      </c>
      <c r="N103" s="1">
        <f>IFERROR(__xludf.DUMMYFUNCTION("""COMPUTED_VALUE"""),0.0)</f>
        <v>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IFERROR(__xludf.DUMMYFUNCTION("""COMPUTED_VALUE"""),7016.45)</f>
        <v>7016.45</v>
      </c>
      <c r="D104" s="2">
        <f>IFERROR(__xludf.DUMMYFUNCTION("""COMPUTED_VALUE"""),45441.66666666667)</f>
        <v>45441.66667</v>
      </c>
      <c r="E104" s="1">
        <f>IFERROR(__xludf.DUMMYFUNCTION("""COMPUTED_VALUE"""),7027.5)</f>
        <v>7027.5</v>
      </c>
      <c r="G104" s="2">
        <f>IFERROR(__xludf.DUMMYFUNCTION("""COMPUTED_VALUE"""),45441.66666666667)</f>
        <v>45441.66667</v>
      </c>
      <c r="H104" s="1">
        <f>IFERROR(__xludf.DUMMYFUNCTION("""COMPUTED_VALUE"""),6990.1)</f>
        <v>6990.1</v>
      </c>
      <c r="J104" s="2">
        <f>IFERROR(__xludf.DUMMYFUNCTION("""COMPUTED_VALUE"""),45441.66666666667)</f>
        <v>45441.66667</v>
      </c>
      <c r="K104" s="1">
        <f>IFERROR(__xludf.DUMMYFUNCTION("""COMPUTED_VALUE"""),6990.38)</f>
        <v>6990.38</v>
      </c>
      <c r="M104" s="2">
        <f>IFERROR(__xludf.DUMMYFUNCTION("""COMPUTED_VALUE"""),45441.66666666667)</f>
        <v>45441.66667</v>
      </c>
      <c r="N104" s="1">
        <f>IFERROR(__xludf.DUMMYFUNCTION("""COMPUTED_VALUE"""),0.0)</f>
        <v>0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IFERROR(__xludf.DUMMYFUNCTION("""COMPUTED_VALUE"""),6992.76)</f>
        <v>6992.76</v>
      </c>
      <c r="D105" s="2">
        <f>IFERROR(__xludf.DUMMYFUNCTION("""COMPUTED_VALUE"""),45442.66666666667)</f>
        <v>45442.66667</v>
      </c>
      <c r="E105" s="1">
        <f>IFERROR(__xludf.DUMMYFUNCTION("""COMPUTED_VALUE"""),7025.12)</f>
        <v>7025.12</v>
      </c>
      <c r="G105" s="2">
        <f>IFERROR(__xludf.DUMMYFUNCTION("""COMPUTED_VALUE"""),45442.66666666667)</f>
        <v>45442.66667</v>
      </c>
      <c r="H105" s="1">
        <f>IFERROR(__xludf.DUMMYFUNCTION("""COMPUTED_VALUE"""),6968.35)</f>
        <v>6968.35</v>
      </c>
      <c r="J105" s="2">
        <f>IFERROR(__xludf.DUMMYFUNCTION("""COMPUTED_VALUE"""),45442.66666666667)</f>
        <v>45442.66667</v>
      </c>
      <c r="K105" s="1">
        <f>IFERROR(__xludf.DUMMYFUNCTION("""COMPUTED_VALUE"""),6989.51)</f>
        <v>6989.51</v>
      </c>
      <c r="M105" s="2">
        <f>IFERROR(__xludf.DUMMYFUNCTION("""COMPUTED_VALUE"""),45442.66666666667)</f>
        <v>45442.66667</v>
      </c>
      <c r="N105" s="1">
        <f>IFERROR(__xludf.DUMMYFUNCTION("""COMPUTED_VALUE"""),0.0)</f>
        <v>0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IFERROR(__xludf.DUMMYFUNCTION("""COMPUTED_VALUE"""),7006.22)</f>
        <v>7006.22</v>
      </c>
      <c r="D106" s="2">
        <f>IFERROR(__xludf.DUMMYFUNCTION("""COMPUTED_VALUE"""),45443.66666666667)</f>
        <v>45443.66667</v>
      </c>
      <c r="E106" s="1">
        <f>IFERROR(__xludf.DUMMYFUNCTION("""COMPUTED_VALUE"""),7040.88)</f>
        <v>7040.88</v>
      </c>
      <c r="G106" s="2">
        <f>IFERROR(__xludf.DUMMYFUNCTION("""COMPUTED_VALUE"""),45443.66666666667)</f>
        <v>45443.66667</v>
      </c>
      <c r="H106" s="1">
        <f>IFERROR(__xludf.DUMMYFUNCTION("""COMPUTED_VALUE"""),6918.72)</f>
        <v>6918.72</v>
      </c>
      <c r="J106" s="2">
        <f>IFERROR(__xludf.DUMMYFUNCTION("""COMPUTED_VALUE"""),45443.66666666667)</f>
        <v>45443.66667</v>
      </c>
      <c r="K106" s="1">
        <f>IFERROR(__xludf.DUMMYFUNCTION("""COMPUTED_VALUE"""),7023.95)</f>
        <v>7023.95</v>
      </c>
      <c r="M106" s="2">
        <f>IFERROR(__xludf.DUMMYFUNCTION("""COMPUTED_VALUE"""),45443.66666666667)</f>
        <v>45443.66667</v>
      </c>
      <c r="N106" s="1">
        <f>IFERROR(__xludf.DUMMYFUNCTION("""COMPUTED_VALUE"""),0.0)</f>
        <v>0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IFERROR(__xludf.DUMMYFUNCTION("""COMPUTED_VALUE"""),7063.57)</f>
        <v>7063.57</v>
      </c>
      <c r="D107" s="2">
        <f>IFERROR(__xludf.DUMMYFUNCTION("""COMPUTED_VALUE"""),45446.66666666667)</f>
        <v>45446.66667</v>
      </c>
      <c r="E107" s="1">
        <f>IFERROR(__xludf.DUMMYFUNCTION("""COMPUTED_VALUE"""),7065.81)</f>
        <v>7065.81</v>
      </c>
      <c r="G107" s="2">
        <f>IFERROR(__xludf.DUMMYFUNCTION("""COMPUTED_VALUE"""),45446.66666666667)</f>
        <v>45446.66667</v>
      </c>
      <c r="H107" s="1">
        <f>IFERROR(__xludf.DUMMYFUNCTION("""COMPUTED_VALUE"""),6933.87)</f>
        <v>6933.87</v>
      </c>
      <c r="J107" s="2">
        <f>IFERROR(__xludf.DUMMYFUNCTION("""COMPUTED_VALUE"""),45446.66666666667)</f>
        <v>45446.66667</v>
      </c>
      <c r="K107" s="1">
        <f>IFERROR(__xludf.DUMMYFUNCTION("""COMPUTED_VALUE"""),6996.7)</f>
        <v>6996.7</v>
      </c>
      <c r="M107" s="2">
        <f>IFERROR(__xludf.DUMMYFUNCTION("""COMPUTED_VALUE"""),45446.66666666667)</f>
        <v>45446.66667</v>
      </c>
      <c r="N107" s="1">
        <f>IFERROR(__xludf.DUMMYFUNCTION("""COMPUTED_VALUE"""),0.0)</f>
        <v>0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IFERROR(__xludf.DUMMYFUNCTION("""COMPUTED_VALUE"""),6970.22)</f>
        <v>6970.22</v>
      </c>
      <c r="D108" s="2">
        <f>IFERROR(__xludf.DUMMYFUNCTION("""COMPUTED_VALUE"""),45447.66666666667)</f>
        <v>45447.66667</v>
      </c>
      <c r="E108" s="1">
        <f>IFERROR(__xludf.DUMMYFUNCTION("""COMPUTED_VALUE"""),6978.01)</f>
        <v>6978.01</v>
      </c>
      <c r="G108" s="2">
        <f>IFERROR(__xludf.DUMMYFUNCTION("""COMPUTED_VALUE"""),45447.66666666667)</f>
        <v>45447.66667</v>
      </c>
      <c r="H108" s="1">
        <f>IFERROR(__xludf.DUMMYFUNCTION("""COMPUTED_VALUE"""),6917.6)</f>
        <v>6917.6</v>
      </c>
      <c r="J108" s="2">
        <f>IFERROR(__xludf.DUMMYFUNCTION("""COMPUTED_VALUE"""),45447.66666666667)</f>
        <v>45447.66667</v>
      </c>
      <c r="K108" s="1">
        <f>IFERROR(__xludf.DUMMYFUNCTION("""COMPUTED_VALUE"""),6928.4)</f>
        <v>6928.4</v>
      </c>
      <c r="M108" s="2">
        <f>IFERROR(__xludf.DUMMYFUNCTION("""COMPUTED_VALUE"""),45447.66666666667)</f>
        <v>45447.66667</v>
      </c>
      <c r="N108" s="1">
        <f>IFERROR(__xludf.DUMMYFUNCTION("""COMPUTED_VALUE"""),0.0)</f>
        <v>0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IFERROR(__xludf.DUMMYFUNCTION("""COMPUTED_VALUE"""),6961.58)</f>
        <v>6961.58</v>
      </c>
      <c r="D109" s="2">
        <f>IFERROR(__xludf.DUMMYFUNCTION("""COMPUTED_VALUE"""),45448.66666666667)</f>
        <v>45448.66667</v>
      </c>
      <c r="E109" s="1">
        <f>IFERROR(__xludf.DUMMYFUNCTION("""COMPUTED_VALUE"""),7036.44)</f>
        <v>7036.44</v>
      </c>
      <c r="G109" s="2">
        <f>IFERROR(__xludf.DUMMYFUNCTION("""COMPUTED_VALUE"""),45448.66666666667)</f>
        <v>45448.66667</v>
      </c>
      <c r="H109" s="1">
        <f>IFERROR(__xludf.DUMMYFUNCTION("""COMPUTED_VALUE"""),6945.87)</f>
        <v>6945.87</v>
      </c>
      <c r="J109" s="2">
        <f>IFERROR(__xludf.DUMMYFUNCTION("""COMPUTED_VALUE"""),45448.66666666667)</f>
        <v>45448.66667</v>
      </c>
      <c r="K109" s="1">
        <f>IFERROR(__xludf.DUMMYFUNCTION("""COMPUTED_VALUE"""),7033.26)</f>
        <v>7033.26</v>
      </c>
      <c r="M109" s="2">
        <f>IFERROR(__xludf.DUMMYFUNCTION("""COMPUTED_VALUE"""),45448.66666666667)</f>
        <v>45448.66667</v>
      </c>
      <c r="N109" s="1">
        <f>IFERROR(__xludf.DUMMYFUNCTION("""COMPUTED_VALUE"""),0.0)</f>
        <v>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IFERROR(__xludf.DUMMYFUNCTION("""COMPUTED_VALUE"""),7020.2)</f>
        <v>7020.2</v>
      </c>
      <c r="D110" s="2">
        <f>IFERROR(__xludf.DUMMYFUNCTION("""COMPUTED_VALUE"""),45449.66666666667)</f>
        <v>45449.66667</v>
      </c>
      <c r="E110" s="1">
        <f>IFERROR(__xludf.DUMMYFUNCTION("""COMPUTED_VALUE"""),7036.81)</f>
        <v>7036.81</v>
      </c>
      <c r="G110" s="2">
        <f>IFERROR(__xludf.DUMMYFUNCTION("""COMPUTED_VALUE"""),45449.66666666667)</f>
        <v>45449.66667</v>
      </c>
      <c r="H110" s="1">
        <f>IFERROR(__xludf.DUMMYFUNCTION("""COMPUTED_VALUE"""),6988.08)</f>
        <v>6988.08</v>
      </c>
      <c r="J110" s="2">
        <f>IFERROR(__xludf.DUMMYFUNCTION("""COMPUTED_VALUE"""),45449.66666666667)</f>
        <v>45449.66667</v>
      </c>
      <c r="K110" s="1">
        <f>IFERROR(__xludf.DUMMYFUNCTION("""COMPUTED_VALUE"""),7004.37)</f>
        <v>7004.37</v>
      </c>
      <c r="M110" s="2">
        <f>IFERROR(__xludf.DUMMYFUNCTION("""COMPUTED_VALUE"""),45449.66666666667)</f>
        <v>45449.66667</v>
      </c>
      <c r="N110" s="1">
        <f>IFERROR(__xludf.DUMMYFUNCTION("""COMPUTED_VALUE"""),0.0)</f>
        <v>0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IFERROR(__xludf.DUMMYFUNCTION("""COMPUTED_VALUE"""),6966.9)</f>
        <v>6966.9</v>
      </c>
      <c r="D111" s="2">
        <f>IFERROR(__xludf.DUMMYFUNCTION("""COMPUTED_VALUE"""),45450.66666666667)</f>
        <v>45450.66667</v>
      </c>
      <c r="E111" s="1">
        <f>IFERROR(__xludf.DUMMYFUNCTION("""COMPUTED_VALUE"""),7001.66)</f>
        <v>7001.66</v>
      </c>
      <c r="G111" s="2">
        <f>IFERROR(__xludf.DUMMYFUNCTION("""COMPUTED_VALUE"""),45450.66666666667)</f>
        <v>45450.66667</v>
      </c>
      <c r="H111" s="1">
        <f>IFERROR(__xludf.DUMMYFUNCTION("""COMPUTED_VALUE"""),6929.17)</f>
        <v>6929.17</v>
      </c>
      <c r="J111" s="2">
        <f>IFERROR(__xludf.DUMMYFUNCTION("""COMPUTED_VALUE"""),45450.66666666667)</f>
        <v>45450.66667</v>
      </c>
      <c r="K111" s="1">
        <f>IFERROR(__xludf.DUMMYFUNCTION("""COMPUTED_VALUE"""),6942.94)</f>
        <v>6942.94</v>
      </c>
      <c r="M111" s="2">
        <f>IFERROR(__xludf.DUMMYFUNCTION("""COMPUTED_VALUE"""),45450.66666666667)</f>
        <v>45450.66667</v>
      </c>
      <c r="N111" s="1">
        <f>IFERROR(__xludf.DUMMYFUNCTION("""COMPUTED_VALUE"""),0.0)</f>
        <v>0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IFERROR(__xludf.DUMMYFUNCTION("""COMPUTED_VALUE"""),6903.42)</f>
        <v>6903.42</v>
      </c>
      <c r="D112" s="2">
        <f>IFERROR(__xludf.DUMMYFUNCTION("""COMPUTED_VALUE"""),45453.66666666667)</f>
        <v>45453.66667</v>
      </c>
      <c r="E112" s="1">
        <f>IFERROR(__xludf.DUMMYFUNCTION("""COMPUTED_VALUE"""),7004.2)</f>
        <v>7004.2</v>
      </c>
      <c r="G112" s="2">
        <f>IFERROR(__xludf.DUMMYFUNCTION("""COMPUTED_VALUE"""),45453.66666666667)</f>
        <v>45453.66667</v>
      </c>
      <c r="H112" s="1">
        <f>IFERROR(__xludf.DUMMYFUNCTION("""COMPUTED_VALUE"""),6903.42)</f>
        <v>6903.42</v>
      </c>
      <c r="J112" s="2">
        <f>IFERROR(__xludf.DUMMYFUNCTION("""COMPUTED_VALUE"""),45453.66666666667)</f>
        <v>45453.66667</v>
      </c>
      <c r="K112" s="1">
        <f>IFERROR(__xludf.DUMMYFUNCTION("""COMPUTED_VALUE"""),6988.89)</f>
        <v>6988.89</v>
      </c>
      <c r="M112" s="2">
        <f>IFERROR(__xludf.DUMMYFUNCTION("""COMPUTED_VALUE"""),45453.66666666667)</f>
        <v>45453.66667</v>
      </c>
      <c r="N112" s="1">
        <f>IFERROR(__xludf.DUMMYFUNCTION("""COMPUTED_VALUE"""),0.0)</f>
        <v>0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IFERROR(__xludf.DUMMYFUNCTION("""COMPUTED_VALUE"""),6958.89)</f>
        <v>6958.89</v>
      </c>
      <c r="D113" s="2">
        <f>IFERROR(__xludf.DUMMYFUNCTION("""COMPUTED_VALUE"""),45454.66666666667)</f>
        <v>45454.66667</v>
      </c>
      <c r="E113" s="1">
        <f>IFERROR(__xludf.DUMMYFUNCTION("""COMPUTED_VALUE"""),6988.79)</f>
        <v>6988.79</v>
      </c>
      <c r="G113" s="2">
        <f>IFERROR(__xludf.DUMMYFUNCTION("""COMPUTED_VALUE"""),45454.66666666667)</f>
        <v>45454.66667</v>
      </c>
      <c r="H113" s="1">
        <f>IFERROR(__xludf.DUMMYFUNCTION("""COMPUTED_VALUE"""),6908.54)</f>
        <v>6908.54</v>
      </c>
      <c r="J113" s="2">
        <f>IFERROR(__xludf.DUMMYFUNCTION("""COMPUTED_VALUE"""),45454.66666666667)</f>
        <v>45454.66667</v>
      </c>
      <c r="K113" s="1">
        <f>IFERROR(__xludf.DUMMYFUNCTION("""COMPUTED_VALUE"""),6982.55)</f>
        <v>6982.55</v>
      </c>
      <c r="M113" s="2">
        <f>IFERROR(__xludf.DUMMYFUNCTION("""COMPUTED_VALUE"""),45454.66666666667)</f>
        <v>45454.66667</v>
      </c>
      <c r="N113" s="1">
        <f>IFERROR(__xludf.DUMMYFUNCTION("""COMPUTED_VALUE"""),0.0)</f>
        <v>0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IFERROR(__xludf.DUMMYFUNCTION("""COMPUTED_VALUE"""),7091.37)</f>
        <v>7091.37</v>
      </c>
      <c r="D114" s="2">
        <f>IFERROR(__xludf.DUMMYFUNCTION("""COMPUTED_VALUE"""),45455.66666666667)</f>
        <v>45455.66667</v>
      </c>
      <c r="E114" s="1">
        <f>IFERROR(__xludf.DUMMYFUNCTION("""COMPUTED_VALUE"""),7164.28)</f>
        <v>7164.28</v>
      </c>
      <c r="G114" s="2">
        <f>IFERROR(__xludf.DUMMYFUNCTION("""COMPUTED_VALUE"""),45455.66666666667)</f>
        <v>45455.66667</v>
      </c>
      <c r="H114" s="1">
        <f>IFERROR(__xludf.DUMMYFUNCTION("""COMPUTED_VALUE"""),7076.78)</f>
        <v>7076.78</v>
      </c>
      <c r="J114" s="2">
        <f>IFERROR(__xludf.DUMMYFUNCTION("""COMPUTED_VALUE"""),45455.66666666667)</f>
        <v>45455.66667</v>
      </c>
      <c r="K114" s="1">
        <f>IFERROR(__xludf.DUMMYFUNCTION("""COMPUTED_VALUE"""),7096.98)</f>
        <v>7096.98</v>
      </c>
      <c r="M114" s="2">
        <f>IFERROR(__xludf.DUMMYFUNCTION("""COMPUTED_VALUE"""),45455.66666666667)</f>
        <v>45455.66667</v>
      </c>
      <c r="N114" s="1">
        <f>IFERROR(__xludf.DUMMYFUNCTION("""COMPUTED_VALUE"""),0.0)</f>
        <v>0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IFERROR(__xludf.DUMMYFUNCTION("""COMPUTED_VALUE"""),7083.22)</f>
        <v>7083.22</v>
      </c>
      <c r="D115" s="2">
        <f>IFERROR(__xludf.DUMMYFUNCTION("""COMPUTED_VALUE"""),45456.66666666667)</f>
        <v>45456.66667</v>
      </c>
      <c r="E115" s="1">
        <f>IFERROR(__xludf.DUMMYFUNCTION("""COMPUTED_VALUE"""),7094.9)</f>
        <v>7094.9</v>
      </c>
      <c r="G115" s="2">
        <f>IFERROR(__xludf.DUMMYFUNCTION("""COMPUTED_VALUE"""),45456.66666666667)</f>
        <v>45456.66667</v>
      </c>
      <c r="H115" s="1">
        <f>IFERROR(__xludf.DUMMYFUNCTION("""COMPUTED_VALUE"""),7012.22)</f>
        <v>7012.22</v>
      </c>
      <c r="J115" s="2">
        <f>IFERROR(__xludf.DUMMYFUNCTION("""COMPUTED_VALUE"""),45456.66666666667)</f>
        <v>45456.66667</v>
      </c>
      <c r="K115" s="1">
        <f>IFERROR(__xludf.DUMMYFUNCTION("""COMPUTED_VALUE"""),7055.59)</f>
        <v>7055.59</v>
      </c>
      <c r="M115" s="2">
        <f>IFERROR(__xludf.DUMMYFUNCTION("""COMPUTED_VALUE"""),45456.66666666667)</f>
        <v>45456.66667</v>
      </c>
      <c r="N115" s="1">
        <f>IFERROR(__xludf.DUMMYFUNCTION("""COMPUTED_VALUE"""),0.0)</f>
        <v>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IFERROR(__xludf.DUMMYFUNCTION("""COMPUTED_VALUE"""),6997.17)</f>
        <v>6997.17</v>
      </c>
      <c r="D116" s="2">
        <f>IFERROR(__xludf.DUMMYFUNCTION("""COMPUTED_VALUE"""),45457.66666666667)</f>
        <v>45457.66667</v>
      </c>
      <c r="E116" s="1">
        <f>IFERROR(__xludf.DUMMYFUNCTION("""COMPUTED_VALUE"""),7001.29)</f>
        <v>7001.29</v>
      </c>
      <c r="G116" s="2">
        <f>IFERROR(__xludf.DUMMYFUNCTION("""COMPUTED_VALUE"""),45457.66666666667)</f>
        <v>45457.66667</v>
      </c>
      <c r="H116" s="1">
        <f>IFERROR(__xludf.DUMMYFUNCTION("""COMPUTED_VALUE"""),6927.93)</f>
        <v>6927.93</v>
      </c>
      <c r="J116" s="2">
        <f>IFERROR(__xludf.DUMMYFUNCTION("""COMPUTED_VALUE"""),45457.66666666667)</f>
        <v>45457.66667</v>
      </c>
      <c r="K116" s="1">
        <f>IFERROR(__xludf.DUMMYFUNCTION("""COMPUTED_VALUE"""),6957.54)</f>
        <v>6957.54</v>
      </c>
      <c r="M116" s="2">
        <f>IFERROR(__xludf.DUMMYFUNCTION("""COMPUTED_VALUE"""),45457.66666666667)</f>
        <v>45457.66667</v>
      </c>
      <c r="N116" s="1">
        <f>IFERROR(__xludf.DUMMYFUNCTION("""COMPUTED_VALUE"""),0.0)</f>
        <v>0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IFERROR(__xludf.DUMMYFUNCTION("""COMPUTED_VALUE"""),6942.79)</f>
        <v>6942.79</v>
      </c>
      <c r="D117" s="2">
        <f>IFERROR(__xludf.DUMMYFUNCTION("""COMPUTED_VALUE"""),45460.66666666667)</f>
        <v>45460.66667</v>
      </c>
      <c r="E117" s="1">
        <f>IFERROR(__xludf.DUMMYFUNCTION("""COMPUTED_VALUE"""),7023.86)</f>
        <v>7023.86</v>
      </c>
      <c r="G117" s="2">
        <f>IFERROR(__xludf.DUMMYFUNCTION("""COMPUTED_VALUE"""),45460.66666666667)</f>
        <v>45460.66667</v>
      </c>
      <c r="H117" s="1">
        <f>IFERROR(__xludf.DUMMYFUNCTION("""COMPUTED_VALUE"""),6925.82)</f>
        <v>6925.82</v>
      </c>
      <c r="J117" s="2">
        <f>IFERROR(__xludf.DUMMYFUNCTION("""COMPUTED_VALUE"""),45460.66666666667)</f>
        <v>45460.66667</v>
      </c>
      <c r="K117" s="1">
        <f>IFERROR(__xludf.DUMMYFUNCTION("""COMPUTED_VALUE"""),7006.79)</f>
        <v>7006.79</v>
      </c>
      <c r="M117" s="2">
        <f>IFERROR(__xludf.DUMMYFUNCTION("""COMPUTED_VALUE"""),45460.66666666667)</f>
        <v>45460.66667</v>
      </c>
      <c r="N117" s="1">
        <f>IFERROR(__xludf.DUMMYFUNCTION("""COMPUTED_VALUE"""),0.0)</f>
        <v>0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IFERROR(__xludf.DUMMYFUNCTION("""COMPUTED_VALUE"""),6999.06)</f>
        <v>6999.06</v>
      </c>
      <c r="D118" s="2">
        <f>IFERROR(__xludf.DUMMYFUNCTION("""COMPUTED_VALUE"""),45461.66666666667)</f>
        <v>45461.66667</v>
      </c>
      <c r="E118" s="1">
        <f>IFERROR(__xludf.DUMMYFUNCTION("""COMPUTED_VALUE"""),7037.23)</f>
        <v>7037.23</v>
      </c>
      <c r="G118" s="2">
        <f>IFERROR(__xludf.DUMMYFUNCTION("""COMPUTED_VALUE"""),45461.66666666667)</f>
        <v>45461.66667</v>
      </c>
      <c r="H118" s="1">
        <f>IFERROR(__xludf.DUMMYFUNCTION("""COMPUTED_VALUE"""),6999.06)</f>
        <v>6999.06</v>
      </c>
      <c r="J118" s="2">
        <f>IFERROR(__xludf.DUMMYFUNCTION("""COMPUTED_VALUE"""),45461.66666666667)</f>
        <v>45461.66667</v>
      </c>
      <c r="K118" s="1">
        <f>IFERROR(__xludf.DUMMYFUNCTION("""COMPUTED_VALUE"""),7019.83)</f>
        <v>7019.83</v>
      </c>
      <c r="M118" s="2">
        <f>IFERROR(__xludf.DUMMYFUNCTION("""COMPUTED_VALUE"""),45461.66666666667)</f>
        <v>45461.66667</v>
      </c>
      <c r="N118" s="1">
        <f>IFERROR(__xludf.DUMMYFUNCTION("""COMPUTED_VALUE"""),0.0)</f>
        <v>0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IFERROR(__xludf.DUMMYFUNCTION("""COMPUTED_VALUE"""),7014.4)</f>
        <v>7014.4</v>
      </c>
      <c r="D119" s="2">
        <f>IFERROR(__xludf.DUMMYFUNCTION("""COMPUTED_VALUE"""),45463.66666666667)</f>
        <v>45463.66667</v>
      </c>
      <c r="E119" s="1">
        <f>IFERROR(__xludf.DUMMYFUNCTION("""COMPUTED_VALUE"""),7035.8)</f>
        <v>7035.8</v>
      </c>
      <c r="G119" s="2">
        <f>IFERROR(__xludf.DUMMYFUNCTION("""COMPUTED_VALUE"""),45463.66666666667)</f>
        <v>45463.66667</v>
      </c>
      <c r="H119" s="1">
        <f>IFERROR(__xludf.DUMMYFUNCTION("""COMPUTED_VALUE"""),6955.06)</f>
        <v>6955.06</v>
      </c>
      <c r="J119" s="2">
        <f>IFERROR(__xludf.DUMMYFUNCTION("""COMPUTED_VALUE"""),45463.66666666667)</f>
        <v>45463.66667</v>
      </c>
      <c r="K119" s="1">
        <f>IFERROR(__xludf.DUMMYFUNCTION("""COMPUTED_VALUE"""),6989.13)</f>
        <v>6989.13</v>
      </c>
      <c r="M119" s="2">
        <f>IFERROR(__xludf.DUMMYFUNCTION("""COMPUTED_VALUE"""),45463.66666666667)</f>
        <v>45463.66667</v>
      </c>
      <c r="N119" s="1">
        <f>IFERROR(__xludf.DUMMYFUNCTION("""COMPUTED_VALUE"""),0.0)</f>
        <v>0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IFERROR(__xludf.DUMMYFUNCTION("""COMPUTED_VALUE"""),6988.96)</f>
        <v>6988.96</v>
      </c>
      <c r="D120" s="2">
        <f>IFERROR(__xludf.DUMMYFUNCTION("""COMPUTED_VALUE"""),45464.66666666667)</f>
        <v>45464.66667</v>
      </c>
      <c r="E120" s="1">
        <f>IFERROR(__xludf.DUMMYFUNCTION("""COMPUTED_VALUE"""),7008.51)</f>
        <v>7008.51</v>
      </c>
      <c r="G120" s="2">
        <f>IFERROR(__xludf.DUMMYFUNCTION("""COMPUTED_VALUE"""),45464.66666666667)</f>
        <v>45464.66667</v>
      </c>
      <c r="H120" s="1">
        <f>IFERROR(__xludf.DUMMYFUNCTION("""COMPUTED_VALUE"""),6937.04)</f>
        <v>6937.04</v>
      </c>
      <c r="J120" s="2">
        <f>IFERROR(__xludf.DUMMYFUNCTION("""COMPUTED_VALUE"""),45464.66666666667)</f>
        <v>45464.66667</v>
      </c>
      <c r="K120" s="1">
        <f>IFERROR(__xludf.DUMMYFUNCTION("""COMPUTED_VALUE"""),7008.21)</f>
        <v>7008.21</v>
      </c>
      <c r="M120" s="2">
        <f>IFERROR(__xludf.DUMMYFUNCTION("""COMPUTED_VALUE"""),45464.66666666667)</f>
        <v>45464.66667</v>
      </c>
      <c r="N120" s="1">
        <f>IFERROR(__xludf.DUMMYFUNCTION("""COMPUTED_VALUE"""),0.0)</f>
        <v>0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IFERROR(__xludf.DUMMYFUNCTION("""COMPUTED_VALUE"""),6994.69)</f>
        <v>6994.69</v>
      </c>
      <c r="D121" s="2">
        <f>IFERROR(__xludf.DUMMYFUNCTION("""COMPUTED_VALUE"""),45467.66666666667)</f>
        <v>45467.66667</v>
      </c>
      <c r="E121" s="1">
        <f>IFERROR(__xludf.DUMMYFUNCTION("""COMPUTED_VALUE"""),7047.19)</f>
        <v>7047.19</v>
      </c>
      <c r="G121" s="2">
        <f>IFERROR(__xludf.DUMMYFUNCTION("""COMPUTED_VALUE"""),45467.66666666667)</f>
        <v>45467.66667</v>
      </c>
      <c r="H121" s="1">
        <f>IFERROR(__xludf.DUMMYFUNCTION("""COMPUTED_VALUE"""),6989.6)</f>
        <v>6989.6</v>
      </c>
      <c r="J121" s="2">
        <f>IFERROR(__xludf.DUMMYFUNCTION("""COMPUTED_VALUE"""),45467.66666666667)</f>
        <v>45467.66667</v>
      </c>
      <c r="K121" s="1">
        <f>IFERROR(__xludf.DUMMYFUNCTION("""COMPUTED_VALUE"""),7003.74)</f>
        <v>7003.74</v>
      </c>
      <c r="M121" s="2">
        <f>IFERROR(__xludf.DUMMYFUNCTION("""COMPUTED_VALUE"""),45467.66666666667)</f>
        <v>45467.66667</v>
      </c>
      <c r="N121" s="1">
        <f>IFERROR(__xludf.DUMMYFUNCTION("""COMPUTED_VALUE"""),0.0)</f>
        <v>0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IFERROR(__xludf.DUMMYFUNCTION("""COMPUTED_VALUE"""),6999.73)</f>
        <v>6999.73</v>
      </c>
      <c r="D122" s="2">
        <f>IFERROR(__xludf.DUMMYFUNCTION("""COMPUTED_VALUE"""),45468.66666666667)</f>
        <v>45468.66667</v>
      </c>
      <c r="E122" s="1">
        <f>IFERROR(__xludf.DUMMYFUNCTION("""COMPUTED_VALUE"""),6999.73)</f>
        <v>6999.73</v>
      </c>
      <c r="G122" s="2">
        <f>IFERROR(__xludf.DUMMYFUNCTION("""COMPUTED_VALUE"""),45468.66666666667)</f>
        <v>45468.66667</v>
      </c>
      <c r="H122" s="1">
        <f>IFERROR(__xludf.DUMMYFUNCTION("""COMPUTED_VALUE"""),6936.26)</f>
        <v>6936.26</v>
      </c>
      <c r="J122" s="2">
        <f>IFERROR(__xludf.DUMMYFUNCTION("""COMPUTED_VALUE"""),45468.66666666667)</f>
        <v>45468.66667</v>
      </c>
      <c r="K122" s="1">
        <f>IFERROR(__xludf.DUMMYFUNCTION("""COMPUTED_VALUE"""),6962.78)</f>
        <v>6962.78</v>
      </c>
      <c r="M122" s="2">
        <f>IFERROR(__xludf.DUMMYFUNCTION("""COMPUTED_VALUE"""),45468.66666666667)</f>
        <v>45468.66667</v>
      </c>
      <c r="N122" s="1">
        <f>IFERROR(__xludf.DUMMYFUNCTION("""COMPUTED_VALUE"""),0.0)</f>
        <v>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IFERROR(__xludf.DUMMYFUNCTION("""COMPUTED_VALUE"""),6936.46)</f>
        <v>6936.46</v>
      </c>
      <c r="D123" s="2">
        <f>IFERROR(__xludf.DUMMYFUNCTION("""COMPUTED_VALUE"""),45469.66666666667)</f>
        <v>45469.66667</v>
      </c>
      <c r="E123" s="1">
        <f>IFERROR(__xludf.DUMMYFUNCTION("""COMPUTED_VALUE"""),6954.28)</f>
        <v>6954.28</v>
      </c>
      <c r="G123" s="2">
        <f>IFERROR(__xludf.DUMMYFUNCTION("""COMPUTED_VALUE"""),45469.66666666667)</f>
        <v>45469.66667</v>
      </c>
      <c r="H123" s="1">
        <f>IFERROR(__xludf.DUMMYFUNCTION("""COMPUTED_VALUE"""),6921.12)</f>
        <v>6921.12</v>
      </c>
      <c r="J123" s="2">
        <f>IFERROR(__xludf.DUMMYFUNCTION("""COMPUTED_VALUE"""),45469.66666666667)</f>
        <v>45469.66667</v>
      </c>
      <c r="K123" s="1">
        <f>IFERROR(__xludf.DUMMYFUNCTION("""COMPUTED_VALUE"""),6940.06)</f>
        <v>6940.06</v>
      </c>
      <c r="M123" s="2">
        <f>IFERROR(__xludf.DUMMYFUNCTION("""COMPUTED_VALUE"""),45469.66666666667)</f>
        <v>45469.66667</v>
      </c>
      <c r="N123" s="1">
        <f>IFERROR(__xludf.DUMMYFUNCTION("""COMPUTED_VALUE"""),0.0)</f>
        <v>0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IFERROR(__xludf.DUMMYFUNCTION("""COMPUTED_VALUE"""),6941.05)</f>
        <v>6941.05</v>
      </c>
      <c r="D124" s="2">
        <f>IFERROR(__xludf.DUMMYFUNCTION("""COMPUTED_VALUE"""),45470.66666666667)</f>
        <v>45470.66667</v>
      </c>
      <c r="E124" s="1">
        <f>IFERROR(__xludf.DUMMYFUNCTION("""COMPUTED_VALUE"""),6998.89)</f>
        <v>6998.89</v>
      </c>
      <c r="G124" s="2">
        <f>IFERROR(__xludf.DUMMYFUNCTION("""COMPUTED_VALUE"""),45470.66666666667)</f>
        <v>45470.66667</v>
      </c>
      <c r="H124" s="1">
        <f>IFERROR(__xludf.DUMMYFUNCTION("""COMPUTED_VALUE"""),6933.2)</f>
        <v>6933.2</v>
      </c>
      <c r="J124" s="2">
        <f>IFERROR(__xludf.DUMMYFUNCTION("""COMPUTED_VALUE"""),45470.66666666667)</f>
        <v>45470.66667</v>
      </c>
      <c r="K124" s="1">
        <f>IFERROR(__xludf.DUMMYFUNCTION("""COMPUTED_VALUE"""),6998.0)</f>
        <v>6998</v>
      </c>
      <c r="M124" s="2">
        <f>IFERROR(__xludf.DUMMYFUNCTION("""COMPUTED_VALUE"""),45470.66666666667)</f>
        <v>45470.66667</v>
      </c>
      <c r="N124" s="1">
        <f>IFERROR(__xludf.DUMMYFUNCTION("""COMPUTED_VALUE"""),0.0)</f>
        <v>0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IFERROR(__xludf.DUMMYFUNCTION("""COMPUTED_VALUE"""),7014.3)</f>
        <v>7014.3</v>
      </c>
      <c r="D125" s="2">
        <f>IFERROR(__xludf.DUMMYFUNCTION("""COMPUTED_VALUE"""),45471.66666666667)</f>
        <v>45471.66667</v>
      </c>
      <c r="E125" s="1">
        <f>IFERROR(__xludf.DUMMYFUNCTION("""COMPUTED_VALUE"""),7048.68)</f>
        <v>7048.68</v>
      </c>
      <c r="G125" s="2">
        <f>IFERROR(__xludf.DUMMYFUNCTION("""COMPUTED_VALUE"""),45471.66666666667)</f>
        <v>45471.66667</v>
      </c>
      <c r="H125" s="1">
        <f>IFERROR(__xludf.DUMMYFUNCTION("""COMPUTED_VALUE"""),6922.75)</f>
        <v>6922.75</v>
      </c>
      <c r="J125" s="2">
        <f>IFERROR(__xludf.DUMMYFUNCTION("""COMPUTED_VALUE"""),45471.66666666667)</f>
        <v>45471.66667</v>
      </c>
      <c r="K125" s="1">
        <f>IFERROR(__xludf.DUMMYFUNCTION("""COMPUTED_VALUE"""),6954.61)</f>
        <v>6954.61</v>
      </c>
      <c r="M125" s="2">
        <f>IFERROR(__xludf.DUMMYFUNCTION("""COMPUTED_VALUE"""),45471.66666666667)</f>
        <v>45471.66667</v>
      </c>
      <c r="N125" s="1">
        <f>IFERROR(__xludf.DUMMYFUNCTION("""COMPUTED_VALUE"""),0.0)</f>
        <v>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IFERROR(__xludf.DUMMYFUNCTION("""COMPUTED_VALUE"""),6974.77)</f>
        <v>6974.77</v>
      </c>
      <c r="D126" s="2">
        <f>IFERROR(__xludf.DUMMYFUNCTION("""COMPUTED_VALUE"""),45474.66666666667)</f>
        <v>45474.66667</v>
      </c>
      <c r="E126" s="1">
        <f>IFERROR(__xludf.DUMMYFUNCTION("""COMPUTED_VALUE"""),6979.7)</f>
        <v>6979.7</v>
      </c>
      <c r="G126" s="2">
        <f>IFERROR(__xludf.DUMMYFUNCTION("""COMPUTED_VALUE"""),45474.66666666667)</f>
        <v>45474.66667</v>
      </c>
      <c r="H126" s="1">
        <f>IFERROR(__xludf.DUMMYFUNCTION("""COMPUTED_VALUE"""),6881.78)</f>
        <v>6881.78</v>
      </c>
      <c r="J126" s="2">
        <f>IFERROR(__xludf.DUMMYFUNCTION("""COMPUTED_VALUE"""),45474.66666666667)</f>
        <v>45474.66667</v>
      </c>
      <c r="K126" s="1">
        <f>IFERROR(__xludf.DUMMYFUNCTION("""COMPUTED_VALUE"""),6889.91)</f>
        <v>6889.91</v>
      </c>
      <c r="M126" s="2">
        <f>IFERROR(__xludf.DUMMYFUNCTION("""COMPUTED_VALUE"""),45474.66666666667)</f>
        <v>45474.66667</v>
      </c>
      <c r="N126" s="1">
        <f>IFERROR(__xludf.DUMMYFUNCTION("""COMPUTED_VALUE"""),0.0)</f>
        <v>0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IFERROR(__xludf.DUMMYFUNCTION("""COMPUTED_VALUE"""),6888.25)</f>
        <v>6888.25</v>
      </c>
      <c r="D127" s="2">
        <f>IFERROR(__xludf.DUMMYFUNCTION("""COMPUTED_VALUE"""),45475.66666666667)</f>
        <v>45475.66667</v>
      </c>
      <c r="E127" s="1">
        <f>IFERROR(__xludf.DUMMYFUNCTION("""COMPUTED_VALUE"""),6920.65)</f>
        <v>6920.65</v>
      </c>
      <c r="G127" s="2">
        <f>IFERROR(__xludf.DUMMYFUNCTION("""COMPUTED_VALUE"""),45475.66666666667)</f>
        <v>45475.66667</v>
      </c>
      <c r="H127" s="1">
        <f>IFERROR(__xludf.DUMMYFUNCTION("""COMPUTED_VALUE"""),6883.09)</f>
        <v>6883.09</v>
      </c>
      <c r="J127" s="2">
        <f>IFERROR(__xludf.DUMMYFUNCTION("""COMPUTED_VALUE"""),45475.66666666667)</f>
        <v>45475.66667</v>
      </c>
      <c r="K127" s="1">
        <f>IFERROR(__xludf.DUMMYFUNCTION("""COMPUTED_VALUE"""),6911.64)</f>
        <v>6911.64</v>
      </c>
      <c r="M127" s="2">
        <f>IFERROR(__xludf.DUMMYFUNCTION("""COMPUTED_VALUE"""),45475.66666666667)</f>
        <v>45475.66667</v>
      </c>
      <c r="N127" s="1">
        <f>IFERROR(__xludf.DUMMYFUNCTION("""COMPUTED_VALUE"""),0.0)</f>
        <v>0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IFERROR(__xludf.DUMMYFUNCTION("""COMPUTED_VALUE"""),6924.81)</f>
        <v>6924.81</v>
      </c>
      <c r="D128" s="2">
        <f>IFERROR(__xludf.DUMMYFUNCTION("""COMPUTED_VALUE"""),45476.54166666667)</f>
        <v>45476.54167</v>
      </c>
      <c r="E128" s="1">
        <f>IFERROR(__xludf.DUMMYFUNCTION("""COMPUTED_VALUE"""),6963.01)</f>
        <v>6963.01</v>
      </c>
      <c r="G128" s="2">
        <f>IFERROR(__xludf.DUMMYFUNCTION("""COMPUTED_VALUE"""),45476.54166666667)</f>
        <v>45476.54167</v>
      </c>
      <c r="H128" s="1">
        <f>IFERROR(__xludf.DUMMYFUNCTION("""COMPUTED_VALUE"""),6916.26)</f>
        <v>6916.26</v>
      </c>
      <c r="J128" s="2">
        <f>IFERROR(__xludf.DUMMYFUNCTION("""COMPUTED_VALUE"""),45476.54166666667)</f>
        <v>45476.54167</v>
      </c>
      <c r="K128" s="1">
        <f>IFERROR(__xludf.DUMMYFUNCTION("""COMPUTED_VALUE"""),6945.17)</f>
        <v>6945.17</v>
      </c>
      <c r="M128" s="2">
        <f>IFERROR(__xludf.DUMMYFUNCTION("""COMPUTED_VALUE"""),45476.54166666667)</f>
        <v>45476.54167</v>
      </c>
      <c r="N128" s="1">
        <f>IFERROR(__xludf.DUMMYFUNCTION("""COMPUTED_VALUE"""),0.0)</f>
        <v>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IFERROR(__xludf.DUMMYFUNCTION("""COMPUTED_VALUE"""),6928.95)</f>
        <v>6928.95</v>
      </c>
      <c r="D129" s="2">
        <f>IFERROR(__xludf.DUMMYFUNCTION("""COMPUTED_VALUE"""),45478.66666666667)</f>
        <v>45478.66667</v>
      </c>
      <c r="E129" s="1">
        <f>IFERROR(__xludf.DUMMYFUNCTION("""COMPUTED_VALUE"""),6932.92)</f>
        <v>6932.92</v>
      </c>
      <c r="G129" s="2">
        <f>IFERROR(__xludf.DUMMYFUNCTION("""COMPUTED_VALUE"""),45478.66666666667)</f>
        <v>45478.66667</v>
      </c>
      <c r="H129" s="1">
        <f>IFERROR(__xludf.DUMMYFUNCTION("""COMPUTED_VALUE"""),6885.52)</f>
        <v>6885.52</v>
      </c>
      <c r="J129" s="2">
        <f>IFERROR(__xludf.DUMMYFUNCTION("""COMPUTED_VALUE"""),45478.66666666667)</f>
        <v>45478.66667</v>
      </c>
      <c r="K129" s="1">
        <f>IFERROR(__xludf.DUMMYFUNCTION("""COMPUTED_VALUE"""),6923.42)</f>
        <v>6923.42</v>
      </c>
      <c r="M129" s="2">
        <f>IFERROR(__xludf.DUMMYFUNCTION("""COMPUTED_VALUE"""),45478.66666666667)</f>
        <v>45478.66667</v>
      </c>
      <c r="N129" s="1">
        <f>IFERROR(__xludf.DUMMYFUNCTION("""COMPUTED_VALUE"""),0.0)</f>
        <v>0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IFERROR(__xludf.DUMMYFUNCTION("""COMPUTED_VALUE"""),6955.85)</f>
        <v>6955.85</v>
      </c>
      <c r="D130" s="2">
        <f>IFERROR(__xludf.DUMMYFUNCTION("""COMPUTED_VALUE"""),45481.66666666667)</f>
        <v>45481.66667</v>
      </c>
      <c r="E130" s="1">
        <f>IFERROR(__xludf.DUMMYFUNCTION("""COMPUTED_VALUE"""),6977.27)</f>
        <v>6977.27</v>
      </c>
      <c r="G130" s="2">
        <f>IFERROR(__xludf.DUMMYFUNCTION("""COMPUTED_VALUE"""),45481.66666666667)</f>
        <v>45481.66667</v>
      </c>
      <c r="H130" s="1">
        <f>IFERROR(__xludf.DUMMYFUNCTION("""COMPUTED_VALUE"""),6940.08)</f>
        <v>6940.08</v>
      </c>
      <c r="J130" s="2">
        <f>IFERROR(__xludf.DUMMYFUNCTION("""COMPUTED_VALUE"""),45481.66666666667)</f>
        <v>45481.66667</v>
      </c>
      <c r="K130" s="1">
        <f>IFERROR(__xludf.DUMMYFUNCTION("""COMPUTED_VALUE"""),6954.79)</f>
        <v>6954.79</v>
      </c>
      <c r="M130" s="2">
        <f>IFERROR(__xludf.DUMMYFUNCTION("""COMPUTED_VALUE"""),45481.66666666667)</f>
        <v>45481.66667</v>
      </c>
      <c r="N130" s="1">
        <f>IFERROR(__xludf.DUMMYFUNCTION("""COMPUTED_VALUE"""),0.0)</f>
        <v>0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IFERROR(__xludf.DUMMYFUNCTION("""COMPUTED_VALUE"""),6950.54)</f>
        <v>6950.54</v>
      </c>
      <c r="D131" s="2">
        <f>IFERROR(__xludf.DUMMYFUNCTION("""COMPUTED_VALUE"""),45482.66666666667)</f>
        <v>45482.66667</v>
      </c>
      <c r="E131" s="1">
        <f>IFERROR(__xludf.DUMMYFUNCTION("""COMPUTED_VALUE"""),6953.68)</f>
        <v>6953.68</v>
      </c>
      <c r="G131" s="2">
        <f>IFERROR(__xludf.DUMMYFUNCTION("""COMPUTED_VALUE"""),45482.66666666667)</f>
        <v>45482.66667</v>
      </c>
      <c r="H131" s="1">
        <f>IFERROR(__xludf.DUMMYFUNCTION("""COMPUTED_VALUE"""),6894.19)</f>
        <v>6894.19</v>
      </c>
      <c r="J131" s="2">
        <f>IFERROR(__xludf.DUMMYFUNCTION("""COMPUTED_VALUE"""),45482.66666666667)</f>
        <v>45482.66667</v>
      </c>
      <c r="K131" s="1">
        <f>IFERROR(__xludf.DUMMYFUNCTION("""COMPUTED_VALUE"""),6895.28)</f>
        <v>6895.28</v>
      </c>
      <c r="M131" s="2">
        <f>IFERROR(__xludf.DUMMYFUNCTION("""COMPUTED_VALUE"""),45482.66666666667)</f>
        <v>45482.66667</v>
      </c>
      <c r="N131" s="1">
        <f>IFERROR(__xludf.DUMMYFUNCTION("""COMPUTED_VALUE"""),0.0)</f>
        <v>0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IFERROR(__xludf.DUMMYFUNCTION("""COMPUTED_VALUE"""),6916.94)</f>
        <v>6916.94</v>
      </c>
      <c r="D132" s="2">
        <f>IFERROR(__xludf.DUMMYFUNCTION("""COMPUTED_VALUE"""),45483.66666666667)</f>
        <v>45483.66667</v>
      </c>
      <c r="E132" s="1">
        <f>IFERROR(__xludf.DUMMYFUNCTION("""COMPUTED_VALUE"""),6944.13)</f>
        <v>6944.13</v>
      </c>
      <c r="G132" s="2">
        <f>IFERROR(__xludf.DUMMYFUNCTION("""COMPUTED_VALUE"""),45483.66666666667)</f>
        <v>45483.66667</v>
      </c>
      <c r="H132" s="1">
        <f>IFERROR(__xludf.DUMMYFUNCTION("""COMPUTED_VALUE"""),6877.64)</f>
        <v>6877.64</v>
      </c>
      <c r="J132" s="2">
        <f>IFERROR(__xludf.DUMMYFUNCTION("""COMPUTED_VALUE"""),45483.66666666667)</f>
        <v>45483.66667</v>
      </c>
      <c r="K132" s="1">
        <f>IFERROR(__xludf.DUMMYFUNCTION("""COMPUTED_VALUE"""),6942.31)</f>
        <v>6942.31</v>
      </c>
      <c r="M132" s="2">
        <f>IFERROR(__xludf.DUMMYFUNCTION("""COMPUTED_VALUE"""),45483.66666666667)</f>
        <v>45483.66667</v>
      </c>
      <c r="N132" s="1">
        <f>IFERROR(__xludf.DUMMYFUNCTION("""COMPUTED_VALUE"""),0.0)</f>
        <v>0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IFERROR(__xludf.DUMMYFUNCTION("""COMPUTED_VALUE"""),7012.75)</f>
        <v>7012.75</v>
      </c>
      <c r="D133" s="2">
        <f>IFERROR(__xludf.DUMMYFUNCTION("""COMPUTED_VALUE"""),45484.66666666667)</f>
        <v>45484.66667</v>
      </c>
      <c r="E133" s="1">
        <f>IFERROR(__xludf.DUMMYFUNCTION("""COMPUTED_VALUE"""),7075.67)</f>
        <v>7075.67</v>
      </c>
      <c r="G133" s="2">
        <f>IFERROR(__xludf.DUMMYFUNCTION("""COMPUTED_VALUE"""),45484.66666666667)</f>
        <v>45484.66667</v>
      </c>
      <c r="H133" s="1">
        <f>IFERROR(__xludf.DUMMYFUNCTION("""COMPUTED_VALUE"""),7010.1)</f>
        <v>7010.1</v>
      </c>
      <c r="J133" s="2">
        <f>IFERROR(__xludf.DUMMYFUNCTION("""COMPUTED_VALUE"""),45484.66666666667)</f>
        <v>45484.66667</v>
      </c>
      <c r="K133" s="1">
        <f>IFERROR(__xludf.DUMMYFUNCTION("""COMPUTED_VALUE"""),7062.22)</f>
        <v>7062.22</v>
      </c>
      <c r="M133" s="2">
        <f>IFERROR(__xludf.DUMMYFUNCTION("""COMPUTED_VALUE"""),45484.66666666667)</f>
        <v>45484.66667</v>
      </c>
      <c r="N133" s="1">
        <f>IFERROR(__xludf.DUMMYFUNCTION("""COMPUTED_VALUE"""),0.0)</f>
        <v>0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IFERROR(__xludf.DUMMYFUNCTION("""COMPUTED_VALUE"""),7100.44)</f>
        <v>7100.44</v>
      </c>
      <c r="D134" s="2">
        <f>IFERROR(__xludf.DUMMYFUNCTION("""COMPUTED_VALUE"""),45485.66666666667)</f>
        <v>45485.66667</v>
      </c>
      <c r="E134" s="1">
        <f>IFERROR(__xludf.DUMMYFUNCTION("""COMPUTED_VALUE"""),7187.27)</f>
        <v>7187.27</v>
      </c>
      <c r="G134" s="2">
        <f>IFERROR(__xludf.DUMMYFUNCTION("""COMPUTED_VALUE"""),45485.66666666667)</f>
        <v>45485.66667</v>
      </c>
      <c r="H134" s="1">
        <f>IFERROR(__xludf.DUMMYFUNCTION("""COMPUTED_VALUE"""),7092.81)</f>
        <v>7092.81</v>
      </c>
      <c r="J134" s="2">
        <f>IFERROR(__xludf.DUMMYFUNCTION("""COMPUTED_VALUE"""),45485.66666666667)</f>
        <v>45485.66667</v>
      </c>
      <c r="K134" s="1">
        <f>IFERROR(__xludf.DUMMYFUNCTION("""COMPUTED_VALUE"""),7148.15)</f>
        <v>7148.15</v>
      </c>
      <c r="M134" s="2">
        <f>IFERROR(__xludf.DUMMYFUNCTION("""COMPUTED_VALUE"""),45485.66666666667)</f>
        <v>45485.66667</v>
      </c>
      <c r="N134" s="1">
        <f>IFERROR(__xludf.DUMMYFUNCTION("""COMPUTED_VALUE"""),0.0)</f>
        <v>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IFERROR(__xludf.DUMMYFUNCTION("""COMPUTED_VALUE"""),7171.7)</f>
        <v>7171.7</v>
      </c>
      <c r="D135" s="2">
        <f>IFERROR(__xludf.DUMMYFUNCTION("""COMPUTED_VALUE"""),45488.66666666667)</f>
        <v>45488.66667</v>
      </c>
      <c r="E135" s="1">
        <f>IFERROR(__xludf.DUMMYFUNCTION("""COMPUTED_VALUE"""),7220.46)</f>
        <v>7220.46</v>
      </c>
      <c r="G135" s="2">
        <f>IFERROR(__xludf.DUMMYFUNCTION("""COMPUTED_VALUE"""),45488.66666666667)</f>
        <v>45488.66667</v>
      </c>
      <c r="H135" s="1">
        <f>IFERROR(__xludf.DUMMYFUNCTION("""COMPUTED_VALUE"""),7152.34)</f>
        <v>7152.34</v>
      </c>
      <c r="J135" s="2">
        <f>IFERROR(__xludf.DUMMYFUNCTION("""COMPUTED_VALUE"""),45488.66666666667)</f>
        <v>45488.66667</v>
      </c>
      <c r="K135" s="1">
        <f>IFERROR(__xludf.DUMMYFUNCTION("""COMPUTED_VALUE"""),7174.14)</f>
        <v>7174.14</v>
      </c>
      <c r="M135" s="2">
        <f>IFERROR(__xludf.DUMMYFUNCTION("""COMPUTED_VALUE"""),45488.66666666667)</f>
        <v>45488.66667</v>
      </c>
      <c r="N135" s="1">
        <f>IFERROR(__xludf.DUMMYFUNCTION("""COMPUTED_VALUE"""),0.0)</f>
        <v>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IFERROR(__xludf.DUMMYFUNCTION("""COMPUTED_VALUE"""),7213.89)</f>
        <v>7213.89</v>
      </c>
      <c r="D136" s="2">
        <f>IFERROR(__xludf.DUMMYFUNCTION("""COMPUTED_VALUE"""),45489.66666666667)</f>
        <v>45489.66667</v>
      </c>
      <c r="E136" s="1">
        <f>IFERROR(__xludf.DUMMYFUNCTION("""COMPUTED_VALUE"""),7344.29)</f>
        <v>7344.29</v>
      </c>
      <c r="G136" s="2">
        <f>IFERROR(__xludf.DUMMYFUNCTION("""COMPUTED_VALUE"""),45489.66666666667)</f>
        <v>45489.66667</v>
      </c>
      <c r="H136" s="1">
        <f>IFERROR(__xludf.DUMMYFUNCTION("""COMPUTED_VALUE"""),7212.94)</f>
        <v>7212.94</v>
      </c>
      <c r="J136" s="2">
        <f>IFERROR(__xludf.DUMMYFUNCTION("""COMPUTED_VALUE"""),45489.66666666667)</f>
        <v>45489.66667</v>
      </c>
      <c r="K136" s="1">
        <f>IFERROR(__xludf.DUMMYFUNCTION("""COMPUTED_VALUE"""),7337.91)</f>
        <v>7337.91</v>
      </c>
      <c r="M136" s="2">
        <f>IFERROR(__xludf.DUMMYFUNCTION("""COMPUTED_VALUE"""),45489.66666666667)</f>
        <v>45489.66667</v>
      </c>
      <c r="N136" s="1">
        <f>IFERROR(__xludf.DUMMYFUNCTION("""COMPUTED_VALUE"""),0.0)</f>
        <v>0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IFERROR(__xludf.DUMMYFUNCTION("""COMPUTED_VALUE"""),7267.38)</f>
        <v>7267.38</v>
      </c>
      <c r="D137" s="2">
        <f>IFERROR(__xludf.DUMMYFUNCTION("""COMPUTED_VALUE"""),45490.66666666667)</f>
        <v>45490.66667</v>
      </c>
      <c r="E137" s="1">
        <f>IFERROR(__xludf.DUMMYFUNCTION("""COMPUTED_VALUE"""),7310.98)</f>
        <v>7310.98</v>
      </c>
      <c r="G137" s="2">
        <f>IFERROR(__xludf.DUMMYFUNCTION("""COMPUTED_VALUE"""),45490.66666666667)</f>
        <v>45490.66667</v>
      </c>
      <c r="H137" s="1">
        <f>IFERROR(__xludf.DUMMYFUNCTION("""COMPUTED_VALUE"""),7175.66)</f>
        <v>7175.66</v>
      </c>
      <c r="J137" s="2">
        <f>IFERROR(__xludf.DUMMYFUNCTION("""COMPUTED_VALUE"""),45490.66666666667)</f>
        <v>45490.66667</v>
      </c>
      <c r="K137" s="1">
        <f>IFERROR(__xludf.DUMMYFUNCTION("""COMPUTED_VALUE"""),7175.66)</f>
        <v>7175.66</v>
      </c>
      <c r="M137" s="2">
        <f>IFERROR(__xludf.DUMMYFUNCTION("""COMPUTED_VALUE"""),45490.66666666667)</f>
        <v>45490.66667</v>
      </c>
      <c r="N137" s="1">
        <f>IFERROR(__xludf.DUMMYFUNCTION("""COMPUTED_VALUE"""),0.0)</f>
        <v>0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IFERROR(__xludf.DUMMYFUNCTION("""COMPUTED_VALUE"""),7174.56)</f>
        <v>7174.56</v>
      </c>
      <c r="D138" s="2">
        <f>IFERROR(__xludf.DUMMYFUNCTION("""COMPUTED_VALUE"""),45491.66666666667)</f>
        <v>45491.66667</v>
      </c>
      <c r="E138" s="1">
        <f>IFERROR(__xludf.DUMMYFUNCTION("""COMPUTED_VALUE"""),7239.4)</f>
        <v>7239.4</v>
      </c>
      <c r="G138" s="2">
        <f>IFERROR(__xludf.DUMMYFUNCTION("""COMPUTED_VALUE"""),45491.66666666667)</f>
        <v>45491.66667</v>
      </c>
      <c r="H138" s="1">
        <f>IFERROR(__xludf.DUMMYFUNCTION("""COMPUTED_VALUE"""),7044.79)</f>
        <v>7044.79</v>
      </c>
      <c r="J138" s="2">
        <f>IFERROR(__xludf.DUMMYFUNCTION("""COMPUTED_VALUE"""),45491.66666666667)</f>
        <v>45491.66667</v>
      </c>
      <c r="K138" s="1">
        <f>IFERROR(__xludf.DUMMYFUNCTION("""COMPUTED_VALUE"""),7069.0)</f>
        <v>7069</v>
      </c>
      <c r="M138" s="2">
        <f>IFERROR(__xludf.DUMMYFUNCTION("""COMPUTED_VALUE"""),45491.66666666667)</f>
        <v>45491.66667</v>
      </c>
      <c r="N138" s="1">
        <f>IFERROR(__xludf.DUMMYFUNCTION("""COMPUTED_VALUE"""),0.0)</f>
        <v>0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IFERROR(__xludf.DUMMYFUNCTION("""COMPUTED_VALUE"""),7075.44)</f>
        <v>7075.44</v>
      </c>
      <c r="D139" s="2">
        <f>IFERROR(__xludf.DUMMYFUNCTION("""COMPUTED_VALUE"""),45492.66666666667)</f>
        <v>45492.66667</v>
      </c>
      <c r="E139" s="1">
        <f>IFERROR(__xludf.DUMMYFUNCTION("""COMPUTED_VALUE"""),7077.51)</f>
        <v>7077.51</v>
      </c>
      <c r="G139" s="2">
        <f>IFERROR(__xludf.DUMMYFUNCTION("""COMPUTED_VALUE"""),45492.66666666667)</f>
        <v>45492.66667</v>
      </c>
      <c r="H139" s="1">
        <f>IFERROR(__xludf.DUMMYFUNCTION("""COMPUTED_VALUE"""),7021.92)</f>
        <v>7021.92</v>
      </c>
      <c r="J139" s="2">
        <f>IFERROR(__xludf.DUMMYFUNCTION("""COMPUTED_VALUE"""),45492.66666666667)</f>
        <v>45492.66667</v>
      </c>
      <c r="K139" s="1">
        <f>IFERROR(__xludf.DUMMYFUNCTION("""COMPUTED_VALUE"""),7046.75)</f>
        <v>7046.75</v>
      </c>
      <c r="M139" s="2">
        <f>IFERROR(__xludf.DUMMYFUNCTION("""COMPUTED_VALUE"""),45492.66666666667)</f>
        <v>45492.66667</v>
      </c>
      <c r="N139" s="1">
        <f>IFERROR(__xludf.DUMMYFUNCTION("""COMPUTED_VALUE"""),0.0)</f>
        <v>0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IFERROR(__xludf.DUMMYFUNCTION("""COMPUTED_VALUE"""),7095.63)</f>
        <v>7095.63</v>
      </c>
      <c r="D140" s="2">
        <f>IFERROR(__xludf.DUMMYFUNCTION("""COMPUTED_VALUE"""),45495.66666666667)</f>
        <v>45495.66667</v>
      </c>
      <c r="E140" s="1">
        <f>IFERROR(__xludf.DUMMYFUNCTION("""COMPUTED_VALUE"""),7140.23)</f>
        <v>7140.23</v>
      </c>
      <c r="G140" s="2">
        <f>IFERROR(__xludf.DUMMYFUNCTION("""COMPUTED_VALUE"""),45495.66666666667)</f>
        <v>45495.66667</v>
      </c>
      <c r="H140" s="1">
        <f>IFERROR(__xludf.DUMMYFUNCTION("""COMPUTED_VALUE"""),7032.05)</f>
        <v>7032.05</v>
      </c>
      <c r="J140" s="2">
        <f>IFERROR(__xludf.DUMMYFUNCTION("""COMPUTED_VALUE"""),45495.66666666667)</f>
        <v>45495.66667</v>
      </c>
      <c r="K140" s="1">
        <f>IFERROR(__xludf.DUMMYFUNCTION("""COMPUTED_VALUE"""),7137.65)</f>
        <v>7137.65</v>
      </c>
      <c r="M140" s="2">
        <f>IFERROR(__xludf.DUMMYFUNCTION("""COMPUTED_VALUE"""),45495.66666666667)</f>
        <v>45495.66667</v>
      </c>
      <c r="N140" s="1">
        <f>IFERROR(__xludf.DUMMYFUNCTION("""COMPUTED_VALUE"""),0.0)</f>
        <v>0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IFERROR(__xludf.DUMMYFUNCTION("""COMPUTED_VALUE"""),7123.34)</f>
        <v>7123.34</v>
      </c>
      <c r="D141" s="2">
        <f>IFERROR(__xludf.DUMMYFUNCTION("""COMPUTED_VALUE"""),45496.66666666667)</f>
        <v>45496.66667</v>
      </c>
      <c r="E141" s="1">
        <f>IFERROR(__xludf.DUMMYFUNCTION("""COMPUTED_VALUE"""),7179.73)</f>
        <v>7179.73</v>
      </c>
      <c r="G141" s="2">
        <f>IFERROR(__xludf.DUMMYFUNCTION("""COMPUTED_VALUE"""),45496.66666666667)</f>
        <v>45496.66667</v>
      </c>
      <c r="H141" s="1">
        <f>IFERROR(__xludf.DUMMYFUNCTION("""COMPUTED_VALUE"""),7116.41)</f>
        <v>7116.41</v>
      </c>
      <c r="J141" s="2">
        <f>IFERROR(__xludf.DUMMYFUNCTION("""COMPUTED_VALUE"""),45496.66666666667)</f>
        <v>45496.66667</v>
      </c>
      <c r="K141" s="1">
        <f>IFERROR(__xludf.DUMMYFUNCTION("""COMPUTED_VALUE"""),7142.34)</f>
        <v>7142.34</v>
      </c>
      <c r="M141" s="2">
        <f>IFERROR(__xludf.DUMMYFUNCTION("""COMPUTED_VALUE"""),45496.66666666667)</f>
        <v>45496.66667</v>
      </c>
      <c r="N141" s="1">
        <f>IFERROR(__xludf.DUMMYFUNCTION("""COMPUTED_VALUE"""),0.0)</f>
        <v>0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IFERROR(__xludf.DUMMYFUNCTION("""COMPUTED_VALUE"""),7098.13)</f>
        <v>7098.13</v>
      </c>
      <c r="D142" s="2">
        <f>IFERROR(__xludf.DUMMYFUNCTION("""COMPUTED_VALUE"""),45497.66666666667)</f>
        <v>45497.66667</v>
      </c>
      <c r="E142" s="1">
        <f>IFERROR(__xludf.DUMMYFUNCTION("""COMPUTED_VALUE"""),7137.06)</f>
        <v>7137.06</v>
      </c>
      <c r="G142" s="2">
        <f>IFERROR(__xludf.DUMMYFUNCTION("""COMPUTED_VALUE"""),45497.66666666667)</f>
        <v>45497.66667</v>
      </c>
      <c r="H142" s="1">
        <f>IFERROR(__xludf.DUMMYFUNCTION("""COMPUTED_VALUE"""),6957.7)</f>
        <v>6957.7</v>
      </c>
      <c r="J142" s="2">
        <f>IFERROR(__xludf.DUMMYFUNCTION("""COMPUTED_VALUE"""),45497.66666666667)</f>
        <v>45497.66667</v>
      </c>
      <c r="K142" s="1">
        <f>IFERROR(__xludf.DUMMYFUNCTION("""COMPUTED_VALUE"""),6961.09)</f>
        <v>6961.09</v>
      </c>
      <c r="M142" s="2">
        <f>IFERROR(__xludf.DUMMYFUNCTION("""COMPUTED_VALUE"""),45497.66666666667)</f>
        <v>45497.66667</v>
      </c>
      <c r="N142" s="1">
        <f>IFERROR(__xludf.DUMMYFUNCTION("""COMPUTED_VALUE"""),0.0)</f>
        <v>0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IFERROR(__xludf.DUMMYFUNCTION("""COMPUTED_VALUE"""),6956.9)</f>
        <v>6956.9</v>
      </c>
      <c r="D143" s="2">
        <f>IFERROR(__xludf.DUMMYFUNCTION("""COMPUTED_VALUE"""),45498.66666666667)</f>
        <v>45498.66667</v>
      </c>
      <c r="E143" s="1">
        <f>IFERROR(__xludf.DUMMYFUNCTION("""COMPUTED_VALUE"""),7131.35)</f>
        <v>7131.35</v>
      </c>
      <c r="G143" s="2">
        <f>IFERROR(__xludf.DUMMYFUNCTION("""COMPUTED_VALUE"""),45498.66666666667)</f>
        <v>45498.66667</v>
      </c>
      <c r="H143" s="1">
        <f>IFERROR(__xludf.DUMMYFUNCTION("""COMPUTED_VALUE"""),6941.37)</f>
        <v>6941.37</v>
      </c>
      <c r="J143" s="2">
        <f>IFERROR(__xludf.DUMMYFUNCTION("""COMPUTED_VALUE"""),45498.66666666667)</f>
        <v>45498.66667</v>
      </c>
      <c r="K143" s="1">
        <f>IFERROR(__xludf.DUMMYFUNCTION("""COMPUTED_VALUE"""),7006.69)</f>
        <v>7006.69</v>
      </c>
      <c r="M143" s="2">
        <f>IFERROR(__xludf.DUMMYFUNCTION("""COMPUTED_VALUE"""),45498.66666666667)</f>
        <v>45498.66667</v>
      </c>
      <c r="N143" s="1">
        <f>IFERROR(__xludf.DUMMYFUNCTION("""COMPUTED_VALUE"""),0.0)</f>
        <v>0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IFERROR(__xludf.DUMMYFUNCTION("""COMPUTED_VALUE"""),7068.41)</f>
        <v>7068.41</v>
      </c>
      <c r="D144" s="2">
        <f>IFERROR(__xludf.DUMMYFUNCTION("""COMPUTED_VALUE"""),45499.66666666667)</f>
        <v>45499.66667</v>
      </c>
      <c r="E144" s="1">
        <f>IFERROR(__xludf.DUMMYFUNCTION("""COMPUTED_VALUE"""),7157.48)</f>
        <v>7157.48</v>
      </c>
      <c r="G144" s="2">
        <f>IFERROR(__xludf.DUMMYFUNCTION("""COMPUTED_VALUE"""),45499.66666666667)</f>
        <v>45499.66667</v>
      </c>
      <c r="H144" s="1">
        <f>IFERROR(__xludf.DUMMYFUNCTION("""COMPUTED_VALUE"""),7068.41)</f>
        <v>7068.41</v>
      </c>
      <c r="J144" s="2">
        <f>IFERROR(__xludf.DUMMYFUNCTION("""COMPUTED_VALUE"""),45499.66666666667)</f>
        <v>45499.66667</v>
      </c>
      <c r="K144" s="1">
        <f>IFERROR(__xludf.DUMMYFUNCTION("""COMPUTED_VALUE"""),7132.73)</f>
        <v>7132.73</v>
      </c>
      <c r="M144" s="2">
        <f>IFERROR(__xludf.DUMMYFUNCTION("""COMPUTED_VALUE"""),45499.66666666667)</f>
        <v>45499.66667</v>
      </c>
      <c r="N144" s="1">
        <f>IFERROR(__xludf.DUMMYFUNCTION("""COMPUTED_VALUE"""),0.0)</f>
        <v>0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IFERROR(__xludf.DUMMYFUNCTION("""COMPUTED_VALUE"""),7163.41)</f>
        <v>7163.41</v>
      </c>
      <c r="D145" s="2">
        <f>IFERROR(__xludf.DUMMYFUNCTION("""COMPUTED_VALUE"""),45502.66666666667)</f>
        <v>45502.66667</v>
      </c>
      <c r="E145" s="1">
        <f>IFERROR(__xludf.DUMMYFUNCTION("""COMPUTED_VALUE"""),7167.36)</f>
        <v>7167.36</v>
      </c>
      <c r="G145" s="2">
        <f>IFERROR(__xludf.DUMMYFUNCTION("""COMPUTED_VALUE"""),45502.66666666667)</f>
        <v>45502.66667</v>
      </c>
      <c r="H145" s="1">
        <f>IFERROR(__xludf.DUMMYFUNCTION("""COMPUTED_VALUE"""),7091.17)</f>
        <v>7091.17</v>
      </c>
      <c r="J145" s="2">
        <f>IFERROR(__xludf.DUMMYFUNCTION("""COMPUTED_VALUE"""),45502.66666666667)</f>
        <v>45502.66667</v>
      </c>
      <c r="K145" s="1">
        <f>IFERROR(__xludf.DUMMYFUNCTION("""COMPUTED_VALUE"""),7117.79)</f>
        <v>7117.79</v>
      </c>
      <c r="M145" s="2">
        <f>IFERROR(__xludf.DUMMYFUNCTION("""COMPUTED_VALUE"""),45502.66666666667)</f>
        <v>45502.66667</v>
      </c>
      <c r="N145" s="1">
        <f>IFERROR(__xludf.DUMMYFUNCTION("""COMPUTED_VALUE"""),0.0)</f>
        <v>0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IFERROR(__xludf.DUMMYFUNCTION("""COMPUTED_VALUE"""),7150.48)</f>
        <v>7150.48</v>
      </c>
      <c r="D146" s="2">
        <f>IFERROR(__xludf.DUMMYFUNCTION("""COMPUTED_VALUE"""),45503.66666666667)</f>
        <v>45503.66667</v>
      </c>
      <c r="E146" s="1">
        <f>IFERROR(__xludf.DUMMYFUNCTION("""COMPUTED_VALUE"""),7187.72)</f>
        <v>7187.72</v>
      </c>
      <c r="G146" s="2">
        <f>IFERROR(__xludf.DUMMYFUNCTION("""COMPUTED_VALUE"""),45503.66666666667)</f>
        <v>45503.66667</v>
      </c>
      <c r="H146" s="1">
        <f>IFERROR(__xludf.DUMMYFUNCTION("""COMPUTED_VALUE"""),7085.12)</f>
        <v>7085.12</v>
      </c>
      <c r="J146" s="2">
        <f>IFERROR(__xludf.DUMMYFUNCTION("""COMPUTED_VALUE"""),45503.66666666667)</f>
        <v>45503.66667</v>
      </c>
      <c r="K146" s="1">
        <f>IFERROR(__xludf.DUMMYFUNCTION("""COMPUTED_VALUE"""),7128.66)</f>
        <v>7128.66</v>
      </c>
      <c r="M146" s="2">
        <f>IFERROR(__xludf.DUMMYFUNCTION("""COMPUTED_VALUE"""),45503.66666666667)</f>
        <v>45503.66667</v>
      </c>
      <c r="N146" s="1">
        <f>IFERROR(__xludf.DUMMYFUNCTION("""COMPUTED_VALUE"""),0.0)</f>
        <v>0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IFERROR(__xludf.DUMMYFUNCTION("""COMPUTED_VALUE"""),7201.42)</f>
        <v>7201.42</v>
      </c>
      <c r="D147" s="2">
        <f>IFERROR(__xludf.DUMMYFUNCTION("""COMPUTED_VALUE"""),45504.66666666667)</f>
        <v>45504.66667</v>
      </c>
      <c r="E147" s="1">
        <f>IFERROR(__xludf.DUMMYFUNCTION("""COMPUTED_VALUE"""),7289.46)</f>
        <v>7289.46</v>
      </c>
      <c r="G147" s="2">
        <f>IFERROR(__xludf.DUMMYFUNCTION("""COMPUTED_VALUE"""),45504.66666666667)</f>
        <v>45504.66667</v>
      </c>
      <c r="H147" s="1">
        <f>IFERROR(__xludf.DUMMYFUNCTION("""COMPUTED_VALUE"""),7164.03)</f>
        <v>7164.03</v>
      </c>
      <c r="J147" s="2">
        <f>IFERROR(__xludf.DUMMYFUNCTION("""COMPUTED_VALUE"""),45504.66666666667)</f>
        <v>45504.66667</v>
      </c>
      <c r="K147" s="1">
        <f>IFERROR(__xludf.DUMMYFUNCTION("""COMPUTED_VALUE"""),7198.05)</f>
        <v>7198.05</v>
      </c>
      <c r="M147" s="2">
        <f>IFERROR(__xludf.DUMMYFUNCTION("""COMPUTED_VALUE"""),45504.66666666667)</f>
        <v>45504.66667</v>
      </c>
      <c r="N147" s="1">
        <f>IFERROR(__xludf.DUMMYFUNCTION("""COMPUTED_VALUE"""),0.0)</f>
        <v>0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IFERROR(__xludf.DUMMYFUNCTION("""COMPUTED_VALUE"""),7203.53)</f>
        <v>7203.53</v>
      </c>
      <c r="D148" s="2">
        <f>IFERROR(__xludf.DUMMYFUNCTION("""COMPUTED_VALUE"""),45505.66666666667)</f>
        <v>45505.66667</v>
      </c>
      <c r="E148" s="1">
        <f>IFERROR(__xludf.DUMMYFUNCTION("""COMPUTED_VALUE"""),7248.56)</f>
        <v>7248.56</v>
      </c>
      <c r="G148" s="2">
        <f>IFERROR(__xludf.DUMMYFUNCTION("""COMPUTED_VALUE"""),45505.66666666667)</f>
        <v>45505.66667</v>
      </c>
      <c r="H148" s="1">
        <f>IFERROR(__xludf.DUMMYFUNCTION("""COMPUTED_VALUE"""),7004.96)</f>
        <v>7004.96</v>
      </c>
      <c r="J148" s="2">
        <f>IFERROR(__xludf.DUMMYFUNCTION("""COMPUTED_VALUE"""),45505.66666666667)</f>
        <v>45505.66667</v>
      </c>
      <c r="K148" s="1">
        <f>IFERROR(__xludf.DUMMYFUNCTION("""COMPUTED_VALUE"""),7058.67)</f>
        <v>7058.67</v>
      </c>
      <c r="M148" s="2">
        <f>IFERROR(__xludf.DUMMYFUNCTION("""COMPUTED_VALUE"""),45505.66666666667)</f>
        <v>45505.66667</v>
      </c>
      <c r="N148" s="1">
        <f>IFERROR(__xludf.DUMMYFUNCTION("""COMPUTED_VALUE"""),0.0)</f>
        <v>0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IFERROR(__xludf.DUMMYFUNCTION("""COMPUTED_VALUE"""),6926.97)</f>
        <v>6926.97</v>
      </c>
      <c r="D149" s="2">
        <f>IFERROR(__xludf.DUMMYFUNCTION("""COMPUTED_VALUE"""),45506.66666666667)</f>
        <v>45506.66667</v>
      </c>
      <c r="E149" s="1">
        <f>IFERROR(__xludf.DUMMYFUNCTION("""COMPUTED_VALUE"""),6926.97)</f>
        <v>6926.97</v>
      </c>
      <c r="G149" s="2">
        <f>IFERROR(__xludf.DUMMYFUNCTION("""COMPUTED_VALUE"""),45506.66666666667)</f>
        <v>45506.66667</v>
      </c>
      <c r="H149" s="1">
        <f>IFERROR(__xludf.DUMMYFUNCTION("""COMPUTED_VALUE"""),6797.6)</f>
        <v>6797.6</v>
      </c>
      <c r="J149" s="2">
        <f>IFERROR(__xludf.DUMMYFUNCTION("""COMPUTED_VALUE"""),45506.66666666667)</f>
        <v>45506.66667</v>
      </c>
      <c r="K149" s="1">
        <f>IFERROR(__xludf.DUMMYFUNCTION("""COMPUTED_VALUE"""),6873.95)</f>
        <v>6873.95</v>
      </c>
      <c r="M149" s="2">
        <f>IFERROR(__xludf.DUMMYFUNCTION("""COMPUTED_VALUE"""),45506.66666666667)</f>
        <v>45506.66667</v>
      </c>
      <c r="N149" s="1">
        <f>IFERROR(__xludf.DUMMYFUNCTION("""COMPUTED_VALUE"""),0.0)</f>
        <v>0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IFERROR(__xludf.DUMMYFUNCTION("""COMPUTED_VALUE"""),6622.92)</f>
        <v>6622.92</v>
      </c>
      <c r="D150" s="2">
        <f>IFERROR(__xludf.DUMMYFUNCTION("""COMPUTED_VALUE"""),45509.66666666667)</f>
        <v>45509.66667</v>
      </c>
      <c r="E150" s="1">
        <f>IFERROR(__xludf.DUMMYFUNCTION("""COMPUTED_VALUE"""),6785.36)</f>
        <v>6785.36</v>
      </c>
      <c r="G150" s="2">
        <f>IFERROR(__xludf.DUMMYFUNCTION("""COMPUTED_VALUE"""),45509.66666666667)</f>
        <v>45509.66667</v>
      </c>
      <c r="H150" s="1">
        <f>IFERROR(__xludf.DUMMYFUNCTION("""COMPUTED_VALUE"""),6555.18)</f>
        <v>6555.18</v>
      </c>
      <c r="J150" s="2">
        <f>IFERROR(__xludf.DUMMYFUNCTION("""COMPUTED_VALUE"""),45509.66666666667)</f>
        <v>45509.66667</v>
      </c>
      <c r="K150" s="1">
        <f>IFERROR(__xludf.DUMMYFUNCTION("""COMPUTED_VALUE"""),6692.83)</f>
        <v>6692.83</v>
      </c>
      <c r="M150" s="2">
        <f>IFERROR(__xludf.DUMMYFUNCTION("""COMPUTED_VALUE"""),45509.66666666667)</f>
        <v>45509.66667</v>
      </c>
      <c r="N150" s="1">
        <f>IFERROR(__xludf.DUMMYFUNCTION("""COMPUTED_VALUE"""),0.0)</f>
        <v>0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IFERROR(__xludf.DUMMYFUNCTION("""COMPUTED_VALUE"""),6722.88)</f>
        <v>6722.88</v>
      </c>
      <c r="D151" s="2">
        <f>IFERROR(__xludf.DUMMYFUNCTION("""COMPUTED_VALUE"""),45510.66666666667)</f>
        <v>45510.66667</v>
      </c>
      <c r="E151" s="1">
        <f>IFERROR(__xludf.DUMMYFUNCTION("""COMPUTED_VALUE"""),6850.15)</f>
        <v>6850.15</v>
      </c>
      <c r="G151" s="2">
        <f>IFERROR(__xludf.DUMMYFUNCTION("""COMPUTED_VALUE"""),45510.66666666667)</f>
        <v>45510.66667</v>
      </c>
      <c r="H151" s="1">
        <f>IFERROR(__xludf.DUMMYFUNCTION("""COMPUTED_VALUE"""),6697.14)</f>
        <v>6697.14</v>
      </c>
      <c r="J151" s="2">
        <f>IFERROR(__xludf.DUMMYFUNCTION("""COMPUTED_VALUE"""),45510.66666666667)</f>
        <v>45510.66667</v>
      </c>
      <c r="K151" s="1">
        <f>IFERROR(__xludf.DUMMYFUNCTION("""COMPUTED_VALUE"""),6761.52)</f>
        <v>6761.52</v>
      </c>
      <c r="M151" s="2">
        <f>IFERROR(__xludf.DUMMYFUNCTION("""COMPUTED_VALUE"""),45510.66666666667)</f>
        <v>45510.66667</v>
      </c>
      <c r="N151" s="1">
        <f>IFERROR(__xludf.DUMMYFUNCTION("""COMPUTED_VALUE"""),0.0)</f>
        <v>0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IFERROR(__xludf.DUMMYFUNCTION("""COMPUTED_VALUE"""),6835.47)</f>
        <v>6835.47</v>
      </c>
      <c r="D152" s="2">
        <f>IFERROR(__xludf.DUMMYFUNCTION("""COMPUTED_VALUE"""),45511.66666666667)</f>
        <v>45511.66667</v>
      </c>
      <c r="E152" s="1">
        <f>IFERROR(__xludf.DUMMYFUNCTION("""COMPUTED_VALUE"""),6863.62)</f>
        <v>6863.62</v>
      </c>
      <c r="G152" s="2">
        <f>IFERROR(__xludf.DUMMYFUNCTION("""COMPUTED_VALUE"""),45511.66666666667)</f>
        <v>45511.66667</v>
      </c>
      <c r="H152" s="1">
        <f>IFERROR(__xludf.DUMMYFUNCTION("""COMPUTED_VALUE"""),6670.55)</f>
        <v>6670.55</v>
      </c>
      <c r="J152" s="2">
        <f>IFERROR(__xludf.DUMMYFUNCTION("""COMPUTED_VALUE"""),45511.66666666667)</f>
        <v>45511.66667</v>
      </c>
      <c r="K152" s="1">
        <f>IFERROR(__xludf.DUMMYFUNCTION("""COMPUTED_VALUE"""),6674.69)</f>
        <v>6674.69</v>
      </c>
      <c r="M152" s="2">
        <f>IFERROR(__xludf.DUMMYFUNCTION("""COMPUTED_VALUE"""),45511.66666666667)</f>
        <v>45511.66667</v>
      </c>
      <c r="N152" s="1">
        <f>IFERROR(__xludf.DUMMYFUNCTION("""COMPUTED_VALUE"""),0.0)</f>
        <v>0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IFERROR(__xludf.DUMMYFUNCTION("""COMPUTED_VALUE"""),6725.01)</f>
        <v>6725.01</v>
      </c>
      <c r="D153" s="2">
        <f>IFERROR(__xludf.DUMMYFUNCTION("""COMPUTED_VALUE"""),45512.66666666667)</f>
        <v>45512.66667</v>
      </c>
      <c r="E153" s="1">
        <f>IFERROR(__xludf.DUMMYFUNCTION("""COMPUTED_VALUE"""),6862.02)</f>
        <v>6862.02</v>
      </c>
      <c r="G153" s="2">
        <f>IFERROR(__xludf.DUMMYFUNCTION("""COMPUTED_VALUE"""),45512.66666666667)</f>
        <v>45512.66667</v>
      </c>
      <c r="H153" s="1">
        <f>IFERROR(__xludf.DUMMYFUNCTION("""COMPUTED_VALUE"""),6710.9)</f>
        <v>6710.9</v>
      </c>
      <c r="J153" s="2">
        <f>IFERROR(__xludf.DUMMYFUNCTION("""COMPUTED_VALUE"""),45512.66666666667)</f>
        <v>45512.66667</v>
      </c>
      <c r="K153" s="1">
        <f>IFERROR(__xludf.DUMMYFUNCTION("""COMPUTED_VALUE"""),6857.43)</f>
        <v>6857.43</v>
      </c>
      <c r="M153" s="2">
        <f>IFERROR(__xludf.DUMMYFUNCTION("""COMPUTED_VALUE"""),45512.66666666667)</f>
        <v>45512.66667</v>
      </c>
      <c r="N153" s="1">
        <f>IFERROR(__xludf.DUMMYFUNCTION("""COMPUTED_VALUE"""),0.0)</f>
        <v>0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IFERROR(__xludf.DUMMYFUNCTION("""COMPUTED_VALUE"""),6845.56)</f>
        <v>6845.56</v>
      </c>
      <c r="D154" s="2">
        <f>IFERROR(__xludf.DUMMYFUNCTION("""COMPUTED_VALUE"""),45513.66666666667)</f>
        <v>45513.66667</v>
      </c>
      <c r="E154" s="1">
        <f>IFERROR(__xludf.DUMMYFUNCTION("""COMPUTED_VALUE"""),6866.42)</f>
        <v>6866.42</v>
      </c>
      <c r="G154" s="2">
        <f>IFERROR(__xludf.DUMMYFUNCTION("""COMPUTED_VALUE"""),45513.66666666667)</f>
        <v>45513.66667</v>
      </c>
      <c r="H154" s="1">
        <f>IFERROR(__xludf.DUMMYFUNCTION("""COMPUTED_VALUE"""),6797.26)</f>
        <v>6797.26</v>
      </c>
      <c r="J154" s="2">
        <f>IFERROR(__xludf.DUMMYFUNCTION("""COMPUTED_VALUE"""),45513.66666666667)</f>
        <v>45513.66667</v>
      </c>
      <c r="K154" s="1">
        <f>IFERROR(__xludf.DUMMYFUNCTION("""COMPUTED_VALUE"""),6846.65)</f>
        <v>6846.65</v>
      </c>
      <c r="M154" s="2">
        <f>IFERROR(__xludf.DUMMYFUNCTION("""COMPUTED_VALUE"""),45513.66666666667)</f>
        <v>45513.66667</v>
      </c>
      <c r="N154" s="1">
        <f>IFERROR(__xludf.DUMMYFUNCTION("""COMPUTED_VALUE"""),0.0)</f>
        <v>0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IFERROR(__xludf.DUMMYFUNCTION("""COMPUTED_VALUE"""),6858.04)</f>
        <v>6858.04</v>
      </c>
      <c r="D155" s="2">
        <f>IFERROR(__xludf.DUMMYFUNCTION("""COMPUTED_VALUE"""),45516.66666666667)</f>
        <v>45516.66667</v>
      </c>
      <c r="E155" s="1">
        <f>IFERROR(__xludf.DUMMYFUNCTION("""COMPUTED_VALUE"""),6871.91)</f>
        <v>6871.91</v>
      </c>
      <c r="G155" s="2">
        <f>IFERROR(__xludf.DUMMYFUNCTION("""COMPUTED_VALUE"""),45516.66666666667)</f>
        <v>45516.66667</v>
      </c>
      <c r="H155" s="1">
        <f>IFERROR(__xludf.DUMMYFUNCTION("""COMPUTED_VALUE"""),6807.38)</f>
        <v>6807.38</v>
      </c>
      <c r="J155" s="2">
        <f>IFERROR(__xludf.DUMMYFUNCTION("""COMPUTED_VALUE"""),45516.66666666667)</f>
        <v>45516.66667</v>
      </c>
      <c r="K155" s="1">
        <f>IFERROR(__xludf.DUMMYFUNCTION("""COMPUTED_VALUE"""),6823.3)</f>
        <v>6823.3</v>
      </c>
      <c r="M155" s="2">
        <f>IFERROR(__xludf.DUMMYFUNCTION("""COMPUTED_VALUE"""),45516.66666666667)</f>
        <v>45516.66667</v>
      </c>
      <c r="N155" s="1">
        <f>IFERROR(__xludf.DUMMYFUNCTION("""COMPUTED_VALUE"""),0.0)</f>
        <v>0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IFERROR(__xludf.DUMMYFUNCTION("""COMPUTED_VALUE"""),6861.68)</f>
        <v>6861.68</v>
      </c>
      <c r="D156" s="2">
        <f>IFERROR(__xludf.DUMMYFUNCTION("""COMPUTED_VALUE"""),45517.66666666667)</f>
        <v>45517.66667</v>
      </c>
      <c r="E156" s="1">
        <f>IFERROR(__xludf.DUMMYFUNCTION("""COMPUTED_VALUE"""),6945.68)</f>
        <v>6945.68</v>
      </c>
      <c r="G156" s="2">
        <f>IFERROR(__xludf.DUMMYFUNCTION("""COMPUTED_VALUE"""),45517.66666666667)</f>
        <v>45517.66667</v>
      </c>
      <c r="H156" s="1">
        <f>IFERROR(__xludf.DUMMYFUNCTION("""COMPUTED_VALUE"""),6854.54)</f>
        <v>6854.54</v>
      </c>
      <c r="J156" s="2">
        <f>IFERROR(__xludf.DUMMYFUNCTION("""COMPUTED_VALUE"""),45517.66666666667)</f>
        <v>45517.66667</v>
      </c>
      <c r="K156" s="1">
        <f>IFERROR(__xludf.DUMMYFUNCTION("""COMPUTED_VALUE"""),6936.29)</f>
        <v>6936.29</v>
      </c>
      <c r="M156" s="2">
        <f>IFERROR(__xludf.DUMMYFUNCTION("""COMPUTED_VALUE"""),45517.66666666667)</f>
        <v>45517.66667</v>
      </c>
      <c r="N156" s="1">
        <f>IFERROR(__xludf.DUMMYFUNCTION("""COMPUTED_VALUE"""),0.0)</f>
        <v>0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IFERROR(__xludf.DUMMYFUNCTION("""COMPUTED_VALUE"""),6955.62)</f>
        <v>6955.62</v>
      </c>
      <c r="D157" s="2">
        <f>IFERROR(__xludf.DUMMYFUNCTION("""COMPUTED_VALUE"""),45518.66666666667)</f>
        <v>45518.66667</v>
      </c>
      <c r="E157" s="1">
        <f>IFERROR(__xludf.DUMMYFUNCTION("""COMPUTED_VALUE"""),6966.29)</f>
        <v>6966.29</v>
      </c>
      <c r="G157" s="2">
        <f>IFERROR(__xludf.DUMMYFUNCTION("""COMPUTED_VALUE"""),45518.66666666667)</f>
        <v>45518.66667</v>
      </c>
      <c r="H157" s="1">
        <f>IFERROR(__xludf.DUMMYFUNCTION("""COMPUTED_VALUE"""),6899.66)</f>
        <v>6899.66</v>
      </c>
      <c r="J157" s="2">
        <f>IFERROR(__xludf.DUMMYFUNCTION("""COMPUTED_VALUE"""),45518.66666666667)</f>
        <v>45518.66667</v>
      </c>
      <c r="K157" s="1">
        <f>IFERROR(__xludf.DUMMYFUNCTION("""COMPUTED_VALUE"""),6927.87)</f>
        <v>6927.87</v>
      </c>
      <c r="M157" s="2">
        <f>IFERROR(__xludf.DUMMYFUNCTION("""COMPUTED_VALUE"""),45518.66666666667)</f>
        <v>45518.66667</v>
      </c>
      <c r="N157" s="1">
        <f>IFERROR(__xludf.DUMMYFUNCTION("""COMPUTED_VALUE"""),0.0)</f>
        <v>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IFERROR(__xludf.DUMMYFUNCTION("""COMPUTED_VALUE"""),7015.5)</f>
        <v>7015.5</v>
      </c>
      <c r="D158" s="2">
        <f>IFERROR(__xludf.DUMMYFUNCTION("""COMPUTED_VALUE"""),45519.66666666667)</f>
        <v>45519.66667</v>
      </c>
      <c r="E158" s="1">
        <f>IFERROR(__xludf.DUMMYFUNCTION("""COMPUTED_VALUE"""),7080.96)</f>
        <v>7080.96</v>
      </c>
      <c r="G158" s="2">
        <f>IFERROR(__xludf.DUMMYFUNCTION("""COMPUTED_VALUE"""),45519.66666666667)</f>
        <v>45519.66667</v>
      </c>
      <c r="H158" s="1">
        <f>IFERROR(__xludf.DUMMYFUNCTION("""COMPUTED_VALUE"""),7015.5)</f>
        <v>7015.5</v>
      </c>
      <c r="J158" s="2">
        <f>IFERROR(__xludf.DUMMYFUNCTION("""COMPUTED_VALUE"""),45519.66666666667)</f>
        <v>45519.66667</v>
      </c>
      <c r="K158" s="1">
        <f>IFERROR(__xludf.DUMMYFUNCTION("""COMPUTED_VALUE"""),7063.41)</f>
        <v>7063.41</v>
      </c>
      <c r="M158" s="2">
        <f>IFERROR(__xludf.DUMMYFUNCTION("""COMPUTED_VALUE"""),45519.66666666667)</f>
        <v>45519.66667</v>
      </c>
      <c r="N158" s="1">
        <f>IFERROR(__xludf.DUMMYFUNCTION("""COMPUTED_VALUE"""),0.0)</f>
        <v>0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IFERROR(__xludf.DUMMYFUNCTION("""COMPUTED_VALUE"""),7041.56)</f>
        <v>7041.56</v>
      </c>
      <c r="D159" s="2">
        <f>IFERROR(__xludf.DUMMYFUNCTION("""COMPUTED_VALUE"""),45520.66666666667)</f>
        <v>45520.66667</v>
      </c>
      <c r="E159" s="1">
        <f>IFERROR(__xludf.DUMMYFUNCTION("""COMPUTED_VALUE"""),7073.5)</f>
        <v>7073.5</v>
      </c>
      <c r="G159" s="2">
        <f>IFERROR(__xludf.DUMMYFUNCTION("""COMPUTED_VALUE"""),45520.66666666667)</f>
        <v>45520.66667</v>
      </c>
      <c r="H159" s="1">
        <f>IFERROR(__xludf.DUMMYFUNCTION("""COMPUTED_VALUE"""),7027.09)</f>
        <v>7027.09</v>
      </c>
      <c r="J159" s="2">
        <f>IFERROR(__xludf.DUMMYFUNCTION("""COMPUTED_VALUE"""),45520.66666666667)</f>
        <v>45520.66667</v>
      </c>
      <c r="K159" s="1">
        <f>IFERROR(__xludf.DUMMYFUNCTION("""COMPUTED_VALUE"""),7063.78)</f>
        <v>7063.78</v>
      </c>
      <c r="M159" s="2">
        <f>IFERROR(__xludf.DUMMYFUNCTION("""COMPUTED_VALUE"""),45520.66666666667)</f>
        <v>45520.66667</v>
      </c>
      <c r="N159" s="1">
        <f>IFERROR(__xludf.DUMMYFUNCTION("""COMPUTED_VALUE"""),0.0)</f>
        <v>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IFERROR(__xludf.DUMMYFUNCTION("""COMPUTED_VALUE"""),7070.7)</f>
        <v>7070.7</v>
      </c>
      <c r="D160" s="2">
        <f>IFERROR(__xludf.DUMMYFUNCTION("""COMPUTED_VALUE"""),45523.66666666667)</f>
        <v>45523.66667</v>
      </c>
      <c r="E160" s="1">
        <f>IFERROR(__xludf.DUMMYFUNCTION("""COMPUTED_VALUE"""),7128.51)</f>
        <v>7128.51</v>
      </c>
      <c r="G160" s="2">
        <f>IFERROR(__xludf.DUMMYFUNCTION("""COMPUTED_VALUE"""),45523.66666666667)</f>
        <v>45523.66667</v>
      </c>
      <c r="H160" s="1">
        <f>IFERROR(__xludf.DUMMYFUNCTION("""COMPUTED_VALUE"""),7069.06)</f>
        <v>7069.06</v>
      </c>
      <c r="J160" s="2">
        <f>IFERROR(__xludf.DUMMYFUNCTION("""COMPUTED_VALUE"""),45523.66666666667)</f>
        <v>45523.66667</v>
      </c>
      <c r="K160" s="1">
        <f>IFERROR(__xludf.DUMMYFUNCTION("""COMPUTED_VALUE"""),7128.51)</f>
        <v>7128.51</v>
      </c>
      <c r="M160" s="2">
        <f>IFERROR(__xludf.DUMMYFUNCTION("""COMPUTED_VALUE"""),45523.66666666667)</f>
        <v>45523.66667</v>
      </c>
      <c r="N160" s="1">
        <f>IFERROR(__xludf.DUMMYFUNCTION("""COMPUTED_VALUE"""),0.0)</f>
        <v>0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IFERROR(__xludf.DUMMYFUNCTION("""COMPUTED_VALUE"""),7123.67)</f>
        <v>7123.67</v>
      </c>
      <c r="D161" s="2">
        <f>IFERROR(__xludf.DUMMYFUNCTION("""COMPUTED_VALUE"""),45524.66666666667)</f>
        <v>45524.66667</v>
      </c>
      <c r="E161" s="1">
        <f>IFERROR(__xludf.DUMMYFUNCTION("""COMPUTED_VALUE"""),7131.91)</f>
        <v>7131.91</v>
      </c>
      <c r="G161" s="2">
        <f>IFERROR(__xludf.DUMMYFUNCTION("""COMPUTED_VALUE"""),45524.66666666667)</f>
        <v>45524.66667</v>
      </c>
      <c r="H161" s="1">
        <f>IFERROR(__xludf.DUMMYFUNCTION("""COMPUTED_VALUE"""),7042.87)</f>
        <v>7042.87</v>
      </c>
      <c r="J161" s="2">
        <f>IFERROR(__xludf.DUMMYFUNCTION("""COMPUTED_VALUE"""),45524.66666666667)</f>
        <v>45524.66667</v>
      </c>
      <c r="K161" s="1">
        <f>IFERROR(__xludf.DUMMYFUNCTION("""COMPUTED_VALUE"""),7063.42)</f>
        <v>7063.42</v>
      </c>
      <c r="M161" s="2">
        <f>IFERROR(__xludf.DUMMYFUNCTION("""COMPUTED_VALUE"""),45524.66666666667)</f>
        <v>45524.66667</v>
      </c>
      <c r="N161" s="1">
        <f>IFERROR(__xludf.DUMMYFUNCTION("""COMPUTED_VALUE"""),0.0)</f>
        <v>0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IFERROR(__xludf.DUMMYFUNCTION("""COMPUTED_VALUE"""),7099.95)</f>
        <v>7099.95</v>
      </c>
      <c r="D162" s="2">
        <f>IFERROR(__xludf.DUMMYFUNCTION("""COMPUTED_VALUE"""),45525.66666666667)</f>
        <v>45525.66667</v>
      </c>
      <c r="E162" s="1">
        <f>IFERROR(__xludf.DUMMYFUNCTION("""COMPUTED_VALUE"""),7156.06)</f>
        <v>7156.06</v>
      </c>
      <c r="G162" s="2">
        <f>IFERROR(__xludf.DUMMYFUNCTION("""COMPUTED_VALUE"""),45525.66666666667)</f>
        <v>45525.66667</v>
      </c>
      <c r="H162" s="1">
        <f>IFERROR(__xludf.DUMMYFUNCTION("""COMPUTED_VALUE"""),7087.79)</f>
        <v>7087.79</v>
      </c>
      <c r="J162" s="2">
        <f>IFERROR(__xludf.DUMMYFUNCTION("""COMPUTED_VALUE"""),45525.66666666667)</f>
        <v>45525.66667</v>
      </c>
      <c r="K162" s="1">
        <f>IFERROR(__xludf.DUMMYFUNCTION("""COMPUTED_VALUE"""),7155.59)</f>
        <v>7155.59</v>
      </c>
      <c r="M162" s="2">
        <f>IFERROR(__xludf.DUMMYFUNCTION("""COMPUTED_VALUE"""),45525.66666666667)</f>
        <v>45525.66667</v>
      </c>
      <c r="N162" s="1">
        <f>IFERROR(__xludf.DUMMYFUNCTION("""COMPUTED_VALUE"""),0.0)</f>
        <v>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IFERROR(__xludf.DUMMYFUNCTION("""COMPUTED_VALUE"""),7156.1)</f>
        <v>7156.1</v>
      </c>
      <c r="D163" s="2">
        <f>IFERROR(__xludf.DUMMYFUNCTION("""COMPUTED_VALUE"""),45526.66666666667)</f>
        <v>45526.66667</v>
      </c>
      <c r="E163" s="1">
        <f>IFERROR(__xludf.DUMMYFUNCTION("""COMPUTED_VALUE"""),7168.68)</f>
        <v>7168.68</v>
      </c>
      <c r="G163" s="2">
        <f>IFERROR(__xludf.DUMMYFUNCTION("""COMPUTED_VALUE"""),45526.66666666667)</f>
        <v>45526.66667</v>
      </c>
      <c r="H163" s="1">
        <f>IFERROR(__xludf.DUMMYFUNCTION("""COMPUTED_VALUE"""),7074.46)</f>
        <v>7074.46</v>
      </c>
      <c r="J163" s="2">
        <f>IFERROR(__xludf.DUMMYFUNCTION("""COMPUTED_VALUE"""),45526.66666666667)</f>
        <v>45526.66667</v>
      </c>
      <c r="K163" s="1">
        <f>IFERROR(__xludf.DUMMYFUNCTION("""COMPUTED_VALUE"""),7084.48)</f>
        <v>7084.48</v>
      </c>
      <c r="M163" s="2">
        <f>IFERROR(__xludf.DUMMYFUNCTION("""COMPUTED_VALUE"""),45526.66666666667)</f>
        <v>45526.66667</v>
      </c>
      <c r="N163" s="1">
        <f>IFERROR(__xludf.DUMMYFUNCTION("""COMPUTED_VALUE"""),0.0)</f>
        <v>0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IFERROR(__xludf.DUMMYFUNCTION("""COMPUTED_VALUE"""),7133.49)</f>
        <v>7133.49</v>
      </c>
      <c r="D164" s="2">
        <f>IFERROR(__xludf.DUMMYFUNCTION("""COMPUTED_VALUE"""),45527.66666666667)</f>
        <v>45527.66667</v>
      </c>
      <c r="E164" s="1">
        <f>IFERROR(__xludf.DUMMYFUNCTION("""COMPUTED_VALUE"""),7229.68)</f>
        <v>7229.68</v>
      </c>
      <c r="G164" s="2">
        <f>IFERROR(__xludf.DUMMYFUNCTION("""COMPUTED_VALUE"""),45527.66666666667)</f>
        <v>45527.66667</v>
      </c>
      <c r="H164" s="1">
        <f>IFERROR(__xludf.DUMMYFUNCTION("""COMPUTED_VALUE"""),7125.34)</f>
        <v>7125.34</v>
      </c>
      <c r="J164" s="2">
        <f>IFERROR(__xludf.DUMMYFUNCTION("""COMPUTED_VALUE"""),45527.66666666667)</f>
        <v>45527.66667</v>
      </c>
      <c r="K164" s="1">
        <f>IFERROR(__xludf.DUMMYFUNCTION("""COMPUTED_VALUE"""),7224.94)</f>
        <v>7224.94</v>
      </c>
      <c r="M164" s="2">
        <f>IFERROR(__xludf.DUMMYFUNCTION("""COMPUTED_VALUE"""),45527.66666666667)</f>
        <v>45527.66667</v>
      </c>
      <c r="N164" s="1">
        <f>IFERROR(__xludf.DUMMYFUNCTION("""COMPUTED_VALUE"""),0.0)</f>
        <v>0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IFERROR(__xludf.DUMMYFUNCTION("""COMPUTED_VALUE"""),7246.84)</f>
        <v>7246.84</v>
      </c>
      <c r="D165" s="2">
        <f>IFERROR(__xludf.DUMMYFUNCTION("""COMPUTED_VALUE"""),45530.66666666667)</f>
        <v>45530.66667</v>
      </c>
      <c r="E165" s="1">
        <f>IFERROR(__xludf.DUMMYFUNCTION("""COMPUTED_VALUE"""),7255.18)</f>
        <v>7255.18</v>
      </c>
      <c r="G165" s="2">
        <f>IFERROR(__xludf.DUMMYFUNCTION("""COMPUTED_VALUE"""),45530.66666666667)</f>
        <v>45530.66667</v>
      </c>
      <c r="H165" s="1">
        <f>IFERROR(__xludf.DUMMYFUNCTION("""COMPUTED_VALUE"""),7174.13)</f>
        <v>7174.13</v>
      </c>
      <c r="J165" s="2">
        <f>IFERROR(__xludf.DUMMYFUNCTION("""COMPUTED_VALUE"""),45530.66666666667)</f>
        <v>45530.66667</v>
      </c>
      <c r="K165" s="1">
        <f>IFERROR(__xludf.DUMMYFUNCTION("""COMPUTED_VALUE"""),7177.47)</f>
        <v>7177.47</v>
      </c>
      <c r="M165" s="2">
        <f>IFERROR(__xludf.DUMMYFUNCTION("""COMPUTED_VALUE"""),45530.66666666667)</f>
        <v>45530.66667</v>
      </c>
      <c r="N165" s="1">
        <f>IFERROR(__xludf.DUMMYFUNCTION("""COMPUTED_VALUE"""),0.0)</f>
        <v>0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IFERROR(__xludf.DUMMYFUNCTION("""COMPUTED_VALUE"""),7135.09)</f>
        <v>7135.09</v>
      </c>
      <c r="D166" s="2">
        <f>IFERROR(__xludf.DUMMYFUNCTION("""COMPUTED_VALUE"""),45531.66666666667)</f>
        <v>45531.66667</v>
      </c>
      <c r="E166" s="1">
        <f>IFERROR(__xludf.DUMMYFUNCTION("""COMPUTED_VALUE"""),7169.64)</f>
        <v>7169.64</v>
      </c>
      <c r="G166" s="2">
        <f>IFERROR(__xludf.DUMMYFUNCTION("""COMPUTED_VALUE"""),45531.66666666667)</f>
        <v>45531.66667</v>
      </c>
      <c r="H166" s="1">
        <f>IFERROR(__xludf.DUMMYFUNCTION("""COMPUTED_VALUE"""),7115.74)</f>
        <v>7115.74</v>
      </c>
      <c r="J166" s="2">
        <f>IFERROR(__xludf.DUMMYFUNCTION("""COMPUTED_VALUE"""),45531.66666666667)</f>
        <v>45531.66667</v>
      </c>
      <c r="K166" s="1">
        <f>IFERROR(__xludf.DUMMYFUNCTION("""COMPUTED_VALUE"""),7164.21)</f>
        <v>7164.21</v>
      </c>
      <c r="M166" s="2">
        <f>IFERROR(__xludf.DUMMYFUNCTION("""COMPUTED_VALUE"""),45531.66666666667)</f>
        <v>45531.66667</v>
      </c>
      <c r="N166" s="1">
        <f>IFERROR(__xludf.DUMMYFUNCTION("""COMPUTED_VALUE"""),0.0)</f>
        <v>0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IFERROR(__xludf.DUMMYFUNCTION("""COMPUTED_VALUE"""),7132.53)</f>
        <v>7132.53</v>
      </c>
      <c r="D167" s="2">
        <f>IFERROR(__xludf.DUMMYFUNCTION("""COMPUTED_VALUE"""),45532.66666666667)</f>
        <v>45532.66667</v>
      </c>
      <c r="E167" s="1">
        <f>IFERROR(__xludf.DUMMYFUNCTION("""COMPUTED_VALUE"""),7137.35)</f>
        <v>7137.35</v>
      </c>
      <c r="G167" s="2">
        <f>IFERROR(__xludf.DUMMYFUNCTION("""COMPUTED_VALUE"""),45532.66666666667)</f>
        <v>45532.66667</v>
      </c>
      <c r="H167" s="1">
        <f>IFERROR(__xludf.DUMMYFUNCTION("""COMPUTED_VALUE"""),7051.66)</f>
        <v>7051.66</v>
      </c>
      <c r="J167" s="2">
        <f>IFERROR(__xludf.DUMMYFUNCTION("""COMPUTED_VALUE"""),45532.66666666667)</f>
        <v>45532.66667</v>
      </c>
      <c r="K167" s="1">
        <f>IFERROR(__xludf.DUMMYFUNCTION("""COMPUTED_VALUE"""),7091.86)</f>
        <v>7091.86</v>
      </c>
      <c r="M167" s="2">
        <f>IFERROR(__xludf.DUMMYFUNCTION("""COMPUTED_VALUE"""),45532.66666666667)</f>
        <v>45532.66667</v>
      </c>
      <c r="N167" s="1">
        <f>IFERROR(__xludf.DUMMYFUNCTION("""COMPUTED_VALUE"""),0.0)</f>
        <v>0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IFERROR(__xludf.DUMMYFUNCTION("""COMPUTED_VALUE"""),7132.54)</f>
        <v>7132.54</v>
      </c>
      <c r="D168" s="2">
        <f>IFERROR(__xludf.DUMMYFUNCTION("""COMPUTED_VALUE"""),45533.66666666667)</f>
        <v>45533.66667</v>
      </c>
      <c r="E168" s="1">
        <f>IFERROR(__xludf.DUMMYFUNCTION("""COMPUTED_VALUE"""),7189.61)</f>
        <v>7189.61</v>
      </c>
      <c r="G168" s="2">
        <f>IFERROR(__xludf.DUMMYFUNCTION("""COMPUTED_VALUE"""),45533.66666666667)</f>
        <v>45533.66667</v>
      </c>
      <c r="H168" s="1">
        <f>IFERROR(__xludf.DUMMYFUNCTION("""COMPUTED_VALUE"""),7109.77)</f>
        <v>7109.77</v>
      </c>
      <c r="J168" s="2">
        <f>IFERROR(__xludf.DUMMYFUNCTION("""COMPUTED_VALUE"""),45533.66666666667)</f>
        <v>45533.66667</v>
      </c>
      <c r="K168" s="1">
        <f>IFERROR(__xludf.DUMMYFUNCTION("""COMPUTED_VALUE"""),7122.26)</f>
        <v>7122.26</v>
      </c>
      <c r="M168" s="2">
        <f>IFERROR(__xludf.DUMMYFUNCTION("""COMPUTED_VALUE"""),45533.66666666667)</f>
        <v>45533.66667</v>
      </c>
      <c r="N168" s="1">
        <f>IFERROR(__xludf.DUMMYFUNCTION("""COMPUTED_VALUE"""),0.0)</f>
        <v>0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IFERROR(__xludf.DUMMYFUNCTION("""COMPUTED_VALUE"""),7153.98)</f>
        <v>7153.98</v>
      </c>
      <c r="D169" s="2">
        <f>IFERROR(__xludf.DUMMYFUNCTION("""COMPUTED_VALUE"""),45534.66666666667)</f>
        <v>45534.66667</v>
      </c>
      <c r="E169" s="1">
        <f>IFERROR(__xludf.DUMMYFUNCTION("""COMPUTED_VALUE"""),7154.56)</f>
        <v>7154.56</v>
      </c>
      <c r="G169" s="2">
        <f>IFERROR(__xludf.DUMMYFUNCTION("""COMPUTED_VALUE"""),45534.66666666667)</f>
        <v>45534.66667</v>
      </c>
      <c r="H169" s="1">
        <f>IFERROR(__xludf.DUMMYFUNCTION("""COMPUTED_VALUE"""),7066.34)</f>
        <v>7066.34</v>
      </c>
      <c r="J169" s="2">
        <f>IFERROR(__xludf.DUMMYFUNCTION("""COMPUTED_VALUE"""),45534.66666666667)</f>
        <v>45534.66667</v>
      </c>
      <c r="K169" s="1">
        <f>IFERROR(__xludf.DUMMYFUNCTION("""COMPUTED_VALUE"""),7153.85)</f>
        <v>7153.85</v>
      </c>
      <c r="M169" s="2">
        <f>IFERROR(__xludf.DUMMYFUNCTION("""COMPUTED_VALUE"""),45534.66666666667)</f>
        <v>45534.66667</v>
      </c>
      <c r="N169" s="1">
        <f>IFERROR(__xludf.DUMMYFUNCTION("""COMPUTED_VALUE"""),0.0)</f>
        <v>0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IFERROR(__xludf.DUMMYFUNCTION("""COMPUTED_VALUE"""),7105.74)</f>
        <v>7105.74</v>
      </c>
      <c r="D170" s="2">
        <f>IFERROR(__xludf.DUMMYFUNCTION("""COMPUTED_VALUE"""),45538.66666666667)</f>
        <v>45538.66667</v>
      </c>
      <c r="E170" s="1">
        <f>IFERROR(__xludf.DUMMYFUNCTION("""COMPUTED_VALUE"""),7123.0)</f>
        <v>7123</v>
      </c>
      <c r="G170" s="2">
        <f>IFERROR(__xludf.DUMMYFUNCTION("""COMPUTED_VALUE"""),45538.66666666667)</f>
        <v>45538.66667</v>
      </c>
      <c r="H170" s="1">
        <f>IFERROR(__xludf.DUMMYFUNCTION("""COMPUTED_VALUE"""),6931.44)</f>
        <v>6931.44</v>
      </c>
      <c r="J170" s="2">
        <f>IFERROR(__xludf.DUMMYFUNCTION("""COMPUTED_VALUE"""),45538.66666666667)</f>
        <v>45538.66667</v>
      </c>
      <c r="K170" s="1">
        <f>IFERROR(__xludf.DUMMYFUNCTION("""COMPUTED_VALUE"""),6952.21)</f>
        <v>6952.21</v>
      </c>
      <c r="M170" s="2">
        <f>IFERROR(__xludf.DUMMYFUNCTION("""COMPUTED_VALUE"""),45538.66666666667)</f>
        <v>45538.66667</v>
      </c>
      <c r="N170" s="1">
        <f>IFERROR(__xludf.DUMMYFUNCTION("""COMPUTED_VALUE"""),0.0)</f>
        <v>0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IFERROR(__xludf.DUMMYFUNCTION("""COMPUTED_VALUE"""),6925.76)</f>
        <v>6925.76</v>
      </c>
      <c r="D171" s="2">
        <f>IFERROR(__xludf.DUMMYFUNCTION("""COMPUTED_VALUE"""),45539.66666666667)</f>
        <v>45539.66667</v>
      </c>
      <c r="E171" s="1">
        <f>IFERROR(__xludf.DUMMYFUNCTION("""COMPUTED_VALUE"""),6990.64)</f>
        <v>6990.64</v>
      </c>
      <c r="G171" s="2">
        <f>IFERROR(__xludf.DUMMYFUNCTION("""COMPUTED_VALUE"""),45539.66666666667)</f>
        <v>45539.66667</v>
      </c>
      <c r="H171" s="1">
        <f>IFERROR(__xludf.DUMMYFUNCTION("""COMPUTED_VALUE"""),6910.02)</f>
        <v>6910.02</v>
      </c>
      <c r="J171" s="2">
        <f>IFERROR(__xludf.DUMMYFUNCTION("""COMPUTED_VALUE"""),45539.66666666667)</f>
        <v>45539.66667</v>
      </c>
      <c r="K171" s="1">
        <f>IFERROR(__xludf.DUMMYFUNCTION("""COMPUTED_VALUE"""),6946.27)</f>
        <v>6946.27</v>
      </c>
      <c r="M171" s="2">
        <f>IFERROR(__xludf.DUMMYFUNCTION("""COMPUTED_VALUE"""),45539.66666666667)</f>
        <v>45539.66667</v>
      </c>
      <c r="N171" s="1">
        <f>IFERROR(__xludf.DUMMYFUNCTION("""COMPUTED_VALUE"""),0.0)</f>
        <v>0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IFERROR(__xludf.DUMMYFUNCTION("""COMPUTED_VALUE"""),6942.31)</f>
        <v>6942.31</v>
      </c>
      <c r="D172" s="2">
        <f>IFERROR(__xludf.DUMMYFUNCTION("""COMPUTED_VALUE"""),45540.66666666667)</f>
        <v>45540.66667</v>
      </c>
      <c r="E172" s="1">
        <f>IFERROR(__xludf.DUMMYFUNCTION("""COMPUTED_VALUE"""),6956.56)</f>
        <v>6956.56</v>
      </c>
      <c r="G172" s="2">
        <f>IFERROR(__xludf.DUMMYFUNCTION("""COMPUTED_VALUE"""),45540.66666666667)</f>
        <v>45540.66667</v>
      </c>
      <c r="H172" s="1">
        <f>IFERROR(__xludf.DUMMYFUNCTION("""COMPUTED_VALUE"""),6885.33)</f>
        <v>6885.33</v>
      </c>
      <c r="J172" s="2">
        <f>IFERROR(__xludf.DUMMYFUNCTION("""COMPUTED_VALUE"""),45540.66666666667)</f>
        <v>45540.66667</v>
      </c>
      <c r="K172" s="1">
        <f>IFERROR(__xludf.DUMMYFUNCTION("""COMPUTED_VALUE"""),6916.07)</f>
        <v>6916.07</v>
      </c>
      <c r="M172" s="2">
        <f>IFERROR(__xludf.DUMMYFUNCTION("""COMPUTED_VALUE"""),45540.66666666667)</f>
        <v>45540.66667</v>
      </c>
      <c r="N172" s="1">
        <f>IFERROR(__xludf.DUMMYFUNCTION("""COMPUTED_VALUE"""),0.0)</f>
        <v>0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IFERROR(__xludf.DUMMYFUNCTION("""COMPUTED_VALUE"""),6925.55)</f>
        <v>6925.55</v>
      </c>
      <c r="D173" s="2">
        <f>IFERROR(__xludf.DUMMYFUNCTION("""COMPUTED_VALUE"""),45541.66666666667)</f>
        <v>45541.66667</v>
      </c>
      <c r="E173" s="1">
        <f>IFERROR(__xludf.DUMMYFUNCTION("""COMPUTED_VALUE"""),6955.91)</f>
        <v>6955.91</v>
      </c>
      <c r="G173" s="2">
        <f>IFERROR(__xludf.DUMMYFUNCTION("""COMPUTED_VALUE"""),45541.66666666667)</f>
        <v>45541.66667</v>
      </c>
      <c r="H173" s="1">
        <f>IFERROR(__xludf.DUMMYFUNCTION("""COMPUTED_VALUE"""),6798.59)</f>
        <v>6798.59</v>
      </c>
      <c r="J173" s="2">
        <f>IFERROR(__xludf.DUMMYFUNCTION("""COMPUTED_VALUE"""),45541.66666666667)</f>
        <v>45541.66667</v>
      </c>
      <c r="K173" s="1">
        <f>IFERROR(__xludf.DUMMYFUNCTION("""COMPUTED_VALUE"""),6807.82)</f>
        <v>6807.82</v>
      </c>
      <c r="M173" s="2">
        <f>IFERROR(__xludf.DUMMYFUNCTION("""COMPUTED_VALUE"""),45541.66666666667)</f>
        <v>45541.66667</v>
      </c>
      <c r="N173" s="1">
        <f>IFERROR(__xludf.DUMMYFUNCTION("""COMPUTED_VALUE"""),0.0)</f>
        <v>0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IFERROR(__xludf.DUMMYFUNCTION("""COMPUTED_VALUE"""),6849.25)</f>
        <v>6849.25</v>
      </c>
      <c r="D174" s="2">
        <f>IFERROR(__xludf.DUMMYFUNCTION("""COMPUTED_VALUE"""),45544.66666666667)</f>
        <v>45544.66667</v>
      </c>
      <c r="E174" s="1">
        <f>IFERROR(__xludf.DUMMYFUNCTION("""COMPUTED_VALUE"""),6912.52)</f>
        <v>6912.52</v>
      </c>
      <c r="G174" s="2">
        <f>IFERROR(__xludf.DUMMYFUNCTION("""COMPUTED_VALUE"""),45544.66666666667)</f>
        <v>45544.66667</v>
      </c>
      <c r="H174" s="1">
        <f>IFERROR(__xludf.DUMMYFUNCTION("""COMPUTED_VALUE"""),6848.52)</f>
        <v>6848.52</v>
      </c>
      <c r="J174" s="2">
        <f>IFERROR(__xludf.DUMMYFUNCTION("""COMPUTED_VALUE"""),45544.66666666667)</f>
        <v>45544.66667</v>
      </c>
      <c r="K174" s="1">
        <f>IFERROR(__xludf.DUMMYFUNCTION("""COMPUTED_VALUE"""),6862.18)</f>
        <v>6862.18</v>
      </c>
      <c r="M174" s="2">
        <f>IFERROR(__xludf.DUMMYFUNCTION("""COMPUTED_VALUE"""),45544.66666666667)</f>
        <v>45544.66667</v>
      </c>
      <c r="N174" s="1">
        <f>IFERROR(__xludf.DUMMYFUNCTION("""COMPUTED_VALUE"""),0.0)</f>
        <v>0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IFERROR(__xludf.DUMMYFUNCTION("""COMPUTED_VALUE"""),6881.55)</f>
        <v>6881.55</v>
      </c>
      <c r="D175" s="2">
        <f>IFERROR(__xludf.DUMMYFUNCTION("""COMPUTED_VALUE"""),45545.66666666667)</f>
        <v>45545.66667</v>
      </c>
      <c r="E175" s="1">
        <f>IFERROR(__xludf.DUMMYFUNCTION("""COMPUTED_VALUE"""),6882.07)</f>
        <v>6882.07</v>
      </c>
      <c r="G175" s="2">
        <f>IFERROR(__xludf.DUMMYFUNCTION("""COMPUTED_VALUE"""),45545.66666666667)</f>
        <v>45545.66667</v>
      </c>
      <c r="H175" s="1">
        <f>IFERROR(__xludf.DUMMYFUNCTION("""COMPUTED_VALUE"""),6806.26)</f>
        <v>6806.26</v>
      </c>
      <c r="J175" s="2">
        <f>IFERROR(__xludf.DUMMYFUNCTION("""COMPUTED_VALUE"""),45545.66666666667)</f>
        <v>45545.66667</v>
      </c>
      <c r="K175" s="1">
        <f>IFERROR(__xludf.DUMMYFUNCTION("""COMPUTED_VALUE"""),6870.82)</f>
        <v>6870.82</v>
      </c>
      <c r="M175" s="2">
        <f>IFERROR(__xludf.DUMMYFUNCTION("""COMPUTED_VALUE"""),45545.66666666667)</f>
        <v>45545.66667</v>
      </c>
      <c r="N175" s="1">
        <f>IFERROR(__xludf.DUMMYFUNCTION("""COMPUTED_VALUE"""),0.0)</f>
        <v>0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IFERROR(__xludf.DUMMYFUNCTION("""COMPUTED_VALUE"""),6859.17)</f>
        <v>6859.17</v>
      </c>
      <c r="D176" s="2">
        <f>IFERROR(__xludf.DUMMYFUNCTION("""COMPUTED_VALUE"""),45546.66666666667)</f>
        <v>45546.66667</v>
      </c>
      <c r="E176" s="1">
        <f>IFERROR(__xludf.DUMMYFUNCTION("""COMPUTED_VALUE"""),6944.0)</f>
        <v>6944</v>
      </c>
      <c r="G176" s="2">
        <f>IFERROR(__xludf.DUMMYFUNCTION("""COMPUTED_VALUE"""),45546.66666666667)</f>
        <v>45546.66667</v>
      </c>
      <c r="H176" s="1">
        <f>IFERROR(__xludf.DUMMYFUNCTION("""COMPUTED_VALUE"""),6770.69)</f>
        <v>6770.69</v>
      </c>
      <c r="J176" s="2">
        <f>IFERROR(__xludf.DUMMYFUNCTION("""COMPUTED_VALUE"""),45546.66666666667)</f>
        <v>45546.66667</v>
      </c>
      <c r="K176" s="1">
        <f>IFERROR(__xludf.DUMMYFUNCTION("""COMPUTED_VALUE"""),6939.85)</f>
        <v>6939.85</v>
      </c>
      <c r="M176" s="2">
        <f>IFERROR(__xludf.DUMMYFUNCTION("""COMPUTED_VALUE"""),45546.66666666667)</f>
        <v>45546.66667</v>
      </c>
      <c r="N176" s="1">
        <f>IFERROR(__xludf.DUMMYFUNCTION("""COMPUTED_VALUE"""),0.0)</f>
        <v>0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IFERROR(__xludf.DUMMYFUNCTION("""COMPUTED_VALUE"""),6948.07)</f>
        <v>6948.07</v>
      </c>
      <c r="D177" s="2">
        <f>IFERROR(__xludf.DUMMYFUNCTION("""COMPUTED_VALUE"""),45547.66666666667)</f>
        <v>45547.66667</v>
      </c>
      <c r="E177" s="1">
        <f>IFERROR(__xludf.DUMMYFUNCTION("""COMPUTED_VALUE"""),7007.53)</f>
        <v>7007.53</v>
      </c>
      <c r="G177" s="2">
        <f>IFERROR(__xludf.DUMMYFUNCTION("""COMPUTED_VALUE"""),45547.66666666667)</f>
        <v>45547.66667</v>
      </c>
      <c r="H177" s="1">
        <f>IFERROR(__xludf.DUMMYFUNCTION("""COMPUTED_VALUE"""),6908.18)</f>
        <v>6908.18</v>
      </c>
      <c r="J177" s="2">
        <f>IFERROR(__xludf.DUMMYFUNCTION("""COMPUTED_VALUE"""),45547.66666666667)</f>
        <v>45547.66667</v>
      </c>
      <c r="K177" s="1">
        <f>IFERROR(__xludf.DUMMYFUNCTION("""COMPUTED_VALUE"""),6994.84)</f>
        <v>6994.84</v>
      </c>
      <c r="M177" s="2">
        <f>IFERROR(__xludf.DUMMYFUNCTION("""COMPUTED_VALUE"""),45547.66666666667)</f>
        <v>45547.66667</v>
      </c>
      <c r="N177" s="1">
        <f>IFERROR(__xludf.DUMMYFUNCTION("""COMPUTED_VALUE"""),0.0)</f>
        <v>0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IFERROR(__xludf.DUMMYFUNCTION("""COMPUTED_VALUE"""),7037.47)</f>
        <v>7037.47</v>
      </c>
      <c r="D178" s="2">
        <f>IFERROR(__xludf.DUMMYFUNCTION("""COMPUTED_VALUE"""),45548.66666666667)</f>
        <v>45548.66667</v>
      </c>
      <c r="E178" s="1">
        <f>IFERROR(__xludf.DUMMYFUNCTION("""COMPUTED_VALUE"""),7116.21)</f>
        <v>7116.21</v>
      </c>
      <c r="G178" s="2">
        <f>IFERROR(__xludf.DUMMYFUNCTION("""COMPUTED_VALUE"""),45548.66666666667)</f>
        <v>45548.66667</v>
      </c>
      <c r="H178" s="1">
        <f>IFERROR(__xludf.DUMMYFUNCTION("""COMPUTED_VALUE"""),7036.39)</f>
        <v>7036.39</v>
      </c>
      <c r="J178" s="2">
        <f>IFERROR(__xludf.DUMMYFUNCTION("""COMPUTED_VALUE"""),45548.66666666667)</f>
        <v>45548.66667</v>
      </c>
      <c r="K178" s="1">
        <f>IFERROR(__xludf.DUMMYFUNCTION("""COMPUTED_VALUE"""),7096.5)</f>
        <v>7096.5</v>
      </c>
      <c r="M178" s="2">
        <f>IFERROR(__xludf.DUMMYFUNCTION("""COMPUTED_VALUE"""),45548.66666666667)</f>
        <v>45548.66667</v>
      </c>
      <c r="N178" s="1">
        <f>IFERROR(__xludf.DUMMYFUNCTION("""COMPUTED_VALUE"""),0.0)</f>
        <v>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IFERROR(__xludf.DUMMYFUNCTION("""COMPUTED_VALUE"""),7106.44)</f>
        <v>7106.44</v>
      </c>
      <c r="D179" s="2">
        <f>IFERROR(__xludf.DUMMYFUNCTION("""COMPUTED_VALUE"""),45551.66666666667)</f>
        <v>45551.66667</v>
      </c>
      <c r="E179" s="1">
        <f>IFERROR(__xludf.DUMMYFUNCTION("""COMPUTED_VALUE"""),7147.75)</f>
        <v>7147.75</v>
      </c>
      <c r="G179" s="2">
        <f>IFERROR(__xludf.DUMMYFUNCTION("""COMPUTED_VALUE"""),45551.66666666667)</f>
        <v>45551.66667</v>
      </c>
      <c r="H179" s="1">
        <f>IFERROR(__xludf.DUMMYFUNCTION("""COMPUTED_VALUE"""),7094.58)</f>
        <v>7094.58</v>
      </c>
      <c r="J179" s="2">
        <f>IFERROR(__xludf.DUMMYFUNCTION("""COMPUTED_VALUE"""),45551.66666666667)</f>
        <v>45551.66667</v>
      </c>
      <c r="K179" s="1">
        <f>IFERROR(__xludf.DUMMYFUNCTION("""COMPUTED_VALUE"""),7139.28)</f>
        <v>7139.28</v>
      </c>
      <c r="M179" s="2">
        <f>IFERROR(__xludf.DUMMYFUNCTION("""COMPUTED_VALUE"""),45551.66666666667)</f>
        <v>45551.66667</v>
      </c>
      <c r="N179" s="1">
        <f>IFERROR(__xludf.DUMMYFUNCTION("""COMPUTED_VALUE"""),0.0)</f>
        <v>0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IFERROR(__xludf.DUMMYFUNCTION("""COMPUTED_VALUE"""),7172.16)</f>
        <v>7172.16</v>
      </c>
      <c r="D180" s="2">
        <f>IFERROR(__xludf.DUMMYFUNCTION("""COMPUTED_VALUE"""),45552.66666666667)</f>
        <v>45552.66667</v>
      </c>
      <c r="E180" s="1">
        <f>IFERROR(__xludf.DUMMYFUNCTION("""COMPUTED_VALUE"""),7215.99)</f>
        <v>7215.99</v>
      </c>
      <c r="G180" s="2">
        <f>IFERROR(__xludf.DUMMYFUNCTION("""COMPUTED_VALUE"""),45552.66666666667)</f>
        <v>45552.66667</v>
      </c>
      <c r="H180" s="1">
        <f>IFERROR(__xludf.DUMMYFUNCTION("""COMPUTED_VALUE"""),7141.46)</f>
        <v>7141.46</v>
      </c>
      <c r="J180" s="2">
        <f>IFERROR(__xludf.DUMMYFUNCTION("""COMPUTED_VALUE"""),45552.66666666667)</f>
        <v>45552.66667</v>
      </c>
      <c r="K180" s="1">
        <f>IFERROR(__xludf.DUMMYFUNCTION("""COMPUTED_VALUE"""),7171.32)</f>
        <v>7171.32</v>
      </c>
      <c r="M180" s="2">
        <f>IFERROR(__xludf.DUMMYFUNCTION("""COMPUTED_VALUE"""),45552.66666666667)</f>
        <v>45552.66667</v>
      </c>
      <c r="N180" s="1">
        <f>IFERROR(__xludf.DUMMYFUNCTION("""COMPUTED_VALUE"""),0.0)</f>
        <v>0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IFERROR(__xludf.DUMMYFUNCTION("""COMPUTED_VALUE"""),7189.17)</f>
        <v>7189.17</v>
      </c>
      <c r="D181" s="2">
        <f>IFERROR(__xludf.DUMMYFUNCTION("""COMPUTED_VALUE"""),45553.66666666667)</f>
        <v>45553.66667</v>
      </c>
      <c r="E181" s="1">
        <f>IFERROR(__xludf.DUMMYFUNCTION("""COMPUTED_VALUE"""),7282.99)</f>
        <v>7282.99</v>
      </c>
      <c r="G181" s="2">
        <f>IFERROR(__xludf.DUMMYFUNCTION("""COMPUTED_VALUE"""),45553.66666666667)</f>
        <v>45553.66667</v>
      </c>
      <c r="H181" s="1">
        <f>IFERROR(__xludf.DUMMYFUNCTION("""COMPUTED_VALUE"""),7151.97)</f>
        <v>7151.97</v>
      </c>
      <c r="J181" s="2">
        <f>IFERROR(__xludf.DUMMYFUNCTION("""COMPUTED_VALUE"""),45553.66666666667)</f>
        <v>45553.66667</v>
      </c>
      <c r="K181" s="1">
        <f>IFERROR(__xludf.DUMMYFUNCTION("""COMPUTED_VALUE"""),7171.02)</f>
        <v>7171.02</v>
      </c>
      <c r="M181" s="2">
        <f>IFERROR(__xludf.DUMMYFUNCTION("""COMPUTED_VALUE"""),45553.66666666667)</f>
        <v>45553.66667</v>
      </c>
      <c r="N181" s="1">
        <f>IFERROR(__xludf.DUMMYFUNCTION("""COMPUTED_VALUE"""),0.0)</f>
        <v>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IFERROR(__xludf.DUMMYFUNCTION("""COMPUTED_VALUE"""),7306.93)</f>
        <v>7306.93</v>
      </c>
      <c r="D182" s="2">
        <f>IFERROR(__xludf.DUMMYFUNCTION("""COMPUTED_VALUE"""),45554.66666666667)</f>
        <v>45554.66667</v>
      </c>
      <c r="E182" s="1">
        <f>IFERROR(__xludf.DUMMYFUNCTION("""COMPUTED_VALUE"""),7327.17)</f>
        <v>7327.17</v>
      </c>
      <c r="G182" s="2">
        <f>IFERROR(__xludf.DUMMYFUNCTION("""COMPUTED_VALUE"""),45554.66666666667)</f>
        <v>45554.66667</v>
      </c>
      <c r="H182" s="1">
        <f>IFERROR(__xludf.DUMMYFUNCTION("""COMPUTED_VALUE"""),7256.73)</f>
        <v>7256.73</v>
      </c>
      <c r="J182" s="2">
        <f>IFERROR(__xludf.DUMMYFUNCTION("""COMPUTED_VALUE"""),45554.66666666667)</f>
        <v>45554.66667</v>
      </c>
      <c r="K182" s="1">
        <f>IFERROR(__xludf.DUMMYFUNCTION("""COMPUTED_VALUE"""),7300.49)</f>
        <v>7300.49</v>
      </c>
      <c r="M182" s="2">
        <f>IFERROR(__xludf.DUMMYFUNCTION("""COMPUTED_VALUE"""),45554.66666666667)</f>
        <v>45554.66667</v>
      </c>
      <c r="N182" s="1">
        <f>IFERROR(__xludf.DUMMYFUNCTION("""COMPUTED_VALUE"""),0.0)</f>
        <v>0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IFERROR(__xludf.DUMMYFUNCTION("""COMPUTED_VALUE"""),7270.85)</f>
        <v>7270.85</v>
      </c>
      <c r="D183" s="2">
        <f>IFERROR(__xludf.DUMMYFUNCTION("""COMPUTED_VALUE"""),45555.66666666667)</f>
        <v>45555.66667</v>
      </c>
      <c r="E183" s="1">
        <f>IFERROR(__xludf.DUMMYFUNCTION("""COMPUTED_VALUE"""),7273.44)</f>
        <v>7273.44</v>
      </c>
      <c r="G183" s="2">
        <f>IFERROR(__xludf.DUMMYFUNCTION("""COMPUTED_VALUE"""),45555.66666666667)</f>
        <v>45555.66667</v>
      </c>
      <c r="H183" s="1">
        <f>IFERROR(__xludf.DUMMYFUNCTION("""COMPUTED_VALUE"""),7221.57)</f>
        <v>7221.57</v>
      </c>
      <c r="J183" s="2">
        <f>IFERROR(__xludf.DUMMYFUNCTION("""COMPUTED_VALUE"""),45555.66666666667)</f>
        <v>45555.66667</v>
      </c>
      <c r="K183" s="1">
        <f>IFERROR(__xludf.DUMMYFUNCTION("""COMPUTED_VALUE"""),7257.47)</f>
        <v>7257.47</v>
      </c>
      <c r="M183" s="2">
        <f>IFERROR(__xludf.DUMMYFUNCTION("""COMPUTED_VALUE"""),45555.66666666667)</f>
        <v>45555.66667</v>
      </c>
      <c r="N183" s="1">
        <f>IFERROR(__xludf.DUMMYFUNCTION("""COMPUTED_VALUE"""),0.0)</f>
        <v>0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IFERROR(__xludf.DUMMYFUNCTION("""COMPUTED_VALUE"""),7289.19)</f>
        <v>7289.19</v>
      </c>
      <c r="D184" s="2">
        <f>IFERROR(__xludf.DUMMYFUNCTION("""COMPUTED_VALUE"""),45558.66666666667)</f>
        <v>45558.66667</v>
      </c>
      <c r="E184" s="1">
        <f>IFERROR(__xludf.DUMMYFUNCTION("""COMPUTED_VALUE"""),7311.19)</f>
        <v>7311.19</v>
      </c>
      <c r="G184" s="2">
        <f>IFERROR(__xludf.DUMMYFUNCTION("""COMPUTED_VALUE"""),45558.66666666667)</f>
        <v>45558.66667</v>
      </c>
      <c r="H184" s="1">
        <f>IFERROR(__xludf.DUMMYFUNCTION("""COMPUTED_VALUE"""),7266.78)</f>
        <v>7266.78</v>
      </c>
      <c r="J184" s="2">
        <f>IFERROR(__xludf.DUMMYFUNCTION("""COMPUTED_VALUE"""),45558.66666666667)</f>
        <v>45558.66667</v>
      </c>
      <c r="K184" s="1">
        <f>IFERROR(__xludf.DUMMYFUNCTION("""COMPUTED_VALUE"""),7302.41)</f>
        <v>7302.41</v>
      </c>
      <c r="M184" s="2">
        <f>IFERROR(__xludf.DUMMYFUNCTION("""COMPUTED_VALUE"""),45558.66666666667)</f>
        <v>45558.66667</v>
      </c>
      <c r="N184" s="1">
        <f>IFERROR(__xludf.DUMMYFUNCTION("""COMPUTED_VALUE"""),0.0)</f>
        <v>0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IFERROR(__xludf.DUMMYFUNCTION("""COMPUTED_VALUE"""),7332.23)</f>
        <v>7332.23</v>
      </c>
      <c r="D185" s="2">
        <f>IFERROR(__xludf.DUMMYFUNCTION("""COMPUTED_VALUE"""),45559.66666666667)</f>
        <v>45559.66667</v>
      </c>
      <c r="E185" s="1">
        <f>IFERROR(__xludf.DUMMYFUNCTION("""COMPUTED_VALUE"""),7336.58)</f>
        <v>7336.58</v>
      </c>
      <c r="G185" s="2">
        <f>IFERROR(__xludf.DUMMYFUNCTION("""COMPUTED_VALUE"""),45559.66666666667)</f>
        <v>45559.66667</v>
      </c>
      <c r="H185" s="1">
        <f>IFERROR(__xludf.DUMMYFUNCTION("""COMPUTED_VALUE"""),7289.95)</f>
        <v>7289.95</v>
      </c>
      <c r="J185" s="2">
        <f>IFERROR(__xludf.DUMMYFUNCTION("""COMPUTED_VALUE"""),45559.66666666667)</f>
        <v>45559.66667</v>
      </c>
      <c r="K185" s="1">
        <f>IFERROR(__xludf.DUMMYFUNCTION("""COMPUTED_VALUE"""),7319.2)</f>
        <v>7319.2</v>
      </c>
      <c r="M185" s="2">
        <f>IFERROR(__xludf.DUMMYFUNCTION("""COMPUTED_VALUE"""),45559.66666666667)</f>
        <v>45559.66667</v>
      </c>
      <c r="N185" s="1">
        <f>IFERROR(__xludf.DUMMYFUNCTION("""COMPUTED_VALUE"""),0.0)</f>
        <v>0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IFERROR(__xludf.DUMMYFUNCTION("""COMPUTED_VALUE"""),7328.33)</f>
        <v>7328.33</v>
      </c>
      <c r="D186" s="2">
        <f>IFERROR(__xludf.DUMMYFUNCTION("""COMPUTED_VALUE"""),45560.66666666667)</f>
        <v>45560.66667</v>
      </c>
      <c r="E186" s="1">
        <f>IFERROR(__xludf.DUMMYFUNCTION("""COMPUTED_VALUE"""),7330.47)</f>
        <v>7330.47</v>
      </c>
      <c r="G186" s="2">
        <f>IFERROR(__xludf.DUMMYFUNCTION("""COMPUTED_VALUE"""),45560.66666666667)</f>
        <v>45560.66667</v>
      </c>
      <c r="H186" s="1">
        <f>IFERROR(__xludf.DUMMYFUNCTION("""COMPUTED_VALUE"""),7248.64)</f>
        <v>7248.64</v>
      </c>
      <c r="J186" s="2">
        <f>IFERROR(__xludf.DUMMYFUNCTION("""COMPUTED_VALUE"""),45560.66666666667)</f>
        <v>45560.66667</v>
      </c>
      <c r="K186" s="1">
        <f>IFERROR(__xludf.DUMMYFUNCTION("""COMPUTED_VALUE"""),7261.21)</f>
        <v>7261.21</v>
      </c>
      <c r="M186" s="2">
        <f>IFERROR(__xludf.DUMMYFUNCTION("""COMPUTED_VALUE"""),45560.66666666667)</f>
        <v>45560.66667</v>
      </c>
      <c r="N186" s="1">
        <f>IFERROR(__xludf.DUMMYFUNCTION("""COMPUTED_VALUE"""),0.0)</f>
        <v>0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IFERROR(__xludf.DUMMYFUNCTION("""COMPUTED_VALUE"""),7331.25)</f>
        <v>7331.25</v>
      </c>
      <c r="D187" s="2">
        <f>IFERROR(__xludf.DUMMYFUNCTION("""COMPUTED_VALUE"""),45561.66666666667)</f>
        <v>45561.66667</v>
      </c>
      <c r="E187" s="1">
        <f>IFERROR(__xludf.DUMMYFUNCTION("""COMPUTED_VALUE"""),7354.57)</f>
        <v>7354.57</v>
      </c>
      <c r="G187" s="2">
        <f>IFERROR(__xludf.DUMMYFUNCTION("""COMPUTED_VALUE"""),45561.66666666667)</f>
        <v>45561.66667</v>
      </c>
      <c r="H187" s="1">
        <f>IFERROR(__xludf.DUMMYFUNCTION("""COMPUTED_VALUE"""),7277.41)</f>
        <v>7277.41</v>
      </c>
      <c r="J187" s="2">
        <f>IFERROR(__xludf.DUMMYFUNCTION("""COMPUTED_VALUE"""),45561.66666666667)</f>
        <v>45561.66667</v>
      </c>
      <c r="K187" s="1">
        <f>IFERROR(__xludf.DUMMYFUNCTION("""COMPUTED_VALUE"""),7329.54)</f>
        <v>7329.54</v>
      </c>
      <c r="M187" s="2">
        <f>IFERROR(__xludf.DUMMYFUNCTION("""COMPUTED_VALUE"""),45561.66666666667)</f>
        <v>45561.66667</v>
      </c>
      <c r="N187" s="1">
        <f>IFERROR(__xludf.DUMMYFUNCTION("""COMPUTED_VALUE"""),0.0)</f>
        <v>0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IFERROR(__xludf.DUMMYFUNCTION("""COMPUTED_VALUE"""),7365.12)</f>
        <v>7365.12</v>
      </c>
      <c r="D188" s="2">
        <f>IFERROR(__xludf.DUMMYFUNCTION("""COMPUTED_VALUE"""),45562.66666666667)</f>
        <v>45562.66667</v>
      </c>
      <c r="E188" s="1">
        <f>IFERROR(__xludf.DUMMYFUNCTION("""COMPUTED_VALUE"""),7392.46)</f>
        <v>7392.46</v>
      </c>
      <c r="G188" s="2">
        <f>IFERROR(__xludf.DUMMYFUNCTION("""COMPUTED_VALUE"""),45562.66666666667)</f>
        <v>45562.66667</v>
      </c>
      <c r="H188" s="1">
        <f>IFERROR(__xludf.DUMMYFUNCTION("""COMPUTED_VALUE"""),7313.91)</f>
        <v>7313.91</v>
      </c>
      <c r="J188" s="2">
        <f>IFERROR(__xludf.DUMMYFUNCTION("""COMPUTED_VALUE"""),45562.66666666667)</f>
        <v>45562.66667</v>
      </c>
      <c r="K188" s="1">
        <f>IFERROR(__xludf.DUMMYFUNCTION("""COMPUTED_VALUE"""),7341.0)</f>
        <v>7341</v>
      </c>
      <c r="M188" s="2">
        <f>IFERROR(__xludf.DUMMYFUNCTION("""COMPUTED_VALUE"""),45562.66666666667)</f>
        <v>45562.66667</v>
      </c>
      <c r="N188" s="1">
        <f>IFERROR(__xludf.DUMMYFUNCTION("""COMPUTED_VALUE"""),0.0)</f>
        <v>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IFERROR(__xludf.DUMMYFUNCTION("""COMPUTED_VALUE"""),7316.64)</f>
        <v>7316.64</v>
      </c>
      <c r="D189" s="2">
        <f>IFERROR(__xludf.DUMMYFUNCTION("""COMPUTED_VALUE"""),45565.66666666667)</f>
        <v>45565.66667</v>
      </c>
      <c r="E189" s="1">
        <f>IFERROR(__xludf.DUMMYFUNCTION("""COMPUTED_VALUE"""),7344.85)</f>
        <v>7344.85</v>
      </c>
      <c r="G189" s="2">
        <f>IFERROR(__xludf.DUMMYFUNCTION("""COMPUTED_VALUE"""),45565.66666666667)</f>
        <v>45565.66667</v>
      </c>
      <c r="H189" s="1">
        <f>IFERROR(__xludf.DUMMYFUNCTION("""COMPUTED_VALUE"""),7274.53)</f>
        <v>7274.53</v>
      </c>
      <c r="J189" s="2">
        <f>IFERROR(__xludf.DUMMYFUNCTION("""COMPUTED_VALUE"""),45565.66666666667)</f>
        <v>45565.66667</v>
      </c>
      <c r="K189" s="1">
        <f>IFERROR(__xludf.DUMMYFUNCTION("""COMPUTED_VALUE"""),7340.97)</f>
        <v>7340.97</v>
      </c>
      <c r="M189" s="2">
        <f>IFERROR(__xludf.DUMMYFUNCTION("""COMPUTED_VALUE"""),45565.66666666667)</f>
        <v>45565.66667</v>
      </c>
      <c r="N189" s="1">
        <f>IFERROR(__xludf.DUMMYFUNCTION("""COMPUTED_VALUE"""),0.0)</f>
        <v>0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IFERROR(__xludf.DUMMYFUNCTION("""COMPUTED_VALUE"""),7336.73)</f>
        <v>7336.73</v>
      </c>
      <c r="D190" s="2">
        <f>IFERROR(__xludf.DUMMYFUNCTION("""COMPUTED_VALUE"""),45566.66666666667)</f>
        <v>45566.66667</v>
      </c>
      <c r="E190" s="1">
        <f>IFERROR(__xludf.DUMMYFUNCTION("""COMPUTED_VALUE"""),7338.0)</f>
        <v>7338</v>
      </c>
      <c r="G190" s="2">
        <f>IFERROR(__xludf.DUMMYFUNCTION("""COMPUTED_VALUE"""),45566.66666666667)</f>
        <v>45566.66667</v>
      </c>
      <c r="H190" s="1">
        <f>IFERROR(__xludf.DUMMYFUNCTION("""COMPUTED_VALUE"""),7228.94)</f>
        <v>7228.94</v>
      </c>
      <c r="J190" s="2">
        <f>IFERROR(__xludf.DUMMYFUNCTION("""COMPUTED_VALUE"""),45566.66666666667)</f>
        <v>45566.66667</v>
      </c>
      <c r="K190" s="1">
        <f>IFERROR(__xludf.DUMMYFUNCTION("""COMPUTED_VALUE"""),7276.28)</f>
        <v>7276.28</v>
      </c>
      <c r="M190" s="2">
        <f>IFERROR(__xludf.DUMMYFUNCTION("""COMPUTED_VALUE"""),45566.66666666667)</f>
        <v>45566.66667</v>
      </c>
      <c r="N190" s="1">
        <f>IFERROR(__xludf.DUMMYFUNCTION("""COMPUTED_VALUE"""),0.0)</f>
        <v>0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IFERROR(__xludf.DUMMYFUNCTION("""COMPUTED_VALUE"""),7254.99)</f>
        <v>7254.99</v>
      </c>
      <c r="D191" s="2">
        <f>IFERROR(__xludf.DUMMYFUNCTION("""COMPUTED_VALUE"""),45567.66666666667)</f>
        <v>45567.66667</v>
      </c>
      <c r="E191" s="1">
        <f>IFERROR(__xludf.DUMMYFUNCTION("""COMPUTED_VALUE"""),7311.09)</f>
        <v>7311.09</v>
      </c>
      <c r="G191" s="2">
        <f>IFERROR(__xludf.DUMMYFUNCTION("""COMPUTED_VALUE"""),45567.66666666667)</f>
        <v>45567.66667</v>
      </c>
      <c r="H191" s="1">
        <f>IFERROR(__xludf.DUMMYFUNCTION("""COMPUTED_VALUE"""),7227.28)</f>
        <v>7227.28</v>
      </c>
      <c r="J191" s="2">
        <f>IFERROR(__xludf.DUMMYFUNCTION("""COMPUTED_VALUE"""),45567.66666666667)</f>
        <v>45567.66667</v>
      </c>
      <c r="K191" s="1">
        <f>IFERROR(__xludf.DUMMYFUNCTION("""COMPUTED_VALUE"""),7300.06)</f>
        <v>7300.06</v>
      </c>
      <c r="M191" s="2">
        <f>IFERROR(__xludf.DUMMYFUNCTION("""COMPUTED_VALUE"""),45567.66666666667)</f>
        <v>45567.66667</v>
      </c>
      <c r="N191" s="1">
        <f>IFERROR(__xludf.DUMMYFUNCTION("""COMPUTED_VALUE"""),0.0)</f>
        <v>0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IFERROR(__xludf.DUMMYFUNCTION("""COMPUTED_VALUE"""),7267.79)</f>
        <v>7267.79</v>
      </c>
      <c r="D192" s="2">
        <f>IFERROR(__xludf.DUMMYFUNCTION("""COMPUTED_VALUE"""),45568.66666666667)</f>
        <v>45568.66667</v>
      </c>
      <c r="E192" s="1">
        <f>IFERROR(__xludf.DUMMYFUNCTION("""COMPUTED_VALUE"""),7302.87)</f>
        <v>7302.87</v>
      </c>
      <c r="G192" s="2">
        <f>IFERROR(__xludf.DUMMYFUNCTION("""COMPUTED_VALUE"""),45568.66666666667)</f>
        <v>45568.66667</v>
      </c>
      <c r="H192" s="1">
        <f>IFERROR(__xludf.DUMMYFUNCTION("""COMPUTED_VALUE"""),7238.27)</f>
        <v>7238.27</v>
      </c>
      <c r="J192" s="2">
        <f>IFERROR(__xludf.DUMMYFUNCTION("""COMPUTED_VALUE"""),45568.66666666667)</f>
        <v>45568.66667</v>
      </c>
      <c r="K192" s="1">
        <f>IFERROR(__xludf.DUMMYFUNCTION("""COMPUTED_VALUE"""),7276.12)</f>
        <v>7276.12</v>
      </c>
      <c r="M192" s="2">
        <f>IFERROR(__xludf.DUMMYFUNCTION("""COMPUTED_VALUE"""),45568.66666666667)</f>
        <v>45568.66667</v>
      </c>
      <c r="N192" s="1">
        <f>IFERROR(__xludf.DUMMYFUNCTION("""COMPUTED_VALUE"""),0.0)</f>
        <v>0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IFERROR(__xludf.DUMMYFUNCTION("""COMPUTED_VALUE"""),7352.98)</f>
        <v>7352.98</v>
      </c>
      <c r="D193" s="2">
        <f>IFERROR(__xludf.DUMMYFUNCTION("""COMPUTED_VALUE"""),45569.66666666667)</f>
        <v>45569.66667</v>
      </c>
      <c r="E193" s="1">
        <f>IFERROR(__xludf.DUMMYFUNCTION("""COMPUTED_VALUE"""),7366.18)</f>
        <v>7366.18</v>
      </c>
      <c r="G193" s="2">
        <f>IFERROR(__xludf.DUMMYFUNCTION("""COMPUTED_VALUE"""),45569.66666666667)</f>
        <v>45569.66667</v>
      </c>
      <c r="H193" s="1">
        <f>IFERROR(__xludf.DUMMYFUNCTION("""COMPUTED_VALUE"""),7301.09)</f>
        <v>7301.09</v>
      </c>
      <c r="J193" s="2">
        <f>IFERROR(__xludf.DUMMYFUNCTION("""COMPUTED_VALUE"""),45569.66666666667)</f>
        <v>45569.66667</v>
      </c>
      <c r="K193" s="1">
        <f>IFERROR(__xludf.DUMMYFUNCTION("""COMPUTED_VALUE"""),7360.96)</f>
        <v>7360.96</v>
      </c>
      <c r="M193" s="2">
        <f>IFERROR(__xludf.DUMMYFUNCTION("""COMPUTED_VALUE"""),45569.66666666667)</f>
        <v>45569.66667</v>
      </c>
      <c r="N193" s="1">
        <f>IFERROR(__xludf.DUMMYFUNCTION("""COMPUTED_VALUE"""),0.0)</f>
        <v>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IFERROR(__xludf.DUMMYFUNCTION("""COMPUTED_VALUE"""),7335.16)</f>
        <v>7335.16</v>
      </c>
      <c r="D194" s="2">
        <f>IFERROR(__xludf.DUMMYFUNCTION("""COMPUTED_VALUE"""),45572.66666666667)</f>
        <v>45572.66667</v>
      </c>
      <c r="E194" s="1">
        <f>IFERROR(__xludf.DUMMYFUNCTION("""COMPUTED_VALUE"""),7337.31)</f>
        <v>7337.31</v>
      </c>
      <c r="G194" s="2">
        <f>IFERROR(__xludf.DUMMYFUNCTION("""COMPUTED_VALUE"""),45572.66666666667)</f>
        <v>45572.66667</v>
      </c>
      <c r="H194" s="1">
        <f>IFERROR(__xludf.DUMMYFUNCTION("""COMPUTED_VALUE"""),7262.81)</f>
        <v>7262.81</v>
      </c>
      <c r="J194" s="2">
        <f>IFERROR(__xludf.DUMMYFUNCTION("""COMPUTED_VALUE"""),45572.66666666667)</f>
        <v>45572.66667</v>
      </c>
      <c r="K194" s="1">
        <f>IFERROR(__xludf.DUMMYFUNCTION("""COMPUTED_VALUE"""),7295.01)</f>
        <v>7295.01</v>
      </c>
      <c r="M194" s="2">
        <f>IFERROR(__xludf.DUMMYFUNCTION("""COMPUTED_VALUE"""),45572.66666666667)</f>
        <v>45572.66667</v>
      </c>
      <c r="N194" s="1">
        <f>IFERROR(__xludf.DUMMYFUNCTION("""COMPUTED_VALUE"""),0.0)</f>
        <v>0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IFERROR(__xludf.DUMMYFUNCTION("""COMPUTED_VALUE"""),7306.14)</f>
        <v>7306.14</v>
      </c>
      <c r="D195" s="2">
        <f>IFERROR(__xludf.DUMMYFUNCTION("""COMPUTED_VALUE"""),45573.66666666667)</f>
        <v>45573.66667</v>
      </c>
      <c r="E195" s="1">
        <f>IFERROR(__xludf.DUMMYFUNCTION("""COMPUTED_VALUE"""),7357.55)</f>
        <v>7357.55</v>
      </c>
      <c r="G195" s="2">
        <f>IFERROR(__xludf.DUMMYFUNCTION("""COMPUTED_VALUE"""),45573.66666666667)</f>
        <v>45573.66667</v>
      </c>
      <c r="H195" s="1">
        <f>IFERROR(__xludf.DUMMYFUNCTION("""COMPUTED_VALUE"""),7300.23)</f>
        <v>7300.23</v>
      </c>
      <c r="J195" s="2">
        <f>IFERROR(__xludf.DUMMYFUNCTION("""COMPUTED_VALUE"""),45573.66666666667)</f>
        <v>45573.66667</v>
      </c>
      <c r="K195" s="1">
        <f>IFERROR(__xludf.DUMMYFUNCTION("""COMPUTED_VALUE"""),7343.22)</f>
        <v>7343.22</v>
      </c>
      <c r="M195" s="2">
        <f>IFERROR(__xludf.DUMMYFUNCTION("""COMPUTED_VALUE"""),45573.66666666667)</f>
        <v>45573.66667</v>
      </c>
      <c r="N195" s="1">
        <f>IFERROR(__xludf.DUMMYFUNCTION("""COMPUTED_VALUE"""),0.0)</f>
        <v>0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IFERROR(__xludf.DUMMYFUNCTION("""COMPUTED_VALUE"""),7348.91)</f>
        <v>7348.91</v>
      </c>
      <c r="D196" s="2">
        <f>IFERROR(__xludf.DUMMYFUNCTION("""COMPUTED_VALUE"""),45574.66666666667)</f>
        <v>45574.66667</v>
      </c>
      <c r="E196" s="1">
        <f>IFERROR(__xludf.DUMMYFUNCTION("""COMPUTED_VALUE"""),7416.93)</f>
        <v>7416.93</v>
      </c>
      <c r="G196" s="2">
        <f>IFERROR(__xludf.DUMMYFUNCTION("""COMPUTED_VALUE"""),45574.66666666667)</f>
        <v>45574.66667</v>
      </c>
      <c r="H196" s="1">
        <f>IFERROR(__xludf.DUMMYFUNCTION("""COMPUTED_VALUE"""),7336.6)</f>
        <v>7336.6</v>
      </c>
      <c r="J196" s="2">
        <f>IFERROR(__xludf.DUMMYFUNCTION("""COMPUTED_VALUE"""),45574.66666666667)</f>
        <v>45574.66667</v>
      </c>
      <c r="K196" s="1">
        <f>IFERROR(__xludf.DUMMYFUNCTION("""COMPUTED_VALUE"""),7404.41)</f>
        <v>7404.41</v>
      </c>
      <c r="M196" s="2">
        <f>IFERROR(__xludf.DUMMYFUNCTION("""COMPUTED_VALUE"""),45574.66666666667)</f>
        <v>45574.66667</v>
      </c>
      <c r="N196" s="1">
        <f>IFERROR(__xludf.DUMMYFUNCTION("""COMPUTED_VALUE"""),0.0)</f>
        <v>0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IFERROR(__xludf.DUMMYFUNCTION("""COMPUTED_VALUE"""),7361.32)</f>
        <v>7361.32</v>
      </c>
      <c r="D197" s="2">
        <f>IFERROR(__xludf.DUMMYFUNCTION("""COMPUTED_VALUE"""),45575.66666666667)</f>
        <v>45575.66667</v>
      </c>
      <c r="E197" s="1">
        <f>IFERROR(__xludf.DUMMYFUNCTION("""COMPUTED_VALUE"""),7378.59)</f>
        <v>7378.59</v>
      </c>
      <c r="G197" s="2">
        <f>IFERROR(__xludf.DUMMYFUNCTION("""COMPUTED_VALUE"""),45575.66666666667)</f>
        <v>45575.66667</v>
      </c>
      <c r="H197" s="1">
        <f>IFERROR(__xludf.DUMMYFUNCTION("""COMPUTED_VALUE"""),7322.93)</f>
        <v>7322.93</v>
      </c>
      <c r="J197" s="2">
        <f>IFERROR(__xludf.DUMMYFUNCTION("""COMPUTED_VALUE"""),45575.66666666667)</f>
        <v>45575.66667</v>
      </c>
      <c r="K197" s="1">
        <f>IFERROR(__xludf.DUMMYFUNCTION("""COMPUTED_VALUE"""),7363.15)</f>
        <v>7363.15</v>
      </c>
      <c r="M197" s="2">
        <f>IFERROR(__xludf.DUMMYFUNCTION("""COMPUTED_VALUE"""),45575.66666666667)</f>
        <v>45575.66667</v>
      </c>
      <c r="N197" s="1">
        <f>IFERROR(__xludf.DUMMYFUNCTION("""COMPUTED_VALUE"""),0.0)</f>
        <v>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IFERROR(__xludf.DUMMYFUNCTION("""COMPUTED_VALUE"""),7374.41)</f>
        <v>7374.41</v>
      </c>
      <c r="D198" s="2">
        <f>IFERROR(__xludf.DUMMYFUNCTION("""COMPUTED_VALUE"""),45576.66666666667)</f>
        <v>45576.66667</v>
      </c>
      <c r="E198" s="1">
        <f>IFERROR(__xludf.DUMMYFUNCTION("""COMPUTED_VALUE"""),7497.5)</f>
        <v>7497.5</v>
      </c>
      <c r="G198" s="2">
        <f>IFERROR(__xludf.DUMMYFUNCTION("""COMPUTED_VALUE"""),45576.66666666667)</f>
        <v>45576.66667</v>
      </c>
      <c r="H198" s="1">
        <f>IFERROR(__xludf.DUMMYFUNCTION("""COMPUTED_VALUE"""),7374.41)</f>
        <v>7374.41</v>
      </c>
      <c r="J198" s="2">
        <f>IFERROR(__xludf.DUMMYFUNCTION("""COMPUTED_VALUE"""),45576.66666666667)</f>
        <v>45576.66667</v>
      </c>
      <c r="K198" s="1">
        <f>IFERROR(__xludf.DUMMYFUNCTION("""COMPUTED_VALUE"""),7495.64)</f>
        <v>7495.64</v>
      </c>
      <c r="M198" s="2">
        <f>IFERROR(__xludf.DUMMYFUNCTION("""COMPUTED_VALUE"""),45576.66666666667)</f>
        <v>45576.66667</v>
      </c>
      <c r="N198" s="1">
        <f>IFERROR(__xludf.DUMMYFUNCTION("""COMPUTED_VALUE"""),0.0)</f>
        <v>0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IFERROR(__xludf.DUMMYFUNCTION("""COMPUTED_VALUE"""),7511.86)</f>
        <v>7511.86</v>
      </c>
      <c r="D199" s="2">
        <f>IFERROR(__xludf.DUMMYFUNCTION("""COMPUTED_VALUE"""),45579.66666666667)</f>
        <v>45579.66667</v>
      </c>
      <c r="E199" s="1">
        <f>IFERROR(__xludf.DUMMYFUNCTION("""COMPUTED_VALUE"""),7541.2)</f>
        <v>7541.2</v>
      </c>
      <c r="G199" s="2">
        <f>IFERROR(__xludf.DUMMYFUNCTION("""COMPUTED_VALUE"""),45579.66666666667)</f>
        <v>45579.66667</v>
      </c>
      <c r="H199" s="1">
        <f>IFERROR(__xludf.DUMMYFUNCTION("""COMPUTED_VALUE"""),7485.31)</f>
        <v>7485.31</v>
      </c>
      <c r="J199" s="2">
        <f>IFERROR(__xludf.DUMMYFUNCTION("""COMPUTED_VALUE"""),45579.66666666667)</f>
        <v>45579.66667</v>
      </c>
      <c r="K199" s="1">
        <f>IFERROR(__xludf.DUMMYFUNCTION("""COMPUTED_VALUE"""),7534.59)</f>
        <v>7534.59</v>
      </c>
      <c r="M199" s="2">
        <f>IFERROR(__xludf.DUMMYFUNCTION("""COMPUTED_VALUE"""),45579.66666666667)</f>
        <v>45579.66667</v>
      </c>
      <c r="N199" s="1">
        <f>IFERROR(__xludf.DUMMYFUNCTION("""COMPUTED_VALUE"""),0.0)</f>
        <v>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IFERROR(__xludf.DUMMYFUNCTION("""COMPUTED_VALUE"""),7526.25)</f>
        <v>7526.25</v>
      </c>
      <c r="D200" s="2">
        <f>IFERROR(__xludf.DUMMYFUNCTION("""COMPUTED_VALUE"""),45580.66666666667)</f>
        <v>45580.66667</v>
      </c>
      <c r="E200" s="1">
        <f>IFERROR(__xludf.DUMMYFUNCTION("""COMPUTED_VALUE"""),7551.61)</f>
        <v>7551.61</v>
      </c>
      <c r="G200" s="2">
        <f>IFERROR(__xludf.DUMMYFUNCTION("""COMPUTED_VALUE"""),45580.66666666667)</f>
        <v>45580.66667</v>
      </c>
      <c r="H200" s="1">
        <f>IFERROR(__xludf.DUMMYFUNCTION("""COMPUTED_VALUE"""),7470.85)</f>
        <v>7470.85</v>
      </c>
      <c r="J200" s="2">
        <f>IFERROR(__xludf.DUMMYFUNCTION("""COMPUTED_VALUE"""),45580.66666666667)</f>
        <v>45580.66667</v>
      </c>
      <c r="K200" s="1">
        <f>IFERROR(__xludf.DUMMYFUNCTION("""COMPUTED_VALUE"""),7472.08)</f>
        <v>7472.08</v>
      </c>
      <c r="M200" s="2">
        <f>IFERROR(__xludf.DUMMYFUNCTION("""COMPUTED_VALUE"""),45580.66666666667)</f>
        <v>45580.66667</v>
      </c>
      <c r="N200" s="1">
        <f>IFERROR(__xludf.DUMMYFUNCTION("""COMPUTED_VALUE"""),0.0)</f>
        <v>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IFERROR(__xludf.DUMMYFUNCTION("""COMPUTED_VALUE"""),7506.22)</f>
        <v>7506.22</v>
      </c>
      <c r="D201" s="2">
        <f>IFERROR(__xludf.DUMMYFUNCTION("""COMPUTED_VALUE"""),45581.66666666667)</f>
        <v>45581.66667</v>
      </c>
      <c r="E201" s="1">
        <f>IFERROR(__xludf.DUMMYFUNCTION("""COMPUTED_VALUE"""),7529.72)</f>
        <v>7529.72</v>
      </c>
      <c r="G201" s="2">
        <f>IFERROR(__xludf.DUMMYFUNCTION("""COMPUTED_VALUE"""),45581.66666666667)</f>
        <v>45581.66667</v>
      </c>
      <c r="H201" s="1">
        <f>IFERROR(__xludf.DUMMYFUNCTION("""COMPUTED_VALUE"""),7492.6)</f>
        <v>7492.6</v>
      </c>
      <c r="J201" s="2">
        <f>IFERROR(__xludf.DUMMYFUNCTION("""COMPUTED_VALUE"""),45581.66666666667)</f>
        <v>45581.66667</v>
      </c>
      <c r="K201" s="1">
        <f>IFERROR(__xludf.DUMMYFUNCTION("""COMPUTED_VALUE"""),7505.73)</f>
        <v>7505.73</v>
      </c>
      <c r="M201" s="2">
        <f>IFERROR(__xludf.DUMMYFUNCTION("""COMPUTED_VALUE"""),45581.66666666667)</f>
        <v>45581.66667</v>
      </c>
      <c r="N201" s="1">
        <f>IFERROR(__xludf.DUMMYFUNCTION("""COMPUTED_VALUE"""),0.0)</f>
        <v>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IFERROR(__xludf.DUMMYFUNCTION("""COMPUTED_VALUE"""),7529.65)</f>
        <v>7529.65</v>
      </c>
      <c r="D202" s="2">
        <f>IFERROR(__xludf.DUMMYFUNCTION("""COMPUTED_VALUE"""),45582.66666666667)</f>
        <v>45582.66667</v>
      </c>
      <c r="E202" s="1">
        <f>IFERROR(__xludf.DUMMYFUNCTION("""COMPUTED_VALUE"""),7532.35)</f>
        <v>7532.35</v>
      </c>
      <c r="G202" s="2">
        <f>IFERROR(__xludf.DUMMYFUNCTION("""COMPUTED_VALUE"""),45582.66666666667)</f>
        <v>45582.66667</v>
      </c>
      <c r="H202" s="1">
        <f>IFERROR(__xludf.DUMMYFUNCTION("""COMPUTED_VALUE"""),7489.57)</f>
        <v>7489.57</v>
      </c>
      <c r="J202" s="2">
        <f>IFERROR(__xludf.DUMMYFUNCTION("""COMPUTED_VALUE"""),45582.66666666667)</f>
        <v>45582.66667</v>
      </c>
      <c r="K202" s="1">
        <f>IFERROR(__xludf.DUMMYFUNCTION("""COMPUTED_VALUE"""),7502.84)</f>
        <v>7502.84</v>
      </c>
      <c r="M202" s="2">
        <f>IFERROR(__xludf.DUMMYFUNCTION("""COMPUTED_VALUE"""),45582.66666666667)</f>
        <v>45582.66667</v>
      </c>
      <c r="N202" s="1">
        <f>IFERROR(__xludf.DUMMYFUNCTION("""COMPUTED_VALUE"""),0.0)</f>
        <v>0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IFERROR(__xludf.DUMMYFUNCTION("""COMPUTED_VALUE"""),7530.33)</f>
        <v>7530.33</v>
      </c>
      <c r="D203" s="2">
        <f>IFERROR(__xludf.DUMMYFUNCTION("""COMPUTED_VALUE"""),45583.66666666667)</f>
        <v>45583.66667</v>
      </c>
      <c r="E203" s="1">
        <f>IFERROR(__xludf.DUMMYFUNCTION("""COMPUTED_VALUE"""),7535.59)</f>
        <v>7535.59</v>
      </c>
      <c r="G203" s="2">
        <f>IFERROR(__xludf.DUMMYFUNCTION("""COMPUTED_VALUE"""),45583.66666666667)</f>
        <v>45583.66667</v>
      </c>
      <c r="H203" s="1">
        <f>IFERROR(__xludf.DUMMYFUNCTION("""COMPUTED_VALUE"""),7502.92)</f>
        <v>7502.92</v>
      </c>
      <c r="J203" s="2">
        <f>IFERROR(__xludf.DUMMYFUNCTION("""COMPUTED_VALUE"""),45583.66666666667)</f>
        <v>45583.66667</v>
      </c>
      <c r="K203" s="1">
        <f>IFERROR(__xludf.DUMMYFUNCTION("""COMPUTED_VALUE"""),7526.42)</f>
        <v>7526.42</v>
      </c>
      <c r="M203" s="2">
        <f>IFERROR(__xludf.DUMMYFUNCTION("""COMPUTED_VALUE"""),45583.66666666667)</f>
        <v>45583.66667</v>
      </c>
      <c r="N203" s="1">
        <f>IFERROR(__xludf.DUMMYFUNCTION("""COMPUTED_VALUE"""),0.0)</f>
        <v>0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IFERROR(__xludf.DUMMYFUNCTION("""COMPUTED_VALUE"""),7512.79)</f>
        <v>7512.79</v>
      </c>
      <c r="D204" s="2">
        <f>IFERROR(__xludf.DUMMYFUNCTION("""COMPUTED_VALUE"""),45586.66666666667)</f>
        <v>45586.66667</v>
      </c>
      <c r="E204" s="1">
        <f>IFERROR(__xludf.DUMMYFUNCTION("""COMPUTED_VALUE"""),7521.7)</f>
        <v>7521.7</v>
      </c>
      <c r="G204" s="2">
        <f>IFERROR(__xludf.DUMMYFUNCTION("""COMPUTED_VALUE"""),45586.66666666667)</f>
        <v>45586.66667</v>
      </c>
      <c r="H204" s="1">
        <f>IFERROR(__xludf.DUMMYFUNCTION("""COMPUTED_VALUE"""),7436.81)</f>
        <v>7436.81</v>
      </c>
      <c r="J204" s="2">
        <f>IFERROR(__xludf.DUMMYFUNCTION("""COMPUTED_VALUE"""),45586.66666666667)</f>
        <v>45586.66667</v>
      </c>
      <c r="K204" s="1">
        <f>IFERROR(__xludf.DUMMYFUNCTION("""COMPUTED_VALUE"""),7467.33)</f>
        <v>7467.33</v>
      </c>
      <c r="M204" s="2">
        <f>IFERROR(__xludf.DUMMYFUNCTION("""COMPUTED_VALUE"""),45586.66666666667)</f>
        <v>45586.66667</v>
      </c>
      <c r="N204" s="1">
        <f>IFERROR(__xludf.DUMMYFUNCTION("""COMPUTED_VALUE"""),0.0)</f>
        <v>0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IFERROR(__xludf.DUMMYFUNCTION("""COMPUTED_VALUE"""),7428.99)</f>
        <v>7428.99</v>
      </c>
      <c r="D205" s="2">
        <f>IFERROR(__xludf.DUMMYFUNCTION("""COMPUTED_VALUE"""),45587.66666666667)</f>
        <v>45587.66667</v>
      </c>
      <c r="E205" s="1">
        <f>IFERROR(__xludf.DUMMYFUNCTION("""COMPUTED_VALUE"""),7439.09)</f>
        <v>7439.09</v>
      </c>
      <c r="G205" s="2">
        <f>IFERROR(__xludf.DUMMYFUNCTION("""COMPUTED_VALUE"""),45587.66666666667)</f>
        <v>45587.66667</v>
      </c>
      <c r="H205" s="1">
        <f>IFERROR(__xludf.DUMMYFUNCTION("""COMPUTED_VALUE"""),7400.56)</f>
        <v>7400.56</v>
      </c>
      <c r="J205" s="2">
        <f>IFERROR(__xludf.DUMMYFUNCTION("""COMPUTED_VALUE"""),45587.66666666667)</f>
        <v>45587.66667</v>
      </c>
      <c r="K205" s="1">
        <f>IFERROR(__xludf.DUMMYFUNCTION("""COMPUTED_VALUE"""),7422.63)</f>
        <v>7422.63</v>
      </c>
      <c r="M205" s="2">
        <f>IFERROR(__xludf.DUMMYFUNCTION("""COMPUTED_VALUE"""),45587.66666666667)</f>
        <v>45587.66667</v>
      </c>
      <c r="N205" s="1">
        <f>IFERROR(__xludf.DUMMYFUNCTION("""COMPUTED_VALUE"""),0.0)</f>
        <v>0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IFERROR(__xludf.DUMMYFUNCTION("""COMPUTED_VALUE"""),7386.33)</f>
        <v>7386.33</v>
      </c>
      <c r="D206" s="2">
        <f>IFERROR(__xludf.DUMMYFUNCTION("""COMPUTED_VALUE"""),45588.66666666667)</f>
        <v>45588.66667</v>
      </c>
      <c r="E206" s="1">
        <f>IFERROR(__xludf.DUMMYFUNCTION("""COMPUTED_VALUE"""),7415.24)</f>
        <v>7415.24</v>
      </c>
      <c r="G206" s="2">
        <f>IFERROR(__xludf.DUMMYFUNCTION("""COMPUTED_VALUE"""),45588.66666666667)</f>
        <v>45588.66667</v>
      </c>
      <c r="H206" s="1">
        <f>IFERROR(__xludf.DUMMYFUNCTION("""COMPUTED_VALUE"""),7312.82)</f>
        <v>7312.82</v>
      </c>
      <c r="J206" s="2">
        <f>IFERROR(__xludf.DUMMYFUNCTION("""COMPUTED_VALUE"""),45588.66666666667)</f>
        <v>45588.66667</v>
      </c>
      <c r="K206" s="1">
        <f>IFERROR(__xludf.DUMMYFUNCTION("""COMPUTED_VALUE"""),7362.87)</f>
        <v>7362.87</v>
      </c>
      <c r="M206" s="2">
        <f>IFERROR(__xludf.DUMMYFUNCTION("""COMPUTED_VALUE"""),45588.66666666667)</f>
        <v>45588.66667</v>
      </c>
      <c r="N206" s="1">
        <f>IFERROR(__xludf.DUMMYFUNCTION("""COMPUTED_VALUE"""),0.0)</f>
        <v>0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IFERROR(__xludf.DUMMYFUNCTION("""COMPUTED_VALUE"""),7390.28)</f>
        <v>7390.28</v>
      </c>
      <c r="D207" s="2">
        <f>IFERROR(__xludf.DUMMYFUNCTION("""COMPUTED_VALUE"""),45589.66666666667)</f>
        <v>45589.66667</v>
      </c>
      <c r="E207" s="1">
        <f>IFERROR(__xludf.DUMMYFUNCTION("""COMPUTED_VALUE"""),7422.84)</f>
        <v>7422.84</v>
      </c>
      <c r="G207" s="2">
        <f>IFERROR(__xludf.DUMMYFUNCTION("""COMPUTED_VALUE"""),45589.66666666667)</f>
        <v>45589.66667</v>
      </c>
      <c r="H207" s="1">
        <f>IFERROR(__xludf.DUMMYFUNCTION("""COMPUTED_VALUE"""),7361.27)</f>
        <v>7361.27</v>
      </c>
      <c r="J207" s="2">
        <f>IFERROR(__xludf.DUMMYFUNCTION("""COMPUTED_VALUE"""),45589.66666666667)</f>
        <v>45589.66667</v>
      </c>
      <c r="K207" s="1">
        <f>IFERROR(__xludf.DUMMYFUNCTION("""COMPUTED_VALUE"""),7393.3)</f>
        <v>7393.3</v>
      </c>
      <c r="M207" s="2">
        <f>IFERROR(__xludf.DUMMYFUNCTION("""COMPUTED_VALUE"""),45589.66666666667)</f>
        <v>45589.66667</v>
      </c>
      <c r="N207" s="1">
        <f>IFERROR(__xludf.DUMMYFUNCTION("""COMPUTED_VALUE"""),0.0)</f>
        <v>0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IFERROR(__xludf.DUMMYFUNCTION("""COMPUTED_VALUE"""),7425.57)</f>
        <v>7425.57</v>
      </c>
      <c r="D208" s="2">
        <f>IFERROR(__xludf.DUMMYFUNCTION("""COMPUTED_VALUE"""),45590.66666666667)</f>
        <v>45590.66667</v>
      </c>
      <c r="E208" s="1">
        <f>IFERROR(__xludf.DUMMYFUNCTION("""COMPUTED_VALUE"""),7452.91)</f>
        <v>7452.91</v>
      </c>
      <c r="G208" s="2">
        <f>IFERROR(__xludf.DUMMYFUNCTION("""COMPUTED_VALUE"""),45590.66666666667)</f>
        <v>45590.66667</v>
      </c>
      <c r="H208" s="1">
        <f>IFERROR(__xludf.DUMMYFUNCTION("""COMPUTED_VALUE"""),7355.4)</f>
        <v>7355.4</v>
      </c>
      <c r="J208" s="2">
        <f>IFERROR(__xludf.DUMMYFUNCTION("""COMPUTED_VALUE"""),45590.66666666667)</f>
        <v>45590.66667</v>
      </c>
      <c r="K208" s="1">
        <f>IFERROR(__xludf.DUMMYFUNCTION("""COMPUTED_VALUE"""),7375.48)</f>
        <v>7375.48</v>
      </c>
      <c r="M208" s="2">
        <f>IFERROR(__xludf.DUMMYFUNCTION("""COMPUTED_VALUE"""),45590.66666666667)</f>
        <v>45590.66667</v>
      </c>
      <c r="N208" s="1">
        <f>IFERROR(__xludf.DUMMYFUNCTION("""COMPUTED_VALUE"""),0.0)</f>
        <v>0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IFERROR(__xludf.DUMMYFUNCTION("""COMPUTED_VALUE"""),7424.36)</f>
        <v>7424.36</v>
      </c>
      <c r="D209" s="2">
        <f>IFERROR(__xludf.DUMMYFUNCTION("""COMPUTED_VALUE"""),45593.66666666667)</f>
        <v>45593.66667</v>
      </c>
      <c r="E209" s="1">
        <f>IFERROR(__xludf.DUMMYFUNCTION("""COMPUTED_VALUE"""),7462.63)</f>
        <v>7462.63</v>
      </c>
      <c r="G209" s="2">
        <f>IFERROR(__xludf.DUMMYFUNCTION("""COMPUTED_VALUE"""),45593.66666666667)</f>
        <v>45593.66667</v>
      </c>
      <c r="H209" s="1">
        <f>IFERROR(__xludf.DUMMYFUNCTION("""COMPUTED_VALUE"""),7418.51)</f>
        <v>7418.51</v>
      </c>
      <c r="J209" s="2">
        <f>IFERROR(__xludf.DUMMYFUNCTION("""COMPUTED_VALUE"""),45593.66666666667)</f>
        <v>45593.66667</v>
      </c>
      <c r="K209" s="1">
        <f>IFERROR(__xludf.DUMMYFUNCTION("""COMPUTED_VALUE"""),7442.88)</f>
        <v>7442.88</v>
      </c>
      <c r="M209" s="2">
        <f>IFERROR(__xludf.DUMMYFUNCTION("""COMPUTED_VALUE"""),45593.66666666667)</f>
        <v>45593.66667</v>
      </c>
      <c r="N209" s="1">
        <f>IFERROR(__xludf.DUMMYFUNCTION("""COMPUTED_VALUE"""),0.0)</f>
        <v>0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IFERROR(__xludf.DUMMYFUNCTION("""COMPUTED_VALUE"""),7421.24)</f>
        <v>7421.24</v>
      </c>
      <c r="D210" s="2">
        <f>IFERROR(__xludf.DUMMYFUNCTION("""COMPUTED_VALUE"""),45594.66666666667)</f>
        <v>45594.66667</v>
      </c>
      <c r="E210" s="1">
        <f>IFERROR(__xludf.DUMMYFUNCTION("""COMPUTED_VALUE"""),7480.51)</f>
        <v>7480.51</v>
      </c>
      <c r="G210" s="2">
        <f>IFERROR(__xludf.DUMMYFUNCTION("""COMPUTED_VALUE"""),45594.66666666667)</f>
        <v>45594.66667</v>
      </c>
      <c r="H210" s="1">
        <f>IFERROR(__xludf.DUMMYFUNCTION("""COMPUTED_VALUE"""),7404.3)</f>
        <v>7404.3</v>
      </c>
      <c r="J210" s="2">
        <f>IFERROR(__xludf.DUMMYFUNCTION("""COMPUTED_VALUE"""),45594.66666666667)</f>
        <v>45594.66667</v>
      </c>
      <c r="K210" s="1">
        <f>IFERROR(__xludf.DUMMYFUNCTION("""COMPUTED_VALUE"""),7470.33)</f>
        <v>7470.33</v>
      </c>
      <c r="M210" s="2">
        <f>IFERROR(__xludf.DUMMYFUNCTION("""COMPUTED_VALUE"""),45594.66666666667)</f>
        <v>45594.66667</v>
      </c>
      <c r="N210" s="1">
        <f>IFERROR(__xludf.DUMMYFUNCTION("""COMPUTED_VALUE"""),0.0)</f>
        <v>0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IFERROR(__xludf.DUMMYFUNCTION("""COMPUTED_VALUE"""),7426.58)</f>
        <v>7426.58</v>
      </c>
      <c r="D211" s="2">
        <f>IFERROR(__xludf.DUMMYFUNCTION("""COMPUTED_VALUE"""),45595.66666666667)</f>
        <v>45595.66667</v>
      </c>
      <c r="E211" s="1">
        <f>IFERROR(__xludf.DUMMYFUNCTION("""COMPUTED_VALUE"""),7515.07)</f>
        <v>7515.07</v>
      </c>
      <c r="G211" s="2">
        <f>IFERROR(__xludf.DUMMYFUNCTION("""COMPUTED_VALUE"""),45595.66666666667)</f>
        <v>45595.66667</v>
      </c>
      <c r="H211" s="1">
        <f>IFERROR(__xludf.DUMMYFUNCTION("""COMPUTED_VALUE"""),7426.58)</f>
        <v>7426.58</v>
      </c>
      <c r="J211" s="2">
        <f>IFERROR(__xludf.DUMMYFUNCTION("""COMPUTED_VALUE"""),45595.66666666667)</f>
        <v>45595.66667</v>
      </c>
      <c r="K211" s="1">
        <f>IFERROR(__xludf.DUMMYFUNCTION("""COMPUTED_VALUE"""),7446.72)</f>
        <v>7446.72</v>
      </c>
      <c r="M211" s="2">
        <f>IFERROR(__xludf.DUMMYFUNCTION("""COMPUTED_VALUE"""),45595.66666666667)</f>
        <v>45595.66667</v>
      </c>
      <c r="N211" s="1">
        <f>IFERROR(__xludf.DUMMYFUNCTION("""COMPUTED_VALUE"""),0.0)</f>
        <v>0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IFERROR(__xludf.DUMMYFUNCTION("""COMPUTED_VALUE"""),7427.66)</f>
        <v>7427.66</v>
      </c>
      <c r="D212" s="2">
        <f>IFERROR(__xludf.DUMMYFUNCTION("""COMPUTED_VALUE"""),45596.66666666667)</f>
        <v>45596.66667</v>
      </c>
      <c r="E212" s="1">
        <f>IFERROR(__xludf.DUMMYFUNCTION("""COMPUTED_VALUE"""),7433.22)</f>
        <v>7433.22</v>
      </c>
      <c r="G212" s="2">
        <f>IFERROR(__xludf.DUMMYFUNCTION("""COMPUTED_VALUE"""),45596.66666666667)</f>
        <v>45596.66667</v>
      </c>
      <c r="H212" s="1">
        <f>IFERROR(__xludf.DUMMYFUNCTION("""COMPUTED_VALUE"""),7343.74)</f>
        <v>7343.74</v>
      </c>
      <c r="J212" s="2">
        <f>IFERROR(__xludf.DUMMYFUNCTION("""COMPUTED_VALUE"""),45596.66666666667)</f>
        <v>45596.66667</v>
      </c>
      <c r="K212" s="1">
        <f>IFERROR(__xludf.DUMMYFUNCTION("""COMPUTED_VALUE"""),7344.2)</f>
        <v>7344.2</v>
      </c>
      <c r="M212" s="2">
        <f>IFERROR(__xludf.DUMMYFUNCTION("""COMPUTED_VALUE"""),45596.66666666667)</f>
        <v>45596.66667</v>
      </c>
      <c r="N212" s="1">
        <f>IFERROR(__xludf.DUMMYFUNCTION("""COMPUTED_VALUE"""),0.0)</f>
        <v>0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IFERROR(__xludf.DUMMYFUNCTION("""COMPUTED_VALUE"""),7386.78)</f>
        <v>7386.78</v>
      </c>
      <c r="D213" s="2">
        <f>IFERROR(__xludf.DUMMYFUNCTION("""COMPUTED_VALUE"""),45597.66666666667)</f>
        <v>45597.66667</v>
      </c>
      <c r="E213" s="1">
        <f>IFERROR(__xludf.DUMMYFUNCTION("""COMPUTED_VALUE"""),7442.43)</f>
        <v>7442.43</v>
      </c>
      <c r="G213" s="2">
        <f>IFERROR(__xludf.DUMMYFUNCTION("""COMPUTED_VALUE"""),45597.66666666667)</f>
        <v>45597.66667</v>
      </c>
      <c r="H213" s="1">
        <f>IFERROR(__xludf.DUMMYFUNCTION("""COMPUTED_VALUE"""),7369.41)</f>
        <v>7369.41</v>
      </c>
      <c r="J213" s="2">
        <f>IFERROR(__xludf.DUMMYFUNCTION("""COMPUTED_VALUE"""),45597.66666666667)</f>
        <v>45597.66667</v>
      </c>
      <c r="K213" s="1">
        <f>IFERROR(__xludf.DUMMYFUNCTION("""COMPUTED_VALUE"""),7377.89)</f>
        <v>7377.89</v>
      </c>
      <c r="M213" s="2">
        <f>IFERROR(__xludf.DUMMYFUNCTION("""COMPUTED_VALUE"""),45597.66666666667)</f>
        <v>45597.66667</v>
      </c>
      <c r="N213" s="1">
        <f>IFERROR(__xludf.DUMMYFUNCTION("""COMPUTED_VALUE"""),0.0)</f>
        <v>0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IFERROR(__xludf.DUMMYFUNCTION("""COMPUTED_VALUE"""),7362.77)</f>
        <v>7362.77</v>
      </c>
      <c r="D214" s="2">
        <f>IFERROR(__xludf.DUMMYFUNCTION("""COMPUTED_VALUE"""),45600.66666666667)</f>
        <v>45600.66667</v>
      </c>
      <c r="E214" s="1">
        <f>IFERROR(__xludf.DUMMYFUNCTION("""COMPUTED_VALUE"""),7456.32)</f>
        <v>7456.32</v>
      </c>
      <c r="G214" s="2">
        <f>IFERROR(__xludf.DUMMYFUNCTION("""COMPUTED_VALUE"""),45600.66666666667)</f>
        <v>45600.66667</v>
      </c>
      <c r="H214" s="1">
        <f>IFERROR(__xludf.DUMMYFUNCTION("""COMPUTED_VALUE"""),7362.77)</f>
        <v>7362.77</v>
      </c>
      <c r="J214" s="2">
        <f>IFERROR(__xludf.DUMMYFUNCTION("""COMPUTED_VALUE"""),45600.66666666667)</f>
        <v>45600.66667</v>
      </c>
      <c r="K214" s="1">
        <f>IFERROR(__xludf.DUMMYFUNCTION("""COMPUTED_VALUE"""),7401.68)</f>
        <v>7401.68</v>
      </c>
      <c r="M214" s="2">
        <f>IFERROR(__xludf.DUMMYFUNCTION("""COMPUTED_VALUE"""),45600.66666666667)</f>
        <v>45600.66667</v>
      </c>
      <c r="N214" s="1">
        <f>IFERROR(__xludf.DUMMYFUNCTION("""COMPUTED_VALUE"""),0.0)</f>
        <v>0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IFERROR(__xludf.DUMMYFUNCTION("""COMPUTED_VALUE"""),7387.4)</f>
        <v>7387.4</v>
      </c>
      <c r="D215" s="2">
        <f>IFERROR(__xludf.DUMMYFUNCTION("""COMPUTED_VALUE"""),45601.66666666667)</f>
        <v>45601.66667</v>
      </c>
      <c r="E215" s="1">
        <f>IFERROR(__xludf.DUMMYFUNCTION("""COMPUTED_VALUE"""),7537.55)</f>
        <v>7537.55</v>
      </c>
      <c r="G215" s="2">
        <f>IFERROR(__xludf.DUMMYFUNCTION("""COMPUTED_VALUE"""),45601.66666666667)</f>
        <v>45601.66667</v>
      </c>
      <c r="H215" s="1">
        <f>IFERROR(__xludf.DUMMYFUNCTION("""COMPUTED_VALUE"""),7387.4)</f>
        <v>7387.4</v>
      </c>
      <c r="J215" s="2">
        <f>IFERROR(__xludf.DUMMYFUNCTION("""COMPUTED_VALUE"""),45601.66666666667)</f>
        <v>45601.66667</v>
      </c>
      <c r="K215" s="1">
        <f>IFERROR(__xludf.DUMMYFUNCTION("""COMPUTED_VALUE"""),7536.9)</f>
        <v>7536.9</v>
      </c>
      <c r="M215" s="2">
        <f>IFERROR(__xludf.DUMMYFUNCTION("""COMPUTED_VALUE"""),45601.66666666667)</f>
        <v>45601.66667</v>
      </c>
      <c r="N215" s="1">
        <f>IFERROR(__xludf.DUMMYFUNCTION("""COMPUTED_VALUE"""),0.0)</f>
        <v>0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IFERROR(__xludf.DUMMYFUNCTION("""COMPUTED_VALUE"""),7745.92)</f>
        <v>7745.92</v>
      </c>
      <c r="D216" s="2">
        <f>IFERROR(__xludf.DUMMYFUNCTION("""COMPUTED_VALUE"""),45602.66666666667)</f>
        <v>45602.66667</v>
      </c>
      <c r="E216" s="1">
        <f>IFERROR(__xludf.DUMMYFUNCTION("""COMPUTED_VALUE"""),7833.57)</f>
        <v>7833.57</v>
      </c>
      <c r="G216" s="2">
        <f>IFERROR(__xludf.DUMMYFUNCTION("""COMPUTED_VALUE"""),45602.66666666667)</f>
        <v>45602.66667</v>
      </c>
      <c r="H216" s="1">
        <f>IFERROR(__xludf.DUMMYFUNCTION("""COMPUTED_VALUE"""),7707.7)</f>
        <v>7707.7</v>
      </c>
      <c r="J216" s="2">
        <f>IFERROR(__xludf.DUMMYFUNCTION("""COMPUTED_VALUE"""),45602.66666666667)</f>
        <v>45602.66667</v>
      </c>
      <c r="K216" s="1">
        <f>IFERROR(__xludf.DUMMYFUNCTION("""COMPUTED_VALUE"""),7827.27)</f>
        <v>7827.27</v>
      </c>
      <c r="M216" s="2">
        <f>IFERROR(__xludf.DUMMYFUNCTION("""COMPUTED_VALUE"""),45602.66666666667)</f>
        <v>45602.66667</v>
      </c>
      <c r="N216" s="1">
        <f>IFERROR(__xludf.DUMMYFUNCTION("""COMPUTED_VALUE"""),0.0)</f>
        <v>0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IFERROR(__xludf.DUMMYFUNCTION("""COMPUTED_VALUE"""),7833.46)</f>
        <v>7833.46</v>
      </c>
      <c r="D217" s="2">
        <f>IFERROR(__xludf.DUMMYFUNCTION("""COMPUTED_VALUE"""),45603.66666666667)</f>
        <v>45603.66667</v>
      </c>
      <c r="E217" s="1">
        <f>IFERROR(__xludf.DUMMYFUNCTION("""COMPUTED_VALUE"""),7883.31)</f>
        <v>7883.31</v>
      </c>
      <c r="G217" s="2">
        <f>IFERROR(__xludf.DUMMYFUNCTION("""COMPUTED_VALUE"""),45603.66666666667)</f>
        <v>45603.66667</v>
      </c>
      <c r="H217" s="1">
        <f>IFERROR(__xludf.DUMMYFUNCTION("""COMPUTED_VALUE"""),7822.75)</f>
        <v>7822.75</v>
      </c>
      <c r="J217" s="2">
        <f>IFERROR(__xludf.DUMMYFUNCTION("""COMPUTED_VALUE"""),45603.66666666667)</f>
        <v>45603.66667</v>
      </c>
      <c r="K217" s="1">
        <f>IFERROR(__xludf.DUMMYFUNCTION("""COMPUTED_VALUE"""),7857.74)</f>
        <v>7857.74</v>
      </c>
      <c r="M217" s="2">
        <f>IFERROR(__xludf.DUMMYFUNCTION("""COMPUTED_VALUE"""),45603.66666666667)</f>
        <v>45603.66667</v>
      </c>
      <c r="N217" s="1">
        <f>IFERROR(__xludf.DUMMYFUNCTION("""COMPUTED_VALUE"""),0.0)</f>
        <v>0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IFERROR(__xludf.DUMMYFUNCTION("""COMPUTED_VALUE"""),7892.52)</f>
        <v>7892.52</v>
      </c>
      <c r="D218" s="2">
        <f>IFERROR(__xludf.DUMMYFUNCTION("""COMPUTED_VALUE"""),45604.66666666667)</f>
        <v>45604.66667</v>
      </c>
      <c r="E218" s="1">
        <f>IFERROR(__xludf.DUMMYFUNCTION("""COMPUTED_VALUE"""),7966.83)</f>
        <v>7966.83</v>
      </c>
      <c r="G218" s="2">
        <f>IFERROR(__xludf.DUMMYFUNCTION("""COMPUTED_VALUE"""),45604.66666666667)</f>
        <v>45604.66667</v>
      </c>
      <c r="H218" s="1">
        <f>IFERROR(__xludf.DUMMYFUNCTION("""COMPUTED_VALUE"""),7880.84)</f>
        <v>7880.84</v>
      </c>
      <c r="J218" s="2">
        <f>IFERROR(__xludf.DUMMYFUNCTION("""COMPUTED_VALUE"""),45604.66666666667)</f>
        <v>45604.66667</v>
      </c>
      <c r="K218" s="1">
        <f>IFERROR(__xludf.DUMMYFUNCTION("""COMPUTED_VALUE"""),7961.47)</f>
        <v>7961.47</v>
      </c>
      <c r="M218" s="2">
        <f>IFERROR(__xludf.DUMMYFUNCTION("""COMPUTED_VALUE"""),45604.66666666667)</f>
        <v>45604.66667</v>
      </c>
      <c r="N218" s="1">
        <f>IFERROR(__xludf.DUMMYFUNCTION("""COMPUTED_VALUE"""),0.0)</f>
        <v>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IFERROR(__xludf.DUMMYFUNCTION("""COMPUTED_VALUE"""),8038.65)</f>
        <v>8038.65</v>
      </c>
      <c r="D219" s="2">
        <f>IFERROR(__xludf.DUMMYFUNCTION("""COMPUTED_VALUE"""),45607.66666666667)</f>
        <v>45607.66667</v>
      </c>
      <c r="E219" s="1">
        <f>IFERROR(__xludf.DUMMYFUNCTION("""COMPUTED_VALUE"""),8085.79)</f>
        <v>8085.79</v>
      </c>
      <c r="G219" s="2">
        <f>IFERROR(__xludf.DUMMYFUNCTION("""COMPUTED_VALUE"""),45607.66666666667)</f>
        <v>45607.66667</v>
      </c>
      <c r="H219" s="1">
        <f>IFERROR(__xludf.DUMMYFUNCTION("""COMPUTED_VALUE"""),8023.62)</f>
        <v>8023.62</v>
      </c>
      <c r="J219" s="2">
        <f>IFERROR(__xludf.DUMMYFUNCTION("""COMPUTED_VALUE"""),45607.66666666667)</f>
        <v>45607.66667</v>
      </c>
      <c r="K219" s="1">
        <f>IFERROR(__xludf.DUMMYFUNCTION("""COMPUTED_VALUE"""),8072.62)</f>
        <v>8072.62</v>
      </c>
      <c r="M219" s="2">
        <f>IFERROR(__xludf.DUMMYFUNCTION("""COMPUTED_VALUE"""),45607.66666666667)</f>
        <v>45607.66667</v>
      </c>
      <c r="N219" s="1">
        <f>IFERROR(__xludf.DUMMYFUNCTION("""COMPUTED_VALUE"""),0.0)</f>
        <v>0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IFERROR(__xludf.DUMMYFUNCTION("""COMPUTED_VALUE"""),8039.94)</f>
        <v>8039.94</v>
      </c>
      <c r="D220" s="2">
        <f>IFERROR(__xludf.DUMMYFUNCTION("""COMPUTED_VALUE"""),45608.66666666667)</f>
        <v>45608.66667</v>
      </c>
      <c r="E220" s="1">
        <f>IFERROR(__xludf.DUMMYFUNCTION("""COMPUTED_VALUE"""),8069.88)</f>
        <v>8069.88</v>
      </c>
      <c r="G220" s="2">
        <f>IFERROR(__xludf.DUMMYFUNCTION("""COMPUTED_VALUE"""),45608.66666666667)</f>
        <v>45608.66667</v>
      </c>
      <c r="H220" s="1">
        <f>IFERROR(__xludf.DUMMYFUNCTION("""COMPUTED_VALUE"""),7968.19)</f>
        <v>7968.19</v>
      </c>
      <c r="J220" s="2">
        <f>IFERROR(__xludf.DUMMYFUNCTION("""COMPUTED_VALUE"""),45608.66666666667)</f>
        <v>45608.66667</v>
      </c>
      <c r="K220" s="1">
        <f>IFERROR(__xludf.DUMMYFUNCTION("""COMPUTED_VALUE"""),8011.35)</f>
        <v>8011.35</v>
      </c>
      <c r="M220" s="2">
        <f>IFERROR(__xludf.DUMMYFUNCTION("""COMPUTED_VALUE"""),45608.66666666667)</f>
        <v>45608.66667</v>
      </c>
      <c r="N220" s="1">
        <f>IFERROR(__xludf.DUMMYFUNCTION("""COMPUTED_VALUE"""),0.0)</f>
        <v>0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IFERROR(__xludf.DUMMYFUNCTION("""COMPUTED_VALUE"""),8038.28)</f>
        <v>8038.28</v>
      </c>
      <c r="D221" s="2">
        <f>IFERROR(__xludf.DUMMYFUNCTION("""COMPUTED_VALUE"""),45609.66666666667)</f>
        <v>45609.66667</v>
      </c>
      <c r="E221" s="1">
        <f>IFERROR(__xludf.DUMMYFUNCTION("""COMPUTED_VALUE"""),8067.55)</f>
        <v>8067.55</v>
      </c>
      <c r="G221" s="2">
        <f>IFERROR(__xludf.DUMMYFUNCTION("""COMPUTED_VALUE"""),45609.66666666667)</f>
        <v>45609.66667</v>
      </c>
      <c r="H221" s="1">
        <f>IFERROR(__xludf.DUMMYFUNCTION("""COMPUTED_VALUE"""),7947.35)</f>
        <v>7947.35</v>
      </c>
      <c r="J221" s="2">
        <f>IFERROR(__xludf.DUMMYFUNCTION("""COMPUTED_VALUE"""),45609.66666666667)</f>
        <v>45609.66667</v>
      </c>
      <c r="K221" s="1">
        <f>IFERROR(__xludf.DUMMYFUNCTION("""COMPUTED_VALUE"""),7954.52)</f>
        <v>7954.52</v>
      </c>
      <c r="M221" s="2">
        <f>IFERROR(__xludf.DUMMYFUNCTION("""COMPUTED_VALUE"""),45609.66666666667)</f>
        <v>45609.66667</v>
      </c>
      <c r="N221" s="1">
        <f>IFERROR(__xludf.DUMMYFUNCTION("""COMPUTED_VALUE"""),0.0)</f>
        <v>0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IFERROR(__xludf.DUMMYFUNCTION("""COMPUTED_VALUE"""),7963.56)</f>
        <v>7963.56</v>
      </c>
      <c r="D222" s="2">
        <f>IFERROR(__xludf.DUMMYFUNCTION("""COMPUTED_VALUE"""),45610.66666666667)</f>
        <v>45610.66667</v>
      </c>
      <c r="E222" s="1">
        <f>IFERROR(__xludf.DUMMYFUNCTION("""COMPUTED_VALUE"""),7967.83)</f>
        <v>7967.83</v>
      </c>
      <c r="G222" s="2">
        <f>IFERROR(__xludf.DUMMYFUNCTION("""COMPUTED_VALUE"""),45610.66666666667)</f>
        <v>45610.66667</v>
      </c>
      <c r="H222" s="1">
        <f>IFERROR(__xludf.DUMMYFUNCTION("""COMPUTED_VALUE"""),7835.79)</f>
        <v>7835.79</v>
      </c>
      <c r="J222" s="2">
        <f>IFERROR(__xludf.DUMMYFUNCTION("""COMPUTED_VALUE"""),45610.66666666667)</f>
        <v>45610.66667</v>
      </c>
      <c r="K222" s="1">
        <f>IFERROR(__xludf.DUMMYFUNCTION("""COMPUTED_VALUE"""),7840.48)</f>
        <v>7840.48</v>
      </c>
      <c r="M222" s="2">
        <f>IFERROR(__xludf.DUMMYFUNCTION("""COMPUTED_VALUE"""),45610.66666666667)</f>
        <v>45610.66667</v>
      </c>
      <c r="N222" s="1">
        <f>IFERROR(__xludf.DUMMYFUNCTION("""COMPUTED_VALUE"""),0.0)</f>
        <v>0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IFERROR(__xludf.DUMMYFUNCTION("""COMPUTED_VALUE"""),7814.68)</f>
        <v>7814.68</v>
      </c>
      <c r="D223" s="2">
        <f>IFERROR(__xludf.DUMMYFUNCTION("""COMPUTED_VALUE"""),45611.66666666667)</f>
        <v>45611.66667</v>
      </c>
      <c r="E223" s="1">
        <f>IFERROR(__xludf.DUMMYFUNCTION("""COMPUTED_VALUE"""),7819.16)</f>
        <v>7819.16</v>
      </c>
      <c r="G223" s="2">
        <f>IFERROR(__xludf.DUMMYFUNCTION("""COMPUTED_VALUE"""),45611.66666666667)</f>
        <v>45611.66667</v>
      </c>
      <c r="H223" s="1">
        <f>IFERROR(__xludf.DUMMYFUNCTION("""COMPUTED_VALUE"""),7711.88)</f>
        <v>7711.88</v>
      </c>
      <c r="J223" s="2">
        <f>IFERROR(__xludf.DUMMYFUNCTION("""COMPUTED_VALUE"""),45611.66666666667)</f>
        <v>45611.66667</v>
      </c>
      <c r="K223" s="1">
        <f>IFERROR(__xludf.DUMMYFUNCTION("""COMPUTED_VALUE"""),7728.91)</f>
        <v>7728.91</v>
      </c>
      <c r="M223" s="2">
        <f>IFERROR(__xludf.DUMMYFUNCTION("""COMPUTED_VALUE"""),45611.66666666667)</f>
        <v>45611.66667</v>
      </c>
      <c r="N223" s="1">
        <f>IFERROR(__xludf.DUMMYFUNCTION("""COMPUTED_VALUE"""),0.0)</f>
        <v>0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IFERROR(__xludf.DUMMYFUNCTION("""COMPUTED_VALUE"""),7745.11)</f>
        <v>7745.11</v>
      </c>
      <c r="D224" s="2">
        <f>IFERROR(__xludf.DUMMYFUNCTION("""COMPUTED_VALUE"""),45614.66666666667)</f>
        <v>45614.66667</v>
      </c>
      <c r="E224" s="1">
        <f>IFERROR(__xludf.DUMMYFUNCTION("""COMPUTED_VALUE"""),7817.66)</f>
        <v>7817.66</v>
      </c>
      <c r="G224" s="2">
        <f>IFERROR(__xludf.DUMMYFUNCTION("""COMPUTED_VALUE"""),45614.66666666667)</f>
        <v>45614.66667</v>
      </c>
      <c r="H224" s="1">
        <f>IFERROR(__xludf.DUMMYFUNCTION("""COMPUTED_VALUE"""),7734.22)</f>
        <v>7734.22</v>
      </c>
      <c r="J224" s="2">
        <f>IFERROR(__xludf.DUMMYFUNCTION("""COMPUTED_VALUE"""),45614.66666666667)</f>
        <v>45614.66667</v>
      </c>
      <c r="K224" s="1">
        <f>IFERROR(__xludf.DUMMYFUNCTION("""COMPUTED_VALUE"""),7791.39)</f>
        <v>7791.39</v>
      </c>
      <c r="M224" s="2">
        <f>IFERROR(__xludf.DUMMYFUNCTION("""COMPUTED_VALUE"""),45614.66666666667)</f>
        <v>45614.66667</v>
      </c>
      <c r="N224" s="1">
        <f>IFERROR(__xludf.DUMMYFUNCTION("""COMPUTED_VALUE"""),0.0)</f>
        <v>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IFERROR(__xludf.DUMMYFUNCTION("""COMPUTED_VALUE"""),7729.38)</f>
        <v>7729.38</v>
      </c>
      <c r="D225" s="2">
        <f>IFERROR(__xludf.DUMMYFUNCTION("""COMPUTED_VALUE"""),45615.66666666667)</f>
        <v>45615.66667</v>
      </c>
      <c r="E225" s="1">
        <f>IFERROR(__xludf.DUMMYFUNCTION("""COMPUTED_VALUE"""),7882.41)</f>
        <v>7882.41</v>
      </c>
      <c r="G225" s="2">
        <f>IFERROR(__xludf.DUMMYFUNCTION("""COMPUTED_VALUE"""),45615.66666666667)</f>
        <v>45615.66667</v>
      </c>
      <c r="H225" s="1">
        <f>IFERROR(__xludf.DUMMYFUNCTION("""COMPUTED_VALUE"""),7727.93)</f>
        <v>7727.93</v>
      </c>
      <c r="J225" s="2">
        <f>IFERROR(__xludf.DUMMYFUNCTION("""COMPUTED_VALUE"""),45615.66666666667)</f>
        <v>45615.66667</v>
      </c>
      <c r="K225" s="1">
        <f>IFERROR(__xludf.DUMMYFUNCTION("""COMPUTED_VALUE"""),7875.81)</f>
        <v>7875.81</v>
      </c>
      <c r="M225" s="2">
        <f>IFERROR(__xludf.DUMMYFUNCTION("""COMPUTED_VALUE"""),45615.66666666667)</f>
        <v>45615.66667</v>
      </c>
      <c r="N225" s="1">
        <f>IFERROR(__xludf.DUMMYFUNCTION("""COMPUTED_VALUE"""),0.0)</f>
        <v>0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IFERROR(__xludf.DUMMYFUNCTION("""COMPUTED_VALUE"""),7899.3)</f>
        <v>7899.3</v>
      </c>
      <c r="D226" s="2">
        <f>IFERROR(__xludf.DUMMYFUNCTION("""COMPUTED_VALUE"""),45616.66666666667)</f>
        <v>45616.66667</v>
      </c>
      <c r="E226" s="1">
        <f>IFERROR(__xludf.DUMMYFUNCTION("""COMPUTED_VALUE"""),7951.21)</f>
        <v>7951.21</v>
      </c>
      <c r="G226" s="2">
        <f>IFERROR(__xludf.DUMMYFUNCTION("""COMPUTED_VALUE"""),45616.66666666667)</f>
        <v>45616.66667</v>
      </c>
      <c r="H226" s="1">
        <f>IFERROR(__xludf.DUMMYFUNCTION("""COMPUTED_VALUE"""),7846.29)</f>
        <v>7846.29</v>
      </c>
      <c r="J226" s="2">
        <f>IFERROR(__xludf.DUMMYFUNCTION("""COMPUTED_VALUE"""),45616.66666666667)</f>
        <v>45616.66667</v>
      </c>
      <c r="K226" s="1">
        <f>IFERROR(__xludf.DUMMYFUNCTION("""COMPUTED_VALUE"""),7942.51)</f>
        <v>7942.51</v>
      </c>
      <c r="M226" s="2">
        <f>IFERROR(__xludf.DUMMYFUNCTION("""COMPUTED_VALUE"""),45616.66666666667)</f>
        <v>45616.66667</v>
      </c>
      <c r="N226" s="1">
        <f>IFERROR(__xludf.DUMMYFUNCTION("""COMPUTED_VALUE"""),0.0)</f>
        <v>0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IFERROR(__xludf.DUMMYFUNCTION("""COMPUTED_VALUE"""),8011.96)</f>
        <v>8011.96</v>
      </c>
      <c r="D227" s="2">
        <f>IFERROR(__xludf.DUMMYFUNCTION("""COMPUTED_VALUE"""),45617.66666666667)</f>
        <v>45617.66667</v>
      </c>
      <c r="E227" s="1">
        <f>IFERROR(__xludf.DUMMYFUNCTION("""COMPUTED_VALUE"""),8096.05)</f>
        <v>8096.05</v>
      </c>
      <c r="G227" s="2">
        <f>IFERROR(__xludf.DUMMYFUNCTION("""COMPUTED_VALUE"""),45617.66666666667)</f>
        <v>45617.66667</v>
      </c>
      <c r="H227" s="1">
        <f>IFERROR(__xludf.DUMMYFUNCTION("""COMPUTED_VALUE"""),7983.91)</f>
        <v>7983.91</v>
      </c>
      <c r="J227" s="2">
        <f>IFERROR(__xludf.DUMMYFUNCTION("""COMPUTED_VALUE"""),45617.66666666667)</f>
        <v>45617.66667</v>
      </c>
      <c r="K227" s="1">
        <f>IFERROR(__xludf.DUMMYFUNCTION("""COMPUTED_VALUE"""),8039.72)</f>
        <v>8039.72</v>
      </c>
      <c r="M227" s="2">
        <f>IFERROR(__xludf.DUMMYFUNCTION("""COMPUTED_VALUE"""),45617.66666666667)</f>
        <v>45617.66667</v>
      </c>
      <c r="N227" s="1">
        <f>IFERROR(__xludf.DUMMYFUNCTION("""COMPUTED_VALUE"""),0.0)</f>
        <v>0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IFERROR(__xludf.DUMMYFUNCTION("""COMPUTED_VALUE"""),8066.44)</f>
        <v>8066.44</v>
      </c>
      <c r="D228" s="2">
        <f>IFERROR(__xludf.DUMMYFUNCTION("""COMPUTED_VALUE"""),45618.66666666667)</f>
        <v>45618.66667</v>
      </c>
      <c r="E228" s="1">
        <f>IFERROR(__xludf.DUMMYFUNCTION("""COMPUTED_VALUE"""),8176.77)</f>
        <v>8176.77</v>
      </c>
      <c r="G228" s="2">
        <f>IFERROR(__xludf.DUMMYFUNCTION("""COMPUTED_VALUE"""),45618.66666666667)</f>
        <v>45618.66667</v>
      </c>
      <c r="H228" s="1">
        <f>IFERROR(__xludf.DUMMYFUNCTION("""COMPUTED_VALUE"""),8066.44)</f>
        <v>8066.44</v>
      </c>
      <c r="J228" s="2">
        <f>IFERROR(__xludf.DUMMYFUNCTION("""COMPUTED_VALUE"""),45618.66666666667)</f>
        <v>45618.66667</v>
      </c>
      <c r="K228" s="1">
        <f>IFERROR(__xludf.DUMMYFUNCTION("""COMPUTED_VALUE"""),8160.83)</f>
        <v>8160.83</v>
      </c>
      <c r="M228" s="2">
        <f>IFERROR(__xludf.DUMMYFUNCTION("""COMPUTED_VALUE"""),45618.66666666667)</f>
        <v>45618.66667</v>
      </c>
      <c r="N228" s="1">
        <f>IFERROR(__xludf.DUMMYFUNCTION("""COMPUTED_VALUE"""),0.0)</f>
        <v>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IFERROR(__xludf.DUMMYFUNCTION("""COMPUTED_VALUE"""),8243.78)</f>
        <v>8243.78</v>
      </c>
      <c r="D229" s="2">
        <f>IFERROR(__xludf.DUMMYFUNCTION("""COMPUTED_VALUE"""),45621.66666666667)</f>
        <v>45621.66667</v>
      </c>
      <c r="E229" s="1">
        <f>IFERROR(__xludf.DUMMYFUNCTION("""COMPUTED_VALUE"""),8293.77)</f>
        <v>8293.77</v>
      </c>
      <c r="G229" s="2">
        <f>IFERROR(__xludf.DUMMYFUNCTION("""COMPUTED_VALUE"""),45621.66666666667)</f>
        <v>45621.66667</v>
      </c>
      <c r="H229" s="1">
        <f>IFERROR(__xludf.DUMMYFUNCTION("""COMPUTED_VALUE"""),8213.54)</f>
        <v>8213.54</v>
      </c>
      <c r="J229" s="2">
        <f>IFERROR(__xludf.DUMMYFUNCTION("""COMPUTED_VALUE"""),45621.66666666667)</f>
        <v>45621.66667</v>
      </c>
      <c r="K229" s="1">
        <f>IFERROR(__xludf.DUMMYFUNCTION("""COMPUTED_VALUE"""),8230.55)</f>
        <v>8230.55</v>
      </c>
      <c r="M229" s="2">
        <f>IFERROR(__xludf.DUMMYFUNCTION("""COMPUTED_VALUE"""),45621.66666666667)</f>
        <v>45621.66667</v>
      </c>
      <c r="N229" s="1">
        <f>IFERROR(__xludf.DUMMYFUNCTION("""COMPUTED_VALUE"""),0.0)</f>
        <v>0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IFERROR(__xludf.DUMMYFUNCTION("""COMPUTED_VALUE"""),8209.26)</f>
        <v>8209.26</v>
      </c>
      <c r="D230" s="2">
        <f>IFERROR(__xludf.DUMMYFUNCTION("""COMPUTED_VALUE"""),45622.66666666667)</f>
        <v>45622.66667</v>
      </c>
      <c r="E230" s="1">
        <f>IFERROR(__xludf.DUMMYFUNCTION("""COMPUTED_VALUE"""),8209.26)</f>
        <v>8209.26</v>
      </c>
      <c r="G230" s="2">
        <f>IFERROR(__xludf.DUMMYFUNCTION("""COMPUTED_VALUE"""),45622.66666666667)</f>
        <v>45622.66667</v>
      </c>
      <c r="H230" s="1">
        <f>IFERROR(__xludf.DUMMYFUNCTION("""COMPUTED_VALUE"""),8145.97)</f>
        <v>8145.97</v>
      </c>
      <c r="J230" s="2">
        <f>IFERROR(__xludf.DUMMYFUNCTION("""COMPUTED_VALUE"""),45622.66666666667)</f>
        <v>45622.66667</v>
      </c>
      <c r="K230" s="1">
        <f>IFERROR(__xludf.DUMMYFUNCTION("""COMPUTED_VALUE"""),8174.33)</f>
        <v>8174.33</v>
      </c>
      <c r="M230" s="2">
        <f>IFERROR(__xludf.DUMMYFUNCTION("""COMPUTED_VALUE"""),45622.66666666667)</f>
        <v>45622.66667</v>
      </c>
      <c r="N230" s="1">
        <f>IFERROR(__xludf.DUMMYFUNCTION("""COMPUTED_VALUE"""),0.0)</f>
        <v>0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IFERROR(__xludf.DUMMYFUNCTION("""COMPUTED_VALUE"""),8207.81)</f>
        <v>8207.81</v>
      </c>
      <c r="D231" s="2">
        <f>IFERROR(__xludf.DUMMYFUNCTION("""COMPUTED_VALUE"""),45623.66666666667)</f>
        <v>45623.66667</v>
      </c>
      <c r="E231" s="1">
        <f>IFERROR(__xludf.DUMMYFUNCTION("""COMPUTED_VALUE"""),8233.73)</f>
        <v>8233.73</v>
      </c>
      <c r="G231" s="2">
        <f>IFERROR(__xludf.DUMMYFUNCTION("""COMPUTED_VALUE"""),45623.66666666667)</f>
        <v>45623.66667</v>
      </c>
      <c r="H231" s="1">
        <f>IFERROR(__xludf.DUMMYFUNCTION("""COMPUTED_VALUE"""),8132.84)</f>
        <v>8132.84</v>
      </c>
      <c r="J231" s="2">
        <f>IFERROR(__xludf.DUMMYFUNCTION("""COMPUTED_VALUE"""),45623.66666666667)</f>
        <v>45623.66667</v>
      </c>
      <c r="K231" s="1">
        <f>IFERROR(__xludf.DUMMYFUNCTION("""COMPUTED_VALUE"""),8170.46)</f>
        <v>8170.46</v>
      </c>
      <c r="M231" s="2">
        <f>IFERROR(__xludf.DUMMYFUNCTION("""COMPUTED_VALUE"""),45623.66666666667)</f>
        <v>45623.66667</v>
      </c>
      <c r="N231" s="1">
        <f>IFERROR(__xludf.DUMMYFUNCTION("""COMPUTED_VALUE"""),0.0)</f>
        <v>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IFERROR(__xludf.DUMMYFUNCTION("""COMPUTED_VALUE"""),8214.18)</f>
        <v>8214.18</v>
      </c>
      <c r="D232" s="2">
        <f>IFERROR(__xludf.DUMMYFUNCTION("""COMPUTED_VALUE"""),45625.54166666667)</f>
        <v>45625.54167</v>
      </c>
      <c r="E232" s="1">
        <f>IFERROR(__xludf.DUMMYFUNCTION("""COMPUTED_VALUE"""),8242.06)</f>
        <v>8242.06</v>
      </c>
      <c r="G232" s="2">
        <f>IFERROR(__xludf.DUMMYFUNCTION("""COMPUTED_VALUE"""),45625.54166666667)</f>
        <v>45625.54167</v>
      </c>
      <c r="H232" s="1">
        <f>IFERROR(__xludf.DUMMYFUNCTION("""COMPUTED_VALUE"""),8188.28)</f>
        <v>8188.28</v>
      </c>
      <c r="J232" s="2">
        <f>IFERROR(__xludf.DUMMYFUNCTION("""COMPUTED_VALUE"""),45625.54166666667)</f>
        <v>45625.54167</v>
      </c>
      <c r="K232" s="1">
        <f>IFERROR(__xludf.DUMMYFUNCTION("""COMPUTED_VALUE"""),8189.26)</f>
        <v>8189.26</v>
      </c>
      <c r="M232" s="2">
        <f>IFERROR(__xludf.DUMMYFUNCTION("""COMPUTED_VALUE"""),45625.54166666667)</f>
        <v>45625.54167</v>
      </c>
      <c r="N232" s="1">
        <f>IFERROR(__xludf.DUMMYFUNCTION("""COMPUTED_VALUE"""),0.0)</f>
        <v>0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IFERROR(__xludf.DUMMYFUNCTION("""COMPUTED_VALUE"""),8205.67)</f>
        <v>8205.67</v>
      </c>
      <c r="D233" s="2">
        <f>IFERROR(__xludf.DUMMYFUNCTION("""COMPUTED_VALUE"""),45628.66666666667)</f>
        <v>45628.66667</v>
      </c>
      <c r="E233" s="1">
        <f>IFERROR(__xludf.DUMMYFUNCTION("""COMPUTED_VALUE"""),8216.97)</f>
        <v>8216.97</v>
      </c>
      <c r="G233" s="2">
        <f>IFERROR(__xludf.DUMMYFUNCTION("""COMPUTED_VALUE"""),45628.66666666667)</f>
        <v>45628.66667</v>
      </c>
      <c r="H233" s="1">
        <f>IFERROR(__xludf.DUMMYFUNCTION("""COMPUTED_VALUE"""),8159.88)</f>
        <v>8159.88</v>
      </c>
      <c r="J233" s="2">
        <f>IFERROR(__xludf.DUMMYFUNCTION("""COMPUTED_VALUE"""),45628.66666666667)</f>
        <v>45628.66667</v>
      </c>
      <c r="K233" s="1">
        <f>IFERROR(__xludf.DUMMYFUNCTION("""COMPUTED_VALUE"""),8171.24)</f>
        <v>8171.24</v>
      </c>
      <c r="M233" s="2">
        <f>IFERROR(__xludf.DUMMYFUNCTION("""COMPUTED_VALUE"""),45628.66666666667)</f>
        <v>45628.66667</v>
      </c>
      <c r="N233" s="1">
        <f>IFERROR(__xludf.DUMMYFUNCTION("""COMPUTED_VALUE"""),0.0)</f>
        <v>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IFERROR(__xludf.DUMMYFUNCTION("""COMPUTED_VALUE"""),8168.45)</f>
        <v>8168.45</v>
      </c>
      <c r="D234" s="2">
        <f>IFERROR(__xludf.DUMMYFUNCTION("""COMPUTED_VALUE"""),45629.66666666667)</f>
        <v>45629.66667</v>
      </c>
      <c r="E234" s="1">
        <f>IFERROR(__xludf.DUMMYFUNCTION("""COMPUTED_VALUE"""),8198.8)</f>
        <v>8198.8</v>
      </c>
      <c r="G234" s="2">
        <f>IFERROR(__xludf.DUMMYFUNCTION("""COMPUTED_VALUE"""),45629.66666666667)</f>
        <v>45629.66667</v>
      </c>
      <c r="H234" s="1">
        <f>IFERROR(__xludf.DUMMYFUNCTION("""COMPUTED_VALUE"""),8155.3)</f>
        <v>8155.3</v>
      </c>
      <c r="J234" s="2">
        <f>IFERROR(__xludf.DUMMYFUNCTION("""COMPUTED_VALUE"""),45629.66666666667)</f>
        <v>45629.66667</v>
      </c>
      <c r="K234" s="1">
        <f>IFERROR(__xludf.DUMMYFUNCTION("""COMPUTED_VALUE"""),8188.39)</f>
        <v>8188.39</v>
      </c>
      <c r="M234" s="2">
        <f>IFERROR(__xludf.DUMMYFUNCTION("""COMPUTED_VALUE"""),45629.66666666667)</f>
        <v>45629.66667</v>
      </c>
      <c r="N234" s="1">
        <f>IFERROR(__xludf.DUMMYFUNCTION("""COMPUTED_VALUE"""),0.0)</f>
        <v>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IFERROR(__xludf.DUMMYFUNCTION("""COMPUTED_VALUE"""),8217.35)</f>
        <v>8217.35</v>
      </c>
      <c r="D235" s="2">
        <f>IFERROR(__xludf.DUMMYFUNCTION("""COMPUTED_VALUE"""),45630.66666666667)</f>
        <v>45630.66667</v>
      </c>
      <c r="E235" s="1">
        <f>IFERROR(__xludf.DUMMYFUNCTION("""COMPUTED_VALUE"""),8248.36)</f>
        <v>8248.36</v>
      </c>
      <c r="G235" s="2">
        <f>IFERROR(__xludf.DUMMYFUNCTION("""COMPUTED_VALUE"""),45630.66666666667)</f>
        <v>45630.66667</v>
      </c>
      <c r="H235" s="1">
        <f>IFERROR(__xludf.DUMMYFUNCTION("""COMPUTED_VALUE"""),8188.52)</f>
        <v>8188.52</v>
      </c>
      <c r="J235" s="2">
        <f>IFERROR(__xludf.DUMMYFUNCTION("""COMPUTED_VALUE"""),45630.66666666667)</f>
        <v>45630.66667</v>
      </c>
      <c r="K235" s="1">
        <f>IFERROR(__xludf.DUMMYFUNCTION("""COMPUTED_VALUE"""),8246.27)</f>
        <v>8246.27</v>
      </c>
      <c r="M235" s="2">
        <f>IFERROR(__xludf.DUMMYFUNCTION("""COMPUTED_VALUE"""),45630.66666666667)</f>
        <v>45630.66667</v>
      </c>
      <c r="N235" s="1">
        <f>IFERROR(__xludf.DUMMYFUNCTION("""COMPUTED_VALUE"""),0.0)</f>
        <v>0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IFERROR(__xludf.DUMMYFUNCTION("""COMPUTED_VALUE"""),8264.9)</f>
        <v>8264.9</v>
      </c>
      <c r="D236" s="2">
        <f>IFERROR(__xludf.DUMMYFUNCTION("""COMPUTED_VALUE"""),45631.66666666667)</f>
        <v>45631.66667</v>
      </c>
      <c r="E236" s="1">
        <f>IFERROR(__xludf.DUMMYFUNCTION("""COMPUTED_VALUE"""),8267.44)</f>
        <v>8267.44</v>
      </c>
      <c r="G236" s="2">
        <f>IFERROR(__xludf.DUMMYFUNCTION("""COMPUTED_VALUE"""),45631.66666666667)</f>
        <v>45631.66667</v>
      </c>
      <c r="H236" s="1">
        <f>IFERROR(__xludf.DUMMYFUNCTION("""COMPUTED_VALUE"""),8160.7)</f>
        <v>8160.7</v>
      </c>
      <c r="J236" s="2">
        <f>IFERROR(__xludf.DUMMYFUNCTION("""COMPUTED_VALUE"""),45631.66666666667)</f>
        <v>45631.66667</v>
      </c>
      <c r="K236" s="1">
        <f>IFERROR(__xludf.DUMMYFUNCTION("""COMPUTED_VALUE"""),8162.8)</f>
        <v>8162.8</v>
      </c>
      <c r="M236" s="2">
        <f>IFERROR(__xludf.DUMMYFUNCTION("""COMPUTED_VALUE"""),45631.66666666667)</f>
        <v>45631.66667</v>
      </c>
      <c r="N236" s="1">
        <f>IFERROR(__xludf.DUMMYFUNCTION("""COMPUTED_VALUE"""),0.0)</f>
        <v>0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IFERROR(__xludf.DUMMYFUNCTION("""COMPUTED_VALUE"""),8208.13)</f>
        <v>8208.13</v>
      </c>
      <c r="D237" s="2">
        <f>IFERROR(__xludf.DUMMYFUNCTION("""COMPUTED_VALUE"""),45632.66666666667)</f>
        <v>45632.66667</v>
      </c>
      <c r="E237" s="1">
        <f>IFERROR(__xludf.DUMMYFUNCTION("""COMPUTED_VALUE"""),8226.32)</f>
        <v>8226.32</v>
      </c>
      <c r="G237" s="2">
        <f>IFERROR(__xludf.DUMMYFUNCTION("""COMPUTED_VALUE"""),45632.66666666667)</f>
        <v>45632.66667</v>
      </c>
      <c r="H237" s="1">
        <f>IFERROR(__xludf.DUMMYFUNCTION("""COMPUTED_VALUE"""),8178.87)</f>
        <v>8178.87</v>
      </c>
      <c r="J237" s="2">
        <f>IFERROR(__xludf.DUMMYFUNCTION("""COMPUTED_VALUE"""),45632.66666666667)</f>
        <v>45632.66667</v>
      </c>
      <c r="K237" s="1">
        <f>IFERROR(__xludf.DUMMYFUNCTION("""COMPUTED_VALUE"""),8195.89)</f>
        <v>8195.89</v>
      </c>
      <c r="M237" s="2">
        <f>IFERROR(__xludf.DUMMYFUNCTION("""COMPUTED_VALUE"""),45632.66666666667)</f>
        <v>45632.66667</v>
      </c>
      <c r="N237" s="1">
        <f>IFERROR(__xludf.DUMMYFUNCTION("""COMPUTED_VALUE"""),0.0)</f>
        <v>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IFERROR(__xludf.DUMMYFUNCTION("""COMPUTED_VALUE"""),8211.48)</f>
        <v>8211.48</v>
      </c>
      <c r="D238" s="2">
        <f>IFERROR(__xludf.DUMMYFUNCTION("""COMPUTED_VALUE"""),45635.66666666667)</f>
        <v>45635.66667</v>
      </c>
      <c r="E238" s="1">
        <f>IFERROR(__xludf.DUMMYFUNCTION("""COMPUTED_VALUE"""),8214.07)</f>
        <v>8214.07</v>
      </c>
      <c r="G238" s="2">
        <f>IFERROR(__xludf.DUMMYFUNCTION("""COMPUTED_VALUE"""),45635.66666666667)</f>
        <v>45635.66667</v>
      </c>
      <c r="H238" s="1">
        <f>IFERROR(__xludf.DUMMYFUNCTION("""COMPUTED_VALUE"""),8096.82)</f>
        <v>8096.82</v>
      </c>
      <c r="J238" s="2">
        <f>IFERROR(__xludf.DUMMYFUNCTION("""COMPUTED_VALUE"""),45635.66666666667)</f>
        <v>45635.66667</v>
      </c>
      <c r="K238" s="1">
        <f>IFERROR(__xludf.DUMMYFUNCTION("""COMPUTED_VALUE"""),8099.38)</f>
        <v>8099.38</v>
      </c>
      <c r="M238" s="2">
        <f>IFERROR(__xludf.DUMMYFUNCTION("""COMPUTED_VALUE"""),45635.66666666667)</f>
        <v>45635.66667</v>
      </c>
      <c r="N238" s="1">
        <f>IFERROR(__xludf.DUMMYFUNCTION("""COMPUTED_VALUE"""),0.0)</f>
        <v>0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IFERROR(__xludf.DUMMYFUNCTION("""COMPUTED_VALUE"""),8099.95)</f>
        <v>8099.95</v>
      </c>
      <c r="D239" s="2">
        <f>IFERROR(__xludf.DUMMYFUNCTION("""COMPUTED_VALUE"""),45636.66666666667)</f>
        <v>45636.66667</v>
      </c>
      <c r="E239" s="1">
        <f>IFERROR(__xludf.DUMMYFUNCTION("""COMPUTED_VALUE"""),8099.95)</f>
        <v>8099.95</v>
      </c>
      <c r="G239" s="2">
        <f>IFERROR(__xludf.DUMMYFUNCTION("""COMPUTED_VALUE"""),45636.66666666667)</f>
        <v>45636.66667</v>
      </c>
      <c r="H239" s="1">
        <f>IFERROR(__xludf.DUMMYFUNCTION("""COMPUTED_VALUE"""),8010.11)</f>
        <v>8010.11</v>
      </c>
      <c r="J239" s="2">
        <f>IFERROR(__xludf.DUMMYFUNCTION("""COMPUTED_VALUE"""),45636.66666666667)</f>
        <v>45636.66667</v>
      </c>
      <c r="K239" s="1">
        <f>IFERROR(__xludf.DUMMYFUNCTION("""COMPUTED_VALUE"""),8022.63)</f>
        <v>8022.63</v>
      </c>
      <c r="M239" s="2">
        <f>IFERROR(__xludf.DUMMYFUNCTION("""COMPUTED_VALUE"""),45636.66666666667)</f>
        <v>45636.66667</v>
      </c>
      <c r="N239" s="1">
        <f>IFERROR(__xludf.DUMMYFUNCTION("""COMPUTED_VALUE"""),0.0)</f>
        <v>0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IFERROR(__xludf.DUMMYFUNCTION("""COMPUTED_VALUE"""),8087.74)</f>
        <v>8087.74</v>
      </c>
      <c r="D240" s="2">
        <f>IFERROR(__xludf.DUMMYFUNCTION("""COMPUTED_VALUE"""),45637.66666666667)</f>
        <v>45637.66667</v>
      </c>
      <c r="E240" s="1">
        <f>IFERROR(__xludf.DUMMYFUNCTION("""COMPUTED_VALUE"""),8118.93)</f>
        <v>8118.93</v>
      </c>
      <c r="G240" s="2">
        <f>IFERROR(__xludf.DUMMYFUNCTION("""COMPUTED_VALUE"""),45637.66666666667)</f>
        <v>45637.66667</v>
      </c>
      <c r="H240" s="1">
        <f>IFERROR(__xludf.DUMMYFUNCTION("""COMPUTED_VALUE"""),8070.7)</f>
        <v>8070.7</v>
      </c>
      <c r="J240" s="2">
        <f>IFERROR(__xludf.DUMMYFUNCTION("""COMPUTED_VALUE"""),45637.66666666667)</f>
        <v>45637.66667</v>
      </c>
      <c r="K240" s="1">
        <f>IFERROR(__xludf.DUMMYFUNCTION("""COMPUTED_VALUE"""),8096.63)</f>
        <v>8096.63</v>
      </c>
      <c r="M240" s="2">
        <f>IFERROR(__xludf.DUMMYFUNCTION("""COMPUTED_VALUE"""),45637.66666666667)</f>
        <v>45637.66667</v>
      </c>
      <c r="N240" s="1">
        <f>IFERROR(__xludf.DUMMYFUNCTION("""COMPUTED_VALUE"""),0.0)</f>
        <v>0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IFERROR(__xludf.DUMMYFUNCTION("""COMPUTED_VALUE"""),8075.4)</f>
        <v>8075.4</v>
      </c>
      <c r="D241" s="2">
        <f>IFERROR(__xludf.DUMMYFUNCTION("""COMPUTED_VALUE"""),45638.66666666667)</f>
        <v>45638.66667</v>
      </c>
      <c r="E241" s="1">
        <f>IFERROR(__xludf.DUMMYFUNCTION("""COMPUTED_VALUE"""),8096.78)</f>
        <v>8096.78</v>
      </c>
      <c r="G241" s="2">
        <f>IFERROR(__xludf.DUMMYFUNCTION("""COMPUTED_VALUE"""),45638.66666666667)</f>
        <v>45638.66667</v>
      </c>
      <c r="H241" s="1">
        <f>IFERROR(__xludf.DUMMYFUNCTION("""COMPUTED_VALUE"""),8046.22)</f>
        <v>8046.22</v>
      </c>
      <c r="J241" s="2">
        <f>IFERROR(__xludf.DUMMYFUNCTION("""COMPUTED_VALUE"""),45638.66666666667)</f>
        <v>45638.66667</v>
      </c>
      <c r="K241" s="1">
        <f>IFERROR(__xludf.DUMMYFUNCTION("""COMPUTED_VALUE"""),8047.68)</f>
        <v>8047.68</v>
      </c>
      <c r="M241" s="2">
        <f>IFERROR(__xludf.DUMMYFUNCTION("""COMPUTED_VALUE"""),45638.66666666667)</f>
        <v>45638.66667</v>
      </c>
      <c r="N241" s="1">
        <f>IFERROR(__xludf.DUMMYFUNCTION("""COMPUTED_VALUE"""),0.0)</f>
        <v>0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IFERROR(__xludf.DUMMYFUNCTION("""COMPUTED_VALUE"""),8056.99)</f>
        <v>8056.99</v>
      </c>
      <c r="D242" s="2">
        <f>IFERROR(__xludf.DUMMYFUNCTION("""COMPUTED_VALUE"""),45639.66666666667)</f>
        <v>45639.66667</v>
      </c>
      <c r="E242" s="1">
        <f>IFERROR(__xludf.DUMMYFUNCTION("""COMPUTED_VALUE"""),8070.92)</f>
        <v>8070.92</v>
      </c>
      <c r="G242" s="2">
        <f>IFERROR(__xludf.DUMMYFUNCTION("""COMPUTED_VALUE"""),45639.66666666667)</f>
        <v>45639.66667</v>
      </c>
      <c r="H242" s="1">
        <f>IFERROR(__xludf.DUMMYFUNCTION("""COMPUTED_VALUE"""),7983.61)</f>
        <v>7983.61</v>
      </c>
      <c r="J242" s="2">
        <f>IFERROR(__xludf.DUMMYFUNCTION("""COMPUTED_VALUE"""),45639.66666666667)</f>
        <v>45639.66667</v>
      </c>
      <c r="K242" s="1">
        <f>IFERROR(__xludf.DUMMYFUNCTION("""COMPUTED_VALUE"""),8023.62)</f>
        <v>8023.62</v>
      </c>
      <c r="M242" s="2">
        <f>IFERROR(__xludf.DUMMYFUNCTION("""COMPUTED_VALUE"""),45639.66666666667)</f>
        <v>45639.66667</v>
      </c>
      <c r="N242" s="1">
        <f>IFERROR(__xludf.DUMMYFUNCTION("""COMPUTED_VALUE"""),0.0)</f>
        <v>0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IFERROR(__xludf.DUMMYFUNCTION("""COMPUTED_VALUE"""),8030.41)</f>
        <v>8030.41</v>
      </c>
      <c r="D243" s="2">
        <f>IFERROR(__xludf.DUMMYFUNCTION("""COMPUTED_VALUE"""),45642.66666666667)</f>
        <v>45642.66667</v>
      </c>
      <c r="E243" s="1">
        <f>IFERROR(__xludf.DUMMYFUNCTION("""COMPUTED_VALUE"""),8090.89)</f>
        <v>8090.89</v>
      </c>
      <c r="G243" s="2">
        <f>IFERROR(__xludf.DUMMYFUNCTION("""COMPUTED_VALUE"""),45642.66666666667)</f>
        <v>45642.66667</v>
      </c>
      <c r="H243" s="1">
        <f>IFERROR(__xludf.DUMMYFUNCTION("""COMPUTED_VALUE"""),8003.93)</f>
        <v>8003.93</v>
      </c>
      <c r="J243" s="2">
        <f>IFERROR(__xludf.DUMMYFUNCTION("""COMPUTED_VALUE"""),45642.66666666667)</f>
        <v>45642.66667</v>
      </c>
      <c r="K243" s="1">
        <f>IFERROR(__xludf.DUMMYFUNCTION("""COMPUTED_VALUE"""),8052.63)</f>
        <v>8052.63</v>
      </c>
      <c r="M243" s="2">
        <f>IFERROR(__xludf.DUMMYFUNCTION("""COMPUTED_VALUE"""),45642.66666666667)</f>
        <v>45642.66667</v>
      </c>
      <c r="N243" s="1">
        <f>IFERROR(__xludf.DUMMYFUNCTION("""COMPUTED_VALUE"""),0.0)</f>
        <v>0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IFERROR(__xludf.DUMMYFUNCTION("""COMPUTED_VALUE"""),8005.07)</f>
        <v>8005.07</v>
      </c>
      <c r="D244" s="2">
        <f>IFERROR(__xludf.DUMMYFUNCTION("""COMPUTED_VALUE"""),45643.66666666667)</f>
        <v>45643.66667</v>
      </c>
      <c r="E244" s="1">
        <f>IFERROR(__xludf.DUMMYFUNCTION("""COMPUTED_VALUE"""),8023.42)</f>
        <v>8023.42</v>
      </c>
      <c r="G244" s="2">
        <f>IFERROR(__xludf.DUMMYFUNCTION("""COMPUTED_VALUE"""),45643.66666666667)</f>
        <v>45643.66667</v>
      </c>
      <c r="H244" s="1">
        <f>IFERROR(__xludf.DUMMYFUNCTION("""COMPUTED_VALUE"""),7941.8)</f>
        <v>7941.8</v>
      </c>
      <c r="J244" s="2">
        <f>IFERROR(__xludf.DUMMYFUNCTION("""COMPUTED_VALUE"""),45643.66666666667)</f>
        <v>45643.66667</v>
      </c>
      <c r="K244" s="1">
        <f>IFERROR(__xludf.DUMMYFUNCTION("""COMPUTED_VALUE"""),7956.69)</f>
        <v>7956.69</v>
      </c>
      <c r="M244" s="2">
        <f>IFERROR(__xludf.DUMMYFUNCTION("""COMPUTED_VALUE"""),45643.66666666667)</f>
        <v>45643.66667</v>
      </c>
      <c r="N244" s="1">
        <f>IFERROR(__xludf.DUMMYFUNCTION("""COMPUTED_VALUE"""),0.0)</f>
        <v>0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IFERROR(__xludf.DUMMYFUNCTION("""COMPUTED_VALUE"""),7979.09)</f>
        <v>7979.09</v>
      </c>
      <c r="D245" s="2">
        <f>IFERROR(__xludf.DUMMYFUNCTION("""COMPUTED_VALUE"""),45644.66666666667)</f>
        <v>45644.66667</v>
      </c>
      <c r="E245" s="1">
        <f>IFERROR(__xludf.DUMMYFUNCTION("""COMPUTED_VALUE"""),7979.98)</f>
        <v>7979.98</v>
      </c>
      <c r="G245" s="2">
        <f>IFERROR(__xludf.DUMMYFUNCTION("""COMPUTED_VALUE"""),45644.66666666667)</f>
        <v>45644.66667</v>
      </c>
      <c r="H245" s="1">
        <f>IFERROR(__xludf.DUMMYFUNCTION("""COMPUTED_VALUE"""),7609.32)</f>
        <v>7609.32</v>
      </c>
      <c r="J245" s="2">
        <f>IFERROR(__xludf.DUMMYFUNCTION("""COMPUTED_VALUE"""),45644.66666666667)</f>
        <v>45644.66667</v>
      </c>
      <c r="K245" s="1">
        <f>IFERROR(__xludf.DUMMYFUNCTION("""COMPUTED_VALUE"""),7633.7)</f>
        <v>7633.7</v>
      </c>
      <c r="M245" s="2">
        <f>IFERROR(__xludf.DUMMYFUNCTION("""COMPUTED_VALUE"""),45644.66666666667)</f>
        <v>45644.66667</v>
      </c>
      <c r="N245" s="1">
        <f>IFERROR(__xludf.DUMMYFUNCTION("""COMPUTED_VALUE"""),0.0)</f>
        <v>0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IFERROR(__xludf.DUMMYFUNCTION("""COMPUTED_VALUE"""),7708.54)</f>
        <v>7708.54</v>
      </c>
      <c r="D246" s="2">
        <f>IFERROR(__xludf.DUMMYFUNCTION("""COMPUTED_VALUE"""),45645.66666666667)</f>
        <v>45645.66667</v>
      </c>
      <c r="E246" s="1">
        <f>IFERROR(__xludf.DUMMYFUNCTION("""COMPUTED_VALUE"""),7751.96)</f>
        <v>7751.96</v>
      </c>
      <c r="G246" s="2">
        <f>IFERROR(__xludf.DUMMYFUNCTION("""COMPUTED_VALUE"""),45645.66666666667)</f>
        <v>45645.66667</v>
      </c>
      <c r="H246" s="1">
        <f>IFERROR(__xludf.DUMMYFUNCTION("""COMPUTED_VALUE"""),7591.99)</f>
        <v>7591.99</v>
      </c>
      <c r="J246" s="2">
        <f>IFERROR(__xludf.DUMMYFUNCTION("""COMPUTED_VALUE"""),45645.66666666667)</f>
        <v>45645.66667</v>
      </c>
      <c r="K246" s="1">
        <f>IFERROR(__xludf.DUMMYFUNCTION("""COMPUTED_VALUE"""),7605.4)</f>
        <v>7605.4</v>
      </c>
      <c r="M246" s="2">
        <f>IFERROR(__xludf.DUMMYFUNCTION("""COMPUTED_VALUE"""),45645.66666666667)</f>
        <v>45645.66667</v>
      </c>
      <c r="N246" s="1">
        <f>IFERROR(__xludf.DUMMYFUNCTION("""COMPUTED_VALUE"""),0.0)</f>
        <v>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IFERROR(__xludf.DUMMYFUNCTION("""COMPUTED_VALUE"""),7550.01)</f>
        <v>7550.01</v>
      </c>
      <c r="D247" s="2">
        <f>IFERROR(__xludf.DUMMYFUNCTION("""COMPUTED_VALUE"""),45646.66666666667)</f>
        <v>45646.66667</v>
      </c>
      <c r="E247" s="1">
        <f>IFERROR(__xludf.DUMMYFUNCTION("""COMPUTED_VALUE"""),7766.05)</f>
        <v>7766.05</v>
      </c>
      <c r="G247" s="2">
        <f>IFERROR(__xludf.DUMMYFUNCTION("""COMPUTED_VALUE"""),45646.66666666667)</f>
        <v>45646.66667</v>
      </c>
      <c r="H247" s="1">
        <f>IFERROR(__xludf.DUMMYFUNCTION("""COMPUTED_VALUE"""),7546.64)</f>
        <v>7546.64</v>
      </c>
      <c r="J247" s="2">
        <f>IFERROR(__xludf.DUMMYFUNCTION("""COMPUTED_VALUE"""),45646.66666666667)</f>
        <v>45646.66667</v>
      </c>
      <c r="K247" s="1">
        <f>IFERROR(__xludf.DUMMYFUNCTION("""COMPUTED_VALUE"""),7713.54)</f>
        <v>7713.54</v>
      </c>
      <c r="M247" s="2">
        <f>IFERROR(__xludf.DUMMYFUNCTION("""COMPUTED_VALUE"""),45646.66666666667)</f>
        <v>45646.66667</v>
      </c>
      <c r="N247" s="1">
        <f>IFERROR(__xludf.DUMMYFUNCTION("""COMPUTED_VALUE"""),0.0)</f>
        <v>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IFERROR(__xludf.DUMMYFUNCTION("""COMPUTED_VALUE"""),7693.87)</f>
        <v>7693.87</v>
      </c>
      <c r="D248" s="2">
        <f>IFERROR(__xludf.DUMMYFUNCTION("""COMPUTED_VALUE"""),45649.66666666667)</f>
        <v>45649.66667</v>
      </c>
      <c r="E248" s="1">
        <f>IFERROR(__xludf.DUMMYFUNCTION("""COMPUTED_VALUE"""),7702.51)</f>
        <v>7702.51</v>
      </c>
      <c r="G248" s="2">
        <f>IFERROR(__xludf.DUMMYFUNCTION("""COMPUTED_VALUE"""),45649.66666666667)</f>
        <v>45649.66667</v>
      </c>
      <c r="H248" s="1">
        <f>IFERROR(__xludf.DUMMYFUNCTION("""COMPUTED_VALUE"""),7630.91)</f>
        <v>7630.91</v>
      </c>
      <c r="J248" s="2">
        <f>IFERROR(__xludf.DUMMYFUNCTION("""COMPUTED_VALUE"""),45649.66666666667)</f>
        <v>45649.66667</v>
      </c>
      <c r="K248" s="1">
        <f>IFERROR(__xludf.DUMMYFUNCTION("""COMPUTED_VALUE"""),7693.67)</f>
        <v>7693.67</v>
      </c>
      <c r="M248" s="2">
        <f>IFERROR(__xludf.DUMMYFUNCTION("""COMPUTED_VALUE"""),45649.66666666667)</f>
        <v>45649.66667</v>
      </c>
      <c r="N248" s="1">
        <f>IFERROR(__xludf.DUMMYFUNCTION("""COMPUTED_VALUE"""),0.0)</f>
        <v>0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IFERROR(__xludf.DUMMYFUNCTION("""COMPUTED_VALUE"""),7711.57)</f>
        <v>7711.57</v>
      </c>
      <c r="D249" s="2">
        <f>IFERROR(__xludf.DUMMYFUNCTION("""COMPUTED_VALUE"""),45650.54166666667)</f>
        <v>45650.54167</v>
      </c>
      <c r="E249" s="1">
        <f>IFERROR(__xludf.DUMMYFUNCTION("""COMPUTED_VALUE"""),7773.43)</f>
        <v>7773.43</v>
      </c>
      <c r="G249" s="2">
        <f>IFERROR(__xludf.DUMMYFUNCTION("""COMPUTED_VALUE"""),45650.54166666667)</f>
        <v>45650.54167</v>
      </c>
      <c r="H249" s="1">
        <f>IFERROR(__xludf.DUMMYFUNCTION("""COMPUTED_VALUE"""),7698.59)</f>
        <v>7698.59</v>
      </c>
      <c r="J249" s="2">
        <f>IFERROR(__xludf.DUMMYFUNCTION("""COMPUTED_VALUE"""),45650.54166666667)</f>
        <v>45650.54167</v>
      </c>
      <c r="K249" s="1">
        <f>IFERROR(__xludf.DUMMYFUNCTION("""COMPUTED_VALUE"""),7772.3)</f>
        <v>7772.3</v>
      </c>
      <c r="M249" s="2">
        <f>IFERROR(__xludf.DUMMYFUNCTION("""COMPUTED_VALUE"""),45650.54166666667)</f>
        <v>45650.54167</v>
      </c>
      <c r="N249" s="1">
        <f>IFERROR(__xludf.DUMMYFUNCTION("""COMPUTED_VALUE"""),0.0)</f>
        <v>0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IFERROR(__xludf.DUMMYFUNCTION("""COMPUTED_VALUE"""),7735.07)</f>
        <v>7735.07</v>
      </c>
      <c r="D250" s="2">
        <f>IFERROR(__xludf.DUMMYFUNCTION("""COMPUTED_VALUE"""),45652.66666666667)</f>
        <v>45652.66667</v>
      </c>
      <c r="E250" s="1">
        <f>IFERROR(__xludf.DUMMYFUNCTION("""COMPUTED_VALUE"""),7788.01)</f>
        <v>7788.01</v>
      </c>
      <c r="G250" s="2">
        <f>IFERROR(__xludf.DUMMYFUNCTION("""COMPUTED_VALUE"""),45652.66666666667)</f>
        <v>45652.66667</v>
      </c>
      <c r="H250" s="1">
        <f>IFERROR(__xludf.DUMMYFUNCTION("""COMPUTED_VALUE"""),7722.97)</f>
        <v>7722.97</v>
      </c>
      <c r="J250" s="2">
        <f>IFERROR(__xludf.DUMMYFUNCTION("""COMPUTED_VALUE"""),45652.66666666667)</f>
        <v>45652.66667</v>
      </c>
      <c r="K250" s="1">
        <f>IFERROR(__xludf.DUMMYFUNCTION("""COMPUTED_VALUE"""),7773.77)</f>
        <v>7773.77</v>
      </c>
      <c r="M250" s="2">
        <f>IFERROR(__xludf.DUMMYFUNCTION("""COMPUTED_VALUE"""),45652.66666666667)</f>
        <v>45652.66667</v>
      </c>
      <c r="N250" s="1">
        <f>IFERROR(__xludf.DUMMYFUNCTION("""COMPUTED_VALUE"""),0.0)</f>
        <v>0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IFERROR(__xludf.DUMMYFUNCTION("""COMPUTED_VALUE"""),7725.86)</f>
        <v>7725.86</v>
      </c>
      <c r="D251" s="2">
        <f>IFERROR(__xludf.DUMMYFUNCTION("""COMPUTED_VALUE"""),45653.66666666667)</f>
        <v>45653.66667</v>
      </c>
      <c r="E251" s="1">
        <f>IFERROR(__xludf.DUMMYFUNCTION("""COMPUTED_VALUE"""),7749.19)</f>
        <v>7749.19</v>
      </c>
      <c r="G251" s="2">
        <f>IFERROR(__xludf.DUMMYFUNCTION("""COMPUTED_VALUE"""),45653.66666666667)</f>
        <v>45653.66667</v>
      </c>
      <c r="H251" s="1">
        <f>IFERROR(__xludf.DUMMYFUNCTION("""COMPUTED_VALUE"""),7632.56)</f>
        <v>7632.56</v>
      </c>
      <c r="J251" s="2">
        <f>IFERROR(__xludf.DUMMYFUNCTION("""COMPUTED_VALUE"""),45653.66666666667)</f>
        <v>45653.66667</v>
      </c>
      <c r="K251" s="1">
        <f>IFERROR(__xludf.DUMMYFUNCTION("""COMPUTED_VALUE"""),7681.89)</f>
        <v>7681.89</v>
      </c>
      <c r="M251" s="2">
        <f>IFERROR(__xludf.DUMMYFUNCTION("""COMPUTED_VALUE"""),45653.66666666667)</f>
        <v>45653.66667</v>
      </c>
      <c r="N251" s="1">
        <f>IFERROR(__xludf.DUMMYFUNCTION("""COMPUTED_VALUE"""),0.0)</f>
        <v>0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IFERROR(__xludf.DUMMYFUNCTION("""COMPUTED_VALUE"""),7603.72)</f>
        <v>7603.72</v>
      </c>
      <c r="D252" s="2">
        <f>IFERROR(__xludf.DUMMYFUNCTION("""COMPUTED_VALUE"""),45656.66666666667)</f>
        <v>45656.66667</v>
      </c>
      <c r="E252" s="1">
        <f>IFERROR(__xludf.DUMMYFUNCTION("""COMPUTED_VALUE"""),7639.01)</f>
        <v>7639.01</v>
      </c>
      <c r="G252" s="2">
        <f>IFERROR(__xludf.DUMMYFUNCTION("""COMPUTED_VALUE"""),45656.66666666667)</f>
        <v>45656.66667</v>
      </c>
      <c r="H252" s="1">
        <f>IFERROR(__xludf.DUMMYFUNCTION("""COMPUTED_VALUE"""),7518.59)</f>
        <v>7518.59</v>
      </c>
      <c r="J252" s="2">
        <f>IFERROR(__xludf.DUMMYFUNCTION("""COMPUTED_VALUE"""),45656.66666666667)</f>
        <v>45656.66667</v>
      </c>
      <c r="K252" s="1">
        <f>IFERROR(__xludf.DUMMYFUNCTION("""COMPUTED_VALUE"""),7589.71)</f>
        <v>7589.71</v>
      </c>
      <c r="M252" s="2">
        <f>IFERROR(__xludf.DUMMYFUNCTION("""COMPUTED_VALUE"""),45656.66666666667)</f>
        <v>45656.66667</v>
      </c>
      <c r="N252" s="1">
        <f>IFERROR(__xludf.DUMMYFUNCTION("""COMPUTED_VALUE"""),0.0)</f>
        <v>0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IFERROR(__xludf.DUMMYFUNCTION("""COMPUTED_VALUE"""),7632.1)</f>
        <v>7632.1</v>
      </c>
      <c r="D253" s="2">
        <f>IFERROR(__xludf.DUMMYFUNCTION("""COMPUTED_VALUE"""),45657.66666666667)</f>
        <v>45657.66667</v>
      </c>
      <c r="E253" s="1">
        <f>IFERROR(__xludf.DUMMYFUNCTION("""COMPUTED_VALUE"""),7645.79)</f>
        <v>7645.79</v>
      </c>
      <c r="G253" s="2">
        <f>IFERROR(__xludf.DUMMYFUNCTION("""COMPUTED_VALUE"""),45657.66666666667)</f>
        <v>45657.66667</v>
      </c>
      <c r="H253" s="1">
        <f>IFERROR(__xludf.DUMMYFUNCTION("""COMPUTED_VALUE"""),7548.9)</f>
        <v>7548.9</v>
      </c>
      <c r="J253" s="2">
        <f>IFERROR(__xludf.DUMMYFUNCTION("""COMPUTED_VALUE"""),45657.66666666667)</f>
        <v>45657.66667</v>
      </c>
      <c r="K253" s="1">
        <f>IFERROR(__xludf.DUMMYFUNCTION("""COMPUTED_VALUE"""),7567.66)</f>
        <v>7567.66</v>
      </c>
      <c r="M253" s="2">
        <f>IFERROR(__xludf.DUMMYFUNCTION("""COMPUTED_VALUE"""),45657.66666666667)</f>
        <v>45657.66667</v>
      </c>
      <c r="N253" s="1">
        <f>IFERROR(__xludf.DUMMYFUNCTION("""COMPUTED_VALUE"""),0.0)</f>
        <v>0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IFERROR(__xludf.DUMMYFUNCTION("""COMPUTED_VALUE"""),7630.04)</f>
        <v>7630.04</v>
      </c>
      <c r="D254" s="2">
        <f>IFERROR(__xludf.DUMMYFUNCTION("""COMPUTED_VALUE"""),45659.66666666667)</f>
        <v>45659.66667</v>
      </c>
      <c r="E254" s="1">
        <f>IFERROR(__xludf.DUMMYFUNCTION("""COMPUTED_VALUE"""),7679.03)</f>
        <v>7679.03</v>
      </c>
      <c r="G254" s="2">
        <f>IFERROR(__xludf.DUMMYFUNCTION("""COMPUTED_VALUE"""),45659.66666666667)</f>
        <v>45659.66667</v>
      </c>
      <c r="H254" s="1">
        <f>IFERROR(__xludf.DUMMYFUNCTION("""COMPUTED_VALUE"""),7554.31)</f>
        <v>7554.31</v>
      </c>
      <c r="J254" s="2">
        <f>IFERROR(__xludf.DUMMYFUNCTION("""COMPUTED_VALUE"""),45659.66666666667)</f>
        <v>45659.66667</v>
      </c>
      <c r="K254" s="1">
        <f>IFERROR(__xludf.DUMMYFUNCTION("""COMPUTED_VALUE"""),7596.71)</f>
        <v>7596.71</v>
      </c>
      <c r="M254" s="2">
        <f>IFERROR(__xludf.DUMMYFUNCTION("""COMPUTED_VALUE"""),45659.66666666667)</f>
        <v>45659.66667</v>
      </c>
      <c r="N254" s="1">
        <f>IFERROR(__xludf.DUMMYFUNCTION("""COMPUTED_VALUE"""),0.0)</f>
        <v>0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IFERROR(__xludf.DUMMYFUNCTION("""COMPUTED_VALUE"""),7632.43)</f>
        <v>7632.43</v>
      </c>
      <c r="D255" s="2">
        <f>IFERROR(__xludf.DUMMYFUNCTION("""COMPUTED_VALUE"""),45660.66666666667)</f>
        <v>45660.66667</v>
      </c>
      <c r="E255" s="1">
        <f>IFERROR(__xludf.DUMMYFUNCTION("""COMPUTED_VALUE"""),7760.09)</f>
        <v>7760.09</v>
      </c>
      <c r="G255" s="2">
        <f>IFERROR(__xludf.DUMMYFUNCTION("""COMPUTED_VALUE"""),45660.66666666667)</f>
        <v>45660.66667</v>
      </c>
      <c r="H255" s="1">
        <f>IFERROR(__xludf.DUMMYFUNCTION("""COMPUTED_VALUE"""),7622.06)</f>
        <v>7622.06</v>
      </c>
      <c r="J255" s="2">
        <f>IFERROR(__xludf.DUMMYFUNCTION("""COMPUTED_VALUE"""),45660.66666666667)</f>
        <v>45660.66667</v>
      </c>
      <c r="K255" s="1">
        <f>IFERROR(__xludf.DUMMYFUNCTION("""COMPUTED_VALUE"""),7753.89)</f>
        <v>7753.89</v>
      </c>
      <c r="M255" s="2">
        <f>IFERROR(__xludf.DUMMYFUNCTION("""COMPUTED_VALUE"""),45660.66666666667)</f>
        <v>45660.66667</v>
      </c>
      <c r="N255" s="1">
        <f>IFERROR(__xludf.DUMMYFUNCTION("""COMPUTED_VALUE"""),0.0)</f>
        <v>0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IFERROR(__xludf.DUMMYFUNCTION("""COMPUTED_VALUE"""),7817.11)</f>
        <v>7817.11</v>
      </c>
      <c r="D256" s="2">
        <f>IFERROR(__xludf.DUMMYFUNCTION("""COMPUTED_VALUE"""),45663.66666666667)</f>
        <v>45663.66667</v>
      </c>
      <c r="E256" s="1">
        <f>IFERROR(__xludf.DUMMYFUNCTION("""COMPUTED_VALUE"""),7863.43)</f>
        <v>7863.43</v>
      </c>
      <c r="G256" s="2">
        <f>IFERROR(__xludf.DUMMYFUNCTION("""COMPUTED_VALUE"""),45663.66666666667)</f>
        <v>45663.66667</v>
      </c>
      <c r="H256" s="1">
        <f>IFERROR(__xludf.DUMMYFUNCTION("""COMPUTED_VALUE"""),7791.5)</f>
        <v>7791.5</v>
      </c>
      <c r="J256" s="2">
        <f>IFERROR(__xludf.DUMMYFUNCTION("""COMPUTED_VALUE"""),45663.66666666667)</f>
        <v>45663.66667</v>
      </c>
      <c r="K256" s="1">
        <f>IFERROR(__xludf.DUMMYFUNCTION("""COMPUTED_VALUE"""),7807.84)</f>
        <v>7807.84</v>
      </c>
      <c r="M256" s="2">
        <f>IFERROR(__xludf.DUMMYFUNCTION("""COMPUTED_VALUE"""),45663.66666666667)</f>
        <v>45663.66667</v>
      </c>
      <c r="N256" s="1">
        <f>IFERROR(__xludf.DUMMYFUNCTION("""COMPUTED_VALUE"""),0.0)</f>
        <v>0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IFERROR(__xludf.DUMMYFUNCTION("""COMPUTED_VALUE"""),7828.83)</f>
        <v>7828.83</v>
      </c>
      <c r="D257" s="2">
        <f>IFERROR(__xludf.DUMMYFUNCTION("""COMPUTED_VALUE"""),45664.66666666667)</f>
        <v>45664.66667</v>
      </c>
      <c r="E257" s="1">
        <f>IFERROR(__xludf.DUMMYFUNCTION("""COMPUTED_VALUE"""),7842.98)</f>
        <v>7842.98</v>
      </c>
      <c r="G257" s="2">
        <f>IFERROR(__xludf.DUMMYFUNCTION("""COMPUTED_VALUE"""),45664.66666666667)</f>
        <v>45664.66667</v>
      </c>
      <c r="H257" s="1">
        <f>IFERROR(__xludf.DUMMYFUNCTION("""COMPUTED_VALUE"""),7679.86)</f>
        <v>7679.86</v>
      </c>
      <c r="J257" s="2">
        <f>IFERROR(__xludf.DUMMYFUNCTION("""COMPUTED_VALUE"""),45664.66666666667)</f>
        <v>45664.66667</v>
      </c>
      <c r="K257" s="1">
        <f>IFERROR(__xludf.DUMMYFUNCTION("""COMPUTED_VALUE"""),7719.51)</f>
        <v>7719.51</v>
      </c>
      <c r="M257" s="2">
        <f>IFERROR(__xludf.DUMMYFUNCTION("""COMPUTED_VALUE"""),45664.66666666667)</f>
        <v>45664.66667</v>
      </c>
      <c r="N257" s="1">
        <f>IFERROR(__xludf.DUMMYFUNCTION("""COMPUTED_VALUE"""),0.0)</f>
        <v>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IFERROR(__xludf.DUMMYFUNCTION("""COMPUTED_VALUE"""),7693.16)</f>
        <v>7693.16</v>
      </c>
      <c r="D258" s="2">
        <f>IFERROR(__xludf.DUMMYFUNCTION("""COMPUTED_VALUE"""),45665.66666666667)</f>
        <v>45665.66667</v>
      </c>
      <c r="E258" s="1">
        <f>IFERROR(__xludf.DUMMYFUNCTION("""COMPUTED_VALUE"""),7741.6)</f>
        <v>7741.6</v>
      </c>
      <c r="G258" s="2">
        <f>IFERROR(__xludf.DUMMYFUNCTION("""COMPUTED_VALUE"""),45665.66666666667)</f>
        <v>45665.66667</v>
      </c>
      <c r="H258" s="1">
        <f>IFERROR(__xludf.DUMMYFUNCTION("""COMPUTED_VALUE"""),7640.52)</f>
        <v>7640.52</v>
      </c>
      <c r="J258" s="2">
        <f>IFERROR(__xludf.DUMMYFUNCTION("""COMPUTED_VALUE"""),45665.66666666667)</f>
        <v>45665.66667</v>
      </c>
      <c r="K258" s="1">
        <f>IFERROR(__xludf.DUMMYFUNCTION("""COMPUTED_VALUE"""),7734.23)</f>
        <v>7734.23</v>
      </c>
      <c r="M258" s="2">
        <f>IFERROR(__xludf.DUMMYFUNCTION("""COMPUTED_VALUE"""),45665.66666666667)</f>
        <v>45665.66667</v>
      </c>
      <c r="N258" s="1">
        <f>IFERROR(__xludf.DUMMYFUNCTION("""COMPUTED_VALUE"""),0.0)</f>
        <v>0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IFERROR(__xludf.DUMMYFUNCTION("""COMPUTED_VALUE"""),7660.88)</f>
        <v>7660.88</v>
      </c>
      <c r="D259" s="2">
        <f>IFERROR(__xludf.DUMMYFUNCTION("""COMPUTED_VALUE"""),45667.66666666667)</f>
        <v>45667.66667</v>
      </c>
      <c r="E259" s="1">
        <f>IFERROR(__xludf.DUMMYFUNCTION("""COMPUTED_VALUE"""),7675.34)</f>
        <v>7675.34</v>
      </c>
      <c r="G259" s="2">
        <f>IFERROR(__xludf.DUMMYFUNCTION("""COMPUTED_VALUE"""),45667.66666666667)</f>
        <v>45667.66667</v>
      </c>
      <c r="H259" s="1">
        <f>IFERROR(__xludf.DUMMYFUNCTION("""COMPUTED_VALUE"""),7596.04)</f>
        <v>7596.04</v>
      </c>
      <c r="J259" s="2">
        <f>IFERROR(__xludf.DUMMYFUNCTION("""COMPUTED_VALUE"""),45667.66666666667)</f>
        <v>45667.66667</v>
      </c>
      <c r="K259" s="1">
        <f>IFERROR(__xludf.DUMMYFUNCTION("""COMPUTED_VALUE"""),7637.16)</f>
        <v>7637.16</v>
      </c>
      <c r="M259" s="2">
        <f>IFERROR(__xludf.DUMMYFUNCTION("""COMPUTED_VALUE"""),45667.66666666667)</f>
        <v>45667.66667</v>
      </c>
      <c r="N259" s="1">
        <f>IFERROR(__xludf.DUMMYFUNCTION("""COMPUTED_VALUE"""),0.0)</f>
        <v>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IFERROR(__xludf.DUMMYFUNCTION("""COMPUTED_VALUE"""),7570.04)</f>
        <v>7570.04</v>
      </c>
      <c r="D260" s="2">
        <f>IFERROR(__xludf.DUMMYFUNCTION("""COMPUTED_VALUE"""),45670.66666666667)</f>
        <v>45670.66667</v>
      </c>
      <c r="E260" s="1">
        <f>IFERROR(__xludf.DUMMYFUNCTION("""COMPUTED_VALUE"""),7681.54)</f>
        <v>7681.54</v>
      </c>
      <c r="G260" s="2">
        <f>IFERROR(__xludf.DUMMYFUNCTION("""COMPUTED_VALUE"""),45670.66666666667)</f>
        <v>45670.66667</v>
      </c>
      <c r="H260" s="1">
        <f>IFERROR(__xludf.DUMMYFUNCTION("""COMPUTED_VALUE"""),7540.47)</f>
        <v>7540.47</v>
      </c>
      <c r="J260" s="2">
        <f>IFERROR(__xludf.DUMMYFUNCTION("""COMPUTED_VALUE"""),45670.66666666667)</f>
        <v>45670.66667</v>
      </c>
      <c r="K260" s="1">
        <f>IFERROR(__xludf.DUMMYFUNCTION("""COMPUTED_VALUE"""),7679.28)</f>
        <v>7679.28</v>
      </c>
      <c r="M260" s="2">
        <f>IFERROR(__xludf.DUMMYFUNCTION("""COMPUTED_VALUE"""),45670.66666666667)</f>
        <v>45670.66667</v>
      </c>
      <c r="N260" s="1">
        <f>IFERROR(__xludf.DUMMYFUNCTION("""COMPUTED_VALUE"""),0.0)</f>
        <v>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IFERROR(__xludf.DUMMYFUNCTION("""COMPUTED_VALUE"""),7738.22)</f>
        <v>7738.22</v>
      </c>
      <c r="D261" s="2">
        <f>IFERROR(__xludf.DUMMYFUNCTION("""COMPUTED_VALUE"""),45671.66666666667)</f>
        <v>45671.66667</v>
      </c>
      <c r="E261" s="1">
        <f>IFERROR(__xludf.DUMMYFUNCTION("""COMPUTED_VALUE"""),7798.55)</f>
        <v>7798.55</v>
      </c>
      <c r="G261" s="2">
        <f>IFERROR(__xludf.DUMMYFUNCTION("""COMPUTED_VALUE"""),45671.66666666667)</f>
        <v>45671.66667</v>
      </c>
      <c r="H261" s="1">
        <f>IFERROR(__xludf.DUMMYFUNCTION("""COMPUTED_VALUE"""),7703.68)</f>
        <v>7703.68</v>
      </c>
      <c r="J261" s="2">
        <f>IFERROR(__xludf.DUMMYFUNCTION("""COMPUTED_VALUE"""),45671.66666666667)</f>
        <v>45671.66667</v>
      </c>
      <c r="K261" s="1">
        <f>IFERROR(__xludf.DUMMYFUNCTION("""COMPUTED_VALUE"""),7772.48)</f>
        <v>7772.48</v>
      </c>
      <c r="M261" s="2">
        <f>IFERROR(__xludf.DUMMYFUNCTION("""COMPUTED_VALUE"""),45671.66666666667)</f>
        <v>45671.66667</v>
      </c>
      <c r="N261" s="1">
        <f>IFERROR(__xludf.DUMMYFUNCTION("""COMPUTED_VALUE"""),0.0)</f>
        <v>0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IFERROR(__xludf.DUMMYFUNCTION("""COMPUTED_VALUE"""),7922.23)</f>
        <v>7922.23</v>
      </c>
      <c r="D262" s="2">
        <f>IFERROR(__xludf.DUMMYFUNCTION("""COMPUTED_VALUE"""),45672.66666666667)</f>
        <v>45672.66667</v>
      </c>
      <c r="E262" s="1">
        <f>IFERROR(__xludf.DUMMYFUNCTION("""COMPUTED_VALUE"""),7942.32)</f>
        <v>7942.32</v>
      </c>
      <c r="G262" s="2">
        <f>IFERROR(__xludf.DUMMYFUNCTION("""COMPUTED_VALUE"""),45672.66666666667)</f>
        <v>45672.66667</v>
      </c>
      <c r="H262" s="1">
        <f>IFERROR(__xludf.DUMMYFUNCTION("""COMPUTED_VALUE"""),7861.26)</f>
        <v>7861.26</v>
      </c>
      <c r="J262" s="2">
        <f>IFERROR(__xludf.DUMMYFUNCTION("""COMPUTED_VALUE"""),45672.66666666667)</f>
        <v>45672.66667</v>
      </c>
      <c r="K262" s="1">
        <f>IFERROR(__xludf.DUMMYFUNCTION("""COMPUTED_VALUE"""),7863.51)</f>
        <v>7863.51</v>
      </c>
      <c r="M262" s="2">
        <f>IFERROR(__xludf.DUMMYFUNCTION("""COMPUTED_VALUE"""),45672.66666666667)</f>
        <v>45672.66667</v>
      </c>
      <c r="N262" s="1">
        <f>IFERROR(__xludf.DUMMYFUNCTION("""COMPUTED_VALUE"""),0.0)</f>
        <v>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IFERROR(__xludf.DUMMYFUNCTION("""COMPUTED_VALUE"""),7887.24)</f>
        <v>7887.24</v>
      </c>
      <c r="D263" s="2">
        <f>IFERROR(__xludf.DUMMYFUNCTION("""COMPUTED_VALUE"""),45673.66666666667)</f>
        <v>45673.66667</v>
      </c>
      <c r="E263" s="1">
        <f>IFERROR(__xludf.DUMMYFUNCTION("""COMPUTED_VALUE"""),7964.79)</f>
        <v>7964.79</v>
      </c>
      <c r="G263" s="2">
        <f>IFERROR(__xludf.DUMMYFUNCTION("""COMPUTED_VALUE"""),45673.66666666667)</f>
        <v>45673.66667</v>
      </c>
      <c r="H263" s="1">
        <f>IFERROR(__xludf.DUMMYFUNCTION("""COMPUTED_VALUE"""),7854.28)</f>
        <v>7854.28</v>
      </c>
      <c r="J263" s="2">
        <f>IFERROR(__xludf.DUMMYFUNCTION("""COMPUTED_VALUE"""),45673.66666666667)</f>
        <v>45673.66667</v>
      </c>
      <c r="K263" s="1">
        <f>IFERROR(__xludf.DUMMYFUNCTION("""COMPUTED_VALUE"""),7947.02)</f>
        <v>7947.02</v>
      </c>
      <c r="M263" s="2">
        <f>IFERROR(__xludf.DUMMYFUNCTION("""COMPUTED_VALUE"""),45673.66666666667)</f>
        <v>45673.66667</v>
      </c>
      <c r="N263" s="1">
        <f>IFERROR(__xludf.DUMMYFUNCTION("""COMPUTED_VALUE"""),0.0)</f>
        <v>0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IFERROR(__xludf.DUMMYFUNCTION("""COMPUTED_VALUE"""),8015.44)</f>
        <v>8015.44</v>
      </c>
      <c r="D264" s="2">
        <f>IFERROR(__xludf.DUMMYFUNCTION("""COMPUTED_VALUE"""),45674.66666666667)</f>
        <v>45674.66667</v>
      </c>
      <c r="E264" s="1">
        <f>IFERROR(__xludf.DUMMYFUNCTION("""COMPUTED_VALUE"""),8030.93)</f>
        <v>8030.93</v>
      </c>
      <c r="G264" s="2">
        <f>IFERROR(__xludf.DUMMYFUNCTION("""COMPUTED_VALUE"""),45674.66666666667)</f>
        <v>45674.66667</v>
      </c>
      <c r="H264" s="1">
        <f>IFERROR(__xludf.DUMMYFUNCTION("""COMPUTED_VALUE"""),7982.82)</f>
        <v>7982.82</v>
      </c>
      <c r="J264" s="2">
        <f>IFERROR(__xludf.DUMMYFUNCTION("""COMPUTED_VALUE"""),45674.66666666667)</f>
        <v>45674.66667</v>
      </c>
      <c r="K264" s="1">
        <f>IFERROR(__xludf.DUMMYFUNCTION("""COMPUTED_VALUE"""),7999.24)</f>
        <v>7999.24</v>
      </c>
      <c r="M264" s="2">
        <f>IFERROR(__xludf.DUMMYFUNCTION("""COMPUTED_VALUE"""),45674.66666666667)</f>
        <v>45674.66667</v>
      </c>
      <c r="N264" s="1">
        <f>IFERROR(__xludf.DUMMYFUNCTION("""COMPUTED_VALUE"""),0.0)</f>
        <v>0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IFERROR(__xludf.DUMMYFUNCTION("""COMPUTED_VALUE"""),8057.32)</f>
        <v>8057.32</v>
      </c>
      <c r="D265" s="2">
        <f>IFERROR(__xludf.DUMMYFUNCTION("""COMPUTED_VALUE"""),45678.66666666667)</f>
        <v>45678.66667</v>
      </c>
      <c r="E265" s="1">
        <f>IFERROR(__xludf.DUMMYFUNCTION("""COMPUTED_VALUE"""),8123.62)</f>
        <v>8123.62</v>
      </c>
      <c r="G265" s="2">
        <f>IFERROR(__xludf.DUMMYFUNCTION("""COMPUTED_VALUE"""),45678.66666666667)</f>
        <v>45678.66667</v>
      </c>
      <c r="H265" s="1">
        <f>IFERROR(__xludf.DUMMYFUNCTION("""COMPUTED_VALUE"""),8008.92)</f>
        <v>8008.92</v>
      </c>
      <c r="J265" s="2">
        <f>IFERROR(__xludf.DUMMYFUNCTION("""COMPUTED_VALUE"""),45678.66666666667)</f>
        <v>45678.66667</v>
      </c>
      <c r="K265" s="1">
        <f>IFERROR(__xludf.DUMMYFUNCTION("""COMPUTED_VALUE"""),8120.8)</f>
        <v>8120.8</v>
      </c>
      <c r="M265" s="2">
        <f>IFERROR(__xludf.DUMMYFUNCTION("""COMPUTED_VALUE"""),45678.66666666667)</f>
        <v>45678.66667</v>
      </c>
      <c r="N265" s="1">
        <f>IFERROR(__xludf.DUMMYFUNCTION("""COMPUTED_VALUE"""),0.0)</f>
        <v>0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IFERROR(__xludf.DUMMYFUNCTION("""COMPUTED_VALUE"""),8144.45)</f>
        <v>8144.45</v>
      </c>
      <c r="D266" s="2">
        <f>IFERROR(__xludf.DUMMYFUNCTION("""COMPUTED_VALUE"""),45679.66666666667)</f>
        <v>45679.66667</v>
      </c>
      <c r="E266" s="1">
        <f>IFERROR(__xludf.DUMMYFUNCTION("""COMPUTED_VALUE"""),8161.19)</f>
        <v>8161.19</v>
      </c>
      <c r="G266" s="2">
        <f>IFERROR(__xludf.DUMMYFUNCTION("""COMPUTED_VALUE"""),45679.66666666667)</f>
        <v>45679.66667</v>
      </c>
      <c r="H266" s="1">
        <f>IFERROR(__xludf.DUMMYFUNCTION("""COMPUTED_VALUE"""),8109.12)</f>
        <v>8109.12</v>
      </c>
      <c r="J266" s="2">
        <f>IFERROR(__xludf.DUMMYFUNCTION("""COMPUTED_VALUE"""),45679.66666666667)</f>
        <v>45679.66667</v>
      </c>
      <c r="K266" s="1">
        <f>IFERROR(__xludf.DUMMYFUNCTION("""COMPUTED_VALUE"""),8112.21)</f>
        <v>8112.21</v>
      </c>
      <c r="M266" s="2">
        <f>IFERROR(__xludf.DUMMYFUNCTION("""COMPUTED_VALUE"""),45679.66666666667)</f>
        <v>45679.66667</v>
      </c>
      <c r="N266" s="1">
        <f>IFERROR(__xludf.DUMMYFUNCTION("""COMPUTED_VALUE"""),0.0)</f>
        <v>0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IFERROR(__xludf.DUMMYFUNCTION("""COMPUTED_VALUE"""),8092.67)</f>
        <v>8092.67</v>
      </c>
      <c r="D267" s="2">
        <f>IFERROR(__xludf.DUMMYFUNCTION("""COMPUTED_VALUE"""),45680.66666666667)</f>
        <v>45680.66667</v>
      </c>
      <c r="E267" s="1">
        <f>IFERROR(__xludf.DUMMYFUNCTION("""COMPUTED_VALUE"""),8128.87)</f>
        <v>8128.87</v>
      </c>
      <c r="G267" s="2">
        <f>IFERROR(__xludf.DUMMYFUNCTION("""COMPUTED_VALUE"""),45680.66666666667)</f>
        <v>45680.66667</v>
      </c>
      <c r="H267" s="1">
        <f>IFERROR(__xludf.DUMMYFUNCTION("""COMPUTED_VALUE"""),8045.43)</f>
        <v>8045.43</v>
      </c>
      <c r="J267" s="2">
        <f>IFERROR(__xludf.DUMMYFUNCTION("""COMPUTED_VALUE"""),45680.66666666667)</f>
        <v>45680.66667</v>
      </c>
      <c r="K267" s="1">
        <f>IFERROR(__xludf.DUMMYFUNCTION("""COMPUTED_VALUE"""),8128.2)</f>
        <v>8128.2</v>
      </c>
      <c r="M267" s="2">
        <f>IFERROR(__xludf.DUMMYFUNCTION("""COMPUTED_VALUE"""),45680.66666666667)</f>
        <v>45680.66667</v>
      </c>
      <c r="N267" s="1">
        <f>IFERROR(__xludf.DUMMYFUNCTION("""COMPUTED_VALUE"""),0.0)</f>
        <v>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IFERROR(__xludf.DUMMYFUNCTION("""COMPUTED_VALUE"""),8150.63)</f>
        <v>8150.63</v>
      </c>
      <c r="D268" s="2">
        <f>IFERROR(__xludf.DUMMYFUNCTION("""COMPUTED_VALUE"""),45681.66666666667)</f>
        <v>45681.66667</v>
      </c>
      <c r="E268" s="1">
        <f>IFERROR(__xludf.DUMMYFUNCTION("""COMPUTED_VALUE"""),8158.02)</f>
        <v>8158.02</v>
      </c>
      <c r="G268" s="2">
        <f>IFERROR(__xludf.DUMMYFUNCTION("""COMPUTED_VALUE"""),45681.66666666667)</f>
        <v>45681.66667</v>
      </c>
      <c r="H268" s="1">
        <f>IFERROR(__xludf.DUMMYFUNCTION("""COMPUTED_VALUE"""),8080.59)</f>
        <v>8080.59</v>
      </c>
      <c r="J268" s="2">
        <f>IFERROR(__xludf.DUMMYFUNCTION("""COMPUTED_VALUE"""),45681.66666666667)</f>
        <v>45681.66667</v>
      </c>
      <c r="K268" s="1">
        <f>IFERROR(__xludf.DUMMYFUNCTION("""COMPUTED_VALUE"""),8095.86)</f>
        <v>8095.86</v>
      </c>
      <c r="M268" s="2">
        <f>IFERROR(__xludf.DUMMYFUNCTION("""COMPUTED_VALUE"""),45681.66666666667)</f>
        <v>45681.66667</v>
      </c>
      <c r="N268" s="1">
        <f>IFERROR(__xludf.DUMMYFUNCTION("""COMPUTED_VALUE"""),0.0)</f>
        <v>0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IFERROR(__xludf.DUMMYFUNCTION("""COMPUTED_VALUE"""),7956.64)</f>
        <v>7956.64</v>
      </c>
      <c r="D269" s="2">
        <f>IFERROR(__xludf.DUMMYFUNCTION("""COMPUTED_VALUE"""),45684.66666666667)</f>
        <v>45684.66667</v>
      </c>
      <c r="E269" s="1">
        <f>IFERROR(__xludf.DUMMYFUNCTION("""COMPUTED_VALUE"""),7997.48)</f>
        <v>7997.48</v>
      </c>
      <c r="G269" s="2">
        <f>IFERROR(__xludf.DUMMYFUNCTION("""COMPUTED_VALUE"""),45684.66666666667)</f>
        <v>45684.66667</v>
      </c>
      <c r="H269" s="1">
        <f>IFERROR(__xludf.DUMMYFUNCTION("""COMPUTED_VALUE"""),7856.58)</f>
        <v>7856.58</v>
      </c>
      <c r="J269" s="2">
        <f>IFERROR(__xludf.DUMMYFUNCTION("""COMPUTED_VALUE"""),45684.66666666667)</f>
        <v>45684.66667</v>
      </c>
      <c r="K269" s="1">
        <f>IFERROR(__xludf.DUMMYFUNCTION("""COMPUTED_VALUE"""),7919.11)</f>
        <v>7919.11</v>
      </c>
      <c r="M269" s="2">
        <f>IFERROR(__xludf.DUMMYFUNCTION("""COMPUTED_VALUE"""),45684.66666666667)</f>
        <v>45684.66667</v>
      </c>
      <c r="N269" s="1">
        <f>IFERROR(__xludf.DUMMYFUNCTION("""COMPUTED_VALUE"""),0.0)</f>
        <v>0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IFERROR(__xludf.DUMMYFUNCTION("""COMPUTED_VALUE"""),7934.67)</f>
        <v>7934.67</v>
      </c>
      <c r="D270" s="2">
        <f>IFERROR(__xludf.DUMMYFUNCTION("""COMPUTED_VALUE"""),45685.66666666667)</f>
        <v>45685.66667</v>
      </c>
      <c r="E270" s="1">
        <f>IFERROR(__xludf.DUMMYFUNCTION("""COMPUTED_VALUE"""),8001.6)</f>
        <v>8001.6</v>
      </c>
      <c r="G270" s="2">
        <f>IFERROR(__xludf.DUMMYFUNCTION("""COMPUTED_VALUE"""),45685.66666666667)</f>
        <v>45685.66667</v>
      </c>
      <c r="H270" s="1">
        <f>IFERROR(__xludf.DUMMYFUNCTION("""COMPUTED_VALUE"""),7894.43)</f>
        <v>7894.43</v>
      </c>
      <c r="J270" s="2">
        <f>IFERROR(__xludf.DUMMYFUNCTION("""COMPUTED_VALUE"""),45685.66666666667)</f>
        <v>45685.66667</v>
      </c>
      <c r="K270" s="1">
        <f>IFERROR(__xludf.DUMMYFUNCTION("""COMPUTED_VALUE"""),7983.25)</f>
        <v>7983.25</v>
      </c>
      <c r="M270" s="2">
        <f>IFERROR(__xludf.DUMMYFUNCTION("""COMPUTED_VALUE"""),45685.66666666667)</f>
        <v>45685.66667</v>
      </c>
      <c r="N270" s="1">
        <f>IFERROR(__xludf.DUMMYFUNCTION("""COMPUTED_VALUE"""),0.0)</f>
        <v>0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IFERROR(__xludf.DUMMYFUNCTION("""COMPUTED_VALUE"""),7983.34)</f>
        <v>7983.34</v>
      </c>
      <c r="D271" s="2">
        <f>IFERROR(__xludf.DUMMYFUNCTION("""COMPUTED_VALUE"""),45686.66666666667)</f>
        <v>45686.66667</v>
      </c>
      <c r="E271" s="1">
        <f>IFERROR(__xludf.DUMMYFUNCTION("""COMPUTED_VALUE"""),8008.85)</f>
        <v>8008.85</v>
      </c>
      <c r="G271" s="2">
        <f>IFERROR(__xludf.DUMMYFUNCTION("""COMPUTED_VALUE"""),45686.66666666667)</f>
        <v>45686.66667</v>
      </c>
      <c r="H271" s="1">
        <f>IFERROR(__xludf.DUMMYFUNCTION("""COMPUTED_VALUE"""),7919.72)</f>
        <v>7919.72</v>
      </c>
      <c r="J271" s="2">
        <f>IFERROR(__xludf.DUMMYFUNCTION("""COMPUTED_VALUE"""),45686.66666666667)</f>
        <v>45686.66667</v>
      </c>
      <c r="K271" s="1">
        <f>IFERROR(__xludf.DUMMYFUNCTION("""COMPUTED_VALUE"""),7960.49)</f>
        <v>7960.49</v>
      </c>
      <c r="M271" s="2">
        <f>IFERROR(__xludf.DUMMYFUNCTION("""COMPUTED_VALUE"""),45686.66666666667)</f>
        <v>45686.66667</v>
      </c>
      <c r="N271" s="1">
        <f>IFERROR(__xludf.DUMMYFUNCTION("""COMPUTED_VALUE"""),0.0)</f>
        <v>0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IFERROR(__xludf.DUMMYFUNCTION("""COMPUTED_VALUE"""),8009.14)</f>
        <v>8009.14</v>
      </c>
      <c r="D272" s="2">
        <f>IFERROR(__xludf.DUMMYFUNCTION("""COMPUTED_VALUE"""),45687.66666666667)</f>
        <v>45687.66667</v>
      </c>
      <c r="E272" s="1">
        <f>IFERROR(__xludf.DUMMYFUNCTION("""COMPUTED_VALUE"""),8088.24)</f>
        <v>8088.24</v>
      </c>
      <c r="G272" s="2">
        <f>IFERROR(__xludf.DUMMYFUNCTION("""COMPUTED_VALUE"""),45687.66666666667)</f>
        <v>45687.66667</v>
      </c>
      <c r="H272" s="1">
        <f>IFERROR(__xludf.DUMMYFUNCTION("""COMPUTED_VALUE"""),8004.88)</f>
        <v>8004.88</v>
      </c>
      <c r="J272" s="2">
        <f>IFERROR(__xludf.DUMMYFUNCTION("""COMPUTED_VALUE"""),45687.66666666667)</f>
        <v>45687.66667</v>
      </c>
      <c r="K272" s="1">
        <f>IFERROR(__xludf.DUMMYFUNCTION("""COMPUTED_VALUE"""),8052.42)</f>
        <v>8052.42</v>
      </c>
      <c r="M272" s="2">
        <f>IFERROR(__xludf.DUMMYFUNCTION("""COMPUTED_VALUE"""),45687.66666666667)</f>
        <v>45687.66667</v>
      </c>
      <c r="N272" s="1">
        <f>IFERROR(__xludf.DUMMYFUNCTION("""COMPUTED_VALUE"""),0.0)</f>
        <v>0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IFERROR(__xludf.DUMMYFUNCTION("""COMPUTED_VALUE"""),8063.31)</f>
        <v>8063.31</v>
      </c>
      <c r="D273" s="2">
        <f>IFERROR(__xludf.DUMMYFUNCTION("""COMPUTED_VALUE"""),45688.66666666667)</f>
        <v>45688.66667</v>
      </c>
      <c r="E273" s="1">
        <f>IFERROR(__xludf.DUMMYFUNCTION("""COMPUTED_VALUE"""),8099.78)</f>
        <v>8099.78</v>
      </c>
      <c r="G273" s="2">
        <f>IFERROR(__xludf.DUMMYFUNCTION("""COMPUTED_VALUE"""),45688.66666666667)</f>
        <v>45688.66667</v>
      </c>
      <c r="H273" s="1">
        <f>IFERROR(__xludf.DUMMYFUNCTION("""COMPUTED_VALUE"""),7969.53)</f>
        <v>7969.53</v>
      </c>
      <c r="J273" s="2">
        <f>IFERROR(__xludf.DUMMYFUNCTION("""COMPUTED_VALUE"""),45688.66666666667)</f>
        <v>45688.66667</v>
      </c>
      <c r="K273" s="1">
        <f>IFERROR(__xludf.DUMMYFUNCTION("""COMPUTED_VALUE"""),7977.23)</f>
        <v>7977.23</v>
      </c>
      <c r="M273" s="2">
        <f>IFERROR(__xludf.DUMMYFUNCTION("""COMPUTED_VALUE"""),45688.66666666667)</f>
        <v>45688.66667</v>
      </c>
      <c r="N273" s="1">
        <f>IFERROR(__xludf.DUMMYFUNCTION("""COMPUTED_VALUE"""),0.0)</f>
        <v>0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IFERROR(__xludf.DUMMYFUNCTION("""COMPUTED_VALUE"""),7805.34)</f>
        <v>7805.34</v>
      </c>
      <c r="D274" s="2">
        <f>IFERROR(__xludf.DUMMYFUNCTION("""COMPUTED_VALUE"""),45691.66666666667)</f>
        <v>45691.66667</v>
      </c>
      <c r="E274" s="1">
        <f>IFERROR(__xludf.DUMMYFUNCTION("""COMPUTED_VALUE"""),7960.99)</f>
        <v>7960.99</v>
      </c>
      <c r="G274" s="2">
        <f>IFERROR(__xludf.DUMMYFUNCTION("""COMPUTED_VALUE"""),45691.66666666667)</f>
        <v>45691.66667</v>
      </c>
      <c r="H274" s="1">
        <f>IFERROR(__xludf.DUMMYFUNCTION("""COMPUTED_VALUE"""),7783.73)</f>
        <v>7783.73</v>
      </c>
      <c r="J274" s="2">
        <f>IFERROR(__xludf.DUMMYFUNCTION("""COMPUTED_VALUE"""),45691.66666666667)</f>
        <v>45691.66667</v>
      </c>
      <c r="K274" s="1">
        <f>IFERROR(__xludf.DUMMYFUNCTION("""COMPUTED_VALUE"""),7918.87)</f>
        <v>7918.87</v>
      </c>
      <c r="M274" s="2">
        <f>IFERROR(__xludf.DUMMYFUNCTION("""COMPUTED_VALUE"""),45691.66666666667)</f>
        <v>45691.66667</v>
      </c>
      <c r="N274" s="1">
        <f>IFERROR(__xludf.DUMMYFUNCTION("""COMPUTED_VALUE"""),0.0)</f>
        <v>0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IFERROR(__xludf.DUMMYFUNCTION("""COMPUTED_VALUE"""),7913.12)</f>
        <v>7913.12</v>
      </c>
      <c r="D275" s="2">
        <f>IFERROR(__xludf.DUMMYFUNCTION("""COMPUTED_VALUE"""),45692.66666666667)</f>
        <v>45692.66667</v>
      </c>
      <c r="E275" s="1">
        <f>IFERROR(__xludf.DUMMYFUNCTION("""COMPUTED_VALUE"""),7968.07)</f>
        <v>7968.07</v>
      </c>
      <c r="G275" s="2">
        <f>IFERROR(__xludf.DUMMYFUNCTION("""COMPUTED_VALUE"""),45692.66666666667)</f>
        <v>45692.66667</v>
      </c>
      <c r="H275" s="1">
        <f>IFERROR(__xludf.DUMMYFUNCTION("""COMPUTED_VALUE"""),7913.12)</f>
        <v>7913.12</v>
      </c>
      <c r="J275" s="2">
        <f>IFERROR(__xludf.DUMMYFUNCTION("""COMPUTED_VALUE"""),45692.66666666667)</f>
        <v>45692.66667</v>
      </c>
      <c r="K275" s="1">
        <f>IFERROR(__xludf.DUMMYFUNCTION("""COMPUTED_VALUE"""),7953.0)</f>
        <v>7953</v>
      </c>
      <c r="M275" s="2">
        <f>IFERROR(__xludf.DUMMYFUNCTION("""COMPUTED_VALUE"""),45692.66666666667)</f>
        <v>45692.66667</v>
      </c>
      <c r="N275" s="1">
        <f>IFERROR(__xludf.DUMMYFUNCTION("""COMPUTED_VALUE"""),0.0)</f>
        <v>0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IFERROR(__xludf.DUMMYFUNCTION("""COMPUTED_VALUE"""),7979.76)</f>
        <v>7979.76</v>
      </c>
      <c r="D276" s="2">
        <f>IFERROR(__xludf.DUMMYFUNCTION("""COMPUTED_VALUE"""),45693.66666666667)</f>
        <v>45693.66667</v>
      </c>
      <c r="E276" s="1">
        <f>IFERROR(__xludf.DUMMYFUNCTION("""COMPUTED_VALUE"""),8021.74)</f>
        <v>8021.74</v>
      </c>
      <c r="G276" s="2">
        <f>IFERROR(__xludf.DUMMYFUNCTION("""COMPUTED_VALUE"""),45693.66666666667)</f>
        <v>45693.66667</v>
      </c>
      <c r="H276" s="1">
        <f>IFERROR(__xludf.DUMMYFUNCTION("""COMPUTED_VALUE"""),7933.22)</f>
        <v>7933.22</v>
      </c>
      <c r="J276" s="2">
        <f>IFERROR(__xludf.DUMMYFUNCTION("""COMPUTED_VALUE"""),45693.66666666667)</f>
        <v>45693.66667</v>
      </c>
      <c r="K276" s="1">
        <f>IFERROR(__xludf.DUMMYFUNCTION("""COMPUTED_VALUE"""),8018.23)</f>
        <v>8018.23</v>
      </c>
      <c r="M276" s="2">
        <f>IFERROR(__xludf.DUMMYFUNCTION("""COMPUTED_VALUE"""),45693.66666666667)</f>
        <v>45693.66667</v>
      </c>
      <c r="N276" s="1">
        <f>IFERROR(__xludf.DUMMYFUNCTION("""COMPUTED_VALUE"""),0.0)</f>
        <v>0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IFERROR(__xludf.DUMMYFUNCTION("""COMPUTED_VALUE"""),8049.49)</f>
        <v>8049.49</v>
      </c>
      <c r="D277" s="2">
        <f>IFERROR(__xludf.DUMMYFUNCTION("""COMPUTED_VALUE"""),45694.66666666667)</f>
        <v>45694.66667</v>
      </c>
      <c r="E277" s="1">
        <f>IFERROR(__xludf.DUMMYFUNCTION("""COMPUTED_VALUE"""),8049.49)</f>
        <v>8049.49</v>
      </c>
      <c r="G277" s="2">
        <f>IFERROR(__xludf.DUMMYFUNCTION("""COMPUTED_VALUE"""),45694.66666666667)</f>
        <v>45694.66667</v>
      </c>
      <c r="H277" s="1">
        <f>IFERROR(__xludf.DUMMYFUNCTION("""COMPUTED_VALUE"""),7921.13)</f>
        <v>7921.13</v>
      </c>
      <c r="J277" s="2">
        <f>IFERROR(__xludf.DUMMYFUNCTION("""COMPUTED_VALUE"""),45694.66666666667)</f>
        <v>45694.66667</v>
      </c>
      <c r="K277" s="1">
        <f>IFERROR(__xludf.DUMMYFUNCTION("""COMPUTED_VALUE"""),7985.28)</f>
        <v>7985.28</v>
      </c>
      <c r="M277" s="2">
        <f>IFERROR(__xludf.DUMMYFUNCTION("""COMPUTED_VALUE"""),45694.66666666667)</f>
        <v>45694.66667</v>
      </c>
      <c r="N277" s="1">
        <f>IFERROR(__xludf.DUMMYFUNCTION("""COMPUTED_VALUE"""),0.0)</f>
        <v>0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IFERROR(__xludf.DUMMYFUNCTION("""COMPUTED_VALUE"""),7998.05)</f>
        <v>7998.05</v>
      </c>
      <c r="D278" s="2">
        <f>IFERROR(__xludf.DUMMYFUNCTION("""COMPUTED_VALUE"""),45695.66666666667)</f>
        <v>45695.66667</v>
      </c>
      <c r="E278" s="1">
        <f>IFERROR(__xludf.DUMMYFUNCTION("""COMPUTED_VALUE"""),8012.36)</f>
        <v>8012.36</v>
      </c>
      <c r="G278" s="2">
        <f>IFERROR(__xludf.DUMMYFUNCTION("""COMPUTED_VALUE"""),45695.66666666667)</f>
        <v>45695.66667</v>
      </c>
      <c r="H278" s="1">
        <f>IFERROR(__xludf.DUMMYFUNCTION("""COMPUTED_VALUE"""),7900.63)</f>
        <v>7900.63</v>
      </c>
      <c r="J278" s="2">
        <f>IFERROR(__xludf.DUMMYFUNCTION("""COMPUTED_VALUE"""),45695.66666666667)</f>
        <v>45695.66667</v>
      </c>
      <c r="K278" s="1">
        <f>IFERROR(__xludf.DUMMYFUNCTION("""COMPUTED_VALUE"""),7915.02)</f>
        <v>7915.02</v>
      </c>
      <c r="M278" s="2">
        <f>IFERROR(__xludf.DUMMYFUNCTION("""COMPUTED_VALUE"""),45695.66666666667)</f>
        <v>45695.66667</v>
      </c>
      <c r="N278" s="1">
        <f>IFERROR(__xludf.DUMMYFUNCTION("""COMPUTED_VALUE"""),0.0)</f>
        <v>0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IFERROR(__xludf.DUMMYFUNCTION("""COMPUTED_VALUE"""),7968.23)</f>
        <v>7968.23</v>
      </c>
      <c r="D279" s="2">
        <f>IFERROR(__xludf.DUMMYFUNCTION("""COMPUTED_VALUE"""),45698.66666666667)</f>
        <v>45698.66667</v>
      </c>
      <c r="E279" s="1">
        <f>IFERROR(__xludf.DUMMYFUNCTION("""COMPUTED_VALUE"""),7968.23)</f>
        <v>7968.23</v>
      </c>
      <c r="G279" s="2">
        <f>IFERROR(__xludf.DUMMYFUNCTION("""COMPUTED_VALUE"""),45698.66666666667)</f>
        <v>45698.66667</v>
      </c>
      <c r="H279" s="1">
        <f>IFERROR(__xludf.DUMMYFUNCTION("""COMPUTED_VALUE"""),7918.57)</f>
        <v>7918.57</v>
      </c>
      <c r="J279" s="2">
        <f>IFERROR(__xludf.DUMMYFUNCTION("""COMPUTED_VALUE"""),45698.66666666667)</f>
        <v>45698.66667</v>
      </c>
      <c r="K279" s="1">
        <f>IFERROR(__xludf.DUMMYFUNCTION("""COMPUTED_VALUE"""),7938.35)</f>
        <v>7938.35</v>
      </c>
      <c r="M279" s="2">
        <f>IFERROR(__xludf.DUMMYFUNCTION("""COMPUTED_VALUE"""),45698.66666666667)</f>
        <v>45698.66667</v>
      </c>
      <c r="N279" s="1">
        <f>IFERROR(__xludf.DUMMYFUNCTION("""COMPUTED_VALUE"""),0.0)</f>
        <v>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IFERROR(__xludf.DUMMYFUNCTION("""COMPUTED_VALUE"""),7897.78)</f>
        <v>7897.78</v>
      </c>
      <c r="D280" s="2">
        <f>IFERROR(__xludf.DUMMYFUNCTION("""COMPUTED_VALUE"""),45699.66666666667)</f>
        <v>45699.66667</v>
      </c>
      <c r="E280" s="1">
        <f>IFERROR(__xludf.DUMMYFUNCTION("""COMPUTED_VALUE"""),7897.78)</f>
        <v>7897.78</v>
      </c>
      <c r="G280" s="2">
        <f>IFERROR(__xludf.DUMMYFUNCTION("""COMPUTED_VALUE"""),45699.66666666667)</f>
        <v>45699.66667</v>
      </c>
      <c r="H280" s="1">
        <f>IFERROR(__xludf.DUMMYFUNCTION("""COMPUTED_VALUE"""),7822.74)</f>
        <v>7822.74</v>
      </c>
      <c r="J280" s="2">
        <f>IFERROR(__xludf.DUMMYFUNCTION("""COMPUTED_VALUE"""),45699.66666666667)</f>
        <v>45699.66667</v>
      </c>
      <c r="K280" s="1">
        <f>IFERROR(__xludf.DUMMYFUNCTION("""COMPUTED_VALUE"""),7839.67)</f>
        <v>7839.67</v>
      </c>
      <c r="M280" s="2">
        <f>IFERROR(__xludf.DUMMYFUNCTION("""COMPUTED_VALUE"""),45699.66666666667)</f>
        <v>45699.66667</v>
      </c>
      <c r="N280" s="1">
        <f>IFERROR(__xludf.DUMMYFUNCTION("""COMPUTED_VALUE"""),0.0)</f>
        <v>0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IFERROR(__xludf.DUMMYFUNCTION("""COMPUTED_VALUE"""),7738.41)</f>
        <v>7738.41</v>
      </c>
      <c r="D281" s="2">
        <f>IFERROR(__xludf.DUMMYFUNCTION("""COMPUTED_VALUE"""),45700.66666666667)</f>
        <v>45700.66667</v>
      </c>
      <c r="E281" s="1">
        <f>IFERROR(__xludf.DUMMYFUNCTION("""COMPUTED_VALUE"""),7830.73)</f>
        <v>7830.73</v>
      </c>
      <c r="G281" s="2">
        <f>IFERROR(__xludf.DUMMYFUNCTION("""COMPUTED_VALUE"""),45700.66666666667)</f>
        <v>45700.66667</v>
      </c>
      <c r="H281" s="1">
        <f>IFERROR(__xludf.DUMMYFUNCTION("""COMPUTED_VALUE"""),7736.28)</f>
        <v>7736.28</v>
      </c>
      <c r="J281" s="2">
        <f>IFERROR(__xludf.DUMMYFUNCTION("""COMPUTED_VALUE"""),45700.66666666667)</f>
        <v>45700.66667</v>
      </c>
      <c r="K281" s="1">
        <f>IFERROR(__xludf.DUMMYFUNCTION("""COMPUTED_VALUE"""),7809.19)</f>
        <v>7809.19</v>
      </c>
      <c r="M281" s="2">
        <f>IFERROR(__xludf.DUMMYFUNCTION("""COMPUTED_VALUE"""),45700.66666666667)</f>
        <v>45700.66667</v>
      </c>
      <c r="N281" s="1">
        <f>IFERROR(__xludf.DUMMYFUNCTION("""COMPUTED_VALUE"""),0.0)</f>
        <v>0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IFERROR(__xludf.DUMMYFUNCTION("""COMPUTED_VALUE"""),7861.16)</f>
        <v>7861.16</v>
      </c>
      <c r="D282" s="2">
        <f>IFERROR(__xludf.DUMMYFUNCTION("""COMPUTED_VALUE"""),45701.66666666667)</f>
        <v>45701.66667</v>
      </c>
      <c r="E282" s="1">
        <f>IFERROR(__xludf.DUMMYFUNCTION("""COMPUTED_VALUE"""),7909.08)</f>
        <v>7909.08</v>
      </c>
      <c r="G282" s="2">
        <f>IFERROR(__xludf.DUMMYFUNCTION("""COMPUTED_VALUE"""),45701.66666666667)</f>
        <v>45701.66667</v>
      </c>
      <c r="H282" s="1">
        <f>IFERROR(__xludf.DUMMYFUNCTION("""COMPUTED_VALUE"""),7821.24)</f>
        <v>7821.24</v>
      </c>
      <c r="J282" s="2">
        <f>IFERROR(__xludf.DUMMYFUNCTION("""COMPUTED_VALUE"""),45701.66666666667)</f>
        <v>45701.66667</v>
      </c>
      <c r="K282" s="1">
        <f>IFERROR(__xludf.DUMMYFUNCTION("""COMPUTED_VALUE"""),7907.32)</f>
        <v>7907.32</v>
      </c>
      <c r="M282" s="2">
        <f>IFERROR(__xludf.DUMMYFUNCTION("""COMPUTED_VALUE"""),45701.66666666667)</f>
        <v>45701.66667</v>
      </c>
      <c r="N282" s="1">
        <f>IFERROR(__xludf.DUMMYFUNCTION("""COMPUTED_VALUE"""),0.0)</f>
        <v>0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IFERROR(__xludf.DUMMYFUNCTION("""COMPUTED_VALUE"""),7922.23)</f>
        <v>7922.23</v>
      </c>
      <c r="D283" s="2">
        <f>IFERROR(__xludf.DUMMYFUNCTION("""COMPUTED_VALUE"""),45702.66666666667)</f>
        <v>45702.66667</v>
      </c>
      <c r="E283" s="1">
        <f>IFERROR(__xludf.DUMMYFUNCTION("""COMPUTED_VALUE"""),7922.23)</f>
        <v>7922.23</v>
      </c>
      <c r="G283" s="2">
        <f>IFERROR(__xludf.DUMMYFUNCTION("""COMPUTED_VALUE"""),45702.66666666667)</f>
        <v>45702.66667</v>
      </c>
      <c r="H283" s="1">
        <f>IFERROR(__xludf.DUMMYFUNCTION("""COMPUTED_VALUE"""),7871.75)</f>
        <v>7871.75</v>
      </c>
      <c r="J283" s="2">
        <f>IFERROR(__xludf.DUMMYFUNCTION("""COMPUTED_VALUE"""),45702.66666666667)</f>
        <v>45702.66667</v>
      </c>
      <c r="K283" s="1">
        <f>IFERROR(__xludf.DUMMYFUNCTION("""COMPUTED_VALUE"""),7894.55)</f>
        <v>7894.55</v>
      </c>
      <c r="M283" s="2">
        <f>IFERROR(__xludf.DUMMYFUNCTION("""COMPUTED_VALUE"""),45702.66666666667)</f>
        <v>45702.66667</v>
      </c>
      <c r="N283" s="1">
        <f>IFERROR(__xludf.DUMMYFUNCTION("""COMPUTED_VALUE"""),0.0)</f>
        <v>0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IFERROR(__xludf.DUMMYFUNCTION("""COMPUTED_VALUE"""),7924.81)</f>
        <v>7924.81</v>
      </c>
      <c r="D284" s="2">
        <f>IFERROR(__xludf.DUMMYFUNCTION("""COMPUTED_VALUE"""),45706.66666666667)</f>
        <v>45706.66667</v>
      </c>
      <c r="E284" s="1">
        <f>IFERROR(__xludf.DUMMYFUNCTION("""COMPUTED_VALUE"""),7956.65)</f>
        <v>7956.65</v>
      </c>
      <c r="G284" s="2">
        <f>IFERROR(__xludf.DUMMYFUNCTION("""COMPUTED_VALUE"""),45706.66666666667)</f>
        <v>45706.66667</v>
      </c>
      <c r="H284" s="1">
        <f>IFERROR(__xludf.DUMMYFUNCTION("""COMPUTED_VALUE"""),7908.69)</f>
        <v>7908.69</v>
      </c>
      <c r="J284" s="2">
        <f>IFERROR(__xludf.DUMMYFUNCTION("""COMPUTED_VALUE"""),45706.66666666667)</f>
        <v>45706.66667</v>
      </c>
      <c r="K284" s="1">
        <f>IFERROR(__xludf.DUMMYFUNCTION("""COMPUTED_VALUE"""),7955.84)</f>
        <v>7955.84</v>
      </c>
      <c r="M284" s="2">
        <f>IFERROR(__xludf.DUMMYFUNCTION("""COMPUTED_VALUE"""),45706.66666666667)</f>
        <v>45706.66667</v>
      </c>
      <c r="N284" s="1">
        <f>IFERROR(__xludf.DUMMYFUNCTION("""COMPUTED_VALUE"""),0.0)</f>
        <v>0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IFERROR(__xludf.DUMMYFUNCTION("""COMPUTED_VALUE"""),7920.19)</f>
        <v>7920.19</v>
      </c>
      <c r="D285" s="2">
        <f>IFERROR(__xludf.DUMMYFUNCTION("""COMPUTED_VALUE"""),45707.66666666667)</f>
        <v>45707.66667</v>
      </c>
      <c r="E285" s="1">
        <f>IFERROR(__xludf.DUMMYFUNCTION("""COMPUTED_VALUE"""),7927.2)</f>
        <v>7927.2</v>
      </c>
      <c r="G285" s="2">
        <f>IFERROR(__xludf.DUMMYFUNCTION("""COMPUTED_VALUE"""),45707.66666666667)</f>
        <v>45707.66667</v>
      </c>
      <c r="H285" s="1">
        <f>IFERROR(__xludf.DUMMYFUNCTION("""COMPUTED_VALUE"""),7866.21)</f>
        <v>7866.21</v>
      </c>
      <c r="J285" s="2">
        <f>IFERROR(__xludf.DUMMYFUNCTION("""COMPUTED_VALUE"""),45707.66666666667)</f>
        <v>45707.66667</v>
      </c>
      <c r="K285" s="1">
        <f>IFERROR(__xludf.DUMMYFUNCTION("""COMPUTED_VALUE"""),7871.71)</f>
        <v>7871.71</v>
      </c>
      <c r="M285" s="2">
        <f>IFERROR(__xludf.DUMMYFUNCTION("""COMPUTED_VALUE"""),45707.66666666667)</f>
        <v>45707.66667</v>
      </c>
      <c r="N285" s="1">
        <f>IFERROR(__xludf.DUMMYFUNCTION("""COMPUTED_VALUE"""),0.0)</f>
        <v>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IFERROR(__xludf.DUMMYFUNCTION("""COMPUTED_VALUE"""),7858.08)</f>
        <v>7858.08</v>
      </c>
      <c r="D286" s="2">
        <f>IFERROR(__xludf.DUMMYFUNCTION("""COMPUTED_VALUE"""),45708.66666666667)</f>
        <v>45708.66667</v>
      </c>
      <c r="E286" s="1">
        <f>IFERROR(__xludf.DUMMYFUNCTION("""COMPUTED_VALUE"""),7860.78)</f>
        <v>7860.78</v>
      </c>
      <c r="G286" s="2">
        <f>IFERROR(__xludf.DUMMYFUNCTION("""COMPUTED_VALUE"""),45708.66666666667)</f>
        <v>45708.66667</v>
      </c>
      <c r="H286" s="1">
        <f>IFERROR(__xludf.DUMMYFUNCTION("""COMPUTED_VALUE"""),7718.13)</f>
        <v>7718.13</v>
      </c>
      <c r="J286" s="2">
        <f>IFERROR(__xludf.DUMMYFUNCTION("""COMPUTED_VALUE"""),45708.66666666667)</f>
        <v>45708.66667</v>
      </c>
      <c r="K286" s="1">
        <f>IFERROR(__xludf.DUMMYFUNCTION("""COMPUTED_VALUE"""),7775.35)</f>
        <v>7775.35</v>
      </c>
      <c r="M286" s="2">
        <f>IFERROR(__xludf.DUMMYFUNCTION("""COMPUTED_VALUE"""),45708.66666666667)</f>
        <v>45708.66667</v>
      </c>
      <c r="N286" s="1">
        <f>IFERROR(__xludf.DUMMYFUNCTION("""COMPUTED_VALUE"""),0.0)</f>
        <v>0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IFERROR(__xludf.DUMMYFUNCTION("""COMPUTED_VALUE"""),7802.07)</f>
        <v>7802.07</v>
      </c>
      <c r="D287" s="2">
        <f>IFERROR(__xludf.DUMMYFUNCTION("""COMPUTED_VALUE"""),45709.66666666667)</f>
        <v>45709.66667</v>
      </c>
      <c r="E287" s="1">
        <f>IFERROR(__xludf.DUMMYFUNCTION("""COMPUTED_VALUE"""),7804.15)</f>
        <v>7804.15</v>
      </c>
      <c r="G287" s="2">
        <f>IFERROR(__xludf.DUMMYFUNCTION("""COMPUTED_VALUE"""),45709.66666666667)</f>
        <v>45709.66667</v>
      </c>
      <c r="H287" s="1">
        <f>IFERROR(__xludf.DUMMYFUNCTION("""COMPUTED_VALUE"""),7525.02)</f>
        <v>7525.02</v>
      </c>
      <c r="J287" s="2">
        <f>IFERROR(__xludf.DUMMYFUNCTION("""COMPUTED_VALUE"""),45709.66666666667)</f>
        <v>45709.66667</v>
      </c>
      <c r="K287" s="1">
        <f>IFERROR(__xludf.DUMMYFUNCTION("""COMPUTED_VALUE"""),7545.17)</f>
        <v>7545.17</v>
      </c>
      <c r="M287" s="2">
        <f>IFERROR(__xludf.DUMMYFUNCTION("""COMPUTED_VALUE"""),45709.66666666667)</f>
        <v>45709.66667</v>
      </c>
      <c r="N287" s="1">
        <f>IFERROR(__xludf.DUMMYFUNCTION("""COMPUTED_VALUE"""),0.0)</f>
        <v>0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IFERROR(__xludf.DUMMYFUNCTION("""COMPUTED_VALUE"""),7566.59)</f>
        <v>7566.59</v>
      </c>
      <c r="D288" s="2">
        <f>IFERROR(__xludf.DUMMYFUNCTION("""COMPUTED_VALUE"""),45712.66666666667)</f>
        <v>45712.66667</v>
      </c>
      <c r="E288" s="1">
        <f>IFERROR(__xludf.DUMMYFUNCTION("""COMPUTED_VALUE"""),7566.59)</f>
        <v>7566.59</v>
      </c>
      <c r="G288" s="2">
        <f>IFERROR(__xludf.DUMMYFUNCTION("""COMPUTED_VALUE"""),45712.66666666667)</f>
        <v>45712.66667</v>
      </c>
      <c r="H288" s="1">
        <f>IFERROR(__xludf.DUMMYFUNCTION("""COMPUTED_VALUE"""),7420.29)</f>
        <v>7420.29</v>
      </c>
      <c r="J288" s="2">
        <f>IFERROR(__xludf.DUMMYFUNCTION("""COMPUTED_VALUE"""),45712.66666666667)</f>
        <v>45712.66667</v>
      </c>
      <c r="K288" s="1">
        <f>IFERROR(__xludf.DUMMYFUNCTION("""COMPUTED_VALUE"""),7499.27)</f>
        <v>7499.27</v>
      </c>
      <c r="M288" s="2">
        <f>IFERROR(__xludf.DUMMYFUNCTION("""COMPUTED_VALUE"""),45712.66666666667)</f>
        <v>45712.66667</v>
      </c>
      <c r="N288" s="1">
        <f>IFERROR(__xludf.DUMMYFUNCTION("""COMPUTED_VALUE"""),0.0)</f>
        <v>0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IFERROR(__xludf.DUMMYFUNCTION("""COMPUTED_VALUE"""),7475.93)</f>
        <v>7475.93</v>
      </c>
      <c r="D289" s="2">
        <f>IFERROR(__xludf.DUMMYFUNCTION("""COMPUTED_VALUE"""),45713.66666666667)</f>
        <v>45713.66667</v>
      </c>
      <c r="E289" s="1">
        <f>IFERROR(__xludf.DUMMYFUNCTION("""COMPUTED_VALUE"""),7506.08)</f>
        <v>7506.08</v>
      </c>
      <c r="G289" s="2">
        <f>IFERROR(__xludf.DUMMYFUNCTION("""COMPUTED_VALUE"""),45713.66666666667)</f>
        <v>45713.66667</v>
      </c>
      <c r="H289" s="1">
        <f>IFERROR(__xludf.DUMMYFUNCTION("""COMPUTED_VALUE"""),7351.67)</f>
        <v>7351.67</v>
      </c>
      <c r="J289" s="2">
        <f>IFERROR(__xludf.DUMMYFUNCTION("""COMPUTED_VALUE"""),45713.66666666667)</f>
        <v>45713.66667</v>
      </c>
      <c r="K289" s="1">
        <f>IFERROR(__xludf.DUMMYFUNCTION("""COMPUTED_VALUE"""),7436.58)</f>
        <v>7436.58</v>
      </c>
      <c r="M289" s="2">
        <f>IFERROR(__xludf.DUMMYFUNCTION("""COMPUTED_VALUE"""),45713.66666666667)</f>
        <v>45713.66667</v>
      </c>
      <c r="N289" s="1">
        <f>IFERROR(__xludf.DUMMYFUNCTION("""COMPUTED_VALUE"""),0.0)</f>
        <v>0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IFERROR(__xludf.DUMMYFUNCTION("""COMPUTED_VALUE"""),7505.87)</f>
        <v>7505.87</v>
      </c>
      <c r="D290" s="2">
        <f>IFERROR(__xludf.DUMMYFUNCTION("""COMPUTED_VALUE"""),45714.66666666667)</f>
        <v>45714.66667</v>
      </c>
      <c r="E290" s="1">
        <f>IFERROR(__xludf.DUMMYFUNCTION("""COMPUTED_VALUE"""),7590.27)</f>
        <v>7590.27</v>
      </c>
      <c r="G290" s="2">
        <f>IFERROR(__xludf.DUMMYFUNCTION("""COMPUTED_VALUE"""),45714.66666666667)</f>
        <v>45714.66667</v>
      </c>
      <c r="H290" s="1">
        <f>IFERROR(__xludf.DUMMYFUNCTION("""COMPUTED_VALUE"""),7487.65)</f>
        <v>7487.65</v>
      </c>
      <c r="J290" s="2">
        <f>IFERROR(__xludf.DUMMYFUNCTION("""COMPUTED_VALUE"""),45714.66666666667)</f>
        <v>45714.66667</v>
      </c>
      <c r="K290" s="1">
        <f>IFERROR(__xludf.DUMMYFUNCTION("""COMPUTED_VALUE"""),7509.85)</f>
        <v>7509.85</v>
      </c>
      <c r="M290" s="2">
        <f>IFERROR(__xludf.DUMMYFUNCTION("""COMPUTED_VALUE"""),45714.66666666667)</f>
        <v>45714.66667</v>
      </c>
      <c r="N290" s="1">
        <f>IFERROR(__xludf.DUMMYFUNCTION("""COMPUTED_VALUE"""),0.0)</f>
        <v>0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IFERROR(__xludf.DUMMYFUNCTION("""COMPUTED_VALUE"""),7538.63)</f>
        <v>7538.63</v>
      </c>
      <c r="D291" s="2">
        <f>IFERROR(__xludf.DUMMYFUNCTION("""COMPUTED_VALUE"""),45715.66666666667)</f>
        <v>45715.66667</v>
      </c>
      <c r="E291" s="1">
        <f>IFERROR(__xludf.DUMMYFUNCTION("""COMPUTED_VALUE"""),7546.72)</f>
        <v>7546.72</v>
      </c>
      <c r="G291" s="2">
        <f>IFERROR(__xludf.DUMMYFUNCTION("""COMPUTED_VALUE"""),45715.66666666667)</f>
        <v>45715.66667</v>
      </c>
      <c r="H291" s="1">
        <f>IFERROR(__xludf.DUMMYFUNCTION("""COMPUTED_VALUE"""),7355.81)</f>
        <v>7355.81</v>
      </c>
      <c r="J291" s="2">
        <f>IFERROR(__xludf.DUMMYFUNCTION("""COMPUTED_VALUE"""),45715.66666666667)</f>
        <v>45715.66667</v>
      </c>
      <c r="K291" s="1">
        <f>IFERROR(__xludf.DUMMYFUNCTION("""COMPUTED_VALUE"""),7357.51)</f>
        <v>7357.51</v>
      </c>
      <c r="M291" s="2">
        <f>IFERROR(__xludf.DUMMYFUNCTION("""COMPUTED_VALUE"""),45715.66666666667)</f>
        <v>45715.66667</v>
      </c>
      <c r="N291" s="1">
        <f>IFERROR(__xludf.DUMMYFUNCTION("""COMPUTED_VALUE"""),0.0)</f>
        <v>0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IFERROR(__xludf.DUMMYFUNCTION("""COMPUTED_VALUE"""),7334.45)</f>
        <v>7334.45</v>
      </c>
      <c r="D292" s="2">
        <f>IFERROR(__xludf.DUMMYFUNCTION("""COMPUTED_VALUE"""),45716.66666666667)</f>
        <v>45716.66667</v>
      </c>
      <c r="E292" s="1">
        <f>IFERROR(__xludf.DUMMYFUNCTION("""COMPUTED_VALUE"""),7446.74)</f>
        <v>7446.74</v>
      </c>
      <c r="G292" s="2">
        <f>IFERROR(__xludf.DUMMYFUNCTION("""COMPUTED_VALUE"""),45716.66666666667)</f>
        <v>45716.66667</v>
      </c>
      <c r="H292" s="1">
        <f>IFERROR(__xludf.DUMMYFUNCTION("""COMPUTED_VALUE"""),7308.44)</f>
        <v>7308.44</v>
      </c>
      <c r="J292" s="2">
        <f>IFERROR(__xludf.DUMMYFUNCTION("""COMPUTED_VALUE"""),45716.66666666667)</f>
        <v>45716.66667</v>
      </c>
      <c r="K292" s="1">
        <f>IFERROR(__xludf.DUMMYFUNCTION("""COMPUTED_VALUE"""),7446.28)</f>
        <v>7446.28</v>
      </c>
      <c r="M292" s="2">
        <f>IFERROR(__xludf.DUMMYFUNCTION("""COMPUTED_VALUE"""),45716.66666666667)</f>
        <v>45716.66667</v>
      </c>
      <c r="N292" s="1">
        <f>IFERROR(__xludf.DUMMYFUNCTION("""COMPUTED_VALUE"""),0.0)</f>
        <v>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IFERROR(__xludf.DUMMYFUNCTION("""COMPUTED_VALUE"""),7508.01)</f>
        <v>7508.01</v>
      </c>
      <c r="D293" s="2">
        <f>IFERROR(__xludf.DUMMYFUNCTION("""COMPUTED_VALUE"""),45719.66666666667)</f>
        <v>45719.66667</v>
      </c>
      <c r="E293" s="1">
        <f>IFERROR(__xludf.DUMMYFUNCTION("""COMPUTED_VALUE"""),7521.03)</f>
        <v>7521.03</v>
      </c>
      <c r="G293" s="2">
        <f>IFERROR(__xludf.DUMMYFUNCTION("""COMPUTED_VALUE"""),45719.66666666667)</f>
        <v>45719.66667</v>
      </c>
      <c r="H293" s="1">
        <f>IFERROR(__xludf.DUMMYFUNCTION("""COMPUTED_VALUE"""),7220.04)</f>
        <v>7220.04</v>
      </c>
      <c r="J293" s="2">
        <f>IFERROR(__xludf.DUMMYFUNCTION("""COMPUTED_VALUE"""),45719.66666666667)</f>
        <v>45719.66667</v>
      </c>
      <c r="K293" s="1">
        <f>IFERROR(__xludf.DUMMYFUNCTION("""COMPUTED_VALUE"""),7259.32)</f>
        <v>7259.32</v>
      </c>
      <c r="M293" s="2">
        <f>IFERROR(__xludf.DUMMYFUNCTION("""COMPUTED_VALUE"""),45719.66666666667)</f>
        <v>45719.66667</v>
      </c>
      <c r="N293" s="1">
        <f>IFERROR(__xludf.DUMMYFUNCTION("""COMPUTED_VALUE"""),0.0)</f>
        <v>0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IFERROR(__xludf.DUMMYFUNCTION("""COMPUTED_VALUE"""),7172.12)</f>
        <v>7172.12</v>
      </c>
      <c r="D294" s="2">
        <f>IFERROR(__xludf.DUMMYFUNCTION("""COMPUTED_VALUE"""),45720.66666666667)</f>
        <v>45720.66667</v>
      </c>
      <c r="E294" s="1">
        <f>IFERROR(__xludf.DUMMYFUNCTION("""COMPUTED_VALUE"""),7344.24)</f>
        <v>7344.24</v>
      </c>
      <c r="G294" s="2">
        <f>IFERROR(__xludf.DUMMYFUNCTION("""COMPUTED_VALUE"""),45720.66666666667)</f>
        <v>45720.66667</v>
      </c>
      <c r="H294" s="1">
        <f>IFERROR(__xludf.DUMMYFUNCTION("""COMPUTED_VALUE"""),7048.95)</f>
        <v>7048.95</v>
      </c>
      <c r="J294" s="2">
        <f>IFERROR(__xludf.DUMMYFUNCTION("""COMPUTED_VALUE"""),45720.66666666667)</f>
        <v>45720.66667</v>
      </c>
      <c r="K294" s="1">
        <f>IFERROR(__xludf.DUMMYFUNCTION("""COMPUTED_VALUE"""),7214.29)</f>
        <v>7214.29</v>
      </c>
      <c r="M294" s="2">
        <f>IFERROR(__xludf.DUMMYFUNCTION("""COMPUTED_VALUE"""),45720.66666666667)</f>
        <v>45720.66667</v>
      </c>
      <c r="N294" s="1">
        <f>IFERROR(__xludf.DUMMYFUNCTION("""COMPUTED_VALUE"""),0.0)</f>
        <v>0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IFERROR(__xludf.DUMMYFUNCTION("""COMPUTED_VALUE"""),7229.99)</f>
        <v>7229.99</v>
      </c>
      <c r="D295" s="2">
        <f>IFERROR(__xludf.DUMMYFUNCTION("""COMPUTED_VALUE"""),45721.66666666667)</f>
        <v>45721.66667</v>
      </c>
      <c r="E295" s="1">
        <f>IFERROR(__xludf.DUMMYFUNCTION("""COMPUTED_VALUE"""),7343.76)</f>
        <v>7343.76</v>
      </c>
      <c r="G295" s="2">
        <f>IFERROR(__xludf.DUMMYFUNCTION("""COMPUTED_VALUE"""),45721.66666666667)</f>
        <v>45721.66667</v>
      </c>
      <c r="H295" s="1">
        <f>IFERROR(__xludf.DUMMYFUNCTION("""COMPUTED_VALUE"""),7190.59)</f>
        <v>7190.59</v>
      </c>
      <c r="J295" s="2">
        <f>IFERROR(__xludf.DUMMYFUNCTION("""COMPUTED_VALUE"""),45721.66666666667)</f>
        <v>45721.66667</v>
      </c>
      <c r="K295" s="1">
        <f>IFERROR(__xludf.DUMMYFUNCTION("""COMPUTED_VALUE"""),7337.88)</f>
        <v>7337.88</v>
      </c>
      <c r="M295" s="2">
        <f>IFERROR(__xludf.DUMMYFUNCTION("""COMPUTED_VALUE"""),45721.66666666667)</f>
        <v>45721.66667</v>
      </c>
      <c r="N295" s="1">
        <f>IFERROR(__xludf.DUMMYFUNCTION("""COMPUTED_VALUE"""),0.0)</f>
        <v>0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IFERROR(__xludf.DUMMYFUNCTION("""COMPUTED_VALUE"""),7231.91)</f>
        <v>7231.91</v>
      </c>
      <c r="D296" s="2">
        <f>IFERROR(__xludf.DUMMYFUNCTION("""COMPUTED_VALUE"""),45722.66666666667)</f>
        <v>45722.66667</v>
      </c>
      <c r="E296" s="1">
        <f>IFERROR(__xludf.DUMMYFUNCTION("""COMPUTED_VALUE"""),7311.12)</f>
        <v>7311.12</v>
      </c>
      <c r="G296" s="2">
        <f>IFERROR(__xludf.DUMMYFUNCTION("""COMPUTED_VALUE"""),45722.66666666667)</f>
        <v>45722.66667</v>
      </c>
      <c r="H296" s="1">
        <f>IFERROR(__xludf.DUMMYFUNCTION("""COMPUTED_VALUE"""),7136.42)</f>
        <v>7136.42</v>
      </c>
      <c r="J296" s="2">
        <f>IFERROR(__xludf.DUMMYFUNCTION("""COMPUTED_VALUE"""),45722.66666666667)</f>
        <v>45722.66667</v>
      </c>
      <c r="K296" s="1">
        <f>IFERROR(__xludf.DUMMYFUNCTION("""COMPUTED_VALUE"""),7173.61)</f>
        <v>7173.61</v>
      </c>
      <c r="M296" s="2">
        <f>IFERROR(__xludf.DUMMYFUNCTION("""COMPUTED_VALUE"""),45722.66666666667)</f>
        <v>45722.66667</v>
      </c>
      <c r="N296" s="1">
        <f>IFERROR(__xludf.DUMMYFUNCTION("""COMPUTED_VALUE"""),0.0)</f>
        <v>0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IFERROR(__xludf.DUMMYFUNCTION("""COMPUTED_VALUE"""),7143.16)</f>
        <v>7143.16</v>
      </c>
      <c r="D297" s="2">
        <f>IFERROR(__xludf.DUMMYFUNCTION("""COMPUTED_VALUE"""),45723.66666666667)</f>
        <v>45723.66667</v>
      </c>
      <c r="E297" s="1">
        <f>IFERROR(__xludf.DUMMYFUNCTION("""COMPUTED_VALUE"""),7239.24)</f>
        <v>7239.24</v>
      </c>
      <c r="G297" s="2">
        <f>IFERROR(__xludf.DUMMYFUNCTION("""COMPUTED_VALUE"""),45723.66666666667)</f>
        <v>45723.66667</v>
      </c>
      <c r="H297" s="1">
        <f>IFERROR(__xludf.DUMMYFUNCTION("""COMPUTED_VALUE"""),7009.05)</f>
        <v>7009.05</v>
      </c>
      <c r="J297" s="2">
        <f>IFERROR(__xludf.DUMMYFUNCTION("""COMPUTED_VALUE"""),45723.66666666667)</f>
        <v>45723.66667</v>
      </c>
      <c r="K297" s="1">
        <f>IFERROR(__xludf.DUMMYFUNCTION("""COMPUTED_VALUE"""),7207.51)</f>
        <v>7207.51</v>
      </c>
      <c r="M297" s="2">
        <f>IFERROR(__xludf.DUMMYFUNCTION("""COMPUTED_VALUE"""),45723.66666666667)</f>
        <v>45723.66667</v>
      </c>
      <c r="N297" s="1">
        <f>IFERROR(__xludf.DUMMYFUNCTION("""COMPUTED_VALUE"""),0.0)</f>
        <v>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IFERROR(__xludf.DUMMYFUNCTION("""COMPUTED_VALUE"""),7098.37)</f>
        <v>7098.37</v>
      </c>
      <c r="D298" s="2">
        <f>IFERROR(__xludf.DUMMYFUNCTION("""COMPUTED_VALUE"""),45726.66666666667)</f>
        <v>45726.66667</v>
      </c>
      <c r="E298" s="1">
        <f>IFERROR(__xludf.DUMMYFUNCTION("""COMPUTED_VALUE"""),7118.94)</f>
        <v>7118.94</v>
      </c>
      <c r="G298" s="2">
        <f>IFERROR(__xludf.DUMMYFUNCTION("""COMPUTED_VALUE"""),45726.66666666667)</f>
        <v>45726.66667</v>
      </c>
      <c r="H298" s="1">
        <f>IFERROR(__xludf.DUMMYFUNCTION("""COMPUTED_VALUE"""),6897.18)</f>
        <v>6897.18</v>
      </c>
      <c r="J298" s="2">
        <f>IFERROR(__xludf.DUMMYFUNCTION("""COMPUTED_VALUE"""),45726.66666666667)</f>
        <v>45726.66667</v>
      </c>
      <c r="K298" s="1">
        <f>IFERROR(__xludf.DUMMYFUNCTION("""COMPUTED_VALUE"""),6960.74)</f>
        <v>6960.74</v>
      </c>
      <c r="M298" s="2">
        <f>IFERROR(__xludf.DUMMYFUNCTION("""COMPUTED_VALUE"""),45726.66666666667)</f>
        <v>45726.66667</v>
      </c>
      <c r="N298" s="1">
        <f>IFERROR(__xludf.DUMMYFUNCTION("""COMPUTED_VALUE"""),0.0)</f>
        <v>0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IFERROR(__xludf.DUMMYFUNCTION("""COMPUTED_VALUE"""),6963.02)</f>
        <v>6963.02</v>
      </c>
      <c r="D299" s="2">
        <f>IFERROR(__xludf.DUMMYFUNCTION("""COMPUTED_VALUE"""),45727.66666666667)</f>
        <v>45727.66667</v>
      </c>
      <c r="E299" s="1">
        <f>IFERROR(__xludf.DUMMYFUNCTION("""COMPUTED_VALUE"""),7039.45)</f>
        <v>7039.45</v>
      </c>
      <c r="G299" s="2">
        <f>IFERROR(__xludf.DUMMYFUNCTION("""COMPUTED_VALUE"""),45727.66666666667)</f>
        <v>45727.66667</v>
      </c>
      <c r="H299" s="1">
        <f>IFERROR(__xludf.DUMMYFUNCTION("""COMPUTED_VALUE"""),6871.63)</f>
        <v>6871.63</v>
      </c>
      <c r="J299" s="2">
        <f>IFERROR(__xludf.DUMMYFUNCTION("""COMPUTED_VALUE"""),45727.66666666667)</f>
        <v>45727.66667</v>
      </c>
      <c r="K299" s="1">
        <f>IFERROR(__xludf.DUMMYFUNCTION("""COMPUTED_VALUE"""),6953.05)</f>
        <v>6953.05</v>
      </c>
      <c r="M299" s="2">
        <f>IFERROR(__xludf.DUMMYFUNCTION("""COMPUTED_VALUE"""),45727.66666666667)</f>
        <v>45727.66667</v>
      </c>
      <c r="N299" s="1">
        <f>IFERROR(__xludf.DUMMYFUNCTION("""COMPUTED_VALUE"""),0.0)</f>
        <v>0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IFERROR(__xludf.DUMMYFUNCTION("""COMPUTED_VALUE"""),7056.15)</f>
        <v>7056.15</v>
      </c>
      <c r="D300" s="2">
        <f>IFERROR(__xludf.DUMMYFUNCTION("""COMPUTED_VALUE"""),45728.66666666667)</f>
        <v>45728.66667</v>
      </c>
      <c r="E300" s="1">
        <f>IFERROR(__xludf.DUMMYFUNCTION("""COMPUTED_VALUE"""),7090.66)</f>
        <v>7090.66</v>
      </c>
      <c r="G300" s="2">
        <f>IFERROR(__xludf.DUMMYFUNCTION("""COMPUTED_VALUE"""),45728.66666666667)</f>
        <v>45728.66667</v>
      </c>
      <c r="H300" s="1">
        <f>IFERROR(__xludf.DUMMYFUNCTION("""COMPUTED_VALUE"""),6920.97)</f>
        <v>6920.97</v>
      </c>
      <c r="J300" s="2">
        <f>IFERROR(__xludf.DUMMYFUNCTION("""COMPUTED_VALUE"""),45728.66666666667)</f>
        <v>45728.66667</v>
      </c>
      <c r="K300" s="1">
        <f>IFERROR(__xludf.DUMMYFUNCTION("""COMPUTED_VALUE"""),6986.8)</f>
        <v>6986.8</v>
      </c>
      <c r="M300" s="2">
        <f>IFERROR(__xludf.DUMMYFUNCTION("""COMPUTED_VALUE"""),45728.66666666667)</f>
        <v>45728.66667</v>
      </c>
      <c r="N300" s="1">
        <f>IFERROR(__xludf.DUMMYFUNCTION("""COMPUTED_VALUE"""),0.0)</f>
        <v>0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IFERROR(__xludf.DUMMYFUNCTION("""COMPUTED_VALUE"""),6964.54)</f>
        <v>6964.54</v>
      </c>
      <c r="D301" s="2">
        <f>IFERROR(__xludf.DUMMYFUNCTION("""COMPUTED_VALUE"""),45729.66666666667)</f>
        <v>45729.66667</v>
      </c>
      <c r="E301" s="1">
        <f>IFERROR(__xludf.DUMMYFUNCTION("""COMPUTED_VALUE"""),6966.93)</f>
        <v>6966.93</v>
      </c>
      <c r="G301" s="2">
        <f>IFERROR(__xludf.DUMMYFUNCTION("""COMPUTED_VALUE"""),45729.66666666667)</f>
        <v>45729.66667</v>
      </c>
      <c r="H301" s="1">
        <f>IFERROR(__xludf.DUMMYFUNCTION("""COMPUTED_VALUE"""),6797.85)</f>
        <v>6797.85</v>
      </c>
      <c r="J301" s="2">
        <f>IFERROR(__xludf.DUMMYFUNCTION("""COMPUTED_VALUE"""),45729.66666666667)</f>
        <v>45729.66667</v>
      </c>
      <c r="K301" s="1">
        <f>IFERROR(__xludf.DUMMYFUNCTION("""COMPUTED_VALUE"""),6837.07)</f>
        <v>6837.07</v>
      </c>
      <c r="M301" s="2">
        <f>IFERROR(__xludf.DUMMYFUNCTION("""COMPUTED_VALUE"""),45729.66666666667)</f>
        <v>45729.66667</v>
      </c>
      <c r="N301" s="1">
        <f>IFERROR(__xludf.DUMMYFUNCTION("""COMPUTED_VALUE"""),0.0)</f>
        <v>0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IFERROR(__xludf.DUMMYFUNCTION("""COMPUTED_VALUE"""),6926.0)</f>
        <v>6926</v>
      </c>
      <c r="D302" s="2">
        <f>IFERROR(__xludf.DUMMYFUNCTION("""COMPUTED_VALUE"""),45730.66666666667)</f>
        <v>45730.66667</v>
      </c>
      <c r="E302" s="1">
        <f>IFERROR(__xludf.DUMMYFUNCTION("""COMPUTED_VALUE"""),7041.71)</f>
        <v>7041.71</v>
      </c>
      <c r="G302" s="2">
        <f>IFERROR(__xludf.DUMMYFUNCTION("""COMPUTED_VALUE"""),45730.66666666667)</f>
        <v>45730.66667</v>
      </c>
      <c r="H302" s="1">
        <f>IFERROR(__xludf.DUMMYFUNCTION("""COMPUTED_VALUE"""),6920.57)</f>
        <v>6920.57</v>
      </c>
      <c r="J302" s="2">
        <f>IFERROR(__xludf.DUMMYFUNCTION("""COMPUTED_VALUE"""),45730.66666666667)</f>
        <v>45730.66667</v>
      </c>
      <c r="K302" s="1">
        <f>IFERROR(__xludf.DUMMYFUNCTION("""COMPUTED_VALUE"""),7038.1)</f>
        <v>7038.1</v>
      </c>
      <c r="M302" s="2">
        <f>IFERROR(__xludf.DUMMYFUNCTION("""COMPUTED_VALUE"""),45730.66666666667)</f>
        <v>45730.66667</v>
      </c>
      <c r="N302" s="1">
        <f>IFERROR(__xludf.DUMMYFUNCTION("""COMPUTED_VALUE"""),0.0)</f>
        <v>0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IFERROR(__xludf.DUMMYFUNCTION("""COMPUTED_VALUE"""),7013.91)</f>
        <v>7013.91</v>
      </c>
      <c r="D303" s="2">
        <f>IFERROR(__xludf.DUMMYFUNCTION("""COMPUTED_VALUE"""),45733.66666666667)</f>
        <v>45733.66667</v>
      </c>
      <c r="E303" s="1">
        <f>IFERROR(__xludf.DUMMYFUNCTION("""COMPUTED_VALUE"""),7187.58)</f>
        <v>7187.58</v>
      </c>
      <c r="G303" s="2">
        <f>IFERROR(__xludf.DUMMYFUNCTION("""COMPUTED_VALUE"""),45733.66666666667)</f>
        <v>45733.66667</v>
      </c>
      <c r="H303" s="1">
        <f>IFERROR(__xludf.DUMMYFUNCTION("""COMPUTED_VALUE"""),7012.52)</f>
        <v>7012.52</v>
      </c>
      <c r="J303" s="2">
        <f>IFERROR(__xludf.DUMMYFUNCTION("""COMPUTED_VALUE"""),45733.66666666667)</f>
        <v>45733.66667</v>
      </c>
      <c r="K303" s="1">
        <f>IFERROR(__xludf.DUMMYFUNCTION("""COMPUTED_VALUE"""),7148.88)</f>
        <v>7148.88</v>
      </c>
      <c r="M303" s="2">
        <f>IFERROR(__xludf.DUMMYFUNCTION("""COMPUTED_VALUE"""),45733.66666666667)</f>
        <v>45733.66667</v>
      </c>
      <c r="N303" s="1">
        <f>IFERROR(__xludf.DUMMYFUNCTION("""COMPUTED_VALUE"""),0.0)</f>
        <v>0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IFERROR(__xludf.DUMMYFUNCTION("""COMPUTED_VALUE"""),7107.06)</f>
        <v>7107.06</v>
      </c>
      <c r="D304" s="2">
        <f>IFERROR(__xludf.DUMMYFUNCTION("""COMPUTED_VALUE"""),45734.66666666667)</f>
        <v>45734.66667</v>
      </c>
      <c r="E304" s="1">
        <f>IFERROR(__xludf.DUMMYFUNCTION("""COMPUTED_VALUE"""),7107.06)</f>
        <v>7107.06</v>
      </c>
      <c r="G304" s="2">
        <f>IFERROR(__xludf.DUMMYFUNCTION("""COMPUTED_VALUE"""),45734.66666666667)</f>
        <v>45734.66667</v>
      </c>
      <c r="H304" s="1">
        <f>IFERROR(__xludf.DUMMYFUNCTION("""COMPUTED_VALUE"""),7035.31)</f>
        <v>7035.31</v>
      </c>
      <c r="J304" s="2">
        <f>IFERROR(__xludf.DUMMYFUNCTION("""COMPUTED_VALUE"""),45734.66666666667)</f>
        <v>45734.66667</v>
      </c>
      <c r="K304" s="1">
        <f>IFERROR(__xludf.DUMMYFUNCTION("""COMPUTED_VALUE"""),7064.56)</f>
        <v>7064.56</v>
      </c>
      <c r="M304" s="2">
        <f>IFERROR(__xludf.DUMMYFUNCTION("""COMPUTED_VALUE"""),45734.66666666667)</f>
        <v>45734.66667</v>
      </c>
      <c r="N304" s="1">
        <f>IFERROR(__xludf.DUMMYFUNCTION("""COMPUTED_VALUE"""),0.0)</f>
        <v>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IFERROR(__xludf.DUMMYFUNCTION("""COMPUTED_VALUE"""),7081.78)</f>
        <v>7081.78</v>
      </c>
      <c r="D305" s="2">
        <f>IFERROR(__xludf.DUMMYFUNCTION("""COMPUTED_VALUE"""),45735.66666666667)</f>
        <v>45735.66667</v>
      </c>
      <c r="E305" s="1">
        <f>IFERROR(__xludf.DUMMYFUNCTION("""COMPUTED_VALUE"""),7228.76)</f>
        <v>7228.76</v>
      </c>
      <c r="G305" s="2">
        <f>IFERROR(__xludf.DUMMYFUNCTION("""COMPUTED_VALUE"""),45735.66666666667)</f>
        <v>45735.66667</v>
      </c>
      <c r="H305" s="1">
        <f>IFERROR(__xludf.DUMMYFUNCTION("""COMPUTED_VALUE"""),7076.07)</f>
        <v>7076.07</v>
      </c>
      <c r="J305" s="2">
        <f>IFERROR(__xludf.DUMMYFUNCTION("""COMPUTED_VALUE"""),45735.66666666667)</f>
        <v>45735.66667</v>
      </c>
      <c r="K305" s="1">
        <f>IFERROR(__xludf.DUMMYFUNCTION("""COMPUTED_VALUE"""),7180.75)</f>
        <v>7180.75</v>
      </c>
      <c r="M305" s="2">
        <f>IFERROR(__xludf.DUMMYFUNCTION("""COMPUTED_VALUE"""),45735.66666666667)</f>
        <v>45735.66667</v>
      </c>
      <c r="N305" s="1">
        <f>IFERROR(__xludf.DUMMYFUNCTION("""COMPUTED_VALUE"""),0.0)</f>
        <v>0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IFERROR(__xludf.DUMMYFUNCTION("""COMPUTED_VALUE"""),7120.63)</f>
        <v>7120.63</v>
      </c>
      <c r="D306" s="2">
        <f>IFERROR(__xludf.DUMMYFUNCTION("""COMPUTED_VALUE"""),45736.66666666667)</f>
        <v>45736.66667</v>
      </c>
      <c r="E306" s="1">
        <f>IFERROR(__xludf.DUMMYFUNCTION("""COMPUTED_VALUE"""),7209.04)</f>
        <v>7209.04</v>
      </c>
      <c r="G306" s="2">
        <f>IFERROR(__xludf.DUMMYFUNCTION("""COMPUTED_VALUE"""),45736.66666666667)</f>
        <v>45736.66667</v>
      </c>
      <c r="H306" s="1">
        <f>IFERROR(__xludf.DUMMYFUNCTION("""COMPUTED_VALUE"""),7115.7)</f>
        <v>7115.7</v>
      </c>
      <c r="J306" s="2">
        <f>IFERROR(__xludf.DUMMYFUNCTION("""COMPUTED_VALUE"""),45736.66666666667)</f>
        <v>45736.66667</v>
      </c>
      <c r="K306" s="1">
        <f>IFERROR(__xludf.DUMMYFUNCTION("""COMPUTED_VALUE"""),7128.51)</f>
        <v>7128.51</v>
      </c>
      <c r="M306" s="2">
        <f>IFERROR(__xludf.DUMMYFUNCTION("""COMPUTED_VALUE"""),45736.66666666667)</f>
        <v>45736.66667</v>
      </c>
      <c r="N306" s="1">
        <f>IFERROR(__xludf.DUMMYFUNCTION("""COMPUTED_VALUE"""),0.0)</f>
        <v>0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IFERROR(__xludf.DUMMYFUNCTION("""COMPUTED_VALUE"""),7056.87)</f>
        <v>7056.87</v>
      </c>
      <c r="D307" s="2">
        <f>IFERROR(__xludf.DUMMYFUNCTION("""COMPUTED_VALUE"""),45737.66666666667)</f>
        <v>45737.66667</v>
      </c>
      <c r="E307" s="1">
        <f>IFERROR(__xludf.DUMMYFUNCTION("""COMPUTED_VALUE"""),7118.88)</f>
        <v>7118.88</v>
      </c>
      <c r="G307" s="2">
        <f>IFERROR(__xludf.DUMMYFUNCTION("""COMPUTED_VALUE"""),45737.66666666667)</f>
        <v>45737.66667</v>
      </c>
      <c r="H307" s="1">
        <f>IFERROR(__xludf.DUMMYFUNCTION("""COMPUTED_VALUE"""),7015.63)</f>
        <v>7015.63</v>
      </c>
      <c r="J307" s="2">
        <f>IFERROR(__xludf.DUMMYFUNCTION("""COMPUTED_VALUE"""),45737.66666666667)</f>
        <v>45737.66667</v>
      </c>
      <c r="K307" s="1">
        <f>IFERROR(__xludf.DUMMYFUNCTION("""COMPUTED_VALUE"""),7115.97)</f>
        <v>7115.97</v>
      </c>
      <c r="M307" s="2">
        <f>IFERROR(__xludf.DUMMYFUNCTION("""COMPUTED_VALUE"""),45737.66666666667)</f>
        <v>45737.66667</v>
      </c>
      <c r="N307" s="1">
        <f>IFERROR(__xludf.DUMMYFUNCTION("""COMPUTED_VALUE"""),0.0)</f>
        <v>0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IFERROR(__xludf.DUMMYFUNCTION("""COMPUTED_VALUE"""),7222.16)</f>
        <v>7222.16</v>
      </c>
      <c r="D308" s="2">
        <f>IFERROR(__xludf.DUMMYFUNCTION("""COMPUTED_VALUE"""),45740.66666666667)</f>
        <v>45740.66667</v>
      </c>
      <c r="E308" s="1">
        <f>IFERROR(__xludf.DUMMYFUNCTION("""COMPUTED_VALUE"""),7342.19)</f>
        <v>7342.19</v>
      </c>
      <c r="G308" s="2">
        <f>IFERROR(__xludf.DUMMYFUNCTION("""COMPUTED_VALUE"""),45740.66666666667)</f>
        <v>45740.66667</v>
      </c>
      <c r="H308" s="1">
        <f>IFERROR(__xludf.DUMMYFUNCTION("""COMPUTED_VALUE"""),7220.97)</f>
        <v>7220.97</v>
      </c>
      <c r="J308" s="2">
        <f>IFERROR(__xludf.DUMMYFUNCTION("""COMPUTED_VALUE"""),45740.66666666667)</f>
        <v>45740.66667</v>
      </c>
      <c r="K308" s="1">
        <f>IFERROR(__xludf.DUMMYFUNCTION("""COMPUTED_VALUE"""),7334.64)</f>
        <v>7334.64</v>
      </c>
      <c r="M308" s="2">
        <f>IFERROR(__xludf.DUMMYFUNCTION("""COMPUTED_VALUE"""),45740.66666666667)</f>
        <v>45740.66667</v>
      </c>
      <c r="N308" s="1">
        <f>IFERROR(__xludf.DUMMYFUNCTION("""COMPUTED_VALUE"""),0.0)</f>
        <v>0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IFERROR(__xludf.DUMMYFUNCTION("""COMPUTED_VALUE"""),7340.53)</f>
        <v>7340.53</v>
      </c>
      <c r="D309" s="2">
        <f>IFERROR(__xludf.DUMMYFUNCTION("""COMPUTED_VALUE"""),45741.66666666667)</f>
        <v>45741.66667</v>
      </c>
      <c r="E309" s="1">
        <f>IFERROR(__xludf.DUMMYFUNCTION("""COMPUTED_VALUE"""),7370.89)</f>
        <v>7370.89</v>
      </c>
      <c r="G309" s="2">
        <f>IFERROR(__xludf.DUMMYFUNCTION("""COMPUTED_VALUE"""),45741.66666666667)</f>
        <v>45741.66667</v>
      </c>
      <c r="H309" s="1">
        <f>IFERROR(__xludf.DUMMYFUNCTION("""COMPUTED_VALUE"""),7283.68)</f>
        <v>7283.68</v>
      </c>
      <c r="J309" s="2">
        <f>IFERROR(__xludf.DUMMYFUNCTION("""COMPUTED_VALUE"""),45741.66666666667)</f>
        <v>45741.66667</v>
      </c>
      <c r="K309" s="1">
        <f>IFERROR(__xludf.DUMMYFUNCTION("""COMPUTED_VALUE"""),7328.7)</f>
        <v>7328.7</v>
      </c>
      <c r="M309" s="2">
        <f>IFERROR(__xludf.DUMMYFUNCTION("""COMPUTED_VALUE"""),45741.66666666667)</f>
        <v>45741.66667</v>
      </c>
      <c r="N309" s="1">
        <f>IFERROR(__xludf.DUMMYFUNCTION("""COMPUTED_VALUE"""),0.0)</f>
        <v>0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IFERROR(__xludf.DUMMYFUNCTION("""COMPUTED_VALUE"""),7321.22)</f>
        <v>7321.22</v>
      </c>
      <c r="D310" s="2">
        <f>IFERROR(__xludf.DUMMYFUNCTION("""COMPUTED_VALUE"""),45742.66666666667)</f>
        <v>45742.66667</v>
      </c>
      <c r="E310" s="1">
        <f>IFERROR(__xludf.DUMMYFUNCTION("""COMPUTED_VALUE"""),7336.29)</f>
        <v>7336.29</v>
      </c>
      <c r="G310" s="2">
        <f>IFERROR(__xludf.DUMMYFUNCTION("""COMPUTED_VALUE"""),45742.66666666667)</f>
        <v>45742.66667</v>
      </c>
      <c r="H310" s="1">
        <f>IFERROR(__xludf.DUMMYFUNCTION("""COMPUTED_VALUE"""),7195.17)</f>
        <v>7195.17</v>
      </c>
      <c r="J310" s="2">
        <f>IFERROR(__xludf.DUMMYFUNCTION("""COMPUTED_VALUE"""),45742.66666666667)</f>
        <v>45742.66667</v>
      </c>
      <c r="K310" s="1">
        <f>IFERROR(__xludf.DUMMYFUNCTION("""COMPUTED_VALUE"""),7223.74)</f>
        <v>7223.74</v>
      </c>
      <c r="M310" s="2">
        <f>IFERROR(__xludf.DUMMYFUNCTION("""COMPUTED_VALUE"""),45742.66666666667)</f>
        <v>45742.66667</v>
      </c>
      <c r="N310" s="1">
        <f>IFERROR(__xludf.DUMMYFUNCTION("""COMPUTED_VALUE"""),0.0)</f>
        <v>0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IFERROR(__xludf.DUMMYFUNCTION("""COMPUTED_VALUE"""),7191.33)</f>
        <v>7191.33</v>
      </c>
      <c r="D311" s="2">
        <f>IFERROR(__xludf.DUMMYFUNCTION("""COMPUTED_VALUE"""),45743.66666666667)</f>
        <v>45743.66667</v>
      </c>
      <c r="E311" s="1">
        <f>IFERROR(__xludf.DUMMYFUNCTION("""COMPUTED_VALUE"""),7241.35)</f>
        <v>7241.35</v>
      </c>
      <c r="G311" s="2">
        <f>IFERROR(__xludf.DUMMYFUNCTION("""COMPUTED_VALUE"""),45743.66666666667)</f>
        <v>45743.66667</v>
      </c>
      <c r="H311" s="1">
        <f>IFERROR(__xludf.DUMMYFUNCTION("""COMPUTED_VALUE"""),7119.89)</f>
        <v>7119.89</v>
      </c>
      <c r="J311" s="2">
        <f>IFERROR(__xludf.DUMMYFUNCTION("""COMPUTED_VALUE"""),45743.66666666667)</f>
        <v>45743.66667</v>
      </c>
      <c r="K311" s="1">
        <f>IFERROR(__xludf.DUMMYFUNCTION("""COMPUTED_VALUE"""),7167.88)</f>
        <v>7167.88</v>
      </c>
      <c r="M311" s="2">
        <f>IFERROR(__xludf.DUMMYFUNCTION("""COMPUTED_VALUE"""),45743.66666666667)</f>
        <v>45743.66667</v>
      </c>
      <c r="N311" s="1">
        <f>IFERROR(__xludf.DUMMYFUNCTION("""COMPUTED_VALUE"""),0.0)</f>
        <v>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IFERROR(__xludf.DUMMYFUNCTION("""COMPUTED_VALUE"""),7137.62)</f>
        <v>7137.62</v>
      </c>
      <c r="D312" s="2">
        <f>IFERROR(__xludf.DUMMYFUNCTION("""COMPUTED_VALUE"""),45744.66666666667)</f>
        <v>45744.66667</v>
      </c>
      <c r="E312" s="1">
        <f>IFERROR(__xludf.DUMMYFUNCTION("""COMPUTED_VALUE"""),7144.19)</f>
        <v>7144.19</v>
      </c>
      <c r="G312" s="2">
        <f>IFERROR(__xludf.DUMMYFUNCTION("""COMPUTED_VALUE"""),45744.66666666667)</f>
        <v>45744.66667</v>
      </c>
      <c r="H312" s="1">
        <f>IFERROR(__xludf.DUMMYFUNCTION("""COMPUTED_VALUE"""),6967.7)</f>
        <v>6967.7</v>
      </c>
      <c r="J312" s="2">
        <f>IFERROR(__xludf.DUMMYFUNCTION("""COMPUTED_VALUE"""),45744.66666666667)</f>
        <v>45744.66667</v>
      </c>
      <c r="K312" s="1">
        <f>IFERROR(__xludf.DUMMYFUNCTION("""COMPUTED_VALUE"""),7001.98)</f>
        <v>7001.98</v>
      </c>
      <c r="M312" s="2">
        <f>IFERROR(__xludf.DUMMYFUNCTION("""COMPUTED_VALUE"""),45744.66666666667)</f>
        <v>45744.66667</v>
      </c>
      <c r="N312" s="1">
        <f>IFERROR(__xludf.DUMMYFUNCTION("""COMPUTED_VALUE"""),0.0)</f>
        <v>0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IFERROR(__xludf.DUMMYFUNCTION("""COMPUTED_VALUE"""),6900.94)</f>
        <v>6900.94</v>
      </c>
      <c r="D313" s="2">
        <f>IFERROR(__xludf.DUMMYFUNCTION("""COMPUTED_VALUE"""),45747.66666666667)</f>
        <v>45747.66667</v>
      </c>
      <c r="E313" s="1">
        <f>IFERROR(__xludf.DUMMYFUNCTION("""COMPUTED_VALUE"""),7029.62)</f>
        <v>7029.62</v>
      </c>
      <c r="G313" s="2">
        <f>IFERROR(__xludf.DUMMYFUNCTION("""COMPUTED_VALUE"""),45747.66666666667)</f>
        <v>45747.66667</v>
      </c>
      <c r="H313" s="1">
        <f>IFERROR(__xludf.DUMMYFUNCTION("""COMPUTED_VALUE"""),6819.54)</f>
        <v>6819.54</v>
      </c>
      <c r="J313" s="2">
        <f>IFERROR(__xludf.DUMMYFUNCTION("""COMPUTED_VALUE"""),45747.66666666667)</f>
        <v>45747.66667</v>
      </c>
      <c r="K313" s="1">
        <f>IFERROR(__xludf.DUMMYFUNCTION("""COMPUTED_VALUE"""),6993.12)</f>
        <v>6993.12</v>
      </c>
      <c r="M313" s="2">
        <f>IFERROR(__xludf.DUMMYFUNCTION("""COMPUTED_VALUE"""),45747.66666666667)</f>
        <v>45747.66667</v>
      </c>
      <c r="N313" s="1">
        <f>IFERROR(__xludf.DUMMYFUNCTION("""COMPUTED_VALUE"""),0.0)</f>
        <v>0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IFERROR(__xludf.DUMMYFUNCTION("""COMPUTED_VALUE"""),6976.52)</f>
        <v>6976.52</v>
      </c>
      <c r="D314" s="2">
        <f>IFERROR(__xludf.DUMMYFUNCTION("""COMPUTED_VALUE"""),45748.66666666667)</f>
        <v>45748.66667</v>
      </c>
      <c r="E314" s="1">
        <f>IFERROR(__xludf.DUMMYFUNCTION("""COMPUTED_VALUE"""),7082.16)</f>
        <v>7082.16</v>
      </c>
      <c r="G314" s="2">
        <f>IFERROR(__xludf.DUMMYFUNCTION("""COMPUTED_VALUE"""),45748.66666666667)</f>
        <v>45748.66667</v>
      </c>
      <c r="H314" s="1">
        <f>IFERROR(__xludf.DUMMYFUNCTION("""COMPUTED_VALUE"""),6911.8)</f>
        <v>6911.8</v>
      </c>
      <c r="J314" s="2">
        <f>IFERROR(__xludf.DUMMYFUNCTION("""COMPUTED_VALUE"""),45748.66666666667)</f>
        <v>45748.66667</v>
      </c>
      <c r="K314" s="1">
        <f>IFERROR(__xludf.DUMMYFUNCTION("""COMPUTED_VALUE"""),7053.05)</f>
        <v>7053.05</v>
      </c>
      <c r="M314" s="2">
        <f>IFERROR(__xludf.DUMMYFUNCTION("""COMPUTED_VALUE"""),45748.66666666667)</f>
        <v>45748.66667</v>
      </c>
      <c r="N314" s="1">
        <f>IFERROR(__xludf.DUMMYFUNCTION("""COMPUTED_VALUE"""),0.0)</f>
        <v>0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IFERROR(__xludf.DUMMYFUNCTION("""COMPUTED_VALUE"""),6958.84)</f>
        <v>6958.84</v>
      </c>
      <c r="D315" s="2">
        <f>IFERROR(__xludf.DUMMYFUNCTION("""COMPUTED_VALUE"""),45749.66666666667)</f>
        <v>45749.66667</v>
      </c>
      <c r="E315" s="1">
        <f>IFERROR(__xludf.DUMMYFUNCTION("""COMPUTED_VALUE"""),7197.81)</f>
        <v>7197.81</v>
      </c>
      <c r="G315" s="2">
        <f>IFERROR(__xludf.DUMMYFUNCTION("""COMPUTED_VALUE"""),45749.66666666667)</f>
        <v>45749.66667</v>
      </c>
      <c r="H315" s="1">
        <f>IFERROR(__xludf.DUMMYFUNCTION("""COMPUTED_VALUE"""),6958.12)</f>
        <v>6958.12</v>
      </c>
      <c r="J315" s="2">
        <f>IFERROR(__xludf.DUMMYFUNCTION("""COMPUTED_VALUE"""),45749.66666666667)</f>
        <v>45749.66667</v>
      </c>
      <c r="K315" s="1">
        <f>IFERROR(__xludf.DUMMYFUNCTION("""COMPUTED_VALUE"""),7167.07)</f>
        <v>7167.07</v>
      </c>
      <c r="M315" s="2">
        <f>IFERROR(__xludf.DUMMYFUNCTION("""COMPUTED_VALUE"""),45749.66666666667)</f>
        <v>45749.66667</v>
      </c>
      <c r="N315" s="1">
        <f>IFERROR(__xludf.DUMMYFUNCTION("""COMPUTED_VALUE"""),0.0)</f>
        <v>0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IFERROR(__xludf.DUMMYFUNCTION("""COMPUTED_VALUE"""),6870.18)</f>
        <v>6870.18</v>
      </c>
      <c r="D316" s="2">
        <f>IFERROR(__xludf.DUMMYFUNCTION("""COMPUTED_VALUE"""),45750.66666666667)</f>
        <v>45750.66667</v>
      </c>
      <c r="E316" s="1">
        <f>IFERROR(__xludf.DUMMYFUNCTION("""COMPUTED_VALUE"""),6887.61)</f>
        <v>6887.61</v>
      </c>
      <c r="G316" s="2">
        <f>IFERROR(__xludf.DUMMYFUNCTION("""COMPUTED_VALUE"""),45750.66666666667)</f>
        <v>45750.66667</v>
      </c>
      <c r="H316" s="1">
        <f>IFERROR(__xludf.DUMMYFUNCTION("""COMPUTED_VALUE"""),6700.22)</f>
        <v>6700.22</v>
      </c>
      <c r="J316" s="2">
        <f>IFERROR(__xludf.DUMMYFUNCTION("""COMPUTED_VALUE"""),45750.66666666667)</f>
        <v>45750.66667</v>
      </c>
      <c r="K316" s="1">
        <f>IFERROR(__xludf.DUMMYFUNCTION("""COMPUTED_VALUE"""),6716.39)</f>
        <v>6716.39</v>
      </c>
      <c r="M316" s="2">
        <f>IFERROR(__xludf.DUMMYFUNCTION("""COMPUTED_VALUE"""),45750.66666666667)</f>
        <v>45750.66667</v>
      </c>
      <c r="N316" s="1">
        <f>IFERROR(__xludf.DUMMYFUNCTION("""COMPUTED_VALUE"""),0.0)</f>
        <v>0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IFERROR(__xludf.DUMMYFUNCTION("""COMPUTED_VALUE"""),6519.28)</f>
        <v>6519.28</v>
      </c>
      <c r="D317" s="2">
        <f>IFERROR(__xludf.DUMMYFUNCTION("""COMPUTED_VALUE"""),45751.66666666667)</f>
        <v>45751.66667</v>
      </c>
      <c r="E317" s="1">
        <f>IFERROR(__xludf.DUMMYFUNCTION("""COMPUTED_VALUE"""),6527.64)</f>
        <v>6527.64</v>
      </c>
      <c r="G317" s="2">
        <f>IFERROR(__xludf.DUMMYFUNCTION("""COMPUTED_VALUE"""),45751.66666666667)</f>
        <v>45751.66667</v>
      </c>
      <c r="H317" s="1">
        <f>IFERROR(__xludf.DUMMYFUNCTION("""COMPUTED_VALUE"""),6224.32)</f>
        <v>6224.32</v>
      </c>
      <c r="J317" s="2">
        <f>IFERROR(__xludf.DUMMYFUNCTION("""COMPUTED_VALUE"""),45751.66666666667)</f>
        <v>45751.66667</v>
      </c>
      <c r="K317" s="1">
        <f>IFERROR(__xludf.DUMMYFUNCTION("""COMPUTED_VALUE"""),6362.14)</f>
        <v>6362.14</v>
      </c>
      <c r="M317" s="2">
        <f>IFERROR(__xludf.DUMMYFUNCTION("""COMPUTED_VALUE"""),45751.66666666667)</f>
        <v>45751.66667</v>
      </c>
      <c r="N317" s="1">
        <f>IFERROR(__xludf.DUMMYFUNCTION("""COMPUTED_VALUE"""),0.0)</f>
        <v>0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IFERROR(__xludf.DUMMYFUNCTION("""COMPUTED_VALUE"""),6136.96)</f>
        <v>6136.96</v>
      </c>
      <c r="D318" s="2">
        <f>IFERROR(__xludf.DUMMYFUNCTION("""COMPUTED_VALUE"""),45754.66666666667)</f>
        <v>45754.66667</v>
      </c>
      <c r="E318" s="1">
        <f>IFERROR(__xludf.DUMMYFUNCTION("""COMPUTED_VALUE"""),6603.61)</f>
        <v>6603.61</v>
      </c>
      <c r="G318" s="2">
        <f>IFERROR(__xludf.DUMMYFUNCTION("""COMPUTED_VALUE"""),45754.66666666667)</f>
        <v>45754.66667</v>
      </c>
      <c r="H318" s="1">
        <f>IFERROR(__xludf.DUMMYFUNCTION("""COMPUTED_VALUE"""),6017.55)</f>
        <v>6017.55</v>
      </c>
      <c r="J318" s="2">
        <f>IFERROR(__xludf.DUMMYFUNCTION("""COMPUTED_VALUE"""),45754.66666666667)</f>
        <v>45754.66667</v>
      </c>
      <c r="K318" s="1">
        <f>IFERROR(__xludf.DUMMYFUNCTION("""COMPUTED_VALUE"""),6334.2)</f>
        <v>6334.2</v>
      </c>
      <c r="M318" s="2">
        <f>IFERROR(__xludf.DUMMYFUNCTION("""COMPUTED_VALUE"""),45754.66666666667)</f>
        <v>45754.66667</v>
      </c>
      <c r="N318" s="1">
        <f>IFERROR(__xludf.DUMMYFUNCTION("""COMPUTED_VALUE"""),0.0)</f>
        <v>0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IFERROR(__xludf.DUMMYFUNCTION("""COMPUTED_VALUE"""),6531.74)</f>
        <v>6531.74</v>
      </c>
      <c r="D319" s="2">
        <f>IFERROR(__xludf.DUMMYFUNCTION("""COMPUTED_VALUE"""),45755.66666666667)</f>
        <v>45755.66667</v>
      </c>
      <c r="E319" s="1">
        <f>IFERROR(__xludf.DUMMYFUNCTION("""COMPUTED_VALUE"""),6565.74)</f>
        <v>6565.74</v>
      </c>
      <c r="G319" s="2">
        <f>IFERROR(__xludf.DUMMYFUNCTION("""COMPUTED_VALUE"""),45755.66666666667)</f>
        <v>45755.66667</v>
      </c>
      <c r="H319" s="1">
        <f>IFERROR(__xludf.DUMMYFUNCTION("""COMPUTED_VALUE"""),6087.58)</f>
        <v>6087.58</v>
      </c>
      <c r="J319" s="2">
        <f>IFERROR(__xludf.DUMMYFUNCTION("""COMPUTED_VALUE"""),45755.66666666667)</f>
        <v>45755.66667</v>
      </c>
      <c r="K319" s="1">
        <f>IFERROR(__xludf.DUMMYFUNCTION("""COMPUTED_VALUE"""),6169.64)</f>
        <v>6169.64</v>
      </c>
      <c r="M319" s="2">
        <f>IFERROR(__xludf.DUMMYFUNCTION("""COMPUTED_VALUE"""),45755.66666666667)</f>
        <v>45755.66667</v>
      </c>
      <c r="N319" s="1">
        <f>IFERROR(__xludf.DUMMYFUNCTION("""COMPUTED_VALUE"""),0.0)</f>
        <v>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IFERROR(__xludf.DUMMYFUNCTION("""COMPUTED_VALUE"""),6116.55)</f>
        <v>6116.55</v>
      </c>
      <c r="D320" s="2">
        <f>IFERROR(__xludf.DUMMYFUNCTION("""COMPUTED_VALUE"""),45756.66666666667)</f>
        <v>45756.66667</v>
      </c>
      <c r="E320" s="1">
        <f>IFERROR(__xludf.DUMMYFUNCTION("""COMPUTED_VALUE"""),6851.14)</f>
        <v>6851.14</v>
      </c>
      <c r="G320" s="2">
        <f>IFERROR(__xludf.DUMMYFUNCTION("""COMPUTED_VALUE"""),45756.66666666667)</f>
        <v>45756.66667</v>
      </c>
      <c r="H320" s="1">
        <f>IFERROR(__xludf.DUMMYFUNCTION("""COMPUTED_VALUE"""),6113.46)</f>
        <v>6113.46</v>
      </c>
      <c r="J320" s="2">
        <f>IFERROR(__xludf.DUMMYFUNCTION("""COMPUTED_VALUE"""),45756.66666666667)</f>
        <v>45756.66667</v>
      </c>
      <c r="K320" s="1">
        <f>IFERROR(__xludf.DUMMYFUNCTION("""COMPUTED_VALUE"""),6816.95)</f>
        <v>6816.95</v>
      </c>
      <c r="M320" s="2">
        <f>IFERROR(__xludf.DUMMYFUNCTION("""COMPUTED_VALUE"""),45756.66666666667)</f>
        <v>45756.66667</v>
      </c>
      <c r="N320" s="1">
        <f>IFERROR(__xludf.DUMMYFUNCTION("""COMPUTED_VALUE"""),0.0)</f>
        <v>0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IFERROR(__xludf.DUMMYFUNCTION("""COMPUTED_VALUE"""),6657.45)</f>
        <v>6657.45</v>
      </c>
      <c r="D321" s="2">
        <f>IFERROR(__xludf.DUMMYFUNCTION("""COMPUTED_VALUE"""),45757.66666666667)</f>
        <v>45757.66667</v>
      </c>
      <c r="E321" s="1">
        <f>IFERROR(__xludf.DUMMYFUNCTION("""COMPUTED_VALUE"""),6662.46)</f>
        <v>6662.46</v>
      </c>
      <c r="G321" s="2">
        <f>IFERROR(__xludf.DUMMYFUNCTION("""COMPUTED_VALUE"""),45757.66666666667)</f>
        <v>45757.66667</v>
      </c>
      <c r="H321" s="1">
        <f>IFERROR(__xludf.DUMMYFUNCTION("""COMPUTED_VALUE"""),6363.0)</f>
        <v>6363</v>
      </c>
      <c r="J321" s="2">
        <f>IFERROR(__xludf.DUMMYFUNCTION("""COMPUTED_VALUE"""),45757.66666666667)</f>
        <v>45757.66667</v>
      </c>
      <c r="K321" s="1">
        <f>IFERROR(__xludf.DUMMYFUNCTION("""COMPUTED_VALUE"""),6539.7)</f>
        <v>6539.7</v>
      </c>
      <c r="M321" s="2">
        <f>IFERROR(__xludf.DUMMYFUNCTION("""COMPUTED_VALUE"""),45757.66666666667)</f>
        <v>45757.66667</v>
      </c>
      <c r="N321" s="1">
        <f>IFERROR(__xludf.DUMMYFUNCTION("""COMPUTED_VALUE"""),0.0)</f>
        <v>0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IFERROR(__xludf.DUMMYFUNCTION("""COMPUTED_VALUE"""),6540.61)</f>
        <v>6540.61</v>
      </c>
      <c r="D322" s="2">
        <f>IFERROR(__xludf.DUMMYFUNCTION("""COMPUTED_VALUE"""),45758.66666666667)</f>
        <v>45758.66667</v>
      </c>
      <c r="E322" s="1">
        <f>IFERROR(__xludf.DUMMYFUNCTION("""COMPUTED_VALUE"""),6687.87)</f>
        <v>6687.87</v>
      </c>
      <c r="G322" s="2">
        <f>IFERROR(__xludf.DUMMYFUNCTION("""COMPUTED_VALUE"""),45758.66666666667)</f>
        <v>45758.66667</v>
      </c>
      <c r="H322" s="1">
        <f>IFERROR(__xludf.DUMMYFUNCTION("""COMPUTED_VALUE"""),6451.66)</f>
        <v>6451.66</v>
      </c>
      <c r="J322" s="2">
        <f>IFERROR(__xludf.DUMMYFUNCTION("""COMPUTED_VALUE"""),45758.66666666667)</f>
        <v>45758.66667</v>
      </c>
      <c r="K322" s="1">
        <f>IFERROR(__xludf.DUMMYFUNCTION("""COMPUTED_VALUE"""),6673.46)</f>
        <v>6673.46</v>
      </c>
      <c r="M322" s="2">
        <f>IFERROR(__xludf.DUMMYFUNCTION("""COMPUTED_VALUE"""),45758.66666666667)</f>
        <v>45758.66667</v>
      </c>
      <c r="N322" s="1">
        <f>IFERROR(__xludf.DUMMYFUNCTION("""COMPUTED_VALUE"""),0.0)</f>
        <v>0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IFERROR(__xludf.DUMMYFUNCTION("""COMPUTED_VALUE"""),6792.48)</f>
        <v>6792.48</v>
      </c>
      <c r="D323" s="2">
        <f>IFERROR(__xludf.DUMMYFUNCTION("""COMPUTED_VALUE"""),45761.66666666667)</f>
        <v>45761.66667</v>
      </c>
      <c r="E323" s="1">
        <f>IFERROR(__xludf.DUMMYFUNCTION("""COMPUTED_VALUE"""),6800.29)</f>
        <v>6800.29</v>
      </c>
      <c r="G323" s="2">
        <f>IFERROR(__xludf.DUMMYFUNCTION("""COMPUTED_VALUE"""),45761.66666666667)</f>
        <v>45761.66667</v>
      </c>
      <c r="H323" s="1">
        <f>IFERROR(__xludf.DUMMYFUNCTION("""COMPUTED_VALUE"""),6659.25)</f>
        <v>6659.25</v>
      </c>
      <c r="J323" s="2">
        <f>IFERROR(__xludf.DUMMYFUNCTION("""COMPUTED_VALUE"""),45761.66666666667)</f>
        <v>45761.66667</v>
      </c>
      <c r="K323" s="1">
        <f>IFERROR(__xludf.DUMMYFUNCTION("""COMPUTED_VALUE"""),6746.11)</f>
        <v>6746.11</v>
      </c>
      <c r="M323" s="2">
        <f>IFERROR(__xludf.DUMMYFUNCTION("""COMPUTED_VALUE"""),45761.66666666667)</f>
        <v>45761.66667</v>
      </c>
      <c r="N323" s="1">
        <f>IFERROR(__xludf.DUMMYFUNCTION("""COMPUTED_VALUE"""),0.0)</f>
        <v>0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IFERROR(__xludf.DUMMYFUNCTION("""COMPUTED_VALUE"""),6745.39)</f>
        <v>6745.39</v>
      </c>
      <c r="D324" s="2">
        <f>IFERROR(__xludf.DUMMYFUNCTION("""COMPUTED_VALUE"""),45762.66666666667)</f>
        <v>45762.66667</v>
      </c>
      <c r="E324" s="1">
        <f>IFERROR(__xludf.DUMMYFUNCTION("""COMPUTED_VALUE"""),6809.27)</f>
        <v>6809.27</v>
      </c>
      <c r="G324" s="2">
        <f>IFERROR(__xludf.DUMMYFUNCTION("""COMPUTED_VALUE"""),45762.66666666667)</f>
        <v>45762.66667</v>
      </c>
      <c r="H324" s="1">
        <f>IFERROR(__xludf.DUMMYFUNCTION("""COMPUTED_VALUE"""),6705.44)</f>
        <v>6705.44</v>
      </c>
      <c r="J324" s="2">
        <f>IFERROR(__xludf.DUMMYFUNCTION("""COMPUTED_VALUE"""),45762.66666666667)</f>
        <v>45762.66667</v>
      </c>
      <c r="K324" s="1">
        <f>IFERROR(__xludf.DUMMYFUNCTION("""COMPUTED_VALUE"""),6729.72)</f>
        <v>6729.72</v>
      </c>
      <c r="M324" s="2">
        <f>IFERROR(__xludf.DUMMYFUNCTION("""COMPUTED_VALUE"""),45762.66666666667)</f>
        <v>45762.66667</v>
      </c>
      <c r="N324" s="1">
        <f>IFERROR(__xludf.DUMMYFUNCTION("""COMPUTED_VALUE"""),0.0)</f>
        <v>0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IFERROR(__xludf.DUMMYFUNCTION("""COMPUTED_VALUE"""),6664.9)</f>
        <v>6664.9</v>
      </c>
      <c r="D325" s="2">
        <f>IFERROR(__xludf.DUMMYFUNCTION("""COMPUTED_VALUE"""),45763.66666666667)</f>
        <v>45763.66667</v>
      </c>
      <c r="E325" s="1">
        <f>IFERROR(__xludf.DUMMYFUNCTION("""COMPUTED_VALUE"""),6721.56)</f>
        <v>6721.56</v>
      </c>
      <c r="G325" s="2">
        <f>IFERROR(__xludf.DUMMYFUNCTION("""COMPUTED_VALUE"""),45763.66666666667)</f>
        <v>45763.66667</v>
      </c>
      <c r="H325" s="1">
        <f>IFERROR(__xludf.DUMMYFUNCTION("""COMPUTED_VALUE"""),6555.45)</f>
        <v>6555.45</v>
      </c>
      <c r="J325" s="2">
        <f>IFERROR(__xludf.DUMMYFUNCTION("""COMPUTED_VALUE"""),45763.66666666667)</f>
        <v>45763.66667</v>
      </c>
      <c r="K325" s="1">
        <f>IFERROR(__xludf.DUMMYFUNCTION("""COMPUTED_VALUE"""),6635.5)</f>
        <v>6635.5</v>
      </c>
      <c r="M325" s="2">
        <f>IFERROR(__xludf.DUMMYFUNCTION("""COMPUTED_VALUE"""),45763.66666666667)</f>
        <v>45763.66667</v>
      </c>
      <c r="N325" s="1">
        <f>IFERROR(__xludf.DUMMYFUNCTION("""COMPUTED_VALUE"""),0.0)</f>
        <v>0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IFERROR(__xludf.DUMMYFUNCTION("""COMPUTED_VALUE"""),6652.06)</f>
        <v>6652.06</v>
      </c>
      <c r="D326" s="2">
        <f>IFERROR(__xludf.DUMMYFUNCTION("""COMPUTED_VALUE"""),45764.66666666667)</f>
        <v>45764.66667</v>
      </c>
      <c r="E326" s="1">
        <f>IFERROR(__xludf.DUMMYFUNCTION("""COMPUTED_VALUE"""),6704.75)</f>
        <v>6704.75</v>
      </c>
      <c r="G326" s="2">
        <f>IFERROR(__xludf.DUMMYFUNCTION("""COMPUTED_VALUE"""),45764.66666666667)</f>
        <v>45764.66667</v>
      </c>
      <c r="H326" s="1">
        <f>IFERROR(__xludf.DUMMYFUNCTION("""COMPUTED_VALUE"""),6608.27)</f>
        <v>6608.27</v>
      </c>
      <c r="J326" s="2">
        <f>IFERROR(__xludf.DUMMYFUNCTION("""COMPUTED_VALUE"""),45764.66666666667)</f>
        <v>45764.66667</v>
      </c>
      <c r="K326" s="1">
        <f>IFERROR(__xludf.DUMMYFUNCTION("""COMPUTED_VALUE"""),6667.56)</f>
        <v>6667.56</v>
      </c>
      <c r="M326" s="2">
        <f>IFERROR(__xludf.DUMMYFUNCTION("""COMPUTED_VALUE"""),45764.66666666667)</f>
        <v>45764.66667</v>
      </c>
      <c r="N326" s="1">
        <f>IFERROR(__xludf.DUMMYFUNCTION("""COMPUTED_VALUE"""),0.0)</f>
        <v>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IFERROR(__xludf.DUMMYFUNCTION("""COMPUTED_VALUE"""),6611.1)</f>
        <v>6611.1</v>
      </c>
      <c r="D327" s="2">
        <f>IFERROR(__xludf.DUMMYFUNCTION("""COMPUTED_VALUE"""),45768.66666666667)</f>
        <v>45768.66667</v>
      </c>
      <c r="E327" s="1">
        <f>IFERROR(__xludf.DUMMYFUNCTION("""COMPUTED_VALUE"""),6615.58)</f>
        <v>6615.58</v>
      </c>
      <c r="G327" s="2">
        <f>IFERROR(__xludf.DUMMYFUNCTION("""COMPUTED_VALUE"""),45768.66666666667)</f>
        <v>45768.66667</v>
      </c>
      <c r="H327" s="1">
        <f>IFERROR(__xludf.DUMMYFUNCTION("""COMPUTED_VALUE"""),6411.93)</f>
        <v>6411.93</v>
      </c>
      <c r="J327" s="2">
        <f>IFERROR(__xludf.DUMMYFUNCTION("""COMPUTED_VALUE"""),45768.66666666667)</f>
        <v>45768.66667</v>
      </c>
      <c r="K327" s="1">
        <f>IFERROR(__xludf.DUMMYFUNCTION("""COMPUTED_VALUE"""),6482.02)</f>
        <v>6482.02</v>
      </c>
      <c r="M327" s="2">
        <f>IFERROR(__xludf.DUMMYFUNCTION("""COMPUTED_VALUE"""),45768.66666666667)</f>
        <v>45768.66667</v>
      </c>
      <c r="N327" s="1">
        <f>IFERROR(__xludf.DUMMYFUNCTION("""COMPUTED_VALUE"""),0.0)</f>
        <v>0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IFERROR(__xludf.DUMMYFUNCTION("""COMPUTED_VALUE"""),6566.99)</f>
        <v>6566.99</v>
      </c>
      <c r="D328" s="2">
        <f>IFERROR(__xludf.DUMMYFUNCTION("""COMPUTED_VALUE"""),45769.66666666667)</f>
        <v>45769.66667</v>
      </c>
      <c r="E328" s="1">
        <f>IFERROR(__xludf.DUMMYFUNCTION("""COMPUTED_VALUE"""),6705.15)</f>
        <v>6705.15</v>
      </c>
      <c r="G328" s="2">
        <f>IFERROR(__xludf.DUMMYFUNCTION("""COMPUTED_VALUE"""),45769.66666666667)</f>
        <v>45769.66667</v>
      </c>
      <c r="H328" s="1">
        <f>IFERROR(__xludf.DUMMYFUNCTION("""COMPUTED_VALUE"""),6560.98)</f>
        <v>6560.98</v>
      </c>
      <c r="J328" s="2">
        <f>IFERROR(__xludf.DUMMYFUNCTION("""COMPUTED_VALUE"""),45769.66666666667)</f>
        <v>45769.66667</v>
      </c>
      <c r="K328" s="1">
        <f>IFERROR(__xludf.DUMMYFUNCTION("""COMPUTED_VALUE"""),6674.11)</f>
        <v>6674.11</v>
      </c>
      <c r="M328" s="2">
        <f>IFERROR(__xludf.DUMMYFUNCTION("""COMPUTED_VALUE"""),45769.66666666667)</f>
        <v>45769.66667</v>
      </c>
      <c r="N328" s="1">
        <f>IFERROR(__xludf.DUMMYFUNCTION("""COMPUTED_VALUE"""),0.0)</f>
        <v>0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IFERROR(__xludf.DUMMYFUNCTION("""COMPUTED_VALUE"""),6860.77)</f>
        <v>6860.77</v>
      </c>
      <c r="D329" s="2">
        <f>IFERROR(__xludf.DUMMYFUNCTION("""COMPUTED_VALUE"""),45770.66666666667)</f>
        <v>45770.66667</v>
      </c>
      <c r="E329" s="1">
        <f>IFERROR(__xludf.DUMMYFUNCTION("""COMPUTED_VALUE"""),6984.36)</f>
        <v>6984.36</v>
      </c>
      <c r="G329" s="2">
        <f>IFERROR(__xludf.DUMMYFUNCTION("""COMPUTED_VALUE"""),45770.66666666667)</f>
        <v>45770.66667</v>
      </c>
      <c r="H329" s="1">
        <f>IFERROR(__xludf.DUMMYFUNCTION("""COMPUTED_VALUE"""),6761.7)</f>
        <v>6761.7</v>
      </c>
      <c r="J329" s="2">
        <f>IFERROR(__xludf.DUMMYFUNCTION("""COMPUTED_VALUE"""),45770.66666666667)</f>
        <v>45770.66667</v>
      </c>
      <c r="K329" s="1">
        <f>IFERROR(__xludf.DUMMYFUNCTION("""COMPUTED_VALUE"""),6788.83)</f>
        <v>6788.83</v>
      </c>
      <c r="M329" s="2">
        <f>IFERROR(__xludf.DUMMYFUNCTION("""COMPUTED_VALUE"""),45770.66666666667)</f>
        <v>45770.66667</v>
      </c>
      <c r="N329" s="1">
        <f>IFERROR(__xludf.DUMMYFUNCTION("""COMPUTED_VALUE"""),0.0)</f>
        <v>0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IFERROR(__xludf.DUMMYFUNCTION("""COMPUTED_VALUE"""),6810.46)</f>
        <v>6810.46</v>
      </c>
      <c r="D330" s="2">
        <f>IFERROR(__xludf.DUMMYFUNCTION("""COMPUTED_VALUE"""),45771.66666666667)</f>
        <v>45771.66667</v>
      </c>
      <c r="E330" s="1">
        <f>IFERROR(__xludf.DUMMYFUNCTION("""COMPUTED_VALUE"""),6950.35)</f>
        <v>6950.35</v>
      </c>
      <c r="G330" s="2">
        <f>IFERROR(__xludf.DUMMYFUNCTION("""COMPUTED_VALUE"""),45771.66666666667)</f>
        <v>45771.66667</v>
      </c>
      <c r="H330" s="1">
        <f>IFERROR(__xludf.DUMMYFUNCTION("""COMPUTED_VALUE"""),6794.75)</f>
        <v>6794.75</v>
      </c>
      <c r="J330" s="2">
        <f>IFERROR(__xludf.DUMMYFUNCTION("""COMPUTED_VALUE"""),45771.66666666667)</f>
        <v>45771.66667</v>
      </c>
      <c r="K330" s="1">
        <f>IFERROR(__xludf.DUMMYFUNCTION("""COMPUTED_VALUE"""),6942.21)</f>
        <v>6942.21</v>
      </c>
      <c r="M330" s="2">
        <f>IFERROR(__xludf.DUMMYFUNCTION("""COMPUTED_VALUE"""),45771.66666666667)</f>
        <v>45771.66667</v>
      </c>
      <c r="N330" s="1">
        <f>IFERROR(__xludf.DUMMYFUNCTION("""COMPUTED_VALUE"""),0.0)</f>
        <v>0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IFERROR(__xludf.DUMMYFUNCTION("""COMPUTED_VALUE"""),6911.45)</f>
        <v>6911.45</v>
      </c>
      <c r="D331" s="2">
        <f>IFERROR(__xludf.DUMMYFUNCTION("""COMPUTED_VALUE"""),45772.66666666667)</f>
        <v>45772.66667</v>
      </c>
      <c r="E331" s="1">
        <f>IFERROR(__xludf.DUMMYFUNCTION("""COMPUTED_VALUE"""),6976.39)</f>
        <v>6976.39</v>
      </c>
      <c r="G331" s="2">
        <f>IFERROR(__xludf.DUMMYFUNCTION("""COMPUTED_VALUE"""),45772.66666666667)</f>
        <v>45772.66667</v>
      </c>
      <c r="H331" s="1">
        <f>IFERROR(__xludf.DUMMYFUNCTION("""COMPUTED_VALUE"""),6895.79)</f>
        <v>6895.79</v>
      </c>
      <c r="J331" s="2">
        <f>IFERROR(__xludf.DUMMYFUNCTION("""COMPUTED_VALUE"""),45772.66666666667)</f>
        <v>45772.66667</v>
      </c>
      <c r="K331" s="1">
        <f>IFERROR(__xludf.DUMMYFUNCTION("""COMPUTED_VALUE"""),6964.89)</f>
        <v>6964.89</v>
      </c>
      <c r="M331" s="2">
        <f>IFERROR(__xludf.DUMMYFUNCTION("""COMPUTED_VALUE"""),45772.66666666667)</f>
        <v>45772.66667</v>
      </c>
      <c r="N331" s="1">
        <f>IFERROR(__xludf.DUMMYFUNCTION("""COMPUTED_VALUE"""),0.0)</f>
        <v>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IFERROR(__xludf.DUMMYFUNCTION("""COMPUTED_VALUE"""),6983.8)</f>
        <v>6983.8</v>
      </c>
      <c r="D332" s="2">
        <f>IFERROR(__xludf.DUMMYFUNCTION("""COMPUTED_VALUE"""),45775.66666666667)</f>
        <v>45775.66667</v>
      </c>
      <c r="E332" s="1">
        <f>IFERROR(__xludf.DUMMYFUNCTION("""COMPUTED_VALUE"""),7025.47)</f>
        <v>7025.47</v>
      </c>
      <c r="G332" s="2">
        <f>IFERROR(__xludf.DUMMYFUNCTION("""COMPUTED_VALUE"""),45775.66666666667)</f>
        <v>45775.66667</v>
      </c>
      <c r="H332" s="1">
        <f>IFERROR(__xludf.DUMMYFUNCTION("""COMPUTED_VALUE"""),6900.53)</f>
        <v>6900.53</v>
      </c>
      <c r="J332" s="2">
        <f>IFERROR(__xludf.DUMMYFUNCTION("""COMPUTED_VALUE"""),45775.66666666667)</f>
        <v>45775.66667</v>
      </c>
      <c r="K332" s="1">
        <f>IFERROR(__xludf.DUMMYFUNCTION("""COMPUTED_VALUE"""),6981.24)</f>
        <v>6981.24</v>
      </c>
      <c r="M332" s="2">
        <f>IFERROR(__xludf.DUMMYFUNCTION("""COMPUTED_VALUE"""),45775.66666666667)</f>
        <v>45775.66667</v>
      </c>
      <c r="N332" s="1">
        <f>IFERROR(__xludf.DUMMYFUNCTION("""COMPUTED_VALUE"""),0.0)</f>
        <v>0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IFERROR(__xludf.DUMMYFUNCTION("""COMPUTED_VALUE"""),6956.57)</f>
        <v>6956.57</v>
      </c>
      <c r="D333" s="2">
        <f>IFERROR(__xludf.DUMMYFUNCTION("""COMPUTED_VALUE"""),45776.66666666667)</f>
        <v>45776.66667</v>
      </c>
      <c r="E333" s="1">
        <f>IFERROR(__xludf.DUMMYFUNCTION("""COMPUTED_VALUE"""),7048.71)</f>
        <v>7048.71</v>
      </c>
      <c r="G333" s="2">
        <f>IFERROR(__xludf.DUMMYFUNCTION("""COMPUTED_VALUE"""),45776.66666666667)</f>
        <v>45776.66667</v>
      </c>
      <c r="H333" s="1">
        <f>IFERROR(__xludf.DUMMYFUNCTION("""COMPUTED_VALUE"""),6933.5)</f>
        <v>6933.5</v>
      </c>
      <c r="J333" s="2">
        <f>IFERROR(__xludf.DUMMYFUNCTION("""COMPUTED_VALUE"""),45776.66666666667)</f>
        <v>45776.66667</v>
      </c>
      <c r="K333" s="1">
        <f>IFERROR(__xludf.DUMMYFUNCTION("""COMPUTED_VALUE"""),7023.22)</f>
        <v>7023.22</v>
      </c>
      <c r="M333" s="2">
        <f>IFERROR(__xludf.DUMMYFUNCTION("""COMPUTED_VALUE"""),45776.66666666667)</f>
        <v>45776.66667</v>
      </c>
      <c r="N333" s="1">
        <f>IFERROR(__xludf.DUMMYFUNCTION("""COMPUTED_VALUE"""),0.0)</f>
        <v>0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IFERROR(__xludf.DUMMYFUNCTION("""COMPUTED_VALUE"""),6903.1)</f>
        <v>6903.1</v>
      </c>
      <c r="D334" s="2">
        <f>IFERROR(__xludf.DUMMYFUNCTION("""COMPUTED_VALUE"""),45777.66666666667)</f>
        <v>45777.66667</v>
      </c>
      <c r="E334" s="1">
        <f>IFERROR(__xludf.DUMMYFUNCTION("""COMPUTED_VALUE"""),7014.45)</f>
        <v>7014.45</v>
      </c>
      <c r="G334" s="2">
        <f>IFERROR(__xludf.DUMMYFUNCTION("""COMPUTED_VALUE"""),45777.66666666667)</f>
        <v>45777.66667</v>
      </c>
      <c r="H334" s="1">
        <f>IFERROR(__xludf.DUMMYFUNCTION("""COMPUTED_VALUE"""),6825.53)</f>
        <v>6825.53</v>
      </c>
      <c r="J334" s="2">
        <f>IFERROR(__xludf.DUMMYFUNCTION("""COMPUTED_VALUE"""),45777.66666666667)</f>
        <v>45777.66667</v>
      </c>
      <c r="K334" s="1">
        <f>IFERROR(__xludf.DUMMYFUNCTION("""COMPUTED_VALUE"""),7007.24)</f>
        <v>7007.24</v>
      </c>
      <c r="M334" s="2">
        <f>IFERROR(__xludf.DUMMYFUNCTION("""COMPUTED_VALUE"""),45777.66666666667)</f>
        <v>45777.66667</v>
      </c>
      <c r="N334" s="1">
        <f>IFERROR(__xludf.DUMMYFUNCTION("""COMPUTED_VALUE"""),0.0)</f>
        <v>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IFERROR(__xludf.DUMMYFUNCTION("""COMPUTED_VALUE"""),7054.31)</f>
        <v>7054.31</v>
      </c>
      <c r="D335" s="2">
        <f>IFERROR(__xludf.DUMMYFUNCTION("""COMPUTED_VALUE"""),45778.66666666667)</f>
        <v>45778.66667</v>
      </c>
      <c r="E335" s="1">
        <f>IFERROR(__xludf.DUMMYFUNCTION("""COMPUTED_VALUE"""),7118.57)</f>
        <v>7118.57</v>
      </c>
      <c r="G335" s="2">
        <f>IFERROR(__xludf.DUMMYFUNCTION("""COMPUTED_VALUE"""),45778.66666666667)</f>
        <v>45778.66667</v>
      </c>
      <c r="H335" s="1">
        <f>IFERROR(__xludf.DUMMYFUNCTION("""COMPUTED_VALUE"""),7006.95)</f>
        <v>7006.95</v>
      </c>
      <c r="J335" s="2">
        <f>IFERROR(__xludf.DUMMYFUNCTION("""COMPUTED_VALUE"""),45778.66666666667)</f>
        <v>45778.66667</v>
      </c>
      <c r="K335" s="1">
        <f>IFERROR(__xludf.DUMMYFUNCTION("""COMPUTED_VALUE"""),7010.62)</f>
        <v>7010.62</v>
      </c>
      <c r="M335" s="2">
        <f>IFERROR(__xludf.DUMMYFUNCTION("""COMPUTED_VALUE"""),45778.66666666667)</f>
        <v>45778.66667</v>
      </c>
      <c r="N335" s="1">
        <f>IFERROR(__xludf.DUMMYFUNCTION("""COMPUTED_VALUE"""),0.0)</f>
        <v>0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IFERROR(__xludf.DUMMYFUNCTION("""COMPUTED_VALUE"""),7105.82)</f>
        <v>7105.82</v>
      </c>
      <c r="D336" s="2">
        <f>IFERROR(__xludf.DUMMYFUNCTION("""COMPUTED_VALUE"""),45779.66666666667)</f>
        <v>45779.66667</v>
      </c>
      <c r="E336" s="1">
        <f>IFERROR(__xludf.DUMMYFUNCTION("""COMPUTED_VALUE"""),7197.61)</f>
        <v>7197.61</v>
      </c>
      <c r="G336" s="2">
        <f>IFERROR(__xludf.DUMMYFUNCTION("""COMPUTED_VALUE"""),45779.66666666667)</f>
        <v>45779.66667</v>
      </c>
      <c r="H336" s="1">
        <f>IFERROR(__xludf.DUMMYFUNCTION("""COMPUTED_VALUE"""),7103.73)</f>
        <v>7103.73</v>
      </c>
      <c r="J336" s="2">
        <f>IFERROR(__xludf.DUMMYFUNCTION("""COMPUTED_VALUE"""),45779.66666666667)</f>
        <v>45779.66667</v>
      </c>
      <c r="K336" s="1">
        <f>IFERROR(__xludf.DUMMYFUNCTION("""COMPUTED_VALUE"""),7163.35)</f>
        <v>7163.35</v>
      </c>
      <c r="M336" s="2">
        <f>IFERROR(__xludf.DUMMYFUNCTION("""COMPUTED_VALUE"""),45779.66666666667)</f>
        <v>45779.66667</v>
      </c>
      <c r="N336" s="1">
        <f>IFERROR(__xludf.DUMMYFUNCTION("""COMPUTED_VALUE"""),0.0)</f>
        <v>0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IFERROR(__xludf.DUMMYFUNCTION("""COMPUTED_VALUE"""),7120.51)</f>
        <v>7120.51</v>
      </c>
      <c r="D337" s="2">
        <f>IFERROR(__xludf.DUMMYFUNCTION("""COMPUTED_VALUE"""),45782.66666666667)</f>
        <v>45782.66667</v>
      </c>
      <c r="E337" s="1">
        <f>IFERROR(__xludf.DUMMYFUNCTION("""COMPUTED_VALUE"""),7203.21)</f>
        <v>7203.21</v>
      </c>
      <c r="G337" s="2">
        <f>IFERROR(__xludf.DUMMYFUNCTION("""COMPUTED_VALUE"""),45782.66666666667)</f>
        <v>45782.66667</v>
      </c>
      <c r="H337" s="1">
        <f>IFERROR(__xludf.DUMMYFUNCTION("""COMPUTED_VALUE"""),7109.59)</f>
        <v>7109.59</v>
      </c>
      <c r="J337" s="2">
        <f>IFERROR(__xludf.DUMMYFUNCTION("""COMPUTED_VALUE"""),45782.66666666667)</f>
        <v>45782.66667</v>
      </c>
      <c r="K337" s="1">
        <f>IFERROR(__xludf.DUMMYFUNCTION("""COMPUTED_VALUE"""),7158.23)</f>
        <v>7158.23</v>
      </c>
      <c r="M337" s="2">
        <f>IFERROR(__xludf.DUMMYFUNCTION("""COMPUTED_VALUE"""),45782.66666666667)</f>
        <v>45782.66667</v>
      </c>
      <c r="N337" s="1">
        <f>IFERROR(__xludf.DUMMYFUNCTION("""COMPUTED_VALUE"""),0.0)</f>
        <v>0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IFERROR(__xludf.DUMMYFUNCTION("""COMPUTED_VALUE"""),7084.7)</f>
        <v>7084.7</v>
      </c>
      <c r="D338" s="2">
        <f>IFERROR(__xludf.DUMMYFUNCTION("""COMPUTED_VALUE"""),45783.66666666667)</f>
        <v>45783.66667</v>
      </c>
      <c r="E338" s="1">
        <f>IFERROR(__xludf.DUMMYFUNCTION("""COMPUTED_VALUE"""),7152.06)</f>
        <v>7152.06</v>
      </c>
      <c r="G338" s="2">
        <f>IFERROR(__xludf.DUMMYFUNCTION("""COMPUTED_VALUE"""),45783.66666666667)</f>
        <v>45783.66667</v>
      </c>
      <c r="H338" s="1">
        <f>IFERROR(__xludf.DUMMYFUNCTION("""COMPUTED_VALUE"""),7059.58)</f>
        <v>7059.58</v>
      </c>
      <c r="J338" s="2">
        <f>IFERROR(__xludf.DUMMYFUNCTION("""COMPUTED_VALUE"""),45783.66666666667)</f>
        <v>45783.66667</v>
      </c>
      <c r="K338" s="1">
        <f>IFERROR(__xludf.DUMMYFUNCTION("""COMPUTED_VALUE"""),7103.22)</f>
        <v>7103.22</v>
      </c>
      <c r="M338" s="2">
        <f>IFERROR(__xludf.DUMMYFUNCTION("""COMPUTED_VALUE"""),45783.66666666667)</f>
        <v>45783.66667</v>
      </c>
      <c r="N338" s="1">
        <f>IFERROR(__xludf.DUMMYFUNCTION("""COMPUTED_VALUE"""),0.0)</f>
        <v>0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IFERROR(__xludf.DUMMYFUNCTION("""COMPUTED_VALUE"""),7128.58)</f>
        <v>7128.58</v>
      </c>
      <c r="D339" s="2">
        <f>IFERROR(__xludf.DUMMYFUNCTION("""COMPUTED_VALUE"""),45784.66666666667)</f>
        <v>45784.66667</v>
      </c>
      <c r="E339" s="1">
        <f>IFERROR(__xludf.DUMMYFUNCTION("""COMPUTED_VALUE"""),7177.94)</f>
        <v>7177.94</v>
      </c>
      <c r="G339" s="2">
        <f>IFERROR(__xludf.DUMMYFUNCTION("""COMPUTED_VALUE"""),45784.66666666667)</f>
        <v>45784.66667</v>
      </c>
      <c r="H339" s="1">
        <f>IFERROR(__xludf.DUMMYFUNCTION("""COMPUTED_VALUE"""),7099.58)</f>
        <v>7099.58</v>
      </c>
      <c r="J339" s="2">
        <f>IFERROR(__xludf.DUMMYFUNCTION("""COMPUTED_VALUE"""),45784.66666666667)</f>
        <v>45784.66667</v>
      </c>
      <c r="K339" s="1">
        <f>IFERROR(__xludf.DUMMYFUNCTION("""COMPUTED_VALUE"""),7163.11)</f>
        <v>7163.11</v>
      </c>
      <c r="M339" s="2">
        <f>IFERROR(__xludf.DUMMYFUNCTION("""COMPUTED_VALUE"""),45784.66666666667)</f>
        <v>45784.66667</v>
      </c>
      <c r="N339" s="1">
        <f>IFERROR(__xludf.DUMMYFUNCTION("""COMPUTED_VALUE"""),0.0)</f>
        <v>0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IFERROR(__xludf.DUMMYFUNCTION("""COMPUTED_VALUE"""),7247.3)</f>
        <v>7247.3</v>
      </c>
      <c r="D340" s="2">
        <f>IFERROR(__xludf.DUMMYFUNCTION("""COMPUTED_VALUE"""),45785.66666666667)</f>
        <v>45785.66667</v>
      </c>
      <c r="E340" s="1">
        <f>IFERROR(__xludf.DUMMYFUNCTION("""COMPUTED_VALUE"""),7369.16)</f>
        <v>7369.16</v>
      </c>
      <c r="G340" s="2">
        <f>IFERROR(__xludf.DUMMYFUNCTION("""COMPUTED_VALUE"""),45785.66666666667)</f>
        <v>45785.66667</v>
      </c>
      <c r="H340" s="1">
        <f>IFERROR(__xludf.DUMMYFUNCTION("""COMPUTED_VALUE"""),7236.19)</f>
        <v>7236.19</v>
      </c>
      <c r="J340" s="2">
        <f>IFERROR(__xludf.DUMMYFUNCTION("""COMPUTED_VALUE"""),45785.66666666667)</f>
        <v>45785.66667</v>
      </c>
      <c r="K340" s="1">
        <f>IFERROR(__xludf.DUMMYFUNCTION("""COMPUTED_VALUE"""),7292.11)</f>
        <v>7292.11</v>
      </c>
      <c r="M340" s="2">
        <f>IFERROR(__xludf.DUMMYFUNCTION("""COMPUTED_VALUE"""),45785.66666666667)</f>
        <v>45785.66667</v>
      </c>
      <c r="N340" s="1">
        <f>IFERROR(__xludf.DUMMYFUNCTION("""COMPUTED_VALUE"""),0.0)</f>
        <v>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IFERROR(__xludf.DUMMYFUNCTION("""COMPUTED_VALUE"""),7328.12)</f>
        <v>7328.12</v>
      </c>
      <c r="D341" s="2">
        <f>IFERROR(__xludf.DUMMYFUNCTION("""COMPUTED_VALUE"""),45786.66666666667)</f>
        <v>45786.66667</v>
      </c>
      <c r="E341" s="1">
        <f>IFERROR(__xludf.DUMMYFUNCTION("""COMPUTED_VALUE"""),7348.83)</f>
        <v>7348.83</v>
      </c>
      <c r="G341" s="2">
        <f>IFERROR(__xludf.DUMMYFUNCTION("""COMPUTED_VALUE"""),45786.66666666667)</f>
        <v>45786.66667</v>
      </c>
      <c r="H341" s="1">
        <f>IFERROR(__xludf.DUMMYFUNCTION("""COMPUTED_VALUE"""),7261.27)</f>
        <v>7261.27</v>
      </c>
      <c r="J341" s="2">
        <f>IFERROR(__xludf.DUMMYFUNCTION("""COMPUTED_VALUE"""),45786.66666666667)</f>
        <v>45786.66667</v>
      </c>
      <c r="K341" s="1">
        <f>IFERROR(__xludf.DUMMYFUNCTION("""COMPUTED_VALUE"""),7292.34)</f>
        <v>7292.34</v>
      </c>
      <c r="M341" s="2">
        <f>IFERROR(__xludf.DUMMYFUNCTION("""COMPUTED_VALUE"""),45786.66666666667)</f>
        <v>45786.66667</v>
      </c>
      <c r="N341" s="1">
        <f>IFERROR(__xludf.DUMMYFUNCTION("""COMPUTED_VALUE"""),0.0)</f>
        <v>0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IFERROR(__xludf.DUMMYFUNCTION("""COMPUTED_VALUE"""),7523.18)</f>
        <v>7523.18</v>
      </c>
      <c r="D342" s="2">
        <f>IFERROR(__xludf.DUMMYFUNCTION("""COMPUTED_VALUE"""),45789.66666666667)</f>
        <v>45789.66667</v>
      </c>
      <c r="E342" s="1">
        <f>IFERROR(__xludf.DUMMYFUNCTION("""COMPUTED_VALUE"""),7554.45)</f>
        <v>7554.45</v>
      </c>
      <c r="G342" s="2">
        <f>IFERROR(__xludf.DUMMYFUNCTION("""COMPUTED_VALUE"""),45789.66666666667)</f>
        <v>45789.66667</v>
      </c>
      <c r="H342" s="1">
        <f>IFERROR(__xludf.DUMMYFUNCTION("""COMPUTED_VALUE"""),7459.12)</f>
        <v>7459.12</v>
      </c>
      <c r="J342" s="2">
        <f>IFERROR(__xludf.DUMMYFUNCTION("""COMPUTED_VALUE"""),45789.66666666667)</f>
        <v>45789.66667</v>
      </c>
      <c r="K342" s="1">
        <f>IFERROR(__xludf.DUMMYFUNCTION("""COMPUTED_VALUE"""),7553.48)</f>
        <v>7553.48</v>
      </c>
      <c r="M342" s="2">
        <f>IFERROR(__xludf.DUMMYFUNCTION("""COMPUTED_VALUE"""),45789.66666666667)</f>
        <v>45789.66667</v>
      </c>
      <c r="N342" s="1">
        <f>IFERROR(__xludf.DUMMYFUNCTION("""COMPUTED_VALUE"""),0.0)</f>
        <v>0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IFERROR(__xludf.DUMMYFUNCTION("""COMPUTED_VALUE"""),7586.03)</f>
        <v>7586.03</v>
      </c>
      <c r="D343" s="2">
        <f>IFERROR(__xludf.DUMMYFUNCTION("""COMPUTED_VALUE"""),45790.66666666667)</f>
        <v>45790.66667</v>
      </c>
      <c r="E343" s="1">
        <f>IFERROR(__xludf.DUMMYFUNCTION("""COMPUTED_VALUE"""),7664.25)</f>
        <v>7664.25</v>
      </c>
      <c r="G343" s="2">
        <f>IFERROR(__xludf.DUMMYFUNCTION("""COMPUTED_VALUE"""),45790.66666666667)</f>
        <v>45790.66667</v>
      </c>
      <c r="H343" s="1">
        <f>IFERROR(__xludf.DUMMYFUNCTION("""COMPUTED_VALUE"""),7580.14)</f>
        <v>7580.14</v>
      </c>
      <c r="J343" s="2">
        <f>IFERROR(__xludf.DUMMYFUNCTION("""COMPUTED_VALUE"""),45790.66666666667)</f>
        <v>45790.66667</v>
      </c>
      <c r="K343" s="1">
        <f>IFERROR(__xludf.DUMMYFUNCTION("""COMPUTED_VALUE"""),7628.23)</f>
        <v>7628.23</v>
      </c>
      <c r="M343" s="2">
        <f>IFERROR(__xludf.DUMMYFUNCTION("""COMPUTED_VALUE"""),45790.66666666667)</f>
        <v>45790.66667</v>
      </c>
      <c r="N343" s="1">
        <f>IFERROR(__xludf.DUMMYFUNCTION("""COMPUTED_VALUE"""),0.0)</f>
        <v>0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IFERROR(__xludf.DUMMYFUNCTION("""COMPUTED_VALUE"""),7633.79)</f>
        <v>7633.79</v>
      </c>
      <c r="D344" s="2">
        <f>IFERROR(__xludf.DUMMYFUNCTION("""COMPUTED_VALUE"""),45791.66666666667)</f>
        <v>45791.66667</v>
      </c>
      <c r="E344" s="1">
        <f>IFERROR(__xludf.DUMMYFUNCTION("""COMPUTED_VALUE"""),7653.68)</f>
        <v>7653.68</v>
      </c>
      <c r="G344" s="2">
        <f>IFERROR(__xludf.DUMMYFUNCTION("""COMPUTED_VALUE"""),45791.66666666667)</f>
        <v>45791.66667</v>
      </c>
      <c r="H344" s="1">
        <f>IFERROR(__xludf.DUMMYFUNCTION("""COMPUTED_VALUE"""),7606.31)</f>
        <v>7606.31</v>
      </c>
      <c r="J344" s="2">
        <f>IFERROR(__xludf.DUMMYFUNCTION("""COMPUTED_VALUE"""),45791.66666666667)</f>
        <v>45791.66667</v>
      </c>
      <c r="K344" s="1">
        <f>IFERROR(__xludf.DUMMYFUNCTION("""COMPUTED_VALUE"""),7626.3)</f>
        <v>7626.3</v>
      </c>
      <c r="M344" s="2">
        <f>IFERROR(__xludf.DUMMYFUNCTION("""COMPUTED_VALUE"""),45791.66666666667)</f>
        <v>45791.66667</v>
      </c>
      <c r="N344" s="1">
        <f>IFERROR(__xludf.DUMMYFUNCTION("""COMPUTED_VALUE"""),0.0)</f>
        <v>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IFERROR(__xludf.DUMMYFUNCTION("""COMPUTED_VALUE"""),7582.3)</f>
        <v>7582.3</v>
      </c>
      <c r="D345" s="2">
        <f>IFERROR(__xludf.DUMMYFUNCTION("""COMPUTED_VALUE"""),45792.66666666667)</f>
        <v>45792.66667</v>
      </c>
      <c r="E345" s="1">
        <f>IFERROR(__xludf.DUMMYFUNCTION("""COMPUTED_VALUE"""),7620.23)</f>
        <v>7620.23</v>
      </c>
      <c r="G345" s="2">
        <f>IFERROR(__xludf.DUMMYFUNCTION("""COMPUTED_VALUE"""),45792.66666666667)</f>
        <v>45792.66667</v>
      </c>
      <c r="H345" s="1">
        <f>IFERROR(__xludf.DUMMYFUNCTION("""COMPUTED_VALUE"""),7537.6)</f>
        <v>7537.6</v>
      </c>
      <c r="J345" s="2">
        <f>IFERROR(__xludf.DUMMYFUNCTION("""COMPUTED_VALUE"""),45792.66666666667)</f>
        <v>45792.66667</v>
      </c>
      <c r="K345" s="1">
        <f>IFERROR(__xludf.DUMMYFUNCTION("""COMPUTED_VALUE"""),7614.26)</f>
        <v>7614.26</v>
      </c>
      <c r="M345" s="2">
        <f>IFERROR(__xludf.DUMMYFUNCTION("""COMPUTED_VALUE"""),45792.66666666667)</f>
        <v>45792.66667</v>
      </c>
      <c r="N345" s="1">
        <f>IFERROR(__xludf.DUMMYFUNCTION("""COMPUTED_VALUE"""),0.0)</f>
        <v>0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IFERROR(__xludf.DUMMYFUNCTION("""COMPUTED_VALUE"""),7620.88)</f>
        <v>7620.88</v>
      </c>
      <c r="D346" s="2">
        <f>IFERROR(__xludf.DUMMYFUNCTION("""COMPUTED_VALUE"""),45793.66666666667)</f>
        <v>45793.66667</v>
      </c>
      <c r="E346" s="1">
        <f>IFERROR(__xludf.DUMMYFUNCTION("""COMPUTED_VALUE"""),7690.14)</f>
        <v>7690.14</v>
      </c>
      <c r="G346" s="2">
        <f>IFERROR(__xludf.DUMMYFUNCTION("""COMPUTED_VALUE"""),45793.66666666667)</f>
        <v>45793.66667</v>
      </c>
      <c r="H346" s="1">
        <f>IFERROR(__xludf.DUMMYFUNCTION("""COMPUTED_VALUE"""),7597.97)</f>
        <v>7597.97</v>
      </c>
      <c r="J346" s="2">
        <f>IFERROR(__xludf.DUMMYFUNCTION("""COMPUTED_VALUE"""),45793.66666666667)</f>
        <v>45793.66667</v>
      </c>
      <c r="K346" s="1">
        <f>IFERROR(__xludf.DUMMYFUNCTION("""COMPUTED_VALUE"""),7689.2)</f>
        <v>7689.2</v>
      </c>
      <c r="M346" s="2">
        <f>IFERROR(__xludf.DUMMYFUNCTION("""COMPUTED_VALUE"""),45793.66666666667)</f>
        <v>45793.66667</v>
      </c>
      <c r="N346" s="1">
        <f>IFERROR(__xludf.DUMMYFUNCTION("""COMPUTED_VALUE"""),0.0)</f>
        <v>0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IFERROR(__xludf.DUMMYFUNCTION("""COMPUTED_VALUE"""),7580.87)</f>
        <v>7580.87</v>
      </c>
      <c r="D347" s="2">
        <f>IFERROR(__xludf.DUMMYFUNCTION("""COMPUTED_VALUE"""),45796.66666666667)</f>
        <v>45796.66667</v>
      </c>
      <c r="E347" s="1">
        <f>IFERROR(__xludf.DUMMYFUNCTION("""COMPUTED_VALUE"""),7687.8)</f>
        <v>7687.8</v>
      </c>
      <c r="G347" s="2">
        <f>IFERROR(__xludf.DUMMYFUNCTION("""COMPUTED_VALUE"""),45796.66666666667)</f>
        <v>45796.66667</v>
      </c>
      <c r="H347" s="1">
        <f>IFERROR(__xludf.DUMMYFUNCTION("""COMPUTED_VALUE"""),7580.87)</f>
        <v>7580.87</v>
      </c>
      <c r="J347" s="2">
        <f>IFERROR(__xludf.DUMMYFUNCTION("""COMPUTED_VALUE"""),45796.66666666667)</f>
        <v>45796.66667</v>
      </c>
      <c r="K347" s="1">
        <f>IFERROR(__xludf.DUMMYFUNCTION("""COMPUTED_VALUE"""),7683.47)</f>
        <v>7683.47</v>
      </c>
      <c r="M347" s="2">
        <f>IFERROR(__xludf.DUMMYFUNCTION("""COMPUTED_VALUE"""),45796.66666666667)</f>
        <v>45796.66667</v>
      </c>
      <c r="N347" s="1">
        <f>IFERROR(__xludf.DUMMYFUNCTION("""COMPUTED_VALUE"""),0.0)</f>
        <v>0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IFERROR(__xludf.DUMMYFUNCTION("""COMPUTED_VALUE"""),7667.1)</f>
        <v>7667.1</v>
      </c>
      <c r="D348" s="2">
        <f>IFERROR(__xludf.DUMMYFUNCTION("""COMPUTED_VALUE"""),45797.66666666667)</f>
        <v>45797.66667</v>
      </c>
      <c r="E348" s="1">
        <f>IFERROR(__xludf.DUMMYFUNCTION("""COMPUTED_VALUE"""),7691.53)</f>
        <v>7691.53</v>
      </c>
      <c r="G348" s="2">
        <f>IFERROR(__xludf.DUMMYFUNCTION("""COMPUTED_VALUE"""),45797.66666666667)</f>
        <v>45797.66667</v>
      </c>
      <c r="H348" s="1">
        <f>IFERROR(__xludf.DUMMYFUNCTION("""COMPUTED_VALUE"""),7636.43)</f>
        <v>7636.43</v>
      </c>
      <c r="J348" s="2">
        <f>IFERROR(__xludf.DUMMYFUNCTION("""COMPUTED_VALUE"""),45797.66666666667)</f>
        <v>45797.66667</v>
      </c>
      <c r="K348" s="1">
        <f>IFERROR(__xludf.DUMMYFUNCTION("""COMPUTED_VALUE"""),7672.08)</f>
        <v>7672.08</v>
      </c>
      <c r="M348" s="2">
        <f>IFERROR(__xludf.DUMMYFUNCTION("""COMPUTED_VALUE"""),45797.66666666667)</f>
        <v>45797.66667</v>
      </c>
      <c r="N348" s="1">
        <f>IFERROR(__xludf.DUMMYFUNCTION("""COMPUTED_VALUE"""),0.0)</f>
        <v>0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IFERROR(__xludf.DUMMYFUNCTION("""COMPUTED_VALUE"""),7602.46)</f>
        <v>7602.46</v>
      </c>
      <c r="D349" s="2">
        <f>IFERROR(__xludf.DUMMYFUNCTION("""COMPUTED_VALUE"""),45798.66666666667)</f>
        <v>45798.66667</v>
      </c>
      <c r="E349" s="1">
        <f>IFERROR(__xludf.DUMMYFUNCTION("""COMPUTED_VALUE"""),7618.74)</f>
        <v>7618.74</v>
      </c>
      <c r="G349" s="2">
        <f>IFERROR(__xludf.DUMMYFUNCTION("""COMPUTED_VALUE"""),45798.66666666667)</f>
        <v>45798.66667</v>
      </c>
      <c r="H349" s="1">
        <f>IFERROR(__xludf.DUMMYFUNCTION("""COMPUTED_VALUE"""),7460.32)</f>
        <v>7460.32</v>
      </c>
      <c r="J349" s="2">
        <f>IFERROR(__xludf.DUMMYFUNCTION("""COMPUTED_VALUE"""),45798.66666666667)</f>
        <v>45798.66667</v>
      </c>
      <c r="K349" s="1">
        <f>IFERROR(__xludf.DUMMYFUNCTION("""COMPUTED_VALUE"""),7481.39)</f>
        <v>7481.39</v>
      </c>
      <c r="M349" s="2">
        <f>IFERROR(__xludf.DUMMYFUNCTION("""COMPUTED_VALUE"""),45798.66666666667)</f>
        <v>45798.66667</v>
      </c>
      <c r="N349" s="1">
        <f>IFERROR(__xludf.DUMMYFUNCTION("""COMPUTED_VALUE"""),0.0)</f>
        <v>0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IFERROR(__xludf.DUMMYFUNCTION("""COMPUTED_VALUE"""),7475.17)</f>
        <v>7475.17</v>
      </c>
      <c r="D350" s="2">
        <f>IFERROR(__xludf.DUMMYFUNCTION("""COMPUTED_VALUE"""),45799.66666666667)</f>
        <v>45799.66667</v>
      </c>
      <c r="E350" s="1">
        <f>IFERROR(__xludf.DUMMYFUNCTION("""COMPUTED_VALUE"""),7512.19)</f>
        <v>7512.19</v>
      </c>
      <c r="G350" s="2">
        <f>IFERROR(__xludf.DUMMYFUNCTION("""COMPUTED_VALUE"""),45799.66666666667)</f>
        <v>45799.66667</v>
      </c>
      <c r="H350" s="1">
        <f>IFERROR(__xludf.DUMMYFUNCTION("""COMPUTED_VALUE"""),7430.18)</f>
        <v>7430.18</v>
      </c>
      <c r="J350" s="2">
        <f>IFERROR(__xludf.DUMMYFUNCTION("""COMPUTED_VALUE"""),45799.66666666667)</f>
        <v>45799.66667</v>
      </c>
      <c r="K350" s="1">
        <f>IFERROR(__xludf.DUMMYFUNCTION("""COMPUTED_VALUE"""),7466.43)</f>
        <v>7466.43</v>
      </c>
      <c r="M350" s="2">
        <f>IFERROR(__xludf.DUMMYFUNCTION("""COMPUTED_VALUE"""),45799.66666666667)</f>
        <v>45799.66667</v>
      </c>
      <c r="N350" s="1">
        <f>IFERROR(__xludf.DUMMYFUNCTION("""COMPUTED_VALUE"""),0.0)</f>
        <v>0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IFERROR(__xludf.DUMMYFUNCTION("""COMPUTED_VALUE"""),7334.49)</f>
        <v>7334.49</v>
      </c>
      <c r="D351" s="2">
        <f>IFERROR(__xludf.DUMMYFUNCTION("""COMPUTED_VALUE"""),45800.66666666667)</f>
        <v>45800.66667</v>
      </c>
      <c r="E351" s="1">
        <f>IFERROR(__xludf.DUMMYFUNCTION("""COMPUTED_VALUE"""),7430.65)</f>
        <v>7430.65</v>
      </c>
      <c r="G351" s="2">
        <f>IFERROR(__xludf.DUMMYFUNCTION("""COMPUTED_VALUE"""),45800.66666666667)</f>
        <v>45800.66667</v>
      </c>
      <c r="H351" s="1">
        <f>IFERROR(__xludf.DUMMYFUNCTION("""COMPUTED_VALUE"""),7334.47)</f>
        <v>7334.47</v>
      </c>
      <c r="J351" s="2">
        <f>IFERROR(__xludf.DUMMYFUNCTION("""COMPUTED_VALUE"""),45800.66666666667)</f>
        <v>45800.66667</v>
      </c>
      <c r="K351" s="1">
        <f>IFERROR(__xludf.DUMMYFUNCTION("""COMPUTED_VALUE"""),7395.79)</f>
        <v>7395.79</v>
      </c>
      <c r="M351" s="2">
        <f>IFERROR(__xludf.DUMMYFUNCTION("""COMPUTED_VALUE"""),45800.66666666667)</f>
        <v>45800.66667</v>
      </c>
      <c r="N351" s="1">
        <f>IFERROR(__xludf.DUMMYFUNCTION("""COMPUTED_VALUE"""),0.0)</f>
        <v>0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IFERROR(__xludf.DUMMYFUNCTION("""COMPUTED_VALUE"""),7500.5)</f>
        <v>7500.5</v>
      </c>
      <c r="D352" s="2">
        <f>IFERROR(__xludf.DUMMYFUNCTION("""COMPUTED_VALUE"""),45804.66666666667)</f>
        <v>45804.66667</v>
      </c>
      <c r="E352" s="1">
        <f>IFERROR(__xludf.DUMMYFUNCTION("""COMPUTED_VALUE"""),7552.34)</f>
        <v>7552.34</v>
      </c>
      <c r="G352" s="2">
        <f>IFERROR(__xludf.DUMMYFUNCTION("""COMPUTED_VALUE"""),45804.66666666667)</f>
        <v>45804.66667</v>
      </c>
      <c r="H352" s="1">
        <f>IFERROR(__xludf.DUMMYFUNCTION("""COMPUTED_VALUE"""),7451.58)</f>
        <v>7451.58</v>
      </c>
      <c r="J352" s="2">
        <f>IFERROR(__xludf.DUMMYFUNCTION("""COMPUTED_VALUE"""),45804.66666666667)</f>
        <v>45804.66667</v>
      </c>
      <c r="K352" s="1">
        <f>IFERROR(__xludf.DUMMYFUNCTION("""COMPUTED_VALUE"""),7549.25)</f>
        <v>7549.25</v>
      </c>
      <c r="M352" s="2">
        <f>IFERROR(__xludf.DUMMYFUNCTION("""COMPUTED_VALUE"""),45804.66666666667)</f>
        <v>45804.66667</v>
      </c>
      <c r="N352" s="1">
        <f>IFERROR(__xludf.DUMMYFUNCTION("""COMPUTED_VALUE"""),0.0)</f>
        <v>0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IFERROR(__xludf.DUMMYFUNCTION("""COMPUTED_VALUE"""),7541.48)</f>
        <v>7541.48</v>
      </c>
      <c r="D353" s="2">
        <f>IFERROR(__xludf.DUMMYFUNCTION("""COMPUTED_VALUE"""),45805.66666666667)</f>
        <v>45805.66667</v>
      </c>
      <c r="E353" s="1">
        <f>IFERROR(__xludf.DUMMYFUNCTION("""COMPUTED_VALUE"""),7545.02)</f>
        <v>7545.02</v>
      </c>
      <c r="G353" s="2">
        <f>IFERROR(__xludf.DUMMYFUNCTION("""COMPUTED_VALUE"""),45805.66666666667)</f>
        <v>45805.66667</v>
      </c>
      <c r="H353" s="1">
        <f>IFERROR(__xludf.DUMMYFUNCTION("""COMPUTED_VALUE"""),7449.81)</f>
        <v>7449.81</v>
      </c>
      <c r="J353" s="2">
        <f>IFERROR(__xludf.DUMMYFUNCTION("""COMPUTED_VALUE"""),45805.66666666667)</f>
        <v>45805.66667</v>
      </c>
      <c r="K353" s="1">
        <f>IFERROR(__xludf.DUMMYFUNCTION("""COMPUTED_VALUE"""),7457.05)</f>
        <v>7457.05</v>
      </c>
      <c r="M353" s="2">
        <f>IFERROR(__xludf.DUMMYFUNCTION("""COMPUTED_VALUE"""),45805.66666666667)</f>
        <v>45805.66667</v>
      </c>
      <c r="N353" s="1">
        <f>IFERROR(__xludf.DUMMYFUNCTION("""COMPUTED_VALUE"""),0.0)</f>
        <v>0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IFERROR(__xludf.DUMMYFUNCTION("""COMPUTED_VALUE"""),7523.8)</f>
        <v>7523.8</v>
      </c>
      <c r="D354" s="2">
        <f>IFERROR(__xludf.DUMMYFUNCTION("""COMPUTED_VALUE"""),45806.66666666667)</f>
        <v>45806.66667</v>
      </c>
      <c r="E354" s="1">
        <f>IFERROR(__xludf.DUMMYFUNCTION("""COMPUTED_VALUE"""),7524.96)</f>
        <v>7524.96</v>
      </c>
      <c r="G354" s="2">
        <f>IFERROR(__xludf.DUMMYFUNCTION("""COMPUTED_VALUE"""),45806.66666666667)</f>
        <v>45806.66667</v>
      </c>
      <c r="H354" s="1">
        <f>IFERROR(__xludf.DUMMYFUNCTION("""COMPUTED_VALUE"""),7429.53)</f>
        <v>7429.53</v>
      </c>
      <c r="J354" s="2">
        <f>IFERROR(__xludf.DUMMYFUNCTION("""COMPUTED_VALUE"""),45806.66666666667)</f>
        <v>45806.66667</v>
      </c>
      <c r="K354" s="1">
        <f>IFERROR(__xludf.DUMMYFUNCTION("""COMPUTED_VALUE"""),7467.39)</f>
        <v>7467.39</v>
      </c>
      <c r="M354" s="2">
        <f>IFERROR(__xludf.DUMMYFUNCTION("""COMPUTED_VALUE"""),45806.66666666667)</f>
        <v>45806.66667</v>
      </c>
      <c r="N354" s="1">
        <f>IFERROR(__xludf.DUMMYFUNCTION("""COMPUTED_VALUE"""),0.0)</f>
        <v>0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IFERROR(__xludf.DUMMYFUNCTION("""COMPUTED_VALUE"""),7436.07)</f>
        <v>7436.07</v>
      </c>
      <c r="D355" s="2">
        <f>IFERROR(__xludf.DUMMYFUNCTION("""COMPUTED_VALUE"""),45807.66666666667)</f>
        <v>45807.66667</v>
      </c>
      <c r="E355" s="1">
        <f>IFERROR(__xludf.DUMMYFUNCTION("""COMPUTED_VALUE"""),7471.48)</f>
        <v>7471.48</v>
      </c>
      <c r="G355" s="2">
        <f>IFERROR(__xludf.DUMMYFUNCTION("""COMPUTED_VALUE"""),45807.66666666667)</f>
        <v>45807.66667</v>
      </c>
      <c r="H355" s="1">
        <f>IFERROR(__xludf.DUMMYFUNCTION("""COMPUTED_VALUE"""),7366.99)</f>
        <v>7366.99</v>
      </c>
      <c r="J355" s="2">
        <f>IFERROR(__xludf.DUMMYFUNCTION("""COMPUTED_VALUE"""),45807.66666666667)</f>
        <v>45807.66667</v>
      </c>
      <c r="K355" s="1">
        <f>IFERROR(__xludf.DUMMYFUNCTION("""COMPUTED_VALUE"""),7462.33)</f>
        <v>7462.33</v>
      </c>
      <c r="M355" s="2">
        <f>IFERROR(__xludf.DUMMYFUNCTION("""COMPUTED_VALUE"""),45807.66666666667)</f>
        <v>45807.66667</v>
      </c>
      <c r="N355" s="1">
        <f>IFERROR(__xludf.DUMMYFUNCTION("""COMPUTED_VALUE"""),0.0)</f>
        <v>0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IFERROR(__xludf.DUMMYFUNCTION("""COMPUTED_VALUE"""),7448.18)</f>
        <v>7448.18</v>
      </c>
      <c r="D356" s="2">
        <f>IFERROR(__xludf.DUMMYFUNCTION("""COMPUTED_VALUE"""),45810.66666666667)</f>
        <v>45810.66667</v>
      </c>
      <c r="E356" s="1">
        <f>IFERROR(__xludf.DUMMYFUNCTION("""COMPUTED_VALUE"""),7466.58)</f>
        <v>7466.58</v>
      </c>
      <c r="G356" s="2">
        <f>IFERROR(__xludf.DUMMYFUNCTION("""COMPUTED_VALUE"""),45810.66666666667)</f>
        <v>45810.66667</v>
      </c>
      <c r="H356" s="1">
        <f>IFERROR(__xludf.DUMMYFUNCTION("""COMPUTED_VALUE"""),7351.35)</f>
        <v>7351.35</v>
      </c>
      <c r="J356" s="2">
        <f>IFERROR(__xludf.DUMMYFUNCTION("""COMPUTED_VALUE"""),45810.66666666667)</f>
        <v>45810.66667</v>
      </c>
      <c r="K356" s="1">
        <f>IFERROR(__xludf.DUMMYFUNCTION("""COMPUTED_VALUE"""),7462.08)</f>
        <v>7462.08</v>
      </c>
      <c r="M356" s="2">
        <f>IFERROR(__xludf.DUMMYFUNCTION("""COMPUTED_VALUE"""),45810.66666666667)</f>
        <v>45810.66667</v>
      </c>
      <c r="N356" s="1">
        <f>IFERROR(__xludf.DUMMYFUNCTION("""COMPUTED_VALUE"""),0.0)</f>
        <v>0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IFERROR(__xludf.DUMMYFUNCTION("""COMPUTED_VALUE"""),7477.22)</f>
        <v>7477.22</v>
      </c>
      <c r="D357" s="2">
        <f>IFERROR(__xludf.DUMMYFUNCTION("""COMPUTED_VALUE"""),45811.66666666667)</f>
        <v>45811.66667</v>
      </c>
      <c r="E357" s="1">
        <f>IFERROR(__xludf.DUMMYFUNCTION("""COMPUTED_VALUE"""),7582.61)</f>
        <v>7582.61</v>
      </c>
      <c r="G357" s="2">
        <f>IFERROR(__xludf.DUMMYFUNCTION("""COMPUTED_VALUE"""),45811.66666666667)</f>
        <v>45811.66667</v>
      </c>
      <c r="H357" s="1">
        <f>IFERROR(__xludf.DUMMYFUNCTION("""COMPUTED_VALUE"""),7452.79)</f>
        <v>7452.79</v>
      </c>
      <c r="J357" s="2">
        <f>IFERROR(__xludf.DUMMYFUNCTION("""COMPUTED_VALUE"""),45811.66666666667)</f>
        <v>45811.66667</v>
      </c>
      <c r="K357" s="1">
        <f>IFERROR(__xludf.DUMMYFUNCTION("""COMPUTED_VALUE"""),7572.09)</f>
        <v>7572.09</v>
      </c>
      <c r="M357" s="2">
        <f>IFERROR(__xludf.DUMMYFUNCTION("""COMPUTED_VALUE"""),45811.66666666667)</f>
        <v>45811.66667</v>
      </c>
      <c r="N357" s="1">
        <f>IFERROR(__xludf.DUMMYFUNCTION("""COMPUTED_VALUE"""),0.0)</f>
        <v>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IFERROR(__xludf.DUMMYFUNCTION("""COMPUTED_VALUE"""),7583.92)</f>
        <v>7583.92</v>
      </c>
      <c r="D358" s="2">
        <f>IFERROR(__xludf.DUMMYFUNCTION("""COMPUTED_VALUE"""),45812.66666666667)</f>
        <v>45812.66667</v>
      </c>
      <c r="E358" s="1">
        <f>IFERROR(__xludf.DUMMYFUNCTION("""COMPUTED_VALUE"""),7613.39)</f>
        <v>7613.39</v>
      </c>
      <c r="G358" s="2">
        <f>IFERROR(__xludf.DUMMYFUNCTION("""COMPUTED_VALUE"""),45812.66666666667)</f>
        <v>45812.66667</v>
      </c>
      <c r="H358" s="1">
        <f>IFERROR(__xludf.DUMMYFUNCTION("""COMPUTED_VALUE"""),7557.61)</f>
        <v>7557.61</v>
      </c>
      <c r="J358" s="2">
        <f>IFERROR(__xludf.DUMMYFUNCTION("""COMPUTED_VALUE"""),45812.66666666667)</f>
        <v>45812.66667</v>
      </c>
      <c r="K358" s="1">
        <f>IFERROR(__xludf.DUMMYFUNCTION("""COMPUTED_VALUE"""),7576.79)</f>
        <v>7576.79</v>
      </c>
      <c r="M358" s="2">
        <f>IFERROR(__xludf.DUMMYFUNCTION("""COMPUTED_VALUE"""),45812.66666666667)</f>
        <v>45812.66667</v>
      </c>
      <c r="N358" s="1">
        <f>IFERROR(__xludf.DUMMYFUNCTION("""COMPUTED_VALUE"""),0.0)</f>
        <v>0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IFERROR(__xludf.DUMMYFUNCTION("""COMPUTED_VALUE"""),7605.66)</f>
        <v>7605.66</v>
      </c>
      <c r="D359" s="2">
        <f>IFERROR(__xludf.DUMMYFUNCTION("""COMPUTED_VALUE"""),45813.66666666667)</f>
        <v>45813.66667</v>
      </c>
      <c r="E359" s="1">
        <f>IFERROR(__xludf.DUMMYFUNCTION("""COMPUTED_VALUE"""),7642.24)</f>
        <v>7642.24</v>
      </c>
      <c r="G359" s="2">
        <f>IFERROR(__xludf.DUMMYFUNCTION("""COMPUTED_VALUE"""),45813.66666666667)</f>
        <v>45813.66667</v>
      </c>
      <c r="H359" s="1">
        <f>IFERROR(__xludf.DUMMYFUNCTION("""COMPUTED_VALUE"""),7533.23)</f>
        <v>7533.23</v>
      </c>
      <c r="J359" s="2">
        <f>IFERROR(__xludf.DUMMYFUNCTION("""COMPUTED_VALUE"""),45813.66666666667)</f>
        <v>45813.66667</v>
      </c>
      <c r="K359" s="1">
        <f>IFERROR(__xludf.DUMMYFUNCTION("""COMPUTED_VALUE"""),7573.39)</f>
        <v>7573.39</v>
      </c>
      <c r="M359" s="2">
        <f>IFERROR(__xludf.DUMMYFUNCTION("""COMPUTED_VALUE"""),45813.66666666667)</f>
        <v>45813.66667</v>
      </c>
      <c r="N359" s="1">
        <f>IFERROR(__xludf.DUMMYFUNCTION("""COMPUTED_VALUE"""),0.0)</f>
        <v>0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IFERROR(__xludf.DUMMYFUNCTION("""COMPUTED_VALUE"""),7636.98)</f>
        <v>7636.98</v>
      </c>
      <c r="D360" s="2">
        <f>IFERROR(__xludf.DUMMYFUNCTION("""COMPUTED_VALUE"""),45814.66666666667)</f>
        <v>45814.66667</v>
      </c>
      <c r="E360" s="1">
        <f>IFERROR(__xludf.DUMMYFUNCTION("""COMPUTED_VALUE"""),7654.92)</f>
        <v>7654.92</v>
      </c>
      <c r="G360" s="2">
        <f>IFERROR(__xludf.DUMMYFUNCTION("""COMPUTED_VALUE"""),45814.66666666667)</f>
        <v>45814.66667</v>
      </c>
      <c r="H360" s="1">
        <f>IFERROR(__xludf.DUMMYFUNCTION("""COMPUTED_VALUE"""),7614.8)</f>
        <v>7614.8</v>
      </c>
      <c r="J360" s="2">
        <f>IFERROR(__xludf.DUMMYFUNCTION("""COMPUTED_VALUE"""),45814.66666666667)</f>
        <v>45814.66667</v>
      </c>
      <c r="K360" s="1">
        <f>IFERROR(__xludf.DUMMYFUNCTION("""COMPUTED_VALUE"""),7643.55)</f>
        <v>7643.55</v>
      </c>
      <c r="M360" s="2">
        <f>IFERROR(__xludf.DUMMYFUNCTION("""COMPUTED_VALUE"""),45814.66666666667)</f>
        <v>45814.66667</v>
      </c>
      <c r="N360" s="1">
        <f>IFERROR(__xludf.DUMMYFUNCTION("""COMPUTED_VALUE"""),0.0)</f>
        <v>0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IFERROR(__xludf.DUMMYFUNCTION("""COMPUTED_VALUE"""),7665.5)</f>
        <v>7665.5</v>
      </c>
      <c r="D361" s="2">
        <f>IFERROR(__xludf.DUMMYFUNCTION("""COMPUTED_VALUE"""),45817.66666666667)</f>
        <v>45817.66667</v>
      </c>
      <c r="E361" s="1">
        <f>IFERROR(__xludf.DUMMYFUNCTION("""COMPUTED_VALUE"""),7668.23)</f>
        <v>7668.23</v>
      </c>
      <c r="G361" s="2">
        <f>IFERROR(__xludf.DUMMYFUNCTION("""COMPUTED_VALUE"""),45817.66666666667)</f>
        <v>45817.66667</v>
      </c>
      <c r="H361" s="1">
        <f>IFERROR(__xludf.DUMMYFUNCTION("""COMPUTED_VALUE"""),7603.32)</f>
        <v>7603.32</v>
      </c>
      <c r="J361" s="2">
        <f>IFERROR(__xludf.DUMMYFUNCTION("""COMPUTED_VALUE"""),45817.66666666667)</f>
        <v>45817.66667</v>
      </c>
      <c r="K361" s="1">
        <f>IFERROR(__xludf.DUMMYFUNCTION("""COMPUTED_VALUE"""),7629.86)</f>
        <v>7629.86</v>
      </c>
      <c r="M361" s="2">
        <f>IFERROR(__xludf.DUMMYFUNCTION("""COMPUTED_VALUE"""),45817.66666666667)</f>
        <v>45817.66667</v>
      </c>
      <c r="N361" s="1">
        <f>IFERROR(__xludf.DUMMYFUNCTION("""COMPUTED_VALUE"""),0.0)</f>
        <v>0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IFERROR(__xludf.DUMMYFUNCTION("""COMPUTED_VALUE"""),7659.47)</f>
        <v>7659.47</v>
      </c>
      <c r="D362" s="2">
        <f>IFERROR(__xludf.DUMMYFUNCTION("""COMPUTED_VALUE"""),45818.66666666667)</f>
        <v>45818.66667</v>
      </c>
      <c r="E362" s="1">
        <f>IFERROR(__xludf.DUMMYFUNCTION("""COMPUTED_VALUE"""),7660.57)</f>
        <v>7660.57</v>
      </c>
      <c r="G362" s="2">
        <f>IFERROR(__xludf.DUMMYFUNCTION("""COMPUTED_VALUE"""),45818.66666666667)</f>
        <v>45818.66667</v>
      </c>
      <c r="H362" s="1">
        <f>IFERROR(__xludf.DUMMYFUNCTION("""COMPUTED_VALUE"""),7600.6)</f>
        <v>7600.6</v>
      </c>
      <c r="J362" s="2">
        <f>IFERROR(__xludf.DUMMYFUNCTION("""COMPUTED_VALUE"""),45818.66666666667)</f>
        <v>45818.66667</v>
      </c>
      <c r="K362" s="1">
        <f>IFERROR(__xludf.DUMMYFUNCTION("""COMPUTED_VALUE"""),7629.84)</f>
        <v>7629.84</v>
      </c>
      <c r="M362" s="2">
        <f>IFERROR(__xludf.DUMMYFUNCTION("""COMPUTED_VALUE"""),45818.66666666667)</f>
        <v>45818.66667</v>
      </c>
      <c r="N362" s="1">
        <f>IFERROR(__xludf.DUMMYFUNCTION("""COMPUTED_VALUE"""),0.0)</f>
        <v>0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IFERROR(__xludf.DUMMYFUNCTION("""COMPUTED_VALUE"""),7645.89)</f>
        <v>7645.89</v>
      </c>
      <c r="D363" s="2">
        <f>IFERROR(__xludf.DUMMYFUNCTION("""COMPUTED_VALUE"""),45819.66666666667)</f>
        <v>45819.66667</v>
      </c>
      <c r="E363" s="1">
        <f>IFERROR(__xludf.DUMMYFUNCTION("""COMPUTED_VALUE"""),7673.92)</f>
        <v>7673.92</v>
      </c>
      <c r="G363" s="2">
        <f>IFERROR(__xludf.DUMMYFUNCTION("""COMPUTED_VALUE"""),45819.66666666667)</f>
        <v>45819.66667</v>
      </c>
      <c r="H363" s="1">
        <f>IFERROR(__xludf.DUMMYFUNCTION("""COMPUTED_VALUE"""),7586.1)</f>
        <v>7586.1</v>
      </c>
      <c r="J363" s="2">
        <f>IFERROR(__xludf.DUMMYFUNCTION("""COMPUTED_VALUE"""),45819.66666666667)</f>
        <v>45819.66667</v>
      </c>
      <c r="K363" s="1">
        <f>IFERROR(__xludf.DUMMYFUNCTION("""COMPUTED_VALUE"""),7612.88)</f>
        <v>7612.88</v>
      </c>
      <c r="M363" s="2">
        <f>IFERROR(__xludf.DUMMYFUNCTION("""COMPUTED_VALUE"""),45819.66666666667)</f>
        <v>45819.66667</v>
      </c>
      <c r="N363" s="1">
        <f>IFERROR(__xludf.DUMMYFUNCTION("""COMPUTED_VALUE"""),0.0)</f>
        <v>0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IFERROR(__xludf.DUMMYFUNCTION("""COMPUTED_VALUE"""),7562.58)</f>
        <v>7562.58</v>
      </c>
      <c r="D364" s="2">
        <f>IFERROR(__xludf.DUMMYFUNCTION("""COMPUTED_VALUE"""),45820.66666666667)</f>
        <v>45820.66667</v>
      </c>
      <c r="E364" s="1">
        <f>IFERROR(__xludf.DUMMYFUNCTION("""COMPUTED_VALUE"""),7628.69)</f>
        <v>7628.69</v>
      </c>
      <c r="G364" s="2">
        <f>IFERROR(__xludf.DUMMYFUNCTION("""COMPUTED_VALUE"""),45820.66666666667)</f>
        <v>45820.66667</v>
      </c>
      <c r="H364" s="1">
        <f>IFERROR(__xludf.DUMMYFUNCTION("""COMPUTED_VALUE"""),7560.23)</f>
        <v>7560.23</v>
      </c>
      <c r="J364" s="2">
        <f>IFERROR(__xludf.DUMMYFUNCTION("""COMPUTED_VALUE"""),45820.66666666667)</f>
        <v>45820.66667</v>
      </c>
      <c r="K364" s="1">
        <f>IFERROR(__xludf.DUMMYFUNCTION("""COMPUTED_VALUE"""),7618.21)</f>
        <v>7618.21</v>
      </c>
      <c r="M364" s="2">
        <f>IFERROR(__xludf.DUMMYFUNCTION("""COMPUTED_VALUE"""),45820.66666666667)</f>
        <v>45820.66667</v>
      </c>
      <c r="N364" s="1">
        <f>IFERROR(__xludf.DUMMYFUNCTION("""COMPUTED_VALUE"""),0.0)</f>
        <v>0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IFERROR(__xludf.DUMMYFUNCTION("""COMPUTED_VALUE"""),7530.88)</f>
        <v>7530.88</v>
      </c>
      <c r="D365" s="2">
        <f>IFERROR(__xludf.DUMMYFUNCTION("""COMPUTED_VALUE"""),45821.66666666667)</f>
        <v>45821.66667</v>
      </c>
      <c r="E365" s="1">
        <f>IFERROR(__xludf.DUMMYFUNCTION("""COMPUTED_VALUE"""),7602.58)</f>
        <v>7602.58</v>
      </c>
      <c r="G365" s="2">
        <f>IFERROR(__xludf.DUMMYFUNCTION("""COMPUTED_VALUE"""),45821.66666666667)</f>
        <v>45821.66667</v>
      </c>
      <c r="H365" s="1">
        <f>IFERROR(__xludf.DUMMYFUNCTION("""COMPUTED_VALUE"""),7496.67)</f>
        <v>7496.67</v>
      </c>
      <c r="J365" s="2">
        <f>IFERROR(__xludf.DUMMYFUNCTION("""COMPUTED_VALUE"""),45821.66666666667)</f>
        <v>45821.66667</v>
      </c>
      <c r="K365" s="1">
        <f>IFERROR(__xludf.DUMMYFUNCTION("""COMPUTED_VALUE"""),7518.28)</f>
        <v>7518.28</v>
      </c>
      <c r="M365" s="2">
        <f>IFERROR(__xludf.DUMMYFUNCTION("""COMPUTED_VALUE"""),45821.66666666667)</f>
        <v>45821.66667</v>
      </c>
      <c r="N365" s="1">
        <f>IFERROR(__xludf.DUMMYFUNCTION("""COMPUTED_VALUE"""),0.0)</f>
        <v>0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IFERROR(__xludf.DUMMYFUNCTION("""COMPUTED_VALUE"""),7584.75)</f>
        <v>7584.75</v>
      </c>
      <c r="D366" s="2">
        <f>IFERROR(__xludf.DUMMYFUNCTION("""COMPUTED_VALUE"""),45824.66666666667)</f>
        <v>45824.66667</v>
      </c>
      <c r="E366" s="1">
        <f>IFERROR(__xludf.DUMMYFUNCTION("""COMPUTED_VALUE"""),7640.27)</f>
        <v>7640.27</v>
      </c>
      <c r="G366" s="2">
        <f>IFERROR(__xludf.DUMMYFUNCTION("""COMPUTED_VALUE"""),45824.66666666667)</f>
        <v>45824.66667</v>
      </c>
      <c r="H366" s="1">
        <f>IFERROR(__xludf.DUMMYFUNCTION("""COMPUTED_VALUE"""),7578.32)</f>
        <v>7578.32</v>
      </c>
      <c r="J366" s="2">
        <f>IFERROR(__xludf.DUMMYFUNCTION("""COMPUTED_VALUE"""),45824.66666666667)</f>
        <v>45824.66667</v>
      </c>
      <c r="K366" s="1">
        <f>IFERROR(__xludf.DUMMYFUNCTION("""COMPUTED_VALUE"""),7610.53)</f>
        <v>7610.53</v>
      </c>
      <c r="M366" s="2">
        <f>IFERROR(__xludf.DUMMYFUNCTION("""COMPUTED_VALUE"""),45824.66666666667)</f>
        <v>45824.66667</v>
      </c>
      <c r="N366" s="1">
        <f>IFERROR(__xludf.DUMMYFUNCTION("""COMPUTED_VALUE"""),0.0)</f>
        <v>0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IFERROR(__xludf.DUMMYFUNCTION("""COMPUTED_VALUE"""),7552.12)</f>
        <v>7552.12</v>
      </c>
      <c r="D367" s="2">
        <f>IFERROR(__xludf.DUMMYFUNCTION("""COMPUTED_VALUE"""),45825.66666666667)</f>
        <v>45825.66667</v>
      </c>
      <c r="E367" s="1">
        <f>IFERROR(__xludf.DUMMYFUNCTION("""COMPUTED_VALUE"""),7594.69)</f>
        <v>7594.69</v>
      </c>
      <c r="G367" s="2">
        <f>IFERROR(__xludf.DUMMYFUNCTION("""COMPUTED_VALUE"""),45825.66666666667)</f>
        <v>45825.66667</v>
      </c>
      <c r="H367" s="1">
        <f>IFERROR(__xludf.DUMMYFUNCTION("""COMPUTED_VALUE"""),7528.28)</f>
        <v>7528.28</v>
      </c>
      <c r="J367" s="2">
        <f>IFERROR(__xludf.DUMMYFUNCTION("""COMPUTED_VALUE"""),45825.66666666667)</f>
        <v>45825.66667</v>
      </c>
      <c r="K367" s="1">
        <f>IFERROR(__xludf.DUMMYFUNCTION("""COMPUTED_VALUE"""),7545.06)</f>
        <v>7545.06</v>
      </c>
      <c r="M367" s="2">
        <f>IFERROR(__xludf.DUMMYFUNCTION("""COMPUTED_VALUE"""),45825.66666666667)</f>
        <v>45825.66667</v>
      </c>
      <c r="N367" s="1">
        <f>IFERROR(__xludf.DUMMYFUNCTION("""COMPUTED_VALUE"""),0.0)</f>
        <v>0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IFERROR(__xludf.DUMMYFUNCTION("""COMPUTED_VALUE"""),7549.4)</f>
        <v>7549.4</v>
      </c>
      <c r="D368" s="2">
        <f>IFERROR(__xludf.DUMMYFUNCTION("""COMPUTED_VALUE"""),45826.66666666667)</f>
        <v>45826.66667</v>
      </c>
      <c r="E368" s="1">
        <f>IFERROR(__xludf.DUMMYFUNCTION("""COMPUTED_VALUE"""),7623.13)</f>
        <v>7623.13</v>
      </c>
      <c r="G368" s="2">
        <f>IFERROR(__xludf.DUMMYFUNCTION("""COMPUTED_VALUE"""),45826.66666666667)</f>
        <v>45826.66667</v>
      </c>
      <c r="H368" s="1">
        <f>IFERROR(__xludf.DUMMYFUNCTION("""COMPUTED_VALUE"""),7542.99)</f>
        <v>7542.99</v>
      </c>
      <c r="J368" s="2">
        <f>IFERROR(__xludf.DUMMYFUNCTION("""COMPUTED_VALUE"""),45826.66666666667)</f>
        <v>45826.66667</v>
      </c>
      <c r="K368" s="1">
        <f>IFERROR(__xludf.DUMMYFUNCTION("""COMPUTED_VALUE"""),7570.67)</f>
        <v>7570.67</v>
      </c>
      <c r="M368" s="2">
        <f>IFERROR(__xludf.DUMMYFUNCTION("""COMPUTED_VALUE"""),45826.66666666667)</f>
        <v>45826.66667</v>
      </c>
      <c r="N368" s="1">
        <f>IFERROR(__xludf.DUMMYFUNCTION("""COMPUTED_VALUE"""),0.0)</f>
        <v>0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IFERROR(__xludf.DUMMYFUNCTION("""COMPUTED_VALUE"""),7610.76)</f>
        <v>7610.76</v>
      </c>
      <c r="D369" s="2">
        <f>IFERROR(__xludf.DUMMYFUNCTION("""COMPUTED_VALUE"""),45828.66666666667)</f>
        <v>45828.66667</v>
      </c>
      <c r="E369" s="1">
        <f>IFERROR(__xludf.DUMMYFUNCTION("""COMPUTED_VALUE"""),7623.26)</f>
        <v>7623.26</v>
      </c>
      <c r="G369" s="2">
        <f>IFERROR(__xludf.DUMMYFUNCTION("""COMPUTED_VALUE"""),45828.66666666667)</f>
        <v>45828.66667</v>
      </c>
      <c r="H369" s="1">
        <f>IFERROR(__xludf.DUMMYFUNCTION("""COMPUTED_VALUE"""),7541.91)</f>
        <v>7541.91</v>
      </c>
      <c r="J369" s="2">
        <f>IFERROR(__xludf.DUMMYFUNCTION("""COMPUTED_VALUE"""),45828.66666666667)</f>
        <v>45828.66667</v>
      </c>
      <c r="K369" s="1">
        <f>IFERROR(__xludf.DUMMYFUNCTION("""COMPUTED_VALUE"""),7577.05)</f>
        <v>7577.05</v>
      </c>
      <c r="M369" s="2">
        <f>IFERROR(__xludf.DUMMYFUNCTION("""COMPUTED_VALUE"""),45828.66666666667)</f>
        <v>45828.66667</v>
      </c>
      <c r="N369" s="1">
        <f>IFERROR(__xludf.DUMMYFUNCTION("""COMPUTED_VALUE"""),0.0)</f>
        <v>0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IFERROR(__xludf.DUMMYFUNCTION("""COMPUTED_VALUE"""),7560.98)</f>
        <v>7560.98</v>
      </c>
      <c r="D370" s="2">
        <f>IFERROR(__xludf.DUMMYFUNCTION("""COMPUTED_VALUE"""),45831.66666666667)</f>
        <v>45831.66667</v>
      </c>
      <c r="E370" s="1">
        <f>IFERROR(__xludf.DUMMYFUNCTION("""COMPUTED_VALUE"""),7622.74)</f>
        <v>7622.74</v>
      </c>
      <c r="G370" s="2">
        <f>IFERROR(__xludf.DUMMYFUNCTION("""COMPUTED_VALUE"""),45831.66666666667)</f>
        <v>45831.66667</v>
      </c>
      <c r="H370" s="1">
        <f>IFERROR(__xludf.DUMMYFUNCTION("""COMPUTED_VALUE"""),7490.07)</f>
        <v>7490.07</v>
      </c>
      <c r="J370" s="2">
        <f>IFERROR(__xludf.DUMMYFUNCTION("""COMPUTED_VALUE"""),45831.66666666667)</f>
        <v>45831.66667</v>
      </c>
      <c r="K370" s="1">
        <f>IFERROR(__xludf.DUMMYFUNCTION("""COMPUTED_VALUE"""),7617.68)</f>
        <v>7617.68</v>
      </c>
      <c r="M370" s="2">
        <f>IFERROR(__xludf.DUMMYFUNCTION("""COMPUTED_VALUE"""),45831.66666666667)</f>
        <v>45831.66667</v>
      </c>
      <c r="N370" s="1">
        <f>IFERROR(__xludf.DUMMYFUNCTION("""COMPUTED_VALUE"""),0.0)</f>
        <v>0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IFERROR(__xludf.DUMMYFUNCTION("""COMPUTED_VALUE"""),7668.97)</f>
        <v>7668.97</v>
      </c>
      <c r="D371" s="2">
        <f>IFERROR(__xludf.DUMMYFUNCTION("""COMPUTED_VALUE"""),45832.66666666667)</f>
        <v>45832.66667</v>
      </c>
      <c r="E371" s="1">
        <f>IFERROR(__xludf.DUMMYFUNCTION("""COMPUTED_VALUE"""),7740.15)</f>
        <v>7740.15</v>
      </c>
      <c r="G371" s="2">
        <f>IFERROR(__xludf.DUMMYFUNCTION("""COMPUTED_VALUE"""),45832.66666666667)</f>
        <v>45832.66667</v>
      </c>
      <c r="H371" s="1">
        <f>IFERROR(__xludf.DUMMYFUNCTION("""COMPUTED_VALUE"""),7649.46)</f>
        <v>7649.46</v>
      </c>
      <c r="J371" s="2">
        <f>IFERROR(__xludf.DUMMYFUNCTION("""COMPUTED_VALUE"""),45832.66666666667)</f>
        <v>45832.66667</v>
      </c>
      <c r="K371" s="1">
        <f>IFERROR(__xludf.DUMMYFUNCTION("""COMPUTED_VALUE"""),7728.15)</f>
        <v>7728.15</v>
      </c>
      <c r="M371" s="2">
        <f>IFERROR(__xludf.DUMMYFUNCTION("""COMPUTED_VALUE"""),45832.66666666667)</f>
        <v>45832.66667</v>
      </c>
      <c r="N371" s="1">
        <f>IFERROR(__xludf.DUMMYFUNCTION("""COMPUTED_VALUE"""),0.0)</f>
        <v>0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IFERROR(__xludf.DUMMYFUNCTION("""COMPUTED_VALUE"""),7757.17)</f>
        <v>7757.17</v>
      </c>
      <c r="D372" s="2">
        <f>IFERROR(__xludf.DUMMYFUNCTION("""COMPUTED_VALUE"""),45833.66666666667)</f>
        <v>45833.66667</v>
      </c>
      <c r="E372" s="1">
        <f>IFERROR(__xludf.DUMMYFUNCTION("""COMPUTED_VALUE"""),7757.17)</f>
        <v>7757.17</v>
      </c>
      <c r="G372" s="2">
        <f>IFERROR(__xludf.DUMMYFUNCTION("""COMPUTED_VALUE"""),45833.66666666667)</f>
        <v>45833.66667</v>
      </c>
      <c r="H372" s="1">
        <f>IFERROR(__xludf.DUMMYFUNCTION("""COMPUTED_VALUE"""),7666.49)</f>
        <v>7666.49</v>
      </c>
      <c r="J372" s="2">
        <f>IFERROR(__xludf.DUMMYFUNCTION("""COMPUTED_VALUE"""),45833.66666666667)</f>
        <v>45833.66667</v>
      </c>
      <c r="K372" s="1">
        <f>IFERROR(__xludf.DUMMYFUNCTION("""COMPUTED_VALUE"""),7678.65)</f>
        <v>7678.65</v>
      </c>
      <c r="M372" s="2">
        <f>IFERROR(__xludf.DUMMYFUNCTION("""COMPUTED_VALUE"""),45833.66666666667)</f>
        <v>45833.66667</v>
      </c>
      <c r="N372" s="1">
        <f>IFERROR(__xludf.DUMMYFUNCTION("""COMPUTED_VALUE"""),0.0)</f>
        <v>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IFERROR(__xludf.DUMMYFUNCTION("""COMPUTED_VALUE"""),7716.07)</f>
        <v>7716.07</v>
      </c>
      <c r="D373" s="2">
        <f>IFERROR(__xludf.DUMMYFUNCTION("""COMPUTED_VALUE"""),45834.66666666667)</f>
        <v>45834.66667</v>
      </c>
      <c r="E373" s="1">
        <f>IFERROR(__xludf.DUMMYFUNCTION("""COMPUTED_VALUE"""),7764.75)</f>
        <v>7764.75</v>
      </c>
      <c r="G373" s="2">
        <f>IFERROR(__xludf.DUMMYFUNCTION("""COMPUTED_VALUE"""),45834.66666666667)</f>
        <v>45834.66667</v>
      </c>
      <c r="H373" s="1">
        <f>IFERROR(__xludf.DUMMYFUNCTION("""COMPUTED_VALUE"""),7700.03)</f>
        <v>7700.03</v>
      </c>
      <c r="J373" s="2">
        <f>IFERROR(__xludf.DUMMYFUNCTION("""COMPUTED_VALUE"""),45834.66666666667)</f>
        <v>45834.66667</v>
      </c>
      <c r="K373" s="1">
        <f>IFERROR(__xludf.DUMMYFUNCTION("""COMPUTED_VALUE"""),7756.41)</f>
        <v>7756.41</v>
      </c>
      <c r="M373" s="2">
        <f>IFERROR(__xludf.DUMMYFUNCTION("""COMPUTED_VALUE"""),45834.66666666667)</f>
        <v>45834.66667</v>
      </c>
      <c r="N373" s="1">
        <f>IFERROR(__xludf.DUMMYFUNCTION("""COMPUTED_VALUE"""),0.0)</f>
        <v>0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IFERROR(__xludf.DUMMYFUNCTION("""COMPUTED_VALUE"""),7772.44)</f>
        <v>7772.44</v>
      </c>
      <c r="D374" s="2">
        <f>IFERROR(__xludf.DUMMYFUNCTION("""COMPUTED_VALUE"""),45835.66666666667)</f>
        <v>45835.66667</v>
      </c>
      <c r="E374" s="1">
        <f>IFERROR(__xludf.DUMMYFUNCTION("""COMPUTED_VALUE"""),7824.47)</f>
        <v>7824.47</v>
      </c>
      <c r="G374" s="2">
        <f>IFERROR(__xludf.DUMMYFUNCTION("""COMPUTED_VALUE"""),45835.66666666667)</f>
        <v>45835.66667</v>
      </c>
      <c r="H374" s="1">
        <f>IFERROR(__xludf.DUMMYFUNCTION("""COMPUTED_VALUE"""),7721.45)</f>
        <v>7721.45</v>
      </c>
      <c r="J374" s="2">
        <f>IFERROR(__xludf.DUMMYFUNCTION("""COMPUTED_VALUE"""),45835.66666666667)</f>
        <v>45835.66667</v>
      </c>
      <c r="K374" s="1">
        <f>IFERROR(__xludf.DUMMYFUNCTION("""COMPUTED_VALUE"""),7773.22)</f>
        <v>7773.22</v>
      </c>
      <c r="M374" s="2">
        <f>IFERROR(__xludf.DUMMYFUNCTION("""COMPUTED_VALUE"""),45835.66666666667)</f>
        <v>45835.66667</v>
      </c>
      <c r="N374" s="1">
        <f>IFERROR(__xludf.DUMMYFUNCTION("""COMPUTED_VALUE"""),0.0)</f>
        <v>0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IFERROR(__xludf.DUMMYFUNCTION("""COMPUTED_VALUE"""),7806.89)</f>
        <v>7806.89</v>
      </c>
      <c r="D375" s="2">
        <f>IFERROR(__xludf.DUMMYFUNCTION("""COMPUTED_VALUE"""),45838.66666666667)</f>
        <v>45838.66667</v>
      </c>
      <c r="E375" s="1">
        <f>IFERROR(__xludf.DUMMYFUNCTION("""COMPUTED_VALUE"""),7849.3)</f>
        <v>7849.3</v>
      </c>
      <c r="G375" s="2">
        <f>IFERROR(__xludf.DUMMYFUNCTION("""COMPUTED_VALUE"""),45838.66666666667)</f>
        <v>45838.66667</v>
      </c>
      <c r="H375" s="1">
        <f>IFERROR(__xludf.DUMMYFUNCTION("""COMPUTED_VALUE"""),7786.29)</f>
        <v>7786.29</v>
      </c>
      <c r="J375" s="2">
        <f>IFERROR(__xludf.DUMMYFUNCTION("""COMPUTED_VALUE"""),45838.66666666667)</f>
        <v>45838.66667</v>
      </c>
      <c r="K375" s="1">
        <f>IFERROR(__xludf.DUMMYFUNCTION("""COMPUTED_VALUE"""),7842.75)</f>
        <v>7842.75</v>
      </c>
      <c r="M375" s="2">
        <f>IFERROR(__xludf.DUMMYFUNCTION("""COMPUTED_VALUE"""),45838.66666666667)</f>
        <v>45838.66667</v>
      </c>
      <c r="N375" s="1">
        <f>IFERROR(__xludf.DUMMYFUNCTION("""COMPUTED_VALUE"""),0.0)</f>
        <v>0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IFERROR(__xludf.DUMMYFUNCTION("""COMPUTED_VALUE"""),7807.62)</f>
        <v>7807.62</v>
      </c>
      <c r="D376" s="2">
        <f>IFERROR(__xludf.DUMMYFUNCTION("""COMPUTED_VALUE"""),45839.66666666667)</f>
        <v>45839.66667</v>
      </c>
      <c r="E376" s="1">
        <f>IFERROR(__xludf.DUMMYFUNCTION("""COMPUTED_VALUE"""),7868.22)</f>
        <v>7868.22</v>
      </c>
      <c r="G376" s="2">
        <f>IFERROR(__xludf.DUMMYFUNCTION("""COMPUTED_VALUE"""),45839.66666666667)</f>
        <v>45839.66667</v>
      </c>
      <c r="H376" s="1">
        <f>IFERROR(__xludf.DUMMYFUNCTION("""COMPUTED_VALUE"""),7775.44)</f>
        <v>7775.44</v>
      </c>
      <c r="J376" s="2">
        <f>IFERROR(__xludf.DUMMYFUNCTION("""COMPUTED_VALUE"""),45839.66666666667)</f>
        <v>45839.66667</v>
      </c>
      <c r="K376" s="1">
        <f>IFERROR(__xludf.DUMMYFUNCTION("""COMPUTED_VALUE"""),7829.31)</f>
        <v>7829.31</v>
      </c>
      <c r="M376" s="2">
        <f>IFERROR(__xludf.DUMMYFUNCTION("""COMPUTED_VALUE"""),45839.66666666667)</f>
        <v>45839.66667</v>
      </c>
      <c r="N376" s="1">
        <f>IFERROR(__xludf.DUMMYFUNCTION("""COMPUTED_VALUE"""),0.0)</f>
        <v>0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IFERROR(__xludf.DUMMYFUNCTION("""COMPUTED_VALUE"""),7824.63)</f>
        <v>7824.63</v>
      </c>
      <c r="D377" s="2">
        <f>IFERROR(__xludf.DUMMYFUNCTION("""COMPUTED_VALUE"""),45840.66666666667)</f>
        <v>45840.66667</v>
      </c>
      <c r="E377" s="1">
        <f>IFERROR(__xludf.DUMMYFUNCTION("""COMPUTED_VALUE"""),7903.01)</f>
        <v>7903.01</v>
      </c>
      <c r="G377" s="2">
        <f>IFERROR(__xludf.DUMMYFUNCTION("""COMPUTED_VALUE"""),45840.66666666667)</f>
        <v>45840.66667</v>
      </c>
      <c r="H377" s="1">
        <f>IFERROR(__xludf.DUMMYFUNCTION("""COMPUTED_VALUE"""),7801.89)</f>
        <v>7801.89</v>
      </c>
      <c r="J377" s="2">
        <f>IFERROR(__xludf.DUMMYFUNCTION("""COMPUTED_VALUE"""),45840.66666666667)</f>
        <v>45840.66667</v>
      </c>
      <c r="K377" s="1">
        <f>IFERROR(__xludf.DUMMYFUNCTION("""COMPUTED_VALUE"""),7902.62)</f>
        <v>7902.62</v>
      </c>
      <c r="M377" s="2">
        <f>IFERROR(__xludf.DUMMYFUNCTION("""COMPUTED_VALUE"""),45840.66666666667)</f>
        <v>45840.66667</v>
      </c>
      <c r="N377" s="1">
        <f>IFERROR(__xludf.DUMMYFUNCTION("""COMPUTED_VALUE"""),0.0)</f>
        <v>0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IFERROR(__xludf.DUMMYFUNCTION("""COMPUTED_VALUE"""),7919.11)</f>
        <v>7919.11</v>
      </c>
      <c r="D378" s="2">
        <f>IFERROR(__xludf.DUMMYFUNCTION("""COMPUTED_VALUE"""),45841.54166666667)</f>
        <v>45841.54167</v>
      </c>
      <c r="E378" s="1">
        <f>IFERROR(__xludf.DUMMYFUNCTION("""COMPUTED_VALUE"""),7971.75)</f>
        <v>7971.75</v>
      </c>
      <c r="G378" s="2">
        <f>IFERROR(__xludf.DUMMYFUNCTION("""COMPUTED_VALUE"""),45841.54166666667)</f>
        <v>45841.54167</v>
      </c>
      <c r="H378" s="1">
        <f>IFERROR(__xludf.DUMMYFUNCTION("""COMPUTED_VALUE"""),7919.11)</f>
        <v>7919.11</v>
      </c>
      <c r="J378" s="2">
        <f>IFERROR(__xludf.DUMMYFUNCTION("""COMPUTED_VALUE"""),45841.54166666667)</f>
        <v>45841.54167</v>
      </c>
      <c r="K378" s="1">
        <f>IFERROR(__xludf.DUMMYFUNCTION("""COMPUTED_VALUE"""),7965.27)</f>
        <v>7965.27</v>
      </c>
      <c r="M378" s="2">
        <f>IFERROR(__xludf.DUMMYFUNCTION("""COMPUTED_VALUE"""),45841.54166666667)</f>
        <v>45841.54167</v>
      </c>
      <c r="N378" s="1">
        <f>IFERROR(__xludf.DUMMYFUNCTION("""COMPUTED_VALUE"""),0.0)</f>
        <v>0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IFERROR(__xludf.DUMMYFUNCTION("""COMPUTED_VALUE"""),7920.1)</f>
        <v>7920.1</v>
      </c>
      <c r="D379" s="2">
        <f>IFERROR(__xludf.DUMMYFUNCTION("""COMPUTED_VALUE"""),45845.66666666667)</f>
        <v>45845.66667</v>
      </c>
      <c r="E379" s="1">
        <f>IFERROR(__xludf.DUMMYFUNCTION("""COMPUTED_VALUE"""),7950.13)</f>
        <v>7950.13</v>
      </c>
      <c r="G379" s="2">
        <f>IFERROR(__xludf.DUMMYFUNCTION("""COMPUTED_VALUE"""),45845.66666666667)</f>
        <v>45845.66667</v>
      </c>
      <c r="H379" s="1">
        <f>IFERROR(__xludf.DUMMYFUNCTION("""COMPUTED_VALUE"""),7844.64)</f>
        <v>7844.64</v>
      </c>
      <c r="J379" s="2">
        <f>IFERROR(__xludf.DUMMYFUNCTION("""COMPUTED_VALUE"""),45845.66666666667)</f>
        <v>45845.66667</v>
      </c>
      <c r="K379" s="1">
        <f>IFERROR(__xludf.DUMMYFUNCTION("""COMPUTED_VALUE"""),7889.29)</f>
        <v>7889.29</v>
      </c>
      <c r="M379" s="2">
        <f>IFERROR(__xludf.DUMMYFUNCTION("""COMPUTED_VALUE"""),45845.66666666667)</f>
        <v>45845.66667</v>
      </c>
      <c r="N379" s="1">
        <f>IFERROR(__xludf.DUMMYFUNCTION("""COMPUTED_VALUE"""),0.0)</f>
        <v>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IFERROR(__xludf.DUMMYFUNCTION("""COMPUTED_VALUE"""),7907.57)</f>
        <v>7907.57</v>
      </c>
      <c r="D380" s="2">
        <f>IFERROR(__xludf.DUMMYFUNCTION("""COMPUTED_VALUE"""),45846.66666666667)</f>
        <v>45846.66667</v>
      </c>
      <c r="E380" s="1">
        <f>IFERROR(__xludf.DUMMYFUNCTION("""COMPUTED_VALUE"""),7924.25)</f>
        <v>7924.25</v>
      </c>
      <c r="G380" s="2">
        <f>IFERROR(__xludf.DUMMYFUNCTION("""COMPUTED_VALUE"""),45846.66666666667)</f>
        <v>45846.66667</v>
      </c>
      <c r="H380" s="1">
        <f>IFERROR(__xludf.DUMMYFUNCTION("""COMPUTED_VALUE"""),7875.33)</f>
        <v>7875.33</v>
      </c>
      <c r="J380" s="2">
        <f>IFERROR(__xludf.DUMMYFUNCTION("""COMPUTED_VALUE"""),45846.66666666667)</f>
        <v>45846.66667</v>
      </c>
      <c r="K380" s="1">
        <f>IFERROR(__xludf.DUMMYFUNCTION("""COMPUTED_VALUE"""),7890.51)</f>
        <v>7890.51</v>
      </c>
      <c r="M380" s="2">
        <f>IFERROR(__xludf.DUMMYFUNCTION("""COMPUTED_VALUE"""),45846.66666666667)</f>
        <v>45846.66667</v>
      </c>
      <c r="N380" s="1">
        <f>IFERROR(__xludf.DUMMYFUNCTION("""COMPUTED_VALUE"""),0.0)</f>
        <v>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IFERROR(__xludf.DUMMYFUNCTION("""COMPUTED_VALUE"""),7925.69)</f>
        <v>7925.69</v>
      </c>
      <c r="D381" s="2">
        <f>IFERROR(__xludf.DUMMYFUNCTION("""COMPUTED_VALUE"""),45847.66666666667)</f>
        <v>45847.66667</v>
      </c>
      <c r="E381" s="1">
        <f>IFERROR(__xludf.DUMMYFUNCTION("""COMPUTED_VALUE"""),7970.65)</f>
        <v>7970.65</v>
      </c>
      <c r="G381" s="2">
        <f>IFERROR(__xludf.DUMMYFUNCTION("""COMPUTED_VALUE"""),45847.66666666667)</f>
        <v>45847.66667</v>
      </c>
      <c r="H381" s="1">
        <f>IFERROR(__xludf.DUMMYFUNCTION("""COMPUTED_VALUE"""),7882.84)</f>
        <v>7882.84</v>
      </c>
      <c r="J381" s="2">
        <f>IFERROR(__xludf.DUMMYFUNCTION("""COMPUTED_VALUE"""),45847.66666666667)</f>
        <v>45847.66667</v>
      </c>
      <c r="K381" s="1">
        <f>IFERROR(__xludf.DUMMYFUNCTION("""COMPUTED_VALUE"""),7968.93)</f>
        <v>7968.93</v>
      </c>
      <c r="M381" s="2">
        <f>IFERROR(__xludf.DUMMYFUNCTION("""COMPUTED_VALUE"""),45847.66666666667)</f>
        <v>45847.66667</v>
      </c>
      <c r="N381" s="1">
        <f>IFERROR(__xludf.DUMMYFUNCTION("""COMPUTED_VALUE"""),0.0)</f>
        <v>0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IFERROR(__xludf.DUMMYFUNCTION("""COMPUTED_VALUE"""),7967.46)</f>
        <v>7967.46</v>
      </c>
      <c r="D382" s="2">
        <f>IFERROR(__xludf.DUMMYFUNCTION("""COMPUTED_VALUE"""),45848.66666666667)</f>
        <v>45848.66667</v>
      </c>
      <c r="E382" s="1">
        <f>IFERROR(__xludf.DUMMYFUNCTION("""COMPUTED_VALUE"""),8003.03)</f>
        <v>8003.03</v>
      </c>
      <c r="G382" s="2">
        <f>IFERROR(__xludf.DUMMYFUNCTION("""COMPUTED_VALUE"""),45848.66666666667)</f>
        <v>45848.66667</v>
      </c>
      <c r="H382" s="1">
        <f>IFERROR(__xludf.DUMMYFUNCTION("""COMPUTED_VALUE"""),7921.56)</f>
        <v>7921.56</v>
      </c>
      <c r="J382" s="2">
        <f>IFERROR(__xludf.DUMMYFUNCTION("""COMPUTED_VALUE"""),45848.66666666667)</f>
        <v>45848.66667</v>
      </c>
      <c r="K382" s="1">
        <f>IFERROR(__xludf.DUMMYFUNCTION("""COMPUTED_VALUE"""),7964.42)</f>
        <v>7964.42</v>
      </c>
      <c r="M382" s="2">
        <f>IFERROR(__xludf.DUMMYFUNCTION("""COMPUTED_VALUE"""),45848.66666666667)</f>
        <v>45848.66667</v>
      </c>
      <c r="N382" s="1">
        <f>IFERROR(__xludf.DUMMYFUNCTION("""COMPUTED_VALUE"""),0.0)</f>
        <v>0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IFERROR(__xludf.DUMMYFUNCTION("""COMPUTED_VALUE"""),7930.11)</f>
        <v>7930.11</v>
      </c>
      <c r="D383" s="2">
        <f>IFERROR(__xludf.DUMMYFUNCTION("""COMPUTED_VALUE"""),45849.66666666667)</f>
        <v>45849.66667</v>
      </c>
      <c r="E383" s="1">
        <f>IFERROR(__xludf.DUMMYFUNCTION("""COMPUTED_VALUE"""),7952.14)</f>
        <v>7952.14</v>
      </c>
      <c r="G383" s="2">
        <f>IFERROR(__xludf.DUMMYFUNCTION("""COMPUTED_VALUE"""),45849.66666666667)</f>
        <v>45849.66667</v>
      </c>
      <c r="H383" s="1">
        <f>IFERROR(__xludf.DUMMYFUNCTION("""COMPUTED_VALUE"""),7889.44)</f>
        <v>7889.44</v>
      </c>
      <c r="J383" s="2">
        <f>IFERROR(__xludf.DUMMYFUNCTION("""COMPUTED_VALUE"""),45849.66666666667)</f>
        <v>45849.66667</v>
      </c>
      <c r="K383" s="1">
        <f>IFERROR(__xludf.DUMMYFUNCTION("""COMPUTED_VALUE"""),7897.68)</f>
        <v>7897.68</v>
      </c>
      <c r="M383" s="2">
        <f>IFERROR(__xludf.DUMMYFUNCTION("""COMPUTED_VALUE"""),45849.66666666667)</f>
        <v>45849.66667</v>
      </c>
      <c r="N383" s="1">
        <f>IFERROR(__xludf.DUMMYFUNCTION("""COMPUTED_VALUE"""),0.0)</f>
        <v>0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IFERROR(__xludf.DUMMYFUNCTION("""COMPUTED_VALUE"""),7891.4)</f>
        <v>7891.4</v>
      </c>
      <c r="D384" s="2">
        <f>IFERROR(__xludf.DUMMYFUNCTION("""COMPUTED_VALUE"""),45852.66666666667)</f>
        <v>45852.66667</v>
      </c>
      <c r="E384" s="1">
        <f>IFERROR(__xludf.DUMMYFUNCTION("""COMPUTED_VALUE"""),7955.08)</f>
        <v>7955.08</v>
      </c>
      <c r="G384" s="2">
        <f>IFERROR(__xludf.DUMMYFUNCTION("""COMPUTED_VALUE"""),45852.66666666667)</f>
        <v>45852.66667</v>
      </c>
      <c r="H384" s="1">
        <f>IFERROR(__xludf.DUMMYFUNCTION("""COMPUTED_VALUE"""),7888.83)</f>
        <v>7888.83</v>
      </c>
      <c r="J384" s="2">
        <f>IFERROR(__xludf.DUMMYFUNCTION("""COMPUTED_VALUE"""),45852.66666666667)</f>
        <v>45852.66667</v>
      </c>
      <c r="K384" s="1">
        <f>IFERROR(__xludf.DUMMYFUNCTION("""COMPUTED_VALUE"""),7950.61)</f>
        <v>7950.61</v>
      </c>
      <c r="M384" s="2">
        <f>IFERROR(__xludf.DUMMYFUNCTION("""COMPUTED_VALUE"""),45852.66666666667)</f>
        <v>45852.66667</v>
      </c>
      <c r="N384" s="1">
        <f>IFERROR(__xludf.DUMMYFUNCTION("""COMPUTED_VALUE"""),0.0)</f>
        <v>0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IFERROR(__xludf.DUMMYFUNCTION("""COMPUTED_VALUE"""),7979.25)</f>
        <v>7979.25</v>
      </c>
      <c r="D385" s="2">
        <f>IFERROR(__xludf.DUMMYFUNCTION("""COMPUTED_VALUE"""),45853.66666666667)</f>
        <v>45853.66667</v>
      </c>
      <c r="E385" s="1">
        <f>IFERROR(__xludf.DUMMYFUNCTION("""COMPUTED_VALUE"""),7981.63)</f>
        <v>7981.63</v>
      </c>
      <c r="G385" s="2">
        <f>IFERROR(__xludf.DUMMYFUNCTION("""COMPUTED_VALUE"""),45853.66666666667)</f>
        <v>45853.66667</v>
      </c>
      <c r="H385" s="1">
        <f>IFERROR(__xludf.DUMMYFUNCTION("""COMPUTED_VALUE"""),7858.62)</f>
        <v>7858.62</v>
      </c>
      <c r="J385" s="2">
        <f>IFERROR(__xludf.DUMMYFUNCTION("""COMPUTED_VALUE"""),45853.66666666667)</f>
        <v>45853.66667</v>
      </c>
      <c r="K385" s="1">
        <f>IFERROR(__xludf.DUMMYFUNCTION("""COMPUTED_VALUE"""),7859.24)</f>
        <v>7859.24</v>
      </c>
      <c r="M385" s="2">
        <f>IFERROR(__xludf.DUMMYFUNCTION("""COMPUTED_VALUE"""),45853.66666666667)</f>
        <v>45853.66667</v>
      </c>
      <c r="N385" s="1">
        <f>IFERROR(__xludf.DUMMYFUNCTION("""COMPUTED_VALUE"""),0.0)</f>
        <v>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IFERROR(__xludf.DUMMYFUNCTION("""COMPUTED_VALUE"""),7891.32)</f>
        <v>7891.32</v>
      </c>
      <c r="D386" s="2">
        <f>IFERROR(__xludf.DUMMYFUNCTION("""COMPUTED_VALUE"""),45854.66666666667)</f>
        <v>45854.66667</v>
      </c>
      <c r="E386" s="1">
        <f>IFERROR(__xludf.DUMMYFUNCTION("""COMPUTED_VALUE"""),7914.49)</f>
        <v>7914.49</v>
      </c>
      <c r="G386" s="2">
        <f>IFERROR(__xludf.DUMMYFUNCTION("""COMPUTED_VALUE"""),45854.66666666667)</f>
        <v>45854.66667</v>
      </c>
      <c r="H386" s="1">
        <f>IFERROR(__xludf.DUMMYFUNCTION("""COMPUTED_VALUE"""),7783.34)</f>
        <v>7783.34</v>
      </c>
      <c r="J386" s="2">
        <f>IFERROR(__xludf.DUMMYFUNCTION("""COMPUTED_VALUE"""),45854.66666666667)</f>
        <v>45854.66667</v>
      </c>
      <c r="K386" s="1">
        <f>IFERROR(__xludf.DUMMYFUNCTION("""COMPUTED_VALUE"""),7907.13)</f>
        <v>7907.13</v>
      </c>
      <c r="M386" s="2">
        <f>IFERROR(__xludf.DUMMYFUNCTION("""COMPUTED_VALUE"""),45854.66666666667)</f>
        <v>45854.66667</v>
      </c>
      <c r="N386" s="1">
        <f>IFERROR(__xludf.DUMMYFUNCTION("""COMPUTED_VALUE"""),0.0)</f>
        <v>0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IFERROR(__xludf.DUMMYFUNCTION("""COMPUTED_VALUE"""),7918.25)</f>
        <v>7918.25</v>
      </c>
      <c r="D387" s="2">
        <f>IFERROR(__xludf.DUMMYFUNCTION("""COMPUTED_VALUE"""),45855.66666666667)</f>
        <v>45855.66667</v>
      </c>
      <c r="E387" s="1">
        <f>IFERROR(__xludf.DUMMYFUNCTION("""COMPUTED_VALUE"""),8015.02)</f>
        <v>8015.02</v>
      </c>
      <c r="G387" s="2">
        <f>IFERROR(__xludf.DUMMYFUNCTION("""COMPUTED_VALUE"""),45855.66666666667)</f>
        <v>45855.66667</v>
      </c>
      <c r="H387" s="1">
        <f>IFERROR(__xludf.DUMMYFUNCTION("""COMPUTED_VALUE"""),7918.25)</f>
        <v>7918.25</v>
      </c>
      <c r="J387" s="2">
        <f>IFERROR(__xludf.DUMMYFUNCTION("""COMPUTED_VALUE"""),45855.66666666667)</f>
        <v>45855.66667</v>
      </c>
      <c r="K387" s="1">
        <f>IFERROR(__xludf.DUMMYFUNCTION("""COMPUTED_VALUE"""),7995.95)</f>
        <v>7995.95</v>
      </c>
      <c r="M387" s="2">
        <f>IFERROR(__xludf.DUMMYFUNCTION("""COMPUTED_VALUE"""),45855.66666666667)</f>
        <v>45855.66667</v>
      </c>
      <c r="N387" s="1">
        <f>IFERROR(__xludf.DUMMYFUNCTION("""COMPUTED_VALUE"""),0.0)</f>
        <v>0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IFERROR(__xludf.DUMMYFUNCTION("""COMPUTED_VALUE"""),8048.68)</f>
        <v>8048.68</v>
      </c>
      <c r="D388" s="2">
        <f>IFERROR(__xludf.DUMMYFUNCTION("""COMPUTED_VALUE"""),45856.66666666667)</f>
        <v>45856.66667</v>
      </c>
      <c r="E388" s="1">
        <f>IFERROR(__xludf.DUMMYFUNCTION("""COMPUTED_VALUE"""),8051.4)</f>
        <v>8051.4</v>
      </c>
      <c r="G388" s="2">
        <f>IFERROR(__xludf.DUMMYFUNCTION("""COMPUTED_VALUE"""),45856.66666666667)</f>
        <v>45856.66667</v>
      </c>
      <c r="H388" s="1">
        <f>IFERROR(__xludf.DUMMYFUNCTION("""COMPUTED_VALUE"""),7966.07)</f>
        <v>7966.07</v>
      </c>
      <c r="J388" s="2">
        <f>IFERROR(__xludf.DUMMYFUNCTION("""COMPUTED_VALUE"""),45856.66666666667)</f>
        <v>45856.66667</v>
      </c>
      <c r="K388" s="1">
        <f>IFERROR(__xludf.DUMMYFUNCTION("""COMPUTED_VALUE"""),7999.85)</f>
        <v>7999.85</v>
      </c>
      <c r="M388" s="2">
        <f>IFERROR(__xludf.DUMMYFUNCTION("""COMPUTED_VALUE"""),45856.66666666667)</f>
        <v>45856.66667</v>
      </c>
      <c r="N388" s="1">
        <f>IFERROR(__xludf.DUMMYFUNCTION("""COMPUTED_VALUE"""),0.0)</f>
        <v>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IFERROR(__xludf.DUMMYFUNCTION("""COMPUTED_VALUE"""),8026.57)</f>
        <v>8026.57</v>
      </c>
      <c r="D389" s="2">
        <f>IFERROR(__xludf.DUMMYFUNCTION("""COMPUTED_VALUE"""),45859.66666666667)</f>
        <v>45859.66667</v>
      </c>
      <c r="E389" s="1">
        <f>IFERROR(__xludf.DUMMYFUNCTION("""COMPUTED_VALUE"""),8027.23)</f>
        <v>8027.23</v>
      </c>
      <c r="G389" s="2">
        <f>IFERROR(__xludf.DUMMYFUNCTION("""COMPUTED_VALUE"""),45859.66666666667)</f>
        <v>45859.66667</v>
      </c>
      <c r="H389" s="1">
        <f>IFERROR(__xludf.DUMMYFUNCTION("""COMPUTED_VALUE"""),7919.53)</f>
        <v>7919.53</v>
      </c>
      <c r="J389" s="2">
        <f>IFERROR(__xludf.DUMMYFUNCTION("""COMPUTED_VALUE"""),45859.66666666667)</f>
        <v>45859.66667</v>
      </c>
      <c r="K389" s="1">
        <f>IFERROR(__xludf.DUMMYFUNCTION("""COMPUTED_VALUE"""),7919.56)</f>
        <v>7919.56</v>
      </c>
      <c r="M389" s="2">
        <f>IFERROR(__xludf.DUMMYFUNCTION("""COMPUTED_VALUE"""),45859.66666666667)</f>
        <v>45859.66667</v>
      </c>
      <c r="N389" s="1">
        <f>IFERROR(__xludf.DUMMYFUNCTION("""COMPUTED_VALUE"""),0.0)</f>
        <v>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IFERROR(__xludf.DUMMYFUNCTION("""COMPUTED_VALUE"""),7940.75)</f>
        <v>7940.75</v>
      </c>
      <c r="D390" s="2">
        <f>IFERROR(__xludf.DUMMYFUNCTION("""COMPUTED_VALUE"""),45860.66666666667)</f>
        <v>45860.66667</v>
      </c>
      <c r="E390" s="1">
        <f>IFERROR(__xludf.DUMMYFUNCTION("""COMPUTED_VALUE"""),8000.47)</f>
        <v>8000.47</v>
      </c>
      <c r="G390" s="2">
        <f>IFERROR(__xludf.DUMMYFUNCTION("""COMPUTED_VALUE"""),45860.66666666667)</f>
        <v>45860.66667</v>
      </c>
      <c r="H390" s="1">
        <f>IFERROR(__xludf.DUMMYFUNCTION("""COMPUTED_VALUE"""),7893.66)</f>
        <v>7893.66</v>
      </c>
      <c r="J390" s="2">
        <f>IFERROR(__xludf.DUMMYFUNCTION("""COMPUTED_VALUE"""),45860.66666666667)</f>
        <v>45860.66667</v>
      </c>
      <c r="K390" s="1">
        <f>IFERROR(__xludf.DUMMYFUNCTION("""COMPUTED_VALUE"""),7983.28)</f>
        <v>7983.28</v>
      </c>
      <c r="M390" s="2">
        <f>IFERROR(__xludf.DUMMYFUNCTION("""COMPUTED_VALUE"""),45860.66666666667)</f>
        <v>45860.66667</v>
      </c>
      <c r="N390" s="1">
        <f>IFERROR(__xludf.DUMMYFUNCTION("""COMPUTED_VALUE"""),0.0)</f>
        <v>0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IFERROR(__xludf.DUMMYFUNCTION("""COMPUTED_VALUE"""),8039.0)</f>
        <v>8039</v>
      </c>
      <c r="D391" s="2">
        <f>IFERROR(__xludf.DUMMYFUNCTION("""COMPUTED_VALUE"""),45861.66666666667)</f>
        <v>45861.66667</v>
      </c>
      <c r="E391" s="1">
        <f>IFERROR(__xludf.DUMMYFUNCTION("""COMPUTED_VALUE"""),8043.11)</f>
        <v>8043.11</v>
      </c>
      <c r="G391" s="2">
        <f>IFERROR(__xludf.DUMMYFUNCTION("""COMPUTED_VALUE"""),45861.66666666667)</f>
        <v>45861.66667</v>
      </c>
      <c r="H391" s="1">
        <f>IFERROR(__xludf.DUMMYFUNCTION("""COMPUTED_VALUE"""),8007.31)</f>
        <v>8007.31</v>
      </c>
      <c r="J391" s="2">
        <f>IFERROR(__xludf.DUMMYFUNCTION("""COMPUTED_VALUE"""),45861.66666666667)</f>
        <v>45861.66667</v>
      </c>
      <c r="K391" s="1">
        <f>IFERROR(__xludf.DUMMYFUNCTION("""COMPUTED_VALUE"""),8036.25)</f>
        <v>8036.25</v>
      </c>
      <c r="M391" s="2">
        <f>IFERROR(__xludf.DUMMYFUNCTION("""COMPUTED_VALUE"""),45861.66666666667)</f>
        <v>45861.66667</v>
      </c>
      <c r="N391" s="1">
        <f>IFERROR(__xludf.DUMMYFUNCTION("""COMPUTED_VALUE"""),0.0)</f>
        <v>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IFERROR(__xludf.DUMMYFUNCTION("""COMPUTED_VALUE"""),8034.07)</f>
        <v>8034.07</v>
      </c>
      <c r="D392" s="2">
        <f>IFERROR(__xludf.DUMMYFUNCTION("""COMPUTED_VALUE"""),45862.66666666667)</f>
        <v>45862.66667</v>
      </c>
      <c r="E392" s="1">
        <f>IFERROR(__xludf.DUMMYFUNCTION("""COMPUTED_VALUE"""),8042.94)</f>
        <v>8042.94</v>
      </c>
      <c r="G392" s="2">
        <f>IFERROR(__xludf.DUMMYFUNCTION("""COMPUTED_VALUE"""),45862.66666666667)</f>
        <v>45862.66667</v>
      </c>
      <c r="H392" s="1">
        <f>IFERROR(__xludf.DUMMYFUNCTION("""COMPUTED_VALUE"""),7998.15)</f>
        <v>7998.15</v>
      </c>
      <c r="J392" s="2">
        <f>IFERROR(__xludf.DUMMYFUNCTION("""COMPUTED_VALUE"""),45862.66666666667)</f>
        <v>45862.66667</v>
      </c>
      <c r="K392" s="1">
        <f>IFERROR(__xludf.DUMMYFUNCTION("""COMPUTED_VALUE"""),8015.16)</f>
        <v>8015.16</v>
      </c>
      <c r="M392" s="2">
        <f>IFERROR(__xludf.DUMMYFUNCTION("""COMPUTED_VALUE"""),45862.66666666667)</f>
        <v>45862.66667</v>
      </c>
      <c r="N392" s="1">
        <f>IFERROR(__xludf.DUMMYFUNCTION("""COMPUTED_VALUE"""),0.0)</f>
        <v>0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IFERROR(__xludf.DUMMYFUNCTION("""COMPUTED_VALUE"""),8050.6)</f>
        <v>8050.6</v>
      </c>
      <c r="D393" s="2">
        <f>IFERROR(__xludf.DUMMYFUNCTION("""COMPUTED_VALUE"""),45863.66666666667)</f>
        <v>45863.66667</v>
      </c>
      <c r="E393" s="1">
        <f>IFERROR(__xludf.DUMMYFUNCTION("""COMPUTED_VALUE"""),8107.96)</f>
        <v>8107.96</v>
      </c>
      <c r="G393" s="2">
        <f>IFERROR(__xludf.DUMMYFUNCTION("""COMPUTED_VALUE"""),45863.66666666667)</f>
        <v>45863.66667</v>
      </c>
      <c r="H393" s="1">
        <f>IFERROR(__xludf.DUMMYFUNCTION("""COMPUTED_VALUE"""),8030.83)</f>
        <v>8030.83</v>
      </c>
      <c r="J393" s="2">
        <f>IFERROR(__xludf.DUMMYFUNCTION("""COMPUTED_VALUE"""),45863.66666666667)</f>
        <v>45863.66667</v>
      </c>
      <c r="K393" s="1">
        <f>IFERROR(__xludf.DUMMYFUNCTION("""COMPUTED_VALUE"""),8096.43)</f>
        <v>8096.43</v>
      </c>
      <c r="M393" s="2">
        <f>IFERROR(__xludf.DUMMYFUNCTION("""COMPUTED_VALUE"""),45863.66666666667)</f>
        <v>45863.66667</v>
      </c>
      <c r="N393" s="1">
        <f>IFERROR(__xludf.DUMMYFUNCTION("""COMPUTED_VALUE"""),0.0)</f>
        <v>0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IFERROR(__xludf.DUMMYFUNCTION("""COMPUTED_VALUE"""),8129.29)</f>
        <v>8129.29</v>
      </c>
      <c r="D394" s="2">
        <f>IFERROR(__xludf.DUMMYFUNCTION("""COMPUTED_VALUE"""),45866.66666666667)</f>
        <v>45866.66667</v>
      </c>
      <c r="E394" s="1">
        <f>IFERROR(__xludf.DUMMYFUNCTION("""COMPUTED_VALUE"""),8130.36)</f>
        <v>8130.36</v>
      </c>
      <c r="G394" s="2">
        <f>IFERROR(__xludf.DUMMYFUNCTION("""COMPUTED_VALUE"""),45866.66666666667)</f>
        <v>45866.66667</v>
      </c>
      <c r="H394" s="1">
        <f>IFERROR(__xludf.DUMMYFUNCTION("""COMPUTED_VALUE"""),8061.09)</f>
        <v>8061.09</v>
      </c>
      <c r="J394" s="2">
        <f>IFERROR(__xludf.DUMMYFUNCTION("""COMPUTED_VALUE"""),45866.66666666667)</f>
        <v>45866.66667</v>
      </c>
      <c r="K394" s="1">
        <f>IFERROR(__xludf.DUMMYFUNCTION("""COMPUTED_VALUE"""),8072.73)</f>
        <v>8072.73</v>
      </c>
      <c r="M394" s="2">
        <f>IFERROR(__xludf.DUMMYFUNCTION("""COMPUTED_VALUE"""),45866.66666666667)</f>
        <v>45866.66667</v>
      </c>
      <c r="N394" s="1">
        <f>IFERROR(__xludf.DUMMYFUNCTION("""COMPUTED_VALUE"""),0.0)</f>
        <v>0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IFERROR(__xludf.DUMMYFUNCTION("""COMPUTED_VALUE"""),8087.92)</f>
        <v>8087.92</v>
      </c>
      <c r="D395" s="2">
        <f>IFERROR(__xludf.DUMMYFUNCTION("""COMPUTED_VALUE"""),45867.66666666667)</f>
        <v>45867.66667</v>
      </c>
      <c r="E395" s="1">
        <f>IFERROR(__xludf.DUMMYFUNCTION("""COMPUTED_VALUE"""),8095.3)</f>
        <v>8095.3</v>
      </c>
      <c r="G395" s="2">
        <f>IFERROR(__xludf.DUMMYFUNCTION("""COMPUTED_VALUE"""),45867.66666666667)</f>
        <v>45867.66667</v>
      </c>
      <c r="H395" s="1">
        <f>IFERROR(__xludf.DUMMYFUNCTION("""COMPUTED_VALUE"""),7992.42)</f>
        <v>7992.42</v>
      </c>
      <c r="J395" s="2">
        <f>IFERROR(__xludf.DUMMYFUNCTION("""COMPUTED_VALUE"""),45867.66666666667)</f>
        <v>45867.66667</v>
      </c>
      <c r="K395" s="1">
        <f>IFERROR(__xludf.DUMMYFUNCTION("""COMPUTED_VALUE"""),8023.05)</f>
        <v>8023.05</v>
      </c>
      <c r="M395" s="2">
        <f>IFERROR(__xludf.DUMMYFUNCTION("""COMPUTED_VALUE"""),45867.66666666667)</f>
        <v>45867.66667</v>
      </c>
      <c r="N395" s="1">
        <f>IFERROR(__xludf.DUMMYFUNCTION("""COMPUTED_VALUE"""),0.0)</f>
        <v>0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IFERROR(__xludf.DUMMYFUNCTION("""COMPUTED_VALUE"""),8057.17)</f>
        <v>8057.17</v>
      </c>
      <c r="D396" s="2">
        <f>IFERROR(__xludf.DUMMYFUNCTION("""COMPUTED_VALUE"""),45868.66666666667)</f>
        <v>45868.66667</v>
      </c>
      <c r="E396" s="1">
        <f>IFERROR(__xludf.DUMMYFUNCTION("""COMPUTED_VALUE"""),8110.72)</f>
        <v>8110.72</v>
      </c>
      <c r="G396" s="2">
        <f>IFERROR(__xludf.DUMMYFUNCTION("""COMPUTED_VALUE"""),45868.66666666667)</f>
        <v>45868.66667</v>
      </c>
      <c r="H396" s="1">
        <f>IFERROR(__xludf.DUMMYFUNCTION("""COMPUTED_VALUE"""),7999.77)</f>
        <v>7999.77</v>
      </c>
      <c r="J396" s="2">
        <f>IFERROR(__xludf.DUMMYFUNCTION("""COMPUTED_VALUE"""),45868.66666666667)</f>
        <v>45868.66667</v>
      </c>
      <c r="K396" s="1">
        <f>IFERROR(__xludf.DUMMYFUNCTION("""COMPUTED_VALUE"""),8039.43)</f>
        <v>8039.43</v>
      </c>
      <c r="M396" s="2">
        <f>IFERROR(__xludf.DUMMYFUNCTION("""COMPUTED_VALUE"""),45868.66666666667)</f>
        <v>45868.66667</v>
      </c>
      <c r="N396" s="1">
        <f>IFERROR(__xludf.DUMMYFUNCTION("""COMPUTED_VALUE"""),0.0)</f>
        <v>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IFERROR(__xludf.DUMMYFUNCTION("""COMPUTED_VALUE"""),8038.93)</f>
        <v>8038.93</v>
      </c>
      <c r="D397" s="2">
        <f>IFERROR(__xludf.DUMMYFUNCTION("""COMPUTED_VALUE"""),45869.66666666667)</f>
        <v>45869.66667</v>
      </c>
      <c r="E397" s="1">
        <f>IFERROR(__xludf.DUMMYFUNCTION("""COMPUTED_VALUE"""),8098.08)</f>
        <v>8098.08</v>
      </c>
      <c r="G397" s="2">
        <f>IFERROR(__xludf.DUMMYFUNCTION("""COMPUTED_VALUE"""),45869.66666666667)</f>
        <v>45869.66667</v>
      </c>
      <c r="H397" s="1">
        <f>IFERROR(__xludf.DUMMYFUNCTION("""COMPUTED_VALUE"""),7954.54)</f>
        <v>7954.54</v>
      </c>
      <c r="J397" s="2">
        <f>IFERROR(__xludf.DUMMYFUNCTION("""COMPUTED_VALUE"""),45869.66666666667)</f>
        <v>45869.66667</v>
      </c>
      <c r="K397" s="1">
        <f>IFERROR(__xludf.DUMMYFUNCTION("""COMPUTED_VALUE"""),7966.36)</f>
        <v>7966.36</v>
      </c>
      <c r="M397" s="2">
        <f>IFERROR(__xludf.DUMMYFUNCTION("""COMPUTED_VALUE"""),45869.66666666667)</f>
        <v>45869.66667</v>
      </c>
      <c r="N397" s="1">
        <f>IFERROR(__xludf.DUMMYFUNCTION("""COMPUTED_VALUE"""),0.0)</f>
        <v>0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IFERROR(__xludf.DUMMYFUNCTION("""COMPUTED_VALUE"""),7852.1)</f>
        <v>7852.1</v>
      </c>
      <c r="D398" s="2">
        <f>IFERROR(__xludf.DUMMYFUNCTION("""COMPUTED_VALUE"""),45870.66666666667)</f>
        <v>45870.66667</v>
      </c>
      <c r="E398" s="1">
        <f>IFERROR(__xludf.DUMMYFUNCTION("""COMPUTED_VALUE"""),7886.16)</f>
        <v>7886.16</v>
      </c>
      <c r="G398" s="2">
        <f>IFERROR(__xludf.DUMMYFUNCTION("""COMPUTED_VALUE"""),45870.66666666667)</f>
        <v>45870.66667</v>
      </c>
      <c r="H398" s="1">
        <f>IFERROR(__xludf.DUMMYFUNCTION("""COMPUTED_VALUE"""),7714.39)</f>
        <v>7714.39</v>
      </c>
      <c r="J398" s="2">
        <f>IFERROR(__xludf.DUMMYFUNCTION("""COMPUTED_VALUE"""),45870.66666666667)</f>
        <v>45870.66667</v>
      </c>
      <c r="K398" s="1">
        <f>IFERROR(__xludf.DUMMYFUNCTION("""COMPUTED_VALUE"""),7820.99)</f>
        <v>7820.99</v>
      </c>
      <c r="M398" s="2">
        <f>IFERROR(__xludf.DUMMYFUNCTION("""COMPUTED_VALUE"""),45870.66666666667)</f>
        <v>45870.66667</v>
      </c>
      <c r="N398" s="1">
        <f>IFERROR(__xludf.DUMMYFUNCTION("""COMPUTED_VALUE"""),0.0)</f>
        <v>0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IFERROR(__xludf.DUMMYFUNCTION("""COMPUTED_VALUE"""),7871.88)</f>
        <v>7871.88</v>
      </c>
      <c r="D399" s="2">
        <f>IFERROR(__xludf.DUMMYFUNCTION("""COMPUTED_VALUE"""),45873.66666666667)</f>
        <v>45873.66667</v>
      </c>
      <c r="E399" s="1">
        <f>IFERROR(__xludf.DUMMYFUNCTION("""COMPUTED_VALUE"""),7947.56)</f>
        <v>7947.56</v>
      </c>
      <c r="G399" s="2">
        <f>IFERROR(__xludf.DUMMYFUNCTION("""COMPUTED_VALUE"""),45873.66666666667)</f>
        <v>45873.66667</v>
      </c>
      <c r="H399" s="1">
        <f>IFERROR(__xludf.DUMMYFUNCTION("""COMPUTED_VALUE"""),7855.02)</f>
        <v>7855.02</v>
      </c>
      <c r="J399" s="2">
        <f>IFERROR(__xludf.DUMMYFUNCTION("""COMPUTED_VALUE"""),45873.66666666667)</f>
        <v>45873.66667</v>
      </c>
      <c r="K399" s="1">
        <f>IFERROR(__xludf.DUMMYFUNCTION("""COMPUTED_VALUE"""),7947.2)</f>
        <v>7947.2</v>
      </c>
      <c r="M399" s="2">
        <f>IFERROR(__xludf.DUMMYFUNCTION("""COMPUTED_VALUE"""),45873.66666666667)</f>
        <v>45873.66667</v>
      </c>
      <c r="N399" s="1">
        <f>IFERROR(__xludf.DUMMYFUNCTION("""COMPUTED_VALUE"""),0.0)</f>
        <v>0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IFERROR(__xludf.DUMMYFUNCTION("""COMPUTED_VALUE"""),7965.74)</f>
        <v>7965.74</v>
      </c>
      <c r="D400" s="2">
        <f>IFERROR(__xludf.DUMMYFUNCTION("""COMPUTED_VALUE"""),45874.66666666667)</f>
        <v>45874.66667</v>
      </c>
      <c r="E400" s="1">
        <f>IFERROR(__xludf.DUMMYFUNCTION("""COMPUTED_VALUE"""),7979.18)</f>
        <v>7979.18</v>
      </c>
      <c r="G400" s="2">
        <f>IFERROR(__xludf.DUMMYFUNCTION("""COMPUTED_VALUE"""),45874.66666666667)</f>
        <v>45874.66667</v>
      </c>
      <c r="H400" s="1">
        <f>IFERROR(__xludf.DUMMYFUNCTION("""COMPUTED_VALUE"""),7880.9)</f>
        <v>7880.9</v>
      </c>
      <c r="J400" s="2">
        <f>IFERROR(__xludf.DUMMYFUNCTION("""COMPUTED_VALUE"""),45874.66666666667)</f>
        <v>45874.66667</v>
      </c>
      <c r="K400" s="1">
        <f>IFERROR(__xludf.DUMMYFUNCTION("""COMPUTED_VALUE"""),7928.11)</f>
        <v>7928.11</v>
      </c>
      <c r="M400" s="2">
        <f>IFERROR(__xludf.DUMMYFUNCTION("""COMPUTED_VALUE"""),45874.66666666667)</f>
        <v>45874.66667</v>
      </c>
      <c r="N400" s="1">
        <f>IFERROR(__xludf.DUMMYFUNCTION("""COMPUTED_VALUE"""),0.0)</f>
        <v>0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IFERROR(__xludf.DUMMYFUNCTION("""COMPUTED_VALUE"""),7918.85)</f>
        <v>7918.85</v>
      </c>
      <c r="D401" s="2">
        <f>IFERROR(__xludf.DUMMYFUNCTION("""COMPUTED_VALUE"""),45875.66666666667)</f>
        <v>45875.66667</v>
      </c>
      <c r="E401" s="1">
        <f>IFERROR(__xludf.DUMMYFUNCTION("""COMPUTED_VALUE"""),7923.59)</f>
        <v>7923.59</v>
      </c>
      <c r="G401" s="2">
        <f>IFERROR(__xludf.DUMMYFUNCTION("""COMPUTED_VALUE"""),45875.66666666667)</f>
        <v>45875.66667</v>
      </c>
      <c r="H401" s="1">
        <f>IFERROR(__xludf.DUMMYFUNCTION("""COMPUTED_VALUE"""),7858.53)</f>
        <v>7858.53</v>
      </c>
      <c r="J401" s="2">
        <f>IFERROR(__xludf.DUMMYFUNCTION("""COMPUTED_VALUE"""),45875.66666666667)</f>
        <v>45875.66667</v>
      </c>
      <c r="K401" s="1">
        <f>IFERROR(__xludf.DUMMYFUNCTION("""COMPUTED_VALUE"""),7912.17)</f>
        <v>7912.17</v>
      </c>
      <c r="M401" s="2">
        <f>IFERROR(__xludf.DUMMYFUNCTION("""COMPUTED_VALUE"""),45875.66666666667)</f>
        <v>45875.66667</v>
      </c>
      <c r="N401" s="1">
        <f>IFERROR(__xludf.DUMMYFUNCTION("""COMPUTED_VALUE"""),0.0)</f>
        <v>0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IFERROR(__xludf.DUMMYFUNCTION("""COMPUTED_VALUE"""),8006.61)</f>
        <v>8006.61</v>
      </c>
      <c r="D402" s="2">
        <f>IFERROR(__xludf.DUMMYFUNCTION("""COMPUTED_VALUE"""),45876.66666666667)</f>
        <v>45876.66667</v>
      </c>
      <c r="E402" s="1">
        <f>IFERROR(__xludf.DUMMYFUNCTION("""COMPUTED_VALUE"""),8022.16)</f>
        <v>8022.16</v>
      </c>
      <c r="G402" s="2">
        <f>IFERROR(__xludf.DUMMYFUNCTION("""COMPUTED_VALUE"""),45876.66666666667)</f>
        <v>45876.66667</v>
      </c>
      <c r="H402" s="1">
        <f>IFERROR(__xludf.DUMMYFUNCTION("""COMPUTED_VALUE"""),7874.77)</f>
        <v>7874.77</v>
      </c>
      <c r="J402" s="2">
        <f>IFERROR(__xludf.DUMMYFUNCTION("""COMPUTED_VALUE"""),45876.66666666667)</f>
        <v>45876.66667</v>
      </c>
      <c r="K402" s="1">
        <f>IFERROR(__xludf.DUMMYFUNCTION("""COMPUTED_VALUE"""),7930.31)</f>
        <v>7930.31</v>
      </c>
      <c r="M402" s="2">
        <f>IFERROR(__xludf.DUMMYFUNCTION("""COMPUTED_VALUE"""),45876.66666666667)</f>
        <v>45876.66667</v>
      </c>
      <c r="N402" s="1">
        <f>IFERROR(__xludf.DUMMYFUNCTION("""COMPUTED_VALUE"""),0.0)</f>
        <v>0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IFERROR(__xludf.DUMMYFUNCTION("""COMPUTED_VALUE"""),7953.34)</f>
        <v>7953.34</v>
      </c>
      <c r="D403" s="2">
        <f>IFERROR(__xludf.DUMMYFUNCTION("""COMPUTED_VALUE"""),45877.66666666667)</f>
        <v>45877.66667</v>
      </c>
      <c r="E403" s="1">
        <f>IFERROR(__xludf.DUMMYFUNCTION("""COMPUTED_VALUE"""),7967.75)</f>
        <v>7967.75</v>
      </c>
      <c r="G403" s="2">
        <f>IFERROR(__xludf.DUMMYFUNCTION("""COMPUTED_VALUE"""),45877.66666666667)</f>
        <v>45877.66667</v>
      </c>
      <c r="H403" s="1">
        <f>IFERROR(__xludf.DUMMYFUNCTION("""COMPUTED_VALUE"""),7880.44)</f>
        <v>7880.44</v>
      </c>
      <c r="J403" s="2">
        <f>IFERROR(__xludf.DUMMYFUNCTION("""COMPUTED_VALUE"""),45877.66666666667)</f>
        <v>45877.66667</v>
      </c>
      <c r="K403" s="1">
        <f>IFERROR(__xludf.DUMMYFUNCTION("""COMPUTED_VALUE"""),7890.34)</f>
        <v>7890.34</v>
      </c>
      <c r="M403" s="2">
        <f>IFERROR(__xludf.DUMMYFUNCTION("""COMPUTED_VALUE"""),45877.66666666667)</f>
        <v>45877.66667</v>
      </c>
      <c r="N403" s="1">
        <f>IFERROR(__xludf.DUMMYFUNCTION("""COMPUTED_VALUE"""),0.0)</f>
        <v>0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IFERROR(__xludf.DUMMYFUNCTION("""COMPUTED_VALUE"""),7911.88)</f>
        <v>7911.88</v>
      </c>
      <c r="D404" s="2">
        <f>IFERROR(__xludf.DUMMYFUNCTION("""COMPUTED_VALUE"""),45880.66666666667)</f>
        <v>45880.66667</v>
      </c>
      <c r="E404" s="1">
        <f>IFERROR(__xludf.DUMMYFUNCTION("""COMPUTED_VALUE"""),7949.07)</f>
        <v>7949.07</v>
      </c>
      <c r="G404" s="2">
        <f>IFERROR(__xludf.DUMMYFUNCTION("""COMPUTED_VALUE"""),45880.66666666667)</f>
        <v>45880.66667</v>
      </c>
      <c r="H404" s="1">
        <f>IFERROR(__xludf.DUMMYFUNCTION("""COMPUTED_VALUE"""),7857.69)</f>
        <v>7857.69</v>
      </c>
      <c r="J404" s="2">
        <f>IFERROR(__xludf.DUMMYFUNCTION("""COMPUTED_VALUE"""),45880.66666666667)</f>
        <v>45880.66667</v>
      </c>
      <c r="K404" s="1">
        <f>IFERROR(__xludf.DUMMYFUNCTION("""COMPUTED_VALUE"""),7867.24)</f>
        <v>7867.24</v>
      </c>
      <c r="M404" s="2">
        <f>IFERROR(__xludf.DUMMYFUNCTION("""COMPUTED_VALUE"""),45880.66666666667)</f>
        <v>45880.66667</v>
      </c>
      <c r="N404" s="1">
        <f>IFERROR(__xludf.DUMMYFUNCTION("""COMPUTED_VALUE"""),0.0)</f>
        <v>0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IFERROR(__xludf.DUMMYFUNCTION("""COMPUTED_VALUE"""),7910.08)</f>
        <v>7910.08</v>
      </c>
      <c r="D405" s="2">
        <f>IFERROR(__xludf.DUMMYFUNCTION("""COMPUTED_VALUE"""),45881.66666666667)</f>
        <v>45881.66667</v>
      </c>
      <c r="E405" s="1">
        <f>IFERROR(__xludf.DUMMYFUNCTION("""COMPUTED_VALUE"""),7995.58)</f>
        <v>7995.58</v>
      </c>
      <c r="G405" s="2">
        <f>IFERROR(__xludf.DUMMYFUNCTION("""COMPUTED_VALUE"""),45881.66666666667)</f>
        <v>45881.66667</v>
      </c>
      <c r="H405" s="1">
        <f>IFERROR(__xludf.DUMMYFUNCTION("""COMPUTED_VALUE"""),7888.47)</f>
        <v>7888.47</v>
      </c>
      <c r="J405" s="2">
        <f>IFERROR(__xludf.DUMMYFUNCTION("""COMPUTED_VALUE"""),45881.66666666667)</f>
        <v>45881.66667</v>
      </c>
      <c r="K405" s="1">
        <f>IFERROR(__xludf.DUMMYFUNCTION("""COMPUTED_VALUE"""),7994.65)</f>
        <v>7994.65</v>
      </c>
      <c r="M405" s="2">
        <f>IFERROR(__xludf.DUMMYFUNCTION("""COMPUTED_VALUE"""),45881.66666666667)</f>
        <v>45881.66667</v>
      </c>
      <c r="N405" s="1">
        <f>IFERROR(__xludf.DUMMYFUNCTION("""COMPUTED_VALUE"""),0.0)</f>
        <v>0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IFERROR(__xludf.DUMMYFUNCTION("""COMPUTED_VALUE"""),8023.74)</f>
        <v>8023.74</v>
      </c>
      <c r="D406" s="2">
        <f>IFERROR(__xludf.DUMMYFUNCTION("""COMPUTED_VALUE"""),45882.66666666667)</f>
        <v>45882.66667</v>
      </c>
      <c r="E406" s="1">
        <f>IFERROR(__xludf.DUMMYFUNCTION("""COMPUTED_VALUE"""),8082.1)</f>
        <v>8082.1</v>
      </c>
      <c r="G406" s="2">
        <f>IFERROR(__xludf.DUMMYFUNCTION("""COMPUTED_VALUE"""),45882.66666666667)</f>
        <v>45882.66667</v>
      </c>
      <c r="H406" s="1">
        <f>IFERROR(__xludf.DUMMYFUNCTION("""COMPUTED_VALUE"""),7971.23)</f>
        <v>7971.23</v>
      </c>
      <c r="J406" s="2">
        <f>IFERROR(__xludf.DUMMYFUNCTION("""COMPUTED_VALUE"""),45882.66666666667)</f>
        <v>45882.66667</v>
      </c>
      <c r="K406" s="1">
        <f>IFERROR(__xludf.DUMMYFUNCTION("""COMPUTED_VALUE"""),8080.23)</f>
        <v>8080.23</v>
      </c>
      <c r="M406" s="2">
        <f>IFERROR(__xludf.DUMMYFUNCTION("""COMPUTED_VALUE"""),45882.66666666667)</f>
        <v>45882.66667</v>
      </c>
      <c r="N406" s="1">
        <f>IFERROR(__xludf.DUMMYFUNCTION("""COMPUTED_VALUE"""),0.0)</f>
        <v>0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IFERROR(__xludf.DUMMYFUNCTION("""COMPUTED_VALUE"""),7990.25)</f>
        <v>7990.25</v>
      </c>
      <c r="D407" s="2">
        <f>IFERROR(__xludf.DUMMYFUNCTION("""COMPUTED_VALUE"""),45883.66666666667)</f>
        <v>45883.66667</v>
      </c>
      <c r="E407" s="1">
        <f>IFERROR(__xludf.DUMMYFUNCTION("""COMPUTED_VALUE"""),7994.71)</f>
        <v>7994.71</v>
      </c>
      <c r="G407" s="2">
        <f>IFERROR(__xludf.DUMMYFUNCTION("""COMPUTED_VALUE"""),45883.66666666667)</f>
        <v>45883.66667</v>
      </c>
      <c r="H407" s="1">
        <f>IFERROR(__xludf.DUMMYFUNCTION("""COMPUTED_VALUE"""),7927.39)</f>
        <v>7927.39</v>
      </c>
      <c r="J407" s="2">
        <f>IFERROR(__xludf.DUMMYFUNCTION("""COMPUTED_VALUE"""),45883.66666666667)</f>
        <v>45883.66667</v>
      </c>
      <c r="K407" s="1">
        <f>IFERROR(__xludf.DUMMYFUNCTION("""COMPUTED_VALUE"""),7972.13)</f>
        <v>7972.13</v>
      </c>
      <c r="M407" s="2">
        <f>IFERROR(__xludf.DUMMYFUNCTION("""COMPUTED_VALUE"""),45883.66666666667)</f>
        <v>45883.66667</v>
      </c>
      <c r="N407" s="1">
        <f>IFERROR(__xludf.DUMMYFUNCTION("""COMPUTED_VALUE"""),0.0)</f>
        <v>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IFERROR(__xludf.DUMMYFUNCTION("""COMPUTED_VALUE"""),7987.57)</f>
        <v>7987.57</v>
      </c>
      <c r="D408" s="2">
        <f>IFERROR(__xludf.DUMMYFUNCTION("""COMPUTED_VALUE"""),45884.66666666667)</f>
        <v>45884.66667</v>
      </c>
      <c r="E408" s="1">
        <f>IFERROR(__xludf.DUMMYFUNCTION("""COMPUTED_VALUE"""),7999.09)</f>
        <v>7999.09</v>
      </c>
      <c r="G408" s="2">
        <f>IFERROR(__xludf.DUMMYFUNCTION("""COMPUTED_VALUE"""),45884.66666666667)</f>
        <v>45884.66667</v>
      </c>
      <c r="H408" s="1">
        <f>IFERROR(__xludf.DUMMYFUNCTION("""COMPUTED_VALUE"""),7951.78)</f>
        <v>7951.78</v>
      </c>
      <c r="J408" s="2">
        <f>IFERROR(__xludf.DUMMYFUNCTION("""COMPUTED_VALUE"""),45884.66666666667)</f>
        <v>45884.66667</v>
      </c>
      <c r="K408" s="1">
        <f>IFERROR(__xludf.DUMMYFUNCTION("""COMPUTED_VALUE"""),7975.46)</f>
        <v>7975.46</v>
      </c>
      <c r="M408" s="2">
        <f>IFERROR(__xludf.DUMMYFUNCTION("""COMPUTED_VALUE"""),45884.66666666667)</f>
        <v>45884.66667</v>
      </c>
      <c r="N408" s="1">
        <f>IFERROR(__xludf.DUMMYFUNCTION("""COMPUTED_VALUE"""),0.0)</f>
        <v>0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IFERROR(__xludf.DUMMYFUNCTION("""COMPUTED_VALUE"""),7971.27)</f>
        <v>7971.27</v>
      </c>
      <c r="D409" s="2">
        <f>IFERROR(__xludf.DUMMYFUNCTION("""COMPUTED_VALUE"""),45887.66666666667)</f>
        <v>45887.66667</v>
      </c>
      <c r="E409" s="1">
        <f>IFERROR(__xludf.DUMMYFUNCTION("""COMPUTED_VALUE"""),8026.81)</f>
        <v>8026.81</v>
      </c>
      <c r="G409" s="2">
        <f>IFERROR(__xludf.DUMMYFUNCTION("""COMPUTED_VALUE"""),45887.66666666667)</f>
        <v>45887.66667</v>
      </c>
      <c r="H409" s="1">
        <f>IFERROR(__xludf.DUMMYFUNCTION("""COMPUTED_VALUE"""),7970.88)</f>
        <v>7970.88</v>
      </c>
      <c r="J409" s="2">
        <f>IFERROR(__xludf.DUMMYFUNCTION("""COMPUTED_VALUE"""),45887.66666666667)</f>
        <v>45887.66667</v>
      </c>
      <c r="K409" s="1">
        <f>IFERROR(__xludf.DUMMYFUNCTION("""COMPUTED_VALUE"""),8019.46)</f>
        <v>8019.46</v>
      </c>
      <c r="M409" s="2">
        <f>IFERROR(__xludf.DUMMYFUNCTION("""COMPUTED_VALUE"""),45887.66666666667)</f>
        <v>45887.66667</v>
      </c>
      <c r="N409" s="1">
        <f>IFERROR(__xludf.DUMMYFUNCTION("""COMPUTED_VALUE"""),0.0)</f>
        <v>0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IFERROR(__xludf.DUMMYFUNCTION("""COMPUTED_VALUE"""),8015.31)</f>
        <v>8015.31</v>
      </c>
      <c r="D410" s="2">
        <f>IFERROR(__xludf.DUMMYFUNCTION("""COMPUTED_VALUE"""),45888.66666666667)</f>
        <v>45888.66667</v>
      </c>
      <c r="E410" s="1">
        <f>IFERROR(__xludf.DUMMYFUNCTION("""COMPUTED_VALUE"""),8037.07)</f>
        <v>8037.07</v>
      </c>
      <c r="G410" s="2">
        <f>IFERROR(__xludf.DUMMYFUNCTION("""COMPUTED_VALUE"""),45888.66666666667)</f>
        <v>45888.66667</v>
      </c>
      <c r="H410" s="1">
        <f>IFERROR(__xludf.DUMMYFUNCTION("""COMPUTED_VALUE"""),7934.61)</f>
        <v>7934.61</v>
      </c>
      <c r="J410" s="2">
        <f>IFERROR(__xludf.DUMMYFUNCTION("""COMPUTED_VALUE"""),45888.66666666667)</f>
        <v>45888.66667</v>
      </c>
      <c r="K410" s="1">
        <f>IFERROR(__xludf.DUMMYFUNCTION("""COMPUTED_VALUE"""),7954.65)</f>
        <v>7954.65</v>
      </c>
      <c r="M410" s="2">
        <f>IFERROR(__xludf.DUMMYFUNCTION("""COMPUTED_VALUE"""),45888.66666666667)</f>
        <v>45888.66667</v>
      </c>
      <c r="N410" s="1">
        <f>IFERROR(__xludf.DUMMYFUNCTION("""COMPUTED_VALUE"""),0.0)</f>
        <v>0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IFERROR(__xludf.DUMMYFUNCTION("""COMPUTED_VALUE"""),7933.09)</f>
        <v>7933.09</v>
      </c>
      <c r="D411" s="2">
        <f>IFERROR(__xludf.DUMMYFUNCTION("""COMPUTED_VALUE"""),45889.66666666667)</f>
        <v>45889.66667</v>
      </c>
      <c r="E411" s="1">
        <f>IFERROR(__xludf.DUMMYFUNCTION("""COMPUTED_VALUE"""),7940.73)</f>
        <v>7940.73</v>
      </c>
      <c r="G411" s="2">
        <f>IFERROR(__xludf.DUMMYFUNCTION("""COMPUTED_VALUE"""),45889.66666666667)</f>
        <v>45889.66667</v>
      </c>
      <c r="H411" s="1">
        <f>IFERROR(__xludf.DUMMYFUNCTION("""COMPUTED_VALUE"""),7843.44)</f>
        <v>7843.44</v>
      </c>
      <c r="J411" s="2">
        <f>IFERROR(__xludf.DUMMYFUNCTION("""COMPUTED_VALUE"""),45889.66666666667)</f>
        <v>45889.66667</v>
      </c>
      <c r="K411" s="1">
        <f>IFERROR(__xludf.DUMMYFUNCTION("""COMPUTED_VALUE"""),7928.49)</f>
        <v>7928.49</v>
      </c>
      <c r="M411" s="2">
        <f>IFERROR(__xludf.DUMMYFUNCTION("""COMPUTED_VALUE"""),45889.66666666667)</f>
        <v>45889.66667</v>
      </c>
      <c r="N411" s="1">
        <f>IFERROR(__xludf.DUMMYFUNCTION("""COMPUTED_VALUE"""),0.0)</f>
        <v>0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IFERROR(__xludf.DUMMYFUNCTION("""COMPUTED_VALUE"""),7896.9)</f>
        <v>7896.9</v>
      </c>
      <c r="D412" s="2">
        <f>IFERROR(__xludf.DUMMYFUNCTION("""COMPUTED_VALUE"""),45890.66666666667)</f>
        <v>45890.66667</v>
      </c>
      <c r="E412" s="1">
        <f>IFERROR(__xludf.DUMMYFUNCTION("""COMPUTED_VALUE"""),7929.33)</f>
        <v>7929.33</v>
      </c>
      <c r="G412" s="2">
        <f>IFERROR(__xludf.DUMMYFUNCTION("""COMPUTED_VALUE"""),45890.66666666667)</f>
        <v>45890.66667</v>
      </c>
      <c r="H412" s="1">
        <f>IFERROR(__xludf.DUMMYFUNCTION("""COMPUTED_VALUE"""),7871.77)</f>
        <v>7871.77</v>
      </c>
      <c r="J412" s="2">
        <f>IFERROR(__xludf.DUMMYFUNCTION("""COMPUTED_VALUE"""),45890.66666666667)</f>
        <v>45890.66667</v>
      </c>
      <c r="K412" s="1">
        <f>IFERROR(__xludf.DUMMYFUNCTION("""COMPUTED_VALUE"""),7916.15)</f>
        <v>7916.15</v>
      </c>
      <c r="M412" s="2">
        <f>IFERROR(__xludf.DUMMYFUNCTION("""COMPUTED_VALUE"""),45890.66666666667)</f>
        <v>45890.66667</v>
      </c>
      <c r="N412" s="1">
        <f>IFERROR(__xludf.DUMMYFUNCTION("""COMPUTED_VALUE"""),0.0)</f>
        <v>0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IFERROR(__xludf.DUMMYFUNCTION("""COMPUTED_VALUE"""),7938.76)</f>
        <v>7938.76</v>
      </c>
      <c r="D413" s="2">
        <f>IFERROR(__xludf.DUMMYFUNCTION("""COMPUTED_VALUE"""),45891.66666666667)</f>
        <v>45891.66667</v>
      </c>
      <c r="E413" s="1">
        <f>IFERROR(__xludf.DUMMYFUNCTION("""COMPUTED_VALUE"""),8150.25)</f>
        <v>8150.25</v>
      </c>
      <c r="G413" s="2">
        <f>IFERROR(__xludf.DUMMYFUNCTION("""COMPUTED_VALUE"""),45891.66666666667)</f>
        <v>45891.66667</v>
      </c>
      <c r="H413" s="1">
        <f>IFERROR(__xludf.DUMMYFUNCTION("""COMPUTED_VALUE"""),7930.62)</f>
        <v>7930.62</v>
      </c>
      <c r="J413" s="2">
        <f>IFERROR(__xludf.DUMMYFUNCTION("""COMPUTED_VALUE"""),45891.66666666667)</f>
        <v>45891.66667</v>
      </c>
      <c r="K413" s="1">
        <f>IFERROR(__xludf.DUMMYFUNCTION("""COMPUTED_VALUE"""),8100.05)</f>
        <v>8100.05</v>
      </c>
      <c r="M413" s="2">
        <f>IFERROR(__xludf.DUMMYFUNCTION("""COMPUTED_VALUE"""),45891.66666666667)</f>
        <v>45891.66667</v>
      </c>
      <c r="N413" s="1">
        <f>IFERROR(__xludf.DUMMYFUNCTION("""COMPUTED_VALUE"""),0.0)</f>
        <v>0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IFERROR(__xludf.DUMMYFUNCTION("""COMPUTED_VALUE"""),8073.93)</f>
        <v>8073.93</v>
      </c>
      <c r="D414" s="2">
        <f>IFERROR(__xludf.DUMMYFUNCTION("""COMPUTED_VALUE"""),45894.66666666667)</f>
        <v>45894.66667</v>
      </c>
      <c r="E414" s="1">
        <f>IFERROR(__xludf.DUMMYFUNCTION("""COMPUTED_VALUE"""),8075.06)</f>
        <v>8075.06</v>
      </c>
      <c r="G414" s="2">
        <f>IFERROR(__xludf.DUMMYFUNCTION("""COMPUTED_VALUE"""),45894.66666666667)</f>
        <v>45894.66667</v>
      </c>
      <c r="H414" s="1">
        <f>IFERROR(__xludf.DUMMYFUNCTION("""COMPUTED_VALUE"""),8021.86)</f>
        <v>8021.86</v>
      </c>
      <c r="J414" s="2">
        <f>IFERROR(__xludf.DUMMYFUNCTION("""COMPUTED_VALUE"""),45894.66666666667)</f>
        <v>45894.66667</v>
      </c>
      <c r="K414" s="1">
        <f>IFERROR(__xludf.DUMMYFUNCTION("""COMPUTED_VALUE"""),8022.29)</f>
        <v>8022.29</v>
      </c>
      <c r="M414" s="2">
        <f>IFERROR(__xludf.DUMMYFUNCTION("""COMPUTED_VALUE"""),45894.66666666667)</f>
        <v>45894.66667</v>
      </c>
      <c r="N414" s="1">
        <f>IFERROR(__xludf.DUMMYFUNCTION("""COMPUTED_VALUE"""),0.0)</f>
        <v>0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IFERROR(__xludf.DUMMYFUNCTION("""COMPUTED_VALUE"""),8025.67)</f>
        <v>8025.67</v>
      </c>
      <c r="D415" s="2">
        <f>IFERROR(__xludf.DUMMYFUNCTION("""COMPUTED_VALUE"""),45895.66666666667)</f>
        <v>45895.66667</v>
      </c>
      <c r="E415" s="1">
        <f>IFERROR(__xludf.DUMMYFUNCTION("""COMPUTED_VALUE"""),8059.79)</f>
        <v>8059.79</v>
      </c>
      <c r="G415" s="2">
        <f>IFERROR(__xludf.DUMMYFUNCTION("""COMPUTED_VALUE"""),45895.66666666667)</f>
        <v>45895.66667</v>
      </c>
      <c r="H415" s="1">
        <f>IFERROR(__xludf.DUMMYFUNCTION("""COMPUTED_VALUE"""),8022.53)</f>
        <v>8022.53</v>
      </c>
      <c r="J415" s="2">
        <f>IFERROR(__xludf.DUMMYFUNCTION("""COMPUTED_VALUE"""),45895.66666666667)</f>
        <v>45895.66667</v>
      </c>
      <c r="K415" s="1">
        <f>IFERROR(__xludf.DUMMYFUNCTION("""COMPUTED_VALUE"""),8055.53)</f>
        <v>8055.53</v>
      </c>
      <c r="M415" s="2">
        <f>IFERROR(__xludf.DUMMYFUNCTION("""COMPUTED_VALUE"""),45895.66666666667)</f>
        <v>45895.66667</v>
      </c>
      <c r="N415" s="1">
        <f>IFERROR(__xludf.DUMMYFUNCTION("""COMPUTED_VALUE"""),0.0)</f>
        <v>0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IFERROR(__xludf.DUMMYFUNCTION("""COMPUTED_VALUE"""),8051.51)</f>
        <v>8051.51</v>
      </c>
      <c r="D416" s="2">
        <f>IFERROR(__xludf.DUMMYFUNCTION("""COMPUTED_VALUE"""),45896.66666666667)</f>
        <v>45896.66667</v>
      </c>
      <c r="E416" s="1">
        <f>IFERROR(__xludf.DUMMYFUNCTION("""COMPUTED_VALUE"""),8099.43)</f>
        <v>8099.43</v>
      </c>
      <c r="G416" s="2">
        <f>IFERROR(__xludf.DUMMYFUNCTION("""COMPUTED_VALUE"""),45896.66666666667)</f>
        <v>45896.66667</v>
      </c>
      <c r="H416" s="1">
        <f>IFERROR(__xludf.DUMMYFUNCTION("""COMPUTED_VALUE"""),8048.31)</f>
        <v>8048.31</v>
      </c>
      <c r="J416" s="2">
        <f>IFERROR(__xludf.DUMMYFUNCTION("""COMPUTED_VALUE"""),45896.66666666667)</f>
        <v>45896.66667</v>
      </c>
      <c r="K416" s="1">
        <f>IFERROR(__xludf.DUMMYFUNCTION("""COMPUTED_VALUE"""),8072.38)</f>
        <v>8072.38</v>
      </c>
      <c r="M416" s="2">
        <f>IFERROR(__xludf.DUMMYFUNCTION("""COMPUTED_VALUE"""),45896.66666666667)</f>
        <v>45896.66667</v>
      </c>
      <c r="N416" s="1">
        <f>IFERROR(__xludf.DUMMYFUNCTION("""COMPUTED_VALUE"""),0.0)</f>
        <v>0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IFERROR(__xludf.DUMMYFUNCTION("""COMPUTED_VALUE"""),8107.76)</f>
        <v>8107.76</v>
      </c>
      <c r="D417" s="2">
        <f>IFERROR(__xludf.DUMMYFUNCTION("""COMPUTED_VALUE"""),45897.66666666667)</f>
        <v>45897.66667</v>
      </c>
      <c r="E417" s="1">
        <f>IFERROR(__xludf.DUMMYFUNCTION("""COMPUTED_VALUE"""),8118.34)</f>
        <v>8118.34</v>
      </c>
      <c r="G417" s="2">
        <f>IFERROR(__xludf.DUMMYFUNCTION("""COMPUTED_VALUE"""),45897.66666666667)</f>
        <v>45897.66667</v>
      </c>
      <c r="H417" s="1">
        <f>IFERROR(__xludf.DUMMYFUNCTION("""COMPUTED_VALUE"""),8076.92)</f>
        <v>8076.92</v>
      </c>
      <c r="J417" s="2">
        <f>IFERROR(__xludf.DUMMYFUNCTION("""COMPUTED_VALUE"""),45897.66666666667)</f>
        <v>45897.66667</v>
      </c>
      <c r="K417" s="1">
        <f>IFERROR(__xludf.DUMMYFUNCTION("""COMPUTED_VALUE"""),8111.69)</f>
        <v>8111.69</v>
      </c>
      <c r="M417" s="2">
        <f>IFERROR(__xludf.DUMMYFUNCTION("""COMPUTED_VALUE"""),45897.66666666667)</f>
        <v>45897.66667</v>
      </c>
      <c r="N417" s="1">
        <f>IFERROR(__xludf.DUMMYFUNCTION("""COMPUTED_VALUE"""),0.0)</f>
        <v>0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IFERROR(__xludf.DUMMYFUNCTION("""COMPUTED_VALUE"""),8122.39)</f>
        <v>8122.39</v>
      </c>
      <c r="D418" s="2">
        <f>IFERROR(__xludf.DUMMYFUNCTION("""COMPUTED_VALUE"""),45898.66666666667)</f>
        <v>45898.66667</v>
      </c>
      <c r="E418" s="1">
        <f>IFERROR(__xludf.DUMMYFUNCTION("""COMPUTED_VALUE"""),8129.67)</f>
        <v>8129.67</v>
      </c>
      <c r="G418" s="2">
        <f>IFERROR(__xludf.DUMMYFUNCTION("""COMPUTED_VALUE"""),45898.66666666667)</f>
        <v>45898.66667</v>
      </c>
      <c r="H418" s="1">
        <f>IFERROR(__xludf.DUMMYFUNCTION("""COMPUTED_VALUE"""),8039.22)</f>
        <v>8039.22</v>
      </c>
      <c r="J418" s="2">
        <f>IFERROR(__xludf.DUMMYFUNCTION("""COMPUTED_VALUE"""),45898.66666666667)</f>
        <v>45898.66667</v>
      </c>
      <c r="K418" s="1">
        <f>IFERROR(__xludf.DUMMYFUNCTION("""COMPUTED_VALUE"""),8065.17)</f>
        <v>8065.17</v>
      </c>
      <c r="M418" s="2">
        <f>IFERROR(__xludf.DUMMYFUNCTION("""COMPUTED_VALUE"""),45898.66666666667)</f>
        <v>45898.66667</v>
      </c>
      <c r="N418" s="1">
        <f>IFERROR(__xludf.DUMMYFUNCTION("""COMPUTED_VALUE"""),0.0)</f>
        <v>0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IFERROR(__xludf.DUMMYFUNCTION("""COMPUTED_VALUE"""),7983.25)</f>
        <v>7983.25</v>
      </c>
      <c r="D419" s="2">
        <f>IFERROR(__xludf.DUMMYFUNCTION("""COMPUTED_VALUE"""),45902.66666666667)</f>
        <v>45902.66667</v>
      </c>
      <c r="E419" s="1">
        <f>IFERROR(__xludf.DUMMYFUNCTION("""COMPUTED_VALUE"""),8040.41)</f>
        <v>8040.41</v>
      </c>
      <c r="G419" s="2">
        <f>IFERROR(__xludf.DUMMYFUNCTION("""COMPUTED_VALUE"""),45902.66666666667)</f>
        <v>45902.66667</v>
      </c>
      <c r="H419" s="1">
        <f>IFERROR(__xludf.DUMMYFUNCTION("""COMPUTED_VALUE"""),7950.75)</f>
        <v>7950.75</v>
      </c>
      <c r="J419" s="2">
        <f>IFERROR(__xludf.DUMMYFUNCTION("""COMPUTED_VALUE"""),45902.66666666667)</f>
        <v>45902.66667</v>
      </c>
      <c r="K419" s="1">
        <f>IFERROR(__xludf.DUMMYFUNCTION("""COMPUTED_VALUE"""),8029.44)</f>
        <v>8029.44</v>
      </c>
      <c r="M419" s="2">
        <f>IFERROR(__xludf.DUMMYFUNCTION("""COMPUTED_VALUE"""),45902.66666666667)</f>
        <v>45902.66667</v>
      </c>
      <c r="N419" s="1">
        <f>IFERROR(__xludf.DUMMYFUNCTION("""COMPUTED_VALUE"""),0.0)</f>
        <v>0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IFERROR(__xludf.DUMMYFUNCTION("""COMPUTED_VALUE"""),8015.58)</f>
        <v>8015.58</v>
      </c>
      <c r="D420" s="2">
        <f>IFERROR(__xludf.DUMMYFUNCTION("""COMPUTED_VALUE"""),45903.66666666667)</f>
        <v>45903.66667</v>
      </c>
      <c r="E420" s="1">
        <f>IFERROR(__xludf.DUMMYFUNCTION("""COMPUTED_VALUE"""),8055.12)</f>
        <v>8055.12</v>
      </c>
      <c r="G420" s="2">
        <f>IFERROR(__xludf.DUMMYFUNCTION("""COMPUTED_VALUE"""),45903.66666666667)</f>
        <v>45903.66667</v>
      </c>
      <c r="H420" s="1">
        <f>IFERROR(__xludf.DUMMYFUNCTION("""COMPUTED_VALUE"""),7967.37)</f>
        <v>7967.37</v>
      </c>
      <c r="J420" s="2">
        <f>IFERROR(__xludf.DUMMYFUNCTION("""COMPUTED_VALUE"""),45903.66666666667)</f>
        <v>45903.66667</v>
      </c>
      <c r="K420" s="1">
        <f>IFERROR(__xludf.DUMMYFUNCTION("""COMPUTED_VALUE"""),8003.96)</f>
        <v>8003.96</v>
      </c>
      <c r="M420" s="2">
        <f>IFERROR(__xludf.DUMMYFUNCTION("""COMPUTED_VALUE"""),45903.66666666667)</f>
        <v>45903.66667</v>
      </c>
      <c r="N420" s="1">
        <f>IFERROR(__xludf.DUMMYFUNCTION("""COMPUTED_VALUE"""),0.0)</f>
        <v>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IFERROR(__xludf.DUMMYFUNCTION("""COMPUTED_VALUE"""),8008.98)</f>
        <v>8008.98</v>
      </c>
      <c r="D421" s="2">
        <f>IFERROR(__xludf.DUMMYFUNCTION("""COMPUTED_VALUE"""),45904.66666666667)</f>
        <v>45904.66667</v>
      </c>
      <c r="E421" s="1">
        <f>IFERROR(__xludf.DUMMYFUNCTION("""COMPUTED_VALUE"""),8086.65)</f>
        <v>8086.65</v>
      </c>
      <c r="G421" s="2">
        <f>IFERROR(__xludf.DUMMYFUNCTION("""COMPUTED_VALUE"""),45904.66666666667)</f>
        <v>45904.66667</v>
      </c>
      <c r="H421" s="1">
        <f>IFERROR(__xludf.DUMMYFUNCTION("""COMPUTED_VALUE"""),7983.97)</f>
        <v>7983.97</v>
      </c>
      <c r="J421" s="2">
        <f>IFERROR(__xludf.DUMMYFUNCTION("""COMPUTED_VALUE"""),45904.66666666667)</f>
        <v>45904.66667</v>
      </c>
      <c r="K421" s="1">
        <f>IFERROR(__xludf.DUMMYFUNCTION("""COMPUTED_VALUE"""),8085.21)</f>
        <v>8085.21</v>
      </c>
      <c r="M421" s="2">
        <f>IFERROR(__xludf.DUMMYFUNCTION("""COMPUTED_VALUE"""),45904.66666666667)</f>
        <v>45904.66667</v>
      </c>
      <c r="N421" s="1">
        <f>IFERROR(__xludf.DUMMYFUNCTION("""COMPUTED_VALUE"""),0.0)</f>
        <v>0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IFERROR(__xludf.DUMMYFUNCTION("""COMPUTED_VALUE"""),8139.14)</f>
        <v>8139.14</v>
      </c>
      <c r="D422" s="2">
        <f>IFERROR(__xludf.DUMMYFUNCTION("""COMPUTED_VALUE"""),45905.66666666667)</f>
        <v>45905.66667</v>
      </c>
      <c r="E422" s="1">
        <f>IFERROR(__xludf.DUMMYFUNCTION("""COMPUTED_VALUE"""),8188.71)</f>
        <v>8188.71</v>
      </c>
      <c r="G422" s="2">
        <f>IFERROR(__xludf.DUMMYFUNCTION("""COMPUTED_VALUE"""),45905.66666666667)</f>
        <v>45905.66667</v>
      </c>
      <c r="H422" s="1">
        <f>IFERROR(__xludf.DUMMYFUNCTION("""COMPUTED_VALUE"""),8029.78)</f>
        <v>8029.78</v>
      </c>
      <c r="J422" s="2">
        <f>IFERROR(__xludf.DUMMYFUNCTION("""COMPUTED_VALUE"""),45905.66666666667)</f>
        <v>45905.66667</v>
      </c>
      <c r="K422" s="1">
        <f>IFERROR(__xludf.DUMMYFUNCTION("""COMPUTED_VALUE"""),8122.7)</f>
        <v>8122.7</v>
      </c>
      <c r="M422" s="2">
        <f>IFERROR(__xludf.DUMMYFUNCTION("""COMPUTED_VALUE"""),45905.66666666667)</f>
        <v>45905.66667</v>
      </c>
      <c r="N422" s="1">
        <f>IFERROR(__xludf.DUMMYFUNCTION("""COMPUTED_VALUE"""),0.0)</f>
        <v>0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IFERROR(__xludf.DUMMYFUNCTION("""COMPUTED_VALUE"""),8153.97)</f>
        <v>8153.97</v>
      </c>
      <c r="D423" s="2">
        <f>IFERROR(__xludf.DUMMYFUNCTION("""COMPUTED_VALUE"""),45908.66666666667)</f>
        <v>45908.66667</v>
      </c>
      <c r="E423" s="1">
        <f>IFERROR(__xludf.DUMMYFUNCTION("""COMPUTED_VALUE"""),8160.83)</f>
        <v>8160.83</v>
      </c>
      <c r="G423" s="2">
        <f>IFERROR(__xludf.DUMMYFUNCTION("""COMPUTED_VALUE"""),45908.66666666667)</f>
        <v>45908.66667</v>
      </c>
      <c r="H423" s="1">
        <f>IFERROR(__xludf.DUMMYFUNCTION("""COMPUTED_VALUE"""),8103.11)</f>
        <v>8103.11</v>
      </c>
      <c r="J423" s="2">
        <f>IFERROR(__xludf.DUMMYFUNCTION("""COMPUTED_VALUE"""),45908.66666666667)</f>
        <v>45908.66667</v>
      </c>
      <c r="K423" s="1">
        <f>IFERROR(__xludf.DUMMYFUNCTION("""COMPUTED_VALUE"""),8156.65)</f>
        <v>8156.65</v>
      </c>
      <c r="M423" s="2">
        <f>IFERROR(__xludf.DUMMYFUNCTION("""COMPUTED_VALUE"""),45908.66666666667)</f>
        <v>45908.66667</v>
      </c>
      <c r="N423" s="1">
        <f>IFERROR(__xludf.DUMMYFUNCTION("""COMPUTED_VALUE"""),0.0)</f>
        <v>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IFERROR(__xludf.DUMMYFUNCTION("""COMPUTED_VALUE"""),8147.59)</f>
        <v>8147.59</v>
      </c>
      <c r="D424" s="2">
        <f>IFERROR(__xludf.DUMMYFUNCTION("""COMPUTED_VALUE"""),45909.66666666667)</f>
        <v>45909.66667</v>
      </c>
      <c r="E424" s="1">
        <f>IFERROR(__xludf.DUMMYFUNCTION("""COMPUTED_VALUE"""),8147.59)</f>
        <v>8147.59</v>
      </c>
      <c r="G424" s="2">
        <f>IFERROR(__xludf.DUMMYFUNCTION("""COMPUTED_VALUE"""),45909.66666666667)</f>
        <v>45909.66667</v>
      </c>
      <c r="H424" s="1">
        <f>IFERROR(__xludf.DUMMYFUNCTION("""COMPUTED_VALUE"""),8053.94)</f>
        <v>8053.94</v>
      </c>
      <c r="J424" s="2">
        <f>IFERROR(__xludf.DUMMYFUNCTION("""COMPUTED_VALUE"""),45909.66666666667)</f>
        <v>45909.66667</v>
      </c>
      <c r="K424" s="1">
        <f>IFERROR(__xludf.DUMMYFUNCTION("""COMPUTED_VALUE"""),8101.89)</f>
        <v>8101.89</v>
      </c>
      <c r="M424" s="2">
        <f>IFERROR(__xludf.DUMMYFUNCTION("""COMPUTED_VALUE"""),45909.66666666667)</f>
        <v>45909.66667</v>
      </c>
      <c r="N424" s="1">
        <f>IFERROR(__xludf.DUMMYFUNCTION("""COMPUTED_VALUE"""),0.0)</f>
        <v>0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IFERROR(__xludf.DUMMYFUNCTION("""COMPUTED_VALUE"""),8133.41)</f>
        <v>8133.41</v>
      </c>
      <c r="D425" s="2">
        <f>IFERROR(__xludf.DUMMYFUNCTION("""COMPUTED_VALUE"""),45910.66666666667)</f>
        <v>45910.66667</v>
      </c>
      <c r="E425" s="1">
        <f>IFERROR(__xludf.DUMMYFUNCTION("""COMPUTED_VALUE"""),8178.84)</f>
        <v>8178.84</v>
      </c>
      <c r="G425" s="2">
        <f>IFERROR(__xludf.DUMMYFUNCTION("""COMPUTED_VALUE"""),45910.66666666667)</f>
        <v>45910.66667</v>
      </c>
      <c r="H425" s="1">
        <f>IFERROR(__xludf.DUMMYFUNCTION("""COMPUTED_VALUE"""),8061.56)</f>
        <v>8061.56</v>
      </c>
      <c r="J425" s="2">
        <f>IFERROR(__xludf.DUMMYFUNCTION("""COMPUTED_VALUE"""),45910.66666666667)</f>
        <v>45910.66667</v>
      </c>
      <c r="K425" s="1">
        <f>IFERROR(__xludf.DUMMYFUNCTION("""COMPUTED_VALUE"""),8096.03)</f>
        <v>8096.03</v>
      </c>
      <c r="M425" s="2">
        <f>IFERROR(__xludf.DUMMYFUNCTION("""COMPUTED_VALUE"""),45910.66666666667)</f>
        <v>45910.66667</v>
      </c>
      <c r="N425" s="1">
        <f>IFERROR(__xludf.DUMMYFUNCTION("""COMPUTED_VALUE"""),0.0)</f>
        <v>0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IFERROR(__xludf.DUMMYFUNCTION("""COMPUTED_VALUE"""),8114.78)</f>
        <v>8114.78</v>
      </c>
      <c r="D426" s="2">
        <f>IFERROR(__xludf.DUMMYFUNCTION("""COMPUTED_VALUE"""),45911.66666666667)</f>
        <v>45911.66667</v>
      </c>
      <c r="E426" s="1">
        <f>IFERROR(__xludf.DUMMYFUNCTION("""COMPUTED_VALUE"""),8228.09)</f>
        <v>8228.09</v>
      </c>
      <c r="G426" s="2">
        <f>IFERROR(__xludf.DUMMYFUNCTION("""COMPUTED_VALUE"""),45911.66666666667)</f>
        <v>45911.66667</v>
      </c>
      <c r="H426" s="1">
        <f>IFERROR(__xludf.DUMMYFUNCTION("""COMPUTED_VALUE"""),8112.92)</f>
        <v>8112.92</v>
      </c>
      <c r="J426" s="2">
        <f>IFERROR(__xludf.DUMMYFUNCTION("""COMPUTED_VALUE"""),45911.66666666667)</f>
        <v>45911.66667</v>
      </c>
      <c r="K426" s="1">
        <f>IFERROR(__xludf.DUMMYFUNCTION("""COMPUTED_VALUE"""),8221.57)</f>
        <v>8221.57</v>
      </c>
      <c r="M426" s="2">
        <f>IFERROR(__xludf.DUMMYFUNCTION("""COMPUTED_VALUE"""),45911.66666666667)</f>
        <v>45911.66667</v>
      </c>
      <c r="N426" s="1">
        <f>IFERROR(__xludf.DUMMYFUNCTION("""COMPUTED_VALUE"""),0.0)</f>
        <v>0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IFERROR(__xludf.DUMMYFUNCTION("""COMPUTED_VALUE"""),8216.46)</f>
        <v>8216.46</v>
      </c>
      <c r="D427" s="2">
        <f>IFERROR(__xludf.DUMMYFUNCTION("""COMPUTED_VALUE"""),45912.66666666667)</f>
        <v>45912.66667</v>
      </c>
      <c r="E427" s="1">
        <f>IFERROR(__xludf.DUMMYFUNCTION("""COMPUTED_VALUE"""),8216.46)</f>
        <v>8216.46</v>
      </c>
      <c r="G427" s="2">
        <f>IFERROR(__xludf.DUMMYFUNCTION("""COMPUTED_VALUE"""),45912.66666666667)</f>
        <v>45912.66667</v>
      </c>
      <c r="H427" s="1">
        <f>IFERROR(__xludf.DUMMYFUNCTION("""COMPUTED_VALUE"""),8127.86)</f>
        <v>8127.86</v>
      </c>
      <c r="J427" s="2">
        <f>IFERROR(__xludf.DUMMYFUNCTION("""COMPUTED_VALUE"""),45912.66666666667)</f>
        <v>45912.66667</v>
      </c>
      <c r="K427" s="1">
        <f>IFERROR(__xludf.DUMMYFUNCTION("""COMPUTED_VALUE"""),8130.62)</f>
        <v>8130.62</v>
      </c>
      <c r="M427" s="2">
        <f>IFERROR(__xludf.DUMMYFUNCTION("""COMPUTED_VALUE"""),45912.66666666667)</f>
        <v>45912.66667</v>
      </c>
      <c r="N427" s="1">
        <f>IFERROR(__xludf.DUMMYFUNCTION("""COMPUTED_VALUE"""),0.0)</f>
        <v>0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IFERROR(__xludf.DUMMYFUNCTION("""COMPUTED_VALUE"""),8148.21)</f>
        <v>8148.21</v>
      </c>
      <c r="D428" s="2">
        <f>IFERROR(__xludf.DUMMYFUNCTION("""COMPUTED_VALUE"""),45915.66666666667)</f>
        <v>45915.66667</v>
      </c>
      <c r="E428" s="1">
        <f>IFERROR(__xludf.DUMMYFUNCTION("""COMPUTED_VALUE"""),8178.61)</f>
        <v>8178.61</v>
      </c>
      <c r="G428" s="2">
        <f>IFERROR(__xludf.DUMMYFUNCTION("""COMPUTED_VALUE"""),45915.66666666667)</f>
        <v>45915.66667</v>
      </c>
      <c r="H428" s="1">
        <f>IFERROR(__xludf.DUMMYFUNCTION("""COMPUTED_VALUE"""),8128.37)</f>
        <v>8128.37</v>
      </c>
      <c r="J428" s="2">
        <f>IFERROR(__xludf.DUMMYFUNCTION("""COMPUTED_VALUE"""),45915.66666666667)</f>
        <v>45915.66667</v>
      </c>
      <c r="K428" s="1">
        <f>IFERROR(__xludf.DUMMYFUNCTION("""COMPUTED_VALUE"""),8135.22)</f>
        <v>8135.22</v>
      </c>
      <c r="M428" s="2">
        <f>IFERROR(__xludf.DUMMYFUNCTION("""COMPUTED_VALUE"""),45915.66666666667)</f>
        <v>45915.66667</v>
      </c>
      <c r="N428" s="1">
        <f>IFERROR(__xludf.DUMMYFUNCTION("""COMPUTED_VALUE"""),0.0)</f>
        <v>0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IFERROR(__xludf.DUMMYFUNCTION("""COMPUTED_VALUE"""),8150.63)</f>
        <v>8150.63</v>
      </c>
      <c r="D429" s="2">
        <f>IFERROR(__xludf.DUMMYFUNCTION("""COMPUTED_VALUE"""),45916.66666666667)</f>
        <v>45916.66667</v>
      </c>
      <c r="E429" s="1">
        <f>IFERROR(__xludf.DUMMYFUNCTION("""COMPUTED_VALUE"""),8157.65)</f>
        <v>8157.65</v>
      </c>
      <c r="G429" s="2">
        <f>IFERROR(__xludf.DUMMYFUNCTION("""COMPUTED_VALUE"""),45916.66666666667)</f>
        <v>45916.66667</v>
      </c>
      <c r="H429" s="1">
        <f>IFERROR(__xludf.DUMMYFUNCTION("""COMPUTED_VALUE"""),8093.68)</f>
        <v>8093.68</v>
      </c>
      <c r="J429" s="2">
        <f>IFERROR(__xludf.DUMMYFUNCTION("""COMPUTED_VALUE"""),45916.66666666667)</f>
        <v>45916.66667</v>
      </c>
      <c r="K429" s="1">
        <f>IFERROR(__xludf.DUMMYFUNCTION("""COMPUTED_VALUE"""),8134.63)</f>
        <v>8134.63</v>
      </c>
      <c r="M429" s="2">
        <f>IFERROR(__xludf.DUMMYFUNCTION("""COMPUTED_VALUE"""),45916.66666666667)</f>
        <v>45916.66667</v>
      </c>
      <c r="N429" s="1">
        <f>IFERROR(__xludf.DUMMYFUNCTION("""COMPUTED_VALUE"""),0.0)</f>
        <v>0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IFERROR(__xludf.DUMMYFUNCTION("""COMPUTED_VALUE"""),8149.89)</f>
        <v>8149.89</v>
      </c>
      <c r="D430" s="2">
        <f>IFERROR(__xludf.DUMMYFUNCTION("""COMPUTED_VALUE"""),45917.66666666667)</f>
        <v>45917.66667</v>
      </c>
      <c r="E430" s="1">
        <f>IFERROR(__xludf.DUMMYFUNCTION("""COMPUTED_VALUE"""),8234.58)</f>
        <v>8234.58</v>
      </c>
      <c r="G430" s="2">
        <f>IFERROR(__xludf.DUMMYFUNCTION("""COMPUTED_VALUE"""),45917.66666666667)</f>
        <v>45917.66667</v>
      </c>
      <c r="H430" s="1">
        <f>IFERROR(__xludf.DUMMYFUNCTION("""COMPUTED_VALUE"""),8052.94)</f>
        <v>8052.94</v>
      </c>
      <c r="J430" s="2">
        <f>IFERROR(__xludf.DUMMYFUNCTION("""COMPUTED_VALUE"""),45917.66666666667)</f>
        <v>45917.66667</v>
      </c>
      <c r="K430" s="1">
        <f>IFERROR(__xludf.DUMMYFUNCTION("""COMPUTED_VALUE"""),8121.99)</f>
        <v>8121.99</v>
      </c>
      <c r="M430" s="2">
        <f>IFERROR(__xludf.DUMMYFUNCTION("""COMPUTED_VALUE"""),45917.66666666667)</f>
        <v>45917.66667</v>
      </c>
      <c r="N430" s="1">
        <f>IFERROR(__xludf.DUMMYFUNCTION("""COMPUTED_VALUE"""),0.0)</f>
        <v>0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IFERROR(__xludf.DUMMYFUNCTION("""COMPUTED_VALUE"""),8179.48)</f>
        <v>8179.48</v>
      </c>
      <c r="D431" s="2">
        <f>IFERROR(__xludf.DUMMYFUNCTION("""COMPUTED_VALUE"""),45918.66666666667)</f>
        <v>45918.66667</v>
      </c>
      <c r="E431" s="1">
        <f>IFERROR(__xludf.DUMMYFUNCTION("""COMPUTED_VALUE"""),8269.56)</f>
        <v>8269.56</v>
      </c>
      <c r="G431" s="2">
        <f>IFERROR(__xludf.DUMMYFUNCTION("""COMPUTED_VALUE"""),45918.66666666667)</f>
        <v>45918.66667</v>
      </c>
      <c r="H431" s="1">
        <f>IFERROR(__xludf.DUMMYFUNCTION("""COMPUTED_VALUE"""),8170.5)</f>
        <v>8170.5</v>
      </c>
      <c r="J431" s="2">
        <f>IFERROR(__xludf.DUMMYFUNCTION("""COMPUTED_VALUE"""),45918.66666666667)</f>
        <v>45918.66667</v>
      </c>
      <c r="K431" s="1">
        <f>IFERROR(__xludf.DUMMYFUNCTION("""COMPUTED_VALUE"""),8247.65)</f>
        <v>8247.65</v>
      </c>
      <c r="M431" s="2">
        <f>IFERROR(__xludf.DUMMYFUNCTION("""COMPUTED_VALUE"""),45918.66666666667)</f>
        <v>45918.66667</v>
      </c>
      <c r="N431" s="1">
        <f>IFERROR(__xludf.DUMMYFUNCTION("""COMPUTED_VALUE"""),0.0)</f>
        <v>0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IFERROR(__xludf.DUMMYFUNCTION("""COMPUTED_VALUE"""),8263.33)</f>
        <v>8263.33</v>
      </c>
      <c r="D432" s="2">
        <f>IFERROR(__xludf.DUMMYFUNCTION("""COMPUTED_VALUE"""),45919.66666666667)</f>
        <v>45919.66667</v>
      </c>
      <c r="E432" s="1">
        <f>IFERROR(__xludf.DUMMYFUNCTION("""COMPUTED_VALUE"""),8263.33)</f>
        <v>8263.33</v>
      </c>
      <c r="G432" s="2">
        <f>IFERROR(__xludf.DUMMYFUNCTION("""COMPUTED_VALUE"""),45919.66666666667)</f>
        <v>45919.66667</v>
      </c>
      <c r="H432" s="1">
        <f>IFERROR(__xludf.DUMMYFUNCTION("""COMPUTED_VALUE"""),8170.36)</f>
        <v>8170.36</v>
      </c>
      <c r="J432" s="2">
        <f>IFERROR(__xludf.DUMMYFUNCTION("""COMPUTED_VALUE"""),45919.66666666667)</f>
        <v>45919.66667</v>
      </c>
      <c r="K432" s="1">
        <f>IFERROR(__xludf.DUMMYFUNCTION("""COMPUTED_VALUE"""),8213.56)</f>
        <v>8213.56</v>
      </c>
      <c r="M432" s="2">
        <f>IFERROR(__xludf.DUMMYFUNCTION("""COMPUTED_VALUE"""),45919.66666666667)</f>
        <v>45919.66667</v>
      </c>
      <c r="N432" s="1">
        <f>IFERROR(__xludf.DUMMYFUNCTION("""COMPUTED_VALUE"""),0.0)</f>
        <v>0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IFERROR(__xludf.DUMMYFUNCTION("""COMPUTED_VALUE"""),8183.89)</f>
        <v>8183.89</v>
      </c>
      <c r="D433" s="2">
        <f>IFERROR(__xludf.DUMMYFUNCTION("""COMPUTED_VALUE"""),45922.66666666667)</f>
        <v>45922.66667</v>
      </c>
      <c r="E433" s="1">
        <f>IFERROR(__xludf.DUMMYFUNCTION("""COMPUTED_VALUE"""),8244.02)</f>
        <v>8244.02</v>
      </c>
      <c r="G433" s="2">
        <f>IFERROR(__xludf.DUMMYFUNCTION("""COMPUTED_VALUE"""),45922.66666666667)</f>
        <v>45922.66667</v>
      </c>
      <c r="H433" s="1">
        <f>IFERROR(__xludf.DUMMYFUNCTION("""COMPUTED_VALUE"""),8167.51)</f>
        <v>8167.51</v>
      </c>
      <c r="J433" s="2">
        <f>IFERROR(__xludf.DUMMYFUNCTION("""COMPUTED_VALUE"""),45922.66666666667)</f>
        <v>45922.66667</v>
      </c>
      <c r="K433" s="1">
        <f>IFERROR(__xludf.DUMMYFUNCTION("""COMPUTED_VALUE"""),8235.13)</f>
        <v>8235.13</v>
      </c>
      <c r="M433" s="2">
        <f>IFERROR(__xludf.DUMMYFUNCTION("""COMPUTED_VALUE"""),45922.66666666667)</f>
        <v>45922.66667</v>
      </c>
      <c r="N433" s="1">
        <f>IFERROR(__xludf.DUMMYFUNCTION("""COMPUTED_VALUE"""),0.0)</f>
        <v>0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IFERROR(__xludf.DUMMYFUNCTION("""COMPUTED_VALUE"""),8249.57)</f>
        <v>8249.57</v>
      </c>
      <c r="D434" s="2">
        <f>IFERROR(__xludf.DUMMYFUNCTION("""COMPUTED_VALUE"""),45923.66666666667)</f>
        <v>45923.66667</v>
      </c>
      <c r="E434" s="1">
        <f>IFERROR(__xludf.DUMMYFUNCTION("""COMPUTED_VALUE"""),8276.88)</f>
        <v>8276.88</v>
      </c>
      <c r="G434" s="2">
        <f>IFERROR(__xludf.DUMMYFUNCTION("""COMPUTED_VALUE"""),45923.66666666667)</f>
        <v>45923.66667</v>
      </c>
      <c r="H434" s="1">
        <f>IFERROR(__xludf.DUMMYFUNCTION("""COMPUTED_VALUE"""),8196.68)</f>
        <v>8196.68</v>
      </c>
      <c r="J434" s="2">
        <f>IFERROR(__xludf.DUMMYFUNCTION("""COMPUTED_VALUE"""),45923.66666666667)</f>
        <v>45923.66667</v>
      </c>
      <c r="K434" s="1">
        <f>IFERROR(__xludf.DUMMYFUNCTION("""COMPUTED_VALUE"""),8203.54)</f>
        <v>8203.54</v>
      </c>
      <c r="M434" s="2">
        <f>IFERROR(__xludf.DUMMYFUNCTION("""COMPUTED_VALUE"""),45923.66666666667)</f>
        <v>45923.66667</v>
      </c>
      <c r="N434" s="1">
        <f>IFERROR(__xludf.DUMMYFUNCTION("""COMPUTED_VALUE"""),0.0)</f>
        <v>0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IFERROR(__xludf.DUMMYFUNCTION("""COMPUTED_VALUE"""),8214.19)</f>
        <v>8214.19</v>
      </c>
      <c r="D435" s="2">
        <f>IFERROR(__xludf.DUMMYFUNCTION("""COMPUTED_VALUE"""),45924.66666666667)</f>
        <v>45924.66667</v>
      </c>
      <c r="E435" s="1">
        <f>IFERROR(__xludf.DUMMYFUNCTION("""COMPUTED_VALUE"""),8221.72)</f>
        <v>8221.72</v>
      </c>
      <c r="G435" s="2">
        <f>IFERROR(__xludf.DUMMYFUNCTION("""COMPUTED_VALUE"""),45924.66666666667)</f>
        <v>45924.66667</v>
      </c>
      <c r="H435" s="1">
        <f>IFERROR(__xludf.DUMMYFUNCTION("""COMPUTED_VALUE"""),8121.53)</f>
        <v>8121.53</v>
      </c>
      <c r="J435" s="2">
        <f>IFERROR(__xludf.DUMMYFUNCTION("""COMPUTED_VALUE"""),45924.66666666667)</f>
        <v>45924.66667</v>
      </c>
      <c r="K435" s="1">
        <f>IFERROR(__xludf.DUMMYFUNCTION("""COMPUTED_VALUE"""),8122.01)</f>
        <v>8122.01</v>
      </c>
      <c r="M435" s="2">
        <f>IFERROR(__xludf.DUMMYFUNCTION("""COMPUTED_VALUE"""),45924.66666666667)</f>
        <v>45924.66667</v>
      </c>
      <c r="N435" s="1">
        <f>IFERROR(__xludf.DUMMYFUNCTION("""COMPUTED_VALUE"""),0.0)</f>
        <v>0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IFERROR(__xludf.DUMMYFUNCTION("""COMPUTED_VALUE"""),8035.06)</f>
        <v>8035.06</v>
      </c>
      <c r="D436" s="2">
        <f>IFERROR(__xludf.DUMMYFUNCTION("""COMPUTED_VALUE"""),45925.66666666667)</f>
        <v>45925.66667</v>
      </c>
      <c r="E436" s="1">
        <f>IFERROR(__xludf.DUMMYFUNCTION("""COMPUTED_VALUE"""),8053.26)</f>
        <v>8053.26</v>
      </c>
      <c r="G436" s="2">
        <f>IFERROR(__xludf.DUMMYFUNCTION("""COMPUTED_VALUE"""),45925.66666666667)</f>
        <v>45925.66667</v>
      </c>
      <c r="H436" s="1">
        <f>IFERROR(__xludf.DUMMYFUNCTION("""COMPUTED_VALUE"""),7979.11)</f>
        <v>7979.11</v>
      </c>
      <c r="J436" s="2">
        <f>IFERROR(__xludf.DUMMYFUNCTION("""COMPUTED_VALUE"""),45925.66666666667)</f>
        <v>45925.66667</v>
      </c>
      <c r="K436" s="1">
        <f>IFERROR(__xludf.DUMMYFUNCTION("""COMPUTED_VALUE"""),8038.97)</f>
        <v>8038.97</v>
      </c>
      <c r="M436" s="2">
        <f>IFERROR(__xludf.DUMMYFUNCTION("""COMPUTED_VALUE"""),45925.66666666667)</f>
        <v>45925.66667</v>
      </c>
      <c r="N436" s="1">
        <f>IFERROR(__xludf.DUMMYFUNCTION("""COMPUTED_VALUE"""),0.0)</f>
        <v>0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IFERROR(__xludf.DUMMYFUNCTION("""COMPUTED_VALUE"""),8056.64)</f>
        <v>8056.64</v>
      </c>
      <c r="D437" s="2">
        <f>IFERROR(__xludf.DUMMYFUNCTION("""COMPUTED_VALUE"""),45926.66666666667)</f>
        <v>45926.66667</v>
      </c>
      <c r="E437" s="1">
        <f>IFERROR(__xludf.DUMMYFUNCTION("""COMPUTED_VALUE"""),8118.0)</f>
        <v>8118</v>
      </c>
      <c r="G437" s="2">
        <f>IFERROR(__xludf.DUMMYFUNCTION("""COMPUTED_VALUE"""),45926.66666666667)</f>
        <v>45926.66667</v>
      </c>
      <c r="H437" s="1">
        <f>IFERROR(__xludf.DUMMYFUNCTION("""COMPUTED_VALUE"""),8054.22)</f>
        <v>8054.22</v>
      </c>
      <c r="J437" s="2">
        <f>IFERROR(__xludf.DUMMYFUNCTION("""COMPUTED_VALUE"""),45926.66666666667)</f>
        <v>45926.66667</v>
      </c>
      <c r="K437" s="1">
        <f>IFERROR(__xludf.DUMMYFUNCTION("""COMPUTED_VALUE"""),8112.91)</f>
        <v>8112.91</v>
      </c>
      <c r="M437" s="2">
        <f>IFERROR(__xludf.DUMMYFUNCTION("""COMPUTED_VALUE"""),45926.66666666667)</f>
        <v>45926.66667</v>
      </c>
      <c r="N437" s="1">
        <f>IFERROR(__xludf.DUMMYFUNCTION("""COMPUTED_VALUE"""),0.0)</f>
        <v>0</v>
      </c>
    </row>
  </sheetData>
  <drawing r:id="rId1"/>
</worksheet>
</file>