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IFERROR(__xludf.DUMMYFUNCTION("GOOGLEFINANCE(""DJUSGU"",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IFERROR(__xludf.DUMMYFUNCTION("GOOGLEFINANCE(""DJUSGU"",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IFERROR(__xludf.DUMMYFUNCTION("GOOGLEFINANCE(""DJUSGU"",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IFERROR(__xludf.DUMMYFUNCTION("GOOGLEFINANCE(""DJUSGU"",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IFERROR(__xludf.DUMMYFUNCTION("GOOGLEFINANCE(""DJUSGU"",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IFERROR(__xludf.DUMMYFUNCTION("""COMPUTED_VALUE"""),273.47)</f>
        <v>273.47</v>
      </c>
      <c r="D2" s="2">
        <f>IFERROR(__xludf.DUMMYFUNCTION("""COMPUTED_VALUE"""),45293.66666666667)</f>
        <v>45293.66667</v>
      </c>
      <c r="E2" s="1">
        <f>IFERROR(__xludf.DUMMYFUNCTION("""COMPUTED_VALUE"""),278.81)</f>
        <v>278.81</v>
      </c>
      <c r="G2" s="2">
        <f>IFERROR(__xludf.DUMMYFUNCTION("""COMPUTED_VALUE"""),45293.66666666667)</f>
        <v>45293.66667</v>
      </c>
      <c r="H2" s="1">
        <f>IFERROR(__xludf.DUMMYFUNCTION("""COMPUTED_VALUE"""),273.29)</f>
        <v>273.29</v>
      </c>
      <c r="J2" s="2">
        <f>IFERROR(__xludf.DUMMYFUNCTION("""COMPUTED_VALUE"""),45293.66666666667)</f>
        <v>45293.66667</v>
      </c>
      <c r="K2" s="1">
        <f>IFERROR(__xludf.DUMMYFUNCTION("""COMPUTED_VALUE"""),277.23)</f>
        <v>277.23</v>
      </c>
      <c r="M2" s="2">
        <f>IFERROR(__xludf.DUMMYFUNCTION("""COMPUTED_VALUE"""),45293.66666666667)</f>
        <v>45293.66667</v>
      </c>
      <c r="N2" s="1">
        <f>IFERROR(__xludf.DUMMYFUNCTION("""COMPUTED_VALUE"""),5393476.0)</f>
        <v>5393476</v>
      </c>
    </row>
    <row r="3">
      <c r="A3" s="2">
        <f>IFERROR(__xludf.DUMMYFUNCTION("""COMPUTED_VALUE"""),45294.66666666667)</f>
        <v>45294.66667</v>
      </c>
      <c r="B3" s="1">
        <f>IFERROR(__xludf.DUMMYFUNCTION("""COMPUTED_VALUE"""),277.13)</f>
        <v>277.13</v>
      </c>
      <c r="D3" s="2">
        <f>IFERROR(__xludf.DUMMYFUNCTION("""COMPUTED_VALUE"""),45294.66666666667)</f>
        <v>45294.66667</v>
      </c>
      <c r="E3" s="1">
        <f>IFERROR(__xludf.DUMMYFUNCTION("""COMPUTED_VALUE"""),280.27)</f>
        <v>280.27</v>
      </c>
      <c r="G3" s="2">
        <f>IFERROR(__xludf.DUMMYFUNCTION("""COMPUTED_VALUE"""),45294.66666666667)</f>
        <v>45294.66667</v>
      </c>
      <c r="H3" s="1">
        <f>IFERROR(__xludf.DUMMYFUNCTION("""COMPUTED_VALUE"""),275.61)</f>
        <v>275.61</v>
      </c>
      <c r="J3" s="2">
        <f>IFERROR(__xludf.DUMMYFUNCTION("""COMPUTED_VALUE"""),45294.66666666667)</f>
        <v>45294.66667</v>
      </c>
      <c r="K3" s="1">
        <f>IFERROR(__xludf.DUMMYFUNCTION("""COMPUTED_VALUE"""),278.1)</f>
        <v>278.1</v>
      </c>
      <c r="M3" s="2">
        <f>IFERROR(__xludf.DUMMYFUNCTION("""COMPUTED_VALUE"""),45294.66666666667)</f>
        <v>45294.66667</v>
      </c>
      <c r="N3" s="1">
        <f>IFERROR(__xludf.DUMMYFUNCTION("""COMPUTED_VALUE"""),5526560.0)</f>
        <v>5526560</v>
      </c>
    </row>
    <row r="4">
      <c r="A4" s="2">
        <f>IFERROR(__xludf.DUMMYFUNCTION("""COMPUTED_VALUE"""),45295.66666666667)</f>
        <v>45295.66667</v>
      </c>
      <c r="B4" s="1">
        <f>IFERROR(__xludf.DUMMYFUNCTION("""COMPUTED_VALUE"""),278.77)</f>
        <v>278.77</v>
      </c>
      <c r="D4" s="2">
        <f>IFERROR(__xludf.DUMMYFUNCTION("""COMPUTED_VALUE"""),45295.66666666667)</f>
        <v>45295.66667</v>
      </c>
      <c r="E4" s="1">
        <f>IFERROR(__xludf.DUMMYFUNCTION("""COMPUTED_VALUE"""),279.35)</f>
        <v>279.35</v>
      </c>
      <c r="G4" s="2">
        <f>IFERROR(__xludf.DUMMYFUNCTION("""COMPUTED_VALUE"""),45295.66666666667)</f>
        <v>45295.66667</v>
      </c>
      <c r="H4" s="1">
        <f>IFERROR(__xludf.DUMMYFUNCTION("""COMPUTED_VALUE"""),277.15)</f>
        <v>277.15</v>
      </c>
      <c r="J4" s="2">
        <f>IFERROR(__xludf.DUMMYFUNCTION("""COMPUTED_VALUE"""),45295.66666666667)</f>
        <v>45295.66667</v>
      </c>
      <c r="K4" s="1">
        <f>IFERROR(__xludf.DUMMYFUNCTION("""COMPUTED_VALUE"""),277.44)</f>
        <v>277.44</v>
      </c>
      <c r="M4" s="2">
        <f>IFERROR(__xludf.DUMMYFUNCTION("""COMPUTED_VALUE"""),45295.66666666667)</f>
        <v>45295.66667</v>
      </c>
      <c r="N4" s="1">
        <f>IFERROR(__xludf.DUMMYFUNCTION("""COMPUTED_VALUE"""),4648144.0)</f>
        <v>4648144</v>
      </c>
    </row>
    <row r="5">
      <c r="A5" s="2">
        <f>IFERROR(__xludf.DUMMYFUNCTION("""COMPUTED_VALUE"""),45296.66666666667)</f>
        <v>45296.66667</v>
      </c>
      <c r="B5" s="1">
        <f>IFERROR(__xludf.DUMMYFUNCTION("""COMPUTED_VALUE"""),276.08)</f>
        <v>276.08</v>
      </c>
      <c r="D5" s="2">
        <f>IFERROR(__xludf.DUMMYFUNCTION("""COMPUTED_VALUE"""),45296.66666666667)</f>
        <v>45296.66667</v>
      </c>
      <c r="E5" s="1">
        <f>IFERROR(__xludf.DUMMYFUNCTION("""COMPUTED_VALUE"""),279.47)</f>
        <v>279.47</v>
      </c>
      <c r="G5" s="2">
        <f>IFERROR(__xludf.DUMMYFUNCTION("""COMPUTED_VALUE"""),45296.66666666667)</f>
        <v>45296.66667</v>
      </c>
      <c r="H5" s="1">
        <f>IFERROR(__xludf.DUMMYFUNCTION("""COMPUTED_VALUE"""),275.52)</f>
        <v>275.52</v>
      </c>
      <c r="J5" s="2">
        <f>IFERROR(__xludf.DUMMYFUNCTION("""COMPUTED_VALUE"""),45296.66666666667)</f>
        <v>45296.66667</v>
      </c>
      <c r="K5" s="1">
        <f>IFERROR(__xludf.DUMMYFUNCTION("""COMPUTED_VALUE"""),277.22)</f>
        <v>277.22</v>
      </c>
      <c r="M5" s="2">
        <f>IFERROR(__xludf.DUMMYFUNCTION("""COMPUTED_VALUE"""),45296.66666666667)</f>
        <v>45296.66667</v>
      </c>
      <c r="N5" s="1">
        <f>IFERROR(__xludf.DUMMYFUNCTION("""COMPUTED_VALUE"""),6062769.0)</f>
        <v>6062769</v>
      </c>
    </row>
    <row r="6">
      <c r="A6" s="2">
        <f>IFERROR(__xludf.DUMMYFUNCTION("""COMPUTED_VALUE"""),45299.66666666667)</f>
        <v>45299.66667</v>
      </c>
      <c r="B6" s="1">
        <f>IFERROR(__xludf.DUMMYFUNCTION("""COMPUTED_VALUE"""),277.09)</f>
        <v>277.09</v>
      </c>
      <c r="D6" s="2">
        <f>IFERROR(__xludf.DUMMYFUNCTION("""COMPUTED_VALUE"""),45299.66666666667)</f>
        <v>45299.66667</v>
      </c>
      <c r="E6" s="1">
        <f>IFERROR(__xludf.DUMMYFUNCTION("""COMPUTED_VALUE"""),279.14)</f>
        <v>279.14</v>
      </c>
      <c r="G6" s="2">
        <f>IFERROR(__xludf.DUMMYFUNCTION("""COMPUTED_VALUE"""),45299.66666666667)</f>
        <v>45299.66667</v>
      </c>
      <c r="H6" s="1">
        <f>IFERROR(__xludf.DUMMYFUNCTION("""COMPUTED_VALUE"""),276.08)</f>
        <v>276.08</v>
      </c>
      <c r="J6" s="2">
        <f>IFERROR(__xludf.DUMMYFUNCTION("""COMPUTED_VALUE"""),45299.66666666667)</f>
        <v>45299.66667</v>
      </c>
      <c r="K6" s="1">
        <f>IFERROR(__xludf.DUMMYFUNCTION("""COMPUTED_VALUE"""),278.81)</f>
        <v>278.81</v>
      </c>
      <c r="M6" s="2">
        <f>IFERROR(__xludf.DUMMYFUNCTION("""COMPUTED_VALUE"""),45299.66666666667)</f>
        <v>45299.66667</v>
      </c>
      <c r="N6" s="1">
        <f>IFERROR(__xludf.DUMMYFUNCTION("""COMPUTED_VALUE"""),3836634.0)</f>
        <v>3836634</v>
      </c>
    </row>
    <row r="7">
      <c r="A7" s="2">
        <f>IFERROR(__xludf.DUMMYFUNCTION("""COMPUTED_VALUE"""),45300.66666666667)</f>
        <v>45300.66667</v>
      </c>
      <c r="B7" s="1">
        <f>IFERROR(__xludf.DUMMYFUNCTION("""COMPUTED_VALUE"""),277.05)</f>
        <v>277.05</v>
      </c>
      <c r="D7" s="2">
        <f>IFERROR(__xludf.DUMMYFUNCTION("""COMPUTED_VALUE"""),45300.66666666667)</f>
        <v>45300.66667</v>
      </c>
      <c r="E7" s="1">
        <f>IFERROR(__xludf.DUMMYFUNCTION("""COMPUTED_VALUE"""),277.35)</f>
        <v>277.35</v>
      </c>
      <c r="G7" s="2">
        <f>IFERROR(__xludf.DUMMYFUNCTION("""COMPUTED_VALUE"""),45300.66666666667)</f>
        <v>45300.66667</v>
      </c>
      <c r="H7" s="1">
        <f>IFERROR(__xludf.DUMMYFUNCTION("""COMPUTED_VALUE"""),274.64)</f>
        <v>274.64</v>
      </c>
      <c r="J7" s="2">
        <f>IFERROR(__xludf.DUMMYFUNCTION("""COMPUTED_VALUE"""),45300.66666666667)</f>
        <v>45300.66667</v>
      </c>
      <c r="K7" s="1">
        <f>IFERROR(__xludf.DUMMYFUNCTION("""COMPUTED_VALUE"""),275.5)</f>
        <v>275.5</v>
      </c>
      <c r="M7" s="2">
        <f>IFERROR(__xludf.DUMMYFUNCTION("""COMPUTED_VALUE"""),45300.66666666667)</f>
        <v>45300.66667</v>
      </c>
      <c r="N7" s="1">
        <f>IFERROR(__xludf.DUMMYFUNCTION("""COMPUTED_VALUE"""),4768648.0)</f>
        <v>4768648</v>
      </c>
    </row>
    <row r="8">
      <c r="A8" s="2">
        <f>IFERROR(__xludf.DUMMYFUNCTION("""COMPUTED_VALUE"""),45301.66666666667)</f>
        <v>45301.66667</v>
      </c>
      <c r="B8" s="1">
        <f>IFERROR(__xludf.DUMMYFUNCTION("""COMPUTED_VALUE"""),275.47)</f>
        <v>275.47</v>
      </c>
      <c r="D8" s="2">
        <f>IFERROR(__xludf.DUMMYFUNCTION("""COMPUTED_VALUE"""),45301.66666666667)</f>
        <v>45301.66667</v>
      </c>
      <c r="E8" s="1">
        <f>IFERROR(__xludf.DUMMYFUNCTION("""COMPUTED_VALUE"""),276.15)</f>
        <v>276.15</v>
      </c>
      <c r="G8" s="2">
        <f>IFERROR(__xludf.DUMMYFUNCTION("""COMPUTED_VALUE"""),45301.66666666667)</f>
        <v>45301.66667</v>
      </c>
      <c r="H8" s="1">
        <f>IFERROR(__xludf.DUMMYFUNCTION("""COMPUTED_VALUE"""),274.18)</f>
        <v>274.18</v>
      </c>
      <c r="J8" s="2">
        <f>IFERROR(__xludf.DUMMYFUNCTION("""COMPUTED_VALUE"""),45301.66666666667)</f>
        <v>45301.66667</v>
      </c>
      <c r="K8" s="1">
        <f>IFERROR(__xludf.DUMMYFUNCTION("""COMPUTED_VALUE"""),274.99)</f>
        <v>274.99</v>
      </c>
      <c r="M8" s="2">
        <f>IFERROR(__xludf.DUMMYFUNCTION("""COMPUTED_VALUE"""),45301.66666666667)</f>
        <v>45301.66667</v>
      </c>
      <c r="N8" s="1">
        <f>IFERROR(__xludf.DUMMYFUNCTION("""COMPUTED_VALUE"""),3503443.0)</f>
        <v>3503443</v>
      </c>
    </row>
    <row r="9">
      <c r="A9" s="2">
        <f>IFERROR(__xludf.DUMMYFUNCTION("""COMPUTED_VALUE"""),45302.66666666667)</f>
        <v>45302.66667</v>
      </c>
      <c r="B9" s="1">
        <f>IFERROR(__xludf.DUMMYFUNCTION("""COMPUTED_VALUE"""),273.93)</f>
        <v>273.93</v>
      </c>
      <c r="D9" s="2">
        <f>IFERROR(__xludf.DUMMYFUNCTION("""COMPUTED_VALUE"""),45302.66666666667)</f>
        <v>45302.66667</v>
      </c>
      <c r="E9" s="1">
        <f>IFERROR(__xludf.DUMMYFUNCTION("""COMPUTED_VALUE"""),273.94)</f>
        <v>273.94</v>
      </c>
      <c r="G9" s="2">
        <f>IFERROR(__xludf.DUMMYFUNCTION("""COMPUTED_VALUE"""),45302.66666666667)</f>
        <v>45302.66667</v>
      </c>
      <c r="H9" s="1">
        <f>IFERROR(__xludf.DUMMYFUNCTION("""COMPUTED_VALUE"""),268.11)</f>
        <v>268.11</v>
      </c>
      <c r="J9" s="2">
        <f>IFERROR(__xludf.DUMMYFUNCTION("""COMPUTED_VALUE"""),45302.66666666667)</f>
        <v>45302.66667</v>
      </c>
      <c r="K9" s="1">
        <f>IFERROR(__xludf.DUMMYFUNCTION("""COMPUTED_VALUE"""),268.49)</f>
        <v>268.49</v>
      </c>
      <c r="M9" s="2">
        <f>IFERROR(__xludf.DUMMYFUNCTION("""COMPUTED_VALUE"""),45302.66666666667)</f>
        <v>45302.66667</v>
      </c>
      <c r="N9" s="1">
        <f>IFERROR(__xludf.DUMMYFUNCTION("""COMPUTED_VALUE"""),4195902.0)</f>
        <v>4195902</v>
      </c>
    </row>
    <row r="10">
      <c r="A10" s="2">
        <f>IFERROR(__xludf.DUMMYFUNCTION("""COMPUTED_VALUE"""),45303.66666666667)</f>
        <v>45303.66667</v>
      </c>
      <c r="B10" s="1">
        <f>IFERROR(__xludf.DUMMYFUNCTION("""COMPUTED_VALUE"""),271.36)</f>
        <v>271.36</v>
      </c>
      <c r="D10" s="2">
        <f>IFERROR(__xludf.DUMMYFUNCTION("""COMPUTED_VALUE"""),45303.66666666667)</f>
        <v>45303.66667</v>
      </c>
      <c r="E10" s="1">
        <f>IFERROR(__xludf.DUMMYFUNCTION("""COMPUTED_VALUE"""),272.45)</f>
        <v>272.45</v>
      </c>
      <c r="G10" s="2">
        <f>IFERROR(__xludf.DUMMYFUNCTION("""COMPUTED_VALUE"""),45303.66666666667)</f>
        <v>45303.66667</v>
      </c>
      <c r="H10" s="1">
        <f>IFERROR(__xludf.DUMMYFUNCTION("""COMPUTED_VALUE"""),268.56)</f>
        <v>268.56</v>
      </c>
      <c r="J10" s="2">
        <f>IFERROR(__xludf.DUMMYFUNCTION("""COMPUTED_VALUE"""),45303.66666666667)</f>
        <v>45303.66667</v>
      </c>
      <c r="K10" s="1">
        <f>IFERROR(__xludf.DUMMYFUNCTION("""COMPUTED_VALUE"""),269.23)</f>
        <v>269.23</v>
      </c>
      <c r="M10" s="2">
        <f>IFERROR(__xludf.DUMMYFUNCTION("""COMPUTED_VALUE"""),45303.66666666667)</f>
        <v>45303.66667</v>
      </c>
      <c r="N10" s="1">
        <f>IFERROR(__xludf.DUMMYFUNCTION("""COMPUTED_VALUE"""),3215773.0)</f>
        <v>3215773</v>
      </c>
    </row>
    <row r="11">
      <c r="A11" s="2">
        <f>IFERROR(__xludf.DUMMYFUNCTION("""COMPUTED_VALUE"""),45307.66666666667)</f>
        <v>45307.66667</v>
      </c>
      <c r="B11" s="1">
        <f>IFERROR(__xludf.DUMMYFUNCTION("""COMPUTED_VALUE"""),267.9)</f>
        <v>267.9</v>
      </c>
      <c r="D11" s="2">
        <f>IFERROR(__xludf.DUMMYFUNCTION("""COMPUTED_VALUE"""),45307.66666666667)</f>
        <v>45307.66667</v>
      </c>
      <c r="E11" s="1">
        <f>IFERROR(__xludf.DUMMYFUNCTION("""COMPUTED_VALUE"""),267.94)</f>
        <v>267.94</v>
      </c>
      <c r="G11" s="2">
        <f>IFERROR(__xludf.DUMMYFUNCTION("""COMPUTED_VALUE"""),45307.66666666667)</f>
        <v>45307.66667</v>
      </c>
      <c r="H11" s="1">
        <f>IFERROR(__xludf.DUMMYFUNCTION("""COMPUTED_VALUE"""),263.44)</f>
        <v>263.44</v>
      </c>
      <c r="J11" s="2">
        <f>IFERROR(__xludf.DUMMYFUNCTION("""COMPUTED_VALUE"""),45307.66666666667)</f>
        <v>45307.66667</v>
      </c>
      <c r="K11" s="1">
        <f>IFERROR(__xludf.DUMMYFUNCTION("""COMPUTED_VALUE"""),263.94)</f>
        <v>263.94</v>
      </c>
      <c r="M11" s="2">
        <f>IFERROR(__xludf.DUMMYFUNCTION("""COMPUTED_VALUE"""),45307.66666666667)</f>
        <v>45307.66667</v>
      </c>
      <c r="N11" s="1">
        <f>IFERROR(__xludf.DUMMYFUNCTION("""COMPUTED_VALUE"""),4346579.0)</f>
        <v>4346579</v>
      </c>
    </row>
    <row r="12">
      <c r="A12" s="2">
        <f>IFERROR(__xludf.DUMMYFUNCTION("""COMPUTED_VALUE"""),45308.66666666667)</f>
        <v>45308.66667</v>
      </c>
      <c r="B12" s="1">
        <f>IFERROR(__xludf.DUMMYFUNCTION("""COMPUTED_VALUE"""),261.84)</f>
        <v>261.84</v>
      </c>
      <c r="D12" s="2">
        <f>IFERROR(__xludf.DUMMYFUNCTION("""COMPUTED_VALUE"""),45308.66666666667)</f>
        <v>45308.66667</v>
      </c>
      <c r="E12" s="1">
        <f>IFERROR(__xludf.DUMMYFUNCTION("""COMPUTED_VALUE"""),264.62)</f>
        <v>264.62</v>
      </c>
      <c r="G12" s="2">
        <f>IFERROR(__xludf.DUMMYFUNCTION("""COMPUTED_VALUE"""),45308.66666666667)</f>
        <v>45308.66667</v>
      </c>
      <c r="H12" s="1">
        <f>IFERROR(__xludf.DUMMYFUNCTION("""COMPUTED_VALUE"""),258.96)</f>
        <v>258.96</v>
      </c>
      <c r="J12" s="2">
        <f>IFERROR(__xludf.DUMMYFUNCTION("""COMPUTED_VALUE"""),45308.66666666667)</f>
        <v>45308.66667</v>
      </c>
      <c r="K12" s="1">
        <f>IFERROR(__xludf.DUMMYFUNCTION("""COMPUTED_VALUE"""),261.11)</f>
        <v>261.11</v>
      </c>
      <c r="M12" s="2">
        <f>IFERROR(__xludf.DUMMYFUNCTION("""COMPUTED_VALUE"""),45308.66666666667)</f>
        <v>45308.66667</v>
      </c>
      <c r="N12" s="1">
        <f>IFERROR(__xludf.DUMMYFUNCTION("""COMPUTED_VALUE"""),4771421.0)</f>
        <v>4771421</v>
      </c>
    </row>
    <row r="13">
      <c r="A13" s="2">
        <f>IFERROR(__xludf.DUMMYFUNCTION("""COMPUTED_VALUE"""),45309.66666666667)</f>
        <v>45309.66667</v>
      </c>
      <c r="B13" s="1">
        <f>IFERROR(__xludf.DUMMYFUNCTION("""COMPUTED_VALUE"""),260.11)</f>
        <v>260.11</v>
      </c>
      <c r="D13" s="2">
        <f>IFERROR(__xludf.DUMMYFUNCTION("""COMPUTED_VALUE"""),45309.66666666667)</f>
        <v>45309.66667</v>
      </c>
      <c r="E13" s="1">
        <f>IFERROR(__xludf.DUMMYFUNCTION("""COMPUTED_VALUE"""),260.11)</f>
        <v>260.11</v>
      </c>
      <c r="G13" s="2">
        <f>IFERROR(__xludf.DUMMYFUNCTION("""COMPUTED_VALUE"""),45309.66666666667)</f>
        <v>45309.66667</v>
      </c>
      <c r="H13" s="1">
        <f>IFERROR(__xludf.DUMMYFUNCTION("""COMPUTED_VALUE"""),256.99)</f>
        <v>256.99</v>
      </c>
      <c r="J13" s="2">
        <f>IFERROR(__xludf.DUMMYFUNCTION("""COMPUTED_VALUE"""),45309.66666666667)</f>
        <v>45309.66667</v>
      </c>
      <c r="K13" s="1">
        <f>IFERROR(__xludf.DUMMYFUNCTION("""COMPUTED_VALUE"""),258.94)</f>
        <v>258.94</v>
      </c>
      <c r="M13" s="2">
        <f>IFERROR(__xludf.DUMMYFUNCTION("""COMPUTED_VALUE"""),45309.66666666667)</f>
        <v>45309.66667</v>
      </c>
      <c r="N13" s="1">
        <f>IFERROR(__xludf.DUMMYFUNCTION("""COMPUTED_VALUE"""),5409457.0)</f>
        <v>5409457</v>
      </c>
    </row>
    <row r="14">
      <c r="A14" s="2">
        <f>IFERROR(__xludf.DUMMYFUNCTION("""COMPUTED_VALUE"""),45310.66666666667)</f>
        <v>45310.66667</v>
      </c>
      <c r="B14" s="1">
        <f>IFERROR(__xludf.DUMMYFUNCTION("""COMPUTED_VALUE"""),260.45)</f>
        <v>260.45</v>
      </c>
      <c r="D14" s="2">
        <f>IFERROR(__xludf.DUMMYFUNCTION("""COMPUTED_VALUE"""),45310.66666666667)</f>
        <v>45310.66667</v>
      </c>
      <c r="E14" s="1">
        <f>IFERROR(__xludf.DUMMYFUNCTION("""COMPUTED_VALUE"""),261.03)</f>
        <v>261.03</v>
      </c>
      <c r="G14" s="2">
        <f>IFERROR(__xludf.DUMMYFUNCTION("""COMPUTED_VALUE"""),45310.66666666667)</f>
        <v>45310.66667</v>
      </c>
      <c r="H14" s="1">
        <f>IFERROR(__xludf.DUMMYFUNCTION("""COMPUTED_VALUE"""),257.54)</f>
        <v>257.54</v>
      </c>
      <c r="J14" s="2">
        <f>IFERROR(__xludf.DUMMYFUNCTION("""COMPUTED_VALUE"""),45310.66666666667)</f>
        <v>45310.66667</v>
      </c>
      <c r="K14" s="1">
        <f>IFERROR(__xludf.DUMMYFUNCTION("""COMPUTED_VALUE"""),260.51)</f>
        <v>260.51</v>
      </c>
      <c r="M14" s="2">
        <f>IFERROR(__xludf.DUMMYFUNCTION("""COMPUTED_VALUE"""),45310.66666666667)</f>
        <v>45310.66667</v>
      </c>
      <c r="N14" s="1">
        <f>IFERROR(__xludf.DUMMYFUNCTION("""COMPUTED_VALUE"""),4678417.0)</f>
        <v>4678417</v>
      </c>
    </row>
    <row r="15">
      <c r="A15" s="2">
        <f>IFERROR(__xludf.DUMMYFUNCTION("""COMPUTED_VALUE"""),45313.66666666667)</f>
        <v>45313.66667</v>
      </c>
      <c r="B15" s="1">
        <f>IFERROR(__xludf.DUMMYFUNCTION("""COMPUTED_VALUE"""),261.67)</f>
        <v>261.67</v>
      </c>
      <c r="D15" s="2">
        <f>IFERROR(__xludf.DUMMYFUNCTION("""COMPUTED_VALUE"""),45313.66666666667)</f>
        <v>45313.66667</v>
      </c>
      <c r="E15" s="1">
        <f>IFERROR(__xludf.DUMMYFUNCTION("""COMPUTED_VALUE"""),263.09)</f>
        <v>263.09</v>
      </c>
      <c r="G15" s="2">
        <f>IFERROR(__xludf.DUMMYFUNCTION("""COMPUTED_VALUE"""),45313.66666666667)</f>
        <v>45313.66667</v>
      </c>
      <c r="H15" s="1">
        <f>IFERROR(__xludf.DUMMYFUNCTION("""COMPUTED_VALUE"""),260.77)</f>
        <v>260.77</v>
      </c>
      <c r="J15" s="2">
        <f>IFERROR(__xludf.DUMMYFUNCTION("""COMPUTED_VALUE"""),45313.66666666667)</f>
        <v>45313.66667</v>
      </c>
      <c r="K15" s="1">
        <f>IFERROR(__xludf.DUMMYFUNCTION("""COMPUTED_VALUE"""),262.38)</f>
        <v>262.38</v>
      </c>
      <c r="M15" s="2">
        <f>IFERROR(__xludf.DUMMYFUNCTION("""COMPUTED_VALUE"""),45313.66666666667)</f>
        <v>45313.66667</v>
      </c>
      <c r="N15" s="1">
        <f>IFERROR(__xludf.DUMMYFUNCTION("""COMPUTED_VALUE"""),5902203.0)</f>
        <v>5902203</v>
      </c>
    </row>
    <row r="16">
      <c r="A16" s="2">
        <f>IFERROR(__xludf.DUMMYFUNCTION("""COMPUTED_VALUE"""),45314.66666666667)</f>
        <v>45314.66667</v>
      </c>
      <c r="B16" s="1">
        <f>IFERROR(__xludf.DUMMYFUNCTION("""COMPUTED_VALUE"""),261.37)</f>
        <v>261.37</v>
      </c>
      <c r="D16" s="2">
        <f>IFERROR(__xludf.DUMMYFUNCTION("""COMPUTED_VALUE"""),45314.66666666667)</f>
        <v>45314.66667</v>
      </c>
      <c r="E16" s="1">
        <f>IFERROR(__xludf.DUMMYFUNCTION("""COMPUTED_VALUE"""),263.84)</f>
        <v>263.84</v>
      </c>
      <c r="G16" s="2">
        <f>IFERROR(__xludf.DUMMYFUNCTION("""COMPUTED_VALUE"""),45314.66666666667)</f>
        <v>45314.66667</v>
      </c>
      <c r="H16" s="1">
        <f>IFERROR(__xludf.DUMMYFUNCTION("""COMPUTED_VALUE"""),261.17)</f>
        <v>261.17</v>
      </c>
      <c r="J16" s="2">
        <f>IFERROR(__xludf.DUMMYFUNCTION("""COMPUTED_VALUE"""),45314.66666666667)</f>
        <v>45314.66667</v>
      </c>
      <c r="K16" s="1">
        <f>IFERROR(__xludf.DUMMYFUNCTION("""COMPUTED_VALUE"""),262.82)</f>
        <v>262.82</v>
      </c>
      <c r="M16" s="2">
        <f>IFERROR(__xludf.DUMMYFUNCTION("""COMPUTED_VALUE"""),45314.66666666667)</f>
        <v>45314.66667</v>
      </c>
      <c r="N16" s="1">
        <f>IFERROR(__xludf.DUMMYFUNCTION("""COMPUTED_VALUE"""),5325290.0)</f>
        <v>5325290</v>
      </c>
    </row>
    <row r="17">
      <c r="A17" s="2">
        <f>IFERROR(__xludf.DUMMYFUNCTION("""COMPUTED_VALUE"""),45315.66666666667)</f>
        <v>45315.66667</v>
      </c>
      <c r="B17" s="1">
        <f>IFERROR(__xludf.DUMMYFUNCTION("""COMPUTED_VALUE"""),264.79)</f>
        <v>264.79</v>
      </c>
      <c r="D17" s="2">
        <f>IFERROR(__xludf.DUMMYFUNCTION("""COMPUTED_VALUE"""),45315.66666666667)</f>
        <v>45315.66667</v>
      </c>
      <c r="E17" s="1">
        <f>IFERROR(__xludf.DUMMYFUNCTION("""COMPUTED_VALUE"""),265.39)</f>
        <v>265.39</v>
      </c>
      <c r="G17" s="2">
        <f>IFERROR(__xludf.DUMMYFUNCTION("""COMPUTED_VALUE"""),45315.66666666667)</f>
        <v>45315.66667</v>
      </c>
      <c r="H17" s="1">
        <f>IFERROR(__xludf.DUMMYFUNCTION("""COMPUTED_VALUE"""),258.06)</f>
        <v>258.06</v>
      </c>
      <c r="J17" s="2">
        <f>IFERROR(__xludf.DUMMYFUNCTION("""COMPUTED_VALUE"""),45315.66666666667)</f>
        <v>45315.66667</v>
      </c>
      <c r="K17" s="1">
        <f>IFERROR(__xludf.DUMMYFUNCTION("""COMPUTED_VALUE"""),258.56)</f>
        <v>258.56</v>
      </c>
      <c r="M17" s="2">
        <f>IFERROR(__xludf.DUMMYFUNCTION("""COMPUTED_VALUE"""),45315.66666666667)</f>
        <v>45315.66667</v>
      </c>
      <c r="N17" s="1">
        <f>IFERROR(__xludf.DUMMYFUNCTION("""COMPUTED_VALUE"""),5195083.0)</f>
        <v>5195083</v>
      </c>
    </row>
    <row r="18">
      <c r="A18" s="2">
        <f>IFERROR(__xludf.DUMMYFUNCTION("""COMPUTED_VALUE"""),45316.66666666667)</f>
        <v>45316.66667</v>
      </c>
      <c r="B18" s="1">
        <f>IFERROR(__xludf.DUMMYFUNCTION("""COMPUTED_VALUE"""),260.74)</f>
        <v>260.74</v>
      </c>
      <c r="D18" s="2">
        <f>IFERROR(__xludf.DUMMYFUNCTION("""COMPUTED_VALUE"""),45316.66666666667)</f>
        <v>45316.66667</v>
      </c>
      <c r="E18" s="1">
        <f>IFERROR(__xludf.DUMMYFUNCTION("""COMPUTED_VALUE"""),263.07)</f>
        <v>263.07</v>
      </c>
      <c r="G18" s="2">
        <f>IFERROR(__xludf.DUMMYFUNCTION("""COMPUTED_VALUE"""),45316.66666666667)</f>
        <v>45316.66667</v>
      </c>
      <c r="H18" s="1">
        <f>IFERROR(__xludf.DUMMYFUNCTION("""COMPUTED_VALUE"""),260.18)</f>
        <v>260.18</v>
      </c>
      <c r="J18" s="2">
        <f>IFERROR(__xludf.DUMMYFUNCTION("""COMPUTED_VALUE"""),45316.66666666667)</f>
        <v>45316.66667</v>
      </c>
      <c r="K18" s="1">
        <f>IFERROR(__xludf.DUMMYFUNCTION("""COMPUTED_VALUE"""),262.86)</f>
        <v>262.86</v>
      </c>
      <c r="M18" s="2">
        <f>IFERROR(__xludf.DUMMYFUNCTION("""COMPUTED_VALUE"""),45316.66666666667)</f>
        <v>45316.66667</v>
      </c>
      <c r="N18" s="1">
        <f>IFERROR(__xludf.DUMMYFUNCTION("""COMPUTED_VALUE"""),4962726.0)</f>
        <v>4962726</v>
      </c>
    </row>
    <row r="19">
      <c r="A19" s="2">
        <f>IFERROR(__xludf.DUMMYFUNCTION("""COMPUTED_VALUE"""),45317.66666666667)</f>
        <v>45317.66667</v>
      </c>
      <c r="B19" s="1">
        <f>IFERROR(__xludf.DUMMYFUNCTION("""COMPUTED_VALUE"""),264.11)</f>
        <v>264.11</v>
      </c>
      <c r="D19" s="2">
        <f>IFERROR(__xludf.DUMMYFUNCTION("""COMPUTED_VALUE"""),45317.66666666667)</f>
        <v>45317.66667</v>
      </c>
      <c r="E19" s="1">
        <f>IFERROR(__xludf.DUMMYFUNCTION("""COMPUTED_VALUE"""),264.99)</f>
        <v>264.99</v>
      </c>
      <c r="G19" s="2">
        <f>IFERROR(__xludf.DUMMYFUNCTION("""COMPUTED_VALUE"""),45317.66666666667)</f>
        <v>45317.66667</v>
      </c>
      <c r="H19" s="1">
        <f>IFERROR(__xludf.DUMMYFUNCTION("""COMPUTED_VALUE"""),261.79)</f>
        <v>261.79</v>
      </c>
      <c r="J19" s="2">
        <f>IFERROR(__xludf.DUMMYFUNCTION("""COMPUTED_VALUE"""),45317.66666666667)</f>
        <v>45317.66667</v>
      </c>
      <c r="K19" s="1">
        <f>IFERROR(__xludf.DUMMYFUNCTION("""COMPUTED_VALUE"""),262.48)</f>
        <v>262.48</v>
      </c>
      <c r="M19" s="2">
        <f>IFERROR(__xludf.DUMMYFUNCTION("""COMPUTED_VALUE"""),45317.66666666667)</f>
        <v>45317.66667</v>
      </c>
      <c r="N19" s="1">
        <f>IFERROR(__xludf.DUMMYFUNCTION("""COMPUTED_VALUE"""),4217213.0)</f>
        <v>4217213</v>
      </c>
    </row>
    <row r="20">
      <c r="A20" s="2">
        <f>IFERROR(__xludf.DUMMYFUNCTION("""COMPUTED_VALUE"""),45320.66666666667)</f>
        <v>45320.66667</v>
      </c>
      <c r="B20" s="1">
        <f>IFERROR(__xludf.DUMMYFUNCTION("""COMPUTED_VALUE"""),262.75)</f>
        <v>262.75</v>
      </c>
      <c r="D20" s="2">
        <f>IFERROR(__xludf.DUMMYFUNCTION("""COMPUTED_VALUE"""),45320.66666666667)</f>
        <v>45320.66667</v>
      </c>
      <c r="E20" s="1">
        <f>IFERROR(__xludf.DUMMYFUNCTION("""COMPUTED_VALUE"""),264.55)</f>
        <v>264.55</v>
      </c>
      <c r="G20" s="2">
        <f>IFERROR(__xludf.DUMMYFUNCTION("""COMPUTED_VALUE"""),45320.66666666667)</f>
        <v>45320.66667</v>
      </c>
      <c r="H20" s="1">
        <f>IFERROR(__xludf.DUMMYFUNCTION("""COMPUTED_VALUE"""),261.11)</f>
        <v>261.11</v>
      </c>
      <c r="J20" s="2">
        <f>IFERROR(__xludf.DUMMYFUNCTION("""COMPUTED_VALUE"""),45320.66666666667)</f>
        <v>45320.66667</v>
      </c>
      <c r="K20" s="1">
        <f>IFERROR(__xludf.DUMMYFUNCTION("""COMPUTED_VALUE"""),263.98)</f>
        <v>263.98</v>
      </c>
      <c r="M20" s="2">
        <f>IFERROR(__xludf.DUMMYFUNCTION("""COMPUTED_VALUE"""),45320.66666666667)</f>
        <v>45320.66667</v>
      </c>
      <c r="N20" s="1">
        <f>IFERROR(__xludf.DUMMYFUNCTION("""COMPUTED_VALUE"""),4827164.0)</f>
        <v>4827164</v>
      </c>
    </row>
    <row r="21">
      <c r="A21" s="2">
        <f>IFERROR(__xludf.DUMMYFUNCTION("""COMPUTED_VALUE"""),45321.66666666667)</f>
        <v>45321.66667</v>
      </c>
      <c r="B21" s="1">
        <f>IFERROR(__xludf.DUMMYFUNCTION("""COMPUTED_VALUE"""),263.13)</f>
        <v>263.13</v>
      </c>
      <c r="D21" s="2">
        <f>IFERROR(__xludf.DUMMYFUNCTION("""COMPUTED_VALUE"""),45321.66666666667)</f>
        <v>45321.66667</v>
      </c>
      <c r="E21" s="1">
        <f>IFERROR(__xludf.DUMMYFUNCTION("""COMPUTED_VALUE"""),264.43)</f>
        <v>264.43</v>
      </c>
      <c r="G21" s="2">
        <f>IFERROR(__xludf.DUMMYFUNCTION("""COMPUTED_VALUE"""),45321.66666666667)</f>
        <v>45321.66667</v>
      </c>
      <c r="H21" s="1">
        <f>IFERROR(__xludf.DUMMYFUNCTION("""COMPUTED_VALUE"""),261.72)</f>
        <v>261.72</v>
      </c>
      <c r="J21" s="2">
        <f>IFERROR(__xludf.DUMMYFUNCTION("""COMPUTED_VALUE"""),45321.66666666667)</f>
        <v>45321.66667</v>
      </c>
      <c r="K21" s="1">
        <f>IFERROR(__xludf.DUMMYFUNCTION("""COMPUTED_VALUE"""),262.77)</f>
        <v>262.77</v>
      </c>
      <c r="M21" s="2">
        <f>IFERROR(__xludf.DUMMYFUNCTION("""COMPUTED_VALUE"""),45321.66666666667)</f>
        <v>45321.66667</v>
      </c>
      <c r="N21" s="1">
        <f>IFERROR(__xludf.DUMMYFUNCTION("""COMPUTED_VALUE"""),5909367.0)</f>
        <v>5909367</v>
      </c>
    </row>
    <row r="22">
      <c r="A22" s="2">
        <f>IFERROR(__xludf.DUMMYFUNCTION("""COMPUTED_VALUE"""),45322.66666666667)</f>
        <v>45322.66667</v>
      </c>
      <c r="B22" s="1">
        <f>IFERROR(__xludf.DUMMYFUNCTION("""COMPUTED_VALUE"""),264.34)</f>
        <v>264.34</v>
      </c>
      <c r="D22" s="2">
        <f>IFERROR(__xludf.DUMMYFUNCTION("""COMPUTED_VALUE"""),45322.66666666667)</f>
        <v>45322.66667</v>
      </c>
      <c r="E22" s="1">
        <f>IFERROR(__xludf.DUMMYFUNCTION("""COMPUTED_VALUE"""),265.69)</f>
        <v>265.69</v>
      </c>
      <c r="G22" s="2">
        <f>IFERROR(__xludf.DUMMYFUNCTION("""COMPUTED_VALUE"""),45322.66666666667)</f>
        <v>45322.66667</v>
      </c>
      <c r="H22" s="1">
        <f>IFERROR(__xludf.DUMMYFUNCTION("""COMPUTED_VALUE"""),258.99)</f>
        <v>258.99</v>
      </c>
      <c r="J22" s="2">
        <f>IFERROR(__xludf.DUMMYFUNCTION("""COMPUTED_VALUE"""),45322.66666666667)</f>
        <v>45322.66667</v>
      </c>
      <c r="K22" s="1">
        <f>IFERROR(__xludf.DUMMYFUNCTION("""COMPUTED_VALUE"""),259.82)</f>
        <v>259.82</v>
      </c>
      <c r="M22" s="2">
        <f>IFERROR(__xludf.DUMMYFUNCTION("""COMPUTED_VALUE"""),45322.66666666667)</f>
        <v>45322.66667</v>
      </c>
      <c r="N22" s="1">
        <f>IFERROR(__xludf.DUMMYFUNCTION("""COMPUTED_VALUE"""),1.0944572E7)</f>
        <v>10944572</v>
      </c>
    </row>
    <row r="23">
      <c r="A23" s="2">
        <f>IFERROR(__xludf.DUMMYFUNCTION("""COMPUTED_VALUE"""),45323.66666666667)</f>
        <v>45323.66667</v>
      </c>
      <c r="B23" s="1">
        <f>IFERROR(__xludf.DUMMYFUNCTION("""COMPUTED_VALUE"""),260.88)</f>
        <v>260.88</v>
      </c>
      <c r="D23" s="2">
        <f>IFERROR(__xludf.DUMMYFUNCTION("""COMPUTED_VALUE"""),45323.66666666667)</f>
        <v>45323.66667</v>
      </c>
      <c r="E23" s="1">
        <f>IFERROR(__xludf.DUMMYFUNCTION("""COMPUTED_VALUE"""),267.81)</f>
        <v>267.81</v>
      </c>
      <c r="G23" s="2">
        <f>IFERROR(__xludf.DUMMYFUNCTION("""COMPUTED_VALUE"""),45323.66666666667)</f>
        <v>45323.66667</v>
      </c>
      <c r="H23" s="1">
        <f>IFERROR(__xludf.DUMMYFUNCTION("""COMPUTED_VALUE"""),260.14)</f>
        <v>260.14</v>
      </c>
      <c r="J23" s="2">
        <f>IFERROR(__xludf.DUMMYFUNCTION("""COMPUTED_VALUE"""),45323.66666666667)</f>
        <v>45323.66667</v>
      </c>
      <c r="K23" s="1">
        <f>IFERROR(__xludf.DUMMYFUNCTION("""COMPUTED_VALUE"""),267.81)</f>
        <v>267.81</v>
      </c>
      <c r="M23" s="2">
        <f>IFERROR(__xludf.DUMMYFUNCTION("""COMPUTED_VALUE"""),45323.66666666667)</f>
        <v>45323.66667</v>
      </c>
      <c r="N23" s="1">
        <f>IFERROR(__xludf.DUMMYFUNCTION("""COMPUTED_VALUE"""),1.1409879E7)</f>
        <v>11409879</v>
      </c>
    </row>
    <row r="24">
      <c r="A24" s="2">
        <f>IFERROR(__xludf.DUMMYFUNCTION("""COMPUTED_VALUE"""),45324.66666666667)</f>
        <v>45324.66667</v>
      </c>
      <c r="B24" s="1">
        <f>IFERROR(__xludf.DUMMYFUNCTION("""COMPUTED_VALUE"""),264.6)</f>
        <v>264.6</v>
      </c>
      <c r="D24" s="2">
        <f>IFERROR(__xludf.DUMMYFUNCTION("""COMPUTED_VALUE"""),45324.66666666667)</f>
        <v>45324.66667</v>
      </c>
      <c r="E24" s="1">
        <f>IFERROR(__xludf.DUMMYFUNCTION("""COMPUTED_VALUE"""),266.17)</f>
        <v>266.17</v>
      </c>
      <c r="G24" s="2">
        <f>IFERROR(__xludf.DUMMYFUNCTION("""COMPUTED_VALUE"""),45324.66666666667)</f>
        <v>45324.66667</v>
      </c>
      <c r="H24" s="1">
        <f>IFERROR(__xludf.DUMMYFUNCTION("""COMPUTED_VALUE"""),261.19)</f>
        <v>261.19</v>
      </c>
      <c r="J24" s="2">
        <f>IFERROR(__xludf.DUMMYFUNCTION("""COMPUTED_VALUE"""),45324.66666666667)</f>
        <v>45324.66667</v>
      </c>
      <c r="K24" s="1">
        <f>IFERROR(__xludf.DUMMYFUNCTION("""COMPUTED_VALUE"""),263.97)</f>
        <v>263.97</v>
      </c>
      <c r="M24" s="2">
        <f>IFERROR(__xludf.DUMMYFUNCTION("""COMPUTED_VALUE"""),45324.66666666667)</f>
        <v>45324.66667</v>
      </c>
      <c r="N24" s="1">
        <f>IFERROR(__xludf.DUMMYFUNCTION("""COMPUTED_VALUE"""),6328942.0)</f>
        <v>6328942</v>
      </c>
    </row>
    <row r="25">
      <c r="A25" s="2">
        <f>IFERROR(__xludf.DUMMYFUNCTION("""COMPUTED_VALUE"""),45327.66666666667)</f>
        <v>45327.66667</v>
      </c>
      <c r="B25" s="1">
        <f>IFERROR(__xludf.DUMMYFUNCTION("""COMPUTED_VALUE"""),261.32)</f>
        <v>261.32</v>
      </c>
      <c r="D25" s="2">
        <f>IFERROR(__xludf.DUMMYFUNCTION("""COMPUTED_VALUE"""),45327.66666666667)</f>
        <v>45327.66667</v>
      </c>
      <c r="E25" s="1">
        <f>IFERROR(__xludf.DUMMYFUNCTION("""COMPUTED_VALUE"""),261.32)</f>
        <v>261.32</v>
      </c>
      <c r="G25" s="2">
        <f>IFERROR(__xludf.DUMMYFUNCTION("""COMPUTED_VALUE"""),45327.66666666667)</f>
        <v>45327.66667</v>
      </c>
      <c r="H25" s="1">
        <f>IFERROR(__xludf.DUMMYFUNCTION("""COMPUTED_VALUE"""),257.05)</f>
        <v>257.05</v>
      </c>
      <c r="J25" s="2">
        <f>IFERROR(__xludf.DUMMYFUNCTION("""COMPUTED_VALUE"""),45327.66666666667)</f>
        <v>45327.66667</v>
      </c>
      <c r="K25" s="1">
        <f>IFERROR(__xludf.DUMMYFUNCTION("""COMPUTED_VALUE"""),257.8)</f>
        <v>257.8</v>
      </c>
      <c r="M25" s="2">
        <f>IFERROR(__xludf.DUMMYFUNCTION("""COMPUTED_VALUE"""),45327.66666666667)</f>
        <v>45327.66667</v>
      </c>
      <c r="N25" s="1">
        <f>IFERROR(__xludf.DUMMYFUNCTION("""COMPUTED_VALUE"""),6301135.0)</f>
        <v>6301135</v>
      </c>
    </row>
    <row r="26">
      <c r="A26" s="2">
        <f>IFERROR(__xludf.DUMMYFUNCTION("""COMPUTED_VALUE"""),45328.66666666667)</f>
        <v>45328.66667</v>
      </c>
      <c r="B26" s="1">
        <f>IFERROR(__xludf.DUMMYFUNCTION("""COMPUTED_VALUE"""),258.48)</f>
        <v>258.48</v>
      </c>
      <c r="D26" s="2">
        <f>IFERROR(__xludf.DUMMYFUNCTION("""COMPUTED_VALUE"""),45328.66666666667)</f>
        <v>45328.66667</v>
      </c>
      <c r="E26" s="1">
        <f>IFERROR(__xludf.DUMMYFUNCTION("""COMPUTED_VALUE"""),259.72)</f>
        <v>259.72</v>
      </c>
      <c r="G26" s="2">
        <f>IFERROR(__xludf.DUMMYFUNCTION("""COMPUTED_VALUE"""),45328.66666666667)</f>
        <v>45328.66667</v>
      </c>
      <c r="H26" s="1">
        <f>IFERROR(__xludf.DUMMYFUNCTION("""COMPUTED_VALUE"""),256.84)</f>
        <v>256.84</v>
      </c>
      <c r="J26" s="2">
        <f>IFERROR(__xludf.DUMMYFUNCTION("""COMPUTED_VALUE"""),45328.66666666667)</f>
        <v>45328.66667</v>
      </c>
      <c r="K26" s="1">
        <f>IFERROR(__xludf.DUMMYFUNCTION("""COMPUTED_VALUE"""),258.68)</f>
        <v>258.68</v>
      </c>
      <c r="M26" s="2">
        <f>IFERROR(__xludf.DUMMYFUNCTION("""COMPUTED_VALUE"""),45328.66666666667)</f>
        <v>45328.66667</v>
      </c>
      <c r="N26" s="1">
        <f>IFERROR(__xludf.DUMMYFUNCTION("""COMPUTED_VALUE"""),6844854.0)</f>
        <v>6844854</v>
      </c>
    </row>
    <row r="27">
      <c r="A27" s="2">
        <f>IFERROR(__xludf.DUMMYFUNCTION("""COMPUTED_VALUE"""),45329.66666666667)</f>
        <v>45329.66667</v>
      </c>
      <c r="B27" s="1">
        <f>IFERROR(__xludf.DUMMYFUNCTION("""COMPUTED_VALUE"""),260.46)</f>
        <v>260.46</v>
      </c>
      <c r="D27" s="2">
        <f>IFERROR(__xludf.DUMMYFUNCTION("""COMPUTED_VALUE"""),45329.66666666667)</f>
        <v>45329.66667</v>
      </c>
      <c r="E27" s="1">
        <f>IFERROR(__xludf.DUMMYFUNCTION("""COMPUTED_VALUE"""),260.46)</f>
        <v>260.46</v>
      </c>
      <c r="G27" s="2">
        <f>IFERROR(__xludf.DUMMYFUNCTION("""COMPUTED_VALUE"""),45329.66666666667)</f>
        <v>45329.66667</v>
      </c>
      <c r="H27" s="1">
        <f>IFERROR(__xludf.DUMMYFUNCTION("""COMPUTED_VALUE"""),256.72)</f>
        <v>256.72</v>
      </c>
      <c r="J27" s="2">
        <f>IFERROR(__xludf.DUMMYFUNCTION("""COMPUTED_VALUE"""),45329.66666666667)</f>
        <v>45329.66667</v>
      </c>
      <c r="K27" s="1">
        <f>IFERROR(__xludf.DUMMYFUNCTION("""COMPUTED_VALUE"""),257.54)</f>
        <v>257.54</v>
      </c>
      <c r="M27" s="2">
        <f>IFERROR(__xludf.DUMMYFUNCTION("""COMPUTED_VALUE"""),45329.66666666667)</f>
        <v>45329.66667</v>
      </c>
      <c r="N27" s="1">
        <f>IFERROR(__xludf.DUMMYFUNCTION("""COMPUTED_VALUE"""),5898471.0)</f>
        <v>5898471</v>
      </c>
    </row>
    <row r="28">
      <c r="A28" s="2">
        <f>IFERROR(__xludf.DUMMYFUNCTION("""COMPUTED_VALUE"""),45330.66666666667)</f>
        <v>45330.66667</v>
      </c>
      <c r="B28" s="1">
        <f>IFERROR(__xludf.DUMMYFUNCTION("""COMPUTED_VALUE"""),256.91)</f>
        <v>256.91</v>
      </c>
      <c r="D28" s="2">
        <f>IFERROR(__xludf.DUMMYFUNCTION("""COMPUTED_VALUE"""),45330.66666666667)</f>
        <v>45330.66667</v>
      </c>
      <c r="E28" s="1">
        <f>IFERROR(__xludf.DUMMYFUNCTION("""COMPUTED_VALUE"""),262.06)</f>
        <v>262.06</v>
      </c>
      <c r="G28" s="2">
        <f>IFERROR(__xludf.DUMMYFUNCTION("""COMPUTED_VALUE"""),45330.66666666667)</f>
        <v>45330.66667</v>
      </c>
      <c r="H28" s="1">
        <f>IFERROR(__xludf.DUMMYFUNCTION("""COMPUTED_VALUE"""),256.25)</f>
        <v>256.25</v>
      </c>
      <c r="J28" s="2">
        <f>IFERROR(__xludf.DUMMYFUNCTION("""COMPUTED_VALUE"""),45330.66666666667)</f>
        <v>45330.66667</v>
      </c>
      <c r="K28" s="1">
        <f>IFERROR(__xludf.DUMMYFUNCTION("""COMPUTED_VALUE"""),261.86)</f>
        <v>261.86</v>
      </c>
      <c r="M28" s="2">
        <f>IFERROR(__xludf.DUMMYFUNCTION("""COMPUTED_VALUE"""),45330.66666666667)</f>
        <v>45330.66667</v>
      </c>
      <c r="N28" s="1">
        <f>IFERROR(__xludf.DUMMYFUNCTION("""COMPUTED_VALUE"""),6799078.0)</f>
        <v>6799078</v>
      </c>
    </row>
    <row r="29">
      <c r="A29" s="2">
        <f>IFERROR(__xludf.DUMMYFUNCTION("""COMPUTED_VALUE"""),45331.66666666667)</f>
        <v>45331.66667</v>
      </c>
      <c r="B29" s="1">
        <f>IFERROR(__xludf.DUMMYFUNCTION("""COMPUTED_VALUE"""),261.03)</f>
        <v>261.03</v>
      </c>
      <c r="D29" s="2">
        <f>IFERROR(__xludf.DUMMYFUNCTION("""COMPUTED_VALUE"""),45331.66666666667)</f>
        <v>45331.66667</v>
      </c>
      <c r="E29" s="1">
        <f>IFERROR(__xludf.DUMMYFUNCTION("""COMPUTED_VALUE"""),262.89)</f>
        <v>262.89</v>
      </c>
      <c r="G29" s="2">
        <f>IFERROR(__xludf.DUMMYFUNCTION("""COMPUTED_VALUE"""),45331.66666666667)</f>
        <v>45331.66667</v>
      </c>
      <c r="H29" s="1">
        <f>IFERROR(__xludf.DUMMYFUNCTION("""COMPUTED_VALUE"""),260.65)</f>
        <v>260.65</v>
      </c>
      <c r="J29" s="2">
        <f>IFERROR(__xludf.DUMMYFUNCTION("""COMPUTED_VALUE"""),45331.66666666667)</f>
        <v>45331.66667</v>
      </c>
      <c r="K29" s="1">
        <f>IFERROR(__xludf.DUMMYFUNCTION("""COMPUTED_VALUE"""),262.09)</f>
        <v>262.09</v>
      </c>
      <c r="M29" s="2">
        <f>IFERROR(__xludf.DUMMYFUNCTION("""COMPUTED_VALUE"""),45331.66666666667)</f>
        <v>45331.66667</v>
      </c>
      <c r="N29" s="1">
        <f>IFERROR(__xludf.DUMMYFUNCTION("""COMPUTED_VALUE"""),4832214.0)</f>
        <v>4832214</v>
      </c>
    </row>
    <row r="30">
      <c r="A30" s="2">
        <f>IFERROR(__xludf.DUMMYFUNCTION("""COMPUTED_VALUE"""),45334.66666666667)</f>
        <v>45334.66667</v>
      </c>
      <c r="B30" s="1">
        <f>IFERROR(__xludf.DUMMYFUNCTION("""COMPUTED_VALUE"""),262.58)</f>
        <v>262.58</v>
      </c>
      <c r="D30" s="2">
        <f>IFERROR(__xludf.DUMMYFUNCTION("""COMPUTED_VALUE"""),45334.66666666667)</f>
        <v>45334.66667</v>
      </c>
      <c r="E30" s="1">
        <f>IFERROR(__xludf.DUMMYFUNCTION("""COMPUTED_VALUE"""),266.8)</f>
        <v>266.8</v>
      </c>
      <c r="G30" s="2">
        <f>IFERROR(__xludf.DUMMYFUNCTION("""COMPUTED_VALUE"""),45334.66666666667)</f>
        <v>45334.66667</v>
      </c>
      <c r="H30" s="1">
        <f>IFERROR(__xludf.DUMMYFUNCTION("""COMPUTED_VALUE"""),262.47)</f>
        <v>262.47</v>
      </c>
      <c r="J30" s="2">
        <f>IFERROR(__xludf.DUMMYFUNCTION("""COMPUTED_VALUE"""),45334.66666666667)</f>
        <v>45334.66667</v>
      </c>
      <c r="K30" s="1">
        <f>IFERROR(__xludf.DUMMYFUNCTION("""COMPUTED_VALUE"""),266.07)</f>
        <v>266.07</v>
      </c>
      <c r="M30" s="2">
        <f>IFERROR(__xludf.DUMMYFUNCTION("""COMPUTED_VALUE"""),45334.66666666667)</f>
        <v>45334.66667</v>
      </c>
      <c r="N30" s="1">
        <f>IFERROR(__xludf.DUMMYFUNCTION("""COMPUTED_VALUE"""),4985513.0)</f>
        <v>4985513</v>
      </c>
    </row>
    <row r="31">
      <c r="A31" s="2">
        <f>IFERROR(__xludf.DUMMYFUNCTION("""COMPUTED_VALUE"""),45335.66666666667)</f>
        <v>45335.66667</v>
      </c>
      <c r="B31" s="1">
        <f>IFERROR(__xludf.DUMMYFUNCTION("""COMPUTED_VALUE"""),262.8)</f>
        <v>262.8</v>
      </c>
      <c r="D31" s="2">
        <f>IFERROR(__xludf.DUMMYFUNCTION("""COMPUTED_VALUE"""),45335.66666666667)</f>
        <v>45335.66667</v>
      </c>
      <c r="E31" s="1">
        <f>IFERROR(__xludf.DUMMYFUNCTION("""COMPUTED_VALUE"""),263.22)</f>
        <v>263.22</v>
      </c>
      <c r="G31" s="2">
        <f>IFERROR(__xludf.DUMMYFUNCTION("""COMPUTED_VALUE"""),45335.66666666667)</f>
        <v>45335.66667</v>
      </c>
      <c r="H31" s="1">
        <f>IFERROR(__xludf.DUMMYFUNCTION("""COMPUTED_VALUE"""),256.33)</f>
        <v>256.33</v>
      </c>
      <c r="J31" s="2">
        <f>IFERROR(__xludf.DUMMYFUNCTION("""COMPUTED_VALUE"""),45335.66666666667)</f>
        <v>45335.66667</v>
      </c>
      <c r="K31" s="1">
        <f>IFERROR(__xludf.DUMMYFUNCTION("""COMPUTED_VALUE"""),258.04)</f>
        <v>258.04</v>
      </c>
      <c r="M31" s="2">
        <f>IFERROR(__xludf.DUMMYFUNCTION("""COMPUTED_VALUE"""),45335.66666666667)</f>
        <v>45335.66667</v>
      </c>
      <c r="N31" s="1">
        <f>IFERROR(__xludf.DUMMYFUNCTION("""COMPUTED_VALUE"""),5742967.0)</f>
        <v>5742967</v>
      </c>
    </row>
    <row r="32">
      <c r="A32" s="2">
        <f>IFERROR(__xludf.DUMMYFUNCTION("""COMPUTED_VALUE"""),45336.66666666667)</f>
        <v>45336.66667</v>
      </c>
      <c r="B32" s="1">
        <f>IFERROR(__xludf.DUMMYFUNCTION("""COMPUTED_VALUE"""),258.58)</f>
        <v>258.58</v>
      </c>
      <c r="D32" s="2">
        <f>IFERROR(__xludf.DUMMYFUNCTION("""COMPUTED_VALUE"""),45336.66666666667)</f>
        <v>45336.66667</v>
      </c>
      <c r="E32" s="1">
        <f>IFERROR(__xludf.DUMMYFUNCTION("""COMPUTED_VALUE"""),261.46)</f>
        <v>261.46</v>
      </c>
      <c r="G32" s="2">
        <f>IFERROR(__xludf.DUMMYFUNCTION("""COMPUTED_VALUE"""),45336.66666666667)</f>
        <v>45336.66667</v>
      </c>
      <c r="H32" s="1">
        <f>IFERROR(__xludf.DUMMYFUNCTION("""COMPUTED_VALUE"""),257.24)</f>
        <v>257.24</v>
      </c>
      <c r="J32" s="2">
        <f>IFERROR(__xludf.DUMMYFUNCTION("""COMPUTED_VALUE"""),45336.66666666667)</f>
        <v>45336.66667</v>
      </c>
      <c r="K32" s="1">
        <f>IFERROR(__xludf.DUMMYFUNCTION("""COMPUTED_VALUE"""),260.97)</f>
        <v>260.97</v>
      </c>
      <c r="M32" s="2">
        <f>IFERROR(__xludf.DUMMYFUNCTION("""COMPUTED_VALUE"""),45336.66666666667)</f>
        <v>45336.66667</v>
      </c>
      <c r="N32" s="1">
        <f>IFERROR(__xludf.DUMMYFUNCTION("""COMPUTED_VALUE"""),5278754.0)</f>
        <v>5278754</v>
      </c>
    </row>
    <row r="33">
      <c r="A33" s="2">
        <f>IFERROR(__xludf.DUMMYFUNCTION("""COMPUTED_VALUE"""),45337.66666666667)</f>
        <v>45337.66667</v>
      </c>
      <c r="B33" s="1">
        <f>IFERROR(__xludf.DUMMYFUNCTION("""COMPUTED_VALUE"""),262.24)</f>
        <v>262.24</v>
      </c>
      <c r="D33" s="2">
        <f>IFERROR(__xludf.DUMMYFUNCTION("""COMPUTED_VALUE"""),45337.66666666667)</f>
        <v>45337.66667</v>
      </c>
      <c r="E33" s="1">
        <f>IFERROR(__xludf.DUMMYFUNCTION("""COMPUTED_VALUE"""),267.12)</f>
        <v>267.12</v>
      </c>
      <c r="G33" s="2">
        <f>IFERROR(__xludf.DUMMYFUNCTION("""COMPUTED_VALUE"""),45337.66666666667)</f>
        <v>45337.66667</v>
      </c>
      <c r="H33" s="1">
        <f>IFERROR(__xludf.DUMMYFUNCTION("""COMPUTED_VALUE"""),262.17)</f>
        <v>262.17</v>
      </c>
      <c r="J33" s="2">
        <f>IFERROR(__xludf.DUMMYFUNCTION("""COMPUTED_VALUE"""),45337.66666666667)</f>
        <v>45337.66667</v>
      </c>
      <c r="K33" s="1">
        <f>IFERROR(__xludf.DUMMYFUNCTION("""COMPUTED_VALUE"""),266.21)</f>
        <v>266.21</v>
      </c>
      <c r="M33" s="2">
        <f>IFERROR(__xludf.DUMMYFUNCTION("""COMPUTED_VALUE"""),45337.66666666667)</f>
        <v>45337.66667</v>
      </c>
      <c r="N33" s="1">
        <f>IFERROR(__xludf.DUMMYFUNCTION("""COMPUTED_VALUE"""),5247891.0)</f>
        <v>5247891</v>
      </c>
    </row>
    <row r="34">
      <c r="A34" s="2">
        <f>IFERROR(__xludf.DUMMYFUNCTION("""COMPUTED_VALUE"""),45338.66666666667)</f>
        <v>45338.66667</v>
      </c>
      <c r="B34" s="1">
        <f>IFERROR(__xludf.DUMMYFUNCTION("""COMPUTED_VALUE"""),264.96)</f>
        <v>264.96</v>
      </c>
      <c r="D34" s="2">
        <f>IFERROR(__xludf.DUMMYFUNCTION("""COMPUTED_VALUE"""),45338.66666666667)</f>
        <v>45338.66667</v>
      </c>
      <c r="E34" s="1">
        <f>IFERROR(__xludf.DUMMYFUNCTION("""COMPUTED_VALUE"""),266.69)</f>
        <v>266.69</v>
      </c>
      <c r="G34" s="2">
        <f>IFERROR(__xludf.DUMMYFUNCTION("""COMPUTED_VALUE"""),45338.66666666667)</f>
        <v>45338.66667</v>
      </c>
      <c r="H34" s="1">
        <f>IFERROR(__xludf.DUMMYFUNCTION("""COMPUTED_VALUE"""),262.86)</f>
        <v>262.86</v>
      </c>
      <c r="J34" s="2">
        <f>IFERROR(__xludf.DUMMYFUNCTION("""COMPUTED_VALUE"""),45338.66666666667)</f>
        <v>45338.66667</v>
      </c>
      <c r="K34" s="1">
        <f>IFERROR(__xludf.DUMMYFUNCTION("""COMPUTED_VALUE"""),265.26)</f>
        <v>265.26</v>
      </c>
      <c r="M34" s="2">
        <f>IFERROR(__xludf.DUMMYFUNCTION("""COMPUTED_VALUE"""),45338.66666666667)</f>
        <v>45338.66667</v>
      </c>
      <c r="N34" s="1">
        <f>IFERROR(__xludf.DUMMYFUNCTION("""COMPUTED_VALUE"""),5274598.0)</f>
        <v>5274598</v>
      </c>
    </row>
    <row r="35">
      <c r="A35" s="2">
        <f>IFERROR(__xludf.DUMMYFUNCTION("""COMPUTED_VALUE"""),45342.66666666667)</f>
        <v>45342.66667</v>
      </c>
      <c r="B35" s="1">
        <f>IFERROR(__xludf.DUMMYFUNCTION("""COMPUTED_VALUE"""),264.91)</f>
        <v>264.91</v>
      </c>
      <c r="D35" s="2">
        <f>IFERROR(__xludf.DUMMYFUNCTION("""COMPUTED_VALUE"""),45342.66666666667)</f>
        <v>45342.66667</v>
      </c>
      <c r="E35" s="1">
        <f>IFERROR(__xludf.DUMMYFUNCTION("""COMPUTED_VALUE"""),269.61)</f>
        <v>269.61</v>
      </c>
      <c r="G35" s="2">
        <f>IFERROR(__xludf.DUMMYFUNCTION("""COMPUTED_VALUE"""),45342.66666666667)</f>
        <v>45342.66667</v>
      </c>
      <c r="H35" s="1">
        <f>IFERROR(__xludf.DUMMYFUNCTION("""COMPUTED_VALUE"""),264.47)</f>
        <v>264.47</v>
      </c>
      <c r="J35" s="2">
        <f>IFERROR(__xludf.DUMMYFUNCTION("""COMPUTED_VALUE"""),45342.66666666667)</f>
        <v>45342.66667</v>
      </c>
      <c r="K35" s="1">
        <f>IFERROR(__xludf.DUMMYFUNCTION("""COMPUTED_VALUE"""),266.27)</f>
        <v>266.27</v>
      </c>
      <c r="M35" s="2">
        <f>IFERROR(__xludf.DUMMYFUNCTION("""COMPUTED_VALUE"""),45342.66666666667)</f>
        <v>45342.66667</v>
      </c>
      <c r="N35" s="1">
        <f>IFERROR(__xludf.DUMMYFUNCTION("""COMPUTED_VALUE"""),6058656.0)</f>
        <v>6058656</v>
      </c>
    </row>
    <row r="36">
      <c r="A36" s="2">
        <f>IFERROR(__xludf.DUMMYFUNCTION("""COMPUTED_VALUE"""),45343.66666666667)</f>
        <v>45343.66667</v>
      </c>
      <c r="B36" s="1">
        <f>IFERROR(__xludf.DUMMYFUNCTION("""COMPUTED_VALUE"""),266.42)</f>
        <v>266.42</v>
      </c>
      <c r="D36" s="2">
        <f>IFERROR(__xludf.DUMMYFUNCTION("""COMPUTED_VALUE"""),45343.66666666667)</f>
        <v>45343.66667</v>
      </c>
      <c r="E36" s="1">
        <f>IFERROR(__xludf.DUMMYFUNCTION("""COMPUTED_VALUE"""),268.89)</f>
        <v>268.89</v>
      </c>
      <c r="G36" s="2">
        <f>IFERROR(__xludf.DUMMYFUNCTION("""COMPUTED_VALUE"""),45343.66666666667)</f>
        <v>45343.66667</v>
      </c>
      <c r="H36" s="1">
        <f>IFERROR(__xludf.DUMMYFUNCTION("""COMPUTED_VALUE"""),265.54)</f>
        <v>265.54</v>
      </c>
      <c r="J36" s="2">
        <f>IFERROR(__xludf.DUMMYFUNCTION("""COMPUTED_VALUE"""),45343.66666666667)</f>
        <v>45343.66667</v>
      </c>
      <c r="K36" s="1">
        <f>IFERROR(__xludf.DUMMYFUNCTION("""COMPUTED_VALUE"""),267.94)</f>
        <v>267.94</v>
      </c>
      <c r="M36" s="2">
        <f>IFERROR(__xludf.DUMMYFUNCTION("""COMPUTED_VALUE"""),45343.66666666667)</f>
        <v>45343.66667</v>
      </c>
      <c r="N36" s="1">
        <f>IFERROR(__xludf.DUMMYFUNCTION("""COMPUTED_VALUE"""),6783016.0)</f>
        <v>6783016</v>
      </c>
    </row>
    <row r="37">
      <c r="A37" s="2">
        <f>IFERROR(__xludf.DUMMYFUNCTION("""COMPUTED_VALUE"""),45344.66666666667)</f>
        <v>45344.66667</v>
      </c>
      <c r="B37" s="1">
        <f>IFERROR(__xludf.DUMMYFUNCTION("""COMPUTED_VALUE"""),266.27)</f>
        <v>266.27</v>
      </c>
      <c r="D37" s="2">
        <f>IFERROR(__xludf.DUMMYFUNCTION("""COMPUTED_VALUE"""),45344.66666666667)</f>
        <v>45344.66667</v>
      </c>
      <c r="E37" s="1">
        <f>IFERROR(__xludf.DUMMYFUNCTION("""COMPUTED_VALUE"""),267.68)</f>
        <v>267.68</v>
      </c>
      <c r="G37" s="2">
        <f>IFERROR(__xludf.DUMMYFUNCTION("""COMPUTED_VALUE"""),45344.66666666667)</f>
        <v>45344.66667</v>
      </c>
      <c r="H37" s="1">
        <f>IFERROR(__xludf.DUMMYFUNCTION("""COMPUTED_VALUE"""),263.52)</f>
        <v>263.52</v>
      </c>
      <c r="J37" s="2">
        <f>IFERROR(__xludf.DUMMYFUNCTION("""COMPUTED_VALUE"""),45344.66666666667)</f>
        <v>45344.66667</v>
      </c>
      <c r="K37" s="1">
        <f>IFERROR(__xludf.DUMMYFUNCTION("""COMPUTED_VALUE"""),267.04)</f>
        <v>267.04</v>
      </c>
      <c r="M37" s="2">
        <f>IFERROR(__xludf.DUMMYFUNCTION("""COMPUTED_VALUE"""),45344.66666666667)</f>
        <v>45344.66667</v>
      </c>
      <c r="N37" s="1">
        <f>IFERROR(__xludf.DUMMYFUNCTION("""COMPUTED_VALUE"""),9747320.0)</f>
        <v>9747320</v>
      </c>
    </row>
    <row r="38">
      <c r="A38" s="2">
        <f>IFERROR(__xludf.DUMMYFUNCTION("""COMPUTED_VALUE"""),45345.66666666667)</f>
        <v>45345.66667</v>
      </c>
      <c r="B38" s="1">
        <f>IFERROR(__xludf.DUMMYFUNCTION("""COMPUTED_VALUE"""),265.66)</f>
        <v>265.66</v>
      </c>
      <c r="D38" s="2">
        <f>IFERROR(__xludf.DUMMYFUNCTION("""COMPUTED_VALUE"""),45345.66666666667)</f>
        <v>45345.66667</v>
      </c>
      <c r="E38" s="1">
        <f>IFERROR(__xludf.DUMMYFUNCTION("""COMPUTED_VALUE"""),266.77)</f>
        <v>266.77</v>
      </c>
      <c r="G38" s="2">
        <f>IFERROR(__xludf.DUMMYFUNCTION("""COMPUTED_VALUE"""),45345.66666666667)</f>
        <v>45345.66667</v>
      </c>
      <c r="H38" s="1">
        <f>IFERROR(__xludf.DUMMYFUNCTION("""COMPUTED_VALUE"""),264.68)</f>
        <v>264.68</v>
      </c>
      <c r="J38" s="2">
        <f>IFERROR(__xludf.DUMMYFUNCTION("""COMPUTED_VALUE"""),45345.66666666667)</f>
        <v>45345.66667</v>
      </c>
      <c r="K38" s="1">
        <f>IFERROR(__xludf.DUMMYFUNCTION("""COMPUTED_VALUE"""),264.76)</f>
        <v>264.76</v>
      </c>
      <c r="M38" s="2">
        <f>IFERROR(__xludf.DUMMYFUNCTION("""COMPUTED_VALUE"""),45345.66666666667)</f>
        <v>45345.66667</v>
      </c>
      <c r="N38" s="1">
        <f>IFERROR(__xludf.DUMMYFUNCTION("""COMPUTED_VALUE"""),4134488.0)</f>
        <v>4134488</v>
      </c>
    </row>
    <row r="39">
      <c r="A39" s="2">
        <f>IFERROR(__xludf.DUMMYFUNCTION("""COMPUTED_VALUE"""),45348.66666666667)</f>
        <v>45348.66667</v>
      </c>
      <c r="B39" s="1">
        <f>IFERROR(__xludf.DUMMYFUNCTION("""COMPUTED_VALUE"""),263.51)</f>
        <v>263.51</v>
      </c>
      <c r="D39" s="2">
        <f>IFERROR(__xludf.DUMMYFUNCTION("""COMPUTED_VALUE"""),45348.66666666667)</f>
        <v>45348.66667</v>
      </c>
      <c r="E39" s="1">
        <f>IFERROR(__xludf.DUMMYFUNCTION("""COMPUTED_VALUE"""),263.53)</f>
        <v>263.53</v>
      </c>
      <c r="G39" s="2">
        <f>IFERROR(__xludf.DUMMYFUNCTION("""COMPUTED_VALUE"""),45348.66666666667)</f>
        <v>45348.66667</v>
      </c>
      <c r="H39" s="1">
        <f>IFERROR(__xludf.DUMMYFUNCTION("""COMPUTED_VALUE"""),259.4)</f>
        <v>259.4</v>
      </c>
      <c r="J39" s="2">
        <f>IFERROR(__xludf.DUMMYFUNCTION("""COMPUTED_VALUE"""),45348.66666666667)</f>
        <v>45348.66667</v>
      </c>
      <c r="K39" s="1">
        <f>IFERROR(__xludf.DUMMYFUNCTION("""COMPUTED_VALUE"""),261.06)</f>
        <v>261.06</v>
      </c>
      <c r="M39" s="2">
        <f>IFERROR(__xludf.DUMMYFUNCTION("""COMPUTED_VALUE"""),45348.66666666667)</f>
        <v>45348.66667</v>
      </c>
      <c r="N39" s="1">
        <f>IFERROR(__xludf.DUMMYFUNCTION("""COMPUTED_VALUE"""),4267333.0)</f>
        <v>4267333</v>
      </c>
    </row>
    <row r="40">
      <c r="A40" s="2">
        <f>IFERROR(__xludf.DUMMYFUNCTION("""COMPUTED_VALUE"""),45349.66666666667)</f>
        <v>45349.66667</v>
      </c>
      <c r="B40" s="1">
        <f>IFERROR(__xludf.DUMMYFUNCTION("""COMPUTED_VALUE"""),262.71)</f>
        <v>262.71</v>
      </c>
      <c r="D40" s="2">
        <f>IFERROR(__xludf.DUMMYFUNCTION("""COMPUTED_VALUE"""),45349.66666666667)</f>
        <v>45349.66667</v>
      </c>
      <c r="E40" s="1">
        <f>IFERROR(__xludf.DUMMYFUNCTION("""COMPUTED_VALUE"""),264.35)</f>
        <v>264.35</v>
      </c>
      <c r="G40" s="2">
        <f>IFERROR(__xludf.DUMMYFUNCTION("""COMPUTED_VALUE"""),45349.66666666667)</f>
        <v>45349.66667</v>
      </c>
      <c r="H40" s="1">
        <f>IFERROR(__xludf.DUMMYFUNCTION("""COMPUTED_VALUE"""),261.68)</f>
        <v>261.68</v>
      </c>
      <c r="J40" s="2">
        <f>IFERROR(__xludf.DUMMYFUNCTION("""COMPUTED_VALUE"""),45349.66666666667)</f>
        <v>45349.66667</v>
      </c>
      <c r="K40" s="1">
        <f>IFERROR(__xludf.DUMMYFUNCTION("""COMPUTED_VALUE"""),264.17)</f>
        <v>264.17</v>
      </c>
      <c r="M40" s="2">
        <f>IFERROR(__xludf.DUMMYFUNCTION("""COMPUTED_VALUE"""),45349.66666666667)</f>
        <v>45349.66667</v>
      </c>
      <c r="N40" s="1">
        <f>IFERROR(__xludf.DUMMYFUNCTION("""COMPUTED_VALUE"""),3709887.0)</f>
        <v>3709887</v>
      </c>
    </row>
    <row r="41">
      <c r="A41" s="2">
        <f>IFERROR(__xludf.DUMMYFUNCTION("""COMPUTED_VALUE"""),45350.66666666667)</f>
        <v>45350.66667</v>
      </c>
      <c r="B41" s="1">
        <f>IFERROR(__xludf.DUMMYFUNCTION("""COMPUTED_VALUE"""),263.85)</f>
        <v>263.85</v>
      </c>
      <c r="D41" s="2">
        <f>IFERROR(__xludf.DUMMYFUNCTION("""COMPUTED_VALUE"""),45350.66666666667)</f>
        <v>45350.66667</v>
      </c>
      <c r="E41" s="1">
        <f>IFERROR(__xludf.DUMMYFUNCTION("""COMPUTED_VALUE"""),266.34)</f>
        <v>266.34</v>
      </c>
      <c r="G41" s="2">
        <f>IFERROR(__xludf.DUMMYFUNCTION("""COMPUTED_VALUE"""),45350.66666666667)</f>
        <v>45350.66667</v>
      </c>
      <c r="H41" s="1">
        <f>IFERROR(__xludf.DUMMYFUNCTION("""COMPUTED_VALUE"""),263.12)</f>
        <v>263.12</v>
      </c>
      <c r="J41" s="2">
        <f>IFERROR(__xludf.DUMMYFUNCTION("""COMPUTED_VALUE"""),45350.66666666667)</f>
        <v>45350.66667</v>
      </c>
      <c r="K41" s="1">
        <f>IFERROR(__xludf.DUMMYFUNCTION("""COMPUTED_VALUE"""),266.3)</f>
        <v>266.3</v>
      </c>
      <c r="M41" s="2">
        <f>IFERROR(__xludf.DUMMYFUNCTION("""COMPUTED_VALUE"""),45350.66666666667)</f>
        <v>45350.66667</v>
      </c>
      <c r="N41" s="1">
        <f>IFERROR(__xludf.DUMMYFUNCTION("""COMPUTED_VALUE"""),4659668.0)</f>
        <v>4659668</v>
      </c>
    </row>
    <row r="42">
      <c r="A42" s="2">
        <f>IFERROR(__xludf.DUMMYFUNCTION("""COMPUTED_VALUE"""),45351.66666666667)</f>
        <v>45351.66667</v>
      </c>
      <c r="B42" s="1">
        <f>IFERROR(__xludf.DUMMYFUNCTION("""COMPUTED_VALUE"""),268.29)</f>
        <v>268.29</v>
      </c>
      <c r="D42" s="2">
        <f>IFERROR(__xludf.DUMMYFUNCTION("""COMPUTED_VALUE"""),45351.66666666667)</f>
        <v>45351.66667</v>
      </c>
      <c r="E42" s="1">
        <f>IFERROR(__xludf.DUMMYFUNCTION("""COMPUTED_VALUE"""),268.88)</f>
        <v>268.88</v>
      </c>
      <c r="G42" s="2">
        <f>IFERROR(__xludf.DUMMYFUNCTION("""COMPUTED_VALUE"""),45351.66666666667)</f>
        <v>45351.66667</v>
      </c>
      <c r="H42" s="1">
        <f>IFERROR(__xludf.DUMMYFUNCTION("""COMPUTED_VALUE"""),266.17)</f>
        <v>266.17</v>
      </c>
      <c r="J42" s="2">
        <f>IFERROR(__xludf.DUMMYFUNCTION("""COMPUTED_VALUE"""),45351.66666666667)</f>
        <v>45351.66667</v>
      </c>
      <c r="K42" s="1">
        <f>IFERROR(__xludf.DUMMYFUNCTION("""COMPUTED_VALUE"""),267.42)</f>
        <v>267.42</v>
      </c>
      <c r="M42" s="2">
        <f>IFERROR(__xludf.DUMMYFUNCTION("""COMPUTED_VALUE"""),45351.66666666667)</f>
        <v>45351.66667</v>
      </c>
      <c r="N42" s="1">
        <f>IFERROR(__xludf.DUMMYFUNCTION("""COMPUTED_VALUE"""),6280099.0)</f>
        <v>6280099</v>
      </c>
    </row>
    <row r="43">
      <c r="A43" s="2">
        <f>IFERROR(__xludf.DUMMYFUNCTION("""COMPUTED_VALUE"""),45352.66666666667)</f>
        <v>45352.66667</v>
      </c>
      <c r="B43" s="1">
        <f>IFERROR(__xludf.DUMMYFUNCTION("""COMPUTED_VALUE"""),267.09)</f>
        <v>267.09</v>
      </c>
      <c r="D43" s="2">
        <f>IFERROR(__xludf.DUMMYFUNCTION("""COMPUTED_VALUE"""),45352.66666666667)</f>
        <v>45352.66667</v>
      </c>
      <c r="E43" s="1">
        <f>IFERROR(__xludf.DUMMYFUNCTION("""COMPUTED_VALUE"""),269.0)</f>
        <v>269</v>
      </c>
      <c r="G43" s="2">
        <f>IFERROR(__xludf.DUMMYFUNCTION("""COMPUTED_VALUE"""),45352.66666666667)</f>
        <v>45352.66667</v>
      </c>
      <c r="H43" s="1">
        <f>IFERROR(__xludf.DUMMYFUNCTION("""COMPUTED_VALUE"""),263.94)</f>
        <v>263.94</v>
      </c>
      <c r="J43" s="2">
        <f>IFERROR(__xludf.DUMMYFUNCTION("""COMPUTED_VALUE"""),45352.66666666667)</f>
        <v>45352.66667</v>
      </c>
      <c r="K43" s="1">
        <f>IFERROR(__xludf.DUMMYFUNCTION("""COMPUTED_VALUE"""),268.15)</f>
        <v>268.15</v>
      </c>
      <c r="M43" s="2">
        <f>IFERROR(__xludf.DUMMYFUNCTION("""COMPUTED_VALUE"""),45352.66666666667)</f>
        <v>45352.66667</v>
      </c>
      <c r="N43" s="1">
        <f>IFERROR(__xludf.DUMMYFUNCTION("""COMPUTED_VALUE"""),3898650.0)</f>
        <v>3898650</v>
      </c>
    </row>
    <row r="44">
      <c r="A44" s="2">
        <f>IFERROR(__xludf.DUMMYFUNCTION("""COMPUTED_VALUE"""),45355.66666666667)</f>
        <v>45355.66667</v>
      </c>
      <c r="B44" s="1">
        <f>IFERROR(__xludf.DUMMYFUNCTION("""COMPUTED_VALUE"""),267.56)</f>
        <v>267.56</v>
      </c>
      <c r="D44" s="2">
        <f>IFERROR(__xludf.DUMMYFUNCTION("""COMPUTED_VALUE"""),45355.66666666667)</f>
        <v>45355.66667</v>
      </c>
      <c r="E44" s="1">
        <f>IFERROR(__xludf.DUMMYFUNCTION("""COMPUTED_VALUE"""),273.07)</f>
        <v>273.07</v>
      </c>
      <c r="G44" s="2">
        <f>IFERROR(__xludf.DUMMYFUNCTION("""COMPUTED_VALUE"""),45355.66666666667)</f>
        <v>45355.66667</v>
      </c>
      <c r="H44" s="1">
        <f>IFERROR(__xludf.DUMMYFUNCTION("""COMPUTED_VALUE"""),267.55)</f>
        <v>267.55</v>
      </c>
      <c r="J44" s="2">
        <f>IFERROR(__xludf.DUMMYFUNCTION("""COMPUTED_VALUE"""),45355.66666666667)</f>
        <v>45355.66667</v>
      </c>
      <c r="K44" s="1">
        <f>IFERROR(__xludf.DUMMYFUNCTION("""COMPUTED_VALUE"""),272.61)</f>
        <v>272.61</v>
      </c>
      <c r="M44" s="2">
        <f>IFERROR(__xludf.DUMMYFUNCTION("""COMPUTED_VALUE"""),45355.66666666667)</f>
        <v>45355.66667</v>
      </c>
      <c r="N44" s="1">
        <f>IFERROR(__xludf.DUMMYFUNCTION("""COMPUTED_VALUE"""),4672415.0)</f>
        <v>4672415</v>
      </c>
    </row>
    <row r="45">
      <c r="A45" s="2">
        <f>IFERROR(__xludf.DUMMYFUNCTION("""COMPUTED_VALUE"""),45356.66666666667)</f>
        <v>45356.66667</v>
      </c>
      <c r="B45" s="1">
        <f>IFERROR(__xludf.DUMMYFUNCTION("""COMPUTED_VALUE"""),273.21)</f>
        <v>273.21</v>
      </c>
      <c r="D45" s="2">
        <f>IFERROR(__xludf.DUMMYFUNCTION("""COMPUTED_VALUE"""),45356.66666666667)</f>
        <v>45356.66667</v>
      </c>
      <c r="E45" s="1">
        <f>IFERROR(__xludf.DUMMYFUNCTION("""COMPUTED_VALUE"""),276.08)</f>
        <v>276.08</v>
      </c>
      <c r="G45" s="2">
        <f>IFERROR(__xludf.DUMMYFUNCTION("""COMPUTED_VALUE"""),45356.66666666667)</f>
        <v>45356.66667</v>
      </c>
      <c r="H45" s="1">
        <f>IFERROR(__xludf.DUMMYFUNCTION("""COMPUTED_VALUE"""),271.91)</f>
        <v>271.91</v>
      </c>
      <c r="J45" s="2">
        <f>IFERROR(__xludf.DUMMYFUNCTION("""COMPUTED_VALUE"""),45356.66666666667)</f>
        <v>45356.66667</v>
      </c>
      <c r="K45" s="1">
        <f>IFERROR(__xludf.DUMMYFUNCTION("""COMPUTED_VALUE"""),273.19)</f>
        <v>273.19</v>
      </c>
      <c r="M45" s="2">
        <f>IFERROR(__xludf.DUMMYFUNCTION("""COMPUTED_VALUE"""),45356.66666666667)</f>
        <v>45356.66667</v>
      </c>
      <c r="N45" s="1">
        <f>IFERROR(__xludf.DUMMYFUNCTION("""COMPUTED_VALUE"""),5364694.0)</f>
        <v>5364694</v>
      </c>
    </row>
    <row r="46">
      <c r="A46" s="2">
        <f>IFERROR(__xludf.DUMMYFUNCTION("""COMPUTED_VALUE"""),45357.66666666667)</f>
        <v>45357.66667</v>
      </c>
      <c r="B46" s="1">
        <f>IFERROR(__xludf.DUMMYFUNCTION("""COMPUTED_VALUE"""),274.98)</f>
        <v>274.98</v>
      </c>
      <c r="D46" s="2">
        <f>IFERROR(__xludf.DUMMYFUNCTION("""COMPUTED_VALUE"""),45357.66666666667)</f>
        <v>45357.66667</v>
      </c>
      <c r="E46" s="1">
        <f>IFERROR(__xludf.DUMMYFUNCTION("""COMPUTED_VALUE"""),275.87)</f>
        <v>275.87</v>
      </c>
      <c r="G46" s="2">
        <f>IFERROR(__xludf.DUMMYFUNCTION("""COMPUTED_VALUE"""),45357.66666666667)</f>
        <v>45357.66667</v>
      </c>
      <c r="H46" s="1">
        <f>IFERROR(__xludf.DUMMYFUNCTION("""COMPUTED_VALUE"""),273.08)</f>
        <v>273.08</v>
      </c>
      <c r="J46" s="2">
        <f>IFERROR(__xludf.DUMMYFUNCTION("""COMPUTED_VALUE"""),45357.66666666667)</f>
        <v>45357.66667</v>
      </c>
      <c r="K46" s="1">
        <f>IFERROR(__xludf.DUMMYFUNCTION("""COMPUTED_VALUE"""),274.58)</f>
        <v>274.58</v>
      </c>
      <c r="M46" s="2">
        <f>IFERROR(__xludf.DUMMYFUNCTION("""COMPUTED_VALUE"""),45357.66666666667)</f>
        <v>45357.66667</v>
      </c>
      <c r="N46" s="1">
        <f>IFERROR(__xludf.DUMMYFUNCTION("""COMPUTED_VALUE"""),6411997.0)</f>
        <v>6411997</v>
      </c>
    </row>
    <row r="47">
      <c r="A47" s="2">
        <f>IFERROR(__xludf.DUMMYFUNCTION("""COMPUTED_VALUE"""),45358.66666666667)</f>
        <v>45358.66667</v>
      </c>
      <c r="B47" s="1">
        <f>IFERROR(__xludf.DUMMYFUNCTION("""COMPUTED_VALUE"""),277.1)</f>
        <v>277.1</v>
      </c>
      <c r="D47" s="2">
        <f>IFERROR(__xludf.DUMMYFUNCTION("""COMPUTED_VALUE"""),45358.66666666667)</f>
        <v>45358.66667</v>
      </c>
      <c r="E47" s="1">
        <f>IFERROR(__xludf.DUMMYFUNCTION("""COMPUTED_VALUE"""),277.77)</f>
        <v>277.77</v>
      </c>
      <c r="G47" s="2">
        <f>IFERROR(__xludf.DUMMYFUNCTION("""COMPUTED_VALUE"""),45358.66666666667)</f>
        <v>45358.66667</v>
      </c>
      <c r="H47" s="1">
        <f>IFERROR(__xludf.DUMMYFUNCTION("""COMPUTED_VALUE"""),275.95)</f>
        <v>275.95</v>
      </c>
      <c r="J47" s="2">
        <f>IFERROR(__xludf.DUMMYFUNCTION("""COMPUTED_VALUE"""),45358.66666666667)</f>
        <v>45358.66667</v>
      </c>
      <c r="K47" s="1">
        <f>IFERROR(__xludf.DUMMYFUNCTION("""COMPUTED_VALUE"""),276.8)</f>
        <v>276.8</v>
      </c>
      <c r="M47" s="2">
        <f>IFERROR(__xludf.DUMMYFUNCTION("""COMPUTED_VALUE"""),45358.66666666667)</f>
        <v>45358.66667</v>
      </c>
      <c r="N47" s="1">
        <f>IFERROR(__xludf.DUMMYFUNCTION("""COMPUTED_VALUE"""),4934592.0)</f>
        <v>4934592</v>
      </c>
    </row>
    <row r="48">
      <c r="A48" s="2">
        <f>IFERROR(__xludf.DUMMYFUNCTION("""COMPUTED_VALUE"""),45359.66666666667)</f>
        <v>45359.66667</v>
      </c>
      <c r="B48" s="1">
        <f>IFERROR(__xludf.DUMMYFUNCTION("""COMPUTED_VALUE"""),278.13)</f>
        <v>278.13</v>
      </c>
      <c r="D48" s="2">
        <f>IFERROR(__xludf.DUMMYFUNCTION("""COMPUTED_VALUE"""),45359.66666666667)</f>
        <v>45359.66667</v>
      </c>
      <c r="E48" s="1">
        <f>IFERROR(__xludf.DUMMYFUNCTION("""COMPUTED_VALUE"""),278.66)</f>
        <v>278.66</v>
      </c>
      <c r="G48" s="2">
        <f>IFERROR(__xludf.DUMMYFUNCTION("""COMPUTED_VALUE"""),45359.66666666667)</f>
        <v>45359.66667</v>
      </c>
      <c r="H48" s="1">
        <f>IFERROR(__xludf.DUMMYFUNCTION("""COMPUTED_VALUE"""),276.46)</f>
        <v>276.46</v>
      </c>
      <c r="J48" s="2">
        <f>IFERROR(__xludf.DUMMYFUNCTION("""COMPUTED_VALUE"""),45359.66666666667)</f>
        <v>45359.66667</v>
      </c>
      <c r="K48" s="1">
        <f>IFERROR(__xludf.DUMMYFUNCTION("""COMPUTED_VALUE"""),277.26)</f>
        <v>277.26</v>
      </c>
      <c r="M48" s="2">
        <f>IFERROR(__xludf.DUMMYFUNCTION("""COMPUTED_VALUE"""),45359.66666666667)</f>
        <v>45359.66667</v>
      </c>
      <c r="N48" s="1">
        <f>IFERROR(__xludf.DUMMYFUNCTION("""COMPUTED_VALUE"""),4734882.0)</f>
        <v>4734882</v>
      </c>
    </row>
    <row r="49">
      <c r="A49" s="2">
        <f>IFERROR(__xludf.DUMMYFUNCTION("""COMPUTED_VALUE"""),45362.66666666667)</f>
        <v>45362.66667</v>
      </c>
      <c r="B49" s="1">
        <f>IFERROR(__xludf.DUMMYFUNCTION("""COMPUTED_VALUE"""),277.62)</f>
        <v>277.62</v>
      </c>
      <c r="D49" s="2">
        <f>IFERROR(__xludf.DUMMYFUNCTION("""COMPUTED_VALUE"""),45362.66666666667)</f>
        <v>45362.66667</v>
      </c>
      <c r="E49" s="1">
        <f>IFERROR(__xludf.DUMMYFUNCTION("""COMPUTED_VALUE"""),280.44)</f>
        <v>280.44</v>
      </c>
      <c r="G49" s="2">
        <f>IFERROR(__xludf.DUMMYFUNCTION("""COMPUTED_VALUE"""),45362.66666666667)</f>
        <v>45362.66667</v>
      </c>
      <c r="H49" s="1">
        <f>IFERROR(__xludf.DUMMYFUNCTION("""COMPUTED_VALUE"""),277.33)</f>
        <v>277.33</v>
      </c>
      <c r="J49" s="2">
        <f>IFERROR(__xludf.DUMMYFUNCTION("""COMPUTED_VALUE"""),45362.66666666667)</f>
        <v>45362.66667</v>
      </c>
      <c r="K49" s="1">
        <f>IFERROR(__xludf.DUMMYFUNCTION("""COMPUTED_VALUE"""),280.21)</f>
        <v>280.21</v>
      </c>
      <c r="M49" s="2">
        <f>IFERROR(__xludf.DUMMYFUNCTION("""COMPUTED_VALUE"""),45362.66666666667)</f>
        <v>45362.66667</v>
      </c>
      <c r="N49" s="1">
        <f>IFERROR(__xludf.DUMMYFUNCTION("""COMPUTED_VALUE"""),4498158.0)</f>
        <v>4498158</v>
      </c>
    </row>
    <row r="50">
      <c r="A50" s="2">
        <f>IFERROR(__xludf.DUMMYFUNCTION("""COMPUTED_VALUE"""),45363.66666666667)</f>
        <v>45363.66667</v>
      </c>
      <c r="B50" s="1">
        <f>IFERROR(__xludf.DUMMYFUNCTION("""COMPUTED_VALUE"""),278.6)</f>
        <v>278.6</v>
      </c>
      <c r="D50" s="2">
        <f>IFERROR(__xludf.DUMMYFUNCTION("""COMPUTED_VALUE"""),45363.66666666667)</f>
        <v>45363.66667</v>
      </c>
      <c r="E50" s="1">
        <f>IFERROR(__xludf.DUMMYFUNCTION("""COMPUTED_VALUE"""),279.8)</f>
        <v>279.8</v>
      </c>
      <c r="G50" s="2">
        <f>IFERROR(__xludf.DUMMYFUNCTION("""COMPUTED_VALUE"""),45363.66666666667)</f>
        <v>45363.66667</v>
      </c>
      <c r="H50" s="1">
        <f>IFERROR(__xludf.DUMMYFUNCTION("""COMPUTED_VALUE"""),276.64)</f>
        <v>276.64</v>
      </c>
      <c r="J50" s="2">
        <f>IFERROR(__xludf.DUMMYFUNCTION("""COMPUTED_VALUE"""),45363.66666666667)</f>
        <v>45363.66667</v>
      </c>
      <c r="K50" s="1">
        <f>IFERROR(__xludf.DUMMYFUNCTION("""COMPUTED_VALUE"""),278.69)</f>
        <v>278.69</v>
      </c>
      <c r="M50" s="2">
        <f>IFERROR(__xludf.DUMMYFUNCTION("""COMPUTED_VALUE"""),45363.66666666667)</f>
        <v>45363.66667</v>
      </c>
      <c r="N50" s="1">
        <f>IFERROR(__xludf.DUMMYFUNCTION("""COMPUTED_VALUE"""),4435797.0)</f>
        <v>4435797</v>
      </c>
    </row>
    <row r="51">
      <c r="A51" s="2">
        <f>IFERROR(__xludf.DUMMYFUNCTION("""COMPUTED_VALUE"""),45364.66666666667)</f>
        <v>45364.66667</v>
      </c>
      <c r="B51" s="1">
        <f>IFERROR(__xludf.DUMMYFUNCTION("""COMPUTED_VALUE"""),279.56)</f>
        <v>279.56</v>
      </c>
      <c r="D51" s="2">
        <f>IFERROR(__xludf.DUMMYFUNCTION("""COMPUTED_VALUE"""),45364.66666666667)</f>
        <v>45364.66667</v>
      </c>
      <c r="E51" s="1">
        <f>IFERROR(__xludf.DUMMYFUNCTION("""COMPUTED_VALUE"""),280.61)</f>
        <v>280.61</v>
      </c>
      <c r="G51" s="2">
        <f>IFERROR(__xludf.DUMMYFUNCTION("""COMPUTED_VALUE"""),45364.66666666667)</f>
        <v>45364.66667</v>
      </c>
      <c r="H51" s="1">
        <f>IFERROR(__xludf.DUMMYFUNCTION("""COMPUTED_VALUE"""),276.82)</f>
        <v>276.82</v>
      </c>
      <c r="J51" s="2">
        <f>IFERROR(__xludf.DUMMYFUNCTION("""COMPUTED_VALUE"""),45364.66666666667)</f>
        <v>45364.66667</v>
      </c>
      <c r="K51" s="1">
        <f>IFERROR(__xludf.DUMMYFUNCTION("""COMPUTED_VALUE"""),277.04)</f>
        <v>277.04</v>
      </c>
      <c r="M51" s="2">
        <f>IFERROR(__xludf.DUMMYFUNCTION("""COMPUTED_VALUE"""),45364.66666666667)</f>
        <v>45364.66667</v>
      </c>
      <c r="N51" s="1">
        <f>IFERROR(__xludf.DUMMYFUNCTION("""COMPUTED_VALUE"""),4946418.0)</f>
        <v>4946418</v>
      </c>
    </row>
    <row r="52">
      <c r="A52" s="2">
        <f>IFERROR(__xludf.DUMMYFUNCTION("""COMPUTED_VALUE"""),45365.66666666667)</f>
        <v>45365.66667</v>
      </c>
      <c r="B52" s="1">
        <f>IFERROR(__xludf.DUMMYFUNCTION("""COMPUTED_VALUE"""),276.2)</f>
        <v>276.2</v>
      </c>
      <c r="D52" s="2">
        <f>IFERROR(__xludf.DUMMYFUNCTION("""COMPUTED_VALUE"""),45365.66666666667)</f>
        <v>45365.66667</v>
      </c>
      <c r="E52" s="1">
        <f>IFERROR(__xludf.DUMMYFUNCTION("""COMPUTED_VALUE"""),276.2)</f>
        <v>276.2</v>
      </c>
      <c r="G52" s="2">
        <f>IFERROR(__xludf.DUMMYFUNCTION("""COMPUTED_VALUE"""),45365.66666666667)</f>
        <v>45365.66667</v>
      </c>
      <c r="H52" s="1">
        <f>IFERROR(__xludf.DUMMYFUNCTION("""COMPUTED_VALUE"""),270.6)</f>
        <v>270.6</v>
      </c>
      <c r="J52" s="2">
        <f>IFERROR(__xludf.DUMMYFUNCTION("""COMPUTED_VALUE"""),45365.66666666667)</f>
        <v>45365.66667</v>
      </c>
      <c r="K52" s="1">
        <f>IFERROR(__xludf.DUMMYFUNCTION("""COMPUTED_VALUE"""),272.4)</f>
        <v>272.4</v>
      </c>
      <c r="M52" s="2">
        <f>IFERROR(__xludf.DUMMYFUNCTION("""COMPUTED_VALUE"""),45365.66666666667)</f>
        <v>45365.66667</v>
      </c>
      <c r="N52" s="1">
        <f>IFERROR(__xludf.DUMMYFUNCTION("""COMPUTED_VALUE"""),5624708.0)</f>
        <v>5624708</v>
      </c>
    </row>
    <row r="53">
      <c r="A53" s="2">
        <f>IFERROR(__xludf.DUMMYFUNCTION("""COMPUTED_VALUE"""),45366.66666666667)</f>
        <v>45366.66667</v>
      </c>
      <c r="B53" s="1">
        <f>IFERROR(__xludf.DUMMYFUNCTION("""COMPUTED_VALUE"""),271.02)</f>
        <v>271.02</v>
      </c>
      <c r="D53" s="2">
        <f>IFERROR(__xludf.DUMMYFUNCTION("""COMPUTED_VALUE"""),45366.66666666667)</f>
        <v>45366.66667</v>
      </c>
      <c r="E53" s="1">
        <f>IFERROR(__xludf.DUMMYFUNCTION("""COMPUTED_VALUE"""),273.9)</f>
        <v>273.9</v>
      </c>
      <c r="G53" s="2">
        <f>IFERROR(__xludf.DUMMYFUNCTION("""COMPUTED_VALUE"""),45366.66666666667)</f>
        <v>45366.66667</v>
      </c>
      <c r="H53" s="1">
        <f>IFERROR(__xludf.DUMMYFUNCTION("""COMPUTED_VALUE"""),270.96)</f>
        <v>270.96</v>
      </c>
      <c r="J53" s="2">
        <f>IFERROR(__xludf.DUMMYFUNCTION("""COMPUTED_VALUE"""),45366.66666666667)</f>
        <v>45366.66667</v>
      </c>
      <c r="K53" s="1">
        <f>IFERROR(__xludf.DUMMYFUNCTION("""COMPUTED_VALUE"""),271.96)</f>
        <v>271.96</v>
      </c>
      <c r="M53" s="2">
        <f>IFERROR(__xludf.DUMMYFUNCTION("""COMPUTED_VALUE"""),45366.66666666667)</f>
        <v>45366.66667</v>
      </c>
      <c r="N53" s="1">
        <f>IFERROR(__xludf.DUMMYFUNCTION("""COMPUTED_VALUE"""),1.3906452E7)</f>
        <v>13906452</v>
      </c>
    </row>
    <row r="54">
      <c r="A54" s="2">
        <f>IFERROR(__xludf.DUMMYFUNCTION("""COMPUTED_VALUE"""),45369.66666666667)</f>
        <v>45369.66667</v>
      </c>
      <c r="B54" s="1">
        <f>IFERROR(__xludf.DUMMYFUNCTION("""COMPUTED_VALUE"""),271.92)</f>
        <v>271.92</v>
      </c>
      <c r="D54" s="2">
        <f>IFERROR(__xludf.DUMMYFUNCTION("""COMPUTED_VALUE"""),45369.66666666667)</f>
        <v>45369.66667</v>
      </c>
      <c r="E54" s="1">
        <f>IFERROR(__xludf.DUMMYFUNCTION("""COMPUTED_VALUE"""),273.79)</f>
        <v>273.79</v>
      </c>
      <c r="G54" s="2">
        <f>IFERROR(__xludf.DUMMYFUNCTION("""COMPUTED_VALUE"""),45369.66666666667)</f>
        <v>45369.66667</v>
      </c>
      <c r="H54" s="1">
        <f>IFERROR(__xludf.DUMMYFUNCTION("""COMPUTED_VALUE"""),270.94)</f>
        <v>270.94</v>
      </c>
      <c r="J54" s="2">
        <f>IFERROR(__xludf.DUMMYFUNCTION("""COMPUTED_VALUE"""),45369.66666666667)</f>
        <v>45369.66667</v>
      </c>
      <c r="K54" s="1">
        <f>IFERROR(__xludf.DUMMYFUNCTION("""COMPUTED_VALUE"""),272.11)</f>
        <v>272.11</v>
      </c>
      <c r="M54" s="2">
        <f>IFERROR(__xludf.DUMMYFUNCTION("""COMPUTED_VALUE"""),45369.66666666667)</f>
        <v>45369.66667</v>
      </c>
      <c r="N54" s="1">
        <f>IFERROR(__xludf.DUMMYFUNCTION("""COMPUTED_VALUE"""),4734673.0)</f>
        <v>4734673</v>
      </c>
    </row>
    <row r="55">
      <c r="A55" s="2">
        <f>IFERROR(__xludf.DUMMYFUNCTION("""COMPUTED_VALUE"""),45370.66666666667)</f>
        <v>45370.66667</v>
      </c>
      <c r="B55" s="1">
        <f>IFERROR(__xludf.DUMMYFUNCTION("""COMPUTED_VALUE"""),272.54)</f>
        <v>272.54</v>
      </c>
      <c r="D55" s="2">
        <f>IFERROR(__xludf.DUMMYFUNCTION("""COMPUTED_VALUE"""),45370.66666666667)</f>
        <v>45370.66667</v>
      </c>
      <c r="E55" s="1">
        <f>IFERROR(__xludf.DUMMYFUNCTION("""COMPUTED_VALUE"""),275.61)</f>
        <v>275.61</v>
      </c>
      <c r="G55" s="2">
        <f>IFERROR(__xludf.DUMMYFUNCTION("""COMPUTED_VALUE"""),45370.66666666667)</f>
        <v>45370.66667</v>
      </c>
      <c r="H55" s="1">
        <f>IFERROR(__xludf.DUMMYFUNCTION("""COMPUTED_VALUE"""),272.54)</f>
        <v>272.54</v>
      </c>
      <c r="J55" s="2">
        <f>IFERROR(__xludf.DUMMYFUNCTION("""COMPUTED_VALUE"""),45370.66666666667)</f>
        <v>45370.66667</v>
      </c>
      <c r="K55" s="1">
        <f>IFERROR(__xludf.DUMMYFUNCTION("""COMPUTED_VALUE"""),274.03)</f>
        <v>274.03</v>
      </c>
      <c r="M55" s="2">
        <f>IFERROR(__xludf.DUMMYFUNCTION("""COMPUTED_VALUE"""),45370.66666666667)</f>
        <v>45370.66667</v>
      </c>
      <c r="N55" s="1">
        <f>IFERROR(__xludf.DUMMYFUNCTION("""COMPUTED_VALUE"""),5812702.0)</f>
        <v>5812702</v>
      </c>
    </row>
    <row r="56">
      <c r="A56" s="2">
        <f>IFERROR(__xludf.DUMMYFUNCTION("""COMPUTED_VALUE"""),45371.66666666667)</f>
        <v>45371.66667</v>
      </c>
      <c r="B56" s="1">
        <f>IFERROR(__xludf.DUMMYFUNCTION("""COMPUTED_VALUE"""),273.02)</f>
        <v>273.02</v>
      </c>
      <c r="D56" s="2">
        <f>IFERROR(__xludf.DUMMYFUNCTION("""COMPUTED_VALUE"""),45371.66666666667)</f>
        <v>45371.66667</v>
      </c>
      <c r="E56" s="1">
        <f>IFERROR(__xludf.DUMMYFUNCTION("""COMPUTED_VALUE"""),276.79)</f>
        <v>276.79</v>
      </c>
      <c r="G56" s="2">
        <f>IFERROR(__xludf.DUMMYFUNCTION("""COMPUTED_VALUE"""),45371.66666666667)</f>
        <v>45371.66667</v>
      </c>
      <c r="H56" s="1">
        <f>IFERROR(__xludf.DUMMYFUNCTION("""COMPUTED_VALUE"""),272.69)</f>
        <v>272.69</v>
      </c>
      <c r="J56" s="2">
        <f>IFERROR(__xludf.DUMMYFUNCTION("""COMPUTED_VALUE"""),45371.66666666667)</f>
        <v>45371.66667</v>
      </c>
      <c r="K56" s="1">
        <f>IFERROR(__xludf.DUMMYFUNCTION("""COMPUTED_VALUE"""),276.35)</f>
        <v>276.35</v>
      </c>
      <c r="M56" s="2">
        <f>IFERROR(__xludf.DUMMYFUNCTION("""COMPUTED_VALUE"""),45371.66666666667)</f>
        <v>45371.66667</v>
      </c>
      <c r="N56" s="1">
        <f>IFERROR(__xludf.DUMMYFUNCTION("""COMPUTED_VALUE"""),3970824.0)</f>
        <v>3970824</v>
      </c>
    </row>
    <row r="57">
      <c r="A57" s="2">
        <f>IFERROR(__xludf.DUMMYFUNCTION("""COMPUTED_VALUE"""),45372.66666666667)</f>
        <v>45372.66667</v>
      </c>
      <c r="B57" s="1">
        <f>IFERROR(__xludf.DUMMYFUNCTION("""COMPUTED_VALUE"""),276.9)</f>
        <v>276.9</v>
      </c>
      <c r="D57" s="2">
        <f>IFERROR(__xludf.DUMMYFUNCTION("""COMPUTED_VALUE"""),45372.66666666667)</f>
        <v>45372.66667</v>
      </c>
      <c r="E57" s="1">
        <f>IFERROR(__xludf.DUMMYFUNCTION("""COMPUTED_VALUE"""),277.93)</f>
        <v>277.93</v>
      </c>
      <c r="G57" s="2">
        <f>IFERROR(__xludf.DUMMYFUNCTION("""COMPUTED_VALUE"""),45372.66666666667)</f>
        <v>45372.66667</v>
      </c>
      <c r="H57" s="1">
        <f>IFERROR(__xludf.DUMMYFUNCTION("""COMPUTED_VALUE"""),275.82)</f>
        <v>275.82</v>
      </c>
      <c r="J57" s="2">
        <f>IFERROR(__xludf.DUMMYFUNCTION("""COMPUTED_VALUE"""),45372.66666666667)</f>
        <v>45372.66667</v>
      </c>
      <c r="K57" s="1">
        <f>IFERROR(__xludf.DUMMYFUNCTION("""COMPUTED_VALUE"""),276.38)</f>
        <v>276.38</v>
      </c>
      <c r="M57" s="2">
        <f>IFERROR(__xludf.DUMMYFUNCTION("""COMPUTED_VALUE"""),45372.66666666667)</f>
        <v>45372.66667</v>
      </c>
      <c r="N57" s="1">
        <f>IFERROR(__xludf.DUMMYFUNCTION("""COMPUTED_VALUE"""),3937878.0)</f>
        <v>3937878</v>
      </c>
    </row>
    <row r="58">
      <c r="A58" s="2">
        <f>IFERROR(__xludf.DUMMYFUNCTION("""COMPUTED_VALUE"""),45373.66666666667)</f>
        <v>45373.66667</v>
      </c>
      <c r="B58" s="1">
        <f>IFERROR(__xludf.DUMMYFUNCTION("""COMPUTED_VALUE"""),278.14)</f>
        <v>278.14</v>
      </c>
      <c r="D58" s="2">
        <f>IFERROR(__xludf.DUMMYFUNCTION("""COMPUTED_VALUE"""),45373.66666666667)</f>
        <v>45373.66667</v>
      </c>
      <c r="E58" s="1">
        <f>IFERROR(__xludf.DUMMYFUNCTION("""COMPUTED_VALUE"""),278.2)</f>
        <v>278.2</v>
      </c>
      <c r="G58" s="2">
        <f>IFERROR(__xludf.DUMMYFUNCTION("""COMPUTED_VALUE"""),45373.66666666667)</f>
        <v>45373.66667</v>
      </c>
      <c r="H58" s="1">
        <f>IFERROR(__xludf.DUMMYFUNCTION("""COMPUTED_VALUE"""),274.74)</f>
        <v>274.74</v>
      </c>
      <c r="J58" s="2">
        <f>IFERROR(__xludf.DUMMYFUNCTION("""COMPUTED_VALUE"""),45373.66666666667)</f>
        <v>45373.66667</v>
      </c>
      <c r="K58" s="1">
        <f>IFERROR(__xludf.DUMMYFUNCTION("""COMPUTED_VALUE"""),275.09)</f>
        <v>275.09</v>
      </c>
      <c r="M58" s="2">
        <f>IFERROR(__xludf.DUMMYFUNCTION("""COMPUTED_VALUE"""),45373.66666666667)</f>
        <v>45373.66667</v>
      </c>
      <c r="N58" s="1">
        <f>IFERROR(__xludf.DUMMYFUNCTION("""COMPUTED_VALUE"""),3754703.0)</f>
        <v>3754703</v>
      </c>
    </row>
    <row r="59">
      <c r="A59" s="2">
        <f>IFERROR(__xludf.DUMMYFUNCTION("""COMPUTED_VALUE"""),45376.66666666667)</f>
        <v>45376.66667</v>
      </c>
      <c r="B59" s="1">
        <f>IFERROR(__xludf.DUMMYFUNCTION("""COMPUTED_VALUE"""),276.11)</f>
        <v>276.11</v>
      </c>
      <c r="D59" s="2">
        <f>IFERROR(__xludf.DUMMYFUNCTION("""COMPUTED_VALUE"""),45376.66666666667)</f>
        <v>45376.66667</v>
      </c>
      <c r="E59" s="1">
        <f>IFERROR(__xludf.DUMMYFUNCTION("""COMPUTED_VALUE"""),276.97)</f>
        <v>276.97</v>
      </c>
      <c r="G59" s="2">
        <f>IFERROR(__xludf.DUMMYFUNCTION("""COMPUTED_VALUE"""),45376.66666666667)</f>
        <v>45376.66667</v>
      </c>
      <c r="H59" s="1">
        <f>IFERROR(__xludf.DUMMYFUNCTION("""COMPUTED_VALUE"""),274.14)</f>
        <v>274.14</v>
      </c>
      <c r="J59" s="2">
        <f>IFERROR(__xludf.DUMMYFUNCTION("""COMPUTED_VALUE"""),45376.66666666667)</f>
        <v>45376.66667</v>
      </c>
      <c r="K59" s="1">
        <f>IFERROR(__xludf.DUMMYFUNCTION("""COMPUTED_VALUE"""),275.14)</f>
        <v>275.14</v>
      </c>
      <c r="M59" s="2">
        <f>IFERROR(__xludf.DUMMYFUNCTION("""COMPUTED_VALUE"""),45376.66666666667)</f>
        <v>45376.66667</v>
      </c>
      <c r="N59" s="1">
        <f>IFERROR(__xludf.DUMMYFUNCTION("""COMPUTED_VALUE"""),3427237.0)</f>
        <v>3427237</v>
      </c>
    </row>
    <row r="60">
      <c r="A60" s="2">
        <f>IFERROR(__xludf.DUMMYFUNCTION("""COMPUTED_VALUE"""),45377.66666666667)</f>
        <v>45377.66667</v>
      </c>
      <c r="B60" s="1">
        <f>IFERROR(__xludf.DUMMYFUNCTION("""COMPUTED_VALUE"""),275.17)</f>
        <v>275.17</v>
      </c>
      <c r="D60" s="2">
        <f>IFERROR(__xludf.DUMMYFUNCTION("""COMPUTED_VALUE"""),45377.66666666667)</f>
        <v>45377.66667</v>
      </c>
      <c r="E60" s="1">
        <f>IFERROR(__xludf.DUMMYFUNCTION("""COMPUTED_VALUE"""),275.43)</f>
        <v>275.43</v>
      </c>
      <c r="G60" s="2">
        <f>IFERROR(__xludf.DUMMYFUNCTION("""COMPUTED_VALUE"""),45377.66666666667)</f>
        <v>45377.66667</v>
      </c>
      <c r="H60" s="1">
        <f>IFERROR(__xludf.DUMMYFUNCTION("""COMPUTED_VALUE"""),272.4)</f>
        <v>272.4</v>
      </c>
      <c r="J60" s="2">
        <f>IFERROR(__xludf.DUMMYFUNCTION("""COMPUTED_VALUE"""),45377.66666666667)</f>
        <v>45377.66667</v>
      </c>
      <c r="K60" s="1">
        <f>IFERROR(__xludf.DUMMYFUNCTION("""COMPUTED_VALUE"""),273.35)</f>
        <v>273.35</v>
      </c>
      <c r="M60" s="2">
        <f>IFERROR(__xludf.DUMMYFUNCTION("""COMPUTED_VALUE"""),45377.66666666667)</f>
        <v>45377.66667</v>
      </c>
      <c r="N60" s="1">
        <f>IFERROR(__xludf.DUMMYFUNCTION("""COMPUTED_VALUE"""),3776454.0)</f>
        <v>3776454</v>
      </c>
    </row>
    <row r="61">
      <c r="A61" s="2">
        <f>IFERROR(__xludf.DUMMYFUNCTION("""COMPUTED_VALUE"""),45378.66666666667)</f>
        <v>45378.66667</v>
      </c>
      <c r="B61" s="1">
        <f>IFERROR(__xludf.DUMMYFUNCTION("""COMPUTED_VALUE"""),274.61)</f>
        <v>274.61</v>
      </c>
      <c r="D61" s="2">
        <f>IFERROR(__xludf.DUMMYFUNCTION("""COMPUTED_VALUE"""),45378.66666666667)</f>
        <v>45378.66667</v>
      </c>
      <c r="E61" s="1">
        <f>IFERROR(__xludf.DUMMYFUNCTION("""COMPUTED_VALUE"""),279.71)</f>
        <v>279.71</v>
      </c>
      <c r="G61" s="2">
        <f>IFERROR(__xludf.DUMMYFUNCTION("""COMPUTED_VALUE"""),45378.66666666667)</f>
        <v>45378.66667</v>
      </c>
      <c r="H61" s="1">
        <f>IFERROR(__xludf.DUMMYFUNCTION("""COMPUTED_VALUE"""),274.31)</f>
        <v>274.31</v>
      </c>
      <c r="J61" s="2">
        <f>IFERROR(__xludf.DUMMYFUNCTION("""COMPUTED_VALUE"""),45378.66666666667)</f>
        <v>45378.66667</v>
      </c>
      <c r="K61" s="1">
        <f>IFERROR(__xludf.DUMMYFUNCTION("""COMPUTED_VALUE"""),279.69)</f>
        <v>279.69</v>
      </c>
      <c r="M61" s="2">
        <f>IFERROR(__xludf.DUMMYFUNCTION("""COMPUTED_VALUE"""),45378.66666666667)</f>
        <v>45378.66667</v>
      </c>
      <c r="N61" s="1">
        <f>IFERROR(__xludf.DUMMYFUNCTION("""COMPUTED_VALUE"""),5733928.0)</f>
        <v>5733928</v>
      </c>
    </row>
    <row r="62">
      <c r="A62" s="2">
        <f>IFERROR(__xludf.DUMMYFUNCTION("""COMPUTED_VALUE"""),45379.66666666667)</f>
        <v>45379.66667</v>
      </c>
      <c r="B62" s="1">
        <f>IFERROR(__xludf.DUMMYFUNCTION("""COMPUTED_VALUE"""),279.64)</f>
        <v>279.64</v>
      </c>
      <c r="D62" s="2">
        <f>IFERROR(__xludf.DUMMYFUNCTION("""COMPUTED_VALUE"""),45379.66666666667)</f>
        <v>45379.66667</v>
      </c>
      <c r="E62" s="1">
        <f>IFERROR(__xludf.DUMMYFUNCTION("""COMPUTED_VALUE"""),283.06)</f>
        <v>283.06</v>
      </c>
      <c r="G62" s="2">
        <f>IFERROR(__xludf.DUMMYFUNCTION("""COMPUTED_VALUE"""),45379.66666666667)</f>
        <v>45379.66667</v>
      </c>
      <c r="H62" s="1">
        <f>IFERROR(__xludf.DUMMYFUNCTION("""COMPUTED_VALUE"""),279.64)</f>
        <v>279.64</v>
      </c>
      <c r="J62" s="2">
        <f>IFERROR(__xludf.DUMMYFUNCTION("""COMPUTED_VALUE"""),45379.66666666667)</f>
        <v>45379.66667</v>
      </c>
      <c r="K62" s="1">
        <f>IFERROR(__xludf.DUMMYFUNCTION("""COMPUTED_VALUE"""),282.7)</f>
        <v>282.7</v>
      </c>
      <c r="M62" s="2">
        <f>IFERROR(__xludf.DUMMYFUNCTION("""COMPUTED_VALUE"""),45379.66666666667)</f>
        <v>45379.66667</v>
      </c>
      <c r="N62" s="1">
        <f>IFERROR(__xludf.DUMMYFUNCTION("""COMPUTED_VALUE"""),5985246.0)</f>
        <v>5985246</v>
      </c>
    </row>
    <row r="63">
      <c r="A63" s="2">
        <f>IFERROR(__xludf.DUMMYFUNCTION("""COMPUTED_VALUE"""),45383.66666666667)</f>
        <v>45383.66667</v>
      </c>
      <c r="B63" s="1">
        <f>IFERROR(__xludf.DUMMYFUNCTION("""COMPUTED_VALUE"""),283.32)</f>
        <v>283.32</v>
      </c>
      <c r="D63" s="2">
        <f>IFERROR(__xludf.DUMMYFUNCTION("""COMPUTED_VALUE"""),45383.66666666667)</f>
        <v>45383.66667</v>
      </c>
      <c r="E63" s="1">
        <f>IFERROR(__xludf.DUMMYFUNCTION("""COMPUTED_VALUE"""),283.32)</f>
        <v>283.32</v>
      </c>
      <c r="G63" s="2">
        <f>IFERROR(__xludf.DUMMYFUNCTION("""COMPUTED_VALUE"""),45383.66666666667)</f>
        <v>45383.66667</v>
      </c>
      <c r="H63" s="1">
        <f>IFERROR(__xludf.DUMMYFUNCTION("""COMPUTED_VALUE"""),279.23)</f>
        <v>279.23</v>
      </c>
      <c r="J63" s="2">
        <f>IFERROR(__xludf.DUMMYFUNCTION("""COMPUTED_VALUE"""),45383.66666666667)</f>
        <v>45383.66667</v>
      </c>
      <c r="K63" s="1">
        <f>IFERROR(__xludf.DUMMYFUNCTION("""COMPUTED_VALUE"""),279.93)</f>
        <v>279.93</v>
      </c>
      <c r="M63" s="2">
        <f>IFERROR(__xludf.DUMMYFUNCTION("""COMPUTED_VALUE"""),45383.66666666667)</f>
        <v>45383.66667</v>
      </c>
      <c r="N63" s="1">
        <f>IFERROR(__xludf.DUMMYFUNCTION("""COMPUTED_VALUE"""),4446099.0)</f>
        <v>4446099</v>
      </c>
    </row>
    <row r="64">
      <c r="A64" s="2">
        <f>IFERROR(__xludf.DUMMYFUNCTION("""COMPUTED_VALUE"""),45384.66666666667)</f>
        <v>45384.66667</v>
      </c>
      <c r="B64" s="1">
        <f>IFERROR(__xludf.DUMMYFUNCTION("""COMPUTED_VALUE"""),279.49)</f>
        <v>279.49</v>
      </c>
      <c r="D64" s="2">
        <f>IFERROR(__xludf.DUMMYFUNCTION("""COMPUTED_VALUE"""),45384.66666666667)</f>
        <v>45384.66667</v>
      </c>
      <c r="E64" s="1">
        <f>IFERROR(__xludf.DUMMYFUNCTION("""COMPUTED_VALUE"""),281.86)</f>
        <v>281.86</v>
      </c>
      <c r="G64" s="2">
        <f>IFERROR(__xludf.DUMMYFUNCTION("""COMPUTED_VALUE"""),45384.66666666667)</f>
        <v>45384.66667</v>
      </c>
      <c r="H64" s="1">
        <f>IFERROR(__xludf.DUMMYFUNCTION("""COMPUTED_VALUE"""),278.67)</f>
        <v>278.67</v>
      </c>
      <c r="J64" s="2">
        <f>IFERROR(__xludf.DUMMYFUNCTION("""COMPUTED_VALUE"""),45384.66666666667)</f>
        <v>45384.66667</v>
      </c>
      <c r="K64" s="1">
        <f>IFERROR(__xludf.DUMMYFUNCTION("""COMPUTED_VALUE"""),280.66)</f>
        <v>280.66</v>
      </c>
      <c r="M64" s="2">
        <f>IFERROR(__xludf.DUMMYFUNCTION("""COMPUTED_VALUE"""),45384.66666666667)</f>
        <v>45384.66667</v>
      </c>
      <c r="N64" s="1">
        <f>IFERROR(__xludf.DUMMYFUNCTION("""COMPUTED_VALUE"""),4703483.0)</f>
        <v>4703483</v>
      </c>
    </row>
    <row r="65">
      <c r="A65" s="2">
        <f>IFERROR(__xludf.DUMMYFUNCTION("""COMPUTED_VALUE"""),45385.66666666667)</f>
        <v>45385.66667</v>
      </c>
      <c r="B65" s="1">
        <f>IFERROR(__xludf.DUMMYFUNCTION("""COMPUTED_VALUE"""),279.73)</f>
        <v>279.73</v>
      </c>
      <c r="D65" s="2">
        <f>IFERROR(__xludf.DUMMYFUNCTION("""COMPUTED_VALUE"""),45385.66666666667)</f>
        <v>45385.66667</v>
      </c>
      <c r="E65" s="1">
        <f>IFERROR(__xludf.DUMMYFUNCTION("""COMPUTED_VALUE"""),280.56)</f>
        <v>280.56</v>
      </c>
      <c r="G65" s="2">
        <f>IFERROR(__xludf.DUMMYFUNCTION("""COMPUTED_VALUE"""),45385.66666666667)</f>
        <v>45385.66667</v>
      </c>
      <c r="H65" s="1">
        <f>IFERROR(__xludf.DUMMYFUNCTION("""COMPUTED_VALUE"""),278.4)</f>
        <v>278.4</v>
      </c>
      <c r="J65" s="2">
        <f>IFERROR(__xludf.DUMMYFUNCTION("""COMPUTED_VALUE"""),45385.66666666667)</f>
        <v>45385.66667</v>
      </c>
      <c r="K65" s="1">
        <f>IFERROR(__xludf.DUMMYFUNCTION("""COMPUTED_VALUE"""),279.89)</f>
        <v>279.89</v>
      </c>
      <c r="M65" s="2">
        <f>IFERROR(__xludf.DUMMYFUNCTION("""COMPUTED_VALUE"""),45385.66666666667)</f>
        <v>45385.66667</v>
      </c>
      <c r="N65" s="1">
        <f>IFERROR(__xludf.DUMMYFUNCTION("""COMPUTED_VALUE"""),4695085.0)</f>
        <v>4695085</v>
      </c>
    </row>
    <row r="66">
      <c r="A66" s="2">
        <f>IFERROR(__xludf.DUMMYFUNCTION("""COMPUTED_VALUE"""),45386.66666666667)</f>
        <v>45386.66667</v>
      </c>
      <c r="B66" s="1">
        <f>IFERROR(__xludf.DUMMYFUNCTION("""COMPUTED_VALUE"""),282.43)</f>
        <v>282.43</v>
      </c>
      <c r="D66" s="2">
        <f>IFERROR(__xludf.DUMMYFUNCTION("""COMPUTED_VALUE"""),45386.66666666667)</f>
        <v>45386.66667</v>
      </c>
      <c r="E66" s="1">
        <f>IFERROR(__xludf.DUMMYFUNCTION("""COMPUTED_VALUE"""),282.44)</f>
        <v>282.44</v>
      </c>
      <c r="G66" s="2">
        <f>IFERROR(__xludf.DUMMYFUNCTION("""COMPUTED_VALUE"""),45386.66666666667)</f>
        <v>45386.66667</v>
      </c>
      <c r="H66" s="1">
        <f>IFERROR(__xludf.DUMMYFUNCTION("""COMPUTED_VALUE"""),277.05)</f>
        <v>277.05</v>
      </c>
      <c r="J66" s="2">
        <f>IFERROR(__xludf.DUMMYFUNCTION("""COMPUTED_VALUE"""),45386.66666666667)</f>
        <v>45386.66667</v>
      </c>
      <c r="K66" s="1">
        <f>IFERROR(__xludf.DUMMYFUNCTION("""COMPUTED_VALUE"""),278.93)</f>
        <v>278.93</v>
      </c>
      <c r="M66" s="2">
        <f>IFERROR(__xludf.DUMMYFUNCTION("""COMPUTED_VALUE"""),45386.66666666667)</f>
        <v>45386.66667</v>
      </c>
      <c r="N66" s="1">
        <f>IFERROR(__xludf.DUMMYFUNCTION("""COMPUTED_VALUE"""),4212697.0)</f>
        <v>4212697</v>
      </c>
    </row>
    <row r="67">
      <c r="A67" s="2">
        <f>IFERROR(__xludf.DUMMYFUNCTION("""COMPUTED_VALUE"""),45387.66666666667)</f>
        <v>45387.66667</v>
      </c>
      <c r="B67" s="1">
        <f>IFERROR(__xludf.DUMMYFUNCTION("""COMPUTED_VALUE"""),277.25)</f>
        <v>277.25</v>
      </c>
      <c r="D67" s="2">
        <f>IFERROR(__xludf.DUMMYFUNCTION("""COMPUTED_VALUE"""),45387.66666666667)</f>
        <v>45387.66667</v>
      </c>
      <c r="E67" s="1">
        <f>IFERROR(__xludf.DUMMYFUNCTION("""COMPUTED_VALUE"""),278.93)</f>
        <v>278.93</v>
      </c>
      <c r="G67" s="2">
        <f>IFERROR(__xludf.DUMMYFUNCTION("""COMPUTED_VALUE"""),45387.66666666667)</f>
        <v>45387.66667</v>
      </c>
      <c r="H67" s="1">
        <f>IFERROR(__xludf.DUMMYFUNCTION("""COMPUTED_VALUE"""),275.42)</f>
        <v>275.42</v>
      </c>
      <c r="J67" s="2">
        <f>IFERROR(__xludf.DUMMYFUNCTION("""COMPUTED_VALUE"""),45387.66666666667)</f>
        <v>45387.66667</v>
      </c>
      <c r="K67" s="1">
        <f>IFERROR(__xludf.DUMMYFUNCTION("""COMPUTED_VALUE"""),278.58)</f>
        <v>278.58</v>
      </c>
      <c r="M67" s="2">
        <f>IFERROR(__xludf.DUMMYFUNCTION("""COMPUTED_VALUE"""),45387.66666666667)</f>
        <v>45387.66667</v>
      </c>
      <c r="N67" s="1">
        <f>IFERROR(__xludf.DUMMYFUNCTION("""COMPUTED_VALUE"""),3818808.0)</f>
        <v>3818808</v>
      </c>
    </row>
    <row r="68">
      <c r="A68" s="2">
        <f>IFERROR(__xludf.DUMMYFUNCTION("""COMPUTED_VALUE"""),45390.66666666667)</f>
        <v>45390.66667</v>
      </c>
      <c r="B68" s="1">
        <f>IFERROR(__xludf.DUMMYFUNCTION("""COMPUTED_VALUE"""),279.14)</f>
        <v>279.14</v>
      </c>
      <c r="D68" s="2">
        <f>IFERROR(__xludf.DUMMYFUNCTION("""COMPUTED_VALUE"""),45390.66666666667)</f>
        <v>45390.66667</v>
      </c>
      <c r="E68" s="1">
        <f>IFERROR(__xludf.DUMMYFUNCTION("""COMPUTED_VALUE"""),281.37)</f>
        <v>281.37</v>
      </c>
      <c r="G68" s="2">
        <f>IFERROR(__xludf.DUMMYFUNCTION("""COMPUTED_VALUE"""),45390.66666666667)</f>
        <v>45390.66667</v>
      </c>
      <c r="H68" s="1">
        <f>IFERROR(__xludf.DUMMYFUNCTION("""COMPUTED_VALUE"""),278.94)</f>
        <v>278.94</v>
      </c>
      <c r="J68" s="2">
        <f>IFERROR(__xludf.DUMMYFUNCTION("""COMPUTED_VALUE"""),45390.66666666667)</f>
        <v>45390.66667</v>
      </c>
      <c r="K68" s="1">
        <f>IFERROR(__xludf.DUMMYFUNCTION("""COMPUTED_VALUE"""),279.52)</f>
        <v>279.52</v>
      </c>
      <c r="M68" s="2">
        <f>IFERROR(__xludf.DUMMYFUNCTION("""COMPUTED_VALUE"""),45390.66666666667)</f>
        <v>45390.66667</v>
      </c>
      <c r="N68" s="1">
        <f>IFERROR(__xludf.DUMMYFUNCTION("""COMPUTED_VALUE"""),4134117.0)</f>
        <v>4134117</v>
      </c>
    </row>
    <row r="69">
      <c r="A69" s="2">
        <f>IFERROR(__xludf.DUMMYFUNCTION("""COMPUTED_VALUE"""),45391.66666666667)</f>
        <v>45391.66667</v>
      </c>
      <c r="B69" s="1">
        <f>IFERROR(__xludf.DUMMYFUNCTION("""COMPUTED_VALUE"""),280.4)</f>
        <v>280.4</v>
      </c>
      <c r="D69" s="2">
        <f>IFERROR(__xludf.DUMMYFUNCTION("""COMPUTED_VALUE"""),45391.66666666667)</f>
        <v>45391.66667</v>
      </c>
      <c r="E69" s="1">
        <f>IFERROR(__xludf.DUMMYFUNCTION("""COMPUTED_VALUE"""),281.25)</f>
        <v>281.25</v>
      </c>
      <c r="G69" s="2">
        <f>IFERROR(__xludf.DUMMYFUNCTION("""COMPUTED_VALUE"""),45391.66666666667)</f>
        <v>45391.66667</v>
      </c>
      <c r="H69" s="1">
        <f>IFERROR(__xludf.DUMMYFUNCTION("""COMPUTED_VALUE"""),279.26)</f>
        <v>279.26</v>
      </c>
      <c r="J69" s="2">
        <f>IFERROR(__xludf.DUMMYFUNCTION("""COMPUTED_VALUE"""),45391.66666666667)</f>
        <v>45391.66667</v>
      </c>
      <c r="K69" s="1">
        <f>IFERROR(__xludf.DUMMYFUNCTION("""COMPUTED_VALUE"""),280.3)</f>
        <v>280.3</v>
      </c>
      <c r="M69" s="2">
        <f>IFERROR(__xludf.DUMMYFUNCTION("""COMPUTED_VALUE"""),45391.66666666667)</f>
        <v>45391.66667</v>
      </c>
      <c r="N69" s="1">
        <f>IFERROR(__xludf.DUMMYFUNCTION("""COMPUTED_VALUE"""),4212147.0)</f>
        <v>4212147</v>
      </c>
    </row>
    <row r="70">
      <c r="A70" s="2">
        <f>IFERROR(__xludf.DUMMYFUNCTION("""COMPUTED_VALUE"""),45392.66666666667)</f>
        <v>45392.66667</v>
      </c>
      <c r="B70" s="1">
        <f>IFERROR(__xludf.DUMMYFUNCTION("""COMPUTED_VALUE"""),275.47)</f>
        <v>275.47</v>
      </c>
      <c r="D70" s="2">
        <f>IFERROR(__xludf.DUMMYFUNCTION("""COMPUTED_VALUE"""),45392.66666666667)</f>
        <v>45392.66667</v>
      </c>
      <c r="E70" s="1">
        <f>IFERROR(__xludf.DUMMYFUNCTION("""COMPUTED_VALUE"""),275.79)</f>
        <v>275.79</v>
      </c>
      <c r="G70" s="2">
        <f>IFERROR(__xludf.DUMMYFUNCTION("""COMPUTED_VALUE"""),45392.66666666667)</f>
        <v>45392.66667</v>
      </c>
      <c r="H70" s="1">
        <f>IFERROR(__xludf.DUMMYFUNCTION("""COMPUTED_VALUE"""),272.75)</f>
        <v>272.75</v>
      </c>
      <c r="J70" s="2">
        <f>IFERROR(__xludf.DUMMYFUNCTION("""COMPUTED_VALUE"""),45392.66666666667)</f>
        <v>45392.66667</v>
      </c>
      <c r="K70" s="1">
        <f>IFERROR(__xludf.DUMMYFUNCTION("""COMPUTED_VALUE"""),275.04)</f>
        <v>275.04</v>
      </c>
      <c r="M70" s="2">
        <f>IFERROR(__xludf.DUMMYFUNCTION("""COMPUTED_VALUE"""),45392.66666666667)</f>
        <v>45392.66667</v>
      </c>
      <c r="N70" s="1">
        <f>IFERROR(__xludf.DUMMYFUNCTION("""COMPUTED_VALUE"""),4293715.0)</f>
        <v>4293715</v>
      </c>
    </row>
    <row r="71">
      <c r="A71" s="2">
        <f>IFERROR(__xludf.DUMMYFUNCTION("""COMPUTED_VALUE"""),45393.66666666667)</f>
        <v>45393.66667</v>
      </c>
      <c r="B71" s="1">
        <f>IFERROR(__xludf.DUMMYFUNCTION("""COMPUTED_VALUE"""),276.92)</f>
        <v>276.92</v>
      </c>
      <c r="D71" s="2">
        <f>IFERROR(__xludf.DUMMYFUNCTION("""COMPUTED_VALUE"""),45393.66666666667)</f>
        <v>45393.66667</v>
      </c>
      <c r="E71" s="1">
        <f>IFERROR(__xludf.DUMMYFUNCTION("""COMPUTED_VALUE"""),277.09)</f>
        <v>277.09</v>
      </c>
      <c r="G71" s="2">
        <f>IFERROR(__xludf.DUMMYFUNCTION("""COMPUTED_VALUE"""),45393.66666666667)</f>
        <v>45393.66667</v>
      </c>
      <c r="H71" s="1">
        <f>IFERROR(__xludf.DUMMYFUNCTION("""COMPUTED_VALUE"""),271.96)</f>
        <v>271.96</v>
      </c>
      <c r="J71" s="2">
        <f>IFERROR(__xludf.DUMMYFUNCTION("""COMPUTED_VALUE"""),45393.66666666667)</f>
        <v>45393.66667</v>
      </c>
      <c r="K71" s="1">
        <f>IFERROR(__xludf.DUMMYFUNCTION("""COMPUTED_VALUE"""),274.16)</f>
        <v>274.16</v>
      </c>
      <c r="M71" s="2">
        <f>IFERROR(__xludf.DUMMYFUNCTION("""COMPUTED_VALUE"""),45393.66666666667)</f>
        <v>45393.66667</v>
      </c>
      <c r="N71" s="1">
        <f>IFERROR(__xludf.DUMMYFUNCTION("""COMPUTED_VALUE"""),4702637.0)</f>
        <v>4702637</v>
      </c>
    </row>
    <row r="72">
      <c r="A72" s="2">
        <f>IFERROR(__xludf.DUMMYFUNCTION("""COMPUTED_VALUE"""),45394.66666666667)</f>
        <v>45394.66667</v>
      </c>
      <c r="B72" s="1">
        <f>IFERROR(__xludf.DUMMYFUNCTION("""COMPUTED_VALUE"""),274.35)</f>
        <v>274.35</v>
      </c>
      <c r="D72" s="2">
        <f>IFERROR(__xludf.DUMMYFUNCTION("""COMPUTED_VALUE"""),45394.66666666667)</f>
        <v>45394.66667</v>
      </c>
      <c r="E72" s="1">
        <f>IFERROR(__xludf.DUMMYFUNCTION("""COMPUTED_VALUE"""),275.55)</f>
        <v>275.55</v>
      </c>
      <c r="G72" s="2">
        <f>IFERROR(__xludf.DUMMYFUNCTION("""COMPUTED_VALUE"""),45394.66666666667)</f>
        <v>45394.66667</v>
      </c>
      <c r="H72" s="1">
        <f>IFERROR(__xludf.DUMMYFUNCTION("""COMPUTED_VALUE"""),271.1)</f>
        <v>271.1</v>
      </c>
      <c r="J72" s="2">
        <f>IFERROR(__xludf.DUMMYFUNCTION("""COMPUTED_VALUE"""),45394.66666666667)</f>
        <v>45394.66667</v>
      </c>
      <c r="K72" s="1">
        <f>IFERROR(__xludf.DUMMYFUNCTION("""COMPUTED_VALUE"""),272.36)</f>
        <v>272.36</v>
      </c>
      <c r="M72" s="2">
        <f>IFERROR(__xludf.DUMMYFUNCTION("""COMPUTED_VALUE"""),45394.66666666667)</f>
        <v>45394.66667</v>
      </c>
      <c r="N72" s="1">
        <f>IFERROR(__xludf.DUMMYFUNCTION("""COMPUTED_VALUE"""),4689664.0)</f>
        <v>4689664</v>
      </c>
    </row>
    <row r="73">
      <c r="A73" s="2">
        <f>IFERROR(__xludf.DUMMYFUNCTION("""COMPUTED_VALUE"""),45397.66666666667)</f>
        <v>45397.66667</v>
      </c>
      <c r="B73" s="1">
        <f>IFERROR(__xludf.DUMMYFUNCTION("""COMPUTED_VALUE"""),273.15)</f>
        <v>273.15</v>
      </c>
      <c r="D73" s="2">
        <f>IFERROR(__xludf.DUMMYFUNCTION("""COMPUTED_VALUE"""),45397.66666666667)</f>
        <v>45397.66667</v>
      </c>
      <c r="E73" s="1">
        <f>IFERROR(__xludf.DUMMYFUNCTION("""COMPUTED_VALUE"""),274.64)</f>
        <v>274.64</v>
      </c>
      <c r="G73" s="2">
        <f>IFERROR(__xludf.DUMMYFUNCTION("""COMPUTED_VALUE"""),45397.66666666667)</f>
        <v>45397.66667</v>
      </c>
      <c r="H73" s="1">
        <f>IFERROR(__xludf.DUMMYFUNCTION("""COMPUTED_VALUE"""),269.11)</f>
        <v>269.11</v>
      </c>
      <c r="J73" s="2">
        <f>IFERROR(__xludf.DUMMYFUNCTION("""COMPUTED_VALUE"""),45397.66666666667)</f>
        <v>45397.66667</v>
      </c>
      <c r="K73" s="1">
        <f>IFERROR(__xludf.DUMMYFUNCTION("""COMPUTED_VALUE"""),270.83)</f>
        <v>270.83</v>
      </c>
      <c r="M73" s="2">
        <f>IFERROR(__xludf.DUMMYFUNCTION("""COMPUTED_VALUE"""),45397.66666666667)</f>
        <v>45397.66667</v>
      </c>
      <c r="N73" s="1">
        <f>IFERROR(__xludf.DUMMYFUNCTION("""COMPUTED_VALUE"""),5313409.0)</f>
        <v>5313409</v>
      </c>
    </row>
    <row r="74">
      <c r="A74" s="2">
        <f>IFERROR(__xludf.DUMMYFUNCTION("""COMPUTED_VALUE"""),45398.66666666667)</f>
        <v>45398.66667</v>
      </c>
      <c r="B74" s="1">
        <f>IFERROR(__xludf.DUMMYFUNCTION("""COMPUTED_VALUE"""),269.51)</f>
        <v>269.51</v>
      </c>
      <c r="D74" s="2">
        <f>IFERROR(__xludf.DUMMYFUNCTION("""COMPUTED_VALUE"""),45398.66666666667)</f>
        <v>45398.66667</v>
      </c>
      <c r="E74" s="1">
        <f>IFERROR(__xludf.DUMMYFUNCTION("""COMPUTED_VALUE"""),269.51)</f>
        <v>269.51</v>
      </c>
      <c r="G74" s="2">
        <f>IFERROR(__xludf.DUMMYFUNCTION("""COMPUTED_VALUE"""),45398.66666666667)</f>
        <v>45398.66667</v>
      </c>
      <c r="H74" s="1">
        <f>IFERROR(__xludf.DUMMYFUNCTION("""COMPUTED_VALUE"""),265.5)</f>
        <v>265.5</v>
      </c>
      <c r="J74" s="2">
        <f>IFERROR(__xludf.DUMMYFUNCTION("""COMPUTED_VALUE"""),45398.66666666667)</f>
        <v>45398.66667</v>
      </c>
      <c r="K74" s="1">
        <f>IFERROR(__xludf.DUMMYFUNCTION("""COMPUTED_VALUE"""),268.67)</f>
        <v>268.67</v>
      </c>
      <c r="M74" s="2">
        <f>IFERROR(__xludf.DUMMYFUNCTION("""COMPUTED_VALUE"""),45398.66666666667)</f>
        <v>45398.66667</v>
      </c>
      <c r="N74" s="1">
        <f>IFERROR(__xludf.DUMMYFUNCTION("""COMPUTED_VALUE"""),4493839.0)</f>
        <v>4493839</v>
      </c>
    </row>
    <row r="75">
      <c r="A75" s="2">
        <f>IFERROR(__xludf.DUMMYFUNCTION("""COMPUTED_VALUE"""),45399.66666666667)</f>
        <v>45399.66667</v>
      </c>
      <c r="B75" s="1">
        <f>IFERROR(__xludf.DUMMYFUNCTION("""COMPUTED_VALUE"""),270.19)</f>
        <v>270.19</v>
      </c>
      <c r="D75" s="2">
        <f>IFERROR(__xludf.DUMMYFUNCTION("""COMPUTED_VALUE"""),45399.66666666667)</f>
        <v>45399.66667</v>
      </c>
      <c r="E75" s="1">
        <f>IFERROR(__xludf.DUMMYFUNCTION("""COMPUTED_VALUE"""),273.7)</f>
        <v>273.7</v>
      </c>
      <c r="G75" s="2">
        <f>IFERROR(__xludf.DUMMYFUNCTION("""COMPUTED_VALUE"""),45399.66666666667)</f>
        <v>45399.66667</v>
      </c>
      <c r="H75" s="1">
        <f>IFERROR(__xludf.DUMMYFUNCTION("""COMPUTED_VALUE"""),270.19)</f>
        <v>270.19</v>
      </c>
      <c r="J75" s="2">
        <f>IFERROR(__xludf.DUMMYFUNCTION("""COMPUTED_VALUE"""),45399.66666666667)</f>
        <v>45399.66667</v>
      </c>
      <c r="K75" s="1">
        <f>IFERROR(__xludf.DUMMYFUNCTION("""COMPUTED_VALUE"""),272.28)</f>
        <v>272.28</v>
      </c>
      <c r="M75" s="2">
        <f>IFERROR(__xludf.DUMMYFUNCTION("""COMPUTED_VALUE"""),45399.66666666667)</f>
        <v>45399.66667</v>
      </c>
      <c r="N75" s="1">
        <f>IFERROR(__xludf.DUMMYFUNCTION("""COMPUTED_VALUE"""),5136151.0)</f>
        <v>5136151</v>
      </c>
    </row>
    <row r="76">
      <c r="A76" s="2">
        <f>IFERROR(__xludf.DUMMYFUNCTION("""COMPUTED_VALUE"""),45400.66666666667)</f>
        <v>45400.66667</v>
      </c>
      <c r="B76" s="1">
        <f>IFERROR(__xludf.DUMMYFUNCTION("""COMPUTED_VALUE"""),273.33)</f>
        <v>273.33</v>
      </c>
      <c r="D76" s="2">
        <f>IFERROR(__xludf.DUMMYFUNCTION("""COMPUTED_VALUE"""),45400.66666666667)</f>
        <v>45400.66667</v>
      </c>
      <c r="E76" s="1">
        <f>IFERROR(__xludf.DUMMYFUNCTION("""COMPUTED_VALUE"""),274.31)</f>
        <v>274.31</v>
      </c>
      <c r="G76" s="2">
        <f>IFERROR(__xludf.DUMMYFUNCTION("""COMPUTED_VALUE"""),45400.66666666667)</f>
        <v>45400.66667</v>
      </c>
      <c r="H76" s="1">
        <f>IFERROR(__xludf.DUMMYFUNCTION("""COMPUTED_VALUE"""),272.11)</f>
        <v>272.11</v>
      </c>
      <c r="J76" s="2">
        <f>IFERROR(__xludf.DUMMYFUNCTION("""COMPUTED_VALUE"""),45400.66666666667)</f>
        <v>45400.66667</v>
      </c>
      <c r="K76" s="1">
        <f>IFERROR(__xludf.DUMMYFUNCTION("""COMPUTED_VALUE"""),273.38)</f>
        <v>273.38</v>
      </c>
      <c r="M76" s="2">
        <f>IFERROR(__xludf.DUMMYFUNCTION("""COMPUTED_VALUE"""),45400.66666666667)</f>
        <v>45400.66667</v>
      </c>
      <c r="N76" s="1">
        <f>IFERROR(__xludf.DUMMYFUNCTION("""COMPUTED_VALUE"""),5155524.0)</f>
        <v>5155524</v>
      </c>
    </row>
    <row r="77">
      <c r="A77" s="2">
        <f>IFERROR(__xludf.DUMMYFUNCTION("""COMPUTED_VALUE"""),45401.66666666667)</f>
        <v>45401.66667</v>
      </c>
      <c r="B77" s="1">
        <f>IFERROR(__xludf.DUMMYFUNCTION("""COMPUTED_VALUE"""),273.58)</f>
        <v>273.58</v>
      </c>
      <c r="D77" s="2">
        <f>IFERROR(__xludf.DUMMYFUNCTION("""COMPUTED_VALUE"""),45401.66666666667)</f>
        <v>45401.66667</v>
      </c>
      <c r="E77" s="1">
        <f>IFERROR(__xludf.DUMMYFUNCTION("""COMPUTED_VALUE"""),281.63)</f>
        <v>281.63</v>
      </c>
      <c r="G77" s="2">
        <f>IFERROR(__xludf.DUMMYFUNCTION("""COMPUTED_VALUE"""),45401.66666666667)</f>
        <v>45401.66667</v>
      </c>
      <c r="H77" s="1">
        <f>IFERROR(__xludf.DUMMYFUNCTION("""COMPUTED_VALUE"""),273.58)</f>
        <v>273.58</v>
      </c>
      <c r="J77" s="2">
        <f>IFERROR(__xludf.DUMMYFUNCTION("""COMPUTED_VALUE"""),45401.66666666667)</f>
        <v>45401.66667</v>
      </c>
      <c r="K77" s="1">
        <f>IFERROR(__xludf.DUMMYFUNCTION("""COMPUTED_VALUE"""),281.57)</f>
        <v>281.57</v>
      </c>
      <c r="M77" s="2">
        <f>IFERROR(__xludf.DUMMYFUNCTION("""COMPUTED_VALUE"""),45401.66666666667)</f>
        <v>45401.66667</v>
      </c>
      <c r="N77" s="1">
        <f>IFERROR(__xludf.DUMMYFUNCTION("""COMPUTED_VALUE"""),1.2056476E7)</f>
        <v>12056476</v>
      </c>
    </row>
    <row r="78">
      <c r="A78" s="2">
        <f>IFERROR(__xludf.DUMMYFUNCTION("""COMPUTED_VALUE"""),45404.66666666667)</f>
        <v>45404.66667</v>
      </c>
      <c r="B78" s="1">
        <f>IFERROR(__xludf.DUMMYFUNCTION("""COMPUTED_VALUE"""),281.12)</f>
        <v>281.12</v>
      </c>
      <c r="D78" s="2">
        <f>IFERROR(__xludf.DUMMYFUNCTION("""COMPUTED_VALUE"""),45404.66666666667)</f>
        <v>45404.66667</v>
      </c>
      <c r="E78" s="1">
        <f>IFERROR(__xludf.DUMMYFUNCTION("""COMPUTED_VALUE"""),284.2)</f>
        <v>284.2</v>
      </c>
      <c r="G78" s="2">
        <f>IFERROR(__xludf.DUMMYFUNCTION("""COMPUTED_VALUE"""),45404.66666666667)</f>
        <v>45404.66667</v>
      </c>
      <c r="H78" s="1">
        <f>IFERROR(__xludf.DUMMYFUNCTION("""COMPUTED_VALUE"""),279.71)</f>
        <v>279.71</v>
      </c>
      <c r="J78" s="2">
        <f>IFERROR(__xludf.DUMMYFUNCTION("""COMPUTED_VALUE"""),45404.66666666667)</f>
        <v>45404.66667</v>
      </c>
      <c r="K78" s="1">
        <f>IFERROR(__xludf.DUMMYFUNCTION("""COMPUTED_VALUE"""),282.83)</f>
        <v>282.83</v>
      </c>
      <c r="M78" s="2">
        <f>IFERROR(__xludf.DUMMYFUNCTION("""COMPUTED_VALUE"""),45404.66666666667)</f>
        <v>45404.66667</v>
      </c>
      <c r="N78" s="1">
        <f>IFERROR(__xludf.DUMMYFUNCTION("""COMPUTED_VALUE"""),5187565.0)</f>
        <v>5187565</v>
      </c>
    </row>
    <row r="79">
      <c r="A79" s="2">
        <f>IFERROR(__xludf.DUMMYFUNCTION("""COMPUTED_VALUE"""),45405.66666666667)</f>
        <v>45405.66667</v>
      </c>
      <c r="B79" s="1">
        <f>IFERROR(__xludf.DUMMYFUNCTION("""COMPUTED_VALUE"""),281.52)</f>
        <v>281.52</v>
      </c>
      <c r="D79" s="2">
        <f>IFERROR(__xludf.DUMMYFUNCTION("""COMPUTED_VALUE"""),45405.66666666667)</f>
        <v>45405.66667</v>
      </c>
      <c r="E79" s="1">
        <f>IFERROR(__xludf.DUMMYFUNCTION("""COMPUTED_VALUE"""),284.31)</f>
        <v>284.31</v>
      </c>
      <c r="G79" s="2">
        <f>IFERROR(__xludf.DUMMYFUNCTION("""COMPUTED_VALUE"""),45405.66666666667)</f>
        <v>45405.66667</v>
      </c>
      <c r="H79" s="1">
        <f>IFERROR(__xludf.DUMMYFUNCTION("""COMPUTED_VALUE"""),281.51)</f>
        <v>281.51</v>
      </c>
      <c r="J79" s="2">
        <f>IFERROR(__xludf.DUMMYFUNCTION("""COMPUTED_VALUE"""),45405.66666666667)</f>
        <v>45405.66667</v>
      </c>
      <c r="K79" s="1">
        <f>IFERROR(__xludf.DUMMYFUNCTION("""COMPUTED_VALUE"""),282.54)</f>
        <v>282.54</v>
      </c>
      <c r="M79" s="2">
        <f>IFERROR(__xludf.DUMMYFUNCTION("""COMPUTED_VALUE"""),45405.66666666667)</f>
        <v>45405.66667</v>
      </c>
      <c r="N79" s="1">
        <f>IFERROR(__xludf.DUMMYFUNCTION("""COMPUTED_VALUE"""),4306941.0)</f>
        <v>4306941</v>
      </c>
    </row>
    <row r="80">
      <c r="A80" s="2">
        <f>IFERROR(__xludf.DUMMYFUNCTION("""COMPUTED_VALUE"""),45406.66666666667)</f>
        <v>45406.66667</v>
      </c>
      <c r="B80" s="1">
        <f>IFERROR(__xludf.DUMMYFUNCTION("""COMPUTED_VALUE"""),280.66)</f>
        <v>280.66</v>
      </c>
      <c r="D80" s="2">
        <f>IFERROR(__xludf.DUMMYFUNCTION("""COMPUTED_VALUE"""),45406.66666666667)</f>
        <v>45406.66667</v>
      </c>
      <c r="E80" s="1">
        <f>IFERROR(__xludf.DUMMYFUNCTION("""COMPUTED_VALUE"""),286.0)</f>
        <v>286</v>
      </c>
      <c r="G80" s="2">
        <f>IFERROR(__xludf.DUMMYFUNCTION("""COMPUTED_VALUE"""),45406.66666666667)</f>
        <v>45406.66667</v>
      </c>
      <c r="H80" s="1">
        <f>IFERROR(__xludf.DUMMYFUNCTION("""COMPUTED_VALUE"""),279.15)</f>
        <v>279.15</v>
      </c>
      <c r="J80" s="2">
        <f>IFERROR(__xludf.DUMMYFUNCTION("""COMPUTED_VALUE"""),45406.66666666667)</f>
        <v>45406.66667</v>
      </c>
      <c r="K80" s="1">
        <f>IFERROR(__xludf.DUMMYFUNCTION("""COMPUTED_VALUE"""),285.94)</f>
        <v>285.94</v>
      </c>
      <c r="M80" s="2">
        <f>IFERROR(__xludf.DUMMYFUNCTION("""COMPUTED_VALUE"""),45406.66666666667)</f>
        <v>45406.66667</v>
      </c>
      <c r="N80" s="1">
        <f>IFERROR(__xludf.DUMMYFUNCTION("""COMPUTED_VALUE"""),5622057.0)</f>
        <v>5622057</v>
      </c>
    </row>
    <row r="81">
      <c r="A81" s="2">
        <f>IFERROR(__xludf.DUMMYFUNCTION("""COMPUTED_VALUE"""),45407.66666666667)</f>
        <v>45407.66667</v>
      </c>
      <c r="B81" s="1">
        <f>IFERROR(__xludf.DUMMYFUNCTION("""COMPUTED_VALUE"""),285.2)</f>
        <v>285.2</v>
      </c>
      <c r="D81" s="2">
        <f>IFERROR(__xludf.DUMMYFUNCTION("""COMPUTED_VALUE"""),45407.66666666667)</f>
        <v>45407.66667</v>
      </c>
      <c r="E81" s="1">
        <f>IFERROR(__xludf.DUMMYFUNCTION("""COMPUTED_VALUE"""),285.2)</f>
        <v>285.2</v>
      </c>
      <c r="G81" s="2">
        <f>IFERROR(__xludf.DUMMYFUNCTION("""COMPUTED_VALUE"""),45407.66666666667)</f>
        <v>45407.66667</v>
      </c>
      <c r="H81" s="1">
        <f>IFERROR(__xludf.DUMMYFUNCTION("""COMPUTED_VALUE"""),282.21)</f>
        <v>282.21</v>
      </c>
      <c r="J81" s="2">
        <f>IFERROR(__xludf.DUMMYFUNCTION("""COMPUTED_VALUE"""),45407.66666666667)</f>
        <v>45407.66667</v>
      </c>
      <c r="K81" s="1">
        <f>IFERROR(__xludf.DUMMYFUNCTION("""COMPUTED_VALUE"""),284.65)</f>
        <v>284.65</v>
      </c>
      <c r="M81" s="2">
        <f>IFERROR(__xludf.DUMMYFUNCTION("""COMPUTED_VALUE"""),45407.66666666667)</f>
        <v>45407.66667</v>
      </c>
      <c r="N81" s="1">
        <f>IFERROR(__xludf.DUMMYFUNCTION("""COMPUTED_VALUE"""),4093075.0)</f>
        <v>4093075</v>
      </c>
    </row>
    <row r="82">
      <c r="A82" s="2">
        <f>IFERROR(__xludf.DUMMYFUNCTION("""COMPUTED_VALUE"""),45408.66666666667)</f>
        <v>45408.66667</v>
      </c>
      <c r="B82" s="1">
        <f>IFERROR(__xludf.DUMMYFUNCTION("""COMPUTED_VALUE"""),284.83)</f>
        <v>284.83</v>
      </c>
      <c r="D82" s="2">
        <f>IFERROR(__xludf.DUMMYFUNCTION("""COMPUTED_VALUE"""),45408.66666666667)</f>
        <v>45408.66667</v>
      </c>
      <c r="E82" s="1">
        <f>IFERROR(__xludf.DUMMYFUNCTION("""COMPUTED_VALUE"""),285.02)</f>
        <v>285.02</v>
      </c>
      <c r="G82" s="2">
        <f>IFERROR(__xludf.DUMMYFUNCTION("""COMPUTED_VALUE"""),45408.66666666667)</f>
        <v>45408.66667</v>
      </c>
      <c r="H82" s="1">
        <f>IFERROR(__xludf.DUMMYFUNCTION("""COMPUTED_VALUE"""),281.62)</f>
        <v>281.62</v>
      </c>
      <c r="J82" s="2">
        <f>IFERROR(__xludf.DUMMYFUNCTION("""COMPUTED_VALUE"""),45408.66666666667)</f>
        <v>45408.66667</v>
      </c>
      <c r="K82" s="1">
        <f>IFERROR(__xludf.DUMMYFUNCTION("""COMPUTED_VALUE"""),281.65)</f>
        <v>281.65</v>
      </c>
      <c r="M82" s="2">
        <f>IFERROR(__xludf.DUMMYFUNCTION("""COMPUTED_VALUE"""),45408.66666666667)</f>
        <v>45408.66667</v>
      </c>
      <c r="N82" s="1">
        <f>IFERROR(__xludf.DUMMYFUNCTION("""COMPUTED_VALUE"""),3814952.0)</f>
        <v>3814952</v>
      </c>
    </row>
    <row r="83">
      <c r="A83" s="2">
        <f>IFERROR(__xludf.DUMMYFUNCTION("""COMPUTED_VALUE"""),45411.66666666667)</f>
        <v>45411.66667</v>
      </c>
      <c r="B83" s="1">
        <f>IFERROR(__xludf.DUMMYFUNCTION("""COMPUTED_VALUE"""),282.68)</f>
        <v>282.68</v>
      </c>
      <c r="D83" s="2">
        <f>IFERROR(__xludf.DUMMYFUNCTION("""COMPUTED_VALUE"""),45411.66666666667)</f>
        <v>45411.66667</v>
      </c>
      <c r="E83" s="1">
        <f>IFERROR(__xludf.DUMMYFUNCTION("""COMPUTED_VALUE"""),284.86)</f>
        <v>284.86</v>
      </c>
      <c r="G83" s="2">
        <f>IFERROR(__xludf.DUMMYFUNCTION("""COMPUTED_VALUE"""),45411.66666666667)</f>
        <v>45411.66667</v>
      </c>
      <c r="H83" s="1">
        <f>IFERROR(__xludf.DUMMYFUNCTION("""COMPUTED_VALUE"""),282.57)</f>
        <v>282.57</v>
      </c>
      <c r="J83" s="2">
        <f>IFERROR(__xludf.DUMMYFUNCTION("""COMPUTED_VALUE"""),45411.66666666667)</f>
        <v>45411.66667</v>
      </c>
      <c r="K83" s="1">
        <f>IFERROR(__xludf.DUMMYFUNCTION("""COMPUTED_VALUE"""),284.1)</f>
        <v>284.1</v>
      </c>
      <c r="M83" s="2">
        <f>IFERROR(__xludf.DUMMYFUNCTION("""COMPUTED_VALUE"""),45411.66666666667)</f>
        <v>45411.66667</v>
      </c>
      <c r="N83" s="1">
        <f>IFERROR(__xludf.DUMMYFUNCTION("""COMPUTED_VALUE"""),4349620.0)</f>
        <v>4349620</v>
      </c>
    </row>
    <row r="84">
      <c r="A84" s="2">
        <f>IFERROR(__xludf.DUMMYFUNCTION("""COMPUTED_VALUE"""),45412.66666666667)</f>
        <v>45412.66667</v>
      </c>
      <c r="B84" s="1">
        <f>IFERROR(__xludf.DUMMYFUNCTION("""COMPUTED_VALUE"""),282.73)</f>
        <v>282.73</v>
      </c>
      <c r="D84" s="2">
        <f>IFERROR(__xludf.DUMMYFUNCTION("""COMPUTED_VALUE"""),45412.66666666667)</f>
        <v>45412.66667</v>
      </c>
      <c r="E84" s="1">
        <f>IFERROR(__xludf.DUMMYFUNCTION("""COMPUTED_VALUE"""),284.24)</f>
        <v>284.24</v>
      </c>
      <c r="G84" s="2">
        <f>IFERROR(__xludf.DUMMYFUNCTION("""COMPUTED_VALUE"""),45412.66666666667)</f>
        <v>45412.66667</v>
      </c>
      <c r="H84" s="1">
        <f>IFERROR(__xludf.DUMMYFUNCTION("""COMPUTED_VALUE"""),280.66)</f>
        <v>280.66</v>
      </c>
      <c r="J84" s="2">
        <f>IFERROR(__xludf.DUMMYFUNCTION("""COMPUTED_VALUE"""),45412.66666666667)</f>
        <v>45412.66667</v>
      </c>
      <c r="K84" s="1">
        <f>IFERROR(__xludf.DUMMYFUNCTION("""COMPUTED_VALUE"""),282.83)</f>
        <v>282.83</v>
      </c>
      <c r="M84" s="2">
        <f>IFERROR(__xludf.DUMMYFUNCTION("""COMPUTED_VALUE"""),45412.66666666667)</f>
        <v>45412.66667</v>
      </c>
      <c r="N84" s="1">
        <f>IFERROR(__xludf.DUMMYFUNCTION("""COMPUTED_VALUE"""),7065846.0)</f>
        <v>7065846</v>
      </c>
    </row>
    <row r="85">
      <c r="A85" s="2">
        <f>IFERROR(__xludf.DUMMYFUNCTION("""COMPUTED_VALUE"""),45413.66666666667)</f>
        <v>45413.66667</v>
      </c>
      <c r="B85" s="1">
        <f>IFERROR(__xludf.DUMMYFUNCTION("""COMPUTED_VALUE"""),283.34)</f>
        <v>283.34</v>
      </c>
      <c r="D85" s="2">
        <f>IFERROR(__xludf.DUMMYFUNCTION("""COMPUTED_VALUE"""),45413.66666666667)</f>
        <v>45413.66667</v>
      </c>
      <c r="E85" s="1">
        <f>IFERROR(__xludf.DUMMYFUNCTION("""COMPUTED_VALUE"""),287.46)</f>
        <v>287.46</v>
      </c>
      <c r="G85" s="2">
        <f>IFERROR(__xludf.DUMMYFUNCTION("""COMPUTED_VALUE"""),45413.66666666667)</f>
        <v>45413.66667</v>
      </c>
      <c r="H85" s="1">
        <f>IFERROR(__xludf.DUMMYFUNCTION("""COMPUTED_VALUE"""),282.08)</f>
        <v>282.08</v>
      </c>
      <c r="J85" s="2">
        <f>IFERROR(__xludf.DUMMYFUNCTION("""COMPUTED_VALUE"""),45413.66666666667)</f>
        <v>45413.66667</v>
      </c>
      <c r="K85" s="1">
        <f>IFERROR(__xludf.DUMMYFUNCTION("""COMPUTED_VALUE"""),284.38)</f>
        <v>284.38</v>
      </c>
      <c r="M85" s="2">
        <f>IFERROR(__xludf.DUMMYFUNCTION("""COMPUTED_VALUE"""),45413.66666666667)</f>
        <v>45413.66667</v>
      </c>
      <c r="N85" s="1">
        <f>IFERROR(__xludf.DUMMYFUNCTION("""COMPUTED_VALUE"""),4343523.0)</f>
        <v>4343523</v>
      </c>
    </row>
    <row r="86">
      <c r="A86" s="2">
        <f>IFERROR(__xludf.DUMMYFUNCTION("""COMPUTED_VALUE"""),45414.66666666667)</f>
        <v>45414.66667</v>
      </c>
      <c r="B86" s="1">
        <f>IFERROR(__xludf.DUMMYFUNCTION("""COMPUTED_VALUE"""),284.51)</f>
        <v>284.51</v>
      </c>
      <c r="D86" s="2">
        <f>IFERROR(__xludf.DUMMYFUNCTION("""COMPUTED_VALUE"""),45414.66666666667)</f>
        <v>45414.66667</v>
      </c>
      <c r="E86" s="1">
        <f>IFERROR(__xludf.DUMMYFUNCTION("""COMPUTED_VALUE"""),286.36)</f>
        <v>286.36</v>
      </c>
      <c r="G86" s="2">
        <f>IFERROR(__xludf.DUMMYFUNCTION("""COMPUTED_VALUE"""),45414.66666666667)</f>
        <v>45414.66667</v>
      </c>
      <c r="H86" s="1">
        <f>IFERROR(__xludf.DUMMYFUNCTION("""COMPUTED_VALUE"""),282.47)</f>
        <v>282.47</v>
      </c>
      <c r="J86" s="2">
        <f>IFERROR(__xludf.DUMMYFUNCTION("""COMPUTED_VALUE"""),45414.66666666667)</f>
        <v>45414.66667</v>
      </c>
      <c r="K86" s="1">
        <f>IFERROR(__xludf.DUMMYFUNCTION("""COMPUTED_VALUE"""),284.4)</f>
        <v>284.4</v>
      </c>
      <c r="M86" s="2">
        <f>IFERROR(__xludf.DUMMYFUNCTION("""COMPUTED_VALUE"""),45414.66666666667)</f>
        <v>45414.66667</v>
      </c>
      <c r="N86" s="1">
        <f>IFERROR(__xludf.DUMMYFUNCTION("""COMPUTED_VALUE"""),8137663.0)</f>
        <v>8137663</v>
      </c>
    </row>
    <row r="87">
      <c r="A87" s="2">
        <f>IFERROR(__xludf.DUMMYFUNCTION("""COMPUTED_VALUE"""),45415.66666666667)</f>
        <v>45415.66667</v>
      </c>
      <c r="B87" s="1">
        <f>IFERROR(__xludf.DUMMYFUNCTION("""COMPUTED_VALUE"""),287.02)</f>
        <v>287.02</v>
      </c>
      <c r="D87" s="2">
        <f>IFERROR(__xludf.DUMMYFUNCTION("""COMPUTED_VALUE"""),45415.66666666667)</f>
        <v>45415.66667</v>
      </c>
      <c r="E87" s="1">
        <f>IFERROR(__xludf.DUMMYFUNCTION("""COMPUTED_VALUE"""),287.02)</f>
        <v>287.02</v>
      </c>
      <c r="G87" s="2">
        <f>IFERROR(__xludf.DUMMYFUNCTION("""COMPUTED_VALUE"""),45415.66666666667)</f>
        <v>45415.66667</v>
      </c>
      <c r="H87" s="1">
        <f>IFERROR(__xludf.DUMMYFUNCTION("""COMPUTED_VALUE"""),282.21)</f>
        <v>282.21</v>
      </c>
      <c r="J87" s="2">
        <f>IFERROR(__xludf.DUMMYFUNCTION("""COMPUTED_VALUE"""),45415.66666666667)</f>
        <v>45415.66667</v>
      </c>
      <c r="K87" s="1">
        <f>IFERROR(__xludf.DUMMYFUNCTION("""COMPUTED_VALUE"""),284.56)</f>
        <v>284.56</v>
      </c>
      <c r="M87" s="2">
        <f>IFERROR(__xludf.DUMMYFUNCTION("""COMPUTED_VALUE"""),45415.66666666667)</f>
        <v>45415.66667</v>
      </c>
      <c r="N87" s="1">
        <f>IFERROR(__xludf.DUMMYFUNCTION("""COMPUTED_VALUE"""),6880479.0)</f>
        <v>6880479</v>
      </c>
    </row>
    <row r="88">
      <c r="A88" s="2">
        <f>IFERROR(__xludf.DUMMYFUNCTION("""COMPUTED_VALUE"""),45418.66666666667)</f>
        <v>45418.66667</v>
      </c>
      <c r="B88" s="1">
        <f>IFERROR(__xludf.DUMMYFUNCTION("""COMPUTED_VALUE"""),286.06)</f>
        <v>286.06</v>
      </c>
      <c r="D88" s="2">
        <f>IFERROR(__xludf.DUMMYFUNCTION("""COMPUTED_VALUE"""),45418.66666666667)</f>
        <v>45418.66667</v>
      </c>
      <c r="E88" s="1">
        <f>IFERROR(__xludf.DUMMYFUNCTION("""COMPUTED_VALUE"""),286.43)</f>
        <v>286.43</v>
      </c>
      <c r="G88" s="2">
        <f>IFERROR(__xludf.DUMMYFUNCTION("""COMPUTED_VALUE"""),45418.66666666667)</f>
        <v>45418.66667</v>
      </c>
      <c r="H88" s="1">
        <f>IFERROR(__xludf.DUMMYFUNCTION("""COMPUTED_VALUE"""),284.54)</f>
        <v>284.54</v>
      </c>
      <c r="J88" s="2">
        <f>IFERROR(__xludf.DUMMYFUNCTION("""COMPUTED_VALUE"""),45418.66666666667)</f>
        <v>45418.66667</v>
      </c>
      <c r="K88" s="1">
        <f>IFERROR(__xludf.DUMMYFUNCTION("""COMPUTED_VALUE"""),285.27)</f>
        <v>285.27</v>
      </c>
      <c r="M88" s="2">
        <f>IFERROR(__xludf.DUMMYFUNCTION("""COMPUTED_VALUE"""),45418.66666666667)</f>
        <v>45418.66667</v>
      </c>
      <c r="N88" s="1">
        <f>IFERROR(__xludf.DUMMYFUNCTION("""COMPUTED_VALUE"""),5554767.0)</f>
        <v>5554767</v>
      </c>
    </row>
    <row r="89">
      <c r="A89" s="2">
        <f>IFERROR(__xludf.DUMMYFUNCTION("""COMPUTED_VALUE"""),45419.66666666667)</f>
        <v>45419.66667</v>
      </c>
      <c r="B89" s="1">
        <f>IFERROR(__xludf.DUMMYFUNCTION("""COMPUTED_VALUE"""),285.79)</f>
        <v>285.79</v>
      </c>
      <c r="D89" s="2">
        <f>IFERROR(__xludf.DUMMYFUNCTION("""COMPUTED_VALUE"""),45419.66666666667)</f>
        <v>45419.66667</v>
      </c>
      <c r="E89" s="1">
        <f>IFERROR(__xludf.DUMMYFUNCTION("""COMPUTED_VALUE"""),287.59)</f>
        <v>287.59</v>
      </c>
      <c r="G89" s="2">
        <f>IFERROR(__xludf.DUMMYFUNCTION("""COMPUTED_VALUE"""),45419.66666666667)</f>
        <v>45419.66667</v>
      </c>
      <c r="H89" s="1">
        <f>IFERROR(__xludf.DUMMYFUNCTION("""COMPUTED_VALUE"""),284.16)</f>
        <v>284.16</v>
      </c>
      <c r="J89" s="2">
        <f>IFERROR(__xludf.DUMMYFUNCTION("""COMPUTED_VALUE"""),45419.66666666667)</f>
        <v>45419.66667</v>
      </c>
      <c r="K89" s="1">
        <f>IFERROR(__xludf.DUMMYFUNCTION("""COMPUTED_VALUE"""),286.93)</f>
        <v>286.93</v>
      </c>
      <c r="M89" s="2">
        <f>IFERROR(__xludf.DUMMYFUNCTION("""COMPUTED_VALUE"""),45419.66666666667)</f>
        <v>45419.66667</v>
      </c>
      <c r="N89" s="1">
        <f>IFERROR(__xludf.DUMMYFUNCTION("""COMPUTED_VALUE"""),6454678.0)</f>
        <v>6454678</v>
      </c>
    </row>
    <row r="90">
      <c r="A90" s="2">
        <f>IFERROR(__xludf.DUMMYFUNCTION("""COMPUTED_VALUE"""),45420.66666666667)</f>
        <v>45420.66667</v>
      </c>
      <c r="B90" s="1">
        <f>IFERROR(__xludf.DUMMYFUNCTION("""COMPUTED_VALUE"""),286.45)</f>
        <v>286.45</v>
      </c>
      <c r="D90" s="2">
        <f>IFERROR(__xludf.DUMMYFUNCTION("""COMPUTED_VALUE"""),45420.66666666667)</f>
        <v>45420.66667</v>
      </c>
      <c r="E90" s="1">
        <f>IFERROR(__xludf.DUMMYFUNCTION("""COMPUTED_VALUE"""),287.41)</f>
        <v>287.41</v>
      </c>
      <c r="G90" s="2">
        <f>IFERROR(__xludf.DUMMYFUNCTION("""COMPUTED_VALUE"""),45420.66666666667)</f>
        <v>45420.66667</v>
      </c>
      <c r="H90" s="1">
        <f>IFERROR(__xludf.DUMMYFUNCTION("""COMPUTED_VALUE"""),284.14)</f>
        <v>284.14</v>
      </c>
      <c r="J90" s="2">
        <f>IFERROR(__xludf.DUMMYFUNCTION("""COMPUTED_VALUE"""),45420.66666666667)</f>
        <v>45420.66667</v>
      </c>
      <c r="K90" s="1">
        <f>IFERROR(__xludf.DUMMYFUNCTION("""COMPUTED_VALUE"""),286.58)</f>
        <v>286.58</v>
      </c>
      <c r="M90" s="2">
        <f>IFERROR(__xludf.DUMMYFUNCTION("""COMPUTED_VALUE"""),45420.66666666667)</f>
        <v>45420.66667</v>
      </c>
      <c r="N90" s="1">
        <f>IFERROR(__xludf.DUMMYFUNCTION("""COMPUTED_VALUE"""),5442805.0)</f>
        <v>5442805</v>
      </c>
    </row>
    <row r="91">
      <c r="A91" s="2">
        <f>IFERROR(__xludf.DUMMYFUNCTION("""COMPUTED_VALUE"""),45421.66666666667)</f>
        <v>45421.66667</v>
      </c>
      <c r="B91" s="1">
        <f>IFERROR(__xludf.DUMMYFUNCTION("""COMPUTED_VALUE"""),286.11)</f>
        <v>286.11</v>
      </c>
      <c r="D91" s="2">
        <f>IFERROR(__xludf.DUMMYFUNCTION("""COMPUTED_VALUE"""),45421.66666666667)</f>
        <v>45421.66667</v>
      </c>
      <c r="E91" s="1">
        <f>IFERROR(__xludf.DUMMYFUNCTION("""COMPUTED_VALUE"""),287.64)</f>
        <v>287.64</v>
      </c>
      <c r="G91" s="2">
        <f>IFERROR(__xludf.DUMMYFUNCTION("""COMPUTED_VALUE"""),45421.66666666667)</f>
        <v>45421.66667</v>
      </c>
      <c r="H91" s="1">
        <f>IFERROR(__xludf.DUMMYFUNCTION("""COMPUTED_VALUE"""),283.41)</f>
        <v>283.41</v>
      </c>
      <c r="J91" s="2">
        <f>IFERROR(__xludf.DUMMYFUNCTION("""COMPUTED_VALUE"""),45421.66666666667)</f>
        <v>45421.66667</v>
      </c>
      <c r="K91" s="1">
        <f>IFERROR(__xludf.DUMMYFUNCTION("""COMPUTED_VALUE"""),286.87)</f>
        <v>286.87</v>
      </c>
      <c r="M91" s="2">
        <f>IFERROR(__xludf.DUMMYFUNCTION("""COMPUTED_VALUE"""),45421.66666666667)</f>
        <v>45421.66667</v>
      </c>
      <c r="N91" s="1">
        <f>IFERROR(__xludf.DUMMYFUNCTION("""COMPUTED_VALUE"""),5927583.0)</f>
        <v>5927583</v>
      </c>
    </row>
    <row r="92">
      <c r="A92" s="2">
        <f>IFERROR(__xludf.DUMMYFUNCTION("""COMPUTED_VALUE"""),45422.66666666667)</f>
        <v>45422.66667</v>
      </c>
      <c r="B92" s="1">
        <f>IFERROR(__xludf.DUMMYFUNCTION("""COMPUTED_VALUE"""),287.35)</f>
        <v>287.35</v>
      </c>
      <c r="D92" s="2">
        <f>IFERROR(__xludf.DUMMYFUNCTION("""COMPUTED_VALUE"""),45422.66666666667)</f>
        <v>45422.66667</v>
      </c>
      <c r="E92" s="1">
        <f>IFERROR(__xludf.DUMMYFUNCTION("""COMPUTED_VALUE"""),287.35)</f>
        <v>287.35</v>
      </c>
      <c r="G92" s="2">
        <f>IFERROR(__xludf.DUMMYFUNCTION("""COMPUTED_VALUE"""),45422.66666666667)</f>
        <v>45422.66667</v>
      </c>
      <c r="H92" s="1">
        <f>IFERROR(__xludf.DUMMYFUNCTION("""COMPUTED_VALUE"""),283.56)</f>
        <v>283.56</v>
      </c>
      <c r="J92" s="2">
        <f>IFERROR(__xludf.DUMMYFUNCTION("""COMPUTED_VALUE"""),45422.66666666667)</f>
        <v>45422.66667</v>
      </c>
      <c r="K92" s="1">
        <f>IFERROR(__xludf.DUMMYFUNCTION("""COMPUTED_VALUE"""),284.62)</f>
        <v>284.62</v>
      </c>
      <c r="M92" s="2">
        <f>IFERROR(__xludf.DUMMYFUNCTION("""COMPUTED_VALUE"""),45422.66666666667)</f>
        <v>45422.66667</v>
      </c>
      <c r="N92" s="1">
        <f>IFERROR(__xludf.DUMMYFUNCTION("""COMPUTED_VALUE"""),6159476.0)</f>
        <v>6159476</v>
      </c>
    </row>
    <row r="93">
      <c r="A93" s="2">
        <f>IFERROR(__xludf.DUMMYFUNCTION("""COMPUTED_VALUE"""),45425.66666666667)</f>
        <v>45425.66667</v>
      </c>
      <c r="B93" s="1">
        <f>IFERROR(__xludf.DUMMYFUNCTION("""COMPUTED_VALUE"""),285.49)</f>
        <v>285.49</v>
      </c>
      <c r="D93" s="2">
        <f>IFERROR(__xludf.DUMMYFUNCTION("""COMPUTED_VALUE"""),45425.66666666667)</f>
        <v>45425.66667</v>
      </c>
      <c r="E93" s="1">
        <f>IFERROR(__xludf.DUMMYFUNCTION("""COMPUTED_VALUE"""),286.89)</f>
        <v>286.89</v>
      </c>
      <c r="G93" s="2">
        <f>IFERROR(__xludf.DUMMYFUNCTION("""COMPUTED_VALUE"""),45425.66666666667)</f>
        <v>45425.66667</v>
      </c>
      <c r="H93" s="1">
        <f>IFERROR(__xludf.DUMMYFUNCTION("""COMPUTED_VALUE"""),282.27)</f>
        <v>282.27</v>
      </c>
      <c r="J93" s="2">
        <f>IFERROR(__xludf.DUMMYFUNCTION("""COMPUTED_VALUE"""),45425.66666666667)</f>
        <v>45425.66667</v>
      </c>
      <c r="K93" s="1">
        <f>IFERROR(__xludf.DUMMYFUNCTION("""COMPUTED_VALUE"""),282.51)</f>
        <v>282.51</v>
      </c>
      <c r="M93" s="2">
        <f>IFERROR(__xludf.DUMMYFUNCTION("""COMPUTED_VALUE"""),45425.66666666667)</f>
        <v>45425.66667</v>
      </c>
      <c r="N93" s="1">
        <f>IFERROR(__xludf.DUMMYFUNCTION("""COMPUTED_VALUE"""),4678896.0)</f>
        <v>4678896</v>
      </c>
    </row>
    <row r="94">
      <c r="A94" s="2">
        <f>IFERROR(__xludf.DUMMYFUNCTION("""COMPUTED_VALUE"""),45426.66666666667)</f>
        <v>45426.66667</v>
      </c>
      <c r="B94" s="1">
        <f>IFERROR(__xludf.DUMMYFUNCTION("""COMPUTED_VALUE"""),285.41)</f>
        <v>285.41</v>
      </c>
      <c r="D94" s="2">
        <f>IFERROR(__xludf.DUMMYFUNCTION("""COMPUTED_VALUE"""),45426.66666666667)</f>
        <v>45426.66667</v>
      </c>
      <c r="E94" s="1">
        <f>IFERROR(__xludf.DUMMYFUNCTION("""COMPUTED_VALUE"""),285.41)</f>
        <v>285.41</v>
      </c>
      <c r="G94" s="2">
        <f>IFERROR(__xludf.DUMMYFUNCTION("""COMPUTED_VALUE"""),45426.66666666667)</f>
        <v>45426.66667</v>
      </c>
      <c r="H94" s="1">
        <f>IFERROR(__xludf.DUMMYFUNCTION("""COMPUTED_VALUE"""),281.74)</f>
        <v>281.74</v>
      </c>
      <c r="J94" s="2">
        <f>IFERROR(__xludf.DUMMYFUNCTION("""COMPUTED_VALUE"""),45426.66666666667)</f>
        <v>45426.66667</v>
      </c>
      <c r="K94" s="1">
        <f>IFERROR(__xludf.DUMMYFUNCTION("""COMPUTED_VALUE"""),282.92)</f>
        <v>282.92</v>
      </c>
      <c r="M94" s="2">
        <f>IFERROR(__xludf.DUMMYFUNCTION("""COMPUTED_VALUE"""),45426.66666666667)</f>
        <v>45426.66667</v>
      </c>
      <c r="N94" s="1">
        <f>IFERROR(__xludf.DUMMYFUNCTION("""COMPUTED_VALUE"""),4415698.0)</f>
        <v>4415698</v>
      </c>
    </row>
    <row r="95">
      <c r="A95" s="2">
        <f>IFERROR(__xludf.DUMMYFUNCTION("""COMPUTED_VALUE"""),45427.66666666667)</f>
        <v>45427.66667</v>
      </c>
      <c r="B95" s="1">
        <f>IFERROR(__xludf.DUMMYFUNCTION("""COMPUTED_VALUE"""),285.45)</f>
        <v>285.45</v>
      </c>
      <c r="D95" s="2">
        <f>IFERROR(__xludf.DUMMYFUNCTION("""COMPUTED_VALUE"""),45427.66666666667)</f>
        <v>45427.66667</v>
      </c>
      <c r="E95" s="1">
        <f>IFERROR(__xludf.DUMMYFUNCTION("""COMPUTED_VALUE"""),285.98)</f>
        <v>285.98</v>
      </c>
      <c r="G95" s="2">
        <f>IFERROR(__xludf.DUMMYFUNCTION("""COMPUTED_VALUE"""),45427.66666666667)</f>
        <v>45427.66667</v>
      </c>
      <c r="H95" s="1">
        <f>IFERROR(__xludf.DUMMYFUNCTION("""COMPUTED_VALUE"""),284.23)</f>
        <v>284.23</v>
      </c>
      <c r="J95" s="2">
        <f>IFERROR(__xludf.DUMMYFUNCTION("""COMPUTED_VALUE"""),45427.66666666667)</f>
        <v>45427.66667</v>
      </c>
      <c r="K95" s="1">
        <f>IFERROR(__xludf.DUMMYFUNCTION("""COMPUTED_VALUE"""),284.84)</f>
        <v>284.84</v>
      </c>
      <c r="M95" s="2">
        <f>IFERROR(__xludf.DUMMYFUNCTION("""COMPUTED_VALUE"""),45427.66666666667)</f>
        <v>45427.66667</v>
      </c>
      <c r="N95" s="1">
        <f>IFERROR(__xludf.DUMMYFUNCTION("""COMPUTED_VALUE"""),4563480.0)</f>
        <v>4563480</v>
      </c>
    </row>
    <row r="96">
      <c r="A96" s="2">
        <f>IFERROR(__xludf.DUMMYFUNCTION("""COMPUTED_VALUE"""),45428.66666666667)</f>
        <v>45428.66667</v>
      </c>
      <c r="B96" s="1">
        <f>IFERROR(__xludf.DUMMYFUNCTION("""COMPUTED_VALUE"""),284.92)</f>
        <v>284.92</v>
      </c>
      <c r="D96" s="2">
        <f>IFERROR(__xludf.DUMMYFUNCTION("""COMPUTED_VALUE"""),45428.66666666667)</f>
        <v>45428.66667</v>
      </c>
      <c r="E96" s="1">
        <f>IFERROR(__xludf.DUMMYFUNCTION("""COMPUTED_VALUE"""),287.44)</f>
        <v>287.44</v>
      </c>
      <c r="G96" s="2">
        <f>IFERROR(__xludf.DUMMYFUNCTION("""COMPUTED_VALUE"""),45428.66666666667)</f>
        <v>45428.66667</v>
      </c>
      <c r="H96" s="1">
        <f>IFERROR(__xludf.DUMMYFUNCTION("""COMPUTED_VALUE"""),284.61)</f>
        <v>284.61</v>
      </c>
      <c r="J96" s="2">
        <f>IFERROR(__xludf.DUMMYFUNCTION("""COMPUTED_VALUE"""),45428.66666666667)</f>
        <v>45428.66667</v>
      </c>
      <c r="K96" s="1">
        <f>IFERROR(__xludf.DUMMYFUNCTION("""COMPUTED_VALUE"""),286.68)</f>
        <v>286.68</v>
      </c>
      <c r="M96" s="2">
        <f>IFERROR(__xludf.DUMMYFUNCTION("""COMPUTED_VALUE"""),45428.66666666667)</f>
        <v>45428.66667</v>
      </c>
      <c r="N96" s="1">
        <f>IFERROR(__xludf.DUMMYFUNCTION("""COMPUTED_VALUE"""),4827112.0)</f>
        <v>4827112</v>
      </c>
    </row>
    <row r="97">
      <c r="A97" s="2">
        <f>IFERROR(__xludf.DUMMYFUNCTION("""COMPUTED_VALUE"""),45429.66666666667)</f>
        <v>45429.66667</v>
      </c>
      <c r="B97" s="1">
        <f>IFERROR(__xludf.DUMMYFUNCTION("""COMPUTED_VALUE"""),286.59)</f>
        <v>286.59</v>
      </c>
      <c r="D97" s="2">
        <f>IFERROR(__xludf.DUMMYFUNCTION("""COMPUTED_VALUE"""),45429.66666666667)</f>
        <v>45429.66667</v>
      </c>
      <c r="E97" s="1">
        <f>IFERROR(__xludf.DUMMYFUNCTION("""COMPUTED_VALUE"""),286.59)</f>
        <v>286.59</v>
      </c>
      <c r="G97" s="2">
        <f>IFERROR(__xludf.DUMMYFUNCTION("""COMPUTED_VALUE"""),45429.66666666667)</f>
        <v>45429.66667</v>
      </c>
      <c r="H97" s="1">
        <f>IFERROR(__xludf.DUMMYFUNCTION("""COMPUTED_VALUE"""),285.06)</f>
        <v>285.06</v>
      </c>
      <c r="J97" s="2">
        <f>IFERROR(__xludf.DUMMYFUNCTION("""COMPUTED_VALUE"""),45429.66666666667)</f>
        <v>45429.66667</v>
      </c>
      <c r="K97" s="1">
        <f>IFERROR(__xludf.DUMMYFUNCTION("""COMPUTED_VALUE"""),286.02)</f>
        <v>286.02</v>
      </c>
      <c r="M97" s="2">
        <f>IFERROR(__xludf.DUMMYFUNCTION("""COMPUTED_VALUE"""),45429.66666666667)</f>
        <v>45429.66667</v>
      </c>
      <c r="N97" s="1">
        <f>IFERROR(__xludf.DUMMYFUNCTION("""COMPUTED_VALUE"""),4863393.0)</f>
        <v>4863393</v>
      </c>
    </row>
    <row r="98">
      <c r="A98" s="2">
        <f>IFERROR(__xludf.DUMMYFUNCTION("""COMPUTED_VALUE"""),45432.66666666667)</f>
        <v>45432.66667</v>
      </c>
      <c r="B98" s="1">
        <f>IFERROR(__xludf.DUMMYFUNCTION("""COMPUTED_VALUE"""),285.6)</f>
        <v>285.6</v>
      </c>
      <c r="D98" s="2">
        <f>IFERROR(__xludf.DUMMYFUNCTION("""COMPUTED_VALUE"""),45432.66666666667)</f>
        <v>45432.66667</v>
      </c>
      <c r="E98" s="1">
        <f>IFERROR(__xludf.DUMMYFUNCTION("""COMPUTED_VALUE"""),286.99)</f>
        <v>286.99</v>
      </c>
      <c r="G98" s="2">
        <f>IFERROR(__xludf.DUMMYFUNCTION("""COMPUTED_VALUE"""),45432.66666666667)</f>
        <v>45432.66667</v>
      </c>
      <c r="H98" s="1">
        <f>IFERROR(__xludf.DUMMYFUNCTION("""COMPUTED_VALUE"""),284.86)</f>
        <v>284.86</v>
      </c>
      <c r="J98" s="2">
        <f>IFERROR(__xludf.DUMMYFUNCTION("""COMPUTED_VALUE"""),45432.66666666667)</f>
        <v>45432.66667</v>
      </c>
      <c r="K98" s="1">
        <f>IFERROR(__xludf.DUMMYFUNCTION("""COMPUTED_VALUE"""),286.23)</f>
        <v>286.23</v>
      </c>
      <c r="M98" s="2">
        <f>IFERROR(__xludf.DUMMYFUNCTION("""COMPUTED_VALUE"""),45432.66666666667)</f>
        <v>45432.66667</v>
      </c>
      <c r="N98" s="1">
        <f>IFERROR(__xludf.DUMMYFUNCTION("""COMPUTED_VALUE"""),3382847.0)</f>
        <v>3382847</v>
      </c>
    </row>
    <row r="99">
      <c r="A99" s="2">
        <f>IFERROR(__xludf.DUMMYFUNCTION("""COMPUTED_VALUE"""),45433.66666666667)</f>
        <v>45433.66667</v>
      </c>
      <c r="B99" s="1">
        <f>IFERROR(__xludf.DUMMYFUNCTION("""COMPUTED_VALUE"""),285.94)</f>
        <v>285.94</v>
      </c>
      <c r="D99" s="2">
        <f>IFERROR(__xludf.DUMMYFUNCTION("""COMPUTED_VALUE"""),45433.66666666667)</f>
        <v>45433.66667</v>
      </c>
      <c r="E99" s="1">
        <f>IFERROR(__xludf.DUMMYFUNCTION("""COMPUTED_VALUE"""),287.61)</f>
        <v>287.61</v>
      </c>
      <c r="G99" s="2">
        <f>IFERROR(__xludf.DUMMYFUNCTION("""COMPUTED_VALUE"""),45433.66666666667)</f>
        <v>45433.66667</v>
      </c>
      <c r="H99" s="1">
        <f>IFERROR(__xludf.DUMMYFUNCTION("""COMPUTED_VALUE"""),285.34)</f>
        <v>285.34</v>
      </c>
      <c r="J99" s="2">
        <f>IFERROR(__xludf.DUMMYFUNCTION("""COMPUTED_VALUE"""),45433.66666666667)</f>
        <v>45433.66667</v>
      </c>
      <c r="K99" s="1">
        <f>IFERROR(__xludf.DUMMYFUNCTION("""COMPUTED_VALUE"""),286.58)</f>
        <v>286.58</v>
      </c>
      <c r="M99" s="2">
        <f>IFERROR(__xludf.DUMMYFUNCTION("""COMPUTED_VALUE"""),45433.66666666667)</f>
        <v>45433.66667</v>
      </c>
      <c r="N99" s="1">
        <f>IFERROR(__xludf.DUMMYFUNCTION("""COMPUTED_VALUE"""),4522595.0)</f>
        <v>4522595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IFERROR(__xludf.DUMMYFUNCTION("""COMPUTED_VALUE"""),285.25)</f>
        <v>285.25</v>
      </c>
      <c r="D100" s="2">
        <f>IFERROR(__xludf.DUMMYFUNCTION("""COMPUTED_VALUE"""),45434.66666666667)</f>
        <v>45434.66667</v>
      </c>
      <c r="E100" s="1">
        <f>IFERROR(__xludf.DUMMYFUNCTION("""COMPUTED_VALUE"""),285.74)</f>
        <v>285.74</v>
      </c>
      <c r="G100" s="2">
        <f>IFERROR(__xludf.DUMMYFUNCTION("""COMPUTED_VALUE"""),45434.66666666667)</f>
        <v>45434.66667</v>
      </c>
      <c r="H100" s="1">
        <f>IFERROR(__xludf.DUMMYFUNCTION("""COMPUTED_VALUE"""),282.56)</f>
        <v>282.56</v>
      </c>
      <c r="J100" s="2">
        <f>IFERROR(__xludf.DUMMYFUNCTION("""COMPUTED_VALUE"""),45434.66666666667)</f>
        <v>45434.66667</v>
      </c>
      <c r="K100" s="1">
        <f>IFERROR(__xludf.DUMMYFUNCTION("""COMPUTED_VALUE"""),283.09)</f>
        <v>283.09</v>
      </c>
      <c r="M100" s="2">
        <f>IFERROR(__xludf.DUMMYFUNCTION("""COMPUTED_VALUE"""),45434.66666666667)</f>
        <v>45434.66667</v>
      </c>
      <c r="N100" s="1">
        <f>IFERROR(__xludf.DUMMYFUNCTION("""COMPUTED_VALUE"""),4930460.0)</f>
        <v>4930460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IFERROR(__xludf.DUMMYFUNCTION("""COMPUTED_VALUE"""),281.55)</f>
        <v>281.55</v>
      </c>
      <c r="D101" s="2">
        <f>IFERROR(__xludf.DUMMYFUNCTION("""COMPUTED_VALUE"""),45435.66666666667)</f>
        <v>45435.66667</v>
      </c>
      <c r="E101" s="1">
        <f>IFERROR(__xludf.DUMMYFUNCTION("""COMPUTED_VALUE"""),282.16)</f>
        <v>282.16</v>
      </c>
      <c r="G101" s="2">
        <f>IFERROR(__xludf.DUMMYFUNCTION("""COMPUTED_VALUE"""),45435.66666666667)</f>
        <v>45435.66667</v>
      </c>
      <c r="H101" s="1">
        <f>IFERROR(__xludf.DUMMYFUNCTION("""COMPUTED_VALUE"""),276.24)</f>
        <v>276.24</v>
      </c>
      <c r="J101" s="2">
        <f>IFERROR(__xludf.DUMMYFUNCTION("""COMPUTED_VALUE"""),45435.66666666667)</f>
        <v>45435.66667</v>
      </c>
      <c r="K101" s="1">
        <f>IFERROR(__xludf.DUMMYFUNCTION("""COMPUTED_VALUE"""),276.63)</f>
        <v>276.63</v>
      </c>
      <c r="M101" s="2">
        <f>IFERROR(__xludf.DUMMYFUNCTION("""COMPUTED_VALUE"""),45435.66666666667)</f>
        <v>45435.66667</v>
      </c>
      <c r="N101" s="1">
        <f>IFERROR(__xludf.DUMMYFUNCTION("""COMPUTED_VALUE"""),5487667.0)</f>
        <v>5487667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IFERROR(__xludf.DUMMYFUNCTION("""COMPUTED_VALUE"""),276.87)</f>
        <v>276.87</v>
      </c>
      <c r="D102" s="2">
        <f>IFERROR(__xludf.DUMMYFUNCTION("""COMPUTED_VALUE"""),45436.66666666667)</f>
        <v>45436.66667</v>
      </c>
      <c r="E102" s="1">
        <f>IFERROR(__xludf.DUMMYFUNCTION("""COMPUTED_VALUE"""),277.52)</f>
        <v>277.52</v>
      </c>
      <c r="G102" s="2">
        <f>IFERROR(__xludf.DUMMYFUNCTION("""COMPUTED_VALUE"""),45436.66666666667)</f>
        <v>45436.66667</v>
      </c>
      <c r="H102" s="1">
        <f>IFERROR(__xludf.DUMMYFUNCTION("""COMPUTED_VALUE"""),273.85)</f>
        <v>273.85</v>
      </c>
      <c r="J102" s="2">
        <f>IFERROR(__xludf.DUMMYFUNCTION("""COMPUTED_VALUE"""),45436.66666666667)</f>
        <v>45436.66667</v>
      </c>
      <c r="K102" s="1">
        <f>IFERROR(__xludf.DUMMYFUNCTION("""COMPUTED_VALUE"""),274.61)</f>
        <v>274.61</v>
      </c>
      <c r="M102" s="2">
        <f>IFERROR(__xludf.DUMMYFUNCTION("""COMPUTED_VALUE"""),45436.66666666667)</f>
        <v>45436.66667</v>
      </c>
      <c r="N102" s="1">
        <f>IFERROR(__xludf.DUMMYFUNCTION("""COMPUTED_VALUE"""),4938859.0)</f>
        <v>4938859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IFERROR(__xludf.DUMMYFUNCTION("""COMPUTED_VALUE"""),275.47)</f>
        <v>275.47</v>
      </c>
      <c r="D103" s="2">
        <f>IFERROR(__xludf.DUMMYFUNCTION("""COMPUTED_VALUE"""),45440.66666666667)</f>
        <v>45440.66667</v>
      </c>
      <c r="E103" s="1">
        <f>IFERROR(__xludf.DUMMYFUNCTION("""COMPUTED_VALUE"""),276.56)</f>
        <v>276.56</v>
      </c>
      <c r="G103" s="2">
        <f>IFERROR(__xludf.DUMMYFUNCTION("""COMPUTED_VALUE"""),45440.66666666667)</f>
        <v>45440.66667</v>
      </c>
      <c r="H103" s="1">
        <f>IFERROR(__xludf.DUMMYFUNCTION("""COMPUTED_VALUE"""),273.31)</f>
        <v>273.31</v>
      </c>
      <c r="J103" s="2">
        <f>IFERROR(__xludf.DUMMYFUNCTION("""COMPUTED_VALUE"""),45440.66666666667)</f>
        <v>45440.66667</v>
      </c>
      <c r="K103" s="1">
        <f>IFERROR(__xludf.DUMMYFUNCTION("""COMPUTED_VALUE"""),273.39)</f>
        <v>273.39</v>
      </c>
      <c r="M103" s="2">
        <f>IFERROR(__xludf.DUMMYFUNCTION("""COMPUTED_VALUE"""),45440.66666666667)</f>
        <v>45440.66667</v>
      </c>
      <c r="N103" s="1">
        <f>IFERROR(__xludf.DUMMYFUNCTION("""COMPUTED_VALUE"""),5441166.0)</f>
        <v>5441166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IFERROR(__xludf.DUMMYFUNCTION("""COMPUTED_VALUE"""),271.77)</f>
        <v>271.77</v>
      </c>
      <c r="D104" s="2">
        <f>IFERROR(__xludf.DUMMYFUNCTION("""COMPUTED_VALUE"""),45441.66666666667)</f>
        <v>45441.66667</v>
      </c>
      <c r="E104" s="1">
        <f>IFERROR(__xludf.DUMMYFUNCTION("""COMPUTED_VALUE"""),271.84)</f>
        <v>271.84</v>
      </c>
      <c r="G104" s="2">
        <f>IFERROR(__xludf.DUMMYFUNCTION("""COMPUTED_VALUE"""),45441.66666666667)</f>
        <v>45441.66667</v>
      </c>
      <c r="H104" s="1">
        <f>IFERROR(__xludf.DUMMYFUNCTION("""COMPUTED_VALUE"""),270.08)</f>
        <v>270.08</v>
      </c>
      <c r="J104" s="2">
        <f>IFERROR(__xludf.DUMMYFUNCTION("""COMPUTED_VALUE"""),45441.66666666667)</f>
        <v>45441.66667</v>
      </c>
      <c r="K104" s="1">
        <f>IFERROR(__xludf.DUMMYFUNCTION("""COMPUTED_VALUE"""),270.89)</f>
        <v>270.89</v>
      </c>
      <c r="M104" s="2">
        <f>IFERROR(__xludf.DUMMYFUNCTION("""COMPUTED_VALUE"""),45441.66666666667)</f>
        <v>45441.66667</v>
      </c>
      <c r="N104" s="1">
        <f>IFERROR(__xludf.DUMMYFUNCTION("""COMPUTED_VALUE"""),5342196.0)</f>
        <v>5342196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IFERROR(__xludf.DUMMYFUNCTION("""COMPUTED_VALUE"""),272.16)</f>
        <v>272.16</v>
      </c>
      <c r="D105" s="2">
        <f>IFERROR(__xludf.DUMMYFUNCTION("""COMPUTED_VALUE"""),45442.66666666667)</f>
        <v>45442.66667</v>
      </c>
      <c r="E105" s="1">
        <f>IFERROR(__xludf.DUMMYFUNCTION("""COMPUTED_VALUE"""),275.15)</f>
        <v>275.15</v>
      </c>
      <c r="G105" s="2">
        <f>IFERROR(__xludf.DUMMYFUNCTION("""COMPUTED_VALUE"""),45442.66666666667)</f>
        <v>45442.66667</v>
      </c>
      <c r="H105" s="1">
        <f>IFERROR(__xludf.DUMMYFUNCTION("""COMPUTED_VALUE"""),271.87)</f>
        <v>271.87</v>
      </c>
      <c r="J105" s="2">
        <f>IFERROR(__xludf.DUMMYFUNCTION("""COMPUTED_VALUE"""),45442.66666666667)</f>
        <v>45442.66667</v>
      </c>
      <c r="K105" s="1">
        <f>IFERROR(__xludf.DUMMYFUNCTION("""COMPUTED_VALUE"""),275.07)</f>
        <v>275.07</v>
      </c>
      <c r="M105" s="2">
        <f>IFERROR(__xludf.DUMMYFUNCTION("""COMPUTED_VALUE"""),45442.66666666667)</f>
        <v>45442.66667</v>
      </c>
      <c r="N105" s="1">
        <f>IFERROR(__xludf.DUMMYFUNCTION("""COMPUTED_VALUE"""),6083605.0)</f>
        <v>6083605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IFERROR(__xludf.DUMMYFUNCTION("""COMPUTED_VALUE"""),275.79)</f>
        <v>275.79</v>
      </c>
      <c r="D106" s="2">
        <f>IFERROR(__xludf.DUMMYFUNCTION("""COMPUTED_VALUE"""),45443.66666666667)</f>
        <v>45443.66667</v>
      </c>
      <c r="E106" s="1">
        <f>IFERROR(__xludf.DUMMYFUNCTION("""COMPUTED_VALUE"""),283.2)</f>
        <v>283.2</v>
      </c>
      <c r="G106" s="2">
        <f>IFERROR(__xludf.DUMMYFUNCTION("""COMPUTED_VALUE"""),45443.66666666667)</f>
        <v>45443.66667</v>
      </c>
      <c r="H106" s="1">
        <f>IFERROR(__xludf.DUMMYFUNCTION("""COMPUTED_VALUE"""),275.66)</f>
        <v>275.66</v>
      </c>
      <c r="J106" s="2">
        <f>IFERROR(__xludf.DUMMYFUNCTION("""COMPUTED_VALUE"""),45443.66666666667)</f>
        <v>45443.66667</v>
      </c>
      <c r="K106" s="1">
        <f>IFERROR(__xludf.DUMMYFUNCTION("""COMPUTED_VALUE"""),282.97)</f>
        <v>282.97</v>
      </c>
      <c r="M106" s="2">
        <f>IFERROR(__xludf.DUMMYFUNCTION("""COMPUTED_VALUE"""),45443.66666666667)</f>
        <v>45443.66667</v>
      </c>
      <c r="N106" s="1">
        <f>IFERROR(__xludf.DUMMYFUNCTION("""COMPUTED_VALUE"""),8083456.0)</f>
        <v>8083456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IFERROR(__xludf.DUMMYFUNCTION("""COMPUTED_VALUE"""),283.74)</f>
        <v>283.74</v>
      </c>
      <c r="D107" s="2">
        <f>IFERROR(__xludf.DUMMYFUNCTION("""COMPUTED_VALUE"""),45446.66666666667)</f>
        <v>45446.66667</v>
      </c>
      <c r="E107" s="1">
        <f>IFERROR(__xludf.DUMMYFUNCTION("""COMPUTED_VALUE"""),284.91)</f>
        <v>284.91</v>
      </c>
      <c r="G107" s="2">
        <f>IFERROR(__xludf.DUMMYFUNCTION("""COMPUTED_VALUE"""),45446.66666666667)</f>
        <v>45446.66667</v>
      </c>
      <c r="H107" s="1">
        <f>IFERROR(__xludf.DUMMYFUNCTION("""COMPUTED_VALUE"""),281.92)</f>
        <v>281.92</v>
      </c>
      <c r="J107" s="2">
        <f>IFERROR(__xludf.DUMMYFUNCTION("""COMPUTED_VALUE"""),45446.66666666667)</f>
        <v>45446.66667</v>
      </c>
      <c r="K107" s="1">
        <f>IFERROR(__xludf.DUMMYFUNCTION("""COMPUTED_VALUE"""),282.63)</f>
        <v>282.63</v>
      </c>
      <c r="M107" s="2">
        <f>IFERROR(__xludf.DUMMYFUNCTION("""COMPUTED_VALUE"""),45446.66666666667)</f>
        <v>45446.66667</v>
      </c>
      <c r="N107" s="1">
        <f>IFERROR(__xludf.DUMMYFUNCTION("""COMPUTED_VALUE"""),4999979.0)</f>
        <v>4999979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IFERROR(__xludf.DUMMYFUNCTION("""COMPUTED_VALUE"""),281.3)</f>
        <v>281.3</v>
      </c>
      <c r="D108" s="2">
        <f>IFERROR(__xludf.DUMMYFUNCTION("""COMPUTED_VALUE"""),45447.66666666667)</f>
        <v>45447.66667</v>
      </c>
      <c r="E108" s="1">
        <f>IFERROR(__xludf.DUMMYFUNCTION("""COMPUTED_VALUE"""),283.66)</f>
        <v>283.66</v>
      </c>
      <c r="G108" s="2">
        <f>IFERROR(__xludf.DUMMYFUNCTION("""COMPUTED_VALUE"""),45447.66666666667)</f>
        <v>45447.66667</v>
      </c>
      <c r="H108" s="1">
        <f>IFERROR(__xludf.DUMMYFUNCTION("""COMPUTED_VALUE"""),279.65)</f>
        <v>279.65</v>
      </c>
      <c r="J108" s="2">
        <f>IFERROR(__xludf.DUMMYFUNCTION("""COMPUTED_VALUE"""),45447.66666666667)</f>
        <v>45447.66667</v>
      </c>
      <c r="K108" s="1">
        <f>IFERROR(__xludf.DUMMYFUNCTION("""COMPUTED_VALUE"""),282.53)</f>
        <v>282.53</v>
      </c>
      <c r="M108" s="2">
        <f>IFERROR(__xludf.DUMMYFUNCTION("""COMPUTED_VALUE"""),45447.66666666667)</f>
        <v>45447.66667</v>
      </c>
      <c r="N108" s="1">
        <f>IFERROR(__xludf.DUMMYFUNCTION("""COMPUTED_VALUE"""),4924858.0)</f>
        <v>4924858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IFERROR(__xludf.DUMMYFUNCTION("""COMPUTED_VALUE"""),281.58)</f>
        <v>281.58</v>
      </c>
      <c r="D109" s="2">
        <f>IFERROR(__xludf.DUMMYFUNCTION("""COMPUTED_VALUE"""),45448.66666666667)</f>
        <v>45448.66667</v>
      </c>
      <c r="E109" s="1">
        <f>IFERROR(__xludf.DUMMYFUNCTION("""COMPUTED_VALUE"""),282.29)</f>
        <v>282.29</v>
      </c>
      <c r="G109" s="2">
        <f>IFERROR(__xludf.DUMMYFUNCTION("""COMPUTED_VALUE"""),45448.66666666667)</f>
        <v>45448.66667</v>
      </c>
      <c r="H109" s="1">
        <f>IFERROR(__xludf.DUMMYFUNCTION("""COMPUTED_VALUE"""),279.51)</f>
        <v>279.51</v>
      </c>
      <c r="J109" s="2">
        <f>IFERROR(__xludf.DUMMYFUNCTION("""COMPUTED_VALUE"""),45448.66666666667)</f>
        <v>45448.66667</v>
      </c>
      <c r="K109" s="1">
        <f>IFERROR(__xludf.DUMMYFUNCTION("""COMPUTED_VALUE"""),279.9)</f>
        <v>279.9</v>
      </c>
      <c r="M109" s="2">
        <f>IFERROR(__xludf.DUMMYFUNCTION("""COMPUTED_VALUE"""),45448.66666666667)</f>
        <v>45448.66667</v>
      </c>
      <c r="N109" s="1">
        <f>IFERROR(__xludf.DUMMYFUNCTION("""COMPUTED_VALUE"""),4722416.0)</f>
        <v>4722416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IFERROR(__xludf.DUMMYFUNCTION("""COMPUTED_VALUE"""),277.3)</f>
        <v>277.3</v>
      </c>
      <c r="D110" s="2">
        <f>IFERROR(__xludf.DUMMYFUNCTION("""COMPUTED_VALUE"""),45449.66666666667)</f>
        <v>45449.66667</v>
      </c>
      <c r="E110" s="1">
        <f>IFERROR(__xludf.DUMMYFUNCTION("""COMPUTED_VALUE"""),278.79)</f>
        <v>278.79</v>
      </c>
      <c r="G110" s="2">
        <f>IFERROR(__xludf.DUMMYFUNCTION("""COMPUTED_VALUE"""),45449.66666666667)</f>
        <v>45449.66667</v>
      </c>
      <c r="H110" s="1">
        <f>IFERROR(__xludf.DUMMYFUNCTION("""COMPUTED_VALUE"""),275.73)</f>
        <v>275.73</v>
      </c>
      <c r="J110" s="2">
        <f>IFERROR(__xludf.DUMMYFUNCTION("""COMPUTED_VALUE"""),45449.66666666667)</f>
        <v>45449.66667</v>
      </c>
      <c r="K110" s="1">
        <f>IFERROR(__xludf.DUMMYFUNCTION("""COMPUTED_VALUE"""),276.83)</f>
        <v>276.83</v>
      </c>
      <c r="M110" s="2">
        <f>IFERROR(__xludf.DUMMYFUNCTION("""COMPUTED_VALUE"""),45449.66666666667)</f>
        <v>45449.66667</v>
      </c>
      <c r="N110" s="1">
        <f>IFERROR(__xludf.DUMMYFUNCTION("""COMPUTED_VALUE"""),1.8313666E7)</f>
        <v>18313666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IFERROR(__xludf.DUMMYFUNCTION("""COMPUTED_VALUE"""),274.28)</f>
        <v>274.28</v>
      </c>
      <c r="D111" s="2">
        <f>IFERROR(__xludf.DUMMYFUNCTION("""COMPUTED_VALUE"""),45450.66666666667)</f>
        <v>45450.66667</v>
      </c>
      <c r="E111" s="1">
        <f>IFERROR(__xludf.DUMMYFUNCTION("""COMPUTED_VALUE"""),276.7)</f>
        <v>276.7</v>
      </c>
      <c r="G111" s="2">
        <f>IFERROR(__xludf.DUMMYFUNCTION("""COMPUTED_VALUE"""),45450.66666666667)</f>
        <v>45450.66667</v>
      </c>
      <c r="H111" s="1">
        <f>IFERROR(__xludf.DUMMYFUNCTION("""COMPUTED_VALUE"""),274.28)</f>
        <v>274.28</v>
      </c>
      <c r="J111" s="2">
        <f>IFERROR(__xludf.DUMMYFUNCTION("""COMPUTED_VALUE"""),45450.66666666667)</f>
        <v>45450.66667</v>
      </c>
      <c r="K111" s="1">
        <f>IFERROR(__xludf.DUMMYFUNCTION("""COMPUTED_VALUE"""),275.79)</f>
        <v>275.79</v>
      </c>
      <c r="M111" s="2">
        <f>IFERROR(__xludf.DUMMYFUNCTION("""COMPUTED_VALUE"""),45450.66666666667)</f>
        <v>45450.66667</v>
      </c>
      <c r="N111" s="1">
        <f>IFERROR(__xludf.DUMMYFUNCTION("""COMPUTED_VALUE"""),1.2100743E7)</f>
        <v>12100743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IFERROR(__xludf.DUMMYFUNCTION("""COMPUTED_VALUE"""),274.89)</f>
        <v>274.89</v>
      </c>
      <c r="D112" s="2">
        <f>IFERROR(__xludf.DUMMYFUNCTION("""COMPUTED_VALUE"""),45453.66666666667)</f>
        <v>45453.66667</v>
      </c>
      <c r="E112" s="1">
        <f>IFERROR(__xludf.DUMMYFUNCTION("""COMPUTED_VALUE"""),277.47)</f>
        <v>277.47</v>
      </c>
      <c r="G112" s="2">
        <f>IFERROR(__xludf.DUMMYFUNCTION("""COMPUTED_VALUE"""),45453.66666666667)</f>
        <v>45453.66667</v>
      </c>
      <c r="H112" s="1">
        <f>IFERROR(__xludf.DUMMYFUNCTION("""COMPUTED_VALUE"""),274.57)</f>
        <v>274.57</v>
      </c>
      <c r="J112" s="2">
        <f>IFERROR(__xludf.DUMMYFUNCTION("""COMPUTED_VALUE"""),45453.66666666667)</f>
        <v>45453.66667</v>
      </c>
      <c r="K112" s="1">
        <f>IFERROR(__xludf.DUMMYFUNCTION("""COMPUTED_VALUE"""),277.0)</f>
        <v>277</v>
      </c>
      <c r="M112" s="2">
        <f>IFERROR(__xludf.DUMMYFUNCTION("""COMPUTED_VALUE"""),45453.66666666667)</f>
        <v>45453.66667</v>
      </c>
      <c r="N112" s="1">
        <f>IFERROR(__xludf.DUMMYFUNCTION("""COMPUTED_VALUE"""),6056771.0)</f>
        <v>6056771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IFERROR(__xludf.DUMMYFUNCTION("""COMPUTED_VALUE"""),275.01)</f>
        <v>275.01</v>
      </c>
      <c r="D113" s="2">
        <f>IFERROR(__xludf.DUMMYFUNCTION("""COMPUTED_VALUE"""),45454.66666666667)</f>
        <v>45454.66667</v>
      </c>
      <c r="E113" s="1">
        <f>IFERROR(__xludf.DUMMYFUNCTION("""COMPUTED_VALUE"""),276.4)</f>
        <v>276.4</v>
      </c>
      <c r="G113" s="2">
        <f>IFERROR(__xludf.DUMMYFUNCTION("""COMPUTED_VALUE"""),45454.66666666667)</f>
        <v>45454.66667</v>
      </c>
      <c r="H113" s="1">
        <f>IFERROR(__xludf.DUMMYFUNCTION("""COMPUTED_VALUE"""),273.69)</f>
        <v>273.69</v>
      </c>
      <c r="J113" s="2">
        <f>IFERROR(__xludf.DUMMYFUNCTION("""COMPUTED_VALUE"""),45454.66666666667)</f>
        <v>45454.66667</v>
      </c>
      <c r="K113" s="1">
        <f>IFERROR(__xludf.DUMMYFUNCTION("""COMPUTED_VALUE"""),275.83)</f>
        <v>275.83</v>
      </c>
      <c r="M113" s="2">
        <f>IFERROR(__xludf.DUMMYFUNCTION("""COMPUTED_VALUE"""),45454.66666666667)</f>
        <v>45454.66667</v>
      </c>
      <c r="N113" s="1">
        <f>IFERROR(__xludf.DUMMYFUNCTION("""COMPUTED_VALUE"""),6531755.0)</f>
        <v>6531755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IFERROR(__xludf.DUMMYFUNCTION("""COMPUTED_VALUE"""),280.4)</f>
        <v>280.4</v>
      </c>
      <c r="D114" s="2">
        <f>IFERROR(__xludf.DUMMYFUNCTION("""COMPUTED_VALUE"""),45455.66666666667)</f>
        <v>45455.66667</v>
      </c>
      <c r="E114" s="1">
        <f>IFERROR(__xludf.DUMMYFUNCTION("""COMPUTED_VALUE"""),280.44)</f>
        <v>280.44</v>
      </c>
      <c r="G114" s="2">
        <f>IFERROR(__xludf.DUMMYFUNCTION("""COMPUTED_VALUE"""),45455.66666666667)</f>
        <v>45455.66667</v>
      </c>
      <c r="H114" s="1">
        <f>IFERROR(__xludf.DUMMYFUNCTION("""COMPUTED_VALUE"""),274.69)</f>
        <v>274.69</v>
      </c>
      <c r="J114" s="2">
        <f>IFERROR(__xludf.DUMMYFUNCTION("""COMPUTED_VALUE"""),45455.66666666667)</f>
        <v>45455.66667</v>
      </c>
      <c r="K114" s="1">
        <f>IFERROR(__xludf.DUMMYFUNCTION("""COMPUTED_VALUE"""),275.25)</f>
        <v>275.25</v>
      </c>
      <c r="M114" s="2">
        <f>IFERROR(__xludf.DUMMYFUNCTION("""COMPUTED_VALUE"""),45455.66666666667)</f>
        <v>45455.66667</v>
      </c>
      <c r="N114" s="1">
        <f>IFERROR(__xludf.DUMMYFUNCTION("""COMPUTED_VALUE"""),6560886.0)</f>
        <v>6560886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IFERROR(__xludf.DUMMYFUNCTION("""COMPUTED_VALUE"""),275.1)</f>
        <v>275.1</v>
      </c>
      <c r="D115" s="2">
        <f>IFERROR(__xludf.DUMMYFUNCTION("""COMPUTED_VALUE"""),45456.66666666667)</f>
        <v>45456.66667</v>
      </c>
      <c r="E115" s="1">
        <f>IFERROR(__xludf.DUMMYFUNCTION("""COMPUTED_VALUE"""),275.87)</f>
        <v>275.87</v>
      </c>
      <c r="G115" s="2">
        <f>IFERROR(__xludf.DUMMYFUNCTION("""COMPUTED_VALUE"""),45456.66666666667)</f>
        <v>45456.66667</v>
      </c>
      <c r="H115" s="1">
        <f>IFERROR(__xludf.DUMMYFUNCTION("""COMPUTED_VALUE"""),272.86)</f>
        <v>272.86</v>
      </c>
      <c r="J115" s="2">
        <f>IFERROR(__xludf.DUMMYFUNCTION("""COMPUTED_VALUE"""),45456.66666666667)</f>
        <v>45456.66667</v>
      </c>
      <c r="K115" s="1">
        <f>IFERROR(__xludf.DUMMYFUNCTION("""COMPUTED_VALUE"""),273.54)</f>
        <v>273.54</v>
      </c>
      <c r="M115" s="2">
        <f>IFERROR(__xludf.DUMMYFUNCTION("""COMPUTED_VALUE"""),45456.66666666667)</f>
        <v>45456.66667</v>
      </c>
      <c r="N115" s="1">
        <f>IFERROR(__xludf.DUMMYFUNCTION("""COMPUTED_VALUE"""),5537909.0)</f>
        <v>5537909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IFERROR(__xludf.DUMMYFUNCTION("""COMPUTED_VALUE"""),271.36)</f>
        <v>271.36</v>
      </c>
      <c r="D116" s="2">
        <f>IFERROR(__xludf.DUMMYFUNCTION("""COMPUTED_VALUE"""),45457.66666666667)</f>
        <v>45457.66667</v>
      </c>
      <c r="E116" s="1">
        <f>IFERROR(__xludf.DUMMYFUNCTION("""COMPUTED_VALUE"""),273.57)</f>
        <v>273.57</v>
      </c>
      <c r="G116" s="2">
        <f>IFERROR(__xludf.DUMMYFUNCTION("""COMPUTED_VALUE"""),45457.66666666667)</f>
        <v>45457.66667</v>
      </c>
      <c r="H116" s="1">
        <f>IFERROR(__xludf.DUMMYFUNCTION("""COMPUTED_VALUE"""),271.36)</f>
        <v>271.36</v>
      </c>
      <c r="J116" s="2">
        <f>IFERROR(__xludf.DUMMYFUNCTION("""COMPUTED_VALUE"""),45457.66666666667)</f>
        <v>45457.66667</v>
      </c>
      <c r="K116" s="1">
        <f>IFERROR(__xludf.DUMMYFUNCTION("""COMPUTED_VALUE"""),273.42)</f>
        <v>273.42</v>
      </c>
      <c r="M116" s="2">
        <f>IFERROR(__xludf.DUMMYFUNCTION("""COMPUTED_VALUE"""),45457.66666666667)</f>
        <v>45457.66667</v>
      </c>
      <c r="N116" s="1">
        <f>IFERROR(__xludf.DUMMYFUNCTION("""COMPUTED_VALUE"""),5702948.0)</f>
        <v>5702948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IFERROR(__xludf.DUMMYFUNCTION("""COMPUTED_VALUE"""),272.06)</f>
        <v>272.06</v>
      </c>
      <c r="D117" s="2">
        <f>IFERROR(__xludf.DUMMYFUNCTION("""COMPUTED_VALUE"""),45460.66666666667)</f>
        <v>45460.66667</v>
      </c>
      <c r="E117" s="1">
        <f>IFERROR(__xludf.DUMMYFUNCTION("""COMPUTED_VALUE"""),275.21)</f>
        <v>275.21</v>
      </c>
      <c r="G117" s="2">
        <f>IFERROR(__xludf.DUMMYFUNCTION("""COMPUTED_VALUE"""),45460.66666666667)</f>
        <v>45460.66667</v>
      </c>
      <c r="H117" s="1">
        <f>IFERROR(__xludf.DUMMYFUNCTION("""COMPUTED_VALUE"""),271.89)</f>
        <v>271.89</v>
      </c>
      <c r="J117" s="2">
        <f>IFERROR(__xludf.DUMMYFUNCTION("""COMPUTED_VALUE"""),45460.66666666667)</f>
        <v>45460.66667</v>
      </c>
      <c r="K117" s="1">
        <f>IFERROR(__xludf.DUMMYFUNCTION("""COMPUTED_VALUE"""),273.56)</f>
        <v>273.56</v>
      </c>
      <c r="M117" s="2">
        <f>IFERROR(__xludf.DUMMYFUNCTION("""COMPUTED_VALUE"""),45460.66666666667)</f>
        <v>45460.66667</v>
      </c>
      <c r="N117" s="1">
        <f>IFERROR(__xludf.DUMMYFUNCTION("""COMPUTED_VALUE"""),4490649.0)</f>
        <v>4490649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IFERROR(__xludf.DUMMYFUNCTION("""COMPUTED_VALUE"""),273.22)</f>
        <v>273.22</v>
      </c>
      <c r="D118" s="2">
        <f>IFERROR(__xludf.DUMMYFUNCTION("""COMPUTED_VALUE"""),45461.66666666667)</f>
        <v>45461.66667</v>
      </c>
      <c r="E118" s="1">
        <f>IFERROR(__xludf.DUMMYFUNCTION("""COMPUTED_VALUE"""),275.57)</f>
        <v>275.57</v>
      </c>
      <c r="G118" s="2">
        <f>IFERROR(__xludf.DUMMYFUNCTION("""COMPUTED_VALUE"""),45461.66666666667)</f>
        <v>45461.66667</v>
      </c>
      <c r="H118" s="1">
        <f>IFERROR(__xludf.DUMMYFUNCTION("""COMPUTED_VALUE"""),273.08)</f>
        <v>273.08</v>
      </c>
      <c r="J118" s="2">
        <f>IFERROR(__xludf.DUMMYFUNCTION("""COMPUTED_VALUE"""),45461.66666666667)</f>
        <v>45461.66667</v>
      </c>
      <c r="K118" s="1">
        <f>IFERROR(__xludf.DUMMYFUNCTION("""COMPUTED_VALUE"""),273.95)</f>
        <v>273.95</v>
      </c>
      <c r="M118" s="2">
        <f>IFERROR(__xludf.DUMMYFUNCTION("""COMPUTED_VALUE"""),45461.66666666667)</f>
        <v>45461.66667</v>
      </c>
      <c r="N118" s="1">
        <f>IFERROR(__xludf.DUMMYFUNCTION("""COMPUTED_VALUE"""),5114542.0)</f>
        <v>5114542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IFERROR(__xludf.DUMMYFUNCTION("""COMPUTED_VALUE"""),273.92)</f>
        <v>273.92</v>
      </c>
      <c r="D119" s="2">
        <f>IFERROR(__xludf.DUMMYFUNCTION("""COMPUTED_VALUE"""),45463.66666666667)</f>
        <v>45463.66667</v>
      </c>
      <c r="E119" s="1">
        <f>IFERROR(__xludf.DUMMYFUNCTION("""COMPUTED_VALUE"""),278.11)</f>
        <v>278.11</v>
      </c>
      <c r="G119" s="2">
        <f>IFERROR(__xludf.DUMMYFUNCTION("""COMPUTED_VALUE"""),45463.66666666667)</f>
        <v>45463.66667</v>
      </c>
      <c r="H119" s="1">
        <f>IFERROR(__xludf.DUMMYFUNCTION("""COMPUTED_VALUE"""),273.73)</f>
        <v>273.73</v>
      </c>
      <c r="J119" s="2">
        <f>IFERROR(__xludf.DUMMYFUNCTION("""COMPUTED_VALUE"""),45463.66666666667)</f>
        <v>45463.66667</v>
      </c>
      <c r="K119" s="1">
        <f>IFERROR(__xludf.DUMMYFUNCTION("""COMPUTED_VALUE"""),275.66)</f>
        <v>275.66</v>
      </c>
      <c r="M119" s="2">
        <f>IFERROR(__xludf.DUMMYFUNCTION("""COMPUTED_VALUE"""),45463.66666666667)</f>
        <v>45463.66667</v>
      </c>
      <c r="N119" s="1">
        <f>IFERROR(__xludf.DUMMYFUNCTION("""COMPUTED_VALUE"""),5013479.0)</f>
        <v>5013479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IFERROR(__xludf.DUMMYFUNCTION("""COMPUTED_VALUE"""),275.89)</f>
        <v>275.89</v>
      </c>
      <c r="D120" s="2">
        <f>IFERROR(__xludf.DUMMYFUNCTION("""COMPUTED_VALUE"""),45464.66666666667)</f>
        <v>45464.66667</v>
      </c>
      <c r="E120" s="1">
        <f>IFERROR(__xludf.DUMMYFUNCTION("""COMPUTED_VALUE"""),277.37)</f>
        <v>277.37</v>
      </c>
      <c r="G120" s="2">
        <f>IFERROR(__xludf.DUMMYFUNCTION("""COMPUTED_VALUE"""),45464.66666666667)</f>
        <v>45464.66667</v>
      </c>
      <c r="H120" s="1">
        <f>IFERROR(__xludf.DUMMYFUNCTION("""COMPUTED_VALUE"""),273.95)</f>
        <v>273.95</v>
      </c>
      <c r="J120" s="2">
        <f>IFERROR(__xludf.DUMMYFUNCTION("""COMPUTED_VALUE"""),45464.66666666667)</f>
        <v>45464.66667</v>
      </c>
      <c r="K120" s="1">
        <f>IFERROR(__xludf.DUMMYFUNCTION("""COMPUTED_VALUE"""),274.23)</f>
        <v>274.23</v>
      </c>
      <c r="M120" s="2">
        <f>IFERROR(__xludf.DUMMYFUNCTION("""COMPUTED_VALUE"""),45464.66666666667)</f>
        <v>45464.66667</v>
      </c>
      <c r="N120" s="1">
        <f>IFERROR(__xludf.DUMMYFUNCTION("""COMPUTED_VALUE"""),8550154.0)</f>
        <v>8550154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IFERROR(__xludf.DUMMYFUNCTION("""COMPUTED_VALUE"""),274.32)</f>
        <v>274.32</v>
      </c>
      <c r="D121" s="2">
        <f>IFERROR(__xludf.DUMMYFUNCTION("""COMPUTED_VALUE"""),45467.66666666667)</f>
        <v>45467.66667</v>
      </c>
      <c r="E121" s="1">
        <f>IFERROR(__xludf.DUMMYFUNCTION("""COMPUTED_VALUE"""),279.75)</f>
        <v>279.75</v>
      </c>
      <c r="G121" s="2">
        <f>IFERROR(__xludf.DUMMYFUNCTION("""COMPUTED_VALUE"""),45467.66666666667)</f>
        <v>45467.66667</v>
      </c>
      <c r="H121" s="1">
        <f>IFERROR(__xludf.DUMMYFUNCTION("""COMPUTED_VALUE"""),274.3)</f>
        <v>274.3</v>
      </c>
      <c r="J121" s="2">
        <f>IFERROR(__xludf.DUMMYFUNCTION("""COMPUTED_VALUE"""),45467.66666666667)</f>
        <v>45467.66667</v>
      </c>
      <c r="K121" s="1">
        <f>IFERROR(__xludf.DUMMYFUNCTION("""COMPUTED_VALUE"""),278.66)</f>
        <v>278.66</v>
      </c>
      <c r="M121" s="2">
        <f>IFERROR(__xludf.DUMMYFUNCTION("""COMPUTED_VALUE"""),45467.66666666667)</f>
        <v>45467.66667</v>
      </c>
      <c r="N121" s="1">
        <f>IFERROR(__xludf.DUMMYFUNCTION("""COMPUTED_VALUE"""),4309730.0)</f>
        <v>4309730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IFERROR(__xludf.DUMMYFUNCTION("""COMPUTED_VALUE"""),278.57)</f>
        <v>278.57</v>
      </c>
      <c r="D122" s="2">
        <f>IFERROR(__xludf.DUMMYFUNCTION("""COMPUTED_VALUE"""),45468.66666666667)</f>
        <v>45468.66667</v>
      </c>
      <c r="E122" s="1">
        <f>IFERROR(__xludf.DUMMYFUNCTION("""COMPUTED_VALUE"""),278.67)</f>
        <v>278.67</v>
      </c>
      <c r="G122" s="2">
        <f>IFERROR(__xludf.DUMMYFUNCTION("""COMPUTED_VALUE"""),45468.66666666667)</f>
        <v>45468.66667</v>
      </c>
      <c r="H122" s="1">
        <f>IFERROR(__xludf.DUMMYFUNCTION("""COMPUTED_VALUE"""),274.53)</f>
        <v>274.53</v>
      </c>
      <c r="J122" s="2">
        <f>IFERROR(__xludf.DUMMYFUNCTION("""COMPUTED_VALUE"""),45468.66666666667)</f>
        <v>45468.66667</v>
      </c>
      <c r="K122" s="1">
        <f>IFERROR(__xludf.DUMMYFUNCTION("""COMPUTED_VALUE"""),275.1)</f>
        <v>275.1</v>
      </c>
      <c r="M122" s="2">
        <f>IFERROR(__xludf.DUMMYFUNCTION("""COMPUTED_VALUE"""),45468.66666666667)</f>
        <v>45468.66667</v>
      </c>
      <c r="N122" s="1">
        <f>IFERROR(__xludf.DUMMYFUNCTION("""COMPUTED_VALUE"""),4284060.0)</f>
        <v>4284060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IFERROR(__xludf.DUMMYFUNCTION("""COMPUTED_VALUE"""),273.49)</f>
        <v>273.49</v>
      </c>
      <c r="D123" s="2">
        <f>IFERROR(__xludf.DUMMYFUNCTION("""COMPUTED_VALUE"""),45469.66666666667)</f>
        <v>45469.66667</v>
      </c>
      <c r="E123" s="1">
        <f>IFERROR(__xludf.DUMMYFUNCTION("""COMPUTED_VALUE"""),275.58)</f>
        <v>275.58</v>
      </c>
      <c r="G123" s="2">
        <f>IFERROR(__xludf.DUMMYFUNCTION("""COMPUTED_VALUE"""),45469.66666666667)</f>
        <v>45469.66667</v>
      </c>
      <c r="H123" s="1">
        <f>IFERROR(__xludf.DUMMYFUNCTION("""COMPUTED_VALUE"""),272.03)</f>
        <v>272.03</v>
      </c>
      <c r="J123" s="2">
        <f>IFERROR(__xludf.DUMMYFUNCTION("""COMPUTED_VALUE"""),45469.66666666667)</f>
        <v>45469.66667</v>
      </c>
      <c r="K123" s="1">
        <f>IFERROR(__xludf.DUMMYFUNCTION("""COMPUTED_VALUE"""),275.41)</f>
        <v>275.41</v>
      </c>
      <c r="M123" s="2">
        <f>IFERROR(__xludf.DUMMYFUNCTION("""COMPUTED_VALUE"""),45469.66666666667)</f>
        <v>45469.66667</v>
      </c>
      <c r="N123" s="1">
        <f>IFERROR(__xludf.DUMMYFUNCTION("""COMPUTED_VALUE"""),5635456.0)</f>
        <v>5635456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IFERROR(__xludf.DUMMYFUNCTION("""COMPUTED_VALUE"""),275.57)</f>
        <v>275.57</v>
      </c>
      <c r="D124" s="2">
        <f>IFERROR(__xludf.DUMMYFUNCTION("""COMPUTED_VALUE"""),45470.66666666667)</f>
        <v>45470.66667</v>
      </c>
      <c r="E124" s="1">
        <f>IFERROR(__xludf.DUMMYFUNCTION("""COMPUTED_VALUE"""),276.4)</f>
        <v>276.4</v>
      </c>
      <c r="G124" s="2">
        <f>IFERROR(__xludf.DUMMYFUNCTION("""COMPUTED_VALUE"""),45470.66666666667)</f>
        <v>45470.66667</v>
      </c>
      <c r="H124" s="1">
        <f>IFERROR(__xludf.DUMMYFUNCTION("""COMPUTED_VALUE"""),273.49)</f>
        <v>273.49</v>
      </c>
      <c r="J124" s="2">
        <f>IFERROR(__xludf.DUMMYFUNCTION("""COMPUTED_VALUE"""),45470.66666666667)</f>
        <v>45470.66667</v>
      </c>
      <c r="K124" s="1">
        <f>IFERROR(__xludf.DUMMYFUNCTION("""COMPUTED_VALUE"""),275.94)</f>
        <v>275.94</v>
      </c>
      <c r="M124" s="2">
        <f>IFERROR(__xludf.DUMMYFUNCTION("""COMPUTED_VALUE"""),45470.66666666667)</f>
        <v>45470.66667</v>
      </c>
      <c r="N124" s="1">
        <f>IFERROR(__xludf.DUMMYFUNCTION("""COMPUTED_VALUE"""),5512833.0)</f>
        <v>5512833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IFERROR(__xludf.DUMMYFUNCTION("""COMPUTED_VALUE"""),277.04)</f>
        <v>277.04</v>
      </c>
      <c r="D125" s="2">
        <f>IFERROR(__xludf.DUMMYFUNCTION("""COMPUTED_VALUE"""),45471.66666666667)</f>
        <v>45471.66667</v>
      </c>
      <c r="E125" s="1">
        <f>IFERROR(__xludf.DUMMYFUNCTION("""COMPUTED_VALUE"""),277.48)</f>
        <v>277.48</v>
      </c>
      <c r="G125" s="2">
        <f>IFERROR(__xludf.DUMMYFUNCTION("""COMPUTED_VALUE"""),45471.66666666667)</f>
        <v>45471.66667</v>
      </c>
      <c r="H125" s="1">
        <f>IFERROR(__xludf.DUMMYFUNCTION("""COMPUTED_VALUE"""),274.93)</f>
        <v>274.93</v>
      </c>
      <c r="J125" s="2">
        <f>IFERROR(__xludf.DUMMYFUNCTION("""COMPUTED_VALUE"""),45471.66666666667)</f>
        <v>45471.66667</v>
      </c>
      <c r="K125" s="1">
        <f>IFERROR(__xludf.DUMMYFUNCTION("""COMPUTED_VALUE"""),275.85)</f>
        <v>275.85</v>
      </c>
      <c r="M125" s="2">
        <f>IFERROR(__xludf.DUMMYFUNCTION("""COMPUTED_VALUE"""),45471.66666666667)</f>
        <v>45471.66667</v>
      </c>
      <c r="N125" s="1">
        <f>IFERROR(__xludf.DUMMYFUNCTION("""COMPUTED_VALUE"""),1.2662518E7)</f>
        <v>12662518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IFERROR(__xludf.DUMMYFUNCTION("""COMPUTED_VALUE"""),276.99)</f>
        <v>276.99</v>
      </c>
      <c r="D126" s="2">
        <f>IFERROR(__xludf.DUMMYFUNCTION("""COMPUTED_VALUE"""),45474.66666666667)</f>
        <v>45474.66667</v>
      </c>
      <c r="E126" s="1">
        <f>IFERROR(__xludf.DUMMYFUNCTION("""COMPUTED_VALUE"""),277.57)</f>
        <v>277.57</v>
      </c>
      <c r="G126" s="2">
        <f>IFERROR(__xludf.DUMMYFUNCTION("""COMPUTED_VALUE"""),45474.66666666667)</f>
        <v>45474.66667</v>
      </c>
      <c r="H126" s="1">
        <f>IFERROR(__xludf.DUMMYFUNCTION("""COMPUTED_VALUE"""),273.37)</f>
        <v>273.37</v>
      </c>
      <c r="J126" s="2">
        <f>IFERROR(__xludf.DUMMYFUNCTION("""COMPUTED_VALUE"""),45474.66666666667)</f>
        <v>45474.66667</v>
      </c>
      <c r="K126" s="1">
        <f>IFERROR(__xludf.DUMMYFUNCTION("""COMPUTED_VALUE"""),273.86)</f>
        <v>273.86</v>
      </c>
      <c r="M126" s="2">
        <f>IFERROR(__xludf.DUMMYFUNCTION("""COMPUTED_VALUE"""),45474.66666666667)</f>
        <v>45474.66667</v>
      </c>
      <c r="N126" s="1">
        <f>IFERROR(__xludf.DUMMYFUNCTION("""COMPUTED_VALUE"""),5460487.0)</f>
        <v>5460487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IFERROR(__xludf.DUMMYFUNCTION("""COMPUTED_VALUE"""),274.42)</f>
        <v>274.42</v>
      </c>
      <c r="D127" s="2">
        <f>IFERROR(__xludf.DUMMYFUNCTION("""COMPUTED_VALUE"""),45475.66666666667)</f>
        <v>45475.66667</v>
      </c>
      <c r="E127" s="1">
        <f>IFERROR(__xludf.DUMMYFUNCTION("""COMPUTED_VALUE"""),276.4)</f>
        <v>276.4</v>
      </c>
      <c r="G127" s="2">
        <f>IFERROR(__xludf.DUMMYFUNCTION("""COMPUTED_VALUE"""),45475.66666666667)</f>
        <v>45475.66667</v>
      </c>
      <c r="H127" s="1">
        <f>IFERROR(__xludf.DUMMYFUNCTION("""COMPUTED_VALUE"""),273.91)</f>
        <v>273.91</v>
      </c>
      <c r="J127" s="2">
        <f>IFERROR(__xludf.DUMMYFUNCTION("""COMPUTED_VALUE"""),45475.66666666667)</f>
        <v>45475.66667</v>
      </c>
      <c r="K127" s="1">
        <f>IFERROR(__xludf.DUMMYFUNCTION("""COMPUTED_VALUE"""),275.63)</f>
        <v>275.63</v>
      </c>
      <c r="M127" s="2">
        <f>IFERROR(__xludf.DUMMYFUNCTION("""COMPUTED_VALUE"""),45475.66666666667)</f>
        <v>45475.66667</v>
      </c>
      <c r="N127" s="1">
        <f>IFERROR(__xludf.DUMMYFUNCTION("""COMPUTED_VALUE"""),5317885.0)</f>
        <v>5317885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IFERROR(__xludf.DUMMYFUNCTION("""COMPUTED_VALUE"""),275.83)</f>
        <v>275.83</v>
      </c>
      <c r="D128" s="2">
        <f>IFERROR(__xludf.DUMMYFUNCTION("""COMPUTED_VALUE"""),45476.54166666667)</f>
        <v>45476.54167</v>
      </c>
      <c r="E128" s="1">
        <f>IFERROR(__xludf.DUMMYFUNCTION("""COMPUTED_VALUE"""),277.2)</f>
        <v>277.2</v>
      </c>
      <c r="G128" s="2">
        <f>IFERROR(__xludf.DUMMYFUNCTION("""COMPUTED_VALUE"""),45476.54166666667)</f>
        <v>45476.54167</v>
      </c>
      <c r="H128" s="1">
        <f>IFERROR(__xludf.DUMMYFUNCTION("""COMPUTED_VALUE"""),274.04)</f>
        <v>274.04</v>
      </c>
      <c r="J128" s="2">
        <f>IFERROR(__xludf.DUMMYFUNCTION("""COMPUTED_VALUE"""),45476.54166666667)</f>
        <v>45476.54167</v>
      </c>
      <c r="K128" s="1">
        <f>IFERROR(__xludf.DUMMYFUNCTION("""COMPUTED_VALUE"""),274.24)</f>
        <v>274.24</v>
      </c>
      <c r="M128" s="2">
        <f>IFERROR(__xludf.DUMMYFUNCTION("""COMPUTED_VALUE"""),45476.54166666667)</f>
        <v>45476.54167</v>
      </c>
      <c r="N128" s="1">
        <f>IFERROR(__xludf.DUMMYFUNCTION("""COMPUTED_VALUE"""),3162745.0)</f>
        <v>3162745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IFERROR(__xludf.DUMMYFUNCTION("""COMPUTED_VALUE"""),274.07)</f>
        <v>274.07</v>
      </c>
      <c r="D129" s="2">
        <f>IFERROR(__xludf.DUMMYFUNCTION("""COMPUTED_VALUE"""),45478.66666666667)</f>
        <v>45478.66667</v>
      </c>
      <c r="E129" s="1">
        <f>IFERROR(__xludf.DUMMYFUNCTION("""COMPUTED_VALUE"""),275.67)</f>
        <v>275.67</v>
      </c>
      <c r="G129" s="2">
        <f>IFERROR(__xludf.DUMMYFUNCTION("""COMPUTED_VALUE"""),45478.66666666667)</f>
        <v>45478.66667</v>
      </c>
      <c r="H129" s="1">
        <f>IFERROR(__xludf.DUMMYFUNCTION("""COMPUTED_VALUE"""),271.47)</f>
        <v>271.47</v>
      </c>
      <c r="J129" s="2">
        <f>IFERROR(__xludf.DUMMYFUNCTION("""COMPUTED_VALUE"""),45478.66666666667)</f>
        <v>45478.66667</v>
      </c>
      <c r="K129" s="1">
        <f>IFERROR(__xludf.DUMMYFUNCTION("""COMPUTED_VALUE"""),272.09)</f>
        <v>272.09</v>
      </c>
      <c r="M129" s="2">
        <f>IFERROR(__xludf.DUMMYFUNCTION("""COMPUTED_VALUE"""),45478.66666666667)</f>
        <v>45478.66667</v>
      </c>
      <c r="N129" s="1">
        <f>IFERROR(__xludf.DUMMYFUNCTION("""COMPUTED_VALUE"""),6682712.0)</f>
        <v>6682712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IFERROR(__xludf.DUMMYFUNCTION("""COMPUTED_VALUE"""),272.31)</f>
        <v>272.31</v>
      </c>
      <c r="D130" s="2">
        <f>IFERROR(__xludf.DUMMYFUNCTION("""COMPUTED_VALUE"""),45481.66666666667)</f>
        <v>45481.66667</v>
      </c>
      <c r="E130" s="1">
        <f>IFERROR(__xludf.DUMMYFUNCTION("""COMPUTED_VALUE"""),273.75)</f>
        <v>273.75</v>
      </c>
      <c r="G130" s="2">
        <f>IFERROR(__xludf.DUMMYFUNCTION("""COMPUTED_VALUE"""),45481.66666666667)</f>
        <v>45481.66667</v>
      </c>
      <c r="H130" s="1">
        <f>IFERROR(__xludf.DUMMYFUNCTION("""COMPUTED_VALUE"""),270.12)</f>
        <v>270.12</v>
      </c>
      <c r="J130" s="2">
        <f>IFERROR(__xludf.DUMMYFUNCTION("""COMPUTED_VALUE"""),45481.66666666667)</f>
        <v>45481.66667</v>
      </c>
      <c r="K130" s="1">
        <f>IFERROR(__xludf.DUMMYFUNCTION("""COMPUTED_VALUE"""),270.87)</f>
        <v>270.87</v>
      </c>
      <c r="M130" s="2">
        <f>IFERROR(__xludf.DUMMYFUNCTION("""COMPUTED_VALUE"""),45481.66666666667)</f>
        <v>45481.66667</v>
      </c>
      <c r="N130" s="1">
        <f>IFERROR(__xludf.DUMMYFUNCTION("""COMPUTED_VALUE"""),4343935.0)</f>
        <v>4343935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IFERROR(__xludf.DUMMYFUNCTION("""COMPUTED_VALUE"""),270.21)</f>
        <v>270.21</v>
      </c>
      <c r="D131" s="2">
        <f>IFERROR(__xludf.DUMMYFUNCTION("""COMPUTED_VALUE"""),45482.66666666667)</f>
        <v>45482.66667</v>
      </c>
      <c r="E131" s="1">
        <f>IFERROR(__xludf.DUMMYFUNCTION("""COMPUTED_VALUE"""),272.6)</f>
        <v>272.6</v>
      </c>
      <c r="G131" s="2">
        <f>IFERROR(__xludf.DUMMYFUNCTION("""COMPUTED_VALUE"""),45482.66666666667)</f>
        <v>45482.66667</v>
      </c>
      <c r="H131" s="1">
        <f>IFERROR(__xludf.DUMMYFUNCTION("""COMPUTED_VALUE"""),269.1)</f>
        <v>269.1</v>
      </c>
      <c r="J131" s="2">
        <f>IFERROR(__xludf.DUMMYFUNCTION("""COMPUTED_VALUE"""),45482.66666666667)</f>
        <v>45482.66667</v>
      </c>
      <c r="K131" s="1">
        <f>IFERROR(__xludf.DUMMYFUNCTION("""COMPUTED_VALUE"""),271.8)</f>
        <v>271.8</v>
      </c>
      <c r="M131" s="2">
        <f>IFERROR(__xludf.DUMMYFUNCTION("""COMPUTED_VALUE"""),45482.66666666667)</f>
        <v>45482.66667</v>
      </c>
      <c r="N131" s="1">
        <f>IFERROR(__xludf.DUMMYFUNCTION("""COMPUTED_VALUE"""),4498915.0)</f>
        <v>4498915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IFERROR(__xludf.DUMMYFUNCTION("""COMPUTED_VALUE"""),273.44)</f>
        <v>273.44</v>
      </c>
      <c r="D132" s="2">
        <f>IFERROR(__xludf.DUMMYFUNCTION("""COMPUTED_VALUE"""),45483.66666666667)</f>
        <v>45483.66667</v>
      </c>
      <c r="E132" s="1">
        <f>IFERROR(__xludf.DUMMYFUNCTION("""COMPUTED_VALUE"""),275.68)</f>
        <v>275.68</v>
      </c>
      <c r="G132" s="2">
        <f>IFERROR(__xludf.DUMMYFUNCTION("""COMPUTED_VALUE"""),45483.66666666667)</f>
        <v>45483.66667</v>
      </c>
      <c r="H132" s="1">
        <f>IFERROR(__xludf.DUMMYFUNCTION("""COMPUTED_VALUE"""),272.07)</f>
        <v>272.07</v>
      </c>
      <c r="J132" s="2">
        <f>IFERROR(__xludf.DUMMYFUNCTION("""COMPUTED_VALUE"""),45483.66666666667)</f>
        <v>45483.66667</v>
      </c>
      <c r="K132" s="1">
        <f>IFERROR(__xludf.DUMMYFUNCTION("""COMPUTED_VALUE"""),275.65)</f>
        <v>275.65</v>
      </c>
      <c r="M132" s="2">
        <f>IFERROR(__xludf.DUMMYFUNCTION("""COMPUTED_VALUE"""),45483.66666666667)</f>
        <v>45483.66667</v>
      </c>
      <c r="N132" s="1">
        <f>IFERROR(__xludf.DUMMYFUNCTION("""COMPUTED_VALUE"""),5407955.0)</f>
        <v>5407955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IFERROR(__xludf.DUMMYFUNCTION("""COMPUTED_VALUE"""),278.67)</f>
        <v>278.67</v>
      </c>
      <c r="D133" s="2">
        <f>IFERROR(__xludf.DUMMYFUNCTION("""COMPUTED_VALUE"""),45484.66666666667)</f>
        <v>45484.66667</v>
      </c>
      <c r="E133" s="1">
        <f>IFERROR(__xludf.DUMMYFUNCTION("""COMPUTED_VALUE"""),283.49)</f>
        <v>283.49</v>
      </c>
      <c r="G133" s="2">
        <f>IFERROR(__xludf.DUMMYFUNCTION("""COMPUTED_VALUE"""),45484.66666666667)</f>
        <v>45484.66667</v>
      </c>
      <c r="H133" s="1">
        <f>IFERROR(__xludf.DUMMYFUNCTION("""COMPUTED_VALUE"""),277.99)</f>
        <v>277.99</v>
      </c>
      <c r="J133" s="2">
        <f>IFERROR(__xludf.DUMMYFUNCTION("""COMPUTED_VALUE"""),45484.66666666667)</f>
        <v>45484.66667</v>
      </c>
      <c r="K133" s="1">
        <f>IFERROR(__xludf.DUMMYFUNCTION("""COMPUTED_VALUE"""),282.31)</f>
        <v>282.31</v>
      </c>
      <c r="M133" s="2">
        <f>IFERROR(__xludf.DUMMYFUNCTION("""COMPUTED_VALUE"""),45484.66666666667)</f>
        <v>45484.66667</v>
      </c>
      <c r="N133" s="1">
        <f>IFERROR(__xludf.DUMMYFUNCTION("""COMPUTED_VALUE"""),5421508.0)</f>
        <v>5421508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IFERROR(__xludf.DUMMYFUNCTION("""COMPUTED_VALUE"""),284.24)</f>
        <v>284.24</v>
      </c>
      <c r="D134" s="2">
        <f>IFERROR(__xludf.DUMMYFUNCTION("""COMPUTED_VALUE"""),45485.66666666667)</f>
        <v>45485.66667</v>
      </c>
      <c r="E134" s="1">
        <f>IFERROR(__xludf.DUMMYFUNCTION("""COMPUTED_VALUE"""),287.43)</f>
        <v>287.43</v>
      </c>
      <c r="G134" s="2">
        <f>IFERROR(__xludf.DUMMYFUNCTION("""COMPUTED_VALUE"""),45485.66666666667)</f>
        <v>45485.66667</v>
      </c>
      <c r="H134" s="1">
        <f>IFERROR(__xludf.DUMMYFUNCTION("""COMPUTED_VALUE"""),283.5)</f>
        <v>283.5</v>
      </c>
      <c r="J134" s="2">
        <f>IFERROR(__xludf.DUMMYFUNCTION("""COMPUTED_VALUE"""),45485.66666666667)</f>
        <v>45485.66667</v>
      </c>
      <c r="K134" s="1">
        <f>IFERROR(__xludf.DUMMYFUNCTION("""COMPUTED_VALUE"""),285.39)</f>
        <v>285.39</v>
      </c>
      <c r="M134" s="2">
        <f>IFERROR(__xludf.DUMMYFUNCTION("""COMPUTED_VALUE"""),45485.66666666667)</f>
        <v>45485.66667</v>
      </c>
      <c r="N134" s="1">
        <f>IFERROR(__xludf.DUMMYFUNCTION("""COMPUTED_VALUE"""),4902356.0)</f>
        <v>4902356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IFERROR(__xludf.DUMMYFUNCTION("""COMPUTED_VALUE"""),285.14)</f>
        <v>285.14</v>
      </c>
      <c r="D135" s="2">
        <f>IFERROR(__xludf.DUMMYFUNCTION("""COMPUTED_VALUE"""),45488.66666666667)</f>
        <v>45488.66667</v>
      </c>
      <c r="E135" s="1">
        <f>IFERROR(__xludf.DUMMYFUNCTION("""COMPUTED_VALUE"""),286.56)</f>
        <v>286.56</v>
      </c>
      <c r="G135" s="2">
        <f>IFERROR(__xludf.DUMMYFUNCTION("""COMPUTED_VALUE"""),45488.66666666667)</f>
        <v>45488.66667</v>
      </c>
      <c r="H135" s="1">
        <f>IFERROR(__xludf.DUMMYFUNCTION("""COMPUTED_VALUE"""),284.42)</f>
        <v>284.42</v>
      </c>
      <c r="J135" s="2">
        <f>IFERROR(__xludf.DUMMYFUNCTION("""COMPUTED_VALUE"""),45488.66666666667)</f>
        <v>45488.66667</v>
      </c>
      <c r="K135" s="1">
        <f>IFERROR(__xludf.DUMMYFUNCTION("""COMPUTED_VALUE"""),285.53)</f>
        <v>285.53</v>
      </c>
      <c r="M135" s="2">
        <f>IFERROR(__xludf.DUMMYFUNCTION("""COMPUTED_VALUE"""),45488.66666666667)</f>
        <v>45488.66667</v>
      </c>
      <c r="N135" s="1">
        <f>IFERROR(__xludf.DUMMYFUNCTION("""COMPUTED_VALUE"""),4197272.0)</f>
        <v>4197272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IFERROR(__xludf.DUMMYFUNCTION("""COMPUTED_VALUE"""),286.46)</f>
        <v>286.46</v>
      </c>
      <c r="D136" s="2">
        <f>IFERROR(__xludf.DUMMYFUNCTION("""COMPUTED_VALUE"""),45489.66666666667)</f>
        <v>45489.66667</v>
      </c>
      <c r="E136" s="1">
        <f>IFERROR(__xludf.DUMMYFUNCTION("""COMPUTED_VALUE"""),291.12)</f>
        <v>291.12</v>
      </c>
      <c r="G136" s="2">
        <f>IFERROR(__xludf.DUMMYFUNCTION("""COMPUTED_VALUE"""),45489.66666666667)</f>
        <v>45489.66667</v>
      </c>
      <c r="H136" s="1">
        <f>IFERROR(__xludf.DUMMYFUNCTION("""COMPUTED_VALUE"""),286.33)</f>
        <v>286.33</v>
      </c>
      <c r="J136" s="2">
        <f>IFERROR(__xludf.DUMMYFUNCTION("""COMPUTED_VALUE"""),45489.66666666667)</f>
        <v>45489.66667</v>
      </c>
      <c r="K136" s="1">
        <f>IFERROR(__xludf.DUMMYFUNCTION("""COMPUTED_VALUE"""),290.87)</f>
        <v>290.87</v>
      </c>
      <c r="M136" s="2">
        <f>IFERROR(__xludf.DUMMYFUNCTION("""COMPUTED_VALUE"""),45489.66666666667)</f>
        <v>45489.66667</v>
      </c>
      <c r="N136" s="1">
        <f>IFERROR(__xludf.DUMMYFUNCTION("""COMPUTED_VALUE"""),5813033.0)</f>
        <v>5813033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IFERROR(__xludf.DUMMYFUNCTION("""COMPUTED_VALUE"""),291.58)</f>
        <v>291.58</v>
      </c>
      <c r="D137" s="2">
        <f>IFERROR(__xludf.DUMMYFUNCTION("""COMPUTED_VALUE"""),45490.66666666667)</f>
        <v>45490.66667</v>
      </c>
      <c r="E137" s="1">
        <f>IFERROR(__xludf.DUMMYFUNCTION("""COMPUTED_VALUE"""),297.55)</f>
        <v>297.55</v>
      </c>
      <c r="G137" s="2">
        <f>IFERROR(__xludf.DUMMYFUNCTION("""COMPUTED_VALUE"""),45490.66666666667)</f>
        <v>45490.66667</v>
      </c>
      <c r="H137" s="1">
        <f>IFERROR(__xludf.DUMMYFUNCTION("""COMPUTED_VALUE"""),290.98)</f>
        <v>290.98</v>
      </c>
      <c r="J137" s="2">
        <f>IFERROR(__xludf.DUMMYFUNCTION("""COMPUTED_VALUE"""),45490.66666666667)</f>
        <v>45490.66667</v>
      </c>
      <c r="K137" s="1">
        <f>IFERROR(__xludf.DUMMYFUNCTION("""COMPUTED_VALUE"""),295.52)</f>
        <v>295.52</v>
      </c>
      <c r="M137" s="2">
        <f>IFERROR(__xludf.DUMMYFUNCTION("""COMPUTED_VALUE"""),45490.66666666667)</f>
        <v>45490.66667</v>
      </c>
      <c r="N137" s="1">
        <f>IFERROR(__xludf.DUMMYFUNCTION("""COMPUTED_VALUE"""),6942441.0)</f>
        <v>6942441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IFERROR(__xludf.DUMMYFUNCTION("""COMPUTED_VALUE"""),294.1)</f>
        <v>294.1</v>
      </c>
      <c r="D138" s="2">
        <f>IFERROR(__xludf.DUMMYFUNCTION("""COMPUTED_VALUE"""),45491.66666666667)</f>
        <v>45491.66667</v>
      </c>
      <c r="E138" s="1">
        <f>IFERROR(__xludf.DUMMYFUNCTION("""COMPUTED_VALUE"""),297.72)</f>
        <v>297.72</v>
      </c>
      <c r="G138" s="2">
        <f>IFERROR(__xludf.DUMMYFUNCTION("""COMPUTED_VALUE"""),45491.66666666667)</f>
        <v>45491.66667</v>
      </c>
      <c r="H138" s="1">
        <f>IFERROR(__xludf.DUMMYFUNCTION("""COMPUTED_VALUE"""),293.05)</f>
        <v>293.05</v>
      </c>
      <c r="J138" s="2">
        <f>IFERROR(__xludf.DUMMYFUNCTION("""COMPUTED_VALUE"""),45491.66666666667)</f>
        <v>45491.66667</v>
      </c>
      <c r="K138" s="1">
        <f>IFERROR(__xludf.DUMMYFUNCTION("""COMPUTED_VALUE"""),293.36)</f>
        <v>293.36</v>
      </c>
      <c r="M138" s="2">
        <f>IFERROR(__xludf.DUMMYFUNCTION("""COMPUTED_VALUE"""),45491.66666666667)</f>
        <v>45491.66667</v>
      </c>
      <c r="N138" s="1">
        <f>IFERROR(__xludf.DUMMYFUNCTION("""COMPUTED_VALUE"""),5139727.0)</f>
        <v>5139727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IFERROR(__xludf.DUMMYFUNCTION("""COMPUTED_VALUE"""),293.73)</f>
        <v>293.73</v>
      </c>
      <c r="D139" s="2">
        <f>IFERROR(__xludf.DUMMYFUNCTION("""COMPUTED_VALUE"""),45492.66666666667)</f>
        <v>45492.66667</v>
      </c>
      <c r="E139" s="1">
        <f>IFERROR(__xludf.DUMMYFUNCTION("""COMPUTED_VALUE"""),293.75)</f>
        <v>293.75</v>
      </c>
      <c r="G139" s="2">
        <f>IFERROR(__xludf.DUMMYFUNCTION("""COMPUTED_VALUE"""),45492.66666666667)</f>
        <v>45492.66667</v>
      </c>
      <c r="H139" s="1">
        <f>IFERROR(__xludf.DUMMYFUNCTION("""COMPUTED_VALUE"""),289.82)</f>
        <v>289.82</v>
      </c>
      <c r="J139" s="2">
        <f>IFERROR(__xludf.DUMMYFUNCTION("""COMPUTED_VALUE"""),45492.66666666667)</f>
        <v>45492.66667</v>
      </c>
      <c r="K139" s="1">
        <f>IFERROR(__xludf.DUMMYFUNCTION("""COMPUTED_VALUE"""),292.64)</f>
        <v>292.64</v>
      </c>
      <c r="M139" s="2">
        <f>IFERROR(__xludf.DUMMYFUNCTION("""COMPUTED_VALUE"""),45492.66666666667)</f>
        <v>45492.66667</v>
      </c>
      <c r="N139" s="1">
        <f>IFERROR(__xludf.DUMMYFUNCTION("""COMPUTED_VALUE"""),3570579.0)</f>
        <v>3570579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IFERROR(__xludf.DUMMYFUNCTION("""COMPUTED_VALUE"""),292.94)</f>
        <v>292.94</v>
      </c>
      <c r="D140" s="2">
        <f>IFERROR(__xludf.DUMMYFUNCTION("""COMPUTED_VALUE"""),45495.66666666667)</f>
        <v>45495.66667</v>
      </c>
      <c r="E140" s="1">
        <f>IFERROR(__xludf.DUMMYFUNCTION("""COMPUTED_VALUE"""),294.44)</f>
        <v>294.44</v>
      </c>
      <c r="G140" s="2">
        <f>IFERROR(__xludf.DUMMYFUNCTION("""COMPUTED_VALUE"""),45495.66666666667)</f>
        <v>45495.66667</v>
      </c>
      <c r="H140" s="1">
        <f>IFERROR(__xludf.DUMMYFUNCTION("""COMPUTED_VALUE"""),292.14)</f>
        <v>292.14</v>
      </c>
      <c r="J140" s="2">
        <f>IFERROR(__xludf.DUMMYFUNCTION("""COMPUTED_VALUE"""),45495.66666666667)</f>
        <v>45495.66667</v>
      </c>
      <c r="K140" s="1">
        <f>IFERROR(__xludf.DUMMYFUNCTION("""COMPUTED_VALUE"""),293.93)</f>
        <v>293.93</v>
      </c>
      <c r="M140" s="2">
        <f>IFERROR(__xludf.DUMMYFUNCTION("""COMPUTED_VALUE"""),45495.66666666667)</f>
        <v>45495.66667</v>
      </c>
      <c r="N140" s="1">
        <f>IFERROR(__xludf.DUMMYFUNCTION("""COMPUTED_VALUE"""),3917095.0)</f>
        <v>3917095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IFERROR(__xludf.DUMMYFUNCTION("""COMPUTED_VALUE"""),293.55)</f>
        <v>293.55</v>
      </c>
      <c r="D141" s="2">
        <f>IFERROR(__xludf.DUMMYFUNCTION("""COMPUTED_VALUE"""),45496.66666666667)</f>
        <v>45496.66667</v>
      </c>
      <c r="E141" s="1">
        <f>IFERROR(__xludf.DUMMYFUNCTION("""COMPUTED_VALUE"""),296.29)</f>
        <v>296.29</v>
      </c>
      <c r="G141" s="2">
        <f>IFERROR(__xludf.DUMMYFUNCTION("""COMPUTED_VALUE"""),45496.66666666667)</f>
        <v>45496.66667</v>
      </c>
      <c r="H141" s="1">
        <f>IFERROR(__xludf.DUMMYFUNCTION("""COMPUTED_VALUE"""),292.22)</f>
        <v>292.22</v>
      </c>
      <c r="J141" s="2">
        <f>IFERROR(__xludf.DUMMYFUNCTION("""COMPUTED_VALUE"""),45496.66666666667)</f>
        <v>45496.66667</v>
      </c>
      <c r="K141" s="1">
        <f>IFERROR(__xludf.DUMMYFUNCTION("""COMPUTED_VALUE"""),295.06)</f>
        <v>295.06</v>
      </c>
      <c r="M141" s="2">
        <f>IFERROR(__xludf.DUMMYFUNCTION("""COMPUTED_VALUE"""),45496.66666666667)</f>
        <v>45496.66667</v>
      </c>
      <c r="N141" s="1">
        <f>IFERROR(__xludf.DUMMYFUNCTION("""COMPUTED_VALUE"""),3502088.0)</f>
        <v>3502088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IFERROR(__xludf.DUMMYFUNCTION("""COMPUTED_VALUE"""),295.75)</f>
        <v>295.75</v>
      </c>
      <c r="D142" s="2">
        <f>IFERROR(__xludf.DUMMYFUNCTION("""COMPUTED_VALUE"""),45497.66666666667)</f>
        <v>45497.66667</v>
      </c>
      <c r="E142" s="1">
        <f>IFERROR(__xludf.DUMMYFUNCTION("""COMPUTED_VALUE"""),298.02)</f>
        <v>298.02</v>
      </c>
      <c r="G142" s="2">
        <f>IFERROR(__xludf.DUMMYFUNCTION("""COMPUTED_VALUE"""),45497.66666666667)</f>
        <v>45497.66667</v>
      </c>
      <c r="H142" s="1">
        <f>IFERROR(__xludf.DUMMYFUNCTION("""COMPUTED_VALUE"""),295.29)</f>
        <v>295.29</v>
      </c>
      <c r="J142" s="2">
        <f>IFERROR(__xludf.DUMMYFUNCTION("""COMPUTED_VALUE"""),45497.66666666667)</f>
        <v>45497.66667</v>
      </c>
      <c r="K142" s="1">
        <f>IFERROR(__xludf.DUMMYFUNCTION("""COMPUTED_VALUE"""),296.11)</f>
        <v>296.11</v>
      </c>
      <c r="M142" s="2">
        <f>IFERROR(__xludf.DUMMYFUNCTION("""COMPUTED_VALUE"""),45497.66666666667)</f>
        <v>45497.66667</v>
      </c>
      <c r="N142" s="1">
        <f>IFERROR(__xludf.DUMMYFUNCTION("""COMPUTED_VALUE"""),4783274.0)</f>
        <v>4783274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IFERROR(__xludf.DUMMYFUNCTION("""COMPUTED_VALUE"""),297.3)</f>
        <v>297.3</v>
      </c>
      <c r="D143" s="2">
        <f>IFERROR(__xludf.DUMMYFUNCTION("""COMPUTED_VALUE"""),45498.66666666667)</f>
        <v>45498.66667</v>
      </c>
      <c r="E143" s="1">
        <f>IFERROR(__xludf.DUMMYFUNCTION("""COMPUTED_VALUE"""),300.77)</f>
        <v>300.77</v>
      </c>
      <c r="G143" s="2">
        <f>IFERROR(__xludf.DUMMYFUNCTION("""COMPUTED_VALUE"""),45498.66666666667)</f>
        <v>45498.66667</v>
      </c>
      <c r="H143" s="1">
        <f>IFERROR(__xludf.DUMMYFUNCTION("""COMPUTED_VALUE"""),295.89)</f>
        <v>295.89</v>
      </c>
      <c r="J143" s="2">
        <f>IFERROR(__xludf.DUMMYFUNCTION("""COMPUTED_VALUE"""),45498.66666666667)</f>
        <v>45498.66667</v>
      </c>
      <c r="K143" s="1">
        <f>IFERROR(__xludf.DUMMYFUNCTION("""COMPUTED_VALUE"""),296.31)</f>
        <v>296.31</v>
      </c>
      <c r="M143" s="2">
        <f>IFERROR(__xludf.DUMMYFUNCTION("""COMPUTED_VALUE"""),45498.66666666667)</f>
        <v>45498.66667</v>
      </c>
      <c r="N143" s="1">
        <f>IFERROR(__xludf.DUMMYFUNCTION("""COMPUTED_VALUE"""),5131344.0)</f>
        <v>5131344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IFERROR(__xludf.DUMMYFUNCTION("""COMPUTED_VALUE"""),297.85)</f>
        <v>297.85</v>
      </c>
      <c r="D144" s="2">
        <f>IFERROR(__xludf.DUMMYFUNCTION("""COMPUTED_VALUE"""),45499.66666666667)</f>
        <v>45499.66667</v>
      </c>
      <c r="E144" s="1">
        <f>IFERROR(__xludf.DUMMYFUNCTION("""COMPUTED_VALUE"""),299.81)</f>
        <v>299.81</v>
      </c>
      <c r="G144" s="2">
        <f>IFERROR(__xludf.DUMMYFUNCTION("""COMPUTED_VALUE"""),45499.66666666667)</f>
        <v>45499.66667</v>
      </c>
      <c r="H144" s="1">
        <f>IFERROR(__xludf.DUMMYFUNCTION("""COMPUTED_VALUE"""),297.13)</f>
        <v>297.13</v>
      </c>
      <c r="J144" s="2">
        <f>IFERROR(__xludf.DUMMYFUNCTION("""COMPUTED_VALUE"""),45499.66666666667)</f>
        <v>45499.66667</v>
      </c>
      <c r="K144" s="1">
        <f>IFERROR(__xludf.DUMMYFUNCTION("""COMPUTED_VALUE"""),299.45)</f>
        <v>299.45</v>
      </c>
      <c r="M144" s="2">
        <f>IFERROR(__xludf.DUMMYFUNCTION("""COMPUTED_VALUE"""),45499.66666666667)</f>
        <v>45499.66667</v>
      </c>
      <c r="N144" s="1">
        <f>IFERROR(__xludf.DUMMYFUNCTION("""COMPUTED_VALUE"""),3765486.0)</f>
        <v>3765486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IFERROR(__xludf.DUMMYFUNCTION("""COMPUTED_VALUE"""),300.43)</f>
        <v>300.43</v>
      </c>
      <c r="D145" s="2">
        <f>IFERROR(__xludf.DUMMYFUNCTION("""COMPUTED_VALUE"""),45502.66666666667)</f>
        <v>45502.66667</v>
      </c>
      <c r="E145" s="1">
        <f>IFERROR(__xludf.DUMMYFUNCTION("""COMPUTED_VALUE"""),300.43)</f>
        <v>300.43</v>
      </c>
      <c r="G145" s="2">
        <f>IFERROR(__xludf.DUMMYFUNCTION("""COMPUTED_VALUE"""),45502.66666666667)</f>
        <v>45502.66667</v>
      </c>
      <c r="H145" s="1">
        <f>IFERROR(__xludf.DUMMYFUNCTION("""COMPUTED_VALUE"""),296.93)</f>
        <v>296.93</v>
      </c>
      <c r="J145" s="2">
        <f>IFERROR(__xludf.DUMMYFUNCTION("""COMPUTED_VALUE"""),45502.66666666667)</f>
        <v>45502.66667</v>
      </c>
      <c r="K145" s="1">
        <f>IFERROR(__xludf.DUMMYFUNCTION("""COMPUTED_VALUE"""),298.61)</f>
        <v>298.61</v>
      </c>
      <c r="M145" s="2">
        <f>IFERROR(__xludf.DUMMYFUNCTION("""COMPUTED_VALUE"""),45502.66666666667)</f>
        <v>45502.66667</v>
      </c>
      <c r="N145" s="1">
        <f>IFERROR(__xludf.DUMMYFUNCTION("""COMPUTED_VALUE"""),3914005.0)</f>
        <v>3914005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IFERROR(__xludf.DUMMYFUNCTION("""COMPUTED_VALUE"""),298.74)</f>
        <v>298.74</v>
      </c>
      <c r="D146" s="2">
        <f>IFERROR(__xludf.DUMMYFUNCTION("""COMPUTED_VALUE"""),45503.66666666667)</f>
        <v>45503.66667</v>
      </c>
      <c r="E146" s="1">
        <f>IFERROR(__xludf.DUMMYFUNCTION("""COMPUTED_VALUE"""),301.36)</f>
        <v>301.36</v>
      </c>
      <c r="G146" s="2">
        <f>IFERROR(__xludf.DUMMYFUNCTION("""COMPUTED_VALUE"""),45503.66666666667)</f>
        <v>45503.66667</v>
      </c>
      <c r="H146" s="1">
        <f>IFERROR(__xludf.DUMMYFUNCTION("""COMPUTED_VALUE"""),297.63)</f>
        <v>297.63</v>
      </c>
      <c r="J146" s="2">
        <f>IFERROR(__xludf.DUMMYFUNCTION("""COMPUTED_VALUE"""),45503.66666666667)</f>
        <v>45503.66667</v>
      </c>
      <c r="K146" s="1">
        <f>IFERROR(__xludf.DUMMYFUNCTION("""COMPUTED_VALUE"""),301.04)</f>
        <v>301.04</v>
      </c>
      <c r="M146" s="2">
        <f>IFERROR(__xludf.DUMMYFUNCTION("""COMPUTED_VALUE"""),45503.66666666667)</f>
        <v>45503.66667</v>
      </c>
      <c r="N146" s="1">
        <f>IFERROR(__xludf.DUMMYFUNCTION("""COMPUTED_VALUE"""),4736439.0)</f>
        <v>4736439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IFERROR(__xludf.DUMMYFUNCTION("""COMPUTED_VALUE"""),301.43)</f>
        <v>301.43</v>
      </c>
      <c r="D147" s="2">
        <f>IFERROR(__xludf.DUMMYFUNCTION("""COMPUTED_VALUE"""),45504.66666666667)</f>
        <v>45504.66667</v>
      </c>
      <c r="E147" s="1">
        <f>IFERROR(__xludf.DUMMYFUNCTION("""COMPUTED_VALUE"""),302.41)</f>
        <v>302.41</v>
      </c>
      <c r="G147" s="2">
        <f>IFERROR(__xludf.DUMMYFUNCTION("""COMPUTED_VALUE"""),45504.66666666667)</f>
        <v>45504.66667</v>
      </c>
      <c r="H147" s="1">
        <f>IFERROR(__xludf.DUMMYFUNCTION("""COMPUTED_VALUE"""),299.34)</f>
        <v>299.34</v>
      </c>
      <c r="J147" s="2">
        <f>IFERROR(__xludf.DUMMYFUNCTION("""COMPUTED_VALUE"""),45504.66666666667)</f>
        <v>45504.66667</v>
      </c>
      <c r="K147" s="1">
        <f>IFERROR(__xludf.DUMMYFUNCTION("""COMPUTED_VALUE"""),300.13)</f>
        <v>300.13</v>
      </c>
      <c r="M147" s="2">
        <f>IFERROR(__xludf.DUMMYFUNCTION("""COMPUTED_VALUE"""),45504.66666666667)</f>
        <v>45504.66667</v>
      </c>
      <c r="N147" s="1">
        <f>IFERROR(__xludf.DUMMYFUNCTION("""COMPUTED_VALUE"""),6963637.0)</f>
        <v>6963637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IFERROR(__xludf.DUMMYFUNCTION("""COMPUTED_VALUE"""),300.9)</f>
        <v>300.9</v>
      </c>
      <c r="D148" s="2">
        <f>IFERROR(__xludf.DUMMYFUNCTION("""COMPUTED_VALUE"""),45505.66666666667)</f>
        <v>45505.66667</v>
      </c>
      <c r="E148" s="1">
        <f>IFERROR(__xludf.DUMMYFUNCTION("""COMPUTED_VALUE"""),303.15)</f>
        <v>303.15</v>
      </c>
      <c r="G148" s="2">
        <f>IFERROR(__xludf.DUMMYFUNCTION("""COMPUTED_VALUE"""),45505.66666666667)</f>
        <v>45505.66667</v>
      </c>
      <c r="H148" s="1">
        <f>IFERROR(__xludf.DUMMYFUNCTION("""COMPUTED_VALUE"""),298.08)</f>
        <v>298.08</v>
      </c>
      <c r="J148" s="2">
        <f>IFERROR(__xludf.DUMMYFUNCTION("""COMPUTED_VALUE"""),45505.66666666667)</f>
        <v>45505.66667</v>
      </c>
      <c r="K148" s="1">
        <f>IFERROR(__xludf.DUMMYFUNCTION("""COMPUTED_VALUE"""),302.67)</f>
        <v>302.67</v>
      </c>
      <c r="M148" s="2">
        <f>IFERROR(__xludf.DUMMYFUNCTION("""COMPUTED_VALUE"""),45505.66666666667)</f>
        <v>45505.66667</v>
      </c>
      <c r="N148" s="1">
        <f>IFERROR(__xludf.DUMMYFUNCTION("""COMPUTED_VALUE"""),5539747.0)</f>
        <v>5539747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IFERROR(__xludf.DUMMYFUNCTION("""COMPUTED_VALUE"""),301.91)</f>
        <v>301.91</v>
      </c>
      <c r="D149" s="2">
        <f>IFERROR(__xludf.DUMMYFUNCTION("""COMPUTED_VALUE"""),45506.66666666667)</f>
        <v>45506.66667</v>
      </c>
      <c r="E149" s="1">
        <f>IFERROR(__xludf.DUMMYFUNCTION("""COMPUTED_VALUE"""),304.58)</f>
        <v>304.58</v>
      </c>
      <c r="G149" s="2">
        <f>IFERROR(__xludf.DUMMYFUNCTION("""COMPUTED_VALUE"""),45506.66666666667)</f>
        <v>45506.66667</v>
      </c>
      <c r="H149" s="1">
        <f>IFERROR(__xludf.DUMMYFUNCTION("""COMPUTED_VALUE"""),298.01)</f>
        <v>298.01</v>
      </c>
      <c r="J149" s="2">
        <f>IFERROR(__xludf.DUMMYFUNCTION("""COMPUTED_VALUE"""),45506.66666666667)</f>
        <v>45506.66667</v>
      </c>
      <c r="K149" s="1">
        <f>IFERROR(__xludf.DUMMYFUNCTION("""COMPUTED_VALUE"""),301.88)</f>
        <v>301.88</v>
      </c>
      <c r="M149" s="2">
        <f>IFERROR(__xludf.DUMMYFUNCTION("""COMPUTED_VALUE"""),45506.66666666667)</f>
        <v>45506.66667</v>
      </c>
      <c r="N149" s="1">
        <f>IFERROR(__xludf.DUMMYFUNCTION("""COMPUTED_VALUE"""),4956109.0)</f>
        <v>4956109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IFERROR(__xludf.DUMMYFUNCTION("""COMPUTED_VALUE"""),300.77)</f>
        <v>300.77</v>
      </c>
      <c r="D150" s="2">
        <f>IFERROR(__xludf.DUMMYFUNCTION("""COMPUTED_VALUE"""),45509.66666666667)</f>
        <v>45509.66667</v>
      </c>
      <c r="E150" s="1">
        <f>IFERROR(__xludf.DUMMYFUNCTION("""COMPUTED_VALUE"""),301.25)</f>
        <v>301.25</v>
      </c>
      <c r="G150" s="2">
        <f>IFERROR(__xludf.DUMMYFUNCTION("""COMPUTED_VALUE"""),45509.66666666667)</f>
        <v>45509.66667</v>
      </c>
      <c r="H150" s="1">
        <f>IFERROR(__xludf.DUMMYFUNCTION("""COMPUTED_VALUE"""),292.67)</f>
        <v>292.67</v>
      </c>
      <c r="J150" s="2">
        <f>IFERROR(__xludf.DUMMYFUNCTION("""COMPUTED_VALUE"""),45509.66666666667)</f>
        <v>45509.66667</v>
      </c>
      <c r="K150" s="1">
        <f>IFERROR(__xludf.DUMMYFUNCTION("""COMPUTED_VALUE"""),293.37)</f>
        <v>293.37</v>
      </c>
      <c r="M150" s="2">
        <f>IFERROR(__xludf.DUMMYFUNCTION("""COMPUTED_VALUE"""),45509.66666666667)</f>
        <v>45509.66667</v>
      </c>
      <c r="N150" s="1">
        <f>IFERROR(__xludf.DUMMYFUNCTION("""COMPUTED_VALUE"""),6497356.0)</f>
        <v>6497356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IFERROR(__xludf.DUMMYFUNCTION("""COMPUTED_VALUE"""),290.66)</f>
        <v>290.66</v>
      </c>
      <c r="D151" s="2">
        <f>IFERROR(__xludf.DUMMYFUNCTION("""COMPUTED_VALUE"""),45510.66666666667)</f>
        <v>45510.66667</v>
      </c>
      <c r="E151" s="1">
        <f>IFERROR(__xludf.DUMMYFUNCTION("""COMPUTED_VALUE"""),296.82)</f>
        <v>296.82</v>
      </c>
      <c r="G151" s="2">
        <f>IFERROR(__xludf.DUMMYFUNCTION("""COMPUTED_VALUE"""),45510.66666666667)</f>
        <v>45510.66667</v>
      </c>
      <c r="H151" s="1">
        <f>IFERROR(__xludf.DUMMYFUNCTION("""COMPUTED_VALUE"""),290.01)</f>
        <v>290.01</v>
      </c>
      <c r="J151" s="2">
        <f>IFERROR(__xludf.DUMMYFUNCTION("""COMPUTED_VALUE"""),45510.66666666667)</f>
        <v>45510.66667</v>
      </c>
      <c r="K151" s="1">
        <f>IFERROR(__xludf.DUMMYFUNCTION("""COMPUTED_VALUE"""),292.85)</f>
        <v>292.85</v>
      </c>
      <c r="M151" s="2">
        <f>IFERROR(__xludf.DUMMYFUNCTION("""COMPUTED_VALUE"""),45510.66666666667)</f>
        <v>45510.66667</v>
      </c>
      <c r="N151" s="1">
        <f>IFERROR(__xludf.DUMMYFUNCTION("""COMPUTED_VALUE"""),6247393.0)</f>
        <v>6247393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IFERROR(__xludf.DUMMYFUNCTION("""COMPUTED_VALUE"""),295.05)</f>
        <v>295.05</v>
      </c>
      <c r="D152" s="2">
        <f>IFERROR(__xludf.DUMMYFUNCTION("""COMPUTED_VALUE"""),45511.66666666667)</f>
        <v>45511.66667</v>
      </c>
      <c r="E152" s="1">
        <f>IFERROR(__xludf.DUMMYFUNCTION("""COMPUTED_VALUE"""),298.03)</f>
        <v>298.03</v>
      </c>
      <c r="G152" s="2">
        <f>IFERROR(__xludf.DUMMYFUNCTION("""COMPUTED_VALUE"""),45511.66666666667)</f>
        <v>45511.66667</v>
      </c>
      <c r="H152" s="1">
        <f>IFERROR(__xludf.DUMMYFUNCTION("""COMPUTED_VALUE"""),293.79)</f>
        <v>293.79</v>
      </c>
      <c r="J152" s="2">
        <f>IFERROR(__xludf.DUMMYFUNCTION("""COMPUTED_VALUE"""),45511.66666666667)</f>
        <v>45511.66667</v>
      </c>
      <c r="K152" s="1">
        <f>IFERROR(__xludf.DUMMYFUNCTION("""COMPUTED_VALUE"""),295.5)</f>
        <v>295.5</v>
      </c>
      <c r="M152" s="2">
        <f>IFERROR(__xludf.DUMMYFUNCTION("""COMPUTED_VALUE"""),45511.66666666667)</f>
        <v>45511.66667</v>
      </c>
      <c r="N152" s="1">
        <f>IFERROR(__xludf.DUMMYFUNCTION("""COMPUTED_VALUE"""),4886639.0)</f>
        <v>4886639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IFERROR(__xludf.DUMMYFUNCTION("""COMPUTED_VALUE"""),294.71)</f>
        <v>294.71</v>
      </c>
      <c r="D153" s="2">
        <f>IFERROR(__xludf.DUMMYFUNCTION("""COMPUTED_VALUE"""),45512.66666666667)</f>
        <v>45512.66667</v>
      </c>
      <c r="E153" s="1">
        <f>IFERROR(__xludf.DUMMYFUNCTION("""COMPUTED_VALUE"""),295.14)</f>
        <v>295.14</v>
      </c>
      <c r="G153" s="2">
        <f>IFERROR(__xludf.DUMMYFUNCTION("""COMPUTED_VALUE"""),45512.66666666667)</f>
        <v>45512.66667</v>
      </c>
      <c r="H153" s="1">
        <f>IFERROR(__xludf.DUMMYFUNCTION("""COMPUTED_VALUE"""),292.53)</f>
        <v>292.53</v>
      </c>
      <c r="J153" s="2">
        <f>IFERROR(__xludf.DUMMYFUNCTION("""COMPUTED_VALUE"""),45512.66666666667)</f>
        <v>45512.66667</v>
      </c>
      <c r="K153" s="1">
        <f>IFERROR(__xludf.DUMMYFUNCTION("""COMPUTED_VALUE"""),293.33)</f>
        <v>293.33</v>
      </c>
      <c r="M153" s="2">
        <f>IFERROR(__xludf.DUMMYFUNCTION("""COMPUTED_VALUE"""),45512.66666666667)</f>
        <v>45512.66667</v>
      </c>
      <c r="N153" s="1">
        <f>IFERROR(__xludf.DUMMYFUNCTION("""COMPUTED_VALUE"""),5427331.0)</f>
        <v>5427331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IFERROR(__xludf.DUMMYFUNCTION("""COMPUTED_VALUE"""),293.48)</f>
        <v>293.48</v>
      </c>
      <c r="D154" s="2">
        <f>IFERROR(__xludf.DUMMYFUNCTION("""COMPUTED_VALUE"""),45513.66666666667)</f>
        <v>45513.66667</v>
      </c>
      <c r="E154" s="1">
        <f>IFERROR(__xludf.DUMMYFUNCTION("""COMPUTED_VALUE"""),295.0)</f>
        <v>295</v>
      </c>
      <c r="G154" s="2">
        <f>IFERROR(__xludf.DUMMYFUNCTION("""COMPUTED_VALUE"""),45513.66666666667)</f>
        <v>45513.66667</v>
      </c>
      <c r="H154" s="1">
        <f>IFERROR(__xludf.DUMMYFUNCTION("""COMPUTED_VALUE"""),291.62)</f>
        <v>291.62</v>
      </c>
      <c r="J154" s="2">
        <f>IFERROR(__xludf.DUMMYFUNCTION("""COMPUTED_VALUE"""),45513.66666666667)</f>
        <v>45513.66667</v>
      </c>
      <c r="K154" s="1">
        <f>IFERROR(__xludf.DUMMYFUNCTION("""COMPUTED_VALUE"""),294.79)</f>
        <v>294.79</v>
      </c>
      <c r="M154" s="2">
        <f>IFERROR(__xludf.DUMMYFUNCTION("""COMPUTED_VALUE"""),45513.66666666667)</f>
        <v>45513.66667</v>
      </c>
      <c r="N154" s="1">
        <f>IFERROR(__xludf.DUMMYFUNCTION("""COMPUTED_VALUE"""),4480267.0)</f>
        <v>4480267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IFERROR(__xludf.DUMMYFUNCTION("""COMPUTED_VALUE"""),294.92)</f>
        <v>294.92</v>
      </c>
      <c r="D155" s="2">
        <f>IFERROR(__xludf.DUMMYFUNCTION("""COMPUTED_VALUE"""),45516.66666666667)</f>
        <v>45516.66667</v>
      </c>
      <c r="E155" s="1">
        <f>IFERROR(__xludf.DUMMYFUNCTION("""COMPUTED_VALUE"""),295.37)</f>
        <v>295.37</v>
      </c>
      <c r="G155" s="2">
        <f>IFERROR(__xludf.DUMMYFUNCTION("""COMPUTED_VALUE"""),45516.66666666667)</f>
        <v>45516.66667</v>
      </c>
      <c r="H155" s="1">
        <f>IFERROR(__xludf.DUMMYFUNCTION("""COMPUTED_VALUE"""),293.12)</f>
        <v>293.12</v>
      </c>
      <c r="J155" s="2">
        <f>IFERROR(__xludf.DUMMYFUNCTION("""COMPUTED_VALUE"""),45516.66666666667)</f>
        <v>45516.66667</v>
      </c>
      <c r="K155" s="1">
        <f>IFERROR(__xludf.DUMMYFUNCTION("""COMPUTED_VALUE"""),294.11)</f>
        <v>294.11</v>
      </c>
      <c r="M155" s="2">
        <f>IFERROR(__xludf.DUMMYFUNCTION("""COMPUTED_VALUE"""),45516.66666666667)</f>
        <v>45516.66667</v>
      </c>
      <c r="N155" s="1">
        <f>IFERROR(__xludf.DUMMYFUNCTION("""COMPUTED_VALUE"""),3308076.0)</f>
        <v>3308076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IFERROR(__xludf.DUMMYFUNCTION("""COMPUTED_VALUE"""),295.51)</f>
        <v>295.51</v>
      </c>
      <c r="D156" s="2">
        <f>IFERROR(__xludf.DUMMYFUNCTION("""COMPUTED_VALUE"""),45517.66666666667)</f>
        <v>45517.66667</v>
      </c>
      <c r="E156" s="1">
        <f>IFERROR(__xludf.DUMMYFUNCTION("""COMPUTED_VALUE"""),295.92)</f>
        <v>295.92</v>
      </c>
      <c r="G156" s="2">
        <f>IFERROR(__xludf.DUMMYFUNCTION("""COMPUTED_VALUE"""),45517.66666666667)</f>
        <v>45517.66667</v>
      </c>
      <c r="H156" s="1">
        <f>IFERROR(__xludf.DUMMYFUNCTION("""COMPUTED_VALUE"""),293.76)</f>
        <v>293.76</v>
      </c>
      <c r="J156" s="2">
        <f>IFERROR(__xludf.DUMMYFUNCTION("""COMPUTED_VALUE"""),45517.66666666667)</f>
        <v>45517.66667</v>
      </c>
      <c r="K156" s="1">
        <f>IFERROR(__xludf.DUMMYFUNCTION("""COMPUTED_VALUE"""),295.58)</f>
        <v>295.58</v>
      </c>
      <c r="M156" s="2">
        <f>IFERROR(__xludf.DUMMYFUNCTION("""COMPUTED_VALUE"""),45517.66666666667)</f>
        <v>45517.66667</v>
      </c>
      <c r="N156" s="1">
        <f>IFERROR(__xludf.DUMMYFUNCTION("""COMPUTED_VALUE"""),3681090.0)</f>
        <v>3681090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IFERROR(__xludf.DUMMYFUNCTION("""COMPUTED_VALUE"""),294.93)</f>
        <v>294.93</v>
      </c>
      <c r="D157" s="2">
        <f>IFERROR(__xludf.DUMMYFUNCTION("""COMPUTED_VALUE"""),45518.66666666667)</f>
        <v>45518.66667</v>
      </c>
      <c r="E157" s="1">
        <f>IFERROR(__xludf.DUMMYFUNCTION("""COMPUTED_VALUE"""),296.29)</f>
        <v>296.29</v>
      </c>
      <c r="G157" s="2">
        <f>IFERROR(__xludf.DUMMYFUNCTION("""COMPUTED_VALUE"""),45518.66666666667)</f>
        <v>45518.66667</v>
      </c>
      <c r="H157" s="1">
        <f>IFERROR(__xludf.DUMMYFUNCTION("""COMPUTED_VALUE"""),293.87)</f>
        <v>293.87</v>
      </c>
      <c r="J157" s="2">
        <f>IFERROR(__xludf.DUMMYFUNCTION("""COMPUTED_VALUE"""),45518.66666666667)</f>
        <v>45518.66667</v>
      </c>
      <c r="K157" s="1">
        <f>IFERROR(__xludf.DUMMYFUNCTION("""COMPUTED_VALUE"""),295.16)</f>
        <v>295.16</v>
      </c>
      <c r="M157" s="2">
        <f>IFERROR(__xludf.DUMMYFUNCTION("""COMPUTED_VALUE"""),45518.66666666667)</f>
        <v>45518.66667</v>
      </c>
      <c r="N157" s="1">
        <f>IFERROR(__xludf.DUMMYFUNCTION("""COMPUTED_VALUE"""),3790978.0)</f>
        <v>3790978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IFERROR(__xludf.DUMMYFUNCTION("""COMPUTED_VALUE"""),295.38)</f>
        <v>295.38</v>
      </c>
      <c r="D158" s="2">
        <f>IFERROR(__xludf.DUMMYFUNCTION("""COMPUTED_VALUE"""),45519.66666666667)</f>
        <v>45519.66667</v>
      </c>
      <c r="E158" s="1">
        <f>IFERROR(__xludf.DUMMYFUNCTION("""COMPUTED_VALUE"""),297.99)</f>
        <v>297.99</v>
      </c>
      <c r="G158" s="2">
        <f>IFERROR(__xludf.DUMMYFUNCTION("""COMPUTED_VALUE"""),45519.66666666667)</f>
        <v>45519.66667</v>
      </c>
      <c r="H158" s="1">
        <f>IFERROR(__xludf.DUMMYFUNCTION("""COMPUTED_VALUE"""),293.54)</f>
        <v>293.54</v>
      </c>
      <c r="J158" s="2">
        <f>IFERROR(__xludf.DUMMYFUNCTION("""COMPUTED_VALUE"""),45519.66666666667)</f>
        <v>45519.66667</v>
      </c>
      <c r="K158" s="1">
        <f>IFERROR(__xludf.DUMMYFUNCTION("""COMPUTED_VALUE"""),296.19)</f>
        <v>296.19</v>
      </c>
      <c r="M158" s="2">
        <f>IFERROR(__xludf.DUMMYFUNCTION("""COMPUTED_VALUE"""),45519.66666666667)</f>
        <v>45519.66667</v>
      </c>
      <c r="N158" s="1">
        <f>IFERROR(__xludf.DUMMYFUNCTION("""COMPUTED_VALUE"""),4627241.0)</f>
        <v>4627241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IFERROR(__xludf.DUMMYFUNCTION("""COMPUTED_VALUE"""),296.43)</f>
        <v>296.43</v>
      </c>
      <c r="D159" s="2">
        <f>IFERROR(__xludf.DUMMYFUNCTION("""COMPUTED_VALUE"""),45520.66666666667)</f>
        <v>45520.66667</v>
      </c>
      <c r="E159" s="1">
        <f>IFERROR(__xludf.DUMMYFUNCTION("""COMPUTED_VALUE"""),298.29)</f>
        <v>298.29</v>
      </c>
      <c r="G159" s="2">
        <f>IFERROR(__xludf.DUMMYFUNCTION("""COMPUTED_VALUE"""),45520.66666666667)</f>
        <v>45520.66667</v>
      </c>
      <c r="H159" s="1">
        <f>IFERROR(__xludf.DUMMYFUNCTION("""COMPUTED_VALUE"""),295.44)</f>
        <v>295.44</v>
      </c>
      <c r="J159" s="2">
        <f>IFERROR(__xludf.DUMMYFUNCTION("""COMPUTED_VALUE"""),45520.66666666667)</f>
        <v>45520.66667</v>
      </c>
      <c r="K159" s="1">
        <f>IFERROR(__xludf.DUMMYFUNCTION("""COMPUTED_VALUE"""),297.45)</f>
        <v>297.45</v>
      </c>
      <c r="M159" s="2">
        <f>IFERROR(__xludf.DUMMYFUNCTION("""COMPUTED_VALUE"""),45520.66666666667)</f>
        <v>45520.66667</v>
      </c>
      <c r="N159" s="1">
        <f>IFERROR(__xludf.DUMMYFUNCTION("""COMPUTED_VALUE"""),4723469.0)</f>
        <v>4723469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IFERROR(__xludf.DUMMYFUNCTION("""COMPUTED_VALUE"""),297.28)</f>
        <v>297.28</v>
      </c>
      <c r="D160" s="2">
        <f>IFERROR(__xludf.DUMMYFUNCTION("""COMPUTED_VALUE"""),45523.66666666667)</f>
        <v>45523.66667</v>
      </c>
      <c r="E160" s="1">
        <f>IFERROR(__xludf.DUMMYFUNCTION("""COMPUTED_VALUE"""),298.92)</f>
        <v>298.92</v>
      </c>
      <c r="G160" s="2">
        <f>IFERROR(__xludf.DUMMYFUNCTION("""COMPUTED_VALUE"""),45523.66666666667)</f>
        <v>45523.66667</v>
      </c>
      <c r="H160" s="1">
        <f>IFERROR(__xludf.DUMMYFUNCTION("""COMPUTED_VALUE"""),297.13)</f>
        <v>297.13</v>
      </c>
      <c r="J160" s="2">
        <f>IFERROR(__xludf.DUMMYFUNCTION("""COMPUTED_VALUE"""),45523.66666666667)</f>
        <v>45523.66667</v>
      </c>
      <c r="K160" s="1">
        <f>IFERROR(__xludf.DUMMYFUNCTION("""COMPUTED_VALUE"""),297.85)</f>
        <v>297.85</v>
      </c>
      <c r="M160" s="2">
        <f>IFERROR(__xludf.DUMMYFUNCTION("""COMPUTED_VALUE"""),45523.66666666667)</f>
        <v>45523.66667</v>
      </c>
      <c r="N160" s="1">
        <f>IFERROR(__xludf.DUMMYFUNCTION("""COMPUTED_VALUE"""),3628820.0)</f>
        <v>3628820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IFERROR(__xludf.DUMMYFUNCTION("""COMPUTED_VALUE"""),297.64)</f>
        <v>297.64</v>
      </c>
      <c r="D161" s="2">
        <f>IFERROR(__xludf.DUMMYFUNCTION("""COMPUTED_VALUE"""),45524.66666666667)</f>
        <v>45524.66667</v>
      </c>
      <c r="E161" s="1">
        <f>IFERROR(__xludf.DUMMYFUNCTION("""COMPUTED_VALUE"""),298.61)</f>
        <v>298.61</v>
      </c>
      <c r="G161" s="2">
        <f>IFERROR(__xludf.DUMMYFUNCTION("""COMPUTED_VALUE"""),45524.66666666667)</f>
        <v>45524.66667</v>
      </c>
      <c r="H161" s="1">
        <f>IFERROR(__xludf.DUMMYFUNCTION("""COMPUTED_VALUE"""),296.91)</f>
        <v>296.91</v>
      </c>
      <c r="J161" s="2">
        <f>IFERROR(__xludf.DUMMYFUNCTION("""COMPUTED_VALUE"""),45524.66666666667)</f>
        <v>45524.66667</v>
      </c>
      <c r="K161" s="1">
        <f>IFERROR(__xludf.DUMMYFUNCTION("""COMPUTED_VALUE"""),298.07)</f>
        <v>298.07</v>
      </c>
      <c r="M161" s="2">
        <f>IFERROR(__xludf.DUMMYFUNCTION("""COMPUTED_VALUE"""),45524.66666666667)</f>
        <v>45524.66667</v>
      </c>
      <c r="N161" s="1">
        <f>IFERROR(__xludf.DUMMYFUNCTION("""COMPUTED_VALUE"""),4329554.0)</f>
        <v>4329554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IFERROR(__xludf.DUMMYFUNCTION("""COMPUTED_VALUE"""),298.31)</f>
        <v>298.31</v>
      </c>
      <c r="D162" s="2">
        <f>IFERROR(__xludf.DUMMYFUNCTION("""COMPUTED_VALUE"""),45525.66666666667)</f>
        <v>45525.66667</v>
      </c>
      <c r="E162" s="1">
        <f>IFERROR(__xludf.DUMMYFUNCTION("""COMPUTED_VALUE"""),299.8)</f>
        <v>299.8</v>
      </c>
      <c r="G162" s="2">
        <f>IFERROR(__xludf.DUMMYFUNCTION("""COMPUTED_VALUE"""),45525.66666666667)</f>
        <v>45525.66667</v>
      </c>
      <c r="H162" s="1">
        <f>IFERROR(__xludf.DUMMYFUNCTION("""COMPUTED_VALUE"""),297.79)</f>
        <v>297.79</v>
      </c>
      <c r="J162" s="2">
        <f>IFERROR(__xludf.DUMMYFUNCTION("""COMPUTED_VALUE"""),45525.66666666667)</f>
        <v>45525.66667</v>
      </c>
      <c r="K162" s="1">
        <f>IFERROR(__xludf.DUMMYFUNCTION("""COMPUTED_VALUE"""),298.58)</f>
        <v>298.58</v>
      </c>
      <c r="M162" s="2">
        <f>IFERROR(__xludf.DUMMYFUNCTION("""COMPUTED_VALUE"""),45525.66666666667)</f>
        <v>45525.66667</v>
      </c>
      <c r="N162" s="1">
        <f>IFERROR(__xludf.DUMMYFUNCTION("""COMPUTED_VALUE"""),3387122.0)</f>
        <v>3387122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IFERROR(__xludf.DUMMYFUNCTION("""COMPUTED_VALUE"""),298.65)</f>
        <v>298.65</v>
      </c>
      <c r="D163" s="2">
        <f>IFERROR(__xludf.DUMMYFUNCTION("""COMPUTED_VALUE"""),45526.66666666667)</f>
        <v>45526.66667</v>
      </c>
      <c r="E163" s="1">
        <f>IFERROR(__xludf.DUMMYFUNCTION("""COMPUTED_VALUE"""),299.71)</f>
        <v>299.71</v>
      </c>
      <c r="G163" s="2">
        <f>IFERROR(__xludf.DUMMYFUNCTION("""COMPUTED_VALUE"""),45526.66666666667)</f>
        <v>45526.66667</v>
      </c>
      <c r="H163" s="1">
        <f>IFERROR(__xludf.DUMMYFUNCTION("""COMPUTED_VALUE"""),297.27)</f>
        <v>297.27</v>
      </c>
      <c r="J163" s="2">
        <f>IFERROR(__xludf.DUMMYFUNCTION("""COMPUTED_VALUE"""),45526.66666666667)</f>
        <v>45526.66667</v>
      </c>
      <c r="K163" s="1">
        <f>IFERROR(__xludf.DUMMYFUNCTION("""COMPUTED_VALUE"""),298.42)</f>
        <v>298.42</v>
      </c>
      <c r="M163" s="2">
        <f>IFERROR(__xludf.DUMMYFUNCTION("""COMPUTED_VALUE"""),45526.66666666667)</f>
        <v>45526.66667</v>
      </c>
      <c r="N163" s="1">
        <f>IFERROR(__xludf.DUMMYFUNCTION("""COMPUTED_VALUE"""),2608594.0)</f>
        <v>2608594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IFERROR(__xludf.DUMMYFUNCTION("""COMPUTED_VALUE"""),299.87)</f>
        <v>299.87</v>
      </c>
      <c r="D164" s="2">
        <f>IFERROR(__xludf.DUMMYFUNCTION("""COMPUTED_VALUE"""),45527.66666666667)</f>
        <v>45527.66667</v>
      </c>
      <c r="E164" s="1">
        <f>IFERROR(__xludf.DUMMYFUNCTION("""COMPUTED_VALUE"""),301.52)</f>
        <v>301.52</v>
      </c>
      <c r="G164" s="2">
        <f>IFERROR(__xludf.DUMMYFUNCTION("""COMPUTED_VALUE"""),45527.66666666667)</f>
        <v>45527.66667</v>
      </c>
      <c r="H164" s="1">
        <f>IFERROR(__xludf.DUMMYFUNCTION("""COMPUTED_VALUE"""),298.73)</f>
        <v>298.73</v>
      </c>
      <c r="J164" s="2">
        <f>IFERROR(__xludf.DUMMYFUNCTION("""COMPUTED_VALUE"""),45527.66666666667)</f>
        <v>45527.66667</v>
      </c>
      <c r="K164" s="1">
        <f>IFERROR(__xludf.DUMMYFUNCTION("""COMPUTED_VALUE"""),299.97)</f>
        <v>299.97</v>
      </c>
      <c r="M164" s="2">
        <f>IFERROR(__xludf.DUMMYFUNCTION("""COMPUTED_VALUE"""),45527.66666666667)</f>
        <v>45527.66667</v>
      </c>
      <c r="N164" s="1">
        <f>IFERROR(__xludf.DUMMYFUNCTION("""COMPUTED_VALUE"""),3937344.0)</f>
        <v>3937344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IFERROR(__xludf.DUMMYFUNCTION("""COMPUTED_VALUE"""),300.57)</f>
        <v>300.57</v>
      </c>
      <c r="D165" s="2">
        <f>IFERROR(__xludf.DUMMYFUNCTION("""COMPUTED_VALUE"""),45530.66666666667)</f>
        <v>45530.66667</v>
      </c>
      <c r="E165" s="1">
        <f>IFERROR(__xludf.DUMMYFUNCTION("""COMPUTED_VALUE"""),303.5)</f>
        <v>303.5</v>
      </c>
      <c r="G165" s="2">
        <f>IFERROR(__xludf.DUMMYFUNCTION("""COMPUTED_VALUE"""),45530.66666666667)</f>
        <v>45530.66667</v>
      </c>
      <c r="H165" s="1">
        <f>IFERROR(__xludf.DUMMYFUNCTION("""COMPUTED_VALUE"""),300.35)</f>
        <v>300.35</v>
      </c>
      <c r="J165" s="2">
        <f>IFERROR(__xludf.DUMMYFUNCTION("""COMPUTED_VALUE"""),45530.66666666667)</f>
        <v>45530.66667</v>
      </c>
      <c r="K165" s="1">
        <f>IFERROR(__xludf.DUMMYFUNCTION("""COMPUTED_VALUE"""),301.3)</f>
        <v>301.3</v>
      </c>
      <c r="M165" s="2">
        <f>IFERROR(__xludf.DUMMYFUNCTION("""COMPUTED_VALUE"""),45530.66666666667)</f>
        <v>45530.66667</v>
      </c>
      <c r="N165" s="1">
        <f>IFERROR(__xludf.DUMMYFUNCTION("""COMPUTED_VALUE"""),5232695.0)</f>
        <v>5232695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IFERROR(__xludf.DUMMYFUNCTION("""COMPUTED_VALUE"""),300.52)</f>
        <v>300.52</v>
      </c>
      <c r="D166" s="2">
        <f>IFERROR(__xludf.DUMMYFUNCTION("""COMPUTED_VALUE"""),45531.66666666667)</f>
        <v>45531.66667</v>
      </c>
      <c r="E166" s="1">
        <f>IFERROR(__xludf.DUMMYFUNCTION("""COMPUTED_VALUE"""),301.38)</f>
        <v>301.38</v>
      </c>
      <c r="G166" s="2">
        <f>IFERROR(__xludf.DUMMYFUNCTION("""COMPUTED_VALUE"""),45531.66666666667)</f>
        <v>45531.66667</v>
      </c>
      <c r="H166" s="1">
        <f>IFERROR(__xludf.DUMMYFUNCTION("""COMPUTED_VALUE"""),299.08)</f>
        <v>299.08</v>
      </c>
      <c r="J166" s="2">
        <f>IFERROR(__xludf.DUMMYFUNCTION("""COMPUTED_VALUE"""),45531.66666666667)</f>
        <v>45531.66667</v>
      </c>
      <c r="K166" s="1">
        <f>IFERROR(__xludf.DUMMYFUNCTION("""COMPUTED_VALUE"""),299.14)</f>
        <v>299.14</v>
      </c>
      <c r="M166" s="2">
        <f>IFERROR(__xludf.DUMMYFUNCTION("""COMPUTED_VALUE"""),45531.66666666667)</f>
        <v>45531.66667</v>
      </c>
      <c r="N166" s="1">
        <f>IFERROR(__xludf.DUMMYFUNCTION("""COMPUTED_VALUE"""),3466430.0)</f>
        <v>3466430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IFERROR(__xludf.DUMMYFUNCTION("""COMPUTED_VALUE"""),299.5)</f>
        <v>299.5</v>
      </c>
      <c r="D167" s="2">
        <f>IFERROR(__xludf.DUMMYFUNCTION("""COMPUTED_VALUE"""),45532.66666666667)</f>
        <v>45532.66667</v>
      </c>
      <c r="E167" s="1">
        <f>IFERROR(__xludf.DUMMYFUNCTION("""COMPUTED_VALUE"""),302.35)</f>
        <v>302.35</v>
      </c>
      <c r="G167" s="2">
        <f>IFERROR(__xludf.DUMMYFUNCTION("""COMPUTED_VALUE"""),45532.66666666667)</f>
        <v>45532.66667</v>
      </c>
      <c r="H167" s="1">
        <f>IFERROR(__xludf.DUMMYFUNCTION("""COMPUTED_VALUE"""),298.69)</f>
        <v>298.69</v>
      </c>
      <c r="J167" s="2">
        <f>IFERROR(__xludf.DUMMYFUNCTION("""COMPUTED_VALUE"""),45532.66666666667)</f>
        <v>45532.66667</v>
      </c>
      <c r="K167" s="1">
        <f>IFERROR(__xludf.DUMMYFUNCTION("""COMPUTED_VALUE"""),298.7)</f>
        <v>298.7</v>
      </c>
      <c r="M167" s="2">
        <f>IFERROR(__xludf.DUMMYFUNCTION("""COMPUTED_VALUE"""),45532.66666666667)</f>
        <v>45532.66667</v>
      </c>
      <c r="N167" s="1">
        <f>IFERROR(__xludf.DUMMYFUNCTION("""COMPUTED_VALUE"""),4405466.0)</f>
        <v>4405466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IFERROR(__xludf.DUMMYFUNCTION("""COMPUTED_VALUE"""),299.85)</f>
        <v>299.85</v>
      </c>
      <c r="D168" s="2">
        <f>IFERROR(__xludf.DUMMYFUNCTION("""COMPUTED_VALUE"""),45533.66666666667)</f>
        <v>45533.66667</v>
      </c>
      <c r="E168" s="1">
        <f>IFERROR(__xludf.DUMMYFUNCTION("""COMPUTED_VALUE"""),300.0)</f>
        <v>300</v>
      </c>
      <c r="G168" s="2">
        <f>IFERROR(__xludf.DUMMYFUNCTION("""COMPUTED_VALUE"""),45533.66666666667)</f>
        <v>45533.66667</v>
      </c>
      <c r="H168" s="1">
        <f>IFERROR(__xludf.DUMMYFUNCTION("""COMPUTED_VALUE"""),297.07)</f>
        <v>297.07</v>
      </c>
      <c r="J168" s="2">
        <f>IFERROR(__xludf.DUMMYFUNCTION("""COMPUTED_VALUE"""),45533.66666666667)</f>
        <v>45533.66667</v>
      </c>
      <c r="K168" s="1">
        <f>IFERROR(__xludf.DUMMYFUNCTION("""COMPUTED_VALUE"""),299.23)</f>
        <v>299.23</v>
      </c>
      <c r="M168" s="2">
        <f>IFERROR(__xludf.DUMMYFUNCTION("""COMPUTED_VALUE"""),45533.66666666667)</f>
        <v>45533.66667</v>
      </c>
      <c r="N168" s="1">
        <f>IFERROR(__xludf.DUMMYFUNCTION("""COMPUTED_VALUE"""),3018775.0)</f>
        <v>3018775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IFERROR(__xludf.DUMMYFUNCTION("""COMPUTED_VALUE"""),299.24)</f>
        <v>299.24</v>
      </c>
      <c r="D169" s="2">
        <f>IFERROR(__xludf.DUMMYFUNCTION("""COMPUTED_VALUE"""),45534.66666666667)</f>
        <v>45534.66667</v>
      </c>
      <c r="E169" s="1">
        <f>IFERROR(__xludf.DUMMYFUNCTION("""COMPUTED_VALUE"""),302.86)</f>
        <v>302.86</v>
      </c>
      <c r="G169" s="2">
        <f>IFERROR(__xludf.DUMMYFUNCTION("""COMPUTED_VALUE"""),45534.66666666667)</f>
        <v>45534.66667</v>
      </c>
      <c r="H169" s="1">
        <f>IFERROR(__xludf.DUMMYFUNCTION("""COMPUTED_VALUE"""),298.73)</f>
        <v>298.73</v>
      </c>
      <c r="J169" s="2">
        <f>IFERROR(__xludf.DUMMYFUNCTION("""COMPUTED_VALUE"""),45534.66666666667)</f>
        <v>45534.66667</v>
      </c>
      <c r="K169" s="1">
        <f>IFERROR(__xludf.DUMMYFUNCTION("""COMPUTED_VALUE"""),302.45)</f>
        <v>302.45</v>
      </c>
      <c r="M169" s="2">
        <f>IFERROR(__xludf.DUMMYFUNCTION("""COMPUTED_VALUE"""),45534.66666666667)</f>
        <v>45534.66667</v>
      </c>
      <c r="N169" s="1">
        <f>IFERROR(__xludf.DUMMYFUNCTION("""COMPUTED_VALUE"""),5573272.0)</f>
        <v>5573272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IFERROR(__xludf.DUMMYFUNCTION("""COMPUTED_VALUE"""),301.78)</f>
        <v>301.78</v>
      </c>
      <c r="D170" s="2">
        <f>IFERROR(__xludf.DUMMYFUNCTION("""COMPUTED_VALUE"""),45538.66666666667)</f>
        <v>45538.66667</v>
      </c>
      <c r="E170" s="1">
        <f>IFERROR(__xludf.DUMMYFUNCTION("""COMPUTED_VALUE"""),304.55)</f>
        <v>304.55</v>
      </c>
      <c r="G170" s="2">
        <f>IFERROR(__xludf.DUMMYFUNCTION("""COMPUTED_VALUE"""),45538.66666666667)</f>
        <v>45538.66667</v>
      </c>
      <c r="H170" s="1">
        <f>IFERROR(__xludf.DUMMYFUNCTION("""COMPUTED_VALUE"""),301.78)</f>
        <v>301.78</v>
      </c>
      <c r="J170" s="2">
        <f>IFERROR(__xludf.DUMMYFUNCTION("""COMPUTED_VALUE"""),45538.66666666667)</f>
        <v>45538.66667</v>
      </c>
      <c r="K170" s="1">
        <f>IFERROR(__xludf.DUMMYFUNCTION("""COMPUTED_VALUE"""),303.63)</f>
        <v>303.63</v>
      </c>
      <c r="M170" s="2">
        <f>IFERROR(__xludf.DUMMYFUNCTION("""COMPUTED_VALUE"""),45538.66666666667)</f>
        <v>45538.66667</v>
      </c>
      <c r="N170" s="1">
        <f>IFERROR(__xludf.DUMMYFUNCTION("""COMPUTED_VALUE"""),4625573.0)</f>
        <v>4625573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IFERROR(__xludf.DUMMYFUNCTION("""COMPUTED_VALUE"""),304.31)</f>
        <v>304.31</v>
      </c>
      <c r="D171" s="2">
        <f>IFERROR(__xludf.DUMMYFUNCTION("""COMPUTED_VALUE"""),45539.66666666667)</f>
        <v>45539.66667</v>
      </c>
      <c r="E171" s="1">
        <f>IFERROR(__xludf.DUMMYFUNCTION("""COMPUTED_VALUE"""),306.37)</f>
        <v>306.37</v>
      </c>
      <c r="G171" s="2">
        <f>IFERROR(__xludf.DUMMYFUNCTION("""COMPUTED_VALUE"""),45539.66666666667)</f>
        <v>45539.66667</v>
      </c>
      <c r="H171" s="1">
        <f>IFERROR(__xludf.DUMMYFUNCTION("""COMPUTED_VALUE"""),302.23)</f>
        <v>302.23</v>
      </c>
      <c r="J171" s="2">
        <f>IFERROR(__xludf.DUMMYFUNCTION("""COMPUTED_VALUE"""),45539.66666666667)</f>
        <v>45539.66667</v>
      </c>
      <c r="K171" s="1">
        <f>IFERROR(__xludf.DUMMYFUNCTION("""COMPUTED_VALUE"""),303.71)</f>
        <v>303.71</v>
      </c>
      <c r="M171" s="2">
        <f>IFERROR(__xludf.DUMMYFUNCTION("""COMPUTED_VALUE"""),45539.66666666667)</f>
        <v>45539.66667</v>
      </c>
      <c r="N171" s="1">
        <f>IFERROR(__xludf.DUMMYFUNCTION("""COMPUTED_VALUE"""),4125667.0)</f>
        <v>4125667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IFERROR(__xludf.DUMMYFUNCTION("""COMPUTED_VALUE"""),305.52)</f>
        <v>305.52</v>
      </c>
      <c r="D172" s="2">
        <f>IFERROR(__xludf.DUMMYFUNCTION("""COMPUTED_VALUE"""),45540.66666666667)</f>
        <v>45540.66667</v>
      </c>
      <c r="E172" s="1">
        <f>IFERROR(__xludf.DUMMYFUNCTION("""COMPUTED_VALUE"""),306.21)</f>
        <v>306.21</v>
      </c>
      <c r="G172" s="2">
        <f>IFERROR(__xludf.DUMMYFUNCTION("""COMPUTED_VALUE"""),45540.66666666667)</f>
        <v>45540.66667</v>
      </c>
      <c r="H172" s="1">
        <f>IFERROR(__xludf.DUMMYFUNCTION("""COMPUTED_VALUE"""),301.19)</f>
        <v>301.19</v>
      </c>
      <c r="J172" s="2">
        <f>IFERROR(__xludf.DUMMYFUNCTION("""COMPUTED_VALUE"""),45540.66666666667)</f>
        <v>45540.66667</v>
      </c>
      <c r="K172" s="1">
        <f>IFERROR(__xludf.DUMMYFUNCTION("""COMPUTED_VALUE"""),301.67)</f>
        <v>301.67</v>
      </c>
      <c r="M172" s="2">
        <f>IFERROR(__xludf.DUMMYFUNCTION("""COMPUTED_VALUE"""),45540.66666666667)</f>
        <v>45540.66667</v>
      </c>
      <c r="N172" s="1">
        <f>IFERROR(__xludf.DUMMYFUNCTION("""COMPUTED_VALUE"""),6437596.0)</f>
        <v>6437596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IFERROR(__xludf.DUMMYFUNCTION("""COMPUTED_VALUE"""),301.98)</f>
        <v>301.98</v>
      </c>
      <c r="D173" s="2">
        <f>IFERROR(__xludf.DUMMYFUNCTION("""COMPUTED_VALUE"""),45541.66666666667)</f>
        <v>45541.66667</v>
      </c>
      <c r="E173" s="1">
        <f>IFERROR(__xludf.DUMMYFUNCTION("""COMPUTED_VALUE"""),303.25)</f>
        <v>303.25</v>
      </c>
      <c r="G173" s="2">
        <f>IFERROR(__xludf.DUMMYFUNCTION("""COMPUTED_VALUE"""),45541.66666666667)</f>
        <v>45541.66667</v>
      </c>
      <c r="H173" s="1">
        <f>IFERROR(__xludf.DUMMYFUNCTION("""COMPUTED_VALUE"""),298.52)</f>
        <v>298.52</v>
      </c>
      <c r="J173" s="2">
        <f>IFERROR(__xludf.DUMMYFUNCTION("""COMPUTED_VALUE"""),45541.66666666667)</f>
        <v>45541.66667</v>
      </c>
      <c r="K173" s="1">
        <f>IFERROR(__xludf.DUMMYFUNCTION("""COMPUTED_VALUE"""),298.67)</f>
        <v>298.67</v>
      </c>
      <c r="M173" s="2">
        <f>IFERROR(__xludf.DUMMYFUNCTION("""COMPUTED_VALUE"""),45541.66666666667)</f>
        <v>45541.66667</v>
      </c>
      <c r="N173" s="1">
        <f>IFERROR(__xludf.DUMMYFUNCTION("""COMPUTED_VALUE"""),4239846.0)</f>
        <v>4239846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IFERROR(__xludf.DUMMYFUNCTION("""COMPUTED_VALUE"""),298.38)</f>
        <v>298.38</v>
      </c>
      <c r="D174" s="2">
        <f>IFERROR(__xludf.DUMMYFUNCTION("""COMPUTED_VALUE"""),45544.66666666667)</f>
        <v>45544.66667</v>
      </c>
      <c r="E174" s="1">
        <f>IFERROR(__xludf.DUMMYFUNCTION("""COMPUTED_VALUE"""),302.12)</f>
        <v>302.12</v>
      </c>
      <c r="G174" s="2">
        <f>IFERROR(__xludf.DUMMYFUNCTION("""COMPUTED_VALUE"""),45544.66666666667)</f>
        <v>45544.66667</v>
      </c>
      <c r="H174" s="1">
        <f>IFERROR(__xludf.DUMMYFUNCTION("""COMPUTED_VALUE"""),298.17)</f>
        <v>298.17</v>
      </c>
      <c r="J174" s="2">
        <f>IFERROR(__xludf.DUMMYFUNCTION("""COMPUTED_VALUE"""),45544.66666666667)</f>
        <v>45544.66667</v>
      </c>
      <c r="K174" s="1">
        <f>IFERROR(__xludf.DUMMYFUNCTION("""COMPUTED_VALUE"""),301.91)</f>
        <v>301.91</v>
      </c>
      <c r="M174" s="2">
        <f>IFERROR(__xludf.DUMMYFUNCTION("""COMPUTED_VALUE"""),45544.66666666667)</f>
        <v>45544.66667</v>
      </c>
      <c r="N174" s="1">
        <f>IFERROR(__xludf.DUMMYFUNCTION("""COMPUTED_VALUE"""),5842524.0)</f>
        <v>5842524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IFERROR(__xludf.DUMMYFUNCTION("""COMPUTED_VALUE"""),302.58)</f>
        <v>302.58</v>
      </c>
      <c r="D175" s="2">
        <f>IFERROR(__xludf.DUMMYFUNCTION("""COMPUTED_VALUE"""),45545.66666666667)</f>
        <v>45545.66667</v>
      </c>
      <c r="E175" s="1">
        <f>IFERROR(__xludf.DUMMYFUNCTION("""COMPUTED_VALUE"""),307.07)</f>
        <v>307.07</v>
      </c>
      <c r="G175" s="2">
        <f>IFERROR(__xludf.DUMMYFUNCTION("""COMPUTED_VALUE"""),45545.66666666667)</f>
        <v>45545.66667</v>
      </c>
      <c r="H175" s="1">
        <f>IFERROR(__xludf.DUMMYFUNCTION("""COMPUTED_VALUE"""),302.58)</f>
        <v>302.58</v>
      </c>
      <c r="J175" s="2">
        <f>IFERROR(__xludf.DUMMYFUNCTION("""COMPUTED_VALUE"""),45545.66666666667)</f>
        <v>45545.66667</v>
      </c>
      <c r="K175" s="1">
        <f>IFERROR(__xludf.DUMMYFUNCTION("""COMPUTED_VALUE"""),307.03)</f>
        <v>307.03</v>
      </c>
      <c r="M175" s="2">
        <f>IFERROR(__xludf.DUMMYFUNCTION("""COMPUTED_VALUE"""),45545.66666666667)</f>
        <v>45545.66667</v>
      </c>
      <c r="N175" s="1">
        <f>IFERROR(__xludf.DUMMYFUNCTION("""COMPUTED_VALUE"""),5886008.0)</f>
        <v>5886008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IFERROR(__xludf.DUMMYFUNCTION("""COMPUTED_VALUE"""),305.87)</f>
        <v>305.87</v>
      </c>
      <c r="D176" s="2">
        <f>IFERROR(__xludf.DUMMYFUNCTION("""COMPUTED_VALUE"""),45546.66666666667)</f>
        <v>45546.66667</v>
      </c>
      <c r="E176" s="1">
        <f>IFERROR(__xludf.DUMMYFUNCTION("""COMPUTED_VALUE"""),306.01)</f>
        <v>306.01</v>
      </c>
      <c r="G176" s="2">
        <f>IFERROR(__xludf.DUMMYFUNCTION("""COMPUTED_VALUE"""),45546.66666666667)</f>
        <v>45546.66667</v>
      </c>
      <c r="H176" s="1">
        <f>IFERROR(__xludf.DUMMYFUNCTION("""COMPUTED_VALUE"""),300.5)</f>
        <v>300.5</v>
      </c>
      <c r="J176" s="2">
        <f>IFERROR(__xludf.DUMMYFUNCTION("""COMPUTED_VALUE"""),45546.66666666667)</f>
        <v>45546.66667</v>
      </c>
      <c r="K176" s="1">
        <f>IFERROR(__xludf.DUMMYFUNCTION("""COMPUTED_VALUE"""),303.83)</f>
        <v>303.83</v>
      </c>
      <c r="M176" s="2">
        <f>IFERROR(__xludf.DUMMYFUNCTION("""COMPUTED_VALUE"""),45546.66666666667)</f>
        <v>45546.66667</v>
      </c>
      <c r="N176" s="1">
        <f>IFERROR(__xludf.DUMMYFUNCTION("""COMPUTED_VALUE"""),5881828.0)</f>
        <v>5881828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IFERROR(__xludf.DUMMYFUNCTION("""COMPUTED_VALUE"""),303.34)</f>
        <v>303.34</v>
      </c>
      <c r="D177" s="2">
        <f>IFERROR(__xludf.DUMMYFUNCTION("""COMPUTED_VALUE"""),45547.66666666667)</f>
        <v>45547.66667</v>
      </c>
      <c r="E177" s="1">
        <f>IFERROR(__xludf.DUMMYFUNCTION("""COMPUTED_VALUE"""),303.78)</f>
        <v>303.78</v>
      </c>
      <c r="G177" s="2">
        <f>IFERROR(__xludf.DUMMYFUNCTION("""COMPUTED_VALUE"""),45547.66666666667)</f>
        <v>45547.66667</v>
      </c>
      <c r="H177" s="1">
        <f>IFERROR(__xludf.DUMMYFUNCTION("""COMPUTED_VALUE"""),302.1)</f>
        <v>302.1</v>
      </c>
      <c r="J177" s="2">
        <f>IFERROR(__xludf.DUMMYFUNCTION("""COMPUTED_VALUE"""),45547.66666666667)</f>
        <v>45547.66667</v>
      </c>
      <c r="K177" s="1">
        <f>IFERROR(__xludf.DUMMYFUNCTION("""COMPUTED_VALUE"""),303.55)</f>
        <v>303.55</v>
      </c>
      <c r="M177" s="2">
        <f>IFERROR(__xludf.DUMMYFUNCTION("""COMPUTED_VALUE"""),45547.66666666667)</f>
        <v>45547.66667</v>
      </c>
      <c r="N177" s="1">
        <f>IFERROR(__xludf.DUMMYFUNCTION("""COMPUTED_VALUE"""),5096505.0)</f>
        <v>5096505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IFERROR(__xludf.DUMMYFUNCTION("""COMPUTED_VALUE"""),305.14)</f>
        <v>305.14</v>
      </c>
      <c r="D178" s="2">
        <f>IFERROR(__xludf.DUMMYFUNCTION("""COMPUTED_VALUE"""),45548.66666666667)</f>
        <v>45548.66667</v>
      </c>
      <c r="E178" s="1">
        <f>IFERROR(__xludf.DUMMYFUNCTION("""COMPUTED_VALUE"""),309.71)</f>
        <v>309.71</v>
      </c>
      <c r="G178" s="2">
        <f>IFERROR(__xludf.DUMMYFUNCTION("""COMPUTED_VALUE"""),45548.66666666667)</f>
        <v>45548.66667</v>
      </c>
      <c r="H178" s="1">
        <f>IFERROR(__xludf.DUMMYFUNCTION("""COMPUTED_VALUE"""),303.76)</f>
        <v>303.76</v>
      </c>
      <c r="J178" s="2">
        <f>IFERROR(__xludf.DUMMYFUNCTION("""COMPUTED_VALUE"""),45548.66666666667)</f>
        <v>45548.66667</v>
      </c>
      <c r="K178" s="1">
        <f>IFERROR(__xludf.DUMMYFUNCTION("""COMPUTED_VALUE"""),309.71)</f>
        <v>309.71</v>
      </c>
      <c r="M178" s="2">
        <f>IFERROR(__xludf.DUMMYFUNCTION("""COMPUTED_VALUE"""),45548.66666666667)</f>
        <v>45548.66667</v>
      </c>
      <c r="N178" s="1">
        <f>IFERROR(__xludf.DUMMYFUNCTION("""COMPUTED_VALUE"""),5139584.0)</f>
        <v>5139584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IFERROR(__xludf.DUMMYFUNCTION("""COMPUTED_VALUE"""),310.36)</f>
        <v>310.36</v>
      </c>
      <c r="D179" s="2">
        <f>IFERROR(__xludf.DUMMYFUNCTION("""COMPUTED_VALUE"""),45551.66666666667)</f>
        <v>45551.66667</v>
      </c>
      <c r="E179" s="1">
        <f>IFERROR(__xludf.DUMMYFUNCTION("""COMPUTED_VALUE"""),313.23)</f>
        <v>313.23</v>
      </c>
      <c r="G179" s="2">
        <f>IFERROR(__xludf.DUMMYFUNCTION("""COMPUTED_VALUE"""),45551.66666666667)</f>
        <v>45551.66667</v>
      </c>
      <c r="H179" s="1">
        <f>IFERROR(__xludf.DUMMYFUNCTION("""COMPUTED_VALUE"""),310.14)</f>
        <v>310.14</v>
      </c>
      <c r="J179" s="2">
        <f>IFERROR(__xludf.DUMMYFUNCTION("""COMPUTED_VALUE"""),45551.66666666667)</f>
        <v>45551.66667</v>
      </c>
      <c r="K179" s="1">
        <f>IFERROR(__xludf.DUMMYFUNCTION("""COMPUTED_VALUE"""),312.59)</f>
        <v>312.59</v>
      </c>
      <c r="M179" s="2">
        <f>IFERROR(__xludf.DUMMYFUNCTION("""COMPUTED_VALUE"""),45551.66666666667)</f>
        <v>45551.66667</v>
      </c>
      <c r="N179" s="1">
        <f>IFERROR(__xludf.DUMMYFUNCTION("""COMPUTED_VALUE"""),4333681.0)</f>
        <v>4333681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IFERROR(__xludf.DUMMYFUNCTION("""COMPUTED_VALUE"""),313.0)</f>
        <v>313</v>
      </c>
      <c r="D180" s="2">
        <f>IFERROR(__xludf.DUMMYFUNCTION("""COMPUTED_VALUE"""),45552.66666666667)</f>
        <v>45552.66667</v>
      </c>
      <c r="E180" s="1">
        <f>IFERROR(__xludf.DUMMYFUNCTION("""COMPUTED_VALUE"""),314.71)</f>
        <v>314.71</v>
      </c>
      <c r="G180" s="2">
        <f>IFERROR(__xludf.DUMMYFUNCTION("""COMPUTED_VALUE"""),45552.66666666667)</f>
        <v>45552.66667</v>
      </c>
      <c r="H180" s="1">
        <f>IFERROR(__xludf.DUMMYFUNCTION("""COMPUTED_VALUE"""),312.0)</f>
        <v>312</v>
      </c>
      <c r="J180" s="2">
        <f>IFERROR(__xludf.DUMMYFUNCTION("""COMPUTED_VALUE"""),45552.66666666667)</f>
        <v>45552.66667</v>
      </c>
      <c r="K180" s="1">
        <f>IFERROR(__xludf.DUMMYFUNCTION("""COMPUTED_VALUE"""),312.3)</f>
        <v>312.3</v>
      </c>
      <c r="M180" s="2">
        <f>IFERROR(__xludf.DUMMYFUNCTION("""COMPUTED_VALUE"""),45552.66666666667)</f>
        <v>45552.66667</v>
      </c>
      <c r="N180" s="1">
        <f>IFERROR(__xludf.DUMMYFUNCTION("""COMPUTED_VALUE"""),4360497.0)</f>
        <v>4360497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IFERROR(__xludf.DUMMYFUNCTION("""COMPUTED_VALUE"""),312.47)</f>
        <v>312.47</v>
      </c>
      <c r="D181" s="2">
        <f>IFERROR(__xludf.DUMMYFUNCTION("""COMPUTED_VALUE"""),45553.66666666667)</f>
        <v>45553.66667</v>
      </c>
      <c r="E181" s="1">
        <f>IFERROR(__xludf.DUMMYFUNCTION("""COMPUTED_VALUE"""),313.7)</f>
        <v>313.7</v>
      </c>
      <c r="G181" s="2">
        <f>IFERROR(__xludf.DUMMYFUNCTION("""COMPUTED_VALUE"""),45553.66666666667)</f>
        <v>45553.66667</v>
      </c>
      <c r="H181" s="1">
        <f>IFERROR(__xludf.DUMMYFUNCTION("""COMPUTED_VALUE"""),310.02)</f>
        <v>310.02</v>
      </c>
      <c r="J181" s="2">
        <f>IFERROR(__xludf.DUMMYFUNCTION("""COMPUTED_VALUE"""),45553.66666666667)</f>
        <v>45553.66667</v>
      </c>
      <c r="K181" s="1">
        <f>IFERROR(__xludf.DUMMYFUNCTION("""COMPUTED_VALUE"""),310.39)</f>
        <v>310.39</v>
      </c>
      <c r="M181" s="2">
        <f>IFERROR(__xludf.DUMMYFUNCTION("""COMPUTED_VALUE"""),45553.66666666667)</f>
        <v>45553.66667</v>
      </c>
      <c r="N181" s="1">
        <f>IFERROR(__xludf.DUMMYFUNCTION("""COMPUTED_VALUE"""),5227303.0)</f>
        <v>5227303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IFERROR(__xludf.DUMMYFUNCTION("""COMPUTED_VALUE"""),311.24)</f>
        <v>311.24</v>
      </c>
      <c r="D182" s="2">
        <f>IFERROR(__xludf.DUMMYFUNCTION("""COMPUTED_VALUE"""),45554.66666666667)</f>
        <v>45554.66667</v>
      </c>
      <c r="E182" s="1">
        <f>IFERROR(__xludf.DUMMYFUNCTION("""COMPUTED_VALUE"""),311.83)</f>
        <v>311.83</v>
      </c>
      <c r="G182" s="2">
        <f>IFERROR(__xludf.DUMMYFUNCTION("""COMPUTED_VALUE"""),45554.66666666667)</f>
        <v>45554.66667</v>
      </c>
      <c r="H182" s="1">
        <f>IFERROR(__xludf.DUMMYFUNCTION("""COMPUTED_VALUE"""),308.43)</f>
        <v>308.43</v>
      </c>
      <c r="J182" s="2">
        <f>IFERROR(__xludf.DUMMYFUNCTION("""COMPUTED_VALUE"""),45554.66666666667)</f>
        <v>45554.66667</v>
      </c>
      <c r="K182" s="1">
        <f>IFERROR(__xludf.DUMMYFUNCTION("""COMPUTED_VALUE"""),311.04)</f>
        <v>311.04</v>
      </c>
      <c r="M182" s="2">
        <f>IFERROR(__xludf.DUMMYFUNCTION("""COMPUTED_VALUE"""),45554.66666666667)</f>
        <v>45554.66667</v>
      </c>
      <c r="N182" s="1">
        <f>IFERROR(__xludf.DUMMYFUNCTION("""COMPUTED_VALUE"""),5403762.0)</f>
        <v>5403762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IFERROR(__xludf.DUMMYFUNCTION("""COMPUTED_VALUE"""),311.39)</f>
        <v>311.39</v>
      </c>
      <c r="D183" s="2">
        <f>IFERROR(__xludf.DUMMYFUNCTION("""COMPUTED_VALUE"""),45555.66666666667)</f>
        <v>45555.66667</v>
      </c>
      <c r="E183" s="1">
        <f>IFERROR(__xludf.DUMMYFUNCTION("""COMPUTED_VALUE"""),311.52)</f>
        <v>311.52</v>
      </c>
      <c r="G183" s="2">
        <f>IFERROR(__xludf.DUMMYFUNCTION("""COMPUTED_VALUE"""),45555.66666666667)</f>
        <v>45555.66667</v>
      </c>
      <c r="H183" s="1">
        <f>IFERROR(__xludf.DUMMYFUNCTION("""COMPUTED_VALUE"""),308.83)</f>
        <v>308.83</v>
      </c>
      <c r="J183" s="2">
        <f>IFERROR(__xludf.DUMMYFUNCTION("""COMPUTED_VALUE"""),45555.66666666667)</f>
        <v>45555.66667</v>
      </c>
      <c r="K183" s="1">
        <f>IFERROR(__xludf.DUMMYFUNCTION("""COMPUTED_VALUE"""),310.43)</f>
        <v>310.43</v>
      </c>
      <c r="M183" s="2">
        <f>IFERROR(__xludf.DUMMYFUNCTION("""COMPUTED_VALUE"""),45555.66666666667)</f>
        <v>45555.66667</v>
      </c>
      <c r="N183" s="1">
        <f>IFERROR(__xludf.DUMMYFUNCTION("""COMPUTED_VALUE"""),1.1426832E7)</f>
        <v>11426832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IFERROR(__xludf.DUMMYFUNCTION("""COMPUTED_VALUE"""),311.45)</f>
        <v>311.45</v>
      </c>
      <c r="D184" s="2">
        <f>IFERROR(__xludf.DUMMYFUNCTION("""COMPUTED_VALUE"""),45558.66666666667)</f>
        <v>45558.66667</v>
      </c>
      <c r="E184" s="1">
        <f>IFERROR(__xludf.DUMMYFUNCTION("""COMPUTED_VALUE"""),312.99)</f>
        <v>312.99</v>
      </c>
      <c r="G184" s="2">
        <f>IFERROR(__xludf.DUMMYFUNCTION("""COMPUTED_VALUE"""),45558.66666666667)</f>
        <v>45558.66667</v>
      </c>
      <c r="H184" s="1">
        <f>IFERROR(__xludf.DUMMYFUNCTION("""COMPUTED_VALUE"""),310.65)</f>
        <v>310.65</v>
      </c>
      <c r="J184" s="2">
        <f>IFERROR(__xludf.DUMMYFUNCTION("""COMPUTED_VALUE"""),45558.66666666667)</f>
        <v>45558.66667</v>
      </c>
      <c r="K184" s="1">
        <f>IFERROR(__xludf.DUMMYFUNCTION("""COMPUTED_VALUE"""),312.84)</f>
        <v>312.84</v>
      </c>
      <c r="M184" s="2">
        <f>IFERROR(__xludf.DUMMYFUNCTION("""COMPUTED_VALUE"""),45558.66666666667)</f>
        <v>45558.66667</v>
      </c>
      <c r="N184" s="1">
        <f>IFERROR(__xludf.DUMMYFUNCTION("""COMPUTED_VALUE"""),3599707.0)</f>
        <v>3599707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IFERROR(__xludf.DUMMYFUNCTION("""COMPUTED_VALUE"""),311.63)</f>
        <v>311.63</v>
      </c>
      <c r="D185" s="2">
        <f>IFERROR(__xludf.DUMMYFUNCTION("""COMPUTED_VALUE"""),45559.66666666667)</f>
        <v>45559.66667</v>
      </c>
      <c r="E185" s="1">
        <f>IFERROR(__xludf.DUMMYFUNCTION("""COMPUTED_VALUE"""),315.26)</f>
        <v>315.26</v>
      </c>
      <c r="G185" s="2">
        <f>IFERROR(__xludf.DUMMYFUNCTION("""COMPUTED_VALUE"""),45559.66666666667)</f>
        <v>45559.66667</v>
      </c>
      <c r="H185" s="1">
        <f>IFERROR(__xludf.DUMMYFUNCTION("""COMPUTED_VALUE"""),310.95)</f>
        <v>310.95</v>
      </c>
      <c r="J185" s="2">
        <f>IFERROR(__xludf.DUMMYFUNCTION("""COMPUTED_VALUE"""),45559.66666666667)</f>
        <v>45559.66667</v>
      </c>
      <c r="K185" s="1">
        <f>IFERROR(__xludf.DUMMYFUNCTION("""COMPUTED_VALUE"""),311.41)</f>
        <v>311.41</v>
      </c>
      <c r="M185" s="2">
        <f>IFERROR(__xludf.DUMMYFUNCTION("""COMPUTED_VALUE"""),45559.66666666667)</f>
        <v>45559.66667</v>
      </c>
      <c r="N185" s="1">
        <f>IFERROR(__xludf.DUMMYFUNCTION("""COMPUTED_VALUE"""),4588719.0)</f>
        <v>4588719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IFERROR(__xludf.DUMMYFUNCTION("""COMPUTED_VALUE"""),313.32)</f>
        <v>313.32</v>
      </c>
      <c r="D186" s="2">
        <f>IFERROR(__xludf.DUMMYFUNCTION("""COMPUTED_VALUE"""),45560.66666666667)</f>
        <v>45560.66667</v>
      </c>
      <c r="E186" s="1">
        <f>IFERROR(__xludf.DUMMYFUNCTION("""COMPUTED_VALUE"""),313.41)</f>
        <v>313.41</v>
      </c>
      <c r="G186" s="2">
        <f>IFERROR(__xludf.DUMMYFUNCTION("""COMPUTED_VALUE"""),45560.66666666667)</f>
        <v>45560.66667</v>
      </c>
      <c r="H186" s="1">
        <f>IFERROR(__xludf.DUMMYFUNCTION("""COMPUTED_VALUE"""),310.83)</f>
        <v>310.83</v>
      </c>
      <c r="J186" s="2">
        <f>IFERROR(__xludf.DUMMYFUNCTION("""COMPUTED_VALUE"""),45560.66666666667)</f>
        <v>45560.66667</v>
      </c>
      <c r="K186" s="1">
        <f>IFERROR(__xludf.DUMMYFUNCTION("""COMPUTED_VALUE"""),311.47)</f>
        <v>311.47</v>
      </c>
      <c r="M186" s="2">
        <f>IFERROR(__xludf.DUMMYFUNCTION("""COMPUTED_VALUE"""),45560.66666666667)</f>
        <v>45560.66667</v>
      </c>
      <c r="N186" s="1">
        <f>IFERROR(__xludf.DUMMYFUNCTION("""COMPUTED_VALUE"""),5188519.0)</f>
        <v>5188519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IFERROR(__xludf.DUMMYFUNCTION("""COMPUTED_VALUE"""),310.92)</f>
        <v>310.92</v>
      </c>
      <c r="D187" s="2">
        <f>IFERROR(__xludf.DUMMYFUNCTION("""COMPUTED_VALUE"""),45561.66666666667)</f>
        <v>45561.66667</v>
      </c>
      <c r="E187" s="1">
        <f>IFERROR(__xludf.DUMMYFUNCTION("""COMPUTED_VALUE"""),313.13)</f>
        <v>313.13</v>
      </c>
      <c r="G187" s="2">
        <f>IFERROR(__xludf.DUMMYFUNCTION("""COMPUTED_VALUE"""),45561.66666666667)</f>
        <v>45561.66667</v>
      </c>
      <c r="H187" s="1">
        <f>IFERROR(__xludf.DUMMYFUNCTION("""COMPUTED_VALUE"""),309.33)</f>
        <v>309.33</v>
      </c>
      <c r="J187" s="2">
        <f>IFERROR(__xludf.DUMMYFUNCTION("""COMPUTED_VALUE"""),45561.66666666667)</f>
        <v>45561.66667</v>
      </c>
      <c r="K187" s="1">
        <f>IFERROR(__xludf.DUMMYFUNCTION("""COMPUTED_VALUE"""),309.93)</f>
        <v>309.93</v>
      </c>
      <c r="M187" s="2">
        <f>IFERROR(__xludf.DUMMYFUNCTION("""COMPUTED_VALUE"""),45561.66666666667)</f>
        <v>45561.66667</v>
      </c>
      <c r="N187" s="1">
        <f>IFERROR(__xludf.DUMMYFUNCTION("""COMPUTED_VALUE"""),3755397.0)</f>
        <v>3755397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IFERROR(__xludf.DUMMYFUNCTION("""COMPUTED_VALUE"""),311.67)</f>
        <v>311.67</v>
      </c>
      <c r="D188" s="2">
        <f>IFERROR(__xludf.DUMMYFUNCTION("""COMPUTED_VALUE"""),45562.66666666667)</f>
        <v>45562.66667</v>
      </c>
      <c r="E188" s="1">
        <f>IFERROR(__xludf.DUMMYFUNCTION("""COMPUTED_VALUE"""),314.22)</f>
        <v>314.22</v>
      </c>
      <c r="G188" s="2">
        <f>IFERROR(__xludf.DUMMYFUNCTION("""COMPUTED_VALUE"""),45562.66666666667)</f>
        <v>45562.66667</v>
      </c>
      <c r="H188" s="1">
        <f>IFERROR(__xludf.DUMMYFUNCTION("""COMPUTED_VALUE"""),311.65)</f>
        <v>311.65</v>
      </c>
      <c r="J188" s="2">
        <f>IFERROR(__xludf.DUMMYFUNCTION("""COMPUTED_VALUE"""),45562.66666666667)</f>
        <v>45562.66667</v>
      </c>
      <c r="K188" s="1">
        <f>IFERROR(__xludf.DUMMYFUNCTION("""COMPUTED_VALUE"""),313.25)</f>
        <v>313.25</v>
      </c>
      <c r="M188" s="2">
        <f>IFERROR(__xludf.DUMMYFUNCTION("""COMPUTED_VALUE"""),45562.66666666667)</f>
        <v>45562.66667</v>
      </c>
      <c r="N188" s="1">
        <f>IFERROR(__xludf.DUMMYFUNCTION("""COMPUTED_VALUE"""),4861064.0)</f>
        <v>4861064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IFERROR(__xludf.DUMMYFUNCTION("""COMPUTED_VALUE"""),313.67)</f>
        <v>313.67</v>
      </c>
      <c r="D189" s="2">
        <f>IFERROR(__xludf.DUMMYFUNCTION("""COMPUTED_VALUE"""),45565.66666666667)</f>
        <v>45565.66667</v>
      </c>
      <c r="E189" s="1">
        <f>IFERROR(__xludf.DUMMYFUNCTION("""COMPUTED_VALUE"""),314.74)</f>
        <v>314.74</v>
      </c>
      <c r="G189" s="2">
        <f>IFERROR(__xludf.DUMMYFUNCTION("""COMPUTED_VALUE"""),45565.66666666667)</f>
        <v>45565.66667</v>
      </c>
      <c r="H189" s="1">
        <f>IFERROR(__xludf.DUMMYFUNCTION("""COMPUTED_VALUE"""),312.08)</f>
        <v>312.08</v>
      </c>
      <c r="J189" s="2">
        <f>IFERROR(__xludf.DUMMYFUNCTION("""COMPUTED_VALUE"""),45565.66666666667)</f>
        <v>45565.66667</v>
      </c>
      <c r="K189" s="1">
        <f>IFERROR(__xludf.DUMMYFUNCTION("""COMPUTED_VALUE"""),314.3)</f>
        <v>314.3</v>
      </c>
      <c r="M189" s="2">
        <f>IFERROR(__xludf.DUMMYFUNCTION("""COMPUTED_VALUE"""),45565.66666666667)</f>
        <v>45565.66667</v>
      </c>
      <c r="N189" s="1">
        <f>IFERROR(__xludf.DUMMYFUNCTION("""COMPUTED_VALUE"""),4905993.0)</f>
        <v>4905993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IFERROR(__xludf.DUMMYFUNCTION("""COMPUTED_VALUE"""),314.0)</f>
        <v>314</v>
      </c>
      <c r="D190" s="2">
        <f>IFERROR(__xludf.DUMMYFUNCTION("""COMPUTED_VALUE"""),45566.66666666667)</f>
        <v>45566.66667</v>
      </c>
      <c r="E190" s="1">
        <f>IFERROR(__xludf.DUMMYFUNCTION("""COMPUTED_VALUE"""),315.33)</f>
        <v>315.33</v>
      </c>
      <c r="G190" s="2">
        <f>IFERROR(__xludf.DUMMYFUNCTION("""COMPUTED_VALUE"""),45566.66666666667)</f>
        <v>45566.66667</v>
      </c>
      <c r="H190" s="1">
        <f>IFERROR(__xludf.DUMMYFUNCTION("""COMPUTED_VALUE"""),312.41)</f>
        <v>312.41</v>
      </c>
      <c r="J190" s="2">
        <f>IFERROR(__xludf.DUMMYFUNCTION("""COMPUTED_VALUE"""),45566.66666666667)</f>
        <v>45566.66667</v>
      </c>
      <c r="K190" s="1">
        <f>IFERROR(__xludf.DUMMYFUNCTION("""COMPUTED_VALUE"""),313.09)</f>
        <v>313.09</v>
      </c>
      <c r="M190" s="2">
        <f>IFERROR(__xludf.DUMMYFUNCTION("""COMPUTED_VALUE"""),45566.66666666667)</f>
        <v>45566.66667</v>
      </c>
      <c r="N190" s="1">
        <f>IFERROR(__xludf.DUMMYFUNCTION("""COMPUTED_VALUE"""),4876209.0)</f>
        <v>4876209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IFERROR(__xludf.DUMMYFUNCTION("""COMPUTED_VALUE"""),310.93)</f>
        <v>310.93</v>
      </c>
      <c r="D191" s="2">
        <f>IFERROR(__xludf.DUMMYFUNCTION("""COMPUTED_VALUE"""),45567.66666666667)</f>
        <v>45567.66667</v>
      </c>
      <c r="E191" s="1">
        <f>IFERROR(__xludf.DUMMYFUNCTION("""COMPUTED_VALUE"""),313.45)</f>
        <v>313.45</v>
      </c>
      <c r="G191" s="2">
        <f>IFERROR(__xludf.DUMMYFUNCTION("""COMPUTED_VALUE"""),45567.66666666667)</f>
        <v>45567.66667</v>
      </c>
      <c r="H191" s="1">
        <f>IFERROR(__xludf.DUMMYFUNCTION("""COMPUTED_VALUE"""),310.54)</f>
        <v>310.54</v>
      </c>
      <c r="J191" s="2">
        <f>IFERROR(__xludf.DUMMYFUNCTION("""COMPUTED_VALUE"""),45567.66666666667)</f>
        <v>45567.66667</v>
      </c>
      <c r="K191" s="1">
        <f>IFERROR(__xludf.DUMMYFUNCTION("""COMPUTED_VALUE"""),311.78)</f>
        <v>311.78</v>
      </c>
      <c r="M191" s="2">
        <f>IFERROR(__xludf.DUMMYFUNCTION("""COMPUTED_VALUE"""),45567.66666666667)</f>
        <v>45567.66667</v>
      </c>
      <c r="N191" s="1">
        <f>IFERROR(__xludf.DUMMYFUNCTION("""COMPUTED_VALUE"""),3861836.0)</f>
        <v>3861836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IFERROR(__xludf.DUMMYFUNCTION("""COMPUTED_VALUE"""),311.47)</f>
        <v>311.47</v>
      </c>
      <c r="D192" s="2">
        <f>IFERROR(__xludf.DUMMYFUNCTION("""COMPUTED_VALUE"""),45568.66666666667)</f>
        <v>45568.66667</v>
      </c>
      <c r="E192" s="1">
        <f>IFERROR(__xludf.DUMMYFUNCTION("""COMPUTED_VALUE"""),312.21)</f>
        <v>312.21</v>
      </c>
      <c r="G192" s="2">
        <f>IFERROR(__xludf.DUMMYFUNCTION("""COMPUTED_VALUE"""),45568.66666666667)</f>
        <v>45568.66667</v>
      </c>
      <c r="H192" s="1">
        <f>IFERROR(__xludf.DUMMYFUNCTION("""COMPUTED_VALUE"""),310.03)</f>
        <v>310.03</v>
      </c>
      <c r="J192" s="2">
        <f>IFERROR(__xludf.DUMMYFUNCTION("""COMPUTED_VALUE"""),45568.66666666667)</f>
        <v>45568.66667</v>
      </c>
      <c r="K192" s="1">
        <f>IFERROR(__xludf.DUMMYFUNCTION("""COMPUTED_VALUE"""),311.15)</f>
        <v>311.15</v>
      </c>
      <c r="M192" s="2">
        <f>IFERROR(__xludf.DUMMYFUNCTION("""COMPUTED_VALUE"""),45568.66666666667)</f>
        <v>45568.66667</v>
      </c>
      <c r="N192" s="1">
        <f>IFERROR(__xludf.DUMMYFUNCTION("""COMPUTED_VALUE"""),3771268.0)</f>
        <v>3771268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IFERROR(__xludf.DUMMYFUNCTION("""COMPUTED_VALUE"""),310.45)</f>
        <v>310.45</v>
      </c>
      <c r="D193" s="2">
        <f>IFERROR(__xludf.DUMMYFUNCTION("""COMPUTED_VALUE"""),45569.66666666667)</f>
        <v>45569.66667</v>
      </c>
      <c r="E193" s="1">
        <f>IFERROR(__xludf.DUMMYFUNCTION("""COMPUTED_VALUE"""),312.75)</f>
        <v>312.75</v>
      </c>
      <c r="G193" s="2">
        <f>IFERROR(__xludf.DUMMYFUNCTION("""COMPUTED_VALUE"""),45569.66666666667)</f>
        <v>45569.66667</v>
      </c>
      <c r="H193" s="1">
        <f>IFERROR(__xludf.DUMMYFUNCTION("""COMPUTED_VALUE"""),310.0)</f>
        <v>310</v>
      </c>
      <c r="J193" s="2">
        <f>IFERROR(__xludf.DUMMYFUNCTION("""COMPUTED_VALUE"""),45569.66666666667)</f>
        <v>45569.66667</v>
      </c>
      <c r="K193" s="1">
        <f>IFERROR(__xludf.DUMMYFUNCTION("""COMPUTED_VALUE"""),312.6)</f>
        <v>312.6</v>
      </c>
      <c r="M193" s="2">
        <f>IFERROR(__xludf.DUMMYFUNCTION("""COMPUTED_VALUE"""),45569.66666666667)</f>
        <v>45569.66667</v>
      </c>
      <c r="N193" s="1">
        <f>IFERROR(__xludf.DUMMYFUNCTION("""COMPUTED_VALUE"""),3455578.0)</f>
        <v>3455578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IFERROR(__xludf.DUMMYFUNCTION("""COMPUTED_VALUE"""),311.81)</f>
        <v>311.81</v>
      </c>
      <c r="D194" s="2">
        <f>IFERROR(__xludf.DUMMYFUNCTION("""COMPUTED_VALUE"""),45572.66666666667)</f>
        <v>45572.66667</v>
      </c>
      <c r="E194" s="1">
        <f>IFERROR(__xludf.DUMMYFUNCTION("""COMPUTED_VALUE"""),311.83)</f>
        <v>311.83</v>
      </c>
      <c r="G194" s="2">
        <f>IFERROR(__xludf.DUMMYFUNCTION("""COMPUTED_VALUE"""),45572.66666666667)</f>
        <v>45572.66667</v>
      </c>
      <c r="H194" s="1">
        <f>IFERROR(__xludf.DUMMYFUNCTION("""COMPUTED_VALUE"""),306.59)</f>
        <v>306.59</v>
      </c>
      <c r="J194" s="2">
        <f>IFERROR(__xludf.DUMMYFUNCTION("""COMPUTED_VALUE"""),45572.66666666667)</f>
        <v>45572.66667</v>
      </c>
      <c r="K194" s="1">
        <f>IFERROR(__xludf.DUMMYFUNCTION("""COMPUTED_VALUE"""),308.33)</f>
        <v>308.33</v>
      </c>
      <c r="M194" s="2">
        <f>IFERROR(__xludf.DUMMYFUNCTION("""COMPUTED_VALUE"""),45572.66666666667)</f>
        <v>45572.66667</v>
      </c>
      <c r="N194" s="1">
        <f>IFERROR(__xludf.DUMMYFUNCTION("""COMPUTED_VALUE"""),4228806.0)</f>
        <v>4228806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IFERROR(__xludf.DUMMYFUNCTION("""COMPUTED_VALUE"""),308.64)</f>
        <v>308.64</v>
      </c>
      <c r="D195" s="2">
        <f>IFERROR(__xludf.DUMMYFUNCTION("""COMPUTED_VALUE"""),45573.66666666667)</f>
        <v>45573.66667</v>
      </c>
      <c r="E195" s="1">
        <f>IFERROR(__xludf.DUMMYFUNCTION("""COMPUTED_VALUE"""),310.61)</f>
        <v>310.61</v>
      </c>
      <c r="G195" s="2">
        <f>IFERROR(__xludf.DUMMYFUNCTION("""COMPUTED_VALUE"""),45573.66666666667)</f>
        <v>45573.66667</v>
      </c>
      <c r="H195" s="1">
        <f>IFERROR(__xludf.DUMMYFUNCTION("""COMPUTED_VALUE"""),307.84)</f>
        <v>307.84</v>
      </c>
      <c r="J195" s="2">
        <f>IFERROR(__xludf.DUMMYFUNCTION("""COMPUTED_VALUE"""),45573.66666666667)</f>
        <v>45573.66667</v>
      </c>
      <c r="K195" s="1">
        <f>IFERROR(__xludf.DUMMYFUNCTION("""COMPUTED_VALUE"""),308.17)</f>
        <v>308.17</v>
      </c>
      <c r="M195" s="2">
        <f>IFERROR(__xludf.DUMMYFUNCTION("""COMPUTED_VALUE"""),45573.66666666667)</f>
        <v>45573.66667</v>
      </c>
      <c r="N195" s="1">
        <f>IFERROR(__xludf.DUMMYFUNCTION("""COMPUTED_VALUE"""),3379915.0)</f>
        <v>3379915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IFERROR(__xludf.DUMMYFUNCTION("""COMPUTED_VALUE"""),307.17)</f>
        <v>307.17</v>
      </c>
      <c r="D196" s="2">
        <f>IFERROR(__xludf.DUMMYFUNCTION("""COMPUTED_VALUE"""),45574.66666666667)</f>
        <v>45574.66667</v>
      </c>
      <c r="E196" s="1">
        <f>IFERROR(__xludf.DUMMYFUNCTION("""COMPUTED_VALUE"""),310.08)</f>
        <v>310.08</v>
      </c>
      <c r="G196" s="2">
        <f>IFERROR(__xludf.DUMMYFUNCTION("""COMPUTED_VALUE"""),45574.66666666667)</f>
        <v>45574.66667</v>
      </c>
      <c r="H196" s="1">
        <f>IFERROR(__xludf.DUMMYFUNCTION("""COMPUTED_VALUE"""),306.59)</f>
        <v>306.59</v>
      </c>
      <c r="J196" s="2">
        <f>IFERROR(__xludf.DUMMYFUNCTION("""COMPUTED_VALUE"""),45574.66666666667)</f>
        <v>45574.66667</v>
      </c>
      <c r="K196" s="1">
        <f>IFERROR(__xludf.DUMMYFUNCTION("""COMPUTED_VALUE"""),307.69)</f>
        <v>307.69</v>
      </c>
      <c r="M196" s="2">
        <f>IFERROR(__xludf.DUMMYFUNCTION("""COMPUTED_VALUE"""),45574.66666666667)</f>
        <v>45574.66667</v>
      </c>
      <c r="N196" s="1">
        <f>IFERROR(__xludf.DUMMYFUNCTION("""COMPUTED_VALUE"""),3564778.0)</f>
        <v>3564778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IFERROR(__xludf.DUMMYFUNCTION("""COMPUTED_VALUE"""),307.36)</f>
        <v>307.36</v>
      </c>
      <c r="D197" s="2">
        <f>IFERROR(__xludf.DUMMYFUNCTION("""COMPUTED_VALUE"""),45575.66666666667)</f>
        <v>45575.66667</v>
      </c>
      <c r="E197" s="1">
        <f>IFERROR(__xludf.DUMMYFUNCTION("""COMPUTED_VALUE"""),309.14)</f>
        <v>309.14</v>
      </c>
      <c r="G197" s="2">
        <f>IFERROR(__xludf.DUMMYFUNCTION("""COMPUTED_VALUE"""),45575.66666666667)</f>
        <v>45575.66667</v>
      </c>
      <c r="H197" s="1">
        <f>IFERROR(__xludf.DUMMYFUNCTION("""COMPUTED_VALUE"""),306.93)</f>
        <v>306.93</v>
      </c>
      <c r="J197" s="2">
        <f>IFERROR(__xludf.DUMMYFUNCTION("""COMPUTED_VALUE"""),45575.66666666667)</f>
        <v>45575.66667</v>
      </c>
      <c r="K197" s="1">
        <f>IFERROR(__xludf.DUMMYFUNCTION("""COMPUTED_VALUE"""),307.74)</f>
        <v>307.74</v>
      </c>
      <c r="M197" s="2">
        <f>IFERROR(__xludf.DUMMYFUNCTION("""COMPUTED_VALUE"""),45575.66666666667)</f>
        <v>45575.66667</v>
      </c>
      <c r="N197" s="1">
        <f>IFERROR(__xludf.DUMMYFUNCTION("""COMPUTED_VALUE"""),3890669.0)</f>
        <v>3890669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IFERROR(__xludf.DUMMYFUNCTION("""COMPUTED_VALUE"""),308.72)</f>
        <v>308.72</v>
      </c>
      <c r="D198" s="2">
        <f>IFERROR(__xludf.DUMMYFUNCTION("""COMPUTED_VALUE"""),45576.66666666667)</f>
        <v>45576.66667</v>
      </c>
      <c r="E198" s="1">
        <f>IFERROR(__xludf.DUMMYFUNCTION("""COMPUTED_VALUE"""),312.27)</f>
        <v>312.27</v>
      </c>
      <c r="G198" s="2">
        <f>IFERROR(__xludf.DUMMYFUNCTION("""COMPUTED_VALUE"""),45576.66666666667)</f>
        <v>45576.66667</v>
      </c>
      <c r="H198" s="1">
        <f>IFERROR(__xludf.DUMMYFUNCTION("""COMPUTED_VALUE"""),308.72)</f>
        <v>308.72</v>
      </c>
      <c r="J198" s="2">
        <f>IFERROR(__xludf.DUMMYFUNCTION("""COMPUTED_VALUE"""),45576.66666666667)</f>
        <v>45576.66667</v>
      </c>
      <c r="K198" s="1">
        <f>IFERROR(__xludf.DUMMYFUNCTION("""COMPUTED_VALUE"""),311.63)</f>
        <v>311.63</v>
      </c>
      <c r="M198" s="2">
        <f>IFERROR(__xludf.DUMMYFUNCTION("""COMPUTED_VALUE"""),45576.66666666667)</f>
        <v>45576.66667</v>
      </c>
      <c r="N198" s="1">
        <f>IFERROR(__xludf.DUMMYFUNCTION("""COMPUTED_VALUE"""),2795771.0)</f>
        <v>2795771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IFERROR(__xludf.DUMMYFUNCTION("""COMPUTED_VALUE"""),312.04)</f>
        <v>312.04</v>
      </c>
      <c r="D199" s="2">
        <f>IFERROR(__xludf.DUMMYFUNCTION("""COMPUTED_VALUE"""),45579.66666666667)</f>
        <v>45579.66667</v>
      </c>
      <c r="E199" s="1">
        <f>IFERROR(__xludf.DUMMYFUNCTION("""COMPUTED_VALUE"""),314.01)</f>
        <v>314.01</v>
      </c>
      <c r="G199" s="2">
        <f>IFERROR(__xludf.DUMMYFUNCTION("""COMPUTED_VALUE"""),45579.66666666667)</f>
        <v>45579.66667</v>
      </c>
      <c r="H199" s="1">
        <f>IFERROR(__xludf.DUMMYFUNCTION("""COMPUTED_VALUE"""),311.35)</f>
        <v>311.35</v>
      </c>
      <c r="J199" s="2">
        <f>IFERROR(__xludf.DUMMYFUNCTION("""COMPUTED_VALUE"""),45579.66666666667)</f>
        <v>45579.66667</v>
      </c>
      <c r="K199" s="1">
        <f>IFERROR(__xludf.DUMMYFUNCTION("""COMPUTED_VALUE"""),313.53)</f>
        <v>313.53</v>
      </c>
      <c r="M199" s="2">
        <f>IFERROR(__xludf.DUMMYFUNCTION("""COMPUTED_VALUE"""),45579.66666666667)</f>
        <v>45579.66667</v>
      </c>
      <c r="N199" s="1">
        <f>IFERROR(__xludf.DUMMYFUNCTION("""COMPUTED_VALUE"""),3019919.0)</f>
        <v>3019919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IFERROR(__xludf.DUMMYFUNCTION("""COMPUTED_VALUE"""),314.54)</f>
        <v>314.54</v>
      </c>
      <c r="D200" s="2">
        <f>IFERROR(__xludf.DUMMYFUNCTION("""COMPUTED_VALUE"""),45580.66666666667)</f>
        <v>45580.66667</v>
      </c>
      <c r="E200" s="1">
        <f>IFERROR(__xludf.DUMMYFUNCTION("""COMPUTED_VALUE"""),319.43)</f>
        <v>319.43</v>
      </c>
      <c r="G200" s="2">
        <f>IFERROR(__xludf.DUMMYFUNCTION("""COMPUTED_VALUE"""),45580.66666666667)</f>
        <v>45580.66667</v>
      </c>
      <c r="H200" s="1">
        <f>IFERROR(__xludf.DUMMYFUNCTION("""COMPUTED_VALUE"""),314.46)</f>
        <v>314.46</v>
      </c>
      <c r="J200" s="2">
        <f>IFERROR(__xludf.DUMMYFUNCTION("""COMPUTED_VALUE"""),45580.66666666667)</f>
        <v>45580.66667</v>
      </c>
      <c r="K200" s="1">
        <f>IFERROR(__xludf.DUMMYFUNCTION("""COMPUTED_VALUE"""),317.05)</f>
        <v>317.05</v>
      </c>
      <c r="M200" s="2">
        <f>IFERROR(__xludf.DUMMYFUNCTION("""COMPUTED_VALUE"""),45580.66666666667)</f>
        <v>45580.66667</v>
      </c>
      <c r="N200" s="1">
        <f>IFERROR(__xludf.DUMMYFUNCTION("""COMPUTED_VALUE"""),4717986.0)</f>
        <v>4717986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IFERROR(__xludf.DUMMYFUNCTION("""COMPUTED_VALUE"""),318.72)</f>
        <v>318.72</v>
      </c>
      <c r="D201" s="2">
        <f>IFERROR(__xludf.DUMMYFUNCTION("""COMPUTED_VALUE"""),45581.66666666667)</f>
        <v>45581.66667</v>
      </c>
      <c r="E201" s="1">
        <f>IFERROR(__xludf.DUMMYFUNCTION("""COMPUTED_VALUE"""),321.98)</f>
        <v>321.98</v>
      </c>
      <c r="G201" s="2">
        <f>IFERROR(__xludf.DUMMYFUNCTION("""COMPUTED_VALUE"""),45581.66666666667)</f>
        <v>45581.66667</v>
      </c>
      <c r="H201" s="1">
        <f>IFERROR(__xludf.DUMMYFUNCTION("""COMPUTED_VALUE"""),318.35)</f>
        <v>318.35</v>
      </c>
      <c r="J201" s="2">
        <f>IFERROR(__xludf.DUMMYFUNCTION("""COMPUTED_VALUE"""),45581.66666666667)</f>
        <v>45581.66667</v>
      </c>
      <c r="K201" s="1">
        <f>IFERROR(__xludf.DUMMYFUNCTION("""COMPUTED_VALUE"""),321.64)</f>
        <v>321.64</v>
      </c>
      <c r="M201" s="2">
        <f>IFERROR(__xludf.DUMMYFUNCTION("""COMPUTED_VALUE"""),45581.66666666667)</f>
        <v>45581.66667</v>
      </c>
      <c r="N201" s="1">
        <f>IFERROR(__xludf.DUMMYFUNCTION("""COMPUTED_VALUE"""),4601130.0)</f>
        <v>4601130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IFERROR(__xludf.DUMMYFUNCTION("""COMPUTED_VALUE"""),321.44)</f>
        <v>321.44</v>
      </c>
      <c r="D202" s="2">
        <f>IFERROR(__xludf.DUMMYFUNCTION("""COMPUTED_VALUE"""),45582.66666666667)</f>
        <v>45582.66667</v>
      </c>
      <c r="E202" s="1">
        <f>IFERROR(__xludf.DUMMYFUNCTION("""COMPUTED_VALUE"""),321.7)</f>
        <v>321.7</v>
      </c>
      <c r="G202" s="2">
        <f>IFERROR(__xludf.DUMMYFUNCTION("""COMPUTED_VALUE"""),45582.66666666667)</f>
        <v>45582.66667</v>
      </c>
      <c r="H202" s="1">
        <f>IFERROR(__xludf.DUMMYFUNCTION("""COMPUTED_VALUE"""),317.26)</f>
        <v>317.26</v>
      </c>
      <c r="J202" s="2">
        <f>IFERROR(__xludf.DUMMYFUNCTION("""COMPUTED_VALUE"""),45582.66666666667)</f>
        <v>45582.66667</v>
      </c>
      <c r="K202" s="1">
        <f>IFERROR(__xludf.DUMMYFUNCTION("""COMPUTED_VALUE"""),319.17)</f>
        <v>319.17</v>
      </c>
      <c r="M202" s="2">
        <f>IFERROR(__xludf.DUMMYFUNCTION("""COMPUTED_VALUE"""),45582.66666666667)</f>
        <v>45582.66667</v>
      </c>
      <c r="N202" s="1">
        <f>IFERROR(__xludf.DUMMYFUNCTION("""COMPUTED_VALUE"""),4597548.0)</f>
        <v>4597548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IFERROR(__xludf.DUMMYFUNCTION("""COMPUTED_VALUE"""),319.06)</f>
        <v>319.06</v>
      </c>
      <c r="D203" s="2">
        <f>IFERROR(__xludf.DUMMYFUNCTION("""COMPUTED_VALUE"""),45583.66666666667)</f>
        <v>45583.66667</v>
      </c>
      <c r="E203" s="1">
        <f>IFERROR(__xludf.DUMMYFUNCTION("""COMPUTED_VALUE"""),320.16)</f>
        <v>320.16</v>
      </c>
      <c r="G203" s="2">
        <f>IFERROR(__xludf.DUMMYFUNCTION("""COMPUTED_VALUE"""),45583.66666666667)</f>
        <v>45583.66667</v>
      </c>
      <c r="H203" s="1">
        <f>IFERROR(__xludf.DUMMYFUNCTION("""COMPUTED_VALUE"""),317.72)</f>
        <v>317.72</v>
      </c>
      <c r="J203" s="2">
        <f>IFERROR(__xludf.DUMMYFUNCTION("""COMPUTED_VALUE"""),45583.66666666667)</f>
        <v>45583.66667</v>
      </c>
      <c r="K203" s="1">
        <f>IFERROR(__xludf.DUMMYFUNCTION("""COMPUTED_VALUE"""),320.11)</f>
        <v>320.11</v>
      </c>
      <c r="M203" s="2">
        <f>IFERROR(__xludf.DUMMYFUNCTION("""COMPUTED_VALUE"""),45583.66666666667)</f>
        <v>45583.66667</v>
      </c>
      <c r="N203" s="1">
        <f>IFERROR(__xludf.DUMMYFUNCTION("""COMPUTED_VALUE"""),4192226.0)</f>
        <v>4192226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IFERROR(__xludf.DUMMYFUNCTION("""COMPUTED_VALUE"""),320.68)</f>
        <v>320.68</v>
      </c>
      <c r="D204" s="2">
        <f>IFERROR(__xludf.DUMMYFUNCTION("""COMPUTED_VALUE"""),45586.66666666667)</f>
        <v>45586.66667</v>
      </c>
      <c r="E204" s="1">
        <f>IFERROR(__xludf.DUMMYFUNCTION("""COMPUTED_VALUE"""),321.04)</f>
        <v>321.04</v>
      </c>
      <c r="G204" s="2">
        <f>IFERROR(__xludf.DUMMYFUNCTION("""COMPUTED_VALUE"""),45586.66666666667)</f>
        <v>45586.66667</v>
      </c>
      <c r="H204" s="1">
        <f>IFERROR(__xludf.DUMMYFUNCTION("""COMPUTED_VALUE"""),316.31)</f>
        <v>316.31</v>
      </c>
      <c r="J204" s="2">
        <f>IFERROR(__xludf.DUMMYFUNCTION("""COMPUTED_VALUE"""),45586.66666666667)</f>
        <v>45586.66667</v>
      </c>
      <c r="K204" s="1">
        <f>IFERROR(__xludf.DUMMYFUNCTION("""COMPUTED_VALUE"""),317.88)</f>
        <v>317.88</v>
      </c>
      <c r="M204" s="2">
        <f>IFERROR(__xludf.DUMMYFUNCTION("""COMPUTED_VALUE"""),45586.66666666667)</f>
        <v>45586.66667</v>
      </c>
      <c r="N204" s="1">
        <f>IFERROR(__xludf.DUMMYFUNCTION("""COMPUTED_VALUE"""),3935133.0)</f>
        <v>3935133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IFERROR(__xludf.DUMMYFUNCTION("""COMPUTED_VALUE"""),317.07)</f>
        <v>317.07</v>
      </c>
      <c r="D205" s="2">
        <f>IFERROR(__xludf.DUMMYFUNCTION("""COMPUTED_VALUE"""),45587.66666666667)</f>
        <v>45587.66667</v>
      </c>
      <c r="E205" s="1">
        <f>IFERROR(__xludf.DUMMYFUNCTION("""COMPUTED_VALUE"""),318.23)</f>
        <v>318.23</v>
      </c>
      <c r="G205" s="2">
        <f>IFERROR(__xludf.DUMMYFUNCTION("""COMPUTED_VALUE"""),45587.66666666667)</f>
        <v>45587.66667</v>
      </c>
      <c r="H205" s="1">
        <f>IFERROR(__xludf.DUMMYFUNCTION("""COMPUTED_VALUE"""),315.43)</f>
        <v>315.43</v>
      </c>
      <c r="J205" s="2">
        <f>IFERROR(__xludf.DUMMYFUNCTION("""COMPUTED_VALUE"""),45587.66666666667)</f>
        <v>45587.66667</v>
      </c>
      <c r="K205" s="1">
        <f>IFERROR(__xludf.DUMMYFUNCTION("""COMPUTED_VALUE"""),317.75)</f>
        <v>317.75</v>
      </c>
      <c r="M205" s="2">
        <f>IFERROR(__xludf.DUMMYFUNCTION("""COMPUTED_VALUE"""),45587.66666666667)</f>
        <v>45587.66667</v>
      </c>
      <c r="N205" s="1">
        <f>IFERROR(__xludf.DUMMYFUNCTION("""COMPUTED_VALUE"""),4113072.0)</f>
        <v>4113072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IFERROR(__xludf.DUMMYFUNCTION("""COMPUTED_VALUE"""),317.45)</f>
        <v>317.45</v>
      </c>
      <c r="D206" s="2">
        <f>IFERROR(__xludf.DUMMYFUNCTION("""COMPUTED_VALUE"""),45588.66666666667)</f>
        <v>45588.66667</v>
      </c>
      <c r="E206" s="1">
        <f>IFERROR(__xludf.DUMMYFUNCTION("""COMPUTED_VALUE"""),319.06)</f>
        <v>319.06</v>
      </c>
      <c r="G206" s="2">
        <f>IFERROR(__xludf.DUMMYFUNCTION("""COMPUTED_VALUE"""),45588.66666666667)</f>
        <v>45588.66667</v>
      </c>
      <c r="H206" s="1">
        <f>IFERROR(__xludf.DUMMYFUNCTION("""COMPUTED_VALUE"""),316.46)</f>
        <v>316.46</v>
      </c>
      <c r="J206" s="2">
        <f>IFERROR(__xludf.DUMMYFUNCTION("""COMPUTED_VALUE"""),45588.66666666667)</f>
        <v>45588.66667</v>
      </c>
      <c r="K206" s="1">
        <f>IFERROR(__xludf.DUMMYFUNCTION("""COMPUTED_VALUE"""),318.93)</f>
        <v>318.93</v>
      </c>
      <c r="M206" s="2">
        <f>IFERROR(__xludf.DUMMYFUNCTION("""COMPUTED_VALUE"""),45588.66666666667)</f>
        <v>45588.66667</v>
      </c>
      <c r="N206" s="1">
        <f>IFERROR(__xludf.DUMMYFUNCTION("""COMPUTED_VALUE"""),3409425.0)</f>
        <v>3409425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IFERROR(__xludf.DUMMYFUNCTION("""COMPUTED_VALUE"""),319.23)</f>
        <v>319.23</v>
      </c>
      <c r="D207" s="2">
        <f>IFERROR(__xludf.DUMMYFUNCTION("""COMPUTED_VALUE"""),45589.66666666667)</f>
        <v>45589.66667</v>
      </c>
      <c r="E207" s="1">
        <f>IFERROR(__xludf.DUMMYFUNCTION("""COMPUTED_VALUE"""),319.93)</f>
        <v>319.93</v>
      </c>
      <c r="G207" s="2">
        <f>IFERROR(__xludf.DUMMYFUNCTION("""COMPUTED_VALUE"""),45589.66666666667)</f>
        <v>45589.66667</v>
      </c>
      <c r="H207" s="1">
        <f>IFERROR(__xludf.DUMMYFUNCTION("""COMPUTED_VALUE"""),317.15)</f>
        <v>317.15</v>
      </c>
      <c r="J207" s="2">
        <f>IFERROR(__xludf.DUMMYFUNCTION("""COMPUTED_VALUE"""),45589.66666666667)</f>
        <v>45589.66667</v>
      </c>
      <c r="K207" s="1">
        <f>IFERROR(__xludf.DUMMYFUNCTION("""COMPUTED_VALUE"""),317.85)</f>
        <v>317.85</v>
      </c>
      <c r="M207" s="2">
        <f>IFERROR(__xludf.DUMMYFUNCTION("""COMPUTED_VALUE"""),45589.66666666667)</f>
        <v>45589.66667</v>
      </c>
      <c r="N207" s="1">
        <f>IFERROR(__xludf.DUMMYFUNCTION("""COMPUTED_VALUE"""),2932043.0)</f>
        <v>2932043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IFERROR(__xludf.DUMMYFUNCTION("""COMPUTED_VALUE"""),319.15)</f>
        <v>319.15</v>
      </c>
      <c r="D208" s="2">
        <f>IFERROR(__xludf.DUMMYFUNCTION("""COMPUTED_VALUE"""),45590.66666666667)</f>
        <v>45590.66667</v>
      </c>
      <c r="E208" s="1">
        <f>IFERROR(__xludf.DUMMYFUNCTION("""COMPUTED_VALUE"""),319.15)</f>
        <v>319.15</v>
      </c>
      <c r="G208" s="2">
        <f>IFERROR(__xludf.DUMMYFUNCTION("""COMPUTED_VALUE"""),45590.66666666667)</f>
        <v>45590.66667</v>
      </c>
      <c r="H208" s="1">
        <f>IFERROR(__xludf.DUMMYFUNCTION("""COMPUTED_VALUE"""),314.01)</f>
        <v>314.01</v>
      </c>
      <c r="J208" s="2">
        <f>IFERROR(__xludf.DUMMYFUNCTION("""COMPUTED_VALUE"""),45590.66666666667)</f>
        <v>45590.66667</v>
      </c>
      <c r="K208" s="1">
        <f>IFERROR(__xludf.DUMMYFUNCTION("""COMPUTED_VALUE"""),314.21)</f>
        <v>314.21</v>
      </c>
      <c r="M208" s="2">
        <f>IFERROR(__xludf.DUMMYFUNCTION("""COMPUTED_VALUE"""),45590.66666666667)</f>
        <v>45590.66667</v>
      </c>
      <c r="N208" s="1">
        <f>IFERROR(__xludf.DUMMYFUNCTION("""COMPUTED_VALUE"""),3476090.0)</f>
        <v>3476090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IFERROR(__xludf.DUMMYFUNCTION("""COMPUTED_VALUE"""),314.72)</f>
        <v>314.72</v>
      </c>
      <c r="D209" s="2">
        <f>IFERROR(__xludf.DUMMYFUNCTION("""COMPUTED_VALUE"""),45593.66666666667)</f>
        <v>45593.66667</v>
      </c>
      <c r="E209" s="1">
        <f>IFERROR(__xludf.DUMMYFUNCTION("""COMPUTED_VALUE"""),317.35)</f>
        <v>317.35</v>
      </c>
      <c r="G209" s="2">
        <f>IFERROR(__xludf.DUMMYFUNCTION("""COMPUTED_VALUE"""),45593.66666666667)</f>
        <v>45593.66667</v>
      </c>
      <c r="H209" s="1">
        <f>IFERROR(__xludf.DUMMYFUNCTION("""COMPUTED_VALUE"""),314.7)</f>
        <v>314.7</v>
      </c>
      <c r="J209" s="2">
        <f>IFERROR(__xludf.DUMMYFUNCTION("""COMPUTED_VALUE"""),45593.66666666667)</f>
        <v>45593.66667</v>
      </c>
      <c r="K209" s="1">
        <f>IFERROR(__xludf.DUMMYFUNCTION("""COMPUTED_VALUE"""),316.19)</f>
        <v>316.19</v>
      </c>
      <c r="M209" s="2">
        <f>IFERROR(__xludf.DUMMYFUNCTION("""COMPUTED_VALUE"""),45593.66666666667)</f>
        <v>45593.66667</v>
      </c>
      <c r="N209" s="1">
        <f>IFERROR(__xludf.DUMMYFUNCTION("""COMPUTED_VALUE"""),3271899.0)</f>
        <v>3271899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IFERROR(__xludf.DUMMYFUNCTION("""COMPUTED_VALUE"""),314.47)</f>
        <v>314.47</v>
      </c>
      <c r="D210" s="2">
        <f>IFERROR(__xludf.DUMMYFUNCTION("""COMPUTED_VALUE"""),45594.66666666667)</f>
        <v>45594.66667</v>
      </c>
      <c r="E210" s="1">
        <f>IFERROR(__xludf.DUMMYFUNCTION("""COMPUTED_VALUE"""),314.47)</f>
        <v>314.47</v>
      </c>
      <c r="G210" s="2">
        <f>IFERROR(__xludf.DUMMYFUNCTION("""COMPUTED_VALUE"""),45594.66666666667)</f>
        <v>45594.66667</v>
      </c>
      <c r="H210" s="1">
        <f>IFERROR(__xludf.DUMMYFUNCTION("""COMPUTED_VALUE"""),312.27)</f>
        <v>312.27</v>
      </c>
      <c r="J210" s="2">
        <f>IFERROR(__xludf.DUMMYFUNCTION("""COMPUTED_VALUE"""),45594.66666666667)</f>
        <v>45594.66667</v>
      </c>
      <c r="K210" s="1">
        <f>IFERROR(__xludf.DUMMYFUNCTION("""COMPUTED_VALUE"""),313.07)</f>
        <v>313.07</v>
      </c>
      <c r="M210" s="2">
        <f>IFERROR(__xludf.DUMMYFUNCTION("""COMPUTED_VALUE"""),45594.66666666667)</f>
        <v>45594.66667</v>
      </c>
      <c r="N210" s="1">
        <f>IFERROR(__xludf.DUMMYFUNCTION("""COMPUTED_VALUE"""),4295286.0)</f>
        <v>4295286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IFERROR(__xludf.DUMMYFUNCTION("""COMPUTED_VALUE"""),314.22)</f>
        <v>314.22</v>
      </c>
      <c r="D211" s="2">
        <f>IFERROR(__xludf.DUMMYFUNCTION("""COMPUTED_VALUE"""),45595.66666666667)</f>
        <v>45595.66667</v>
      </c>
      <c r="E211" s="1">
        <f>IFERROR(__xludf.DUMMYFUNCTION("""COMPUTED_VALUE"""),315.49)</f>
        <v>315.49</v>
      </c>
      <c r="G211" s="2">
        <f>IFERROR(__xludf.DUMMYFUNCTION("""COMPUTED_VALUE"""),45595.66666666667)</f>
        <v>45595.66667</v>
      </c>
      <c r="H211" s="1">
        <f>IFERROR(__xludf.DUMMYFUNCTION("""COMPUTED_VALUE"""),311.44)</f>
        <v>311.44</v>
      </c>
      <c r="J211" s="2">
        <f>IFERROR(__xludf.DUMMYFUNCTION("""COMPUTED_VALUE"""),45595.66666666667)</f>
        <v>45595.66667</v>
      </c>
      <c r="K211" s="1">
        <f>IFERROR(__xludf.DUMMYFUNCTION("""COMPUTED_VALUE"""),311.7)</f>
        <v>311.7</v>
      </c>
      <c r="M211" s="2">
        <f>IFERROR(__xludf.DUMMYFUNCTION("""COMPUTED_VALUE"""),45595.66666666667)</f>
        <v>45595.66667</v>
      </c>
      <c r="N211" s="1">
        <f>IFERROR(__xludf.DUMMYFUNCTION("""COMPUTED_VALUE"""),3891795.0)</f>
        <v>3891795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IFERROR(__xludf.DUMMYFUNCTION("""COMPUTED_VALUE"""),311.74)</f>
        <v>311.74</v>
      </c>
      <c r="D212" s="2">
        <f>IFERROR(__xludf.DUMMYFUNCTION("""COMPUTED_VALUE"""),45596.66666666667)</f>
        <v>45596.66667</v>
      </c>
      <c r="E212" s="1">
        <f>IFERROR(__xludf.DUMMYFUNCTION("""COMPUTED_VALUE"""),313.74)</f>
        <v>313.74</v>
      </c>
      <c r="G212" s="2">
        <f>IFERROR(__xludf.DUMMYFUNCTION("""COMPUTED_VALUE"""),45596.66666666667)</f>
        <v>45596.66667</v>
      </c>
      <c r="H212" s="1">
        <f>IFERROR(__xludf.DUMMYFUNCTION("""COMPUTED_VALUE"""),309.16)</f>
        <v>309.16</v>
      </c>
      <c r="J212" s="2">
        <f>IFERROR(__xludf.DUMMYFUNCTION("""COMPUTED_VALUE"""),45596.66666666667)</f>
        <v>45596.66667</v>
      </c>
      <c r="K212" s="1">
        <f>IFERROR(__xludf.DUMMYFUNCTION("""COMPUTED_VALUE"""),309.42)</f>
        <v>309.42</v>
      </c>
      <c r="M212" s="2">
        <f>IFERROR(__xludf.DUMMYFUNCTION("""COMPUTED_VALUE"""),45596.66666666667)</f>
        <v>45596.66667</v>
      </c>
      <c r="N212" s="1">
        <f>IFERROR(__xludf.DUMMYFUNCTION("""COMPUTED_VALUE"""),5387014.0)</f>
        <v>5387014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IFERROR(__xludf.DUMMYFUNCTION("""COMPUTED_VALUE"""),309.83)</f>
        <v>309.83</v>
      </c>
      <c r="D213" s="2">
        <f>IFERROR(__xludf.DUMMYFUNCTION("""COMPUTED_VALUE"""),45597.66666666667)</f>
        <v>45597.66667</v>
      </c>
      <c r="E213" s="1">
        <f>IFERROR(__xludf.DUMMYFUNCTION("""COMPUTED_VALUE"""),310.55)</f>
        <v>310.55</v>
      </c>
      <c r="G213" s="2">
        <f>IFERROR(__xludf.DUMMYFUNCTION("""COMPUTED_VALUE"""),45597.66666666667)</f>
        <v>45597.66667</v>
      </c>
      <c r="H213" s="1">
        <f>IFERROR(__xludf.DUMMYFUNCTION("""COMPUTED_VALUE"""),305.15)</f>
        <v>305.15</v>
      </c>
      <c r="J213" s="2">
        <f>IFERROR(__xludf.DUMMYFUNCTION("""COMPUTED_VALUE"""),45597.66666666667)</f>
        <v>45597.66667</v>
      </c>
      <c r="K213" s="1">
        <f>IFERROR(__xludf.DUMMYFUNCTION("""COMPUTED_VALUE"""),306.01)</f>
        <v>306.01</v>
      </c>
      <c r="M213" s="2">
        <f>IFERROR(__xludf.DUMMYFUNCTION("""COMPUTED_VALUE"""),45597.66666666667)</f>
        <v>45597.66667</v>
      </c>
      <c r="N213" s="1">
        <f>IFERROR(__xludf.DUMMYFUNCTION("""COMPUTED_VALUE"""),4049960.0)</f>
        <v>4049960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IFERROR(__xludf.DUMMYFUNCTION("""COMPUTED_VALUE"""),305.53)</f>
        <v>305.53</v>
      </c>
      <c r="D214" s="2">
        <f>IFERROR(__xludf.DUMMYFUNCTION("""COMPUTED_VALUE"""),45600.66666666667)</f>
        <v>45600.66667</v>
      </c>
      <c r="E214" s="1">
        <f>IFERROR(__xludf.DUMMYFUNCTION("""COMPUTED_VALUE"""),308.23)</f>
        <v>308.23</v>
      </c>
      <c r="G214" s="2">
        <f>IFERROR(__xludf.DUMMYFUNCTION("""COMPUTED_VALUE"""),45600.66666666667)</f>
        <v>45600.66667</v>
      </c>
      <c r="H214" s="1">
        <f>IFERROR(__xludf.DUMMYFUNCTION("""COMPUTED_VALUE"""),304.64)</f>
        <v>304.64</v>
      </c>
      <c r="J214" s="2">
        <f>IFERROR(__xludf.DUMMYFUNCTION("""COMPUTED_VALUE"""),45600.66666666667)</f>
        <v>45600.66667</v>
      </c>
      <c r="K214" s="1">
        <f>IFERROR(__xludf.DUMMYFUNCTION("""COMPUTED_VALUE"""),305.55)</f>
        <v>305.55</v>
      </c>
      <c r="M214" s="2">
        <f>IFERROR(__xludf.DUMMYFUNCTION("""COMPUTED_VALUE"""),45600.66666666667)</f>
        <v>45600.66667</v>
      </c>
      <c r="N214" s="1">
        <f>IFERROR(__xludf.DUMMYFUNCTION("""COMPUTED_VALUE"""),1.0981029E7)</f>
        <v>10981029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IFERROR(__xludf.DUMMYFUNCTION("""COMPUTED_VALUE"""),304.87)</f>
        <v>304.87</v>
      </c>
      <c r="D215" s="2">
        <f>IFERROR(__xludf.DUMMYFUNCTION("""COMPUTED_VALUE"""),45601.66666666667)</f>
        <v>45601.66667</v>
      </c>
      <c r="E215" s="1">
        <f>IFERROR(__xludf.DUMMYFUNCTION("""COMPUTED_VALUE"""),308.96)</f>
        <v>308.96</v>
      </c>
      <c r="G215" s="2">
        <f>IFERROR(__xludf.DUMMYFUNCTION("""COMPUTED_VALUE"""),45601.66666666667)</f>
        <v>45601.66667</v>
      </c>
      <c r="H215" s="1">
        <f>IFERROR(__xludf.DUMMYFUNCTION("""COMPUTED_VALUE"""),304.15)</f>
        <v>304.15</v>
      </c>
      <c r="J215" s="2">
        <f>IFERROR(__xludf.DUMMYFUNCTION("""COMPUTED_VALUE"""),45601.66666666667)</f>
        <v>45601.66667</v>
      </c>
      <c r="K215" s="1">
        <f>IFERROR(__xludf.DUMMYFUNCTION("""COMPUTED_VALUE"""),308.95)</f>
        <v>308.95</v>
      </c>
      <c r="M215" s="2">
        <f>IFERROR(__xludf.DUMMYFUNCTION("""COMPUTED_VALUE"""),45601.66666666667)</f>
        <v>45601.66667</v>
      </c>
      <c r="N215" s="1">
        <f>IFERROR(__xludf.DUMMYFUNCTION("""COMPUTED_VALUE"""),1.1860068E7)</f>
        <v>11860068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IFERROR(__xludf.DUMMYFUNCTION("""COMPUTED_VALUE"""),314.3)</f>
        <v>314.3</v>
      </c>
      <c r="D216" s="2">
        <f>IFERROR(__xludf.DUMMYFUNCTION("""COMPUTED_VALUE"""),45602.66666666667)</f>
        <v>45602.66667</v>
      </c>
      <c r="E216" s="1">
        <f>IFERROR(__xludf.DUMMYFUNCTION("""COMPUTED_VALUE"""),318.16)</f>
        <v>318.16</v>
      </c>
      <c r="G216" s="2">
        <f>IFERROR(__xludf.DUMMYFUNCTION("""COMPUTED_VALUE"""),45602.66666666667)</f>
        <v>45602.66667</v>
      </c>
      <c r="H216" s="1">
        <f>IFERROR(__xludf.DUMMYFUNCTION("""COMPUTED_VALUE"""),311.88)</f>
        <v>311.88</v>
      </c>
      <c r="J216" s="2">
        <f>IFERROR(__xludf.DUMMYFUNCTION("""COMPUTED_VALUE"""),45602.66666666667)</f>
        <v>45602.66667</v>
      </c>
      <c r="K216" s="1">
        <f>IFERROR(__xludf.DUMMYFUNCTION("""COMPUTED_VALUE"""),314.78)</f>
        <v>314.78</v>
      </c>
      <c r="M216" s="2">
        <f>IFERROR(__xludf.DUMMYFUNCTION("""COMPUTED_VALUE"""),45602.66666666667)</f>
        <v>45602.66667</v>
      </c>
      <c r="N216" s="1">
        <f>IFERROR(__xludf.DUMMYFUNCTION("""COMPUTED_VALUE"""),1.2931885E7)</f>
        <v>12931885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IFERROR(__xludf.DUMMYFUNCTION("""COMPUTED_VALUE"""),313.82)</f>
        <v>313.82</v>
      </c>
      <c r="D217" s="2">
        <f>IFERROR(__xludf.DUMMYFUNCTION("""COMPUTED_VALUE"""),45603.66666666667)</f>
        <v>45603.66667</v>
      </c>
      <c r="E217" s="1">
        <f>IFERROR(__xludf.DUMMYFUNCTION("""COMPUTED_VALUE"""),319.54)</f>
        <v>319.54</v>
      </c>
      <c r="G217" s="2">
        <f>IFERROR(__xludf.DUMMYFUNCTION("""COMPUTED_VALUE"""),45603.66666666667)</f>
        <v>45603.66667</v>
      </c>
      <c r="H217" s="1">
        <f>IFERROR(__xludf.DUMMYFUNCTION("""COMPUTED_VALUE"""),313.82)</f>
        <v>313.82</v>
      </c>
      <c r="J217" s="2">
        <f>IFERROR(__xludf.DUMMYFUNCTION("""COMPUTED_VALUE"""),45603.66666666667)</f>
        <v>45603.66667</v>
      </c>
      <c r="K217" s="1">
        <f>IFERROR(__xludf.DUMMYFUNCTION("""COMPUTED_VALUE"""),314.52)</f>
        <v>314.52</v>
      </c>
      <c r="M217" s="2">
        <f>IFERROR(__xludf.DUMMYFUNCTION("""COMPUTED_VALUE"""),45603.66666666667)</f>
        <v>45603.66667</v>
      </c>
      <c r="N217" s="1">
        <f>IFERROR(__xludf.DUMMYFUNCTION("""COMPUTED_VALUE"""),1.0903922E7)</f>
        <v>10903922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IFERROR(__xludf.DUMMYFUNCTION("""COMPUTED_VALUE"""),316.54)</f>
        <v>316.54</v>
      </c>
      <c r="D218" s="2">
        <f>IFERROR(__xludf.DUMMYFUNCTION("""COMPUTED_VALUE"""),45604.66666666667)</f>
        <v>45604.66667</v>
      </c>
      <c r="E218" s="1">
        <f>IFERROR(__xludf.DUMMYFUNCTION("""COMPUTED_VALUE"""),321.18)</f>
        <v>321.18</v>
      </c>
      <c r="G218" s="2">
        <f>IFERROR(__xludf.DUMMYFUNCTION("""COMPUTED_VALUE"""),45604.66666666667)</f>
        <v>45604.66667</v>
      </c>
      <c r="H218" s="1">
        <f>IFERROR(__xludf.DUMMYFUNCTION("""COMPUTED_VALUE"""),315.49)</f>
        <v>315.49</v>
      </c>
      <c r="J218" s="2">
        <f>IFERROR(__xludf.DUMMYFUNCTION("""COMPUTED_VALUE"""),45604.66666666667)</f>
        <v>45604.66667</v>
      </c>
      <c r="K218" s="1">
        <f>IFERROR(__xludf.DUMMYFUNCTION("""COMPUTED_VALUE"""),318.98)</f>
        <v>318.98</v>
      </c>
      <c r="M218" s="2">
        <f>IFERROR(__xludf.DUMMYFUNCTION("""COMPUTED_VALUE"""),45604.66666666667)</f>
        <v>45604.66667</v>
      </c>
      <c r="N218" s="1">
        <f>IFERROR(__xludf.DUMMYFUNCTION("""COMPUTED_VALUE"""),8249108.0)</f>
        <v>8249108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IFERROR(__xludf.DUMMYFUNCTION("""COMPUTED_VALUE"""),320.9)</f>
        <v>320.9</v>
      </c>
      <c r="D219" s="2">
        <f>IFERROR(__xludf.DUMMYFUNCTION("""COMPUTED_VALUE"""),45607.66666666667)</f>
        <v>45607.66667</v>
      </c>
      <c r="E219" s="1">
        <f>IFERROR(__xludf.DUMMYFUNCTION("""COMPUTED_VALUE"""),325.19)</f>
        <v>325.19</v>
      </c>
      <c r="G219" s="2">
        <f>IFERROR(__xludf.DUMMYFUNCTION("""COMPUTED_VALUE"""),45607.66666666667)</f>
        <v>45607.66667</v>
      </c>
      <c r="H219" s="1">
        <f>IFERROR(__xludf.DUMMYFUNCTION("""COMPUTED_VALUE"""),319.99)</f>
        <v>319.99</v>
      </c>
      <c r="J219" s="2">
        <f>IFERROR(__xludf.DUMMYFUNCTION("""COMPUTED_VALUE"""),45607.66666666667)</f>
        <v>45607.66667</v>
      </c>
      <c r="K219" s="1">
        <f>IFERROR(__xludf.DUMMYFUNCTION("""COMPUTED_VALUE"""),324.64)</f>
        <v>324.64</v>
      </c>
      <c r="M219" s="2">
        <f>IFERROR(__xludf.DUMMYFUNCTION("""COMPUTED_VALUE"""),45607.66666666667)</f>
        <v>45607.66667</v>
      </c>
      <c r="N219" s="1">
        <f>IFERROR(__xludf.DUMMYFUNCTION("""COMPUTED_VALUE"""),6429926.0)</f>
        <v>6429926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IFERROR(__xludf.DUMMYFUNCTION("""COMPUTED_VALUE"""),325.01)</f>
        <v>325.01</v>
      </c>
      <c r="D220" s="2">
        <f>IFERROR(__xludf.DUMMYFUNCTION("""COMPUTED_VALUE"""),45608.66666666667)</f>
        <v>45608.66667</v>
      </c>
      <c r="E220" s="1">
        <f>IFERROR(__xludf.DUMMYFUNCTION("""COMPUTED_VALUE"""),328.63)</f>
        <v>328.63</v>
      </c>
      <c r="G220" s="2">
        <f>IFERROR(__xludf.DUMMYFUNCTION("""COMPUTED_VALUE"""),45608.66666666667)</f>
        <v>45608.66667</v>
      </c>
      <c r="H220" s="1">
        <f>IFERROR(__xludf.DUMMYFUNCTION("""COMPUTED_VALUE"""),324.86)</f>
        <v>324.86</v>
      </c>
      <c r="J220" s="2">
        <f>IFERROR(__xludf.DUMMYFUNCTION("""COMPUTED_VALUE"""),45608.66666666667)</f>
        <v>45608.66667</v>
      </c>
      <c r="K220" s="1">
        <f>IFERROR(__xludf.DUMMYFUNCTION("""COMPUTED_VALUE"""),325.14)</f>
        <v>325.14</v>
      </c>
      <c r="M220" s="2">
        <f>IFERROR(__xludf.DUMMYFUNCTION("""COMPUTED_VALUE"""),45608.66666666667)</f>
        <v>45608.66667</v>
      </c>
      <c r="N220" s="1">
        <f>IFERROR(__xludf.DUMMYFUNCTION("""COMPUTED_VALUE"""),6543052.0)</f>
        <v>6543052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IFERROR(__xludf.DUMMYFUNCTION("""COMPUTED_VALUE"""),326.92)</f>
        <v>326.92</v>
      </c>
      <c r="D221" s="2">
        <f>IFERROR(__xludf.DUMMYFUNCTION("""COMPUTED_VALUE"""),45609.66666666667)</f>
        <v>45609.66667</v>
      </c>
      <c r="E221" s="1">
        <f>IFERROR(__xludf.DUMMYFUNCTION("""COMPUTED_VALUE"""),327.62)</f>
        <v>327.62</v>
      </c>
      <c r="G221" s="2">
        <f>IFERROR(__xludf.DUMMYFUNCTION("""COMPUTED_VALUE"""),45609.66666666667)</f>
        <v>45609.66667</v>
      </c>
      <c r="H221" s="1">
        <f>IFERROR(__xludf.DUMMYFUNCTION("""COMPUTED_VALUE"""),323.88)</f>
        <v>323.88</v>
      </c>
      <c r="J221" s="2">
        <f>IFERROR(__xludf.DUMMYFUNCTION("""COMPUTED_VALUE"""),45609.66666666667)</f>
        <v>45609.66667</v>
      </c>
      <c r="K221" s="1">
        <f>IFERROR(__xludf.DUMMYFUNCTION("""COMPUTED_VALUE"""),324.08)</f>
        <v>324.08</v>
      </c>
      <c r="M221" s="2">
        <f>IFERROR(__xludf.DUMMYFUNCTION("""COMPUTED_VALUE"""),45609.66666666667)</f>
        <v>45609.66667</v>
      </c>
      <c r="N221" s="1">
        <f>IFERROR(__xludf.DUMMYFUNCTION("""COMPUTED_VALUE"""),5941434.0)</f>
        <v>5941434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IFERROR(__xludf.DUMMYFUNCTION("""COMPUTED_VALUE"""),324.76)</f>
        <v>324.76</v>
      </c>
      <c r="D222" s="2">
        <f>IFERROR(__xludf.DUMMYFUNCTION("""COMPUTED_VALUE"""),45610.66666666667)</f>
        <v>45610.66667</v>
      </c>
      <c r="E222" s="1">
        <f>IFERROR(__xludf.DUMMYFUNCTION("""COMPUTED_VALUE"""),325.07)</f>
        <v>325.07</v>
      </c>
      <c r="G222" s="2">
        <f>IFERROR(__xludf.DUMMYFUNCTION("""COMPUTED_VALUE"""),45610.66666666667)</f>
        <v>45610.66667</v>
      </c>
      <c r="H222" s="1">
        <f>IFERROR(__xludf.DUMMYFUNCTION("""COMPUTED_VALUE"""),320.14)</f>
        <v>320.14</v>
      </c>
      <c r="J222" s="2">
        <f>IFERROR(__xludf.DUMMYFUNCTION("""COMPUTED_VALUE"""),45610.66666666667)</f>
        <v>45610.66667</v>
      </c>
      <c r="K222" s="1">
        <f>IFERROR(__xludf.DUMMYFUNCTION("""COMPUTED_VALUE"""),320.42)</f>
        <v>320.42</v>
      </c>
      <c r="M222" s="2">
        <f>IFERROR(__xludf.DUMMYFUNCTION("""COMPUTED_VALUE"""),45610.66666666667)</f>
        <v>45610.66667</v>
      </c>
      <c r="N222" s="1">
        <f>IFERROR(__xludf.DUMMYFUNCTION("""COMPUTED_VALUE"""),6969766.0)</f>
        <v>6969766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IFERROR(__xludf.DUMMYFUNCTION("""COMPUTED_VALUE"""),320.85)</f>
        <v>320.85</v>
      </c>
      <c r="D223" s="2">
        <f>IFERROR(__xludf.DUMMYFUNCTION("""COMPUTED_VALUE"""),45611.66666666667)</f>
        <v>45611.66667</v>
      </c>
      <c r="E223" s="1">
        <f>IFERROR(__xludf.DUMMYFUNCTION("""COMPUTED_VALUE"""),325.5)</f>
        <v>325.5</v>
      </c>
      <c r="G223" s="2">
        <f>IFERROR(__xludf.DUMMYFUNCTION("""COMPUTED_VALUE"""),45611.66666666667)</f>
        <v>45611.66667</v>
      </c>
      <c r="H223" s="1">
        <f>IFERROR(__xludf.DUMMYFUNCTION("""COMPUTED_VALUE"""),320.81)</f>
        <v>320.81</v>
      </c>
      <c r="J223" s="2">
        <f>IFERROR(__xludf.DUMMYFUNCTION("""COMPUTED_VALUE"""),45611.66666666667)</f>
        <v>45611.66667</v>
      </c>
      <c r="K223" s="1">
        <f>IFERROR(__xludf.DUMMYFUNCTION("""COMPUTED_VALUE"""),324.24)</f>
        <v>324.24</v>
      </c>
      <c r="M223" s="2">
        <f>IFERROR(__xludf.DUMMYFUNCTION("""COMPUTED_VALUE"""),45611.66666666667)</f>
        <v>45611.66667</v>
      </c>
      <c r="N223" s="1">
        <f>IFERROR(__xludf.DUMMYFUNCTION("""COMPUTED_VALUE"""),7951822.0)</f>
        <v>7951822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IFERROR(__xludf.DUMMYFUNCTION("""COMPUTED_VALUE"""),324.07)</f>
        <v>324.07</v>
      </c>
      <c r="D224" s="2">
        <f>IFERROR(__xludf.DUMMYFUNCTION("""COMPUTED_VALUE"""),45614.66666666667)</f>
        <v>45614.66667</v>
      </c>
      <c r="E224" s="1">
        <f>IFERROR(__xludf.DUMMYFUNCTION("""COMPUTED_VALUE"""),330.15)</f>
        <v>330.15</v>
      </c>
      <c r="G224" s="2">
        <f>IFERROR(__xludf.DUMMYFUNCTION("""COMPUTED_VALUE"""),45614.66666666667)</f>
        <v>45614.66667</v>
      </c>
      <c r="H224" s="1">
        <f>IFERROR(__xludf.DUMMYFUNCTION("""COMPUTED_VALUE"""),323.85)</f>
        <v>323.85</v>
      </c>
      <c r="J224" s="2">
        <f>IFERROR(__xludf.DUMMYFUNCTION("""COMPUTED_VALUE"""),45614.66666666667)</f>
        <v>45614.66667</v>
      </c>
      <c r="K224" s="1">
        <f>IFERROR(__xludf.DUMMYFUNCTION("""COMPUTED_VALUE"""),328.9)</f>
        <v>328.9</v>
      </c>
      <c r="M224" s="2">
        <f>IFERROR(__xludf.DUMMYFUNCTION("""COMPUTED_VALUE"""),45614.66666666667)</f>
        <v>45614.66667</v>
      </c>
      <c r="N224" s="1">
        <f>IFERROR(__xludf.DUMMYFUNCTION("""COMPUTED_VALUE"""),8065739.0)</f>
        <v>8065739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IFERROR(__xludf.DUMMYFUNCTION("""COMPUTED_VALUE"""),327.16)</f>
        <v>327.16</v>
      </c>
      <c r="D225" s="2">
        <f>IFERROR(__xludf.DUMMYFUNCTION("""COMPUTED_VALUE"""),45615.66666666667)</f>
        <v>45615.66667</v>
      </c>
      <c r="E225" s="1">
        <f>IFERROR(__xludf.DUMMYFUNCTION("""COMPUTED_VALUE"""),329.41)</f>
        <v>329.41</v>
      </c>
      <c r="G225" s="2">
        <f>IFERROR(__xludf.DUMMYFUNCTION("""COMPUTED_VALUE"""),45615.66666666667)</f>
        <v>45615.66667</v>
      </c>
      <c r="H225" s="1">
        <f>IFERROR(__xludf.DUMMYFUNCTION("""COMPUTED_VALUE"""),325.85)</f>
        <v>325.85</v>
      </c>
      <c r="J225" s="2">
        <f>IFERROR(__xludf.DUMMYFUNCTION("""COMPUTED_VALUE"""),45615.66666666667)</f>
        <v>45615.66667</v>
      </c>
      <c r="K225" s="1">
        <f>IFERROR(__xludf.DUMMYFUNCTION("""COMPUTED_VALUE"""),329.34)</f>
        <v>329.34</v>
      </c>
      <c r="M225" s="2">
        <f>IFERROR(__xludf.DUMMYFUNCTION("""COMPUTED_VALUE"""),45615.66666666667)</f>
        <v>45615.66667</v>
      </c>
      <c r="N225" s="1">
        <f>IFERROR(__xludf.DUMMYFUNCTION("""COMPUTED_VALUE"""),6639812.0)</f>
        <v>6639812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IFERROR(__xludf.DUMMYFUNCTION("""COMPUTED_VALUE"""),327.97)</f>
        <v>327.97</v>
      </c>
      <c r="D226" s="2">
        <f>IFERROR(__xludf.DUMMYFUNCTION("""COMPUTED_VALUE"""),45616.66666666667)</f>
        <v>45616.66667</v>
      </c>
      <c r="E226" s="1">
        <f>IFERROR(__xludf.DUMMYFUNCTION("""COMPUTED_VALUE"""),329.75)</f>
        <v>329.75</v>
      </c>
      <c r="G226" s="2">
        <f>IFERROR(__xludf.DUMMYFUNCTION("""COMPUTED_VALUE"""),45616.66666666667)</f>
        <v>45616.66667</v>
      </c>
      <c r="H226" s="1">
        <f>IFERROR(__xludf.DUMMYFUNCTION("""COMPUTED_VALUE"""),326.58)</f>
        <v>326.58</v>
      </c>
      <c r="J226" s="2">
        <f>IFERROR(__xludf.DUMMYFUNCTION("""COMPUTED_VALUE"""),45616.66666666667)</f>
        <v>45616.66667</v>
      </c>
      <c r="K226" s="1">
        <f>IFERROR(__xludf.DUMMYFUNCTION("""COMPUTED_VALUE"""),328.58)</f>
        <v>328.58</v>
      </c>
      <c r="M226" s="2">
        <f>IFERROR(__xludf.DUMMYFUNCTION("""COMPUTED_VALUE"""),45616.66666666667)</f>
        <v>45616.66667</v>
      </c>
      <c r="N226" s="1">
        <f>IFERROR(__xludf.DUMMYFUNCTION("""COMPUTED_VALUE"""),7962931.0)</f>
        <v>7962931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IFERROR(__xludf.DUMMYFUNCTION("""COMPUTED_VALUE"""),330.37)</f>
        <v>330.37</v>
      </c>
      <c r="D227" s="2">
        <f>IFERROR(__xludf.DUMMYFUNCTION("""COMPUTED_VALUE"""),45617.66666666667)</f>
        <v>45617.66667</v>
      </c>
      <c r="E227" s="1">
        <f>IFERROR(__xludf.DUMMYFUNCTION("""COMPUTED_VALUE"""),336.0)</f>
        <v>336</v>
      </c>
      <c r="G227" s="2">
        <f>IFERROR(__xludf.DUMMYFUNCTION("""COMPUTED_VALUE"""),45617.66666666667)</f>
        <v>45617.66667</v>
      </c>
      <c r="H227" s="1">
        <f>IFERROR(__xludf.DUMMYFUNCTION("""COMPUTED_VALUE"""),329.16)</f>
        <v>329.16</v>
      </c>
      <c r="J227" s="2">
        <f>IFERROR(__xludf.DUMMYFUNCTION("""COMPUTED_VALUE"""),45617.66666666667)</f>
        <v>45617.66667</v>
      </c>
      <c r="K227" s="1">
        <f>IFERROR(__xludf.DUMMYFUNCTION("""COMPUTED_VALUE"""),335.69)</f>
        <v>335.69</v>
      </c>
      <c r="M227" s="2">
        <f>IFERROR(__xludf.DUMMYFUNCTION("""COMPUTED_VALUE"""),45617.66666666667)</f>
        <v>45617.66667</v>
      </c>
      <c r="N227" s="1">
        <f>IFERROR(__xludf.DUMMYFUNCTION("""COMPUTED_VALUE"""),6780414.0)</f>
        <v>6780414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IFERROR(__xludf.DUMMYFUNCTION("""COMPUTED_VALUE"""),337.45)</f>
        <v>337.45</v>
      </c>
      <c r="D228" s="2">
        <f>IFERROR(__xludf.DUMMYFUNCTION("""COMPUTED_VALUE"""),45618.66666666667)</f>
        <v>45618.66667</v>
      </c>
      <c r="E228" s="1">
        <f>IFERROR(__xludf.DUMMYFUNCTION("""COMPUTED_VALUE"""),343.79)</f>
        <v>343.79</v>
      </c>
      <c r="G228" s="2">
        <f>IFERROR(__xludf.DUMMYFUNCTION("""COMPUTED_VALUE"""),45618.66666666667)</f>
        <v>45618.66667</v>
      </c>
      <c r="H228" s="1">
        <f>IFERROR(__xludf.DUMMYFUNCTION("""COMPUTED_VALUE"""),337.41)</f>
        <v>337.41</v>
      </c>
      <c r="J228" s="2">
        <f>IFERROR(__xludf.DUMMYFUNCTION("""COMPUTED_VALUE"""),45618.66666666667)</f>
        <v>45618.66667</v>
      </c>
      <c r="K228" s="1">
        <f>IFERROR(__xludf.DUMMYFUNCTION("""COMPUTED_VALUE"""),343.14)</f>
        <v>343.14</v>
      </c>
      <c r="M228" s="2">
        <f>IFERROR(__xludf.DUMMYFUNCTION("""COMPUTED_VALUE"""),45618.66666666667)</f>
        <v>45618.66667</v>
      </c>
      <c r="N228" s="1">
        <f>IFERROR(__xludf.DUMMYFUNCTION("""COMPUTED_VALUE"""),1.5503354E7)</f>
        <v>15503354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IFERROR(__xludf.DUMMYFUNCTION("""COMPUTED_VALUE"""),344.26)</f>
        <v>344.26</v>
      </c>
      <c r="D229" s="2">
        <f>IFERROR(__xludf.DUMMYFUNCTION("""COMPUTED_VALUE"""),45621.66666666667)</f>
        <v>45621.66667</v>
      </c>
      <c r="E229" s="1">
        <f>IFERROR(__xludf.DUMMYFUNCTION("""COMPUTED_VALUE"""),347.84)</f>
        <v>347.84</v>
      </c>
      <c r="G229" s="2">
        <f>IFERROR(__xludf.DUMMYFUNCTION("""COMPUTED_VALUE"""),45621.66666666667)</f>
        <v>45621.66667</v>
      </c>
      <c r="H229" s="1">
        <f>IFERROR(__xludf.DUMMYFUNCTION("""COMPUTED_VALUE"""),344.07)</f>
        <v>344.07</v>
      </c>
      <c r="J229" s="2">
        <f>IFERROR(__xludf.DUMMYFUNCTION("""COMPUTED_VALUE"""),45621.66666666667)</f>
        <v>45621.66667</v>
      </c>
      <c r="K229" s="1">
        <f>IFERROR(__xludf.DUMMYFUNCTION("""COMPUTED_VALUE"""),345.85)</f>
        <v>345.85</v>
      </c>
      <c r="M229" s="2">
        <f>IFERROR(__xludf.DUMMYFUNCTION("""COMPUTED_VALUE"""),45621.66666666667)</f>
        <v>45621.66667</v>
      </c>
      <c r="N229" s="1">
        <f>IFERROR(__xludf.DUMMYFUNCTION("""COMPUTED_VALUE"""),1.4273618E7)</f>
        <v>14273618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IFERROR(__xludf.DUMMYFUNCTION("""COMPUTED_VALUE"""),345.55)</f>
        <v>345.55</v>
      </c>
      <c r="D230" s="2">
        <f>IFERROR(__xludf.DUMMYFUNCTION("""COMPUTED_VALUE"""),45622.66666666667)</f>
        <v>45622.66667</v>
      </c>
      <c r="E230" s="1">
        <f>IFERROR(__xludf.DUMMYFUNCTION("""COMPUTED_VALUE"""),345.83)</f>
        <v>345.83</v>
      </c>
      <c r="G230" s="2">
        <f>IFERROR(__xludf.DUMMYFUNCTION("""COMPUTED_VALUE"""),45622.66666666667)</f>
        <v>45622.66667</v>
      </c>
      <c r="H230" s="1">
        <f>IFERROR(__xludf.DUMMYFUNCTION("""COMPUTED_VALUE"""),343.22)</f>
        <v>343.22</v>
      </c>
      <c r="J230" s="2">
        <f>IFERROR(__xludf.DUMMYFUNCTION("""COMPUTED_VALUE"""),45622.66666666667)</f>
        <v>45622.66667</v>
      </c>
      <c r="K230" s="1">
        <f>IFERROR(__xludf.DUMMYFUNCTION("""COMPUTED_VALUE"""),344.83)</f>
        <v>344.83</v>
      </c>
      <c r="M230" s="2">
        <f>IFERROR(__xludf.DUMMYFUNCTION("""COMPUTED_VALUE"""),45622.66666666667)</f>
        <v>45622.66667</v>
      </c>
      <c r="N230" s="1">
        <f>IFERROR(__xludf.DUMMYFUNCTION("""COMPUTED_VALUE"""),1.2859532E7)</f>
        <v>12859532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IFERROR(__xludf.DUMMYFUNCTION("""COMPUTED_VALUE"""),346.87)</f>
        <v>346.87</v>
      </c>
      <c r="D231" s="2">
        <f>IFERROR(__xludf.DUMMYFUNCTION("""COMPUTED_VALUE"""),45623.66666666667)</f>
        <v>45623.66667</v>
      </c>
      <c r="E231" s="1">
        <f>IFERROR(__xludf.DUMMYFUNCTION("""COMPUTED_VALUE"""),349.66)</f>
        <v>349.66</v>
      </c>
      <c r="G231" s="2">
        <f>IFERROR(__xludf.DUMMYFUNCTION("""COMPUTED_VALUE"""),45623.66666666667)</f>
        <v>45623.66667</v>
      </c>
      <c r="H231" s="1">
        <f>IFERROR(__xludf.DUMMYFUNCTION("""COMPUTED_VALUE"""),346.32)</f>
        <v>346.32</v>
      </c>
      <c r="J231" s="2">
        <f>IFERROR(__xludf.DUMMYFUNCTION("""COMPUTED_VALUE"""),45623.66666666667)</f>
        <v>45623.66667</v>
      </c>
      <c r="K231" s="1">
        <f>IFERROR(__xludf.DUMMYFUNCTION("""COMPUTED_VALUE"""),346.82)</f>
        <v>346.82</v>
      </c>
      <c r="M231" s="2">
        <f>IFERROR(__xludf.DUMMYFUNCTION("""COMPUTED_VALUE"""),45623.66666666667)</f>
        <v>45623.66667</v>
      </c>
      <c r="N231" s="1">
        <f>IFERROR(__xludf.DUMMYFUNCTION("""COMPUTED_VALUE"""),9136650.0)</f>
        <v>9136650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IFERROR(__xludf.DUMMYFUNCTION("""COMPUTED_VALUE"""),347.83)</f>
        <v>347.83</v>
      </c>
      <c r="D232" s="2">
        <f>IFERROR(__xludf.DUMMYFUNCTION("""COMPUTED_VALUE"""),45625.54166666667)</f>
        <v>45625.54167</v>
      </c>
      <c r="E232" s="1">
        <f>IFERROR(__xludf.DUMMYFUNCTION("""COMPUTED_VALUE"""),348.84)</f>
        <v>348.84</v>
      </c>
      <c r="G232" s="2">
        <f>IFERROR(__xludf.DUMMYFUNCTION("""COMPUTED_VALUE"""),45625.54166666667)</f>
        <v>45625.54167</v>
      </c>
      <c r="H232" s="1">
        <f>IFERROR(__xludf.DUMMYFUNCTION("""COMPUTED_VALUE"""),347.27)</f>
        <v>347.27</v>
      </c>
      <c r="J232" s="2">
        <f>IFERROR(__xludf.DUMMYFUNCTION("""COMPUTED_VALUE"""),45625.54166666667)</f>
        <v>45625.54167</v>
      </c>
      <c r="K232" s="1">
        <f>IFERROR(__xludf.DUMMYFUNCTION("""COMPUTED_VALUE"""),347.49)</f>
        <v>347.49</v>
      </c>
      <c r="M232" s="2">
        <f>IFERROR(__xludf.DUMMYFUNCTION("""COMPUTED_VALUE"""),45625.54166666667)</f>
        <v>45625.54167</v>
      </c>
      <c r="N232" s="1">
        <f>IFERROR(__xludf.DUMMYFUNCTION("""COMPUTED_VALUE"""),4792885.0)</f>
        <v>4792885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IFERROR(__xludf.DUMMYFUNCTION("""COMPUTED_VALUE"""),347.72)</f>
        <v>347.72</v>
      </c>
      <c r="D233" s="2">
        <f>IFERROR(__xludf.DUMMYFUNCTION("""COMPUTED_VALUE"""),45628.66666666667)</f>
        <v>45628.66667</v>
      </c>
      <c r="E233" s="1">
        <f>IFERROR(__xludf.DUMMYFUNCTION("""COMPUTED_VALUE"""),347.72)</f>
        <v>347.72</v>
      </c>
      <c r="G233" s="2">
        <f>IFERROR(__xludf.DUMMYFUNCTION("""COMPUTED_VALUE"""),45628.66666666667)</f>
        <v>45628.66667</v>
      </c>
      <c r="H233" s="1">
        <f>IFERROR(__xludf.DUMMYFUNCTION("""COMPUTED_VALUE"""),340.75)</f>
        <v>340.75</v>
      </c>
      <c r="J233" s="2">
        <f>IFERROR(__xludf.DUMMYFUNCTION("""COMPUTED_VALUE"""),45628.66666666667)</f>
        <v>45628.66667</v>
      </c>
      <c r="K233" s="1">
        <f>IFERROR(__xludf.DUMMYFUNCTION("""COMPUTED_VALUE"""),341.34)</f>
        <v>341.34</v>
      </c>
      <c r="M233" s="2">
        <f>IFERROR(__xludf.DUMMYFUNCTION("""COMPUTED_VALUE"""),45628.66666666667)</f>
        <v>45628.66667</v>
      </c>
      <c r="N233" s="1">
        <f>IFERROR(__xludf.DUMMYFUNCTION("""COMPUTED_VALUE"""),9787124.0)</f>
        <v>9787124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IFERROR(__xludf.DUMMYFUNCTION("""COMPUTED_VALUE"""),342.92)</f>
        <v>342.92</v>
      </c>
      <c r="D234" s="2">
        <f>IFERROR(__xludf.DUMMYFUNCTION("""COMPUTED_VALUE"""),45629.66666666667)</f>
        <v>45629.66667</v>
      </c>
      <c r="E234" s="1">
        <f>IFERROR(__xludf.DUMMYFUNCTION("""COMPUTED_VALUE"""),343.76)</f>
        <v>343.76</v>
      </c>
      <c r="G234" s="2">
        <f>IFERROR(__xludf.DUMMYFUNCTION("""COMPUTED_VALUE"""),45629.66666666667)</f>
        <v>45629.66667</v>
      </c>
      <c r="H234" s="1">
        <f>IFERROR(__xludf.DUMMYFUNCTION("""COMPUTED_VALUE"""),337.92)</f>
        <v>337.92</v>
      </c>
      <c r="J234" s="2">
        <f>IFERROR(__xludf.DUMMYFUNCTION("""COMPUTED_VALUE"""),45629.66666666667)</f>
        <v>45629.66667</v>
      </c>
      <c r="K234" s="1">
        <f>IFERROR(__xludf.DUMMYFUNCTION("""COMPUTED_VALUE"""),338.04)</f>
        <v>338.04</v>
      </c>
      <c r="M234" s="2">
        <f>IFERROR(__xludf.DUMMYFUNCTION("""COMPUTED_VALUE"""),45629.66666666667)</f>
        <v>45629.66667</v>
      </c>
      <c r="N234" s="1">
        <f>IFERROR(__xludf.DUMMYFUNCTION("""COMPUTED_VALUE"""),7451902.0)</f>
        <v>7451902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IFERROR(__xludf.DUMMYFUNCTION("""COMPUTED_VALUE"""),336.46)</f>
        <v>336.46</v>
      </c>
      <c r="D235" s="2">
        <f>IFERROR(__xludf.DUMMYFUNCTION("""COMPUTED_VALUE"""),45630.66666666667)</f>
        <v>45630.66667</v>
      </c>
      <c r="E235" s="1">
        <f>IFERROR(__xludf.DUMMYFUNCTION("""COMPUTED_VALUE"""),337.4)</f>
        <v>337.4</v>
      </c>
      <c r="G235" s="2">
        <f>IFERROR(__xludf.DUMMYFUNCTION("""COMPUTED_VALUE"""),45630.66666666667)</f>
        <v>45630.66667</v>
      </c>
      <c r="H235" s="1">
        <f>IFERROR(__xludf.DUMMYFUNCTION("""COMPUTED_VALUE"""),333.37)</f>
        <v>333.37</v>
      </c>
      <c r="J235" s="2">
        <f>IFERROR(__xludf.DUMMYFUNCTION("""COMPUTED_VALUE"""),45630.66666666667)</f>
        <v>45630.66667</v>
      </c>
      <c r="K235" s="1">
        <f>IFERROR(__xludf.DUMMYFUNCTION("""COMPUTED_VALUE"""),334.69)</f>
        <v>334.69</v>
      </c>
      <c r="M235" s="2">
        <f>IFERROR(__xludf.DUMMYFUNCTION("""COMPUTED_VALUE"""),45630.66666666667)</f>
        <v>45630.66667</v>
      </c>
      <c r="N235" s="1">
        <f>IFERROR(__xludf.DUMMYFUNCTION("""COMPUTED_VALUE"""),6508131.0)</f>
        <v>6508131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IFERROR(__xludf.DUMMYFUNCTION("""COMPUTED_VALUE"""),334.51)</f>
        <v>334.51</v>
      </c>
      <c r="D236" s="2">
        <f>IFERROR(__xludf.DUMMYFUNCTION("""COMPUTED_VALUE"""),45631.66666666667)</f>
        <v>45631.66667</v>
      </c>
      <c r="E236" s="1">
        <f>IFERROR(__xludf.DUMMYFUNCTION("""COMPUTED_VALUE"""),336.0)</f>
        <v>336</v>
      </c>
      <c r="G236" s="2">
        <f>IFERROR(__xludf.DUMMYFUNCTION("""COMPUTED_VALUE"""),45631.66666666667)</f>
        <v>45631.66667</v>
      </c>
      <c r="H236" s="1">
        <f>IFERROR(__xludf.DUMMYFUNCTION("""COMPUTED_VALUE"""),331.27)</f>
        <v>331.27</v>
      </c>
      <c r="J236" s="2">
        <f>IFERROR(__xludf.DUMMYFUNCTION("""COMPUTED_VALUE"""),45631.66666666667)</f>
        <v>45631.66667</v>
      </c>
      <c r="K236" s="1">
        <f>IFERROR(__xludf.DUMMYFUNCTION("""COMPUTED_VALUE"""),331.38)</f>
        <v>331.38</v>
      </c>
      <c r="M236" s="2">
        <f>IFERROR(__xludf.DUMMYFUNCTION("""COMPUTED_VALUE"""),45631.66666666667)</f>
        <v>45631.66667</v>
      </c>
      <c r="N236" s="1">
        <f>IFERROR(__xludf.DUMMYFUNCTION("""COMPUTED_VALUE"""),7681448.0)</f>
        <v>7681448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IFERROR(__xludf.DUMMYFUNCTION("""COMPUTED_VALUE"""),331.23)</f>
        <v>331.23</v>
      </c>
      <c r="D237" s="2">
        <f>IFERROR(__xludf.DUMMYFUNCTION("""COMPUTED_VALUE"""),45632.66666666667)</f>
        <v>45632.66667</v>
      </c>
      <c r="E237" s="1">
        <f>IFERROR(__xludf.DUMMYFUNCTION("""COMPUTED_VALUE"""),332.28)</f>
        <v>332.28</v>
      </c>
      <c r="G237" s="2">
        <f>IFERROR(__xludf.DUMMYFUNCTION("""COMPUTED_VALUE"""),45632.66666666667)</f>
        <v>45632.66667</v>
      </c>
      <c r="H237" s="1">
        <f>IFERROR(__xludf.DUMMYFUNCTION("""COMPUTED_VALUE"""),327.34)</f>
        <v>327.34</v>
      </c>
      <c r="J237" s="2">
        <f>IFERROR(__xludf.DUMMYFUNCTION("""COMPUTED_VALUE"""),45632.66666666667)</f>
        <v>45632.66667</v>
      </c>
      <c r="K237" s="1">
        <f>IFERROR(__xludf.DUMMYFUNCTION("""COMPUTED_VALUE"""),328.09)</f>
        <v>328.09</v>
      </c>
      <c r="M237" s="2">
        <f>IFERROR(__xludf.DUMMYFUNCTION("""COMPUTED_VALUE"""),45632.66666666667)</f>
        <v>45632.66667</v>
      </c>
      <c r="N237" s="1">
        <f>IFERROR(__xludf.DUMMYFUNCTION("""COMPUTED_VALUE"""),6626143.0)</f>
        <v>6626143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IFERROR(__xludf.DUMMYFUNCTION("""COMPUTED_VALUE"""),327.94)</f>
        <v>327.94</v>
      </c>
      <c r="D238" s="2">
        <f>IFERROR(__xludf.DUMMYFUNCTION("""COMPUTED_VALUE"""),45635.66666666667)</f>
        <v>45635.66667</v>
      </c>
      <c r="E238" s="1">
        <f>IFERROR(__xludf.DUMMYFUNCTION("""COMPUTED_VALUE"""),329.85)</f>
        <v>329.85</v>
      </c>
      <c r="G238" s="2">
        <f>IFERROR(__xludf.DUMMYFUNCTION("""COMPUTED_VALUE"""),45635.66666666667)</f>
        <v>45635.66667</v>
      </c>
      <c r="H238" s="1">
        <f>IFERROR(__xludf.DUMMYFUNCTION("""COMPUTED_VALUE"""),326.13)</f>
        <v>326.13</v>
      </c>
      <c r="J238" s="2">
        <f>IFERROR(__xludf.DUMMYFUNCTION("""COMPUTED_VALUE"""),45635.66666666667)</f>
        <v>45635.66667</v>
      </c>
      <c r="K238" s="1">
        <f>IFERROR(__xludf.DUMMYFUNCTION("""COMPUTED_VALUE"""),326.78)</f>
        <v>326.78</v>
      </c>
      <c r="M238" s="2">
        <f>IFERROR(__xludf.DUMMYFUNCTION("""COMPUTED_VALUE"""),45635.66666666667)</f>
        <v>45635.66667</v>
      </c>
      <c r="N238" s="1">
        <f>IFERROR(__xludf.DUMMYFUNCTION("""COMPUTED_VALUE"""),6328897.0)</f>
        <v>6328897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IFERROR(__xludf.DUMMYFUNCTION("""COMPUTED_VALUE"""),326.09)</f>
        <v>326.09</v>
      </c>
      <c r="D239" s="2">
        <f>IFERROR(__xludf.DUMMYFUNCTION("""COMPUTED_VALUE"""),45636.66666666667)</f>
        <v>45636.66667</v>
      </c>
      <c r="E239" s="1">
        <f>IFERROR(__xludf.DUMMYFUNCTION("""COMPUTED_VALUE"""),329.23)</f>
        <v>329.23</v>
      </c>
      <c r="G239" s="2">
        <f>IFERROR(__xludf.DUMMYFUNCTION("""COMPUTED_VALUE"""),45636.66666666667)</f>
        <v>45636.66667</v>
      </c>
      <c r="H239" s="1">
        <f>IFERROR(__xludf.DUMMYFUNCTION("""COMPUTED_VALUE"""),323.5)</f>
        <v>323.5</v>
      </c>
      <c r="J239" s="2">
        <f>IFERROR(__xludf.DUMMYFUNCTION("""COMPUTED_VALUE"""),45636.66666666667)</f>
        <v>45636.66667</v>
      </c>
      <c r="K239" s="1">
        <f>IFERROR(__xludf.DUMMYFUNCTION("""COMPUTED_VALUE"""),327.02)</f>
        <v>327.02</v>
      </c>
      <c r="M239" s="2">
        <f>IFERROR(__xludf.DUMMYFUNCTION("""COMPUTED_VALUE"""),45636.66666666667)</f>
        <v>45636.66667</v>
      </c>
      <c r="N239" s="1">
        <f>IFERROR(__xludf.DUMMYFUNCTION("""COMPUTED_VALUE"""),6537914.0)</f>
        <v>6537914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IFERROR(__xludf.DUMMYFUNCTION("""COMPUTED_VALUE"""),327.13)</f>
        <v>327.13</v>
      </c>
      <c r="D240" s="2">
        <f>IFERROR(__xludf.DUMMYFUNCTION("""COMPUTED_VALUE"""),45637.66666666667)</f>
        <v>45637.66667</v>
      </c>
      <c r="E240" s="1">
        <f>IFERROR(__xludf.DUMMYFUNCTION("""COMPUTED_VALUE"""),327.69)</f>
        <v>327.69</v>
      </c>
      <c r="G240" s="2">
        <f>IFERROR(__xludf.DUMMYFUNCTION("""COMPUTED_VALUE"""),45637.66666666667)</f>
        <v>45637.66667</v>
      </c>
      <c r="H240" s="1">
        <f>IFERROR(__xludf.DUMMYFUNCTION("""COMPUTED_VALUE"""),325.12)</f>
        <v>325.12</v>
      </c>
      <c r="J240" s="2">
        <f>IFERROR(__xludf.DUMMYFUNCTION("""COMPUTED_VALUE"""),45637.66666666667)</f>
        <v>45637.66667</v>
      </c>
      <c r="K240" s="1">
        <f>IFERROR(__xludf.DUMMYFUNCTION("""COMPUTED_VALUE"""),325.27)</f>
        <v>325.27</v>
      </c>
      <c r="M240" s="2">
        <f>IFERROR(__xludf.DUMMYFUNCTION("""COMPUTED_VALUE"""),45637.66666666667)</f>
        <v>45637.66667</v>
      </c>
      <c r="N240" s="1">
        <f>IFERROR(__xludf.DUMMYFUNCTION("""COMPUTED_VALUE"""),8142800.0)</f>
        <v>8142800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IFERROR(__xludf.DUMMYFUNCTION("""COMPUTED_VALUE"""),326.74)</f>
        <v>326.74</v>
      </c>
      <c r="D241" s="2">
        <f>IFERROR(__xludf.DUMMYFUNCTION("""COMPUTED_VALUE"""),45638.66666666667)</f>
        <v>45638.66667</v>
      </c>
      <c r="E241" s="1">
        <f>IFERROR(__xludf.DUMMYFUNCTION("""COMPUTED_VALUE"""),327.63)</f>
        <v>327.63</v>
      </c>
      <c r="G241" s="2">
        <f>IFERROR(__xludf.DUMMYFUNCTION("""COMPUTED_VALUE"""),45638.66666666667)</f>
        <v>45638.66667</v>
      </c>
      <c r="H241" s="1">
        <f>IFERROR(__xludf.DUMMYFUNCTION("""COMPUTED_VALUE"""),323.4)</f>
        <v>323.4</v>
      </c>
      <c r="J241" s="2">
        <f>IFERROR(__xludf.DUMMYFUNCTION("""COMPUTED_VALUE"""),45638.66666666667)</f>
        <v>45638.66667</v>
      </c>
      <c r="K241" s="1">
        <f>IFERROR(__xludf.DUMMYFUNCTION("""COMPUTED_VALUE"""),323.98)</f>
        <v>323.98</v>
      </c>
      <c r="M241" s="2">
        <f>IFERROR(__xludf.DUMMYFUNCTION("""COMPUTED_VALUE"""),45638.66666666667)</f>
        <v>45638.66667</v>
      </c>
      <c r="N241" s="1">
        <f>IFERROR(__xludf.DUMMYFUNCTION("""COMPUTED_VALUE"""),6117018.0)</f>
        <v>6117018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IFERROR(__xludf.DUMMYFUNCTION("""COMPUTED_VALUE"""),323.97)</f>
        <v>323.97</v>
      </c>
      <c r="D242" s="2">
        <f>IFERROR(__xludf.DUMMYFUNCTION("""COMPUTED_VALUE"""),45639.66666666667)</f>
        <v>45639.66667</v>
      </c>
      <c r="E242" s="1">
        <f>IFERROR(__xludf.DUMMYFUNCTION("""COMPUTED_VALUE"""),324.96)</f>
        <v>324.96</v>
      </c>
      <c r="G242" s="2">
        <f>IFERROR(__xludf.DUMMYFUNCTION("""COMPUTED_VALUE"""),45639.66666666667)</f>
        <v>45639.66667</v>
      </c>
      <c r="H242" s="1">
        <f>IFERROR(__xludf.DUMMYFUNCTION("""COMPUTED_VALUE"""),322.11)</f>
        <v>322.11</v>
      </c>
      <c r="J242" s="2">
        <f>IFERROR(__xludf.DUMMYFUNCTION("""COMPUTED_VALUE"""),45639.66666666667)</f>
        <v>45639.66667</v>
      </c>
      <c r="K242" s="1">
        <f>IFERROR(__xludf.DUMMYFUNCTION("""COMPUTED_VALUE"""),323.66)</f>
        <v>323.66</v>
      </c>
      <c r="M242" s="2">
        <f>IFERROR(__xludf.DUMMYFUNCTION("""COMPUTED_VALUE"""),45639.66666666667)</f>
        <v>45639.66667</v>
      </c>
      <c r="N242" s="1">
        <f>IFERROR(__xludf.DUMMYFUNCTION("""COMPUTED_VALUE"""),5947950.0)</f>
        <v>5947950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IFERROR(__xludf.DUMMYFUNCTION("""COMPUTED_VALUE"""),322.77)</f>
        <v>322.77</v>
      </c>
      <c r="D243" s="2">
        <f>IFERROR(__xludf.DUMMYFUNCTION("""COMPUTED_VALUE"""),45642.66666666667)</f>
        <v>45642.66667</v>
      </c>
      <c r="E243" s="1">
        <f>IFERROR(__xludf.DUMMYFUNCTION("""COMPUTED_VALUE"""),324.82)</f>
        <v>324.82</v>
      </c>
      <c r="G243" s="2">
        <f>IFERROR(__xludf.DUMMYFUNCTION("""COMPUTED_VALUE"""),45642.66666666667)</f>
        <v>45642.66667</v>
      </c>
      <c r="H243" s="1">
        <f>IFERROR(__xludf.DUMMYFUNCTION("""COMPUTED_VALUE"""),322.27)</f>
        <v>322.27</v>
      </c>
      <c r="J243" s="2">
        <f>IFERROR(__xludf.DUMMYFUNCTION("""COMPUTED_VALUE"""),45642.66666666667)</f>
        <v>45642.66667</v>
      </c>
      <c r="K243" s="1">
        <f>IFERROR(__xludf.DUMMYFUNCTION("""COMPUTED_VALUE"""),322.62)</f>
        <v>322.62</v>
      </c>
      <c r="M243" s="2">
        <f>IFERROR(__xludf.DUMMYFUNCTION("""COMPUTED_VALUE"""),45642.66666666667)</f>
        <v>45642.66667</v>
      </c>
      <c r="N243" s="1">
        <f>IFERROR(__xludf.DUMMYFUNCTION("""COMPUTED_VALUE"""),6415463.0)</f>
        <v>6415463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IFERROR(__xludf.DUMMYFUNCTION("""COMPUTED_VALUE"""),320.77)</f>
        <v>320.77</v>
      </c>
      <c r="D244" s="2">
        <f>IFERROR(__xludf.DUMMYFUNCTION("""COMPUTED_VALUE"""),45643.66666666667)</f>
        <v>45643.66667</v>
      </c>
      <c r="E244" s="1">
        <f>IFERROR(__xludf.DUMMYFUNCTION("""COMPUTED_VALUE"""),322.88)</f>
        <v>322.88</v>
      </c>
      <c r="G244" s="2">
        <f>IFERROR(__xludf.DUMMYFUNCTION("""COMPUTED_VALUE"""),45643.66666666667)</f>
        <v>45643.66667</v>
      </c>
      <c r="H244" s="1">
        <f>IFERROR(__xludf.DUMMYFUNCTION("""COMPUTED_VALUE"""),319.43)</f>
        <v>319.43</v>
      </c>
      <c r="J244" s="2">
        <f>IFERROR(__xludf.DUMMYFUNCTION("""COMPUTED_VALUE"""),45643.66666666667)</f>
        <v>45643.66667</v>
      </c>
      <c r="K244" s="1">
        <f>IFERROR(__xludf.DUMMYFUNCTION("""COMPUTED_VALUE"""),322.06)</f>
        <v>322.06</v>
      </c>
      <c r="M244" s="2">
        <f>IFERROR(__xludf.DUMMYFUNCTION("""COMPUTED_VALUE"""),45643.66666666667)</f>
        <v>45643.66667</v>
      </c>
      <c r="N244" s="1">
        <f>IFERROR(__xludf.DUMMYFUNCTION("""COMPUTED_VALUE"""),8425197.0)</f>
        <v>8425197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IFERROR(__xludf.DUMMYFUNCTION("""COMPUTED_VALUE"""),322.07)</f>
        <v>322.07</v>
      </c>
      <c r="D245" s="2">
        <f>IFERROR(__xludf.DUMMYFUNCTION("""COMPUTED_VALUE"""),45644.66666666667)</f>
        <v>45644.66667</v>
      </c>
      <c r="E245" s="1">
        <f>IFERROR(__xludf.DUMMYFUNCTION("""COMPUTED_VALUE"""),324.28)</f>
        <v>324.28</v>
      </c>
      <c r="G245" s="2">
        <f>IFERROR(__xludf.DUMMYFUNCTION("""COMPUTED_VALUE"""),45644.66666666667)</f>
        <v>45644.66667</v>
      </c>
      <c r="H245" s="1">
        <f>IFERROR(__xludf.DUMMYFUNCTION("""COMPUTED_VALUE"""),309.31)</f>
        <v>309.31</v>
      </c>
      <c r="J245" s="2">
        <f>IFERROR(__xludf.DUMMYFUNCTION("""COMPUTED_VALUE"""),45644.66666666667)</f>
        <v>45644.66667</v>
      </c>
      <c r="K245" s="1">
        <f>IFERROR(__xludf.DUMMYFUNCTION("""COMPUTED_VALUE"""),309.46)</f>
        <v>309.46</v>
      </c>
      <c r="M245" s="2">
        <f>IFERROR(__xludf.DUMMYFUNCTION("""COMPUTED_VALUE"""),45644.66666666667)</f>
        <v>45644.66667</v>
      </c>
      <c r="N245" s="1">
        <f>IFERROR(__xludf.DUMMYFUNCTION("""COMPUTED_VALUE"""),8804739.0)</f>
        <v>8804739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IFERROR(__xludf.DUMMYFUNCTION("""COMPUTED_VALUE"""),310.05)</f>
        <v>310.05</v>
      </c>
      <c r="D246" s="2">
        <f>IFERROR(__xludf.DUMMYFUNCTION("""COMPUTED_VALUE"""),45645.66666666667)</f>
        <v>45645.66667</v>
      </c>
      <c r="E246" s="1">
        <f>IFERROR(__xludf.DUMMYFUNCTION("""COMPUTED_VALUE"""),316.47)</f>
        <v>316.47</v>
      </c>
      <c r="G246" s="2">
        <f>IFERROR(__xludf.DUMMYFUNCTION("""COMPUTED_VALUE"""),45645.66666666667)</f>
        <v>45645.66667</v>
      </c>
      <c r="H246" s="1">
        <f>IFERROR(__xludf.DUMMYFUNCTION("""COMPUTED_VALUE"""),310.05)</f>
        <v>310.05</v>
      </c>
      <c r="J246" s="2">
        <f>IFERROR(__xludf.DUMMYFUNCTION("""COMPUTED_VALUE"""),45645.66666666667)</f>
        <v>45645.66667</v>
      </c>
      <c r="K246" s="1">
        <f>IFERROR(__xludf.DUMMYFUNCTION("""COMPUTED_VALUE"""),313.66)</f>
        <v>313.66</v>
      </c>
      <c r="M246" s="2">
        <f>IFERROR(__xludf.DUMMYFUNCTION("""COMPUTED_VALUE"""),45645.66666666667)</f>
        <v>45645.66667</v>
      </c>
      <c r="N246" s="1">
        <f>IFERROR(__xludf.DUMMYFUNCTION("""COMPUTED_VALUE"""),8268845.0)</f>
        <v>8268845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IFERROR(__xludf.DUMMYFUNCTION("""COMPUTED_VALUE"""),312.46)</f>
        <v>312.46</v>
      </c>
      <c r="D247" s="2">
        <f>IFERROR(__xludf.DUMMYFUNCTION("""COMPUTED_VALUE"""),45646.66666666667)</f>
        <v>45646.66667</v>
      </c>
      <c r="E247" s="1">
        <f>IFERROR(__xludf.DUMMYFUNCTION("""COMPUTED_VALUE"""),318.45)</f>
        <v>318.45</v>
      </c>
      <c r="G247" s="2">
        <f>IFERROR(__xludf.DUMMYFUNCTION("""COMPUTED_VALUE"""),45646.66666666667)</f>
        <v>45646.66667</v>
      </c>
      <c r="H247" s="1">
        <f>IFERROR(__xludf.DUMMYFUNCTION("""COMPUTED_VALUE"""),312.15)</f>
        <v>312.15</v>
      </c>
      <c r="J247" s="2">
        <f>IFERROR(__xludf.DUMMYFUNCTION("""COMPUTED_VALUE"""),45646.66666666667)</f>
        <v>45646.66667</v>
      </c>
      <c r="K247" s="1">
        <f>IFERROR(__xludf.DUMMYFUNCTION("""COMPUTED_VALUE"""),316.85)</f>
        <v>316.85</v>
      </c>
      <c r="M247" s="2">
        <f>IFERROR(__xludf.DUMMYFUNCTION("""COMPUTED_VALUE"""),45646.66666666667)</f>
        <v>45646.66667</v>
      </c>
      <c r="N247" s="1">
        <f>IFERROR(__xludf.DUMMYFUNCTION("""COMPUTED_VALUE"""),1.880312E7)</f>
        <v>18803120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IFERROR(__xludf.DUMMYFUNCTION("""COMPUTED_VALUE"""),315.81)</f>
        <v>315.81</v>
      </c>
      <c r="D248" s="2">
        <f>IFERROR(__xludf.DUMMYFUNCTION("""COMPUTED_VALUE"""),45649.66666666667)</f>
        <v>45649.66667</v>
      </c>
      <c r="E248" s="1">
        <f>IFERROR(__xludf.DUMMYFUNCTION("""COMPUTED_VALUE"""),317.33)</f>
        <v>317.33</v>
      </c>
      <c r="G248" s="2">
        <f>IFERROR(__xludf.DUMMYFUNCTION("""COMPUTED_VALUE"""),45649.66666666667)</f>
        <v>45649.66667</v>
      </c>
      <c r="H248" s="1">
        <f>IFERROR(__xludf.DUMMYFUNCTION("""COMPUTED_VALUE"""),313.48)</f>
        <v>313.48</v>
      </c>
      <c r="J248" s="2">
        <f>IFERROR(__xludf.DUMMYFUNCTION("""COMPUTED_VALUE"""),45649.66666666667)</f>
        <v>45649.66667</v>
      </c>
      <c r="K248" s="1">
        <f>IFERROR(__xludf.DUMMYFUNCTION("""COMPUTED_VALUE"""),317.0)</f>
        <v>317</v>
      </c>
      <c r="M248" s="2">
        <f>IFERROR(__xludf.DUMMYFUNCTION("""COMPUTED_VALUE"""),45649.66666666667)</f>
        <v>45649.66667</v>
      </c>
      <c r="N248" s="1">
        <f>IFERROR(__xludf.DUMMYFUNCTION("""COMPUTED_VALUE"""),5234593.0)</f>
        <v>5234593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IFERROR(__xludf.DUMMYFUNCTION("""COMPUTED_VALUE"""),317.25)</f>
        <v>317.25</v>
      </c>
      <c r="D249" s="2">
        <f>IFERROR(__xludf.DUMMYFUNCTION("""COMPUTED_VALUE"""),45650.54166666667)</f>
        <v>45650.54167</v>
      </c>
      <c r="E249" s="1">
        <f>IFERROR(__xludf.DUMMYFUNCTION("""COMPUTED_VALUE"""),319.93)</f>
        <v>319.93</v>
      </c>
      <c r="G249" s="2">
        <f>IFERROR(__xludf.DUMMYFUNCTION("""COMPUTED_VALUE"""),45650.54166666667)</f>
        <v>45650.54167</v>
      </c>
      <c r="H249" s="1">
        <f>IFERROR(__xludf.DUMMYFUNCTION("""COMPUTED_VALUE"""),316.69)</f>
        <v>316.69</v>
      </c>
      <c r="J249" s="2">
        <f>IFERROR(__xludf.DUMMYFUNCTION("""COMPUTED_VALUE"""),45650.54166666667)</f>
        <v>45650.54167</v>
      </c>
      <c r="K249" s="1">
        <f>IFERROR(__xludf.DUMMYFUNCTION("""COMPUTED_VALUE"""),319.88)</f>
        <v>319.88</v>
      </c>
      <c r="M249" s="2">
        <f>IFERROR(__xludf.DUMMYFUNCTION("""COMPUTED_VALUE"""),45650.54166666667)</f>
        <v>45650.54167</v>
      </c>
      <c r="N249" s="1">
        <f>IFERROR(__xludf.DUMMYFUNCTION("""COMPUTED_VALUE"""),1744451.0)</f>
        <v>1744451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IFERROR(__xludf.DUMMYFUNCTION("""COMPUTED_VALUE"""),318.67)</f>
        <v>318.67</v>
      </c>
      <c r="D250" s="2">
        <f>IFERROR(__xludf.DUMMYFUNCTION("""COMPUTED_VALUE"""),45652.66666666667)</f>
        <v>45652.66667</v>
      </c>
      <c r="E250" s="1">
        <f>IFERROR(__xludf.DUMMYFUNCTION("""COMPUTED_VALUE"""),320.31)</f>
        <v>320.31</v>
      </c>
      <c r="G250" s="2">
        <f>IFERROR(__xludf.DUMMYFUNCTION("""COMPUTED_VALUE"""),45652.66666666667)</f>
        <v>45652.66667</v>
      </c>
      <c r="H250" s="1">
        <f>IFERROR(__xludf.DUMMYFUNCTION("""COMPUTED_VALUE"""),317.85)</f>
        <v>317.85</v>
      </c>
      <c r="J250" s="2">
        <f>IFERROR(__xludf.DUMMYFUNCTION("""COMPUTED_VALUE"""),45652.66666666667)</f>
        <v>45652.66667</v>
      </c>
      <c r="K250" s="1">
        <f>IFERROR(__xludf.DUMMYFUNCTION("""COMPUTED_VALUE"""),319.86)</f>
        <v>319.86</v>
      </c>
      <c r="M250" s="2">
        <f>IFERROR(__xludf.DUMMYFUNCTION("""COMPUTED_VALUE"""),45652.66666666667)</f>
        <v>45652.66667</v>
      </c>
      <c r="N250" s="1">
        <f>IFERROR(__xludf.DUMMYFUNCTION("""COMPUTED_VALUE"""),3708295.0)</f>
        <v>3708295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IFERROR(__xludf.DUMMYFUNCTION("""COMPUTED_VALUE"""),317.97)</f>
        <v>317.97</v>
      </c>
      <c r="D251" s="2">
        <f>IFERROR(__xludf.DUMMYFUNCTION("""COMPUTED_VALUE"""),45653.66666666667)</f>
        <v>45653.66667</v>
      </c>
      <c r="E251" s="1">
        <f>IFERROR(__xludf.DUMMYFUNCTION("""COMPUTED_VALUE"""),320.79)</f>
        <v>320.79</v>
      </c>
      <c r="G251" s="2">
        <f>IFERROR(__xludf.DUMMYFUNCTION("""COMPUTED_VALUE"""),45653.66666666667)</f>
        <v>45653.66667</v>
      </c>
      <c r="H251" s="1">
        <f>IFERROR(__xludf.DUMMYFUNCTION("""COMPUTED_VALUE"""),317.32)</f>
        <v>317.32</v>
      </c>
      <c r="J251" s="2">
        <f>IFERROR(__xludf.DUMMYFUNCTION("""COMPUTED_VALUE"""),45653.66666666667)</f>
        <v>45653.66667</v>
      </c>
      <c r="K251" s="1">
        <f>IFERROR(__xludf.DUMMYFUNCTION("""COMPUTED_VALUE"""),318.51)</f>
        <v>318.51</v>
      </c>
      <c r="M251" s="2">
        <f>IFERROR(__xludf.DUMMYFUNCTION("""COMPUTED_VALUE"""),45653.66666666667)</f>
        <v>45653.66667</v>
      </c>
      <c r="N251" s="1">
        <f>IFERROR(__xludf.DUMMYFUNCTION("""COMPUTED_VALUE"""),4261691.0)</f>
        <v>4261691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IFERROR(__xludf.DUMMYFUNCTION("""COMPUTED_VALUE"""),317.14)</f>
        <v>317.14</v>
      </c>
      <c r="D252" s="2">
        <f>IFERROR(__xludf.DUMMYFUNCTION("""COMPUTED_VALUE"""),45656.66666666667)</f>
        <v>45656.66667</v>
      </c>
      <c r="E252" s="1">
        <f>IFERROR(__xludf.DUMMYFUNCTION("""COMPUTED_VALUE"""),319.43)</f>
        <v>319.43</v>
      </c>
      <c r="G252" s="2">
        <f>IFERROR(__xludf.DUMMYFUNCTION("""COMPUTED_VALUE"""),45656.66666666667)</f>
        <v>45656.66667</v>
      </c>
      <c r="H252" s="1">
        <f>IFERROR(__xludf.DUMMYFUNCTION("""COMPUTED_VALUE"""),315.81)</f>
        <v>315.81</v>
      </c>
      <c r="J252" s="2">
        <f>IFERROR(__xludf.DUMMYFUNCTION("""COMPUTED_VALUE"""),45656.66666666667)</f>
        <v>45656.66667</v>
      </c>
      <c r="K252" s="1">
        <f>IFERROR(__xludf.DUMMYFUNCTION("""COMPUTED_VALUE"""),318.42)</f>
        <v>318.42</v>
      </c>
      <c r="M252" s="2">
        <f>IFERROR(__xludf.DUMMYFUNCTION("""COMPUTED_VALUE"""),45656.66666666667)</f>
        <v>45656.66667</v>
      </c>
      <c r="N252" s="1">
        <f>IFERROR(__xludf.DUMMYFUNCTION("""COMPUTED_VALUE"""),4930838.0)</f>
        <v>4930838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IFERROR(__xludf.DUMMYFUNCTION("""COMPUTED_VALUE"""),319.15)</f>
        <v>319.15</v>
      </c>
      <c r="D253" s="2">
        <f>IFERROR(__xludf.DUMMYFUNCTION("""COMPUTED_VALUE"""),45657.66666666667)</f>
        <v>45657.66667</v>
      </c>
      <c r="E253" s="1">
        <f>IFERROR(__xludf.DUMMYFUNCTION("""COMPUTED_VALUE"""),320.18)</f>
        <v>320.18</v>
      </c>
      <c r="G253" s="2">
        <f>IFERROR(__xludf.DUMMYFUNCTION("""COMPUTED_VALUE"""),45657.66666666667)</f>
        <v>45657.66667</v>
      </c>
      <c r="H253" s="1">
        <f>IFERROR(__xludf.DUMMYFUNCTION("""COMPUTED_VALUE"""),317.11)</f>
        <v>317.11</v>
      </c>
      <c r="J253" s="2">
        <f>IFERROR(__xludf.DUMMYFUNCTION("""COMPUTED_VALUE"""),45657.66666666667)</f>
        <v>45657.66667</v>
      </c>
      <c r="K253" s="1">
        <f>IFERROR(__xludf.DUMMYFUNCTION("""COMPUTED_VALUE"""),319.03)</f>
        <v>319.03</v>
      </c>
      <c r="M253" s="2">
        <f>IFERROR(__xludf.DUMMYFUNCTION("""COMPUTED_VALUE"""),45657.66666666667)</f>
        <v>45657.66667</v>
      </c>
      <c r="N253" s="1">
        <f>IFERROR(__xludf.DUMMYFUNCTION("""COMPUTED_VALUE"""),4948235.0)</f>
        <v>4948235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IFERROR(__xludf.DUMMYFUNCTION("""COMPUTED_VALUE"""),321.38)</f>
        <v>321.38</v>
      </c>
      <c r="D254" s="2">
        <f>IFERROR(__xludf.DUMMYFUNCTION("""COMPUTED_VALUE"""),45659.66666666667)</f>
        <v>45659.66667</v>
      </c>
      <c r="E254" s="1">
        <f>IFERROR(__xludf.DUMMYFUNCTION("""COMPUTED_VALUE"""),321.74)</f>
        <v>321.74</v>
      </c>
      <c r="G254" s="2">
        <f>IFERROR(__xludf.DUMMYFUNCTION("""COMPUTED_VALUE"""),45659.66666666667)</f>
        <v>45659.66667</v>
      </c>
      <c r="H254" s="1">
        <f>IFERROR(__xludf.DUMMYFUNCTION("""COMPUTED_VALUE"""),315.93)</f>
        <v>315.93</v>
      </c>
      <c r="J254" s="2">
        <f>IFERROR(__xludf.DUMMYFUNCTION("""COMPUTED_VALUE"""),45659.66666666667)</f>
        <v>45659.66667</v>
      </c>
      <c r="K254" s="1">
        <f>IFERROR(__xludf.DUMMYFUNCTION("""COMPUTED_VALUE"""),318.09)</f>
        <v>318.09</v>
      </c>
      <c r="M254" s="2">
        <f>IFERROR(__xludf.DUMMYFUNCTION("""COMPUTED_VALUE"""),45659.66666666667)</f>
        <v>45659.66667</v>
      </c>
      <c r="N254" s="1">
        <f>IFERROR(__xludf.DUMMYFUNCTION("""COMPUTED_VALUE"""),5076685.0)</f>
        <v>5076685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IFERROR(__xludf.DUMMYFUNCTION("""COMPUTED_VALUE"""),318.33)</f>
        <v>318.33</v>
      </c>
      <c r="D255" s="2">
        <f>IFERROR(__xludf.DUMMYFUNCTION("""COMPUTED_VALUE"""),45660.66666666667)</f>
        <v>45660.66667</v>
      </c>
      <c r="E255" s="1">
        <f>IFERROR(__xludf.DUMMYFUNCTION("""COMPUTED_VALUE"""),320.63)</f>
        <v>320.63</v>
      </c>
      <c r="G255" s="2">
        <f>IFERROR(__xludf.DUMMYFUNCTION("""COMPUTED_VALUE"""),45660.66666666667)</f>
        <v>45660.66667</v>
      </c>
      <c r="H255" s="1">
        <f>IFERROR(__xludf.DUMMYFUNCTION("""COMPUTED_VALUE"""),316.92)</f>
        <v>316.92</v>
      </c>
      <c r="J255" s="2">
        <f>IFERROR(__xludf.DUMMYFUNCTION("""COMPUTED_VALUE"""),45660.66666666667)</f>
        <v>45660.66667</v>
      </c>
      <c r="K255" s="1">
        <f>IFERROR(__xludf.DUMMYFUNCTION("""COMPUTED_VALUE"""),320.08)</f>
        <v>320.08</v>
      </c>
      <c r="M255" s="2">
        <f>IFERROR(__xludf.DUMMYFUNCTION("""COMPUTED_VALUE"""),45660.66666666667)</f>
        <v>45660.66667</v>
      </c>
      <c r="N255" s="1">
        <f>IFERROR(__xludf.DUMMYFUNCTION("""COMPUTED_VALUE"""),4859954.0)</f>
        <v>4859954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IFERROR(__xludf.DUMMYFUNCTION("""COMPUTED_VALUE"""),319.03)</f>
        <v>319.03</v>
      </c>
      <c r="D256" s="2">
        <f>IFERROR(__xludf.DUMMYFUNCTION("""COMPUTED_VALUE"""),45663.66666666667)</f>
        <v>45663.66667</v>
      </c>
      <c r="E256" s="1">
        <f>IFERROR(__xludf.DUMMYFUNCTION("""COMPUTED_VALUE"""),319.62)</f>
        <v>319.62</v>
      </c>
      <c r="G256" s="2">
        <f>IFERROR(__xludf.DUMMYFUNCTION("""COMPUTED_VALUE"""),45663.66666666667)</f>
        <v>45663.66667</v>
      </c>
      <c r="H256" s="1">
        <f>IFERROR(__xludf.DUMMYFUNCTION("""COMPUTED_VALUE"""),313.66)</f>
        <v>313.66</v>
      </c>
      <c r="J256" s="2">
        <f>IFERROR(__xludf.DUMMYFUNCTION("""COMPUTED_VALUE"""),45663.66666666667)</f>
        <v>45663.66667</v>
      </c>
      <c r="K256" s="1">
        <f>IFERROR(__xludf.DUMMYFUNCTION("""COMPUTED_VALUE"""),314.29)</f>
        <v>314.29</v>
      </c>
      <c r="M256" s="2">
        <f>IFERROR(__xludf.DUMMYFUNCTION("""COMPUTED_VALUE"""),45663.66666666667)</f>
        <v>45663.66667</v>
      </c>
      <c r="N256" s="1">
        <f>IFERROR(__xludf.DUMMYFUNCTION("""COMPUTED_VALUE"""),9325181.0)</f>
        <v>9325181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IFERROR(__xludf.DUMMYFUNCTION("""COMPUTED_VALUE"""),314.26)</f>
        <v>314.26</v>
      </c>
      <c r="D257" s="2">
        <f>IFERROR(__xludf.DUMMYFUNCTION("""COMPUTED_VALUE"""),45664.66666666667)</f>
        <v>45664.66667</v>
      </c>
      <c r="E257" s="1">
        <f>IFERROR(__xludf.DUMMYFUNCTION("""COMPUTED_VALUE"""),316.95)</f>
        <v>316.95</v>
      </c>
      <c r="G257" s="2">
        <f>IFERROR(__xludf.DUMMYFUNCTION("""COMPUTED_VALUE"""),45664.66666666667)</f>
        <v>45664.66667</v>
      </c>
      <c r="H257" s="1">
        <f>IFERROR(__xludf.DUMMYFUNCTION("""COMPUTED_VALUE"""),314.23)</f>
        <v>314.23</v>
      </c>
      <c r="J257" s="2">
        <f>IFERROR(__xludf.DUMMYFUNCTION("""COMPUTED_VALUE"""),45664.66666666667)</f>
        <v>45664.66667</v>
      </c>
      <c r="K257" s="1">
        <f>IFERROR(__xludf.DUMMYFUNCTION("""COMPUTED_VALUE"""),315.58)</f>
        <v>315.58</v>
      </c>
      <c r="M257" s="2">
        <f>IFERROR(__xludf.DUMMYFUNCTION("""COMPUTED_VALUE"""),45664.66666666667)</f>
        <v>45664.66667</v>
      </c>
      <c r="N257" s="1">
        <f>IFERROR(__xludf.DUMMYFUNCTION("""COMPUTED_VALUE"""),5647734.0)</f>
        <v>5647734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IFERROR(__xludf.DUMMYFUNCTION("""COMPUTED_VALUE"""),314.04)</f>
        <v>314.04</v>
      </c>
      <c r="D258" s="2">
        <f>IFERROR(__xludf.DUMMYFUNCTION("""COMPUTED_VALUE"""),45665.66666666667)</f>
        <v>45665.66667</v>
      </c>
      <c r="E258" s="1">
        <f>IFERROR(__xludf.DUMMYFUNCTION("""COMPUTED_VALUE"""),319.78)</f>
        <v>319.78</v>
      </c>
      <c r="G258" s="2">
        <f>IFERROR(__xludf.DUMMYFUNCTION("""COMPUTED_VALUE"""),45665.66666666667)</f>
        <v>45665.66667</v>
      </c>
      <c r="H258" s="1">
        <f>IFERROR(__xludf.DUMMYFUNCTION("""COMPUTED_VALUE"""),313.89)</f>
        <v>313.89</v>
      </c>
      <c r="J258" s="2">
        <f>IFERROR(__xludf.DUMMYFUNCTION("""COMPUTED_VALUE"""),45665.66666666667)</f>
        <v>45665.66667</v>
      </c>
      <c r="K258" s="1">
        <f>IFERROR(__xludf.DUMMYFUNCTION("""COMPUTED_VALUE"""),319.77)</f>
        <v>319.77</v>
      </c>
      <c r="M258" s="2">
        <f>IFERROR(__xludf.DUMMYFUNCTION("""COMPUTED_VALUE"""),45665.66666666667)</f>
        <v>45665.66667</v>
      </c>
      <c r="N258" s="1">
        <f>IFERROR(__xludf.DUMMYFUNCTION("""COMPUTED_VALUE"""),5669567.0)</f>
        <v>5669567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IFERROR(__xludf.DUMMYFUNCTION("""COMPUTED_VALUE"""),316.61)</f>
        <v>316.61</v>
      </c>
      <c r="D259" s="2">
        <f>IFERROR(__xludf.DUMMYFUNCTION("""COMPUTED_VALUE"""),45667.66666666667)</f>
        <v>45667.66667</v>
      </c>
      <c r="E259" s="1">
        <f>IFERROR(__xludf.DUMMYFUNCTION("""COMPUTED_VALUE"""),318.1)</f>
        <v>318.1</v>
      </c>
      <c r="G259" s="2">
        <f>IFERROR(__xludf.DUMMYFUNCTION("""COMPUTED_VALUE"""),45667.66666666667)</f>
        <v>45667.66667</v>
      </c>
      <c r="H259" s="1">
        <f>IFERROR(__xludf.DUMMYFUNCTION("""COMPUTED_VALUE"""),313.15)</f>
        <v>313.15</v>
      </c>
      <c r="J259" s="2">
        <f>IFERROR(__xludf.DUMMYFUNCTION("""COMPUTED_VALUE"""),45667.66666666667)</f>
        <v>45667.66667</v>
      </c>
      <c r="K259" s="1">
        <f>IFERROR(__xludf.DUMMYFUNCTION("""COMPUTED_VALUE"""),314.88)</f>
        <v>314.88</v>
      </c>
      <c r="M259" s="2">
        <f>IFERROR(__xludf.DUMMYFUNCTION("""COMPUTED_VALUE"""),45667.66666666667)</f>
        <v>45667.66667</v>
      </c>
      <c r="N259" s="1">
        <f>IFERROR(__xludf.DUMMYFUNCTION("""COMPUTED_VALUE"""),5556525.0)</f>
        <v>5556525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IFERROR(__xludf.DUMMYFUNCTION("""COMPUTED_VALUE"""),315.51)</f>
        <v>315.51</v>
      </c>
      <c r="D260" s="2">
        <f>IFERROR(__xludf.DUMMYFUNCTION("""COMPUTED_VALUE"""),45670.66666666667)</f>
        <v>45670.66667</v>
      </c>
      <c r="E260" s="1">
        <f>IFERROR(__xludf.DUMMYFUNCTION("""COMPUTED_VALUE"""),318.74)</f>
        <v>318.74</v>
      </c>
      <c r="G260" s="2">
        <f>IFERROR(__xludf.DUMMYFUNCTION("""COMPUTED_VALUE"""),45670.66666666667)</f>
        <v>45670.66667</v>
      </c>
      <c r="H260" s="1">
        <f>IFERROR(__xludf.DUMMYFUNCTION("""COMPUTED_VALUE"""),314.67)</f>
        <v>314.67</v>
      </c>
      <c r="J260" s="2">
        <f>IFERROR(__xludf.DUMMYFUNCTION("""COMPUTED_VALUE"""),45670.66666666667)</f>
        <v>45670.66667</v>
      </c>
      <c r="K260" s="1">
        <f>IFERROR(__xludf.DUMMYFUNCTION("""COMPUTED_VALUE"""),318.55)</f>
        <v>318.55</v>
      </c>
      <c r="M260" s="2">
        <f>IFERROR(__xludf.DUMMYFUNCTION("""COMPUTED_VALUE"""),45670.66666666667)</f>
        <v>45670.66667</v>
      </c>
      <c r="N260" s="1">
        <f>IFERROR(__xludf.DUMMYFUNCTION("""COMPUTED_VALUE"""),6411358.0)</f>
        <v>6411358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IFERROR(__xludf.DUMMYFUNCTION("""COMPUTED_VALUE"""),319.58)</f>
        <v>319.58</v>
      </c>
      <c r="D261" s="2">
        <f>IFERROR(__xludf.DUMMYFUNCTION("""COMPUTED_VALUE"""),45671.66666666667)</f>
        <v>45671.66667</v>
      </c>
      <c r="E261" s="1">
        <f>IFERROR(__xludf.DUMMYFUNCTION("""COMPUTED_VALUE"""),323.96)</f>
        <v>323.96</v>
      </c>
      <c r="G261" s="2">
        <f>IFERROR(__xludf.DUMMYFUNCTION("""COMPUTED_VALUE"""),45671.66666666667)</f>
        <v>45671.66667</v>
      </c>
      <c r="H261" s="1">
        <f>IFERROR(__xludf.DUMMYFUNCTION("""COMPUTED_VALUE"""),319.46)</f>
        <v>319.46</v>
      </c>
      <c r="J261" s="2">
        <f>IFERROR(__xludf.DUMMYFUNCTION("""COMPUTED_VALUE"""),45671.66666666667)</f>
        <v>45671.66667</v>
      </c>
      <c r="K261" s="1">
        <f>IFERROR(__xludf.DUMMYFUNCTION("""COMPUTED_VALUE"""),323.79)</f>
        <v>323.79</v>
      </c>
      <c r="M261" s="2">
        <f>IFERROR(__xludf.DUMMYFUNCTION("""COMPUTED_VALUE"""),45671.66666666667)</f>
        <v>45671.66667</v>
      </c>
      <c r="N261" s="1">
        <f>IFERROR(__xludf.DUMMYFUNCTION("""COMPUTED_VALUE"""),7251545.0)</f>
        <v>7251545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IFERROR(__xludf.DUMMYFUNCTION("""COMPUTED_VALUE"""),328.15)</f>
        <v>328.15</v>
      </c>
      <c r="D262" s="2">
        <f>IFERROR(__xludf.DUMMYFUNCTION("""COMPUTED_VALUE"""),45672.66666666667)</f>
        <v>45672.66667</v>
      </c>
      <c r="E262" s="1">
        <f>IFERROR(__xludf.DUMMYFUNCTION("""COMPUTED_VALUE"""),328.19)</f>
        <v>328.19</v>
      </c>
      <c r="G262" s="2">
        <f>IFERROR(__xludf.DUMMYFUNCTION("""COMPUTED_VALUE"""),45672.66666666667)</f>
        <v>45672.66667</v>
      </c>
      <c r="H262" s="1">
        <f>IFERROR(__xludf.DUMMYFUNCTION("""COMPUTED_VALUE"""),324.16)</f>
        <v>324.16</v>
      </c>
      <c r="J262" s="2">
        <f>IFERROR(__xludf.DUMMYFUNCTION("""COMPUTED_VALUE"""),45672.66666666667)</f>
        <v>45672.66667</v>
      </c>
      <c r="K262" s="1">
        <f>IFERROR(__xludf.DUMMYFUNCTION("""COMPUTED_VALUE"""),325.24)</f>
        <v>325.24</v>
      </c>
      <c r="M262" s="2">
        <f>IFERROR(__xludf.DUMMYFUNCTION("""COMPUTED_VALUE"""),45672.66666666667)</f>
        <v>45672.66667</v>
      </c>
      <c r="N262" s="1">
        <f>IFERROR(__xludf.DUMMYFUNCTION("""COMPUTED_VALUE"""),8228142.0)</f>
        <v>8228142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IFERROR(__xludf.DUMMYFUNCTION("""COMPUTED_VALUE"""),325.22)</f>
        <v>325.22</v>
      </c>
      <c r="D263" s="2">
        <f>IFERROR(__xludf.DUMMYFUNCTION("""COMPUTED_VALUE"""),45673.66666666667)</f>
        <v>45673.66667</v>
      </c>
      <c r="E263" s="1">
        <f>IFERROR(__xludf.DUMMYFUNCTION("""COMPUTED_VALUE"""),333.14)</f>
        <v>333.14</v>
      </c>
      <c r="G263" s="2">
        <f>IFERROR(__xludf.DUMMYFUNCTION("""COMPUTED_VALUE"""),45673.66666666667)</f>
        <v>45673.66667</v>
      </c>
      <c r="H263" s="1">
        <f>IFERROR(__xludf.DUMMYFUNCTION("""COMPUTED_VALUE"""),325.22)</f>
        <v>325.22</v>
      </c>
      <c r="J263" s="2">
        <f>IFERROR(__xludf.DUMMYFUNCTION("""COMPUTED_VALUE"""),45673.66666666667)</f>
        <v>45673.66667</v>
      </c>
      <c r="K263" s="1">
        <f>IFERROR(__xludf.DUMMYFUNCTION("""COMPUTED_VALUE"""),333.1)</f>
        <v>333.1</v>
      </c>
      <c r="M263" s="2">
        <f>IFERROR(__xludf.DUMMYFUNCTION("""COMPUTED_VALUE"""),45673.66666666667)</f>
        <v>45673.66667</v>
      </c>
      <c r="N263" s="1">
        <f>IFERROR(__xludf.DUMMYFUNCTION("""COMPUTED_VALUE"""),8157879.0)</f>
        <v>8157879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IFERROR(__xludf.DUMMYFUNCTION("""COMPUTED_VALUE"""),333.62)</f>
        <v>333.62</v>
      </c>
      <c r="D264" s="2">
        <f>IFERROR(__xludf.DUMMYFUNCTION("""COMPUTED_VALUE"""),45674.66666666667)</f>
        <v>45674.66667</v>
      </c>
      <c r="E264" s="1">
        <f>IFERROR(__xludf.DUMMYFUNCTION("""COMPUTED_VALUE"""),335.26)</f>
        <v>335.26</v>
      </c>
      <c r="G264" s="2">
        <f>IFERROR(__xludf.DUMMYFUNCTION("""COMPUTED_VALUE"""),45674.66666666667)</f>
        <v>45674.66667</v>
      </c>
      <c r="H264" s="1">
        <f>IFERROR(__xludf.DUMMYFUNCTION("""COMPUTED_VALUE"""),333.23)</f>
        <v>333.23</v>
      </c>
      <c r="J264" s="2">
        <f>IFERROR(__xludf.DUMMYFUNCTION("""COMPUTED_VALUE"""),45674.66666666667)</f>
        <v>45674.66667</v>
      </c>
      <c r="K264" s="1">
        <f>IFERROR(__xludf.DUMMYFUNCTION("""COMPUTED_VALUE"""),334.38)</f>
        <v>334.38</v>
      </c>
      <c r="M264" s="2">
        <f>IFERROR(__xludf.DUMMYFUNCTION("""COMPUTED_VALUE"""),45674.66666666667)</f>
        <v>45674.66667</v>
      </c>
      <c r="N264" s="1">
        <f>IFERROR(__xludf.DUMMYFUNCTION("""COMPUTED_VALUE"""),1.5150969E7)</f>
        <v>15150969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IFERROR(__xludf.DUMMYFUNCTION("""COMPUTED_VALUE"""),336.25)</f>
        <v>336.25</v>
      </c>
      <c r="D265" s="2">
        <f>IFERROR(__xludf.DUMMYFUNCTION("""COMPUTED_VALUE"""),45678.66666666667)</f>
        <v>45678.66667</v>
      </c>
      <c r="E265" s="1">
        <f>IFERROR(__xludf.DUMMYFUNCTION("""COMPUTED_VALUE"""),339.25)</f>
        <v>339.25</v>
      </c>
      <c r="G265" s="2">
        <f>IFERROR(__xludf.DUMMYFUNCTION("""COMPUTED_VALUE"""),45678.66666666667)</f>
        <v>45678.66667</v>
      </c>
      <c r="H265" s="1">
        <f>IFERROR(__xludf.DUMMYFUNCTION("""COMPUTED_VALUE"""),336.25)</f>
        <v>336.25</v>
      </c>
      <c r="J265" s="2">
        <f>IFERROR(__xludf.DUMMYFUNCTION("""COMPUTED_VALUE"""),45678.66666666667)</f>
        <v>45678.66667</v>
      </c>
      <c r="K265" s="1">
        <f>IFERROR(__xludf.DUMMYFUNCTION("""COMPUTED_VALUE"""),337.62)</f>
        <v>337.62</v>
      </c>
      <c r="M265" s="2">
        <f>IFERROR(__xludf.DUMMYFUNCTION("""COMPUTED_VALUE"""),45678.66666666667)</f>
        <v>45678.66667</v>
      </c>
      <c r="N265" s="1">
        <f>IFERROR(__xludf.DUMMYFUNCTION("""COMPUTED_VALUE"""),7602574.0)</f>
        <v>7602574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IFERROR(__xludf.DUMMYFUNCTION("""COMPUTED_VALUE"""),336.71)</f>
        <v>336.71</v>
      </c>
      <c r="D266" s="2">
        <f>IFERROR(__xludf.DUMMYFUNCTION("""COMPUTED_VALUE"""),45679.66666666667)</f>
        <v>45679.66667</v>
      </c>
      <c r="E266" s="1">
        <f>IFERROR(__xludf.DUMMYFUNCTION("""COMPUTED_VALUE"""),336.84)</f>
        <v>336.84</v>
      </c>
      <c r="G266" s="2">
        <f>IFERROR(__xludf.DUMMYFUNCTION("""COMPUTED_VALUE"""),45679.66666666667)</f>
        <v>45679.66667</v>
      </c>
      <c r="H266" s="1">
        <f>IFERROR(__xludf.DUMMYFUNCTION("""COMPUTED_VALUE"""),329.28)</f>
        <v>329.28</v>
      </c>
      <c r="J266" s="2">
        <f>IFERROR(__xludf.DUMMYFUNCTION("""COMPUTED_VALUE"""),45679.66666666667)</f>
        <v>45679.66667</v>
      </c>
      <c r="K266" s="1">
        <f>IFERROR(__xludf.DUMMYFUNCTION("""COMPUTED_VALUE"""),329.62)</f>
        <v>329.62</v>
      </c>
      <c r="M266" s="2">
        <f>IFERROR(__xludf.DUMMYFUNCTION("""COMPUTED_VALUE"""),45679.66666666667)</f>
        <v>45679.66667</v>
      </c>
      <c r="N266" s="1">
        <f>IFERROR(__xludf.DUMMYFUNCTION("""COMPUTED_VALUE"""),6441611.0)</f>
        <v>6441611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IFERROR(__xludf.DUMMYFUNCTION("""COMPUTED_VALUE"""),330.69)</f>
        <v>330.69</v>
      </c>
      <c r="D267" s="2">
        <f>IFERROR(__xludf.DUMMYFUNCTION("""COMPUTED_VALUE"""),45680.66666666667)</f>
        <v>45680.66667</v>
      </c>
      <c r="E267" s="1">
        <f>IFERROR(__xludf.DUMMYFUNCTION("""COMPUTED_VALUE"""),331.34)</f>
        <v>331.34</v>
      </c>
      <c r="G267" s="2">
        <f>IFERROR(__xludf.DUMMYFUNCTION("""COMPUTED_VALUE"""),45680.66666666667)</f>
        <v>45680.66667</v>
      </c>
      <c r="H267" s="1">
        <f>IFERROR(__xludf.DUMMYFUNCTION("""COMPUTED_VALUE"""),326.18)</f>
        <v>326.18</v>
      </c>
      <c r="J267" s="2">
        <f>IFERROR(__xludf.DUMMYFUNCTION("""COMPUTED_VALUE"""),45680.66666666667)</f>
        <v>45680.66667</v>
      </c>
      <c r="K267" s="1">
        <f>IFERROR(__xludf.DUMMYFUNCTION("""COMPUTED_VALUE"""),327.79)</f>
        <v>327.79</v>
      </c>
      <c r="M267" s="2">
        <f>IFERROR(__xludf.DUMMYFUNCTION("""COMPUTED_VALUE"""),45680.66666666667)</f>
        <v>45680.66667</v>
      </c>
      <c r="N267" s="1">
        <f>IFERROR(__xludf.DUMMYFUNCTION("""COMPUTED_VALUE"""),6083418.0)</f>
        <v>6083418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IFERROR(__xludf.DUMMYFUNCTION("""COMPUTED_VALUE"""),326.81)</f>
        <v>326.81</v>
      </c>
      <c r="D268" s="2">
        <f>IFERROR(__xludf.DUMMYFUNCTION("""COMPUTED_VALUE"""),45681.66666666667)</f>
        <v>45681.66667</v>
      </c>
      <c r="E268" s="1">
        <f>IFERROR(__xludf.DUMMYFUNCTION("""COMPUTED_VALUE"""),329.02)</f>
        <v>329.02</v>
      </c>
      <c r="G268" s="2">
        <f>IFERROR(__xludf.DUMMYFUNCTION("""COMPUTED_VALUE"""),45681.66666666667)</f>
        <v>45681.66667</v>
      </c>
      <c r="H268" s="1">
        <f>IFERROR(__xludf.DUMMYFUNCTION("""COMPUTED_VALUE"""),326.67)</f>
        <v>326.67</v>
      </c>
      <c r="J268" s="2">
        <f>IFERROR(__xludf.DUMMYFUNCTION("""COMPUTED_VALUE"""),45681.66666666667)</f>
        <v>45681.66667</v>
      </c>
      <c r="K268" s="1">
        <f>IFERROR(__xludf.DUMMYFUNCTION("""COMPUTED_VALUE"""),328.5)</f>
        <v>328.5</v>
      </c>
      <c r="M268" s="2">
        <f>IFERROR(__xludf.DUMMYFUNCTION("""COMPUTED_VALUE"""),45681.66666666667)</f>
        <v>45681.66667</v>
      </c>
      <c r="N268" s="1">
        <f>IFERROR(__xludf.DUMMYFUNCTION("""COMPUTED_VALUE"""),7123822.0)</f>
        <v>7123822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IFERROR(__xludf.DUMMYFUNCTION("""COMPUTED_VALUE"""),330.87)</f>
        <v>330.87</v>
      </c>
      <c r="D269" s="2">
        <f>IFERROR(__xludf.DUMMYFUNCTION("""COMPUTED_VALUE"""),45684.66666666667)</f>
        <v>45684.66667</v>
      </c>
      <c r="E269" s="1">
        <f>IFERROR(__xludf.DUMMYFUNCTION("""COMPUTED_VALUE"""),333.02)</f>
        <v>333.02</v>
      </c>
      <c r="G269" s="2">
        <f>IFERROR(__xludf.DUMMYFUNCTION("""COMPUTED_VALUE"""),45684.66666666667)</f>
        <v>45684.66667</v>
      </c>
      <c r="H269" s="1">
        <f>IFERROR(__xludf.DUMMYFUNCTION("""COMPUTED_VALUE"""),325.69)</f>
        <v>325.69</v>
      </c>
      <c r="J269" s="2">
        <f>IFERROR(__xludf.DUMMYFUNCTION("""COMPUTED_VALUE"""),45684.66666666667)</f>
        <v>45684.66667</v>
      </c>
      <c r="K269" s="1">
        <f>IFERROR(__xludf.DUMMYFUNCTION("""COMPUTED_VALUE"""),332.96)</f>
        <v>332.96</v>
      </c>
      <c r="M269" s="2">
        <f>IFERROR(__xludf.DUMMYFUNCTION("""COMPUTED_VALUE"""),45684.66666666667)</f>
        <v>45684.66667</v>
      </c>
      <c r="N269" s="1">
        <f>IFERROR(__xludf.DUMMYFUNCTION("""COMPUTED_VALUE"""),8784142.0)</f>
        <v>8784142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IFERROR(__xludf.DUMMYFUNCTION("""COMPUTED_VALUE"""),331.53)</f>
        <v>331.53</v>
      </c>
      <c r="D270" s="2">
        <f>IFERROR(__xludf.DUMMYFUNCTION("""COMPUTED_VALUE"""),45685.66666666667)</f>
        <v>45685.66667</v>
      </c>
      <c r="E270" s="1">
        <f>IFERROR(__xludf.DUMMYFUNCTION("""COMPUTED_VALUE"""),332.67)</f>
        <v>332.67</v>
      </c>
      <c r="G270" s="2">
        <f>IFERROR(__xludf.DUMMYFUNCTION("""COMPUTED_VALUE"""),45685.66666666667)</f>
        <v>45685.66667</v>
      </c>
      <c r="H270" s="1">
        <f>IFERROR(__xludf.DUMMYFUNCTION("""COMPUTED_VALUE"""),328.63)</f>
        <v>328.63</v>
      </c>
      <c r="J270" s="2">
        <f>IFERROR(__xludf.DUMMYFUNCTION("""COMPUTED_VALUE"""),45685.66666666667)</f>
        <v>45685.66667</v>
      </c>
      <c r="K270" s="1">
        <f>IFERROR(__xludf.DUMMYFUNCTION("""COMPUTED_VALUE"""),330.23)</f>
        <v>330.23</v>
      </c>
      <c r="M270" s="2">
        <f>IFERROR(__xludf.DUMMYFUNCTION("""COMPUTED_VALUE"""),45685.66666666667)</f>
        <v>45685.66667</v>
      </c>
      <c r="N270" s="1">
        <f>IFERROR(__xludf.DUMMYFUNCTION("""COMPUTED_VALUE"""),6406517.0)</f>
        <v>6406517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IFERROR(__xludf.DUMMYFUNCTION("""COMPUTED_VALUE"""),330.26)</f>
        <v>330.26</v>
      </c>
      <c r="D271" s="2">
        <f>IFERROR(__xludf.DUMMYFUNCTION("""COMPUTED_VALUE"""),45686.66666666667)</f>
        <v>45686.66667</v>
      </c>
      <c r="E271" s="1">
        <f>IFERROR(__xludf.DUMMYFUNCTION("""COMPUTED_VALUE"""),331.96)</f>
        <v>331.96</v>
      </c>
      <c r="G271" s="2">
        <f>IFERROR(__xludf.DUMMYFUNCTION("""COMPUTED_VALUE"""),45686.66666666667)</f>
        <v>45686.66667</v>
      </c>
      <c r="H271" s="1">
        <f>IFERROR(__xludf.DUMMYFUNCTION("""COMPUTED_VALUE"""),326.5)</f>
        <v>326.5</v>
      </c>
      <c r="J271" s="2">
        <f>IFERROR(__xludf.DUMMYFUNCTION("""COMPUTED_VALUE"""),45686.66666666667)</f>
        <v>45686.66667</v>
      </c>
      <c r="K271" s="1">
        <f>IFERROR(__xludf.DUMMYFUNCTION("""COMPUTED_VALUE"""),327.82)</f>
        <v>327.82</v>
      </c>
      <c r="M271" s="2">
        <f>IFERROR(__xludf.DUMMYFUNCTION("""COMPUTED_VALUE"""),45686.66666666667)</f>
        <v>45686.66667</v>
      </c>
      <c r="N271" s="1">
        <f>IFERROR(__xludf.DUMMYFUNCTION("""COMPUTED_VALUE"""),6428527.0)</f>
        <v>6428527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IFERROR(__xludf.DUMMYFUNCTION("""COMPUTED_VALUE"""),331.87)</f>
        <v>331.87</v>
      </c>
      <c r="D272" s="2">
        <f>IFERROR(__xludf.DUMMYFUNCTION("""COMPUTED_VALUE"""),45687.66666666667)</f>
        <v>45687.66667</v>
      </c>
      <c r="E272" s="1">
        <f>IFERROR(__xludf.DUMMYFUNCTION("""COMPUTED_VALUE"""),335.33)</f>
        <v>335.33</v>
      </c>
      <c r="G272" s="2">
        <f>IFERROR(__xludf.DUMMYFUNCTION("""COMPUTED_VALUE"""),45687.66666666667)</f>
        <v>45687.66667</v>
      </c>
      <c r="H272" s="1">
        <f>IFERROR(__xludf.DUMMYFUNCTION("""COMPUTED_VALUE"""),331.06)</f>
        <v>331.06</v>
      </c>
      <c r="J272" s="2">
        <f>IFERROR(__xludf.DUMMYFUNCTION("""COMPUTED_VALUE"""),45687.66666666667)</f>
        <v>45687.66667</v>
      </c>
      <c r="K272" s="1">
        <f>IFERROR(__xludf.DUMMYFUNCTION("""COMPUTED_VALUE"""),334.83)</f>
        <v>334.83</v>
      </c>
      <c r="M272" s="2">
        <f>IFERROR(__xludf.DUMMYFUNCTION("""COMPUTED_VALUE"""),45687.66666666667)</f>
        <v>45687.66667</v>
      </c>
      <c r="N272" s="1">
        <f>IFERROR(__xludf.DUMMYFUNCTION("""COMPUTED_VALUE"""),6317230.0)</f>
        <v>6317230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IFERROR(__xludf.DUMMYFUNCTION("""COMPUTED_VALUE"""),332.57)</f>
        <v>332.57</v>
      </c>
      <c r="D273" s="2">
        <f>IFERROR(__xludf.DUMMYFUNCTION("""COMPUTED_VALUE"""),45688.66666666667)</f>
        <v>45688.66667</v>
      </c>
      <c r="E273" s="1">
        <f>IFERROR(__xludf.DUMMYFUNCTION("""COMPUTED_VALUE"""),335.1)</f>
        <v>335.1</v>
      </c>
      <c r="G273" s="2">
        <f>IFERROR(__xludf.DUMMYFUNCTION("""COMPUTED_VALUE"""),45688.66666666667)</f>
        <v>45688.66667</v>
      </c>
      <c r="H273" s="1">
        <f>IFERROR(__xludf.DUMMYFUNCTION("""COMPUTED_VALUE"""),331.57)</f>
        <v>331.57</v>
      </c>
      <c r="J273" s="2">
        <f>IFERROR(__xludf.DUMMYFUNCTION("""COMPUTED_VALUE"""),45688.66666666667)</f>
        <v>45688.66667</v>
      </c>
      <c r="K273" s="1">
        <f>IFERROR(__xludf.DUMMYFUNCTION("""COMPUTED_VALUE"""),333.79)</f>
        <v>333.79</v>
      </c>
      <c r="M273" s="2">
        <f>IFERROR(__xludf.DUMMYFUNCTION("""COMPUTED_VALUE"""),45688.66666666667)</f>
        <v>45688.66667</v>
      </c>
      <c r="N273" s="1">
        <f>IFERROR(__xludf.DUMMYFUNCTION("""COMPUTED_VALUE"""),1.0208052E7)</f>
        <v>10208052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IFERROR(__xludf.DUMMYFUNCTION("""COMPUTED_VALUE"""),330.82)</f>
        <v>330.82</v>
      </c>
      <c r="D274" s="2">
        <f>IFERROR(__xludf.DUMMYFUNCTION("""COMPUTED_VALUE"""),45691.66666666667)</f>
        <v>45691.66667</v>
      </c>
      <c r="E274" s="1">
        <f>IFERROR(__xludf.DUMMYFUNCTION("""COMPUTED_VALUE"""),337.16)</f>
        <v>337.16</v>
      </c>
      <c r="G274" s="2">
        <f>IFERROR(__xludf.DUMMYFUNCTION("""COMPUTED_VALUE"""),45691.66666666667)</f>
        <v>45691.66667</v>
      </c>
      <c r="H274" s="1">
        <f>IFERROR(__xludf.DUMMYFUNCTION("""COMPUTED_VALUE"""),330.09)</f>
        <v>330.09</v>
      </c>
      <c r="J274" s="2">
        <f>IFERROR(__xludf.DUMMYFUNCTION("""COMPUTED_VALUE"""),45691.66666666667)</f>
        <v>45691.66667</v>
      </c>
      <c r="K274" s="1">
        <f>IFERROR(__xludf.DUMMYFUNCTION("""COMPUTED_VALUE"""),336.41)</f>
        <v>336.41</v>
      </c>
      <c r="M274" s="2">
        <f>IFERROR(__xludf.DUMMYFUNCTION("""COMPUTED_VALUE"""),45691.66666666667)</f>
        <v>45691.66667</v>
      </c>
      <c r="N274" s="1">
        <f>IFERROR(__xludf.DUMMYFUNCTION("""COMPUTED_VALUE"""),6147846.0)</f>
        <v>6147846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IFERROR(__xludf.DUMMYFUNCTION("""COMPUTED_VALUE"""),333.73)</f>
        <v>333.73</v>
      </c>
      <c r="D275" s="2">
        <f>IFERROR(__xludf.DUMMYFUNCTION("""COMPUTED_VALUE"""),45692.66666666667)</f>
        <v>45692.66667</v>
      </c>
      <c r="E275" s="1">
        <f>IFERROR(__xludf.DUMMYFUNCTION("""COMPUTED_VALUE"""),335.7)</f>
        <v>335.7</v>
      </c>
      <c r="G275" s="2">
        <f>IFERROR(__xludf.DUMMYFUNCTION("""COMPUTED_VALUE"""),45692.66666666667)</f>
        <v>45692.66667</v>
      </c>
      <c r="H275" s="1">
        <f>IFERROR(__xludf.DUMMYFUNCTION("""COMPUTED_VALUE"""),331.99)</f>
        <v>331.99</v>
      </c>
      <c r="J275" s="2">
        <f>IFERROR(__xludf.DUMMYFUNCTION("""COMPUTED_VALUE"""),45692.66666666667)</f>
        <v>45692.66667</v>
      </c>
      <c r="K275" s="1">
        <f>IFERROR(__xludf.DUMMYFUNCTION("""COMPUTED_VALUE"""),334.72)</f>
        <v>334.72</v>
      </c>
      <c r="M275" s="2">
        <f>IFERROR(__xludf.DUMMYFUNCTION("""COMPUTED_VALUE"""),45692.66666666667)</f>
        <v>45692.66667</v>
      </c>
      <c r="N275" s="1">
        <f>IFERROR(__xludf.DUMMYFUNCTION("""COMPUTED_VALUE"""),6160714.0)</f>
        <v>6160714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IFERROR(__xludf.DUMMYFUNCTION("""COMPUTED_VALUE"""),335.6)</f>
        <v>335.6</v>
      </c>
      <c r="D276" s="2">
        <f>IFERROR(__xludf.DUMMYFUNCTION("""COMPUTED_VALUE"""),45693.66666666667)</f>
        <v>45693.66667</v>
      </c>
      <c r="E276" s="1">
        <f>IFERROR(__xludf.DUMMYFUNCTION("""COMPUTED_VALUE"""),340.66)</f>
        <v>340.66</v>
      </c>
      <c r="G276" s="2">
        <f>IFERROR(__xludf.DUMMYFUNCTION("""COMPUTED_VALUE"""),45693.66666666667)</f>
        <v>45693.66667</v>
      </c>
      <c r="H276" s="1">
        <f>IFERROR(__xludf.DUMMYFUNCTION("""COMPUTED_VALUE"""),334.62)</f>
        <v>334.62</v>
      </c>
      <c r="J276" s="2">
        <f>IFERROR(__xludf.DUMMYFUNCTION("""COMPUTED_VALUE"""),45693.66666666667)</f>
        <v>45693.66667</v>
      </c>
      <c r="K276" s="1">
        <f>IFERROR(__xludf.DUMMYFUNCTION("""COMPUTED_VALUE"""),338.89)</f>
        <v>338.89</v>
      </c>
      <c r="M276" s="2">
        <f>IFERROR(__xludf.DUMMYFUNCTION("""COMPUTED_VALUE"""),45693.66666666667)</f>
        <v>45693.66667</v>
      </c>
      <c r="N276" s="1">
        <f>IFERROR(__xludf.DUMMYFUNCTION("""COMPUTED_VALUE"""),6883171.0)</f>
        <v>6883171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IFERROR(__xludf.DUMMYFUNCTION("""COMPUTED_VALUE"""),338.46)</f>
        <v>338.46</v>
      </c>
      <c r="D277" s="2">
        <f>IFERROR(__xludf.DUMMYFUNCTION("""COMPUTED_VALUE"""),45694.66666666667)</f>
        <v>45694.66667</v>
      </c>
      <c r="E277" s="1">
        <f>IFERROR(__xludf.DUMMYFUNCTION("""COMPUTED_VALUE"""),339.01)</f>
        <v>339.01</v>
      </c>
      <c r="G277" s="2">
        <f>IFERROR(__xludf.DUMMYFUNCTION("""COMPUTED_VALUE"""),45694.66666666667)</f>
        <v>45694.66667</v>
      </c>
      <c r="H277" s="1">
        <f>IFERROR(__xludf.DUMMYFUNCTION("""COMPUTED_VALUE"""),335.39)</f>
        <v>335.39</v>
      </c>
      <c r="J277" s="2">
        <f>IFERROR(__xludf.DUMMYFUNCTION("""COMPUTED_VALUE"""),45694.66666666667)</f>
        <v>45694.66667</v>
      </c>
      <c r="K277" s="1">
        <f>IFERROR(__xludf.DUMMYFUNCTION("""COMPUTED_VALUE"""),336.65)</f>
        <v>336.65</v>
      </c>
      <c r="M277" s="2">
        <f>IFERROR(__xludf.DUMMYFUNCTION("""COMPUTED_VALUE"""),45694.66666666667)</f>
        <v>45694.66667</v>
      </c>
      <c r="N277" s="1">
        <f>IFERROR(__xludf.DUMMYFUNCTION("""COMPUTED_VALUE"""),9685693.0)</f>
        <v>9685693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IFERROR(__xludf.DUMMYFUNCTION("""COMPUTED_VALUE"""),336.45)</f>
        <v>336.45</v>
      </c>
      <c r="D278" s="2">
        <f>IFERROR(__xludf.DUMMYFUNCTION("""COMPUTED_VALUE"""),45695.66666666667)</f>
        <v>45695.66667</v>
      </c>
      <c r="E278" s="1">
        <f>IFERROR(__xludf.DUMMYFUNCTION("""COMPUTED_VALUE"""),337.29)</f>
        <v>337.29</v>
      </c>
      <c r="G278" s="2">
        <f>IFERROR(__xludf.DUMMYFUNCTION("""COMPUTED_VALUE"""),45695.66666666667)</f>
        <v>45695.66667</v>
      </c>
      <c r="H278" s="1">
        <f>IFERROR(__xludf.DUMMYFUNCTION("""COMPUTED_VALUE"""),333.9)</f>
        <v>333.9</v>
      </c>
      <c r="J278" s="2">
        <f>IFERROR(__xludf.DUMMYFUNCTION("""COMPUTED_VALUE"""),45695.66666666667)</f>
        <v>45695.66667</v>
      </c>
      <c r="K278" s="1">
        <f>IFERROR(__xludf.DUMMYFUNCTION("""COMPUTED_VALUE"""),334.42)</f>
        <v>334.42</v>
      </c>
      <c r="M278" s="2">
        <f>IFERROR(__xludf.DUMMYFUNCTION("""COMPUTED_VALUE"""),45695.66666666667)</f>
        <v>45695.66667</v>
      </c>
      <c r="N278" s="1">
        <f>IFERROR(__xludf.DUMMYFUNCTION("""COMPUTED_VALUE"""),8409421.0)</f>
        <v>8409421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IFERROR(__xludf.DUMMYFUNCTION("""COMPUTED_VALUE"""),335.63)</f>
        <v>335.63</v>
      </c>
      <c r="D279" s="2">
        <f>IFERROR(__xludf.DUMMYFUNCTION("""COMPUTED_VALUE"""),45698.66666666667)</f>
        <v>45698.66667</v>
      </c>
      <c r="E279" s="1">
        <f>IFERROR(__xludf.DUMMYFUNCTION("""COMPUTED_VALUE"""),335.71)</f>
        <v>335.71</v>
      </c>
      <c r="G279" s="2">
        <f>IFERROR(__xludf.DUMMYFUNCTION("""COMPUTED_VALUE"""),45698.66666666667)</f>
        <v>45698.66667</v>
      </c>
      <c r="H279" s="1">
        <f>IFERROR(__xludf.DUMMYFUNCTION("""COMPUTED_VALUE"""),331.65)</f>
        <v>331.65</v>
      </c>
      <c r="J279" s="2">
        <f>IFERROR(__xludf.DUMMYFUNCTION("""COMPUTED_VALUE"""),45698.66666666667)</f>
        <v>45698.66667</v>
      </c>
      <c r="K279" s="1">
        <f>IFERROR(__xludf.DUMMYFUNCTION("""COMPUTED_VALUE"""),333.56)</f>
        <v>333.56</v>
      </c>
      <c r="M279" s="2">
        <f>IFERROR(__xludf.DUMMYFUNCTION("""COMPUTED_VALUE"""),45698.66666666667)</f>
        <v>45698.66667</v>
      </c>
      <c r="N279" s="1">
        <f>IFERROR(__xludf.DUMMYFUNCTION("""COMPUTED_VALUE"""),6309667.0)</f>
        <v>6309667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IFERROR(__xludf.DUMMYFUNCTION("""COMPUTED_VALUE"""),333.01)</f>
        <v>333.01</v>
      </c>
      <c r="D280" s="2">
        <f>IFERROR(__xludf.DUMMYFUNCTION("""COMPUTED_VALUE"""),45699.66666666667)</f>
        <v>45699.66667</v>
      </c>
      <c r="E280" s="1">
        <f>IFERROR(__xludf.DUMMYFUNCTION("""COMPUTED_VALUE"""),338.78)</f>
        <v>338.78</v>
      </c>
      <c r="G280" s="2">
        <f>IFERROR(__xludf.DUMMYFUNCTION("""COMPUTED_VALUE"""),45699.66666666667)</f>
        <v>45699.66667</v>
      </c>
      <c r="H280" s="1">
        <f>IFERROR(__xludf.DUMMYFUNCTION("""COMPUTED_VALUE"""),332.87)</f>
        <v>332.87</v>
      </c>
      <c r="J280" s="2">
        <f>IFERROR(__xludf.DUMMYFUNCTION("""COMPUTED_VALUE"""),45699.66666666667)</f>
        <v>45699.66667</v>
      </c>
      <c r="K280" s="1">
        <f>IFERROR(__xludf.DUMMYFUNCTION("""COMPUTED_VALUE"""),338.77)</f>
        <v>338.77</v>
      </c>
      <c r="M280" s="2">
        <f>IFERROR(__xludf.DUMMYFUNCTION("""COMPUTED_VALUE"""),45699.66666666667)</f>
        <v>45699.66667</v>
      </c>
      <c r="N280" s="1">
        <f>IFERROR(__xludf.DUMMYFUNCTION("""COMPUTED_VALUE"""),7435159.0)</f>
        <v>7435159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IFERROR(__xludf.DUMMYFUNCTION("""COMPUTED_VALUE"""),335.26)</f>
        <v>335.26</v>
      </c>
      <c r="D281" s="2">
        <f>IFERROR(__xludf.DUMMYFUNCTION("""COMPUTED_VALUE"""),45700.66666666667)</f>
        <v>45700.66667</v>
      </c>
      <c r="E281" s="1">
        <f>IFERROR(__xludf.DUMMYFUNCTION("""COMPUTED_VALUE"""),339.88)</f>
        <v>339.88</v>
      </c>
      <c r="G281" s="2">
        <f>IFERROR(__xludf.DUMMYFUNCTION("""COMPUTED_VALUE"""),45700.66666666667)</f>
        <v>45700.66667</v>
      </c>
      <c r="H281" s="1">
        <f>IFERROR(__xludf.DUMMYFUNCTION("""COMPUTED_VALUE"""),334.12)</f>
        <v>334.12</v>
      </c>
      <c r="J281" s="2">
        <f>IFERROR(__xludf.DUMMYFUNCTION("""COMPUTED_VALUE"""),45700.66666666667)</f>
        <v>45700.66667</v>
      </c>
      <c r="K281" s="1">
        <f>IFERROR(__xludf.DUMMYFUNCTION("""COMPUTED_VALUE"""),339.76)</f>
        <v>339.76</v>
      </c>
      <c r="M281" s="2">
        <f>IFERROR(__xludf.DUMMYFUNCTION("""COMPUTED_VALUE"""),45700.66666666667)</f>
        <v>45700.66667</v>
      </c>
      <c r="N281" s="1">
        <f>IFERROR(__xludf.DUMMYFUNCTION("""COMPUTED_VALUE"""),7969776.0)</f>
        <v>7969776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IFERROR(__xludf.DUMMYFUNCTION("""COMPUTED_VALUE"""),339.67)</f>
        <v>339.67</v>
      </c>
      <c r="D282" s="2">
        <f>IFERROR(__xludf.DUMMYFUNCTION("""COMPUTED_VALUE"""),45701.66666666667)</f>
        <v>45701.66667</v>
      </c>
      <c r="E282" s="1">
        <f>IFERROR(__xludf.DUMMYFUNCTION("""COMPUTED_VALUE"""),343.07)</f>
        <v>343.07</v>
      </c>
      <c r="G282" s="2">
        <f>IFERROR(__xludf.DUMMYFUNCTION("""COMPUTED_VALUE"""),45701.66666666667)</f>
        <v>45701.66667</v>
      </c>
      <c r="H282" s="1">
        <f>IFERROR(__xludf.DUMMYFUNCTION("""COMPUTED_VALUE"""),339.1)</f>
        <v>339.1</v>
      </c>
      <c r="J282" s="2">
        <f>IFERROR(__xludf.DUMMYFUNCTION("""COMPUTED_VALUE"""),45701.66666666667)</f>
        <v>45701.66667</v>
      </c>
      <c r="K282" s="1">
        <f>IFERROR(__xludf.DUMMYFUNCTION("""COMPUTED_VALUE"""),342.67)</f>
        <v>342.67</v>
      </c>
      <c r="M282" s="2">
        <f>IFERROR(__xludf.DUMMYFUNCTION("""COMPUTED_VALUE"""),45701.66666666667)</f>
        <v>45701.66667</v>
      </c>
      <c r="N282" s="1">
        <f>IFERROR(__xludf.DUMMYFUNCTION("""COMPUTED_VALUE"""),6597241.0)</f>
        <v>6597241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IFERROR(__xludf.DUMMYFUNCTION("""COMPUTED_VALUE"""),343.2)</f>
        <v>343.2</v>
      </c>
      <c r="D283" s="2">
        <f>IFERROR(__xludf.DUMMYFUNCTION("""COMPUTED_VALUE"""),45702.66666666667)</f>
        <v>45702.66667</v>
      </c>
      <c r="E283" s="1">
        <f>IFERROR(__xludf.DUMMYFUNCTION("""COMPUTED_VALUE"""),344.77)</f>
        <v>344.77</v>
      </c>
      <c r="G283" s="2">
        <f>IFERROR(__xludf.DUMMYFUNCTION("""COMPUTED_VALUE"""),45702.66666666667)</f>
        <v>45702.66667</v>
      </c>
      <c r="H283" s="1">
        <f>IFERROR(__xludf.DUMMYFUNCTION("""COMPUTED_VALUE"""),340.25)</f>
        <v>340.25</v>
      </c>
      <c r="J283" s="2">
        <f>IFERROR(__xludf.DUMMYFUNCTION("""COMPUTED_VALUE"""),45702.66666666667)</f>
        <v>45702.66667</v>
      </c>
      <c r="K283" s="1">
        <f>IFERROR(__xludf.DUMMYFUNCTION("""COMPUTED_VALUE"""),340.36)</f>
        <v>340.36</v>
      </c>
      <c r="M283" s="2">
        <f>IFERROR(__xludf.DUMMYFUNCTION("""COMPUTED_VALUE"""),45702.66666666667)</f>
        <v>45702.66667</v>
      </c>
      <c r="N283" s="1">
        <f>IFERROR(__xludf.DUMMYFUNCTION("""COMPUTED_VALUE"""),5848918.0)</f>
        <v>5848918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IFERROR(__xludf.DUMMYFUNCTION("""COMPUTED_VALUE"""),339.9)</f>
        <v>339.9</v>
      </c>
      <c r="D284" s="2">
        <f>IFERROR(__xludf.DUMMYFUNCTION("""COMPUTED_VALUE"""),45706.66666666667)</f>
        <v>45706.66667</v>
      </c>
      <c r="E284" s="1">
        <f>IFERROR(__xludf.DUMMYFUNCTION("""COMPUTED_VALUE"""),345.38)</f>
        <v>345.38</v>
      </c>
      <c r="G284" s="2">
        <f>IFERROR(__xludf.DUMMYFUNCTION("""COMPUTED_VALUE"""),45706.66666666667)</f>
        <v>45706.66667</v>
      </c>
      <c r="H284" s="1">
        <f>IFERROR(__xludf.DUMMYFUNCTION("""COMPUTED_VALUE"""),339.15)</f>
        <v>339.15</v>
      </c>
      <c r="J284" s="2">
        <f>IFERROR(__xludf.DUMMYFUNCTION("""COMPUTED_VALUE"""),45706.66666666667)</f>
        <v>45706.66667</v>
      </c>
      <c r="K284" s="1">
        <f>IFERROR(__xludf.DUMMYFUNCTION("""COMPUTED_VALUE"""),344.67)</f>
        <v>344.67</v>
      </c>
      <c r="M284" s="2">
        <f>IFERROR(__xludf.DUMMYFUNCTION("""COMPUTED_VALUE"""),45706.66666666667)</f>
        <v>45706.66667</v>
      </c>
      <c r="N284" s="1">
        <f>IFERROR(__xludf.DUMMYFUNCTION("""COMPUTED_VALUE"""),7559668.0)</f>
        <v>7559668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IFERROR(__xludf.DUMMYFUNCTION("""COMPUTED_VALUE"""),343.68)</f>
        <v>343.68</v>
      </c>
      <c r="D285" s="2">
        <f>IFERROR(__xludf.DUMMYFUNCTION("""COMPUTED_VALUE"""),45707.66666666667)</f>
        <v>45707.66667</v>
      </c>
      <c r="E285" s="1">
        <f>IFERROR(__xludf.DUMMYFUNCTION("""COMPUTED_VALUE"""),345.57)</f>
        <v>345.57</v>
      </c>
      <c r="G285" s="2">
        <f>IFERROR(__xludf.DUMMYFUNCTION("""COMPUTED_VALUE"""),45707.66666666667)</f>
        <v>45707.66667</v>
      </c>
      <c r="H285" s="1">
        <f>IFERROR(__xludf.DUMMYFUNCTION("""COMPUTED_VALUE"""),342.75)</f>
        <v>342.75</v>
      </c>
      <c r="J285" s="2">
        <f>IFERROR(__xludf.DUMMYFUNCTION("""COMPUTED_VALUE"""),45707.66666666667)</f>
        <v>45707.66667</v>
      </c>
      <c r="K285" s="1">
        <f>IFERROR(__xludf.DUMMYFUNCTION("""COMPUTED_VALUE"""),344.5)</f>
        <v>344.5</v>
      </c>
      <c r="M285" s="2">
        <f>IFERROR(__xludf.DUMMYFUNCTION("""COMPUTED_VALUE"""),45707.66666666667)</f>
        <v>45707.66667</v>
      </c>
      <c r="N285" s="1">
        <f>IFERROR(__xludf.DUMMYFUNCTION("""COMPUTED_VALUE"""),6731853.0)</f>
        <v>6731853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IFERROR(__xludf.DUMMYFUNCTION("""COMPUTED_VALUE"""),341.54)</f>
        <v>341.54</v>
      </c>
      <c r="D286" s="2">
        <f>IFERROR(__xludf.DUMMYFUNCTION("""COMPUTED_VALUE"""),45708.66666666667)</f>
        <v>45708.66667</v>
      </c>
      <c r="E286" s="1">
        <f>IFERROR(__xludf.DUMMYFUNCTION("""COMPUTED_VALUE"""),344.22)</f>
        <v>344.22</v>
      </c>
      <c r="G286" s="2">
        <f>IFERROR(__xludf.DUMMYFUNCTION("""COMPUTED_VALUE"""),45708.66666666667)</f>
        <v>45708.66667</v>
      </c>
      <c r="H286" s="1">
        <f>IFERROR(__xludf.DUMMYFUNCTION("""COMPUTED_VALUE"""),339.8)</f>
        <v>339.8</v>
      </c>
      <c r="J286" s="2">
        <f>IFERROR(__xludf.DUMMYFUNCTION("""COMPUTED_VALUE"""),45708.66666666667)</f>
        <v>45708.66667</v>
      </c>
      <c r="K286" s="1">
        <f>IFERROR(__xludf.DUMMYFUNCTION("""COMPUTED_VALUE"""),342.75)</f>
        <v>342.75</v>
      </c>
      <c r="M286" s="2">
        <f>IFERROR(__xludf.DUMMYFUNCTION("""COMPUTED_VALUE"""),45708.66666666667)</f>
        <v>45708.66667</v>
      </c>
      <c r="N286" s="1">
        <f>IFERROR(__xludf.DUMMYFUNCTION("""COMPUTED_VALUE"""),7647173.0)</f>
        <v>7647173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IFERROR(__xludf.DUMMYFUNCTION("""COMPUTED_VALUE"""),343.7)</f>
        <v>343.7</v>
      </c>
      <c r="D287" s="2">
        <f>IFERROR(__xludf.DUMMYFUNCTION("""COMPUTED_VALUE"""),45709.66666666667)</f>
        <v>45709.66667</v>
      </c>
      <c r="E287" s="1">
        <f>IFERROR(__xludf.DUMMYFUNCTION("""COMPUTED_VALUE"""),346.95)</f>
        <v>346.95</v>
      </c>
      <c r="G287" s="2">
        <f>IFERROR(__xludf.DUMMYFUNCTION("""COMPUTED_VALUE"""),45709.66666666667)</f>
        <v>45709.66667</v>
      </c>
      <c r="H287" s="1">
        <f>IFERROR(__xludf.DUMMYFUNCTION("""COMPUTED_VALUE"""),343.21)</f>
        <v>343.21</v>
      </c>
      <c r="J287" s="2">
        <f>IFERROR(__xludf.DUMMYFUNCTION("""COMPUTED_VALUE"""),45709.66666666667)</f>
        <v>45709.66667</v>
      </c>
      <c r="K287" s="1">
        <f>IFERROR(__xludf.DUMMYFUNCTION("""COMPUTED_VALUE"""),346.02)</f>
        <v>346.02</v>
      </c>
      <c r="M287" s="2">
        <f>IFERROR(__xludf.DUMMYFUNCTION("""COMPUTED_VALUE"""),45709.66666666667)</f>
        <v>45709.66667</v>
      </c>
      <c r="N287" s="1">
        <f>IFERROR(__xludf.DUMMYFUNCTION("""COMPUTED_VALUE"""),8885891.0)</f>
        <v>8885891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IFERROR(__xludf.DUMMYFUNCTION("""COMPUTED_VALUE"""),347.61)</f>
        <v>347.61</v>
      </c>
      <c r="D288" s="2">
        <f>IFERROR(__xludf.DUMMYFUNCTION("""COMPUTED_VALUE"""),45712.66666666667)</f>
        <v>45712.66667</v>
      </c>
      <c r="E288" s="1">
        <f>IFERROR(__xludf.DUMMYFUNCTION("""COMPUTED_VALUE"""),349.85)</f>
        <v>349.85</v>
      </c>
      <c r="G288" s="2">
        <f>IFERROR(__xludf.DUMMYFUNCTION("""COMPUTED_VALUE"""),45712.66666666667)</f>
        <v>45712.66667</v>
      </c>
      <c r="H288" s="1">
        <f>IFERROR(__xludf.DUMMYFUNCTION("""COMPUTED_VALUE"""),345.37)</f>
        <v>345.37</v>
      </c>
      <c r="J288" s="2">
        <f>IFERROR(__xludf.DUMMYFUNCTION("""COMPUTED_VALUE"""),45712.66666666667)</f>
        <v>45712.66667</v>
      </c>
      <c r="K288" s="1">
        <f>IFERROR(__xludf.DUMMYFUNCTION("""COMPUTED_VALUE"""),348.21)</f>
        <v>348.21</v>
      </c>
      <c r="M288" s="2">
        <f>IFERROR(__xludf.DUMMYFUNCTION("""COMPUTED_VALUE"""),45712.66666666667)</f>
        <v>45712.66667</v>
      </c>
      <c r="N288" s="1">
        <f>IFERROR(__xludf.DUMMYFUNCTION("""COMPUTED_VALUE"""),7465610.0)</f>
        <v>7465610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IFERROR(__xludf.DUMMYFUNCTION("""COMPUTED_VALUE"""),348.52)</f>
        <v>348.52</v>
      </c>
      <c r="D289" s="2">
        <f>IFERROR(__xludf.DUMMYFUNCTION("""COMPUTED_VALUE"""),45713.66666666667)</f>
        <v>45713.66667</v>
      </c>
      <c r="E289" s="1">
        <f>IFERROR(__xludf.DUMMYFUNCTION("""COMPUTED_VALUE"""),350.24)</f>
        <v>350.24</v>
      </c>
      <c r="G289" s="2">
        <f>IFERROR(__xludf.DUMMYFUNCTION("""COMPUTED_VALUE"""),45713.66666666667)</f>
        <v>45713.66667</v>
      </c>
      <c r="H289" s="1">
        <f>IFERROR(__xludf.DUMMYFUNCTION("""COMPUTED_VALUE"""),347.64)</f>
        <v>347.64</v>
      </c>
      <c r="J289" s="2">
        <f>IFERROR(__xludf.DUMMYFUNCTION("""COMPUTED_VALUE"""),45713.66666666667)</f>
        <v>45713.66667</v>
      </c>
      <c r="K289" s="1">
        <f>IFERROR(__xludf.DUMMYFUNCTION("""COMPUTED_VALUE"""),349.21)</f>
        <v>349.21</v>
      </c>
      <c r="M289" s="2">
        <f>IFERROR(__xludf.DUMMYFUNCTION("""COMPUTED_VALUE"""),45713.66666666667)</f>
        <v>45713.66667</v>
      </c>
      <c r="N289" s="1">
        <f>IFERROR(__xludf.DUMMYFUNCTION("""COMPUTED_VALUE"""),6616322.0)</f>
        <v>6616322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IFERROR(__xludf.DUMMYFUNCTION("""COMPUTED_VALUE"""),348.39)</f>
        <v>348.39</v>
      </c>
      <c r="D290" s="2">
        <f>IFERROR(__xludf.DUMMYFUNCTION("""COMPUTED_VALUE"""),45714.66666666667)</f>
        <v>45714.66667</v>
      </c>
      <c r="E290" s="1">
        <f>IFERROR(__xludf.DUMMYFUNCTION("""COMPUTED_VALUE"""),350.29)</f>
        <v>350.29</v>
      </c>
      <c r="G290" s="2">
        <f>IFERROR(__xludf.DUMMYFUNCTION("""COMPUTED_VALUE"""),45714.66666666667)</f>
        <v>45714.66667</v>
      </c>
      <c r="H290" s="1">
        <f>IFERROR(__xludf.DUMMYFUNCTION("""COMPUTED_VALUE"""),347.35)</f>
        <v>347.35</v>
      </c>
      <c r="J290" s="2">
        <f>IFERROR(__xludf.DUMMYFUNCTION("""COMPUTED_VALUE"""),45714.66666666667)</f>
        <v>45714.66667</v>
      </c>
      <c r="K290" s="1">
        <f>IFERROR(__xludf.DUMMYFUNCTION("""COMPUTED_VALUE"""),348.37)</f>
        <v>348.37</v>
      </c>
      <c r="M290" s="2">
        <f>IFERROR(__xludf.DUMMYFUNCTION("""COMPUTED_VALUE"""),45714.66666666667)</f>
        <v>45714.66667</v>
      </c>
      <c r="N290" s="1">
        <f>IFERROR(__xludf.DUMMYFUNCTION("""COMPUTED_VALUE"""),6773535.0)</f>
        <v>6773535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IFERROR(__xludf.DUMMYFUNCTION("""COMPUTED_VALUE"""),346.52)</f>
        <v>346.52</v>
      </c>
      <c r="D291" s="2">
        <f>IFERROR(__xludf.DUMMYFUNCTION("""COMPUTED_VALUE"""),45715.66666666667)</f>
        <v>45715.66667</v>
      </c>
      <c r="E291" s="1">
        <f>IFERROR(__xludf.DUMMYFUNCTION("""COMPUTED_VALUE"""),348.91)</f>
        <v>348.91</v>
      </c>
      <c r="G291" s="2">
        <f>IFERROR(__xludf.DUMMYFUNCTION("""COMPUTED_VALUE"""),45715.66666666667)</f>
        <v>45715.66667</v>
      </c>
      <c r="H291" s="1">
        <f>IFERROR(__xludf.DUMMYFUNCTION("""COMPUTED_VALUE"""),344.52)</f>
        <v>344.52</v>
      </c>
      <c r="J291" s="2">
        <f>IFERROR(__xludf.DUMMYFUNCTION("""COMPUTED_VALUE"""),45715.66666666667)</f>
        <v>45715.66667</v>
      </c>
      <c r="K291" s="1">
        <f>IFERROR(__xludf.DUMMYFUNCTION("""COMPUTED_VALUE"""),346.73)</f>
        <v>346.73</v>
      </c>
      <c r="M291" s="2">
        <f>IFERROR(__xludf.DUMMYFUNCTION("""COMPUTED_VALUE"""),45715.66666666667)</f>
        <v>45715.66667</v>
      </c>
      <c r="N291" s="1">
        <f>IFERROR(__xludf.DUMMYFUNCTION("""COMPUTED_VALUE"""),7600441.0)</f>
        <v>7600441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IFERROR(__xludf.DUMMYFUNCTION("""COMPUTED_VALUE"""),349.32)</f>
        <v>349.32</v>
      </c>
      <c r="D292" s="2">
        <f>IFERROR(__xludf.DUMMYFUNCTION("""COMPUTED_VALUE"""),45716.66666666667)</f>
        <v>45716.66667</v>
      </c>
      <c r="E292" s="1">
        <f>IFERROR(__xludf.DUMMYFUNCTION("""COMPUTED_VALUE"""),353.26)</f>
        <v>353.26</v>
      </c>
      <c r="G292" s="2">
        <f>IFERROR(__xludf.DUMMYFUNCTION("""COMPUTED_VALUE"""),45716.66666666667)</f>
        <v>45716.66667</v>
      </c>
      <c r="H292" s="1">
        <f>IFERROR(__xludf.DUMMYFUNCTION("""COMPUTED_VALUE"""),348.9)</f>
        <v>348.9</v>
      </c>
      <c r="J292" s="2">
        <f>IFERROR(__xludf.DUMMYFUNCTION("""COMPUTED_VALUE"""),45716.66666666667)</f>
        <v>45716.66667</v>
      </c>
      <c r="K292" s="1">
        <f>IFERROR(__xludf.DUMMYFUNCTION("""COMPUTED_VALUE"""),353.11)</f>
        <v>353.11</v>
      </c>
      <c r="M292" s="2">
        <f>IFERROR(__xludf.DUMMYFUNCTION("""COMPUTED_VALUE"""),45716.66666666667)</f>
        <v>45716.66667</v>
      </c>
      <c r="N292" s="1">
        <f>IFERROR(__xludf.DUMMYFUNCTION("""COMPUTED_VALUE"""),8357101.0)</f>
        <v>8357101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IFERROR(__xludf.DUMMYFUNCTION("""COMPUTED_VALUE"""),352.48)</f>
        <v>352.48</v>
      </c>
      <c r="D293" s="2">
        <f>IFERROR(__xludf.DUMMYFUNCTION("""COMPUTED_VALUE"""),45719.66666666667)</f>
        <v>45719.66667</v>
      </c>
      <c r="E293" s="1">
        <f>IFERROR(__xludf.DUMMYFUNCTION("""COMPUTED_VALUE"""),356.8)</f>
        <v>356.8</v>
      </c>
      <c r="G293" s="2">
        <f>IFERROR(__xludf.DUMMYFUNCTION("""COMPUTED_VALUE"""),45719.66666666667)</f>
        <v>45719.66667</v>
      </c>
      <c r="H293" s="1">
        <f>IFERROR(__xludf.DUMMYFUNCTION("""COMPUTED_VALUE"""),352.37)</f>
        <v>352.37</v>
      </c>
      <c r="J293" s="2">
        <f>IFERROR(__xludf.DUMMYFUNCTION("""COMPUTED_VALUE"""),45719.66666666667)</f>
        <v>45719.66667</v>
      </c>
      <c r="K293" s="1">
        <f>IFERROR(__xludf.DUMMYFUNCTION("""COMPUTED_VALUE"""),355.72)</f>
        <v>355.72</v>
      </c>
      <c r="M293" s="2">
        <f>IFERROR(__xludf.DUMMYFUNCTION("""COMPUTED_VALUE"""),45719.66666666667)</f>
        <v>45719.66667</v>
      </c>
      <c r="N293" s="1">
        <f>IFERROR(__xludf.DUMMYFUNCTION("""COMPUTED_VALUE"""),6272546.0)</f>
        <v>6272546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IFERROR(__xludf.DUMMYFUNCTION("""COMPUTED_VALUE"""),354.71)</f>
        <v>354.71</v>
      </c>
      <c r="D294" s="2">
        <f>IFERROR(__xludf.DUMMYFUNCTION("""COMPUTED_VALUE"""),45720.66666666667)</f>
        <v>45720.66667</v>
      </c>
      <c r="E294" s="1">
        <f>IFERROR(__xludf.DUMMYFUNCTION("""COMPUTED_VALUE"""),355.65)</f>
        <v>355.65</v>
      </c>
      <c r="G294" s="2">
        <f>IFERROR(__xludf.DUMMYFUNCTION("""COMPUTED_VALUE"""),45720.66666666667)</f>
        <v>45720.66667</v>
      </c>
      <c r="H294" s="1">
        <f>IFERROR(__xludf.DUMMYFUNCTION("""COMPUTED_VALUE"""),347.73)</f>
        <v>347.73</v>
      </c>
      <c r="J294" s="2">
        <f>IFERROR(__xludf.DUMMYFUNCTION("""COMPUTED_VALUE"""),45720.66666666667)</f>
        <v>45720.66667</v>
      </c>
      <c r="K294" s="1">
        <f>IFERROR(__xludf.DUMMYFUNCTION("""COMPUTED_VALUE"""),348.23)</f>
        <v>348.23</v>
      </c>
      <c r="M294" s="2">
        <f>IFERROR(__xludf.DUMMYFUNCTION("""COMPUTED_VALUE"""),45720.66666666667)</f>
        <v>45720.66667</v>
      </c>
      <c r="N294" s="1">
        <f>IFERROR(__xludf.DUMMYFUNCTION("""COMPUTED_VALUE"""),8142024.0)</f>
        <v>8142024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IFERROR(__xludf.DUMMYFUNCTION("""COMPUTED_VALUE"""),346.04)</f>
        <v>346.04</v>
      </c>
      <c r="D295" s="2">
        <f>IFERROR(__xludf.DUMMYFUNCTION("""COMPUTED_VALUE"""),45721.66666666667)</f>
        <v>45721.66667</v>
      </c>
      <c r="E295" s="1">
        <f>IFERROR(__xludf.DUMMYFUNCTION("""COMPUTED_VALUE"""),348.4)</f>
        <v>348.4</v>
      </c>
      <c r="G295" s="2">
        <f>IFERROR(__xludf.DUMMYFUNCTION("""COMPUTED_VALUE"""),45721.66666666667)</f>
        <v>45721.66667</v>
      </c>
      <c r="H295" s="1">
        <f>IFERROR(__xludf.DUMMYFUNCTION("""COMPUTED_VALUE"""),344.35)</f>
        <v>344.35</v>
      </c>
      <c r="J295" s="2">
        <f>IFERROR(__xludf.DUMMYFUNCTION("""COMPUTED_VALUE"""),45721.66666666667)</f>
        <v>45721.66667</v>
      </c>
      <c r="K295" s="1">
        <f>IFERROR(__xludf.DUMMYFUNCTION("""COMPUTED_VALUE"""),346.61)</f>
        <v>346.61</v>
      </c>
      <c r="M295" s="2">
        <f>IFERROR(__xludf.DUMMYFUNCTION("""COMPUTED_VALUE"""),45721.66666666667)</f>
        <v>45721.66667</v>
      </c>
      <c r="N295" s="1">
        <f>IFERROR(__xludf.DUMMYFUNCTION("""COMPUTED_VALUE"""),6178825.0)</f>
        <v>6178825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IFERROR(__xludf.DUMMYFUNCTION("""COMPUTED_VALUE"""),344.63)</f>
        <v>344.63</v>
      </c>
      <c r="D296" s="2">
        <f>IFERROR(__xludf.DUMMYFUNCTION("""COMPUTED_VALUE"""),45722.66666666667)</f>
        <v>45722.66667</v>
      </c>
      <c r="E296" s="1">
        <f>IFERROR(__xludf.DUMMYFUNCTION("""COMPUTED_VALUE"""),345.38)</f>
        <v>345.38</v>
      </c>
      <c r="G296" s="2">
        <f>IFERROR(__xludf.DUMMYFUNCTION("""COMPUTED_VALUE"""),45722.66666666667)</f>
        <v>45722.66667</v>
      </c>
      <c r="H296" s="1">
        <f>IFERROR(__xludf.DUMMYFUNCTION("""COMPUTED_VALUE"""),339.46)</f>
        <v>339.46</v>
      </c>
      <c r="J296" s="2">
        <f>IFERROR(__xludf.DUMMYFUNCTION("""COMPUTED_VALUE"""),45722.66666666667)</f>
        <v>45722.66667</v>
      </c>
      <c r="K296" s="1">
        <f>IFERROR(__xludf.DUMMYFUNCTION("""COMPUTED_VALUE"""),341.79)</f>
        <v>341.79</v>
      </c>
      <c r="M296" s="2">
        <f>IFERROR(__xludf.DUMMYFUNCTION("""COMPUTED_VALUE"""),45722.66666666667)</f>
        <v>45722.66667</v>
      </c>
      <c r="N296" s="1">
        <f>IFERROR(__xludf.DUMMYFUNCTION("""COMPUTED_VALUE"""),5851019.0)</f>
        <v>5851019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IFERROR(__xludf.DUMMYFUNCTION("""COMPUTED_VALUE"""),341.99)</f>
        <v>341.99</v>
      </c>
      <c r="D297" s="2">
        <f>IFERROR(__xludf.DUMMYFUNCTION("""COMPUTED_VALUE"""),45723.66666666667)</f>
        <v>45723.66667</v>
      </c>
      <c r="E297" s="1">
        <f>IFERROR(__xludf.DUMMYFUNCTION("""COMPUTED_VALUE"""),347.06)</f>
        <v>347.06</v>
      </c>
      <c r="G297" s="2">
        <f>IFERROR(__xludf.DUMMYFUNCTION("""COMPUTED_VALUE"""),45723.66666666667)</f>
        <v>45723.66667</v>
      </c>
      <c r="H297" s="1">
        <f>IFERROR(__xludf.DUMMYFUNCTION("""COMPUTED_VALUE"""),341.8)</f>
        <v>341.8</v>
      </c>
      <c r="J297" s="2">
        <f>IFERROR(__xludf.DUMMYFUNCTION("""COMPUTED_VALUE"""),45723.66666666667)</f>
        <v>45723.66667</v>
      </c>
      <c r="K297" s="1">
        <f>IFERROR(__xludf.DUMMYFUNCTION("""COMPUTED_VALUE"""),345.55)</f>
        <v>345.55</v>
      </c>
      <c r="M297" s="2">
        <f>IFERROR(__xludf.DUMMYFUNCTION("""COMPUTED_VALUE"""),45723.66666666667)</f>
        <v>45723.66667</v>
      </c>
      <c r="N297" s="1">
        <f>IFERROR(__xludf.DUMMYFUNCTION("""COMPUTED_VALUE"""),7414088.0)</f>
        <v>7414088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IFERROR(__xludf.DUMMYFUNCTION("""COMPUTED_VALUE"""),345.15)</f>
        <v>345.15</v>
      </c>
      <c r="D298" s="2">
        <f>IFERROR(__xludf.DUMMYFUNCTION("""COMPUTED_VALUE"""),45726.66666666667)</f>
        <v>45726.66667</v>
      </c>
      <c r="E298" s="1">
        <f>IFERROR(__xludf.DUMMYFUNCTION("""COMPUTED_VALUE"""),351.99)</f>
        <v>351.99</v>
      </c>
      <c r="G298" s="2">
        <f>IFERROR(__xludf.DUMMYFUNCTION("""COMPUTED_VALUE"""),45726.66666666667)</f>
        <v>45726.66667</v>
      </c>
      <c r="H298" s="1">
        <f>IFERROR(__xludf.DUMMYFUNCTION("""COMPUTED_VALUE"""),343.47)</f>
        <v>343.47</v>
      </c>
      <c r="J298" s="2">
        <f>IFERROR(__xludf.DUMMYFUNCTION("""COMPUTED_VALUE"""),45726.66666666667)</f>
        <v>45726.66667</v>
      </c>
      <c r="K298" s="1">
        <f>IFERROR(__xludf.DUMMYFUNCTION("""COMPUTED_VALUE"""),346.25)</f>
        <v>346.25</v>
      </c>
      <c r="M298" s="2">
        <f>IFERROR(__xludf.DUMMYFUNCTION("""COMPUTED_VALUE"""),45726.66666666667)</f>
        <v>45726.66667</v>
      </c>
      <c r="N298" s="1">
        <f>IFERROR(__xludf.DUMMYFUNCTION("""COMPUTED_VALUE"""),8702628.0)</f>
        <v>8702628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IFERROR(__xludf.DUMMYFUNCTION("""COMPUTED_VALUE"""),346.4)</f>
        <v>346.4</v>
      </c>
      <c r="D299" s="2">
        <f>IFERROR(__xludf.DUMMYFUNCTION("""COMPUTED_VALUE"""),45727.66666666667)</f>
        <v>45727.66667</v>
      </c>
      <c r="E299" s="1">
        <f>IFERROR(__xludf.DUMMYFUNCTION("""COMPUTED_VALUE"""),348.17)</f>
        <v>348.17</v>
      </c>
      <c r="G299" s="2">
        <f>IFERROR(__xludf.DUMMYFUNCTION("""COMPUTED_VALUE"""),45727.66666666667)</f>
        <v>45727.66667</v>
      </c>
      <c r="H299" s="1">
        <f>IFERROR(__xludf.DUMMYFUNCTION("""COMPUTED_VALUE"""),342.66)</f>
        <v>342.66</v>
      </c>
      <c r="J299" s="2">
        <f>IFERROR(__xludf.DUMMYFUNCTION("""COMPUTED_VALUE"""),45727.66666666667)</f>
        <v>45727.66667</v>
      </c>
      <c r="K299" s="1">
        <f>IFERROR(__xludf.DUMMYFUNCTION("""COMPUTED_VALUE"""),344.22)</f>
        <v>344.22</v>
      </c>
      <c r="M299" s="2">
        <f>IFERROR(__xludf.DUMMYFUNCTION("""COMPUTED_VALUE"""),45727.66666666667)</f>
        <v>45727.66667</v>
      </c>
      <c r="N299" s="1">
        <f>IFERROR(__xludf.DUMMYFUNCTION("""COMPUTED_VALUE"""),8086854.0)</f>
        <v>8086854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IFERROR(__xludf.DUMMYFUNCTION("""COMPUTED_VALUE"""),343.12)</f>
        <v>343.12</v>
      </c>
      <c r="D300" s="2">
        <f>IFERROR(__xludf.DUMMYFUNCTION("""COMPUTED_VALUE"""),45728.66666666667)</f>
        <v>45728.66667</v>
      </c>
      <c r="E300" s="1">
        <f>IFERROR(__xludf.DUMMYFUNCTION("""COMPUTED_VALUE"""),344.32)</f>
        <v>344.32</v>
      </c>
      <c r="G300" s="2">
        <f>IFERROR(__xludf.DUMMYFUNCTION("""COMPUTED_VALUE"""),45728.66666666667)</f>
        <v>45728.66667</v>
      </c>
      <c r="H300" s="1">
        <f>IFERROR(__xludf.DUMMYFUNCTION("""COMPUTED_VALUE"""),339.35)</f>
        <v>339.35</v>
      </c>
      <c r="J300" s="2">
        <f>IFERROR(__xludf.DUMMYFUNCTION("""COMPUTED_VALUE"""),45728.66666666667)</f>
        <v>45728.66667</v>
      </c>
      <c r="K300" s="1">
        <f>IFERROR(__xludf.DUMMYFUNCTION("""COMPUTED_VALUE"""),342.12)</f>
        <v>342.12</v>
      </c>
      <c r="M300" s="2">
        <f>IFERROR(__xludf.DUMMYFUNCTION("""COMPUTED_VALUE"""),45728.66666666667)</f>
        <v>45728.66667</v>
      </c>
      <c r="N300" s="1">
        <f>IFERROR(__xludf.DUMMYFUNCTION("""COMPUTED_VALUE"""),7430293.0)</f>
        <v>7430293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IFERROR(__xludf.DUMMYFUNCTION("""COMPUTED_VALUE"""),342.86)</f>
        <v>342.86</v>
      </c>
      <c r="D301" s="2">
        <f>IFERROR(__xludf.DUMMYFUNCTION("""COMPUTED_VALUE"""),45729.66666666667)</f>
        <v>45729.66667</v>
      </c>
      <c r="E301" s="1">
        <f>IFERROR(__xludf.DUMMYFUNCTION("""COMPUTED_VALUE"""),344.98)</f>
        <v>344.98</v>
      </c>
      <c r="G301" s="2">
        <f>IFERROR(__xludf.DUMMYFUNCTION("""COMPUTED_VALUE"""),45729.66666666667)</f>
        <v>45729.66667</v>
      </c>
      <c r="H301" s="1">
        <f>IFERROR(__xludf.DUMMYFUNCTION("""COMPUTED_VALUE"""),340.26)</f>
        <v>340.26</v>
      </c>
      <c r="J301" s="2">
        <f>IFERROR(__xludf.DUMMYFUNCTION("""COMPUTED_VALUE"""),45729.66666666667)</f>
        <v>45729.66667</v>
      </c>
      <c r="K301" s="1">
        <f>IFERROR(__xludf.DUMMYFUNCTION("""COMPUTED_VALUE"""),341.96)</f>
        <v>341.96</v>
      </c>
      <c r="M301" s="2">
        <f>IFERROR(__xludf.DUMMYFUNCTION("""COMPUTED_VALUE"""),45729.66666666667)</f>
        <v>45729.66667</v>
      </c>
      <c r="N301" s="1">
        <f>IFERROR(__xludf.DUMMYFUNCTION("""COMPUTED_VALUE"""),7313750.0)</f>
        <v>7313750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IFERROR(__xludf.DUMMYFUNCTION("""COMPUTED_VALUE"""),342.31)</f>
        <v>342.31</v>
      </c>
      <c r="D302" s="2">
        <f>IFERROR(__xludf.DUMMYFUNCTION("""COMPUTED_VALUE"""),45730.66666666667)</f>
        <v>45730.66667</v>
      </c>
      <c r="E302" s="1">
        <f>IFERROR(__xludf.DUMMYFUNCTION("""COMPUTED_VALUE"""),350.21)</f>
        <v>350.21</v>
      </c>
      <c r="G302" s="2">
        <f>IFERROR(__xludf.DUMMYFUNCTION("""COMPUTED_VALUE"""),45730.66666666667)</f>
        <v>45730.66667</v>
      </c>
      <c r="H302" s="1">
        <f>IFERROR(__xludf.DUMMYFUNCTION("""COMPUTED_VALUE"""),341.69)</f>
        <v>341.69</v>
      </c>
      <c r="J302" s="2">
        <f>IFERROR(__xludf.DUMMYFUNCTION("""COMPUTED_VALUE"""),45730.66666666667)</f>
        <v>45730.66667</v>
      </c>
      <c r="K302" s="1">
        <f>IFERROR(__xludf.DUMMYFUNCTION("""COMPUTED_VALUE"""),349.77)</f>
        <v>349.77</v>
      </c>
      <c r="M302" s="2">
        <f>IFERROR(__xludf.DUMMYFUNCTION("""COMPUTED_VALUE"""),45730.66666666667)</f>
        <v>45730.66667</v>
      </c>
      <c r="N302" s="1">
        <f>IFERROR(__xludf.DUMMYFUNCTION("""COMPUTED_VALUE"""),7173842.0)</f>
        <v>7173842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IFERROR(__xludf.DUMMYFUNCTION("""COMPUTED_VALUE"""),349.3)</f>
        <v>349.3</v>
      </c>
      <c r="D303" s="2">
        <f>IFERROR(__xludf.DUMMYFUNCTION("""COMPUTED_VALUE"""),45733.66666666667)</f>
        <v>45733.66667</v>
      </c>
      <c r="E303" s="1">
        <f>IFERROR(__xludf.DUMMYFUNCTION("""COMPUTED_VALUE"""),354.55)</f>
        <v>354.55</v>
      </c>
      <c r="G303" s="2">
        <f>IFERROR(__xludf.DUMMYFUNCTION("""COMPUTED_VALUE"""),45733.66666666667)</f>
        <v>45733.66667</v>
      </c>
      <c r="H303" s="1">
        <f>IFERROR(__xludf.DUMMYFUNCTION("""COMPUTED_VALUE"""),349.18)</f>
        <v>349.18</v>
      </c>
      <c r="J303" s="2">
        <f>IFERROR(__xludf.DUMMYFUNCTION("""COMPUTED_VALUE"""),45733.66666666667)</f>
        <v>45733.66667</v>
      </c>
      <c r="K303" s="1">
        <f>IFERROR(__xludf.DUMMYFUNCTION("""COMPUTED_VALUE"""),352.16)</f>
        <v>352.16</v>
      </c>
      <c r="M303" s="2">
        <f>IFERROR(__xludf.DUMMYFUNCTION("""COMPUTED_VALUE"""),45733.66666666667)</f>
        <v>45733.66667</v>
      </c>
      <c r="N303" s="1">
        <f>IFERROR(__xludf.DUMMYFUNCTION("""COMPUTED_VALUE"""),6112014.0)</f>
        <v>6112014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IFERROR(__xludf.DUMMYFUNCTION("""COMPUTED_VALUE"""),351.15)</f>
        <v>351.15</v>
      </c>
      <c r="D304" s="2">
        <f>IFERROR(__xludf.DUMMYFUNCTION("""COMPUTED_VALUE"""),45734.66666666667)</f>
        <v>45734.66667</v>
      </c>
      <c r="E304" s="1">
        <f>IFERROR(__xludf.DUMMYFUNCTION("""COMPUTED_VALUE"""),351.38)</f>
        <v>351.38</v>
      </c>
      <c r="G304" s="2">
        <f>IFERROR(__xludf.DUMMYFUNCTION("""COMPUTED_VALUE"""),45734.66666666667)</f>
        <v>45734.66667</v>
      </c>
      <c r="H304" s="1">
        <f>IFERROR(__xludf.DUMMYFUNCTION("""COMPUTED_VALUE"""),348.38)</f>
        <v>348.38</v>
      </c>
      <c r="J304" s="2">
        <f>IFERROR(__xludf.DUMMYFUNCTION("""COMPUTED_VALUE"""),45734.66666666667)</f>
        <v>45734.66667</v>
      </c>
      <c r="K304" s="1">
        <f>IFERROR(__xludf.DUMMYFUNCTION("""COMPUTED_VALUE"""),350.95)</f>
        <v>350.95</v>
      </c>
      <c r="M304" s="2">
        <f>IFERROR(__xludf.DUMMYFUNCTION("""COMPUTED_VALUE"""),45734.66666666667)</f>
        <v>45734.66667</v>
      </c>
      <c r="N304" s="1">
        <f>IFERROR(__xludf.DUMMYFUNCTION("""COMPUTED_VALUE"""),8041253.0)</f>
        <v>8041253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IFERROR(__xludf.DUMMYFUNCTION("""COMPUTED_VALUE"""),351.08)</f>
        <v>351.08</v>
      </c>
      <c r="D305" s="2">
        <f>IFERROR(__xludf.DUMMYFUNCTION("""COMPUTED_VALUE"""),45735.66666666667)</f>
        <v>45735.66667</v>
      </c>
      <c r="E305" s="1">
        <f>IFERROR(__xludf.DUMMYFUNCTION("""COMPUTED_VALUE"""),353.81)</f>
        <v>353.81</v>
      </c>
      <c r="G305" s="2">
        <f>IFERROR(__xludf.DUMMYFUNCTION("""COMPUTED_VALUE"""),45735.66666666667)</f>
        <v>45735.66667</v>
      </c>
      <c r="H305" s="1">
        <f>IFERROR(__xludf.DUMMYFUNCTION("""COMPUTED_VALUE"""),349.96)</f>
        <v>349.96</v>
      </c>
      <c r="J305" s="2">
        <f>IFERROR(__xludf.DUMMYFUNCTION("""COMPUTED_VALUE"""),45735.66666666667)</f>
        <v>45735.66667</v>
      </c>
      <c r="K305" s="1">
        <f>IFERROR(__xludf.DUMMYFUNCTION("""COMPUTED_VALUE"""),353.05)</f>
        <v>353.05</v>
      </c>
      <c r="M305" s="2">
        <f>IFERROR(__xludf.DUMMYFUNCTION("""COMPUTED_VALUE"""),45735.66666666667)</f>
        <v>45735.66667</v>
      </c>
      <c r="N305" s="1">
        <f>IFERROR(__xludf.DUMMYFUNCTION("""COMPUTED_VALUE"""),7363636.0)</f>
        <v>7363636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IFERROR(__xludf.DUMMYFUNCTION("""COMPUTED_VALUE"""),352.83)</f>
        <v>352.83</v>
      </c>
      <c r="D306" s="2">
        <f>IFERROR(__xludf.DUMMYFUNCTION("""COMPUTED_VALUE"""),45736.66666666667)</f>
        <v>45736.66667</v>
      </c>
      <c r="E306" s="1">
        <f>IFERROR(__xludf.DUMMYFUNCTION("""COMPUTED_VALUE"""),354.72)</f>
        <v>354.72</v>
      </c>
      <c r="G306" s="2">
        <f>IFERROR(__xludf.DUMMYFUNCTION("""COMPUTED_VALUE"""),45736.66666666667)</f>
        <v>45736.66667</v>
      </c>
      <c r="H306" s="1">
        <f>IFERROR(__xludf.DUMMYFUNCTION("""COMPUTED_VALUE"""),351.75)</f>
        <v>351.75</v>
      </c>
      <c r="J306" s="2">
        <f>IFERROR(__xludf.DUMMYFUNCTION("""COMPUTED_VALUE"""),45736.66666666667)</f>
        <v>45736.66667</v>
      </c>
      <c r="K306" s="1">
        <f>IFERROR(__xludf.DUMMYFUNCTION("""COMPUTED_VALUE"""),353.7)</f>
        <v>353.7</v>
      </c>
      <c r="M306" s="2">
        <f>IFERROR(__xludf.DUMMYFUNCTION("""COMPUTED_VALUE"""),45736.66666666667)</f>
        <v>45736.66667</v>
      </c>
      <c r="N306" s="1">
        <f>IFERROR(__xludf.DUMMYFUNCTION("""COMPUTED_VALUE"""),8746192.0)</f>
        <v>8746192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IFERROR(__xludf.DUMMYFUNCTION("""COMPUTED_VALUE"""),352.75)</f>
        <v>352.75</v>
      </c>
      <c r="D307" s="2">
        <f>IFERROR(__xludf.DUMMYFUNCTION("""COMPUTED_VALUE"""),45737.66666666667)</f>
        <v>45737.66667</v>
      </c>
      <c r="E307" s="1">
        <f>IFERROR(__xludf.DUMMYFUNCTION("""COMPUTED_VALUE"""),354.69)</f>
        <v>354.69</v>
      </c>
      <c r="G307" s="2">
        <f>IFERROR(__xludf.DUMMYFUNCTION("""COMPUTED_VALUE"""),45737.66666666667)</f>
        <v>45737.66667</v>
      </c>
      <c r="H307" s="1">
        <f>IFERROR(__xludf.DUMMYFUNCTION("""COMPUTED_VALUE"""),347.48)</f>
        <v>347.48</v>
      </c>
      <c r="J307" s="2">
        <f>IFERROR(__xludf.DUMMYFUNCTION("""COMPUTED_VALUE"""),45737.66666666667)</f>
        <v>45737.66667</v>
      </c>
      <c r="K307" s="1">
        <f>IFERROR(__xludf.DUMMYFUNCTION("""COMPUTED_VALUE"""),348.91)</f>
        <v>348.91</v>
      </c>
      <c r="M307" s="2">
        <f>IFERROR(__xludf.DUMMYFUNCTION("""COMPUTED_VALUE"""),45737.66666666667)</f>
        <v>45737.66667</v>
      </c>
      <c r="N307" s="1">
        <f>IFERROR(__xludf.DUMMYFUNCTION("""COMPUTED_VALUE"""),1.4435234E7)</f>
        <v>14435234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IFERROR(__xludf.DUMMYFUNCTION("""COMPUTED_VALUE"""),349.15)</f>
        <v>349.15</v>
      </c>
      <c r="D308" s="2">
        <f>IFERROR(__xludf.DUMMYFUNCTION("""COMPUTED_VALUE"""),45740.66666666667)</f>
        <v>45740.66667</v>
      </c>
      <c r="E308" s="1">
        <f>IFERROR(__xludf.DUMMYFUNCTION("""COMPUTED_VALUE"""),352.63)</f>
        <v>352.63</v>
      </c>
      <c r="G308" s="2">
        <f>IFERROR(__xludf.DUMMYFUNCTION("""COMPUTED_VALUE"""),45740.66666666667)</f>
        <v>45740.66667</v>
      </c>
      <c r="H308" s="1">
        <f>IFERROR(__xludf.DUMMYFUNCTION("""COMPUTED_VALUE"""),349.15)</f>
        <v>349.15</v>
      </c>
      <c r="J308" s="2">
        <f>IFERROR(__xludf.DUMMYFUNCTION("""COMPUTED_VALUE"""),45740.66666666667)</f>
        <v>45740.66667</v>
      </c>
      <c r="K308" s="1">
        <f>IFERROR(__xludf.DUMMYFUNCTION("""COMPUTED_VALUE"""),350.55)</f>
        <v>350.55</v>
      </c>
      <c r="M308" s="2">
        <f>IFERROR(__xludf.DUMMYFUNCTION("""COMPUTED_VALUE"""),45740.66666666667)</f>
        <v>45740.66667</v>
      </c>
      <c r="N308" s="1">
        <f>IFERROR(__xludf.DUMMYFUNCTION("""COMPUTED_VALUE"""),6483032.0)</f>
        <v>6483032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IFERROR(__xludf.DUMMYFUNCTION("""COMPUTED_VALUE"""),349.74)</f>
        <v>349.74</v>
      </c>
      <c r="D309" s="2">
        <f>IFERROR(__xludf.DUMMYFUNCTION("""COMPUTED_VALUE"""),45741.66666666667)</f>
        <v>45741.66667</v>
      </c>
      <c r="E309" s="1">
        <f>IFERROR(__xludf.DUMMYFUNCTION("""COMPUTED_VALUE"""),350.14)</f>
        <v>350.14</v>
      </c>
      <c r="G309" s="2">
        <f>IFERROR(__xludf.DUMMYFUNCTION("""COMPUTED_VALUE"""),45741.66666666667)</f>
        <v>45741.66667</v>
      </c>
      <c r="H309" s="1">
        <f>IFERROR(__xludf.DUMMYFUNCTION("""COMPUTED_VALUE"""),345.37)</f>
        <v>345.37</v>
      </c>
      <c r="J309" s="2">
        <f>IFERROR(__xludf.DUMMYFUNCTION("""COMPUTED_VALUE"""),45741.66666666667)</f>
        <v>45741.66667</v>
      </c>
      <c r="K309" s="1">
        <f>IFERROR(__xludf.DUMMYFUNCTION("""COMPUTED_VALUE"""),347.23)</f>
        <v>347.23</v>
      </c>
      <c r="M309" s="2">
        <f>IFERROR(__xludf.DUMMYFUNCTION("""COMPUTED_VALUE"""),45741.66666666667)</f>
        <v>45741.66667</v>
      </c>
      <c r="N309" s="1">
        <f>IFERROR(__xludf.DUMMYFUNCTION("""COMPUTED_VALUE"""),7326163.0)</f>
        <v>7326163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IFERROR(__xludf.DUMMYFUNCTION("""COMPUTED_VALUE"""),348.0)</f>
        <v>348</v>
      </c>
      <c r="D310" s="2">
        <f>IFERROR(__xludf.DUMMYFUNCTION("""COMPUTED_VALUE"""),45742.66666666667)</f>
        <v>45742.66667</v>
      </c>
      <c r="E310" s="1">
        <f>IFERROR(__xludf.DUMMYFUNCTION("""COMPUTED_VALUE"""),351.74)</f>
        <v>351.74</v>
      </c>
      <c r="G310" s="2">
        <f>IFERROR(__xludf.DUMMYFUNCTION("""COMPUTED_VALUE"""),45742.66666666667)</f>
        <v>45742.66667</v>
      </c>
      <c r="H310" s="1">
        <f>IFERROR(__xludf.DUMMYFUNCTION("""COMPUTED_VALUE"""),347.55)</f>
        <v>347.55</v>
      </c>
      <c r="J310" s="2">
        <f>IFERROR(__xludf.DUMMYFUNCTION("""COMPUTED_VALUE"""),45742.66666666667)</f>
        <v>45742.66667</v>
      </c>
      <c r="K310" s="1">
        <f>IFERROR(__xludf.DUMMYFUNCTION("""COMPUTED_VALUE"""),349.75)</f>
        <v>349.75</v>
      </c>
      <c r="M310" s="2">
        <f>IFERROR(__xludf.DUMMYFUNCTION("""COMPUTED_VALUE"""),45742.66666666667)</f>
        <v>45742.66667</v>
      </c>
      <c r="N310" s="1">
        <f>IFERROR(__xludf.DUMMYFUNCTION("""COMPUTED_VALUE"""),5608172.0)</f>
        <v>5608172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IFERROR(__xludf.DUMMYFUNCTION("""COMPUTED_VALUE"""),351.01)</f>
        <v>351.01</v>
      </c>
      <c r="D311" s="2">
        <f>IFERROR(__xludf.DUMMYFUNCTION("""COMPUTED_VALUE"""),45743.66666666667)</f>
        <v>45743.66667</v>
      </c>
      <c r="E311" s="1">
        <f>IFERROR(__xludf.DUMMYFUNCTION("""COMPUTED_VALUE"""),352.22)</f>
        <v>352.22</v>
      </c>
      <c r="G311" s="2">
        <f>IFERROR(__xludf.DUMMYFUNCTION("""COMPUTED_VALUE"""),45743.66666666667)</f>
        <v>45743.66667</v>
      </c>
      <c r="H311" s="1">
        <f>IFERROR(__xludf.DUMMYFUNCTION("""COMPUTED_VALUE"""),348.93)</f>
        <v>348.93</v>
      </c>
      <c r="J311" s="2">
        <f>IFERROR(__xludf.DUMMYFUNCTION("""COMPUTED_VALUE"""),45743.66666666667)</f>
        <v>45743.66667</v>
      </c>
      <c r="K311" s="1">
        <f>IFERROR(__xludf.DUMMYFUNCTION("""COMPUTED_VALUE"""),350.33)</f>
        <v>350.33</v>
      </c>
      <c r="M311" s="2">
        <f>IFERROR(__xludf.DUMMYFUNCTION("""COMPUTED_VALUE"""),45743.66666666667)</f>
        <v>45743.66667</v>
      </c>
      <c r="N311" s="1">
        <f>IFERROR(__xludf.DUMMYFUNCTION("""COMPUTED_VALUE"""),5139940.0)</f>
        <v>5139940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IFERROR(__xludf.DUMMYFUNCTION("""COMPUTED_VALUE"""),352.14)</f>
        <v>352.14</v>
      </c>
      <c r="D312" s="2">
        <f>IFERROR(__xludf.DUMMYFUNCTION("""COMPUTED_VALUE"""),45744.66666666667)</f>
        <v>45744.66667</v>
      </c>
      <c r="E312" s="1">
        <f>IFERROR(__xludf.DUMMYFUNCTION("""COMPUTED_VALUE"""),354.42)</f>
        <v>354.42</v>
      </c>
      <c r="G312" s="2">
        <f>IFERROR(__xludf.DUMMYFUNCTION("""COMPUTED_VALUE"""),45744.66666666667)</f>
        <v>45744.66667</v>
      </c>
      <c r="H312" s="1">
        <f>IFERROR(__xludf.DUMMYFUNCTION("""COMPUTED_VALUE"""),351.84)</f>
        <v>351.84</v>
      </c>
      <c r="J312" s="2">
        <f>IFERROR(__xludf.DUMMYFUNCTION("""COMPUTED_VALUE"""),45744.66666666667)</f>
        <v>45744.66667</v>
      </c>
      <c r="K312" s="1">
        <f>IFERROR(__xludf.DUMMYFUNCTION("""COMPUTED_VALUE"""),353.59)</f>
        <v>353.59</v>
      </c>
      <c r="M312" s="2">
        <f>IFERROR(__xludf.DUMMYFUNCTION("""COMPUTED_VALUE"""),45744.66666666667)</f>
        <v>45744.66667</v>
      </c>
      <c r="N312" s="1">
        <f>IFERROR(__xludf.DUMMYFUNCTION("""COMPUTED_VALUE"""),8761207.0)</f>
        <v>8761207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IFERROR(__xludf.DUMMYFUNCTION("""COMPUTED_VALUE"""),353.95)</f>
        <v>353.95</v>
      </c>
      <c r="D313" s="2">
        <f>IFERROR(__xludf.DUMMYFUNCTION("""COMPUTED_VALUE"""),45747.66666666667)</f>
        <v>45747.66667</v>
      </c>
      <c r="E313" s="1">
        <f>IFERROR(__xludf.DUMMYFUNCTION("""COMPUTED_VALUE"""),357.2)</f>
        <v>357.2</v>
      </c>
      <c r="G313" s="2">
        <f>IFERROR(__xludf.DUMMYFUNCTION("""COMPUTED_VALUE"""),45747.66666666667)</f>
        <v>45747.66667</v>
      </c>
      <c r="H313" s="1">
        <f>IFERROR(__xludf.DUMMYFUNCTION("""COMPUTED_VALUE"""),353.3)</f>
        <v>353.3</v>
      </c>
      <c r="J313" s="2">
        <f>IFERROR(__xludf.DUMMYFUNCTION("""COMPUTED_VALUE"""),45747.66666666667)</f>
        <v>45747.66667</v>
      </c>
      <c r="K313" s="1">
        <f>IFERROR(__xludf.DUMMYFUNCTION("""COMPUTED_VALUE"""),355.66)</f>
        <v>355.66</v>
      </c>
      <c r="M313" s="2">
        <f>IFERROR(__xludf.DUMMYFUNCTION("""COMPUTED_VALUE"""),45747.66666666667)</f>
        <v>45747.66667</v>
      </c>
      <c r="N313" s="1">
        <f>IFERROR(__xludf.DUMMYFUNCTION("""COMPUTED_VALUE"""),8768577.0)</f>
        <v>8768577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IFERROR(__xludf.DUMMYFUNCTION("""COMPUTED_VALUE"""),355.76)</f>
        <v>355.76</v>
      </c>
      <c r="D314" s="2">
        <f>IFERROR(__xludf.DUMMYFUNCTION("""COMPUTED_VALUE"""),45748.66666666667)</f>
        <v>45748.66667</v>
      </c>
      <c r="E314" s="1">
        <f>IFERROR(__xludf.DUMMYFUNCTION("""COMPUTED_VALUE"""),357.84)</f>
        <v>357.84</v>
      </c>
      <c r="G314" s="2">
        <f>IFERROR(__xludf.DUMMYFUNCTION("""COMPUTED_VALUE"""),45748.66666666667)</f>
        <v>45748.66667</v>
      </c>
      <c r="H314" s="1">
        <f>IFERROR(__xludf.DUMMYFUNCTION("""COMPUTED_VALUE"""),353.88)</f>
        <v>353.88</v>
      </c>
      <c r="J314" s="2">
        <f>IFERROR(__xludf.DUMMYFUNCTION("""COMPUTED_VALUE"""),45748.66666666667)</f>
        <v>45748.66667</v>
      </c>
      <c r="K314" s="1">
        <f>IFERROR(__xludf.DUMMYFUNCTION("""COMPUTED_VALUE"""),357.34)</f>
        <v>357.34</v>
      </c>
      <c r="M314" s="2">
        <f>IFERROR(__xludf.DUMMYFUNCTION("""COMPUTED_VALUE"""),45748.66666666667)</f>
        <v>45748.66667</v>
      </c>
      <c r="N314" s="1">
        <f>IFERROR(__xludf.DUMMYFUNCTION("""COMPUTED_VALUE"""),9129269.0)</f>
        <v>9129269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IFERROR(__xludf.DUMMYFUNCTION("""COMPUTED_VALUE"""),356.11)</f>
        <v>356.11</v>
      </c>
      <c r="D315" s="2">
        <f>IFERROR(__xludf.DUMMYFUNCTION("""COMPUTED_VALUE"""),45749.66666666667)</f>
        <v>45749.66667</v>
      </c>
      <c r="E315" s="1">
        <f>IFERROR(__xludf.DUMMYFUNCTION("""COMPUTED_VALUE"""),359.2)</f>
        <v>359.2</v>
      </c>
      <c r="G315" s="2">
        <f>IFERROR(__xludf.DUMMYFUNCTION("""COMPUTED_VALUE"""),45749.66666666667)</f>
        <v>45749.66667</v>
      </c>
      <c r="H315" s="1">
        <f>IFERROR(__xludf.DUMMYFUNCTION("""COMPUTED_VALUE"""),354.97)</f>
        <v>354.97</v>
      </c>
      <c r="J315" s="2">
        <f>IFERROR(__xludf.DUMMYFUNCTION("""COMPUTED_VALUE"""),45749.66666666667)</f>
        <v>45749.66667</v>
      </c>
      <c r="K315" s="1">
        <f>IFERROR(__xludf.DUMMYFUNCTION("""COMPUTED_VALUE"""),358.91)</f>
        <v>358.91</v>
      </c>
      <c r="M315" s="2">
        <f>IFERROR(__xludf.DUMMYFUNCTION("""COMPUTED_VALUE"""),45749.66666666667)</f>
        <v>45749.66667</v>
      </c>
      <c r="N315" s="1">
        <f>IFERROR(__xludf.DUMMYFUNCTION("""COMPUTED_VALUE"""),6542730.0)</f>
        <v>6542730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IFERROR(__xludf.DUMMYFUNCTION("""COMPUTED_VALUE"""),356.87)</f>
        <v>356.87</v>
      </c>
      <c r="D316" s="2">
        <f>IFERROR(__xludf.DUMMYFUNCTION("""COMPUTED_VALUE"""),45750.66666666667)</f>
        <v>45750.66667</v>
      </c>
      <c r="E316" s="1">
        <f>IFERROR(__xludf.DUMMYFUNCTION("""COMPUTED_VALUE"""),360.53)</f>
        <v>360.53</v>
      </c>
      <c r="G316" s="2">
        <f>IFERROR(__xludf.DUMMYFUNCTION("""COMPUTED_VALUE"""),45750.66666666667)</f>
        <v>45750.66667</v>
      </c>
      <c r="H316" s="1">
        <f>IFERROR(__xludf.DUMMYFUNCTION("""COMPUTED_VALUE"""),355.97)</f>
        <v>355.97</v>
      </c>
      <c r="J316" s="2">
        <f>IFERROR(__xludf.DUMMYFUNCTION("""COMPUTED_VALUE"""),45750.66666666667)</f>
        <v>45750.66667</v>
      </c>
      <c r="K316" s="1">
        <f>IFERROR(__xludf.DUMMYFUNCTION("""COMPUTED_VALUE"""),356.2)</f>
        <v>356.2</v>
      </c>
      <c r="M316" s="2">
        <f>IFERROR(__xludf.DUMMYFUNCTION("""COMPUTED_VALUE"""),45750.66666666667)</f>
        <v>45750.66667</v>
      </c>
      <c r="N316" s="1">
        <f>IFERROR(__xludf.DUMMYFUNCTION("""COMPUTED_VALUE"""),1.2808512E7)</f>
        <v>12808512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IFERROR(__xludf.DUMMYFUNCTION("""COMPUTED_VALUE"""),351.99)</f>
        <v>351.99</v>
      </c>
      <c r="D317" s="2">
        <f>IFERROR(__xludf.DUMMYFUNCTION("""COMPUTED_VALUE"""),45751.66666666667)</f>
        <v>45751.66667</v>
      </c>
      <c r="E317" s="1">
        <f>IFERROR(__xludf.DUMMYFUNCTION("""COMPUTED_VALUE"""),352.41)</f>
        <v>352.41</v>
      </c>
      <c r="G317" s="2">
        <f>IFERROR(__xludf.DUMMYFUNCTION("""COMPUTED_VALUE"""),45751.66666666667)</f>
        <v>45751.66667</v>
      </c>
      <c r="H317" s="1">
        <f>IFERROR(__xludf.DUMMYFUNCTION("""COMPUTED_VALUE"""),336.09)</f>
        <v>336.09</v>
      </c>
      <c r="J317" s="2">
        <f>IFERROR(__xludf.DUMMYFUNCTION("""COMPUTED_VALUE"""),45751.66666666667)</f>
        <v>45751.66667</v>
      </c>
      <c r="K317" s="1">
        <f>IFERROR(__xludf.DUMMYFUNCTION("""COMPUTED_VALUE"""),339.11)</f>
        <v>339.11</v>
      </c>
      <c r="M317" s="2">
        <f>IFERROR(__xludf.DUMMYFUNCTION("""COMPUTED_VALUE"""),45751.66666666667)</f>
        <v>45751.66667</v>
      </c>
      <c r="N317" s="1">
        <f>IFERROR(__xludf.DUMMYFUNCTION("""COMPUTED_VALUE"""),1.1837655E7)</f>
        <v>11837655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IFERROR(__xludf.DUMMYFUNCTION("""COMPUTED_VALUE"""),330.86)</f>
        <v>330.86</v>
      </c>
      <c r="D318" s="2">
        <f>IFERROR(__xludf.DUMMYFUNCTION("""COMPUTED_VALUE"""),45754.66666666667)</f>
        <v>45754.66667</v>
      </c>
      <c r="E318" s="1">
        <f>IFERROR(__xludf.DUMMYFUNCTION("""COMPUTED_VALUE"""),343.2)</f>
        <v>343.2</v>
      </c>
      <c r="G318" s="2">
        <f>IFERROR(__xludf.DUMMYFUNCTION("""COMPUTED_VALUE"""),45754.66666666667)</f>
        <v>45754.66667</v>
      </c>
      <c r="H318" s="1">
        <f>IFERROR(__xludf.DUMMYFUNCTION("""COMPUTED_VALUE"""),324.1)</f>
        <v>324.1</v>
      </c>
      <c r="J318" s="2">
        <f>IFERROR(__xludf.DUMMYFUNCTION("""COMPUTED_VALUE"""),45754.66666666667)</f>
        <v>45754.66667</v>
      </c>
      <c r="K318" s="1">
        <f>IFERROR(__xludf.DUMMYFUNCTION("""COMPUTED_VALUE"""),333.11)</f>
        <v>333.11</v>
      </c>
      <c r="M318" s="2">
        <f>IFERROR(__xludf.DUMMYFUNCTION("""COMPUTED_VALUE"""),45754.66666666667)</f>
        <v>45754.66667</v>
      </c>
      <c r="N318" s="1">
        <f>IFERROR(__xludf.DUMMYFUNCTION("""COMPUTED_VALUE"""),1.3003423E7)</f>
        <v>13003423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IFERROR(__xludf.DUMMYFUNCTION("""COMPUTED_VALUE"""),339.13)</f>
        <v>339.13</v>
      </c>
      <c r="D319" s="2">
        <f>IFERROR(__xludf.DUMMYFUNCTION("""COMPUTED_VALUE"""),45755.66666666667)</f>
        <v>45755.66667</v>
      </c>
      <c r="E319" s="1">
        <f>IFERROR(__xludf.DUMMYFUNCTION("""COMPUTED_VALUE"""),342.85)</f>
        <v>342.85</v>
      </c>
      <c r="G319" s="2">
        <f>IFERROR(__xludf.DUMMYFUNCTION("""COMPUTED_VALUE"""),45755.66666666667)</f>
        <v>45755.66667</v>
      </c>
      <c r="H319" s="1">
        <f>IFERROR(__xludf.DUMMYFUNCTION("""COMPUTED_VALUE"""),330.95)</f>
        <v>330.95</v>
      </c>
      <c r="J319" s="2">
        <f>IFERROR(__xludf.DUMMYFUNCTION("""COMPUTED_VALUE"""),45755.66666666667)</f>
        <v>45755.66667</v>
      </c>
      <c r="K319" s="1">
        <f>IFERROR(__xludf.DUMMYFUNCTION("""COMPUTED_VALUE"""),334.23)</f>
        <v>334.23</v>
      </c>
      <c r="M319" s="2">
        <f>IFERROR(__xludf.DUMMYFUNCTION("""COMPUTED_VALUE"""),45755.66666666667)</f>
        <v>45755.66667</v>
      </c>
      <c r="N319" s="1">
        <f>IFERROR(__xludf.DUMMYFUNCTION("""COMPUTED_VALUE"""),9777121.0)</f>
        <v>9777121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IFERROR(__xludf.DUMMYFUNCTION("""COMPUTED_VALUE"""),330.4)</f>
        <v>330.4</v>
      </c>
      <c r="D320" s="2">
        <f>IFERROR(__xludf.DUMMYFUNCTION("""COMPUTED_VALUE"""),45756.66666666667)</f>
        <v>45756.66667</v>
      </c>
      <c r="E320" s="1">
        <f>IFERROR(__xludf.DUMMYFUNCTION("""COMPUTED_VALUE"""),345.61)</f>
        <v>345.61</v>
      </c>
      <c r="G320" s="2">
        <f>IFERROR(__xludf.DUMMYFUNCTION("""COMPUTED_VALUE"""),45756.66666666667)</f>
        <v>45756.66667</v>
      </c>
      <c r="H320" s="1">
        <f>IFERROR(__xludf.DUMMYFUNCTION("""COMPUTED_VALUE"""),324.25)</f>
        <v>324.25</v>
      </c>
      <c r="J320" s="2">
        <f>IFERROR(__xludf.DUMMYFUNCTION("""COMPUTED_VALUE"""),45756.66666666667)</f>
        <v>45756.66667</v>
      </c>
      <c r="K320" s="1">
        <f>IFERROR(__xludf.DUMMYFUNCTION("""COMPUTED_VALUE"""),341.34)</f>
        <v>341.34</v>
      </c>
      <c r="M320" s="2">
        <f>IFERROR(__xludf.DUMMYFUNCTION("""COMPUTED_VALUE"""),45756.66666666667)</f>
        <v>45756.66667</v>
      </c>
      <c r="N320" s="1">
        <f>IFERROR(__xludf.DUMMYFUNCTION("""COMPUTED_VALUE"""),1.0812829E7)</f>
        <v>10812829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IFERROR(__xludf.DUMMYFUNCTION("""COMPUTED_VALUE"""),338.77)</f>
        <v>338.77</v>
      </c>
      <c r="D321" s="2">
        <f>IFERROR(__xludf.DUMMYFUNCTION("""COMPUTED_VALUE"""),45757.66666666667)</f>
        <v>45757.66667</v>
      </c>
      <c r="E321" s="1">
        <f>IFERROR(__xludf.DUMMYFUNCTION("""COMPUTED_VALUE"""),344.32)</f>
        <v>344.32</v>
      </c>
      <c r="G321" s="2">
        <f>IFERROR(__xludf.DUMMYFUNCTION("""COMPUTED_VALUE"""),45757.66666666667)</f>
        <v>45757.66667</v>
      </c>
      <c r="H321" s="1">
        <f>IFERROR(__xludf.DUMMYFUNCTION("""COMPUTED_VALUE"""),333.93)</f>
        <v>333.93</v>
      </c>
      <c r="J321" s="2">
        <f>IFERROR(__xludf.DUMMYFUNCTION("""COMPUTED_VALUE"""),45757.66666666667)</f>
        <v>45757.66667</v>
      </c>
      <c r="K321" s="1">
        <f>IFERROR(__xludf.DUMMYFUNCTION("""COMPUTED_VALUE"""),340.92)</f>
        <v>340.92</v>
      </c>
      <c r="M321" s="2">
        <f>IFERROR(__xludf.DUMMYFUNCTION("""COMPUTED_VALUE"""),45757.66666666667)</f>
        <v>45757.66667</v>
      </c>
      <c r="N321" s="1">
        <f>IFERROR(__xludf.DUMMYFUNCTION("""COMPUTED_VALUE"""),7334954.0)</f>
        <v>7334954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IFERROR(__xludf.DUMMYFUNCTION("""COMPUTED_VALUE"""),341.23)</f>
        <v>341.23</v>
      </c>
      <c r="D322" s="2">
        <f>IFERROR(__xludf.DUMMYFUNCTION("""COMPUTED_VALUE"""),45758.66666666667)</f>
        <v>45758.66667</v>
      </c>
      <c r="E322" s="1">
        <f>IFERROR(__xludf.DUMMYFUNCTION("""COMPUTED_VALUE"""),348.25)</f>
        <v>348.25</v>
      </c>
      <c r="G322" s="2">
        <f>IFERROR(__xludf.DUMMYFUNCTION("""COMPUTED_VALUE"""),45758.66666666667)</f>
        <v>45758.66667</v>
      </c>
      <c r="H322" s="1">
        <f>IFERROR(__xludf.DUMMYFUNCTION("""COMPUTED_VALUE"""),337.54)</f>
        <v>337.54</v>
      </c>
      <c r="J322" s="2">
        <f>IFERROR(__xludf.DUMMYFUNCTION("""COMPUTED_VALUE"""),45758.66666666667)</f>
        <v>45758.66667</v>
      </c>
      <c r="K322" s="1">
        <f>IFERROR(__xludf.DUMMYFUNCTION("""COMPUTED_VALUE"""),346.56)</f>
        <v>346.56</v>
      </c>
      <c r="M322" s="2">
        <f>IFERROR(__xludf.DUMMYFUNCTION("""COMPUTED_VALUE"""),45758.66666666667)</f>
        <v>45758.66667</v>
      </c>
      <c r="N322" s="1">
        <f>IFERROR(__xludf.DUMMYFUNCTION("""COMPUTED_VALUE"""),6774790.0)</f>
        <v>6774790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IFERROR(__xludf.DUMMYFUNCTION("""COMPUTED_VALUE"""),349.11)</f>
        <v>349.11</v>
      </c>
      <c r="D323" s="2">
        <f>IFERROR(__xludf.DUMMYFUNCTION("""COMPUTED_VALUE"""),45761.66666666667)</f>
        <v>45761.66667</v>
      </c>
      <c r="E323" s="1">
        <f>IFERROR(__xludf.DUMMYFUNCTION("""COMPUTED_VALUE"""),354.11)</f>
        <v>354.11</v>
      </c>
      <c r="G323" s="2">
        <f>IFERROR(__xludf.DUMMYFUNCTION("""COMPUTED_VALUE"""),45761.66666666667)</f>
        <v>45761.66667</v>
      </c>
      <c r="H323" s="1">
        <f>IFERROR(__xludf.DUMMYFUNCTION("""COMPUTED_VALUE"""),347.09)</f>
        <v>347.09</v>
      </c>
      <c r="J323" s="2">
        <f>IFERROR(__xludf.DUMMYFUNCTION("""COMPUTED_VALUE"""),45761.66666666667)</f>
        <v>45761.66667</v>
      </c>
      <c r="K323" s="1">
        <f>IFERROR(__xludf.DUMMYFUNCTION("""COMPUTED_VALUE"""),352.9)</f>
        <v>352.9</v>
      </c>
      <c r="M323" s="2">
        <f>IFERROR(__xludf.DUMMYFUNCTION("""COMPUTED_VALUE"""),45761.66666666667)</f>
        <v>45761.66667</v>
      </c>
      <c r="N323" s="1">
        <f>IFERROR(__xludf.DUMMYFUNCTION("""COMPUTED_VALUE"""),5008491.0)</f>
        <v>5008491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IFERROR(__xludf.DUMMYFUNCTION("""COMPUTED_VALUE"""),353.52)</f>
        <v>353.52</v>
      </c>
      <c r="D324" s="2">
        <f>IFERROR(__xludf.DUMMYFUNCTION("""COMPUTED_VALUE"""),45762.66666666667)</f>
        <v>45762.66667</v>
      </c>
      <c r="E324" s="1">
        <f>IFERROR(__xludf.DUMMYFUNCTION("""COMPUTED_VALUE"""),357.23)</f>
        <v>357.23</v>
      </c>
      <c r="G324" s="2">
        <f>IFERROR(__xludf.DUMMYFUNCTION("""COMPUTED_VALUE"""),45762.66666666667)</f>
        <v>45762.66667</v>
      </c>
      <c r="H324" s="1">
        <f>IFERROR(__xludf.DUMMYFUNCTION("""COMPUTED_VALUE"""),352.5)</f>
        <v>352.5</v>
      </c>
      <c r="J324" s="2">
        <f>IFERROR(__xludf.DUMMYFUNCTION("""COMPUTED_VALUE"""),45762.66666666667)</f>
        <v>45762.66667</v>
      </c>
      <c r="K324" s="1">
        <f>IFERROR(__xludf.DUMMYFUNCTION("""COMPUTED_VALUE"""),355.2)</f>
        <v>355.2</v>
      </c>
      <c r="M324" s="2">
        <f>IFERROR(__xludf.DUMMYFUNCTION("""COMPUTED_VALUE"""),45762.66666666667)</f>
        <v>45762.66667</v>
      </c>
      <c r="N324" s="1">
        <f>IFERROR(__xludf.DUMMYFUNCTION("""COMPUTED_VALUE"""),6143926.0)</f>
        <v>6143926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IFERROR(__xludf.DUMMYFUNCTION("""COMPUTED_VALUE"""),356.75)</f>
        <v>356.75</v>
      </c>
      <c r="D325" s="2">
        <f>IFERROR(__xludf.DUMMYFUNCTION("""COMPUTED_VALUE"""),45763.66666666667)</f>
        <v>45763.66667</v>
      </c>
      <c r="E325" s="1">
        <f>IFERROR(__xludf.DUMMYFUNCTION("""COMPUTED_VALUE"""),360.24)</f>
        <v>360.24</v>
      </c>
      <c r="G325" s="2">
        <f>IFERROR(__xludf.DUMMYFUNCTION("""COMPUTED_VALUE"""),45763.66666666667)</f>
        <v>45763.66667</v>
      </c>
      <c r="H325" s="1">
        <f>IFERROR(__xludf.DUMMYFUNCTION("""COMPUTED_VALUE"""),355.82)</f>
        <v>355.82</v>
      </c>
      <c r="J325" s="2">
        <f>IFERROR(__xludf.DUMMYFUNCTION("""COMPUTED_VALUE"""),45763.66666666667)</f>
        <v>45763.66667</v>
      </c>
      <c r="K325" s="1">
        <f>IFERROR(__xludf.DUMMYFUNCTION("""COMPUTED_VALUE"""),357.59)</f>
        <v>357.59</v>
      </c>
      <c r="M325" s="2">
        <f>IFERROR(__xludf.DUMMYFUNCTION("""COMPUTED_VALUE"""),45763.66666666667)</f>
        <v>45763.66667</v>
      </c>
      <c r="N325" s="1">
        <f>IFERROR(__xludf.DUMMYFUNCTION("""COMPUTED_VALUE"""),8019591.0)</f>
        <v>8019591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IFERROR(__xludf.DUMMYFUNCTION("""COMPUTED_VALUE"""),358.48)</f>
        <v>358.48</v>
      </c>
      <c r="D326" s="2">
        <f>IFERROR(__xludf.DUMMYFUNCTION("""COMPUTED_VALUE"""),45764.66666666667)</f>
        <v>45764.66667</v>
      </c>
      <c r="E326" s="1">
        <f>IFERROR(__xludf.DUMMYFUNCTION("""COMPUTED_VALUE"""),363.95)</f>
        <v>363.95</v>
      </c>
      <c r="G326" s="2">
        <f>IFERROR(__xludf.DUMMYFUNCTION("""COMPUTED_VALUE"""),45764.66666666667)</f>
        <v>45764.66667</v>
      </c>
      <c r="H326" s="1">
        <f>IFERROR(__xludf.DUMMYFUNCTION("""COMPUTED_VALUE"""),357.53)</f>
        <v>357.53</v>
      </c>
      <c r="J326" s="2">
        <f>IFERROR(__xludf.DUMMYFUNCTION("""COMPUTED_VALUE"""),45764.66666666667)</f>
        <v>45764.66667</v>
      </c>
      <c r="K326" s="1">
        <f>IFERROR(__xludf.DUMMYFUNCTION("""COMPUTED_VALUE"""),359.69)</f>
        <v>359.69</v>
      </c>
      <c r="M326" s="2">
        <f>IFERROR(__xludf.DUMMYFUNCTION("""COMPUTED_VALUE"""),45764.66666666667)</f>
        <v>45764.66667</v>
      </c>
      <c r="N326" s="1">
        <f>IFERROR(__xludf.DUMMYFUNCTION("""COMPUTED_VALUE"""),5670933.0)</f>
        <v>5670933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IFERROR(__xludf.DUMMYFUNCTION("""COMPUTED_VALUE"""),358.2)</f>
        <v>358.2</v>
      </c>
      <c r="D327" s="2">
        <f>IFERROR(__xludf.DUMMYFUNCTION("""COMPUTED_VALUE"""),45768.66666666667)</f>
        <v>45768.66667</v>
      </c>
      <c r="E327" s="1">
        <f>IFERROR(__xludf.DUMMYFUNCTION("""COMPUTED_VALUE"""),358.49)</f>
        <v>358.49</v>
      </c>
      <c r="G327" s="2">
        <f>IFERROR(__xludf.DUMMYFUNCTION("""COMPUTED_VALUE"""),45768.66666666667)</f>
        <v>45768.66667</v>
      </c>
      <c r="H327" s="1">
        <f>IFERROR(__xludf.DUMMYFUNCTION("""COMPUTED_VALUE"""),351.31)</f>
        <v>351.31</v>
      </c>
      <c r="J327" s="2">
        <f>IFERROR(__xludf.DUMMYFUNCTION("""COMPUTED_VALUE"""),45768.66666666667)</f>
        <v>45768.66667</v>
      </c>
      <c r="K327" s="1">
        <f>IFERROR(__xludf.DUMMYFUNCTION("""COMPUTED_VALUE"""),355.1)</f>
        <v>355.1</v>
      </c>
      <c r="M327" s="2">
        <f>IFERROR(__xludf.DUMMYFUNCTION("""COMPUTED_VALUE"""),45768.66666666667)</f>
        <v>45768.66667</v>
      </c>
      <c r="N327" s="1">
        <f>IFERROR(__xludf.DUMMYFUNCTION("""COMPUTED_VALUE"""),6236923.0)</f>
        <v>6236923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IFERROR(__xludf.DUMMYFUNCTION("""COMPUTED_VALUE"""),358.4)</f>
        <v>358.4</v>
      </c>
      <c r="D328" s="2">
        <f>IFERROR(__xludf.DUMMYFUNCTION("""COMPUTED_VALUE"""),45769.66666666667)</f>
        <v>45769.66667</v>
      </c>
      <c r="E328" s="1">
        <f>IFERROR(__xludf.DUMMYFUNCTION("""COMPUTED_VALUE"""),364.28)</f>
        <v>364.28</v>
      </c>
      <c r="G328" s="2">
        <f>IFERROR(__xludf.DUMMYFUNCTION("""COMPUTED_VALUE"""),45769.66666666667)</f>
        <v>45769.66667</v>
      </c>
      <c r="H328" s="1">
        <f>IFERROR(__xludf.DUMMYFUNCTION("""COMPUTED_VALUE"""),357.53)</f>
        <v>357.53</v>
      </c>
      <c r="J328" s="2">
        <f>IFERROR(__xludf.DUMMYFUNCTION("""COMPUTED_VALUE"""),45769.66666666667)</f>
        <v>45769.66667</v>
      </c>
      <c r="K328" s="1">
        <f>IFERROR(__xludf.DUMMYFUNCTION("""COMPUTED_VALUE"""),361.66)</f>
        <v>361.66</v>
      </c>
      <c r="M328" s="2">
        <f>IFERROR(__xludf.DUMMYFUNCTION("""COMPUTED_VALUE"""),45769.66666666667)</f>
        <v>45769.66667</v>
      </c>
      <c r="N328" s="1">
        <f>IFERROR(__xludf.DUMMYFUNCTION("""COMPUTED_VALUE"""),1.2720332E7)</f>
        <v>12720332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IFERROR(__xludf.DUMMYFUNCTION("""COMPUTED_VALUE"""),361.66)</f>
        <v>361.66</v>
      </c>
      <c r="D329" s="2">
        <f>IFERROR(__xludf.DUMMYFUNCTION("""COMPUTED_VALUE"""),45770.66666666667)</f>
        <v>45770.66667</v>
      </c>
      <c r="E329" s="1">
        <f>IFERROR(__xludf.DUMMYFUNCTION("""COMPUTED_VALUE"""),363.72)</f>
        <v>363.72</v>
      </c>
      <c r="G329" s="2">
        <f>IFERROR(__xludf.DUMMYFUNCTION("""COMPUTED_VALUE"""),45770.66666666667)</f>
        <v>45770.66667</v>
      </c>
      <c r="H329" s="1">
        <f>IFERROR(__xludf.DUMMYFUNCTION("""COMPUTED_VALUE"""),356.97)</f>
        <v>356.97</v>
      </c>
      <c r="J329" s="2">
        <f>IFERROR(__xludf.DUMMYFUNCTION("""COMPUTED_VALUE"""),45770.66666666667)</f>
        <v>45770.66667</v>
      </c>
      <c r="K329" s="1">
        <f>IFERROR(__xludf.DUMMYFUNCTION("""COMPUTED_VALUE"""),360.24)</f>
        <v>360.24</v>
      </c>
      <c r="M329" s="2">
        <f>IFERROR(__xludf.DUMMYFUNCTION("""COMPUTED_VALUE"""),45770.66666666667)</f>
        <v>45770.66667</v>
      </c>
      <c r="N329" s="1">
        <f>IFERROR(__xludf.DUMMYFUNCTION("""COMPUTED_VALUE"""),8313209.0)</f>
        <v>8313209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IFERROR(__xludf.DUMMYFUNCTION("""COMPUTED_VALUE"""),359.88)</f>
        <v>359.88</v>
      </c>
      <c r="D330" s="2">
        <f>IFERROR(__xludf.DUMMYFUNCTION("""COMPUTED_VALUE"""),45771.66666666667)</f>
        <v>45771.66667</v>
      </c>
      <c r="E330" s="1">
        <f>IFERROR(__xludf.DUMMYFUNCTION("""COMPUTED_VALUE"""),361.49)</f>
        <v>361.49</v>
      </c>
      <c r="G330" s="2">
        <f>IFERROR(__xludf.DUMMYFUNCTION("""COMPUTED_VALUE"""),45771.66666666667)</f>
        <v>45771.66667</v>
      </c>
      <c r="H330" s="1">
        <f>IFERROR(__xludf.DUMMYFUNCTION("""COMPUTED_VALUE"""),358.03)</f>
        <v>358.03</v>
      </c>
      <c r="J330" s="2">
        <f>IFERROR(__xludf.DUMMYFUNCTION("""COMPUTED_VALUE"""),45771.66666666667)</f>
        <v>45771.66667</v>
      </c>
      <c r="K330" s="1">
        <f>IFERROR(__xludf.DUMMYFUNCTION("""COMPUTED_VALUE"""),361.03)</f>
        <v>361.03</v>
      </c>
      <c r="M330" s="2">
        <f>IFERROR(__xludf.DUMMYFUNCTION("""COMPUTED_VALUE"""),45771.66666666667)</f>
        <v>45771.66667</v>
      </c>
      <c r="N330" s="1">
        <f>IFERROR(__xludf.DUMMYFUNCTION("""COMPUTED_VALUE"""),5831948.0)</f>
        <v>5831948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IFERROR(__xludf.DUMMYFUNCTION("""COMPUTED_VALUE"""),360.14)</f>
        <v>360.14</v>
      </c>
      <c r="D331" s="2">
        <f>IFERROR(__xludf.DUMMYFUNCTION("""COMPUTED_VALUE"""),45772.66666666667)</f>
        <v>45772.66667</v>
      </c>
      <c r="E331" s="1">
        <f>IFERROR(__xludf.DUMMYFUNCTION("""COMPUTED_VALUE"""),361.14)</f>
        <v>361.14</v>
      </c>
      <c r="G331" s="2">
        <f>IFERROR(__xludf.DUMMYFUNCTION("""COMPUTED_VALUE"""),45772.66666666667)</f>
        <v>45772.66667</v>
      </c>
      <c r="H331" s="1">
        <f>IFERROR(__xludf.DUMMYFUNCTION("""COMPUTED_VALUE"""),357.32)</f>
        <v>357.32</v>
      </c>
      <c r="J331" s="2">
        <f>IFERROR(__xludf.DUMMYFUNCTION("""COMPUTED_VALUE"""),45772.66666666667)</f>
        <v>45772.66667</v>
      </c>
      <c r="K331" s="1">
        <f>IFERROR(__xludf.DUMMYFUNCTION("""COMPUTED_VALUE"""),358.33)</f>
        <v>358.33</v>
      </c>
      <c r="M331" s="2">
        <f>IFERROR(__xludf.DUMMYFUNCTION("""COMPUTED_VALUE"""),45772.66666666667)</f>
        <v>45772.66667</v>
      </c>
      <c r="N331" s="1">
        <f>IFERROR(__xludf.DUMMYFUNCTION("""COMPUTED_VALUE"""),4990106.0)</f>
        <v>4990106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IFERROR(__xludf.DUMMYFUNCTION("""COMPUTED_VALUE"""),357.75)</f>
        <v>357.75</v>
      </c>
      <c r="D332" s="2">
        <f>IFERROR(__xludf.DUMMYFUNCTION("""COMPUTED_VALUE"""),45775.66666666667)</f>
        <v>45775.66667</v>
      </c>
      <c r="E332" s="1">
        <f>IFERROR(__xludf.DUMMYFUNCTION("""COMPUTED_VALUE"""),359.62)</f>
        <v>359.62</v>
      </c>
      <c r="G332" s="2">
        <f>IFERROR(__xludf.DUMMYFUNCTION("""COMPUTED_VALUE"""),45775.66666666667)</f>
        <v>45775.66667</v>
      </c>
      <c r="H332" s="1">
        <f>IFERROR(__xludf.DUMMYFUNCTION("""COMPUTED_VALUE"""),355.41)</f>
        <v>355.41</v>
      </c>
      <c r="J332" s="2">
        <f>IFERROR(__xludf.DUMMYFUNCTION("""COMPUTED_VALUE"""),45775.66666666667)</f>
        <v>45775.66667</v>
      </c>
      <c r="K332" s="1">
        <f>IFERROR(__xludf.DUMMYFUNCTION("""COMPUTED_VALUE"""),359.62)</f>
        <v>359.62</v>
      </c>
      <c r="M332" s="2">
        <f>IFERROR(__xludf.DUMMYFUNCTION("""COMPUTED_VALUE"""),45775.66666666667)</f>
        <v>45775.66667</v>
      </c>
      <c r="N332" s="1">
        <f>IFERROR(__xludf.DUMMYFUNCTION("""COMPUTED_VALUE"""),6215017.0)</f>
        <v>6215017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IFERROR(__xludf.DUMMYFUNCTION("""COMPUTED_VALUE"""),358.55)</f>
        <v>358.55</v>
      </c>
      <c r="D333" s="2">
        <f>IFERROR(__xludf.DUMMYFUNCTION("""COMPUTED_VALUE"""),45776.66666666667)</f>
        <v>45776.66667</v>
      </c>
      <c r="E333" s="1">
        <f>IFERROR(__xludf.DUMMYFUNCTION("""COMPUTED_VALUE"""),361.4)</f>
        <v>361.4</v>
      </c>
      <c r="G333" s="2">
        <f>IFERROR(__xludf.DUMMYFUNCTION("""COMPUTED_VALUE"""),45776.66666666667)</f>
        <v>45776.66667</v>
      </c>
      <c r="H333" s="1">
        <f>IFERROR(__xludf.DUMMYFUNCTION("""COMPUTED_VALUE"""),357.16)</f>
        <v>357.16</v>
      </c>
      <c r="J333" s="2">
        <f>IFERROR(__xludf.DUMMYFUNCTION("""COMPUTED_VALUE"""),45776.66666666667)</f>
        <v>45776.66667</v>
      </c>
      <c r="K333" s="1">
        <f>IFERROR(__xludf.DUMMYFUNCTION("""COMPUTED_VALUE"""),360.41)</f>
        <v>360.41</v>
      </c>
      <c r="M333" s="2">
        <f>IFERROR(__xludf.DUMMYFUNCTION("""COMPUTED_VALUE"""),45776.66666666667)</f>
        <v>45776.66667</v>
      </c>
      <c r="N333" s="1">
        <f>IFERROR(__xludf.DUMMYFUNCTION("""COMPUTED_VALUE"""),7196824.0)</f>
        <v>7196824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IFERROR(__xludf.DUMMYFUNCTION("""COMPUTED_VALUE"""),359.59)</f>
        <v>359.59</v>
      </c>
      <c r="D334" s="2">
        <f>IFERROR(__xludf.DUMMYFUNCTION("""COMPUTED_VALUE"""),45777.66666666667)</f>
        <v>45777.66667</v>
      </c>
      <c r="E334" s="1">
        <f>IFERROR(__xludf.DUMMYFUNCTION("""COMPUTED_VALUE"""),361.2)</f>
        <v>361.2</v>
      </c>
      <c r="G334" s="2">
        <f>IFERROR(__xludf.DUMMYFUNCTION("""COMPUTED_VALUE"""),45777.66666666667)</f>
        <v>45777.66667</v>
      </c>
      <c r="H334" s="1">
        <f>IFERROR(__xludf.DUMMYFUNCTION("""COMPUTED_VALUE"""),352.19)</f>
        <v>352.19</v>
      </c>
      <c r="J334" s="2">
        <f>IFERROR(__xludf.DUMMYFUNCTION("""COMPUTED_VALUE"""),45777.66666666667)</f>
        <v>45777.66667</v>
      </c>
      <c r="K334" s="1">
        <f>IFERROR(__xludf.DUMMYFUNCTION("""COMPUTED_VALUE"""),360.42)</f>
        <v>360.42</v>
      </c>
      <c r="M334" s="2">
        <f>IFERROR(__xludf.DUMMYFUNCTION("""COMPUTED_VALUE"""),45777.66666666667)</f>
        <v>45777.66667</v>
      </c>
      <c r="N334" s="1">
        <f>IFERROR(__xludf.DUMMYFUNCTION("""COMPUTED_VALUE"""),8675897.0)</f>
        <v>8675897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IFERROR(__xludf.DUMMYFUNCTION("""COMPUTED_VALUE"""),360.46)</f>
        <v>360.46</v>
      </c>
      <c r="D335" s="2">
        <f>IFERROR(__xludf.DUMMYFUNCTION("""COMPUTED_VALUE"""),45778.66666666667)</f>
        <v>45778.66667</v>
      </c>
      <c r="E335" s="1">
        <f>IFERROR(__xludf.DUMMYFUNCTION("""COMPUTED_VALUE"""),364.31)</f>
        <v>364.31</v>
      </c>
      <c r="G335" s="2">
        <f>IFERROR(__xludf.DUMMYFUNCTION("""COMPUTED_VALUE"""),45778.66666666667)</f>
        <v>45778.66667</v>
      </c>
      <c r="H335" s="1">
        <f>IFERROR(__xludf.DUMMYFUNCTION("""COMPUTED_VALUE"""),358.11)</f>
        <v>358.11</v>
      </c>
      <c r="J335" s="2">
        <f>IFERROR(__xludf.DUMMYFUNCTION("""COMPUTED_VALUE"""),45778.66666666667)</f>
        <v>45778.66667</v>
      </c>
      <c r="K335" s="1">
        <f>IFERROR(__xludf.DUMMYFUNCTION("""COMPUTED_VALUE"""),361.95)</f>
        <v>361.95</v>
      </c>
      <c r="M335" s="2">
        <f>IFERROR(__xludf.DUMMYFUNCTION("""COMPUTED_VALUE"""),45778.66666666667)</f>
        <v>45778.66667</v>
      </c>
      <c r="N335" s="1">
        <f>IFERROR(__xludf.DUMMYFUNCTION("""COMPUTED_VALUE"""),6809409.0)</f>
        <v>6809409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IFERROR(__xludf.DUMMYFUNCTION("""COMPUTED_VALUE"""),363.68)</f>
        <v>363.68</v>
      </c>
      <c r="D336" s="2">
        <f>IFERROR(__xludf.DUMMYFUNCTION("""COMPUTED_VALUE"""),45779.66666666667)</f>
        <v>45779.66667</v>
      </c>
      <c r="E336" s="1">
        <f>IFERROR(__xludf.DUMMYFUNCTION("""COMPUTED_VALUE"""),366.79)</f>
        <v>366.79</v>
      </c>
      <c r="G336" s="2">
        <f>IFERROR(__xludf.DUMMYFUNCTION("""COMPUTED_VALUE"""),45779.66666666667)</f>
        <v>45779.66667</v>
      </c>
      <c r="H336" s="1">
        <f>IFERROR(__xludf.DUMMYFUNCTION("""COMPUTED_VALUE"""),361.03)</f>
        <v>361.03</v>
      </c>
      <c r="J336" s="2">
        <f>IFERROR(__xludf.DUMMYFUNCTION("""COMPUTED_VALUE"""),45779.66666666667)</f>
        <v>45779.66667</v>
      </c>
      <c r="K336" s="1">
        <f>IFERROR(__xludf.DUMMYFUNCTION("""COMPUTED_VALUE"""),366.5)</f>
        <v>366.5</v>
      </c>
      <c r="M336" s="2">
        <f>IFERROR(__xludf.DUMMYFUNCTION("""COMPUTED_VALUE"""),45779.66666666667)</f>
        <v>45779.66667</v>
      </c>
      <c r="N336" s="1">
        <f>IFERROR(__xludf.DUMMYFUNCTION("""COMPUTED_VALUE"""),5873788.0)</f>
        <v>5873788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IFERROR(__xludf.DUMMYFUNCTION("""COMPUTED_VALUE"""),365.28)</f>
        <v>365.28</v>
      </c>
      <c r="D337" s="2">
        <f>IFERROR(__xludf.DUMMYFUNCTION("""COMPUTED_VALUE"""),45782.66666666667)</f>
        <v>45782.66667</v>
      </c>
      <c r="E337" s="1">
        <f>IFERROR(__xludf.DUMMYFUNCTION("""COMPUTED_VALUE"""),366.46)</f>
        <v>366.46</v>
      </c>
      <c r="G337" s="2">
        <f>IFERROR(__xludf.DUMMYFUNCTION("""COMPUTED_VALUE"""),45782.66666666667)</f>
        <v>45782.66667</v>
      </c>
      <c r="H337" s="1">
        <f>IFERROR(__xludf.DUMMYFUNCTION("""COMPUTED_VALUE"""),361.79)</f>
        <v>361.79</v>
      </c>
      <c r="J337" s="2">
        <f>IFERROR(__xludf.DUMMYFUNCTION("""COMPUTED_VALUE"""),45782.66666666667)</f>
        <v>45782.66667</v>
      </c>
      <c r="K337" s="1">
        <f>IFERROR(__xludf.DUMMYFUNCTION("""COMPUTED_VALUE"""),365.52)</f>
        <v>365.52</v>
      </c>
      <c r="M337" s="2">
        <f>IFERROR(__xludf.DUMMYFUNCTION("""COMPUTED_VALUE"""),45782.66666666667)</f>
        <v>45782.66667</v>
      </c>
      <c r="N337" s="1">
        <f>IFERROR(__xludf.DUMMYFUNCTION("""COMPUTED_VALUE"""),6105749.0)</f>
        <v>6105749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IFERROR(__xludf.DUMMYFUNCTION("""COMPUTED_VALUE"""),367.05)</f>
        <v>367.05</v>
      </c>
      <c r="D338" s="2">
        <f>IFERROR(__xludf.DUMMYFUNCTION("""COMPUTED_VALUE"""),45783.66666666667)</f>
        <v>45783.66667</v>
      </c>
      <c r="E338" s="1">
        <f>IFERROR(__xludf.DUMMYFUNCTION("""COMPUTED_VALUE"""),368.73)</f>
        <v>368.73</v>
      </c>
      <c r="G338" s="2">
        <f>IFERROR(__xludf.DUMMYFUNCTION("""COMPUTED_VALUE"""),45783.66666666667)</f>
        <v>45783.66667</v>
      </c>
      <c r="H338" s="1">
        <f>IFERROR(__xludf.DUMMYFUNCTION("""COMPUTED_VALUE"""),365.68)</f>
        <v>365.68</v>
      </c>
      <c r="J338" s="2">
        <f>IFERROR(__xludf.DUMMYFUNCTION("""COMPUTED_VALUE"""),45783.66666666667)</f>
        <v>45783.66667</v>
      </c>
      <c r="K338" s="1">
        <f>IFERROR(__xludf.DUMMYFUNCTION("""COMPUTED_VALUE"""),367.14)</f>
        <v>367.14</v>
      </c>
      <c r="M338" s="2">
        <f>IFERROR(__xludf.DUMMYFUNCTION("""COMPUTED_VALUE"""),45783.66666666667)</f>
        <v>45783.66667</v>
      </c>
      <c r="N338" s="1">
        <f>IFERROR(__xludf.DUMMYFUNCTION("""COMPUTED_VALUE"""),7639781.0)</f>
        <v>7639781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IFERROR(__xludf.DUMMYFUNCTION("""COMPUTED_VALUE"""),366.56)</f>
        <v>366.56</v>
      </c>
      <c r="D339" s="2">
        <f>IFERROR(__xludf.DUMMYFUNCTION("""COMPUTED_VALUE"""),45784.66666666667)</f>
        <v>45784.66667</v>
      </c>
      <c r="E339" s="1">
        <f>IFERROR(__xludf.DUMMYFUNCTION("""COMPUTED_VALUE"""),371.29)</f>
        <v>371.29</v>
      </c>
      <c r="G339" s="2">
        <f>IFERROR(__xludf.DUMMYFUNCTION("""COMPUTED_VALUE"""),45784.66666666667)</f>
        <v>45784.66667</v>
      </c>
      <c r="H339" s="1">
        <f>IFERROR(__xludf.DUMMYFUNCTION("""COMPUTED_VALUE"""),366.4)</f>
        <v>366.4</v>
      </c>
      <c r="J339" s="2">
        <f>IFERROR(__xludf.DUMMYFUNCTION("""COMPUTED_VALUE"""),45784.66666666667)</f>
        <v>45784.66667</v>
      </c>
      <c r="K339" s="1">
        <f>IFERROR(__xludf.DUMMYFUNCTION("""COMPUTED_VALUE"""),369.14)</f>
        <v>369.14</v>
      </c>
      <c r="M339" s="2">
        <f>IFERROR(__xludf.DUMMYFUNCTION("""COMPUTED_VALUE"""),45784.66666666667)</f>
        <v>45784.66667</v>
      </c>
      <c r="N339" s="1">
        <f>IFERROR(__xludf.DUMMYFUNCTION("""COMPUTED_VALUE"""),8751836.0)</f>
        <v>8751836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IFERROR(__xludf.DUMMYFUNCTION("""COMPUTED_VALUE"""),370.57)</f>
        <v>370.57</v>
      </c>
      <c r="D340" s="2">
        <f>IFERROR(__xludf.DUMMYFUNCTION("""COMPUTED_VALUE"""),45785.66666666667)</f>
        <v>45785.66667</v>
      </c>
      <c r="E340" s="1">
        <f>IFERROR(__xludf.DUMMYFUNCTION("""COMPUTED_VALUE"""),375.77)</f>
        <v>375.77</v>
      </c>
      <c r="G340" s="2">
        <f>IFERROR(__xludf.DUMMYFUNCTION("""COMPUTED_VALUE"""),45785.66666666667)</f>
        <v>45785.66667</v>
      </c>
      <c r="H340" s="1">
        <f>IFERROR(__xludf.DUMMYFUNCTION("""COMPUTED_VALUE"""),366.75)</f>
        <v>366.75</v>
      </c>
      <c r="J340" s="2">
        <f>IFERROR(__xludf.DUMMYFUNCTION("""COMPUTED_VALUE"""),45785.66666666667)</f>
        <v>45785.66667</v>
      </c>
      <c r="K340" s="1">
        <f>IFERROR(__xludf.DUMMYFUNCTION("""COMPUTED_VALUE"""),367.26)</f>
        <v>367.26</v>
      </c>
      <c r="M340" s="2">
        <f>IFERROR(__xludf.DUMMYFUNCTION("""COMPUTED_VALUE"""),45785.66666666667)</f>
        <v>45785.66667</v>
      </c>
      <c r="N340" s="1">
        <f>IFERROR(__xludf.DUMMYFUNCTION("""COMPUTED_VALUE"""),9922720.0)</f>
        <v>9922720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IFERROR(__xludf.DUMMYFUNCTION("""COMPUTED_VALUE"""),367.27)</f>
        <v>367.27</v>
      </c>
      <c r="D341" s="2">
        <f>IFERROR(__xludf.DUMMYFUNCTION("""COMPUTED_VALUE"""),45786.66666666667)</f>
        <v>45786.66667</v>
      </c>
      <c r="E341" s="1">
        <f>IFERROR(__xludf.DUMMYFUNCTION("""COMPUTED_VALUE"""),367.53)</f>
        <v>367.53</v>
      </c>
      <c r="G341" s="2">
        <f>IFERROR(__xludf.DUMMYFUNCTION("""COMPUTED_VALUE"""),45786.66666666667)</f>
        <v>45786.66667</v>
      </c>
      <c r="H341" s="1">
        <f>IFERROR(__xludf.DUMMYFUNCTION("""COMPUTED_VALUE"""),361.56)</f>
        <v>361.56</v>
      </c>
      <c r="J341" s="2">
        <f>IFERROR(__xludf.DUMMYFUNCTION("""COMPUTED_VALUE"""),45786.66666666667)</f>
        <v>45786.66667</v>
      </c>
      <c r="K341" s="1">
        <f>IFERROR(__xludf.DUMMYFUNCTION("""COMPUTED_VALUE"""),364.68)</f>
        <v>364.68</v>
      </c>
      <c r="M341" s="2">
        <f>IFERROR(__xludf.DUMMYFUNCTION("""COMPUTED_VALUE"""),45786.66666666667)</f>
        <v>45786.66667</v>
      </c>
      <c r="N341" s="1">
        <f>IFERROR(__xludf.DUMMYFUNCTION("""COMPUTED_VALUE"""),8730060.0)</f>
        <v>8730060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IFERROR(__xludf.DUMMYFUNCTION("""COMPUTED_VALUE"""),363.4)</f>
        <v>363.4</v>
      </c>
      <c r="D342" s="2">
        <f>IFERROR(__xludf.DUMMYFUNCTION("""COMPUTED_VALUE"""),45789.66666666667)</f>
        <v>45789.66667</v>
      </c>
      <c r="E342" s="1">
        <f>IFERROR(__xludf.DUMMYFUNCTION("""COMPUTED_VALUE"""),364.8)</f>
        <v>364.8</v>
      </c>
      <c r="G342" s="2">
        <f>IFERROR(__xludf.DUMMYFUNCTION("""COMPUTED_VALUE"""),45789.66666666667)</f>
        <v>45789.66667</v>
      </c>
      <c r="H342" s="1">
        <f>IFERROR(__xludf.DUMMYFUNCTION("""COMPUTED_VALUE"""),353.01)</f>
        <v>353.01</v>
      </c>
      <c r="J342" s="2">
        <f>IFERROR(__xludf.DUMMYFUNCTION("""COMPUTED_VALUE"""),45789.66666666667)</f>
        <v>45789.66667</v>
      </c>
      <c r="K342" s="1">
        <f>IFERROR(__xludf.DUMMYFUNCTION("""COMPUTED_VALUE"""),353.7)</f>
        <v>353.7</v>
      </c>
      <c r="M342" s="2">
        <f>IFERROR(__xludf.DUMMYFUNCTION("""COMPUTED_VALUE"""),45789.66666666667)</f>
        <v>45789.66667</v>
      </c>
      <c r="N342" s="1">
        <f>IFERROR(__xludf.DUMMYFUNCTION("""COMPUTED_VALUE"""),9509125.0)</f>
        <v>9509125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IFERROR(__xludf.DUMMYFUNCTION("""COMPUTED_VALUE"""),354.37)</f>
        <v>354.37</v>
      </c>
      <c r="D343" s="2">
        <f>IFERROR(__xludf.DUMMYFUNCTION("""COMPUTED_VALUE"""),45790.66666666667)</f>
        <v>45790.66667</v>
      </c>
      <c r="E343" s="1">
        <f>IFERROR(__xludf.DUMMYFUNCTION("""COMPUTED_VALUE"""),355.03)</f>
        <v>355.03</v>
      </c>
      <c r="G343" s="2">
        <f>IFERROR(__xludf.DUMMYFUNCTION("""COMPUTED_VALUE"""),45790.66666666667)</f>
        <v>45790.66667</v>
      </c>
      <c r="H343" s="1">
        <f>IFERROR(__xludf.DUMMYFUNCTION("""COMPUTED_VALUE"""),350.68)</f>
        <v>350.68</v>
      </c>
      <c r="J343" s="2">
        <f>IFERROR(__xludf.DUMMYFUNCTION("""COMPUTED_VALUE"""),45790.66666666667)</f>
        <v>45790.66667</v>
      </c>
      <c r="K343" s="1">
        <f>IFERROR(__xludf.DUMMYFUNCTION("""COMPUTED_VALUE"""),351.18)</f>
        <v>351.18</v>
      </c>
      <c r="M343" s="2">
        <f>IFERROR(__xludf.DUMMYFUNCTION("""COMPUTED_VALUE"""),45790.66666666667)</f>
        <v>45790.66667</v>
      </c>
      <c r="N343" s="1">
        <f>IFERROR(__xludf.DUMMYFUNCTION("""COMPUTED_VALUE"""),8074402.0)</f>
        <v>8074402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IFERROR(__xludf.DUMMYFUNCTION("""COMPUTED_VALUE"""),350.54)</f>
        <v>350.54</v>
      </c>
      <c r="D344" s="2">
        <f>IFERROR(__xludf.DUMMYFUNCTION("""COMPUTED_VALUE"""),45791.66666666667)</f>
        <v>45791.66667</v>
      </c>
      <c r="E344" s="1">
        <f>IFERROR(__xludf.DUMMYFUNCTION("""COMPUTED_VALUE"""),351.01)</f>
        <v>351.01</v>
      </c>
      <c r="G344" s="2">
        <f>IFERROR(__xludf.DUMMYFUNCTION("""COMPUTED_VALUE"""),45791.66666666667)</f>
        <v>45791.66667</v>
      </c>
      <c r="H344" s="1">
        <f>IFERROR(__xludf.DUMMYFUNCTION("""COMPUTED_VALUE"""),343.33)</f>
        <v>343.33</v>
      </c>
      <c r="J344" s="2">
        <f>IFERROR(__xludf.DUMMYFUNCTION("""COMPUTED_VALUE"""),45791.66666666667)</f>
        <v>45791.66667</v>
      </c>
      <c r="K344" s="1">
        <f>IFERROR(__xludf.DUMMYFUNCTION("""COMPUTED_VALUE"""),348.15)</f>
        <v>348.15</v>
      </c>
      <c r="M344" s="2">
        <f>IFERROR(__xludf.DUMMYFUNCTION("""COMPUTED_VALUE"""),45791.66666666667)</f>
        <v>45791.66667</v>
      </c>
      <c r="N344" s="1">
        <f>IFERROR(__xludf.DUMMYFUNCTION("""COMPUTED_VALUE"""),8022911.0)</f>
        <v>8022911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IFERROR(__xludf.DUMMYFUNCTION("""COMPUTED_VALUE"""),350.17)</f>
        <v>350.17</v>
      </c>
      <c r="D345" s="2">
        <f>IFERROR(__xludf.DUMMYFUNCTION("""COMPUTED_VALUE"""),45792.66666666667)</f>
        <v>45792.66667</v>
      </c>
      <c r="E345" s="1">
        <f>IFERROR(__xludf.DUMMYFUNCTION("""COMPUTED_VALUE"""),356.57)</f>
        <v>356.57</v>
      </c>
      <c r="G345" s="2">
        <f>IFERROR(__xludf.DUMMYFUNCTION("""COMPUTED_VALUE"""),45792.66666666667)</f>
        <v>45792.66667</v>
      </c>
      <c r="H345" s="1">
        <f>IFERROR(__xludf.DUMMYFUNCTION("""COMPUTED_VALUE"""),348.97)</f>
        <v>348.97</v>
      </c>
      <c r="J345" s="2">
        <f>IFERROR(__xludf.DUMMYFUNCTION("""COMPUTED_VALUE"""),45792.66666666667)</f>
        <v>45792.66667</v>
      </c>
      <c r="K345" s="1">
        <f>IFERROR(__xludf.DUMMYFUNCTION("""COMPUTED_VALUE"""),356.14)</f>
        <v>356.14</v>
      </c>
      <c r="M345" s="2">
        <f>IFERROR(__xludf.DUMMYFUNCTION("""COMPUTED_VALUE"""),45792.66666666667)</f>
        <v>45792.66667</v>
      </c>
      <c r="N345" s="1">
        <f>IFERROR(__xludf.DUMMYFUNCTION("""COMPUTED_VALUE"""),7727154.0)</f>
        <v>7727154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IFERROR(__xludf.DUMMYFUNCTION("""COMPUTED_VALUE"""),355.75)</f>
        <v>355.75</v>
      </c>
      <c r="D346" s="2">
        <f>IFERROR(__xludf.DUMMYFUNCTION("""COMPUTED_VALUE"""),45793.66666666667)</f>
        <v>45793.66667</v>
      </c>
      <c r="E346" s="1">
        <f>IFERROR(__xludf.DUMMYFUNCTION("""COMPUTED_VALUE"""),359.07)</f>
        <v>359.07</v>
      </c>
      <c r="G346" s="2">
        <f>IFERROR(__xludf.DUMMYFUNCTION("""COMPUTED_VALUE"""),45793.66666666667)</f>
        <v>45793.66667</v>
      </c>
      <c r="H346" s="1">
        <f>IFERROR(__xludf.DUMMYFUNCTION("""COMPUTED_VALUE"""),355.28)</f>
        <v>355.28</v>
      </c>
      <c r="J346" s="2">
        <f>IFERROR(__xludf.DUMMYFUNCTION("""COMPUTED_VALUE"""),45793.66666666667)</f>
        <v>45793.66667</v>
      </c>
      <c r="K346" s="1">
        <f>IFERROR(__xludf.DUMMYFUNCTION("""COMPUTED_VALUE"""),359.07)</f>
        <v>359.07</v>
      </c>
      <c r="M346" s="2">
        <f>IFERROR(__xludf.DUMMYFUNCTION("""COMPUTED_VALUE"""),45793.66666666667)</f>
        <v>45793.66667</v>
      </c>
      <c r="N346" s="1">
        <f>IFERROR(__xludf.DUMMYFUNCTION("""COMPUTED_VALUE"""),6386004.0)</f>
        <v>6386004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IFERROR(__xludf.DUMMYFUNCTION("""COMPUTED_VALUE"""),357.94)</f>
        <v>357.94</v>
      </c>
      <c r="D347" s="2">
        <f>IFERROR(__xludf.DUMMYFUNCTION("""COMPUTED_VALUE"""),45796.66666666667)</f>
        <v>45796.66667</v>
      </c>
      <c r="E347" s="1">
        <f>IFERROR(__xludf.DUMMYFUNCTION("""COMPUTED_VALUE"""),363.97)</f>
        <v>363.97</v>
      </c>
      <c r="G347" s="2">
        <f>IFERROR(__xludf.DUMMYFUNCTION("""COMPUTED_VALUE"""),45796.66666666667)</f>
        <v>45796.66667</v>
      </c>
      <c r="H347" s="1">
        <f>IFERROR(__xludf.DUMMYFUNCTION("""COMPUTED_VALUE"""),357.45)</f>
        <v>357.45</v>
      </c>
      <c r="J347" s="2">
        <f>IFERROR(__xludf.DUMMYFUNCTION("""COMPUTED_VALUE"""),45796.66666666667)</f>
        <v>45796.66667</v>
      </c>
      <c r="K347" s="1">
        <f>IFERROR(__xludf.DUMMYFUNCTION("""COMPUTED_VALUE"""),363.94)</f>
        <v>363.94</v>
      </c>
      <c r="M347" s="2">
        <f>IFERROR(__xludf.DUMMYFUNCTION("""COMPUTED_VALUE"""),45796.66666666667)</f>
        <v>45796.66667</v>
      </c>
      <c r="N347" s="1">
        <f>IFERROR(__xludf.DUMMYFUNCTION("""COMPUTED_VALUE"""),6814908.0)</f>
        <v>6814908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IFERROR(__xludf.DUMMYFUNCTION("""COMPUTED_VALUE"""),363.67)</f>
        <v>363.67</v>
      </c>
      <c r="D348" s="2">
        <f>IFERROR(__xludf.DUMMYFUNCTION("""COMPUTED_VALUE"""),45797.66666666667)</f>
        <v>45797.66667</v>
      </c>
      <c r="E348" s="1">
        <f>IFERROR(__xludf.DUMMYFUNCTION("""COMPUTED_VALUE"""),364.88)</f>
        <v>364.88</v>
      </c>
      <c r="G348" s="2">
        <f>IFERROR(__xludf.DUMMYFUNCTION("""COMPUTED_VALUE"""),45797.66666666667)</f>
        <v>45797.66667</v>
      </c>
      <c r="H348" s="1">
        <f>IFERROR(__xludf.DUMMYFUNCTION("""COMPUTED_VALUE"""),362.57)</f>
        <v>362.57</v>
      </c>
      <c r="J348" s="2">
        <f>IFERROR(__xludf.DUMMYFUNCTION("""COMPUTED_VALUE"""),45797.66666666667)</f>
        <v>45797.66667</v>
      </c>
      <c r="K348" s="1">
        <f>IFERROR(__xludf.DUMMYFUNCTION("""COMPUTED_VALUE"""),363.08)</f>
        <v>363.08</v>
      </c>
      <c r="M348" s="2">
        <f>IFERROR(__xludf.DUMMYFUNCTION("""COMPUTED_VALUE"""),45797.66666666667)</f>
        <v>45797.66667</v>
      </c>
      <c r="N348" s="1">
        <f>IFERROR(__xludf.DUMMYFUNCTION("""COMPUTED_VALUE"""),7953121.0)</f>
        <v>7953121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IFERROR(__xludf.DUMMYFUNCTION("""COMPUTED_VALUE"""),361.72)</f>
        <v>361.72</v>
      </c>
      <c r="D349" s="2">
        <f>IFERROR(__xludf.DUMMYFUNCTION("""COMPUTED_VALUE"""),45798.66666666667)</f>
        <v>45798.66667</v>
      </c>
      <c r="E349" s="1">
        <f>IFERROR(__xludf.DUMMYFUNCTION("""COMPUTED_VALUE"""),362.34)</f>
        <v>362.34</v>
      </c>
      <c r="G349" s="2">
        <f>IFERROR(__xludf.DUMMYFUNCTION("""COMPUTED_VALUE"""),45798.66666666667)</f>
        <v>45798.66667</v>
      </c>
      <c r="H349" s="1">
        <f>IFERROR(__xludf.DUMMYFUNCTION("""COMPUTED_VALUE"""),357.37)</f>
        <v>357.37</v>
      </c>
      <c r="J349" s="2">
        <f>IFERROR(__xludf.DUMMYFUNCTION("""COMPUTED_VALUE"""),45798.66666666667)</f>
        <v>45798.66667</v>
      </c>
      <c r="K349" s="1">
        <f>IFERROR(__xludf.DUMMYFUNCTION("""COMPUTED_VALUE"""),358.09)</f>
        <v>358.09</v>
      </c>
      <c r="M349" s="2">
        <f>IFERROR(__xludf.DUMMYFUNCTION("""COMPUTED_VALUE"""),45798.66666666667)</f>
        <v>45798.66667</v>
      </c>
      <c r="N349" s="1">
        <f>IFERROR(__xludf.DUMMYFUNCTION("""COMPUTED_VALUE"""),6316846.0)</f>
        <v>6316846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IFERROR(__xludf.DUMMYFUNCTION("""COMPUTED_VALUE"""),356.75)</f>
        <v>356.75</v>
      </c>
      <c r="D350" s="2">
        <f>IFERROR(__xludf.DUMMYFUNCTION("""COMPUTED_VALUE"""),45799.66666666667)</f>
        <v>45799.66667</v>
      </c>
      <c r="E350" s="1">
        <f>IFERROR(__xludf.DUMMYFUNCTION("""COMPUTED_VALUE"""),356.78)</f>
        <v>356.78</v>
      </c>
      <c r="G350" s="2">
        <f>IFERROR(__xludf.DUMMYFUNCTION("""COMPUTED_VALUE"""),45799.66666666667)</f>
        <v>45799.66667</v>
      </c>
      <c r="H350" s="1">
        <f>IFERROR(__xludf.DUMMYFUNCTION("""COMPUTED_VALUE"""),351.65)</f>
        <v>351.65</v>
      </c>
      <c r="J350" s="2">
        <f>IFERROR(__xludf.DUMMYFUNCTION("""COMPUTED_VALUE"""),45799.66666666667)</f>
        <v>45799.66667</v>
      </c>
      <c r="K350" s="1">
        <f>IFERROR(__xludf.DUMMYFUNCTION("""COMPUTED_VALUE"""),354.79)</f>
        <v>354.79</v>
      </c>
      <c r="M350" s="2">
        <f>IFERROR(__xludf.DUMMYFUNCTION("""COMPUTED_VALUE"""),45799.66666666667)</f>
        <v>45799.66667</v>
      </c>
      <c r="N350" s="1">
        <f>IFERROR(__xludf.DUMMYFUNCTION("""COMPUTED_VALUE"""),6218122.0)</f>
        <v>6218122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IFERROR(__xludf.DUMMYFUNCTION("""COMPUTED_VALUE"""),356.75)</f>
        <v>356.75</v>
      </c>
      <c r="D351" s="2">
        <f>IFERROR(__xludf.DUMMYFUNCTION("""COMPUTED_VALUE"""),45800.66666666667)</f>
        <v>45800.66667</v>
      </c>
      <c r="E351" s="1">
        <f>IFERROR(__xludf.DUMMYFUNCTION("""COMPUTED_VALUE"""),360.41)</f>
        <v>360.41</v>
      </c>
      <c r="G351" s="2">
        <f>IFERROR(__xludf.DUMMYFUNCTION("""COMPUTED_VALUE"""),45800.66666666667)</f>
        <v>45800.66667</v>
      </c>
      <c r="H351" s="1">
        <f>IFERROR(__xludf.DUMMYFUNCTION("""COMPUTED_VALUE"""),354.79)</f>
        <v>354.79</v>
      </c>
      <c r="J351" s="2">
        <f>IFERROR(__xludf.DUMMYFUNCTION("""COMPUTED_VALUE"""),45800.66666666667)</f>
        <v>45800.66667</v>
      </c>
      <c r="K351" s="1">
        <f>IFERROR(__xludf.DUMMYFUNCTION("""COMPUTED_VALUE"""),359.96)</f>
        <v>359.96</v>
      </c>
      <c r="M351" s="2">
        <f>IFERROR(__xludf.DUMMYFUNCTION("""COMPUTED_VALUE"""),45800.66666666667)</f>
        <v>45800.66667</v>
      </c>
      <c r="N351" s="1">
        <f>IFERROR(__xludf.DUMMYFUNCTION("""COMPUTED_VALUE"""),5573178.0)</f>
        <v>5573178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IFERROR(__xludf.DUMMYFUNCTION("""COMPUTED_VALUE"""),361.23)</f>
        <v>361.23</v>
      </c>
      <c r="D352" s="2">
        <f>IFERROR(__xludf.DUMMYFUNCTION("""COMPUTED_VALUE"""),45804.66666666667)</f>
        <v>45804.66667</v>
      </c>
      <c r="E352" s="1">
        <f>IFERROR(__xludf.DUMMYFUNCTION("""COMPUTED_VALUE"""),362.07)</f>
        <v>362.07</v>
      </c>
      <c r="G352" s="2">
        <f>IFERROR(__xludf.DUMMYFUNCTION("""COMPUTED_VALUE"""),45804.66666666667)</f>
        <v>45804.66667</v>
      </c>
      <c r="H352" s="1">
        <f>IFERROR(__xludf.DUMMYFUNCTION("""COMPUTED_VALUE"""),358.58)</f>
        <v>358.58</v>
      </c>
      <c r="J352" s="2">
        <f>IFERROR(__xludf.DUMMYFUNCTION("""COMPUTED_VALUE"""),45804.66666666667)</f>
        <v>45804.66667</v>
      </c>
      <c r="K352" s="1">
        <f>IFERROR(__xludf.DUMMYFUNCTION("""COMPUTED_VALUE"""),361.2)</f>
        <v>361.2</v>
      </c>
      <c r="M352" s="2">
        <f>IFERROR(__xludf.DUMMYFUNCTION("""COMPUTED_VALUE"""),45804.66666666667)</f>
        <v>45804.66667</v>
      </c>
      <c r="N352" s="1">
        <f>IFERROR(__xludf.DUMMYFUNCTION("""COMPUTED_VALUE"""),6121556.0)</f>
        <v>6121556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IFERROR(__xludf.DUMMYFUNCTION("""COMPUTED_VALUE"""),360.12)</f>
        <v>360.12</v>
      </c>
      <c r="D353" s="2">
        <f>IFERROR(__xludf.DUMMYFUNCTION("""COMPUTED_VALUE"""),45805.66666666667)</f>
        <v>45805.66667</v>
      </c>
      <c r="E353" s="1">
        <f>IFERROR(__xludf.DUMMYFUNCTION("""COMPUTED_VALUE"""),360.55)</f>
        <v>360.55</v>
      </c>
      <c r="G353" s="2">
        <f>IFERROR(__xludf.DUMMYFUNCTION("""COMPUTED_VALUE"""),45805.66666666667)</f>
        <v>45805.66667</v>
      </c>
      <c r="H353" s="1">
        <f>IFERROR(__xludf.DUMMYFUNCTION("""COMPUTED_VALUE"""),353.96)</f>
        <v>353.96</v>
      </c>
      <c r="J353" s="2">
        <f>IFERROR(__xludf.DUMMYFUNCTION("""COMPUTED_VALUE"""),45805.66666666667)</f>
        <v>45805.66667</v>
      </c>
      <c r="K353" s="1">
        <f>IFERROR(__xludf.DUMMYFUNCTION("""COMPUTED_VALUE"""),354.54)</f>
        <v>354.54</v>
      </c>
      <c r="M353" s="2">
        <f>IFERROR(__xludf.DUMMYFUNCTION("""COMPUTED_VALUE"""),45805.66666666667)</f>
        <v>45805.66667</v>
      </c>
      <c r="N353" s="1">
        <f>IFERROR(__xludf.DUMMYFUNCTION("""COMPUTED_VALUE"""),6188898.0)</f>
        <v>6188898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IFERROR(__xludf.DUMMYFUNCTION("""COMPUTED_VALUE"""),353.68)</f>
        <v>353.68</v>
      </c>
      <c r="D354" s="2">
        <f>IFERROR(__xludf.DUMMYFUNCTION("""COMPUTED_VALUE"""),45806.66666666667)</f>
        <v>45806.66667</v>
      </c>
      <c r="E354" s="1">
        <f>IFERROR(__xludf.DUMMYFUNCTION("""COMPUTED_VALUE"""),357.23)</f>
        <v>357.23</v>
      </c>
      <c r="G354" s="2">
        <f>IFERROR(__xludf.DUMMYFUNCTION("""COMPUTED_VALUE"""),45806.66666666667)</f>
        <v>45806.66667</v>
      </c>
      <c r="H354" s="1">
        <f>IFERROR(__xludf.DUMMYFUNCTION("""COMPUTED_VALUE"""),352.16)</f>
        <v>352.16</v>
      </c>
      <c r="J354" s="2">
        <f>IFERROR(__xludf.DUMMYFUNCTION("""COMPUTED_VALUE"""),45806.66666666667)</f>
        <v>45806.66667</v>
      </c>
      <c r="K354" s="1">
        <f>IFERROR(__xludf.DUMMYFUNCTION("""COMPUTED_VALUE"""),357.23)</f>
        <v>357.23</v>
      </c>
      <c r="M354" s="2">
        <f>IFERROR(__xludf.DUMMYFUNCTION("""COMPUTED_VALUE"""),45806.66666666667)</f>
        <v>45806.66667</v>
      </c>
      <c r="N354" s="1">
        <f>IFERROR(__xludf.DUMMYFUNCTION("""COMPUTED_VALUE"""),6687558.0)</f>
        <v>6687558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IFERROR(__xludf.DUMMYFUNCTION("""COMPUTED_VALUE"""),356.63)</f>
        <v>356.63</v>
      </c>
      <c r="D355" s="2">
        <f>IFERROR(__xludf.DUMMYFUNCTION("""COMPUTED_VALUE"""),45807.66666666667)</f>
        <v>45807.66667</v>
      </c>
      <c r="E355" s="1">
        <f>IFERROR(__xludf.DUMMYFUNCTION("""COMPUTED_VALUE"""),359.44)</f>
        <v>359.44</v>
      </c>
      <c r="G355" s="2">
        <f>IFERROR(__xludf.DUMMYFUNCTION("""COMPUTED_VALUE"""),45807.66666666667)</f>
        <v>45807.66667</v>
      </c>
      <c r="H355" s="1">
        <f>IFERROR(__xludf.DUMMYFUNCTION("""COMPUTED_VALUE"""),356.18)</f>
        <v>356.18</v>
      </c>
      <c r="J355" s="2">
        <f>IFERROR(__xludf.DUMMYFUNCTION("""COMPUTED_VALUE"""),45807.66666666667)</f>
        <v>45807.66667</v>
      </c>
      <c r="K355" s="1">
        <f>IFERROR(__xludf.DUMMYFUNCTION("""COMPUTED_VALUE"""),358.5)</f>
        <v>358.5</v>
      </c>
      <c r="M355" s="2">
        <f>IFERROR(__xludf.DUMMYFUNCTION("""COMPUTED_VALUE"""),45807.66666666667)</f>
        <v>45807.66667</v>
      </c>
      <c r="N355" s="1">
        <f>IFERROR(__xludf.DUMMYFUNCTION("""COMPUTED_VALUE"""),1.055668E7)</f>
        <v>10556680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IFERROR(__xludf.DUMMYFUNCTION("""COMPUTED_VALUE"""),357.16)</f>
        <v>357.16</v>
      </c>
      <c r="D356" s="2">
        <f>IFERROR(__xludf.DUMMYFUNCTION("""COMPUTED_VALUE"""),45810.66666666667)</f>
        <v>45810.66667</v>
      </c>
      <c r="E356" s="1">
        <f>IFERROR(__xludf.DUMMYFUNCTION("""COMPUTED_VALUE"""),359.86)</f>
        <v>359.86</v>
      </c>
      <c r="G356" s="2">
        <f>IFERROR(__xludf.DUMMYFUNCTION("""COMPUTED_VALUE"""),45810.66666666667)</f>
        <v>45810.66667</v>
      </c>
      <c r="H356" s="1">
        <f>IFERROR(__xludf.DUMMYFUNCTION("""COMPUTED_VALUE"""),355.75)</f>
        <v>355.75</v>
      </c>
      <c r="J356" s="2">
        <f>IFERROR(__xludf.DUMMYFUNCTION("""COMPUTED_VALUE"""),45810.66666666667)</f>
        <v>45810.66667</v>
      </c>
      <c r="K356" s="1">
        <f>IFERROR(__xludf.DUMMYFUNCTION("""COMPUTED_VALUE"""),358.95)</f>
        <v>358.95</v>
      </c>
      <c r="M356" s="2">
        <f>IFERROR(__xludf.DUMMYFUNCTION("""COMPUTED_VALUE"""),45810.66666666667)</f>
        <v>45810.66667</v>
      </c>
      <c r="N356" s="1">
        <f>IFERROR(__xludf.DUMMYFUNCTION("""COMPUTED_VALUE"""),6823326.0)</f>
        <v>6823326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IFERROR(__xludf.DUMMYFUNCTION("""COMPUTED_VALUE"""),359.49)</f>
        <v>359.49</v>
      </c>
      <c r="D357" s="2">
        <f>IFERROR(__xludf.DUMMYFUNCTION("""COMPUTED_VALUE"""),45811.66666666667)</f>
        <v>45811.66667</v>
      </c>
      <c r="E357" s="1">
        <f>IFERROR(__xludf.DUMMYFUNCTION("""COMPUTED_VALUE"""),361.43)</f>
        <v>361.43</v>
      </c>
      <c r="G357" s="2">
        <f>IFERROR(__xludf.DUMMYFUNCTION("""COMPUTED_VALUE"""),45811.66666666667)</f>
        <v>45811.66667</v>
      </c>
      <c r="H357" s="1">
        <f>IFERROR(__xludf.DUMMYFUNCTION("""COMPUTED_VALUE"""),356.41)</f>
        <v>356.41</v>
      </c>
      <c r="J357" s="2">
        <f>IFERROR(__xludf.DUMMYFUNCTION("""COMPUTED_VALUE"""),45811.66666666667)</f>
        <v>45811.66667</v>
      </c>
      <c r="K357" s="1">
        <f>IFERROR(__xludf.DUMMYFUNCTION("""COMPUTED_VALUE"""),360.24)</f>
        <v>360.24</v>
      </c>
      <c r="M357" s="2">
        <f>IFERROR(__xludf.DUMMYFUNCTION("""COMPUTED_VALUE"""),45811.66666666667)</f>
        <v>45811.66667</v>
      </c>
      <c r="N357" s="1">
        <f>IFERROR(__xludf.DUMMYFUNCTION("""COMPUTED_VALUE"""),7539807.0)</f>
        <v>7539807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IFERROR(__xludf.DUMMYFUNCTION("""COMPUTED_VALUE"""),359.08)</f>
        <v>359.08</v>
      </c>
      <c r="D358" s="2">
        <f>IFERROR(__xludf.DUMMYFUNCTION("""COMPUTED_VALUE"""),45812.66666666667)</f>
        <v>45812.66667</v>
      </c>
      <c r="E358" s="1">
        <f>IFERROR(__xludf.DUMMYFUNCTION("""COMPUTED_VALUE"""),359.12)</f>
        <v>359.12</v>
      </c>
      <c r="G358" s="2">
        <f>IFERROR(__xludf.DUMMYFUNCTION("""COMPUTED_VALUE"""),45812.66666666667)</f>
        <v>45812.66667</v>
      </c>
      <c r="H358" s="1">
        <f>IFERROR(__xludf.DUMMYFUNCTION("""COMPUTED_VALUE"""),352.84)</f>
        <v>352.84</v>
      </c>
      <c r="J358" s="2">
        <f>IFERROR(__xludf.DUMMYFUNCTION("""COMPUTED_VALUE"""),45812.66666666667)</f>
        <v>45812.66667</v>
      </c>
      <c r="K358" s="1">
        <f>IFERROR(__xludf.DUMMYFUNCTION("""COMPUTED_VALUE"""),352.9)</f>
        <v>352.9</v>
      </c>
      <c r="M358" s="2">
        <f>IFERROR(__xludf.DUMMYFUNCTION("""COMPUTED_VALUE"""),45812.66666666667)</f>
        <v>45812.66667</v>
      </c>
      <c r="N358" s="1">
        <f>IFERROR(__xludf.DUMMYFUNCTION("""COMPUTED_VALUE"""),6767460.0)</f>
        <v>6767460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IFERROR(__xludf.DUMMYFUNCTION("""COMPUTED_VALUE"""),353.6)</f>
        <v>353.6</v>
      </c>
      <c r="D359" s="2">
        <f>IFERROR(__xludf.DUMMYFUNCTION("""COMPUTED_VALUE"""),45813.66666666667)</f>
        <v>45813.66667</v>
      </c>
      <c r="E359" s="1">
        <f>IFERROR(__xludf.DUMMYFUNCTION("""COMPUTED_VALUE"""),353.6)</f>
        <v>353.6</v>
      </c>
      <c r="G359" s="2">
        <f>IFERROR(__xludf.DUMMYFUNCTION("""COMPUTED_VALUE"""),45813.66666666667)</f>
        <v>45813.66667</v>
      </c>
      <c r="H359" s="1">
        <f>IFERROR(__xludf.DUMMYFUNCTION("""COMPUTED_VALUE"""),350.85)</f>
        <v>350.85</v>
      </c>
      <c r="J359" s="2">
        <f>IFERROR(__xludf.DUMMYFUNCTION("""COMPUTED_VALUE"""),45813.66666666667)</f>
        <v>45813.66667</v>
      </c>
      <c r="K359" s="1">
        <f>IFERROR(__xludf.DUMMYFUNCTION("""COMPUTED_VALUE"""),352.54)</f>
        <v>352.54</v>
      </c>
      <c r="M359" s="2">
        <f>IFERROR(__xludf.DUMMYFUNCTION("""COMPUTED_VALUE"""),45813.66666666667)</f>
        <v>45813.66667</v>
      </c>
      <c r="N359" s="1">
        <f>IFERROR(__xludf.DUMMYFUNCTION("""COMPUTED_VALUE"""),5148396.0)</f>
        <v>5148396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IFERROR(__xludf.DUMMYFUNCTION("""COMPUTED_VALUE"""),354.23)</f>
        <v>354.23</v>
      </c>
      <c r="D360" s="2">
        <f>IFERROR(__xludf.DUMMYFUNCTION("""COMPUTED_VALUE"""),45814.66666666667)</f>
        <v>45814.66667</v>
      </c>
      <c r="E360" s="1">
        <f>IFERROR(__xludf.DUMMYFUNCTION("""COMPUTED_VALUE"""),355.59)</f>
        <v>355.59</v>
      </c>
      <c r="G360" s="2">
        <f>IFERROR(__xludf.DUMMYFUNCTION("""COMPUTED_VALUE"""),45814.66666666667)</f>
        <v>45814.66667</v>
      </c>
      <c r="H360" s="1">
        <f>IFERROR(__xludf.DUMMYFUNCTION("""COMPUTED_VALUE"""),350.82)</f>
        <v>350.82</v>
      </c>
      <c r="J360" s="2">
        <f>IFERROR(__xludf.DUMMYFUNCTION("""COMPUTED_VALUE"""),45814.66666666667)</f>
        <v>45814.66667</v>
      </c>
      <c r="K360" s="1">
        <f>IFERROR(__xludf.DUMMYFUNCTION("""COMPUTED_VALUE"""),353.03)</f>
        <v>353.03</v>
      </c>
      <c r="M360" s="2">
        <f>IFERROR(__xludf.DUMMYFUNCTION("""COMPUTED_VALUE"""),45814.66666666667)</f>
        <v>45814.66667</v>
      </c>
      <c r="N360" s="1">
        <f>IFERROR(__xludf.DUMMYFUNCTION("""COMPUTED_VALUE"""),4380775.0)</f>
        <v>4380775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IFERROR(__xludf.DUMMYFUNCTION("""COMPUTED_VALUE"""),352.48)</f>
        <v>352.48</v>
      </c>
      <c r="D361" s="2">
        <f>IFERROR(__xludf.DUMMYFUNCTION("""COMPUTED_VALUE"""),45817.66666666667)</f>
        <v>45817.66667</v>
      </c>
      <c r="E361" s="1">
        <f>IFERROR(__xludf.DUMMYFUNCTION("""COMPUTED_VALUE"""),355.0)</f>
        <v>355</v>
      </c>
      <c r="G361" s="2">
        <f>IFERROR(__xludf.DUMMYFUNCTION("""COMPUTED_VALUE"""),45817.66666666667)</f>
        <v>45817.66667</v>
      </c>
      <c r="H361" s="1">
        <f>IFERROR(__xludf.DUMMYFUNCTION("""COMPUTED_VALUE"""),350.31)</f>
        <v>350.31</v>
      </c>
      <c r="J361" s="2">
        <f>IFERROR(__xludf.DUMMYFUNCTION("""COMPUTED_VALUE"""),45817.66666666667)</f>
        <v>45817.66667</v>
      </c>
      <c r="K361" s="1">
        <f>IFERROR(__xludf.DUMMYFUNCTION("""COMPUTED_VALUE"""),353.03)</f>
        <v>353.03</v>
      </c>
      <c r="M361" s="2">
        <f>IFERROR(__xludf.DUMMYFUNCTION("""COMPUTED_VALUE"""),45817.66666666667)</f>
        <v>45817.66667</v>
      </c>
      <c r="N361" s="1">
        <f>IFERROR(__xludf.DUMMYFUNCTION("""COMPUTED_VALUE"""),5570318.0)</f>
        <v>5570318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IFERROR(__xludf.DUMMYFUNCTION("""COMPUTED_VALUE"""),353.69)</f>
        <v>353.69</v>
      </c>
      <c r="D362" s="2">
        <f>IFERROR(__xludf.DUMMYFUNCTION("""COMPUTED_VALUE"""),45818.66666666667)</f>
        <v>45818.66667</v>
      </c>
      <c r="E362" s="1">
        <f>IFERROR(__xludf.DUMMYFUNCTION("""COMPUTED_VALUE"""),356.14)</f>
        <v>356.14</v>
      </c>
      <c r="G362" s="2">
        <f>IFERROR(__xludf.DUMMYFUNCTION("""COMPUTED_VALUE"""),45818.66666666667)</f>
        <v>45818.66667</v>
      </c>
      <c r="H362" s="1">
        <f>IFERROR(__xludf.DUMMYFUNCTION("""COMPUTED_VALUE"""),353.62)</f>
        <v>353.62</v>
      </c>
      <c r="J362" s="2">
        <f>IFERROR(__xludf.DUMMYFUNCTION("""COMPUTED_VALUE"""),45818.66666666667)</f>
        <v>45818.66667</v>
      </c>
      <c r="K362" s="1">
        <f>IFERROR(__xludf.DUMMYFUNCTION("""COMPUTED_VALUE"""),355.42)</f>
        <v>355.42</v>
      </c>
      <c r="M362" s="2">
        <f>IFERROR(__xludf.DUMMYFUNCTION("""COMPUTED_VALUE"""),45818.66666666667)</f>
        <v>45818.66667</v>
      </c>
      <c r="N362" s="1">
        <f>IFERROR(__xludf.DUMMYFUNCTION("""COMPUTED_VALUE"""),6674186.0)</f>
        <v>6674186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IFERROR(__xludf.DUMMYFUNCTION("""COMPUTED_VALUE"""),355.57)</f>
        <v>355.57</v>
      </c>
      <c r="D363" s="2">
        <f>IFERROR(__xludf.DUMMYFUNCTION("""COMPUTED_VALUE"""),45819.66666666667)</f>
        <v>45819.66667</v>
      </c>
      <c r="E363" s="1">
        <f>IFERROR(__xludf.DUMMYFUNCTION("""COMPUTED_VALUE"""),356.54)</f>
        <v>356.54</v>
      </c>
      <c r="G363" s="2">
        <f>IFERROR(__xludf.DUMMYFUNCTION("""COMPUTED_VALUE"""),45819.66666666667)</f>
        <v>45819.66667</v>
      </c>
      <c r="H363" s="1">
        <f>IFERROR(__xludf.DUMMYFUNCTION("""COMPUTED_VALUE"""),353.84)</f>
        <v>353.84</v>
      </c>
      <c r="J363" s="2">
        <f>IFERROR(__xludf.DUMMYFUNCTION("""COMPUTED_VALUE"""),45819.66666666667)</f>
        <v>45819.66667</v>
      </c>
      <c r="K363" s="1">
        <f>IFERROR(__xludf.DUMMYFUNCTION("""COMPUTED_VALUE"""),354.09)</f>
        <v>354.09</v>
      </c>
      <c r="M363" s="2">
        <f>IFERROR(__xludf.DUMMYFUNCTION("""COMPUTED_VALUE"""),45819.66666666667)</f>
        <v>45819.66667</v>
      </c>
      <c r="N363" s="1">
        <f>IFERROR(__xludf.DUMMYFUNCTION("""COMPUTED_VALUE"""),5180702.0)</f>
        <v>5180702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IFERROR(__xludf.DUMMYFUNCTION("""COMPUTED_VALUE"""),354.46)</f>
        <v>354.46</v>
      </c>
      <c r="D364" s="2">
        <f>IFERROR(__xludf.DUMMYFUNCTION("""COMPUTED_VALUE"""),45820.66666666667)</f>
        <v>45820.66667</v>
      </c>
      <c r="E364" s="1">
        <f>IFERROR(__xludf.DUMMYFUNCTION("""COMPUTED_VALUE"""),357.94)</f>
        <v>357.94</v>
      </c>
      <c r="G364" s="2">
        <f>IFERROR(__xludf.DUMMYFUNCTION("""COMPUTED_VALUE"""),45820.66666666667)</f>
        <v>45820.66667</v>
      </c>
      <c r="H364" s="1">
        <f>IFERROR(__xludf.DUMMYFUNCTION("""COMPUTED_VALUE"""),353.46)</f>
        <v>353.46</v>
      </c>
      <c r="J364" s="2">
        <f>IFERROR(__xludf.DUMMYFUNCTION("""COMPUTED_VALUE"""),45820.66666666667)</f>
        <v>45820.66667</v>
      </c>
      <c r="K364" s="1">
        <f>IFERROR(__xludf.DUMMYFUNCTION("""COMPUTED_VALUE"""),357.94)</f>
        <v>357.94</v>
      </c>
      <c r="M364" s="2">
        <f>IFERROR(__xludf.DUMMYFUNCTION("""COMPUTED_VALUE"""),45820.66666666667)</f>
        <v>45820.66667</v>
      </c>
      <c r="N364" s="1">
        <f>IFERROR(__xludf.DUMMYFUNCTION("""COMPUTED_VALUE"""),5453385.0)</f>
        <v>5453385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IFERROR(__xludf.DUMMYFUNCTION("""COMPUTED_VALUE"""),357.45)</f>
        <v>357.45</v>
      </c>
      <c r="D365" s="2">
        <f>IFERROR(__xludf.DUMMYFUNCTION("""COMPUTED_VALUE"""),45821.66666666667)</f>
        <v>45821.66667</v>
      </c>
      <c r="E365" s="1">
        <f>IFERROR(__xludf.DUMMYFUNCTION("""COMPUTED_VALUE"""),357.56)</f>
        <v>357.56</v>
      </c>
      <c r="G365" s="2">
        <f>IFERROR(__xludf.DUMMYFUNCTION("""COMPUTED_VALUE"""),45821.66666666667)</f>
        <v>45821.66667</v>
      </c>
      <c r="H365" s="1">
        <f>IFERROR(__xludf.DUMMYFUNCTION("""COMPUTED_VALUE"""),353.41)</f>
        <v>353.41</v>
      </c>
      <c r="J365" s="2">
        <f>IFERROR(__xludf.DUMMYFUNCTION("""COMPUTED_VALUE"""),45821.66666666667)</f>
        <v>45821.66667</v>
      </c>
      <c r="K365" s="1">
        <f>IFERROR(__xludf.DUMMYFUNCTION("""COMPUTED_VALUE"""),354.37)</f>
        <v>354.37</v>
      </c>
      <c r="M365" s="2">
        <f>IFERROR(__xludf.DUMMYFUNCTION("""COMPUTED_VALUE"""),45821.66666666667)</f>
        <v>45821.66667</v>
      </c>
      <c r="N365" s="1">
        <f>IFERROR(__xludf.DUMMYFUNCTION("""COMPUTED_VALUE"""),6049351.0)</f>
        <v>6049351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IFERROR(__xludf.DUMMYFUNCTION("""COMPUTED_VALUE"""),354.92)</f>
        <v>354.92</v>
      </c>
      <c r="D366" s="2">
        <f>IFERROR(__xludf.DUMMYFUNCTION("""COMPUTED_VALUE"""),45824.66666666667)</f>
        <v>45824.66667</v>
      </c>
      <c r="E366" s="1">
        <f>IFERROR(__xludf.DUMMYFUNCTION("""COMPUTED_VALUE"""),356.32)</f>
        <v>356.32</v>
      </c>
      <c r="G366" s="2">
        <f>IFERROR(__xludf.DUMMYFUNCTION("""COMPUTED_VALUE"""),45824.66666666667)</f>
        <v>45824.66667</v>
      </c>
      <c r="H366" s="1">
        <f>IFERROR(__xludf.DUMMYFUNCTION("""COMPUTED_VALUE"""),351.15)</f>
        <v>351.15</v>
      </c>
      <c r="J366" s="2">
        <f>IFERROR(__xludf.DUMMYFUNCTION("""COMPUTED_VALUE"""),45824.66666666667)</f>
        <v>45824.66667</v>
      </c>
      <c r="K366" s="1">
        <f>IFERROR(__xludf.DUMMYFUNCTION("""COMPUTED_VALUE"""),352.45)</f>
        <v>352.45</v>
      </c>
      <c r="M366" s="2">
        <f>IFERROR(__xludf.DUMMYFUNCTION("""COMPUTED_VALUE"""),45824.66666666667)</f>
        <v>45824.66667</v>
      </c>
      <c r="N366" s="1">
        <f>IFERROR(__xludf.DUMMYFUNCTION("""COMPUTED_VALUE"""),6356394.0)</f>
        <v>6356394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IFERROR(__xludf.DUMMYFUNCTION("""COMPUTED_VALUE"""),352.05)</f>
        <v>352.05</v>
      </c>
      <c r="D367" s="2">
        <f>IFERROR(__xludf.DUMMYFUNCTION("""COMPUTED_VALUE"""),45825.66666666667)</f>
        <v>45825.66667</v>
      </c>
      <c r="E367" s="1">
        <f>IFERROR(__xludf.DUMMYFUNCTION("""COMPUTED_VALUE"""),354.39)</f>
        <v>354.39</v>
      </c>
      <c r="G367" s="2">
        <f>IFERROR(__xludf.DUMMYFUNCTION("""COMPUTED_VALUE"""),45825.66666666667)</f>
        <v>45825.66667</v>
      </c>
      <c r="H367" s="1">
        <f>IFERROR(__xludf.DUMMYFUNCTION("""COMPUTED_VALUE"""),349.1)</f>
        <v>349.1</v>
      </c>
      <c r="J367" s="2">
        <f>IFERROR(__xludf.DUMMYFUNCTION("""COMPUTED_VALUE"""),45825.66666666667)</f>
        <v>45825.66667</v>
      </c>
      <c r="K367" s="1">
        <f>IFERROR(__xludf.DUMMYFUNCTION("""COMPUTED_VALUE"""),354.05)</f>
        <v>354.05</v>
      </c>
      <c r="M367" s="2">
        <f>IFERROR(__xludf.DUMMYFUNCTION("""COMPUTED_VALUE"""),45825.66666666667)</f>
        <v>45825.66667</v>
      </c>
      <c r="N367" s="1">
        <f>IFERROR(__xludf.DUMMYFUNCTION("""COMPUTED_VALUE"""),5956673.0)</f>
        <v>5956673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IFERROR(__xludf.DUMMYFUNCTION("""COMPUTED_VALUE"""),354.22)</f>
        <v>354.22</v>
      </c>
      <c r="D368" s="2">
        <f>IFERROR(__xludf.DUMMYFUNCTION("""COMPUTED_VALUE"""),45826.66666666667)</f>
        <v>45826.66667</v>
      </c>
      <c r="E368" s="1">
        <f>IFERROR(__xludf.DUMMYFUNCTION("""COMPUTED_VALUE"""),356.07)</f>
        <v>356.07</v>
      </c>
      <c r="G368" s="2">
        <f>IFERROR(__xludf.DUMMYFUNCTION("""COMPUTED_VALUE"""),45826.66666666667)</f>
        <v>45826.66667</v>
      </c>
      <c r="H368" s="1">
        <f>IFERROR(__xludf.DUMMYFUNCTION("""COMPUTED_VALUE"""),354.06)</f>
        <v>354.06</v>
      </c>
      <c r="J368" s="2">
        <f>IFERROR(__xludf.DUMMYFUNCTION("""COMPUTED_VALUE"""),45826.66666666667)</f>
        <v>45826.66667</v>
      </c>
      <c r="K368" s="1">
        <f>IFERROR(__xludf.DUMMYFUNCTION("""COMPUTED_VALUE"""),354.8)</f>
        <v>354.8</v>
      </c>
      <c r="M368" s="2">
        <f>IFERROR(__xludf.DUMMYFUNCTION("""COMPUTED_VALUE"""),45826.66666666667)</f>
        <v>45826.66667</v>
      </c>
      <c r="N368" s="1">
        <f>IFERROR(__xludf.DUMMYFUNCTION("""COMPUTED_VALUE"""),6613351.0)</f>
        <v>6613351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IFERROR(__xludf.DUMMYFUNCTION("""COMPUTED_VALUE"""),354.94)</f>
        <v>354.94</v>
      </c>
      <c r="D369" s="2">
        <f>IFERROR(__xludf.DUMMYFUNCTION("""COMPUTED_VALUE"""),45828.66666666667)</f>
        <v>45828.66667</v>
      </c>
      <c r="E369" s="1">
        <f>IFERROR(__xludf.DUMMYFUNCTION("""COMPUTED_VALUE"""),357.72)</f>
        <v>357.72</v>
      </c>
      <c r="G369" s="2">
        <f>IFERROR(__xludf.DUMMYFUNCTION("""COMPUTED_VALUE"""),45828.66666666667)</f>
        <v>45828.66667</v>
      </c>
      <c r="H369" s="1">
        <f>IFERROR(__xludf.DUMMYFUNCTION("""COMPUTED_VALUE"""),354.74)</f>
        <v>354.74</v>
      </c>
      <c r="J369" s="2">
        <f>IFERROR(__xludf.DUMMYFUNCTION("""COMPUTED_VALUE"""),45828.66666666667)</f>
        <v>45828.66667</v>
      </c>
      <c r="K369" s="1">
        <f>IFERROR(__xludf.DUMMYFUNCTION("""COMPUTED_VALUE"""),356.07)</f>
        <v>356.07</v>
      </c>
      <c r="M369" s="2">
        <f>IFERROR(__xludf.DUMMYFUNCTION("""COMPUTED_VALUE"""),45828.66666666667)</f>
        <v>45828.66667</v>
      </c>
      <c r="N369" s="1">
        <f>IFERROR(__xludf.DUMMYFUNCTION("""COMPUTED_VALUE"""),1.1295563E7)</f>
        <v>11295563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IFERROR(__xludf.DUMMYFUNCTION("""COMPUTED_VALUE"""),357.48)</f>
        <v>357.48</v>
      </c>
      <c r="D370" s="2">
        <f>IFERROR(__xludf.DUMMYFUNCTION("""COMPUTED_VALUE"""),45831.66666666667)</f>
        <v>45831.66667</v>
      </c>
      <c r="E370" s="1">
        <f>IFERROR(__xludf.DUMMYFUNCTION("""COMPUTED_VALUE"""),361.88)</f>
        <v>361.88</v>
      </c>
      <c r="G370" s="2">
        <f>IFERROR(__xludf.DUMMYFUNCTION("""COMPUTED_VALUE"""),45831.66666666667)</f>
        <v>45831.66667</v>
      </c>
      <c r="H370" s="1">
        <f>IFERROR(__xludf.DUMMYFUNCTION("""COMPUTED_VALUE"""),357.48)</f>
        <v>357.48</v>
      </c>
      <c r="J370" s="2">
        <f>IFERROR(__xludf.DUMMYFUNCTION("""COMPUTED_VALUE"""),45831.66666666667)</f>
        <v>45831.66667</v>
      </c>
      <c r="K370" s="1">
        <f>IFERROR(__xludf.DUMMYFUNCTION("""COMPUTED_VALUE"""),361.72)</f>
        <v>361.72</v>
      </c>
      <c r="M370" s="2">
        <f>IFERROR(__xludf.DUMMYFUNCTION("""COMPUTED_VALUE"""),45831.66666666667)</f>
        <v>45831.66667</v>
      </c>
      <c r="N370" s="1">
        <f>IFERROR(__xludf.DUMMYFUNCTION("""COMPUTED_VALUE"""),6083187.0)</f>
        <v>6083187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IFERROR(__xludf.DUMMYFUNCTION("""COMPUTED_VALUE"""),360.67)</f>
        <v>360.67</v>
      </c>
      <c r="D371" s="2">
        <f>IFERROR(__xludf.DUMMYFUNCTION("""COMPUTED_VALUE"""),45832.66666666667)</f>
        <v>45832.66667</v>
      </c>
      <c r="E371" s="1">
        <f>IFERROR(__xludf.DUMMYFUNCTION("""COMPUTED_VALUE"""),363.05)</f>
        <v>363.05</v>
      </c>
      <c r="G371" s="2">
        <f>IFERROR(__xludf.DUMMYFUNCTION("""COMPUTED_VALUE"""),45832.66666666667)</f>
        <v>45832.66667</v>
      </c>
      <c r="H371" s="1">
        <f>IFERROR(__xludf.DUMMYFUNCTION("""COMPUTED_VALUE"""),360.49)</f>
        <v>360.49</v>
      </c>
      <c r="J371" s="2">
        <f>IFERROR(__xludf.DUMMYFUNCTION("""COMPUTED_VALUE"""),45832.66666666667)</f>
        <v>45832.66667</v>
      </c>
      <c r="K371" s="1">
        <f>IFERROR(__xludf.DUMMYFUNCTION("""COMPUTED_VALUE"""),361.5)</f>
        <v>361.5</v>
      </c>
      <c r="M371" s="2">
        <f>IFERROR(__xludf.DUMMYFUNCTION("""COMPUTED_VALUE"""),45832.66666666667)</f>
        <v>45832.66667</v>
      </c>
      <c r="N371" s="1">
        <f>IFERROR(__xludf.DUMMYFUNCTION("""COMPUTED_VALUE"""),7528378.0)</f>
        <v>7528378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IFERROR(__xludf.DUMMYFUNCTION("""COMPUTED_VALUE"""),359.81)</f>
        <v>359.81</v>
      </c>
      <c r="D372" s="2">
        <f>IFERROR(__xludf.DUMMYFUNCTION("""COMPUTED_VALUE"""),45833.66666666667)</f>
        <v>45833.66667</v>
      </c>
      <c r="E372" s="1">
        <f>IFERROR(__xludf.DUMMYFUNCTION("""COMPUTED_VALUE"""),360.09)</f>
        <v>360.09</v>
      </c>
      <c r="G372" s="2">
        <f>IFERROR(__xludf.DUMMYFUNCTION("""COMPUTED_VALUE"""),45833.66666666667)</f>
        <v>45833.66667</v>
      </c>
      <c r="H372" s="1">
        <f>IFERROR(__xludf.DUMMYFUNCTION("""COMPUTED_VALUE"""),353.54)</f>
        <v>353.54</v>
      </c>
      <c r="J372" s="2">
        <f>IFERROR(__xludf.DUMMYFUNCTION("""COMPUTED_VALUE"""),45833.66666666667)</f>
        <v>45833.66667</v>
      </c>
      <c r="K372" s="1">
        <f>IFERROR(__xludf.DUMMYFUNCTION("""COMPUTED_VALUE"""),353.62)</f>
        <v>353.62</v>
      </c>
      <c r="M372" s="2">
        <f>IFERROR(__xludf.DUMMYFUNCTION("""COMPUTED_VALUE"""),45833.66666666667)</f>
        <v>45833.66667</v>
      </c>
      <c r="N372" s="1">
        <f>IFERROR(__xludf.DUMMYFUNCTION("""COMPUTED_VALUE"""),6314246.0)</f>
        <v>6314246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IFERROR(__xludf.DUMMYFUNCTION("""COMPUTED_VALUE"""),353.82)</f>
        <v>353.82</v>
      </c>
      <c r="D373" s="2">
        <f>IFERROR(__xludf.DUMMYFUNCTION("""COMPUTED_VALUE"""),45834.66666666667)</f>
        <v>45834.66667</v>
      </c>
      <c r="E373" s="1">
        <f>IFERROR(__xludf.DUMMYFUNCTION("""COMPUTED_VALUE"""),356.03)</f>
        <v>356.03</v>
      </c>
      <c r="G373" s="2">
        <f>IFERROR(__xludf.DUMMYFUNCTION("""COMPUTED_VALUE"""),45834.66666666667)</f>
        <v>45834.66667</v>
      </c>
      <c r="H373" s="1">
        <f>IFERROR(__xludf.DUMMYFUNCTION("""COMPUTED_VALUE"""),353.49)</f>
        <v>353.49</v>
      </c>
      <c r="J373" s="2">
        <f>IFERROR(__xludf.DUMMYFUNCTION("""COMPUTED_VALUE"""),45834.66666666667)</f>
        <v>45834.66667</v>
      </c>
      <c r="K373" s="1">
        <f>IFERROR(__xludf.DUMMYFUNCTION("""COMPUTED_VALUE"""),355.76)</f>
        <v>355.76</v>
      </c>
      <c r="M373" s="2">
        <f>IFERROR(__xludf.DUMMYFUNCTION("""COMPUTED_VALUE"""),45834.66666666667)</f>
        <v>45834.66667</v>
      </c>
      <c r="N373" s="1">
        <f>IFERROR(__xludf.DUMMYFUNCTION("""COMPUTED_VALUE"""),7939913.0)</f>
        <v>7939913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IFERROR(__xludf.DUMMYFUNCTION("""COMPUTED_VALUE"""),355.49)</f>
        <v>355.49</v>
      </c>
      <c r="D374" s="2">
        <f>IFERROR(__xludf.DUMMYFUNCTION("""COMPUTED_VALUE"""),45835.66666666667)</f>
        <v>45835.66667</v>
      </c>
      <c r="E374" s="1">
        <f>IFERROR(__xludf.DUMMYFUNCTION("""COMPUTED_VALUE"""),358.55)</f>
        <v>358.55</v>
      </c>
      <c r="G374" s="2">
        <f>IFERROR(__xludf.DUMMYFUNCTION("""COMPUTED_VALUE"""),45835.66666666667)</f>
        <v>45835.66667</v>
      </c>
      <c r="H374" s="1">
        <f>IFERROR(__xludf.DUMMYFUNCTION("""COMPUTED_VALUE"""),354.75)</f>
        <v>354.75</v>
      </c>
      <c r="J374" s="2">
        <f>IFERROR(__xludf.DUMMYFUNCTION("""COMPUTED_VALUE"""),45835.66666666667)</f>
        <v>45835.66667</v>
      </c>
      <c r="K374" s="1">
        <f>IFERROR(__xludf.DUMMYFUNCTION("""COMPUTED_VALUE"""),355.3)</f>
        <v>355.3</v>
      </c>
      <c r="M374" s="2">
        <f>IFERROR(__xludf.DUMMYFUNCTION("""COMPUTED_VALUE"""),45835.66666666667)</f>
        <v>45835.66667</v>
      </c>
      <c r="N374" s="1">
        <f>IFERROR(__xludf.DUMMYFUNCTION("""COMPUTED_VALUE"""),1.2409606E7)</f>
        <v>12409606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IFERROR(__xludf.DUMMYFUNCTION("""COMPUTED_VALUE"""),355.0)</f>
        <v>355</v>
      </c>
      <c r="D375" s="2">
        <f>IFERROR(__xludf.DUMMYFUNCTION("""COMPUTED_VALUE"""),45838.66666666667)</f>
        <v>45838.66667</v>
      </c>
      <c r="E375" s="1">
        <f>IFERROR(__xludf.DUMMYFUNCTION("""COMPUTED_VALUE"""),357.52)</f>
        <v>357.52</v>
      </c>
      <c r="G375" s="2">
        <f>IFERROR(__xludf.DUMMYFUNCTION("""COMPUTED_VALUE"""),45838.66666666667)</f>
        <v>45838.66667</v>
      </c>
      <c r="H375" s="1">
        <f>IFERROR(__xludf.DUMMYFUNCTION("""COMPUTED_VALUE"""),353.98)</f>
        <v>353.98</v>
      </c>
      <c r="J375" s="2">
        <f>IFERROR(__xludf.DUMMYFUNCTION("""COMPUTED_VALUE"""),45838.66666666667)</f>
        <v>45838.66667</v>
      </c>
      <c r="K375" s="1">
        <f>IFERROR(__xludf.DUMMYFUNCTION("""COMPUTED_VALUE"""),357.47)</f>
        <v>357.47</v>
      </c>
      <c r="M375" s="2">
        <f>IFERROR(__xludf.DUMMYFUNCTION("""COMPUTED_VALUE"""),45838.66666666667)</f>
        <v>45838.66667</v>
      </c>
      <c r="N375" s="1">
        <f>IFERROR(__xludf.DUMMYFUNCTION("""COMPUTED_VALUE"""),7079139.0)</f>
        <v>7079139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IFERROR(__xludf.DUMMYFUNCTION("""COMPUTED_VALUE"""),356.76)</f>
        <v>356.76</v>
      </c>
      <c r="D376" s="2">
        <f>IFERROR(__xludf.DUMMYFUNCTION("""COMPUTED_VALUE"""),45839.66666666667)</f>
        <v>45839.66667</v>
      </c>
      <c r="E376" s="1">
        <f>IFERROR(__xludf.DUMMYFUNCTION("""COMPUTED_VALUE"""),360.09)</f>
        <v>360.09</v>
      </c>
      <c r="G376" s="2">
        <f>IFERROR(__xludf.DUMMYFUNCTION("""COMPUTED_VALUE"""),45839.66666666667)</f>
        <v>45839.66667</v>
      </c>
      <c r="H376" s="1">
        <f>IFERROR(__xludf.DUMMYFUNCTION("""COMPUTED_VALUE"""),354.02)</f>
        <v>354.02</v>
      </c>
      <c r="J376" s="2">
        <f>IFERROR(__xludf.DUMMYFUNCTION("""COMPUTED_VALUE"""),45839.66666666667)</f>
        <v>45839.66667</v>
      </c>
      <c r="K376" s="1">
        <f>IFERROR(__xludf.DUMMYFUNCTION("""COMPUTED_VALUE"""),356.13)</f>
        <v>356.13</v>
      </c>
      <c r="M376" s="2">
        <f>IFERROR(__xludf.DUMMYFUNCTION("""COMPUTED_VALUE"""),45839.66666666667)</f>
        <v>45839.66667</v>
      </c>
      <c r="N376" s="1">
        <f>IFERROR(__xludf.DUMMYFUNCTION("""COMPUTED_VALUE"""),1.1359039E7)</f>
        <v>11359039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IFERROR(__xludf.DUMMYFUNCTION("""COMPUTED_VALUE"""),355.18)</f>
        <v>355.18</v>
      </c>
      <c r="D377" s="2">
        <f>IFERROR(__xludf.DUMMYFUNCTION("""COMPUTED_VALUE"""),45840.66666666667)</f>
        <v>45840.66667</v>
      </c>
      <c r="E377" s="1">
        <f>IFERROR(__xludf.DUMMYFUNCTION("""COMPUTED_VALUE"""),356.11)</f>
        <v>356.11</v>
      </c>
      <c r="G377" s="2">
        <f>IFERROR(__xludf.DUMMYFUNCTION("""COMPUTED_VALUE"""),45840.66666666667)</f>
        <v>45840.66667</v>
      </c>
      <c r="H377" s="1">
        <f>IFERROR(__xludf.DUMMYFUNCTION("""COMPUTED_VALUE"""),349.42)</f>
        <v>349.42</v>
      </c>
      <c r="J377" s="2">
        <f>IFERROR(__xludf.DUMMYFUNCTION("""COMPUTED_VALUE"""),45840.66666666667)</f>
        <v>45840.66667</v>
      </c>
      <c r="K377" s="1">
        <f>IFERROR(__xludf.DUMMYFUNCTION("""COMPUTED_VALUE"""),353.34)</f>
        <v>353.34</v>
      </c>
      <c r="M377" s="2">
        <f>IFERROR(__xludf.DUMMYFUNCTION("""COMPUTED_VALUE"""),45840.66666666667)</f>
        <v>45840.66667</v>
      </c>
      <c r="N377" s="1">
        <f>IFERROR(__xludf.DUMMYFUNCTION("""COMPUTED_VALUE"""),7954332.0)</f>
        <v>7954332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IFERROR(__xludf.DUMMYFUNCTION("""COMPUTED_VALUE"""),353.42)</f>
        <v>353.42</v>
      </c>
      <c r="D378" s="2">
        <f>IFERROR(__xludf.DUMMYFUNCTION("""COMPUTED_VALUE"""),45841.54166666667)</f>
        <v>45841.54167</v>
      </c>
      <c r="E378" s="1">
        <f>IFERROR(__xludf.DUMMYFUNCTION("""COMPUTED_VALUE"""),356.11)</f>
        <v>356.11</v>
      </c>
      <c r="G378" s="2">
        <f>IFERROR(__xludf.DUMMYFUNCTION("""COMPUTED_VALUE"""),45841.54166666667)</f>
        <v>45841.54167</v>
      </c>
      <c r="H378" s="1">
        <f>IFERROR(__xludf.DUMMYFUNCTION("""COMPUTED_VALUE"""),352.65)</f>
        <v>352.65</v>
      </c>
      <c r="J378" s="2">
        <f>IFERROR(__xludf.DUMMYFUNCTION("""COMPUTED_VALUE"""),45841.54166666667)</f>
        <v>45841.54167</v>
      </c>
      <c r="K378" s="1">
        <f>IFERROR(__xludf.DUMMYFUNCTION("""COMPUTED_VALUE"""),355.3)</f>
        <v>355.3</v>
      </c>
      <c r="M378" s="2">
        <f>IFERROR(__xludf.DUMMYFUNCTION("""COMPUTED_VALUE"""),45841.54166666667)</f>
        <v>45841.54167</v>
      </c>
      <c r="N378" s="1">
        <f>IFERROR(__xludf.DUMMYFUNCTION("""COMPUTED_VALUE"""),4309102.0)</f>
        <v>4309102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IFERROR(__xludf.DUMMYFUNCTION("""COMPUTED_VALUE"""),354.93)</f>
        <v>354.93</v>
      </c>
      <c r="D379" s="2">
        <f>IFERROR(__xludf.DUMMYFUNCTION("""COMPUTED_VALUE"""),45845.66666666667)</f>
        <v>45845.66667</v>
      </c>
      <c r="E379" s="1">
        <f>IFERROR(__xludf.DUMMYFUNCTION("""COMPUTED_VALUE"""),357.64)</f>
        <v>357.64</v>
      </c>
      <c r="G379" s="2">
        <f>IFERROR(__xludf.DUMMYFUNCTION("""COMPUTED_VALUE"""),45845.66666666667)</f>
        <v>45845.66667</v>
      </c>
      <c r="H379" s="1">
        <f>IFERROR(__xludf.DUMMYFUNCTION("""COMPUTED_VALUE"""),353.19)</f>
        <v>353.19</v>
      </c>
      <c r="J379" s="2">
        <f>IFERROR(__xludf.DUMMYFUNCTION("""COMPUTED_VALUE"""),45845.66666666667)</f>
        <v>45845.66667</v>
      </c>
      <c r="K379" s="1">
        <f>IFERROR(__xludf.DUMMYFUNCTION("""COMPUTED_VALUE"""),354.42)</f>
        <v>354.42</v>
      </c>
      <c r="M379" s="2">
        <f>IFERROR(__xludf.DUMMYFUNCTION("""COMPUTED_VALUE"""),45845.66666666667)</f>
        <v>45845.66667</v>
      </c>
      <c r="N379" s="1">
        <f>IFERROR(__xludf.DUMMYFUNCTION("""COMPUTED_VALUE"""),5730640.0)</f>
        <v>5730640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IFERROR(__xludf.DUMMYFUNCTION("""COMPUTED_VALUE"""),352.44)</f>
        <v>352.44</v>
      </c>
      <c r="D380" s="2">
        <f>IFERROR(__xludf.DUMMYFUNCTION("""COMPUTED_VALUE"""),45846.66666666667)</f>
        <v>45846.66667</v>
      </c>
      <c r="E380" s="1">
        <f>IFERROR(__xludf.DUMMYFUNCTION("""COMPUTED_VALUE"""),354.82)</f>
        <v>354.82</v>
      </c>
      <c r="G380" s="2">
        <f>IFERROR(__xludf.DUMMYFUNCTION("""COMPUTED_VALUE"""),45846.66666666667)</f>
        <v>45846.66667</v>
      </c>
      <c r="H380" s="1">
        <f>IFERROR(__xludf.DUMMYFUNCTION("""COMPUTED_VALUE"""),350.46)</f>
        <v>350.46</v>
      </c>
      <c r="J380" s="2">
        <f>IFERROR(__xludf.DUMMYFUNCTION("""COMPUTED_VALUE"""),45846.66666666667)</f>
        <v>45846.66667</v>
      </c>
      <c r="K380" s="1">
        <f>IFERROR(__xludf.DUMMYFUNCTION("""COMPUTED_VALUE"""),353.36)</f>
        <v>353.36</v>
      </c>
      <c r="M380" s="2">
        <f>IFERROR(__xludf.DUMMYFUNCTION("""COMPUTED_VALUE"""),45846.66666666667)</f>
        <v>45846.66667</v>
      </c>
      <c r="N380" s="1">
        <f>IFERROR(__xludf.DUMMYFUNCTION("""COMPUTED_VALUE"""),6794831.0)</f>
        <v>6794831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IFERROR(__xludf.DUMMYFUNCTION("""COMPUTED_VALUE"""),353.87)</f>
        <v>353.87</v>
      </c>
      <c r="D381" s="2">
        <f>IFERROR(__xludf.DUMMYFUNCTION("""COMPUTED_VALUE"""),45847.66666666667)</f>
        <v>45847.66667</v>
      </c>
      <c r="E381" s="1">
        <f>IFERROR(__xludf.DUMMYFUNCTION("""COMPUTED_VALUE"""),356.28)</f>
        <v>356.28</v>
      </c>
      <c r="G381" s="2">
        <f>IFERROR(__xludf.DUMMYFUNCTION("""COMPUTED_VALUE"""),45847.66666666667)</f>
        <v>45847.66667</v>
      </c>
      <c r="H381" s="1">
        <f>IFERROR(__xludf.DUMMYFUNCTION("""COMPUTED_VALUE"""),352.05)</f>
        <v>352.05</v>
      </c>
      <c r="J381" s="2">
        <f>IFERROR(__xludf.DUMMYFUNCTION("""COMPUTED_VALUE"""),45847.66666666667)</f>
        <v>45847.66667</v>
      </c>
      <c r="K381" s="1">
        <f>IFERROR(__xludf.DUMMYFUNCTION("""COMPUTED_VALUE"""),356.02)</f>
        <v>356.02</v>
      </c>
      <c r="M381" s="2">
        <f>IFERROR(__xludf.DUMMYFUNCTION("""COMPUTED_VALUE"""),45847.66666666667)</f>
        <v>45847.66667</v>
      </c>
      <c r="N381" s="1">
        <f>IFERROR(__xludf.DUMMYFUNCTION("""COMPUTED_VALUE"""),6021730.0)</f>
        <v>6021730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IFERROR(__xludf.DUMMYFUNCTION("""COMPUTED_VALUE"""),353.82)</f>
        <v>353.82</v>
      </c>
      <c r="D382" s="2">
        <f>IFERROR(__xludf.DUMMYFUNCTION("""COMPUTED_VALUE"""),45848.66666666667)</f>
        <v>45848.66667</v>
      </c>
      <c r="E382" s="1">
        <f>IFERROR(__xludf.DUMMYFUNCTION("""COMPUTED_VALUE"""),359.0)</f>
        <v>359</v>
      </c>
      <c r="G382" s="2">
        <f>IFERROR(__xludf.DUMMYFUNCTION("""COMPUTED_VALUE"""),45848.66666666667)</f>
        <v>45848.66667</v>
      </c>
      <c r="H382" s="1">
        <f>IFERROR(__xludf.DUMMYFUNCTION("""COMPUTED_VALUE"""),353.64)</f>
        <v>353.64</v>
      </c>
      <c r="J382" s="2">
        <f>IFERROR(__xludf.DUMMYFUNCTION("""COMPUTED_VALUE"""),45848.66666666667)</f>
        <v>45848.66667</v>
      </c>
      <c r="K382" s="1">
        <f>IFERROR(__xludf.DUMMYFUNCTION("""COMPUTED_VALUE"""),358.16)</f>
        <v>358.16</v>
      </c>
      <c r="M382" s="2">
        <f>IFERROR(__xludf.DUMMYFUNCTION("""COMPUTED_VALUE"""),45848.66666666667)</f>
        <v>45848.66667</v>
      </c>
      <c r="N382" s="1">
        <f>IFERROR(__xludf.DUMMYFUNCTION("""COMPUTED_VALUE"""),5328423.0)</f>
        <v>5328423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IFERROR(__xludf.DUMMYFUNCTION("""COMPUTED_VALUE"""),357.34)</f>
        <v>357.34</v>
      </c>
      <c r="D383" s="2">
        <f>IFERROR(__xludf.DUMMYFUNCTION("""COMPUTED_VALUE"""),45849.66666666667)</f>
        <v>45849.66667</v>
      </c>
      <c r="E383" s="1">
        <f>IFERROR(__xludf.DUMMYFUNCTION("""COMPUTED_VALUE"""),359.63)</f>
        <v>359.63</v>
      </c>
      <c r="G383" s="2">
        <f>IFERROR(__xludf.DUMMYFUNCTION("""COMPUTED_VALUE"""),45849.66666666667)</f>
        <v>45849.66667</v>
      </c>
      <c r="H383" s="1">
        <f>IFERROR(__xludf.DUMMYFUNCTION("""COMPUTED_VALUE"""),354.72)</f>
        <v>354.72</v>
      </c>
      <c r="J383" s="2">
        <f>IFERROR(__xludf.DUMMYFUNCTION("""COMPUTED_VALUE"""),45849.66666666667)</f>
        <v>45849.66667</v>
      </c>
      <c r="K383" s="1">
        <f>IFERROR(__xludf.DUMMYFUNCTION("""COMPUTED_VALUE"""),357.77)</f>
        <v>357.77</v>
      </c>
      <c r="M383" s="2">
        <f>IFERROR(__xludf.DUMMYFUNCTION("""COMPUTED_VALUE"""),45849.66666666667)</f>
        <v>45849.66667</v>
      </c>
      <c r="N383" s="1">
        <f>IFERROR(__xludf.DUMMYFUNCTION("""COMPUTED_VALUE"""),4817904.0)</f>
        <v>4817904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IFERROR(__xludf.DUMMYFUNCTION("""COMPUTED_VALUE"""),358.01)</f>
        <v>358.01</v>
      </c>
      <c r="D384" s="2">
        <f>IFERROR(__xludf.DUMMYFUNCTION("""COMPUTED_VALUE"""),45852.66666666667)</f>
        <v>45852.66667</v>
      </c>
      <c r="E384" s="1">
        <f>IFERROR(__xludf.DUMMYFUNCTION("""COMPUTED_VALUE"""),363.36)</f>
        <v>363.36</v>
      </c>
      <c r="G384" s="2">
        <f>IFERROR(__xludf.DUMMYFUNCTION("""COMPUTED_VALUE"""),45852.66666666667)</f>
        <v>45852.66667</v>
      </c>
      <c r="H384" s="1">
        <f>IFERROR(__xludf.DUMMYFUNCTION("""COMPUTED_VALUE"""),357.72)</f>
        <v>357.72</v>
      </c>
      <c r="J384" s="2">
        <f>IFERROR(__xludf.DUMMYFUNCTION("""COMPUTED_VALUE"""),45852.66666666667)</f>
        <v>45852.66667</v>
      </c>
      <c r="K384" s="1">
        <f>IFERROR(__xludf.DUMMYFUNCTION("""COMPUTED_VALUE"""),362.0)</f>
        <v>362</v>
      </c>
      <c r="M384" s="2">
        <f>IFERROR(__xludf.DUMMYFUNCTION("""COMPUTED_VALUE"""),45852.66666666667)</f>
        <v>45852.66667</v>
      </c>
      <c r="N384" s="1">
        <f>IFERROR(__xludf.DUMMYFUNCTION("""COMPUTED_VALUE"""),5521207.0)</f>
        <v>5521207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IFERROR(__xludf.DUMMYFUNCTION("""COMPUTED_VALUE"""),362.87)</f>
        <v>362.87</v>
      </c>
      <c r="D385" s="2">
        <f>IFERROR(__xludf.DUMMYFUNCTION("""COMPUTED_VALUE"""),45853.66666666667)</f>
        <v>45853.66667</v>
      </c>
      <c r="E385" s="1">
        <f>IFERROR(__xludf.DUMMYFUNCTION("""COMPUTED_VALUE"""),364.12)</f>
        <v>364.12</v>
      </c>
      <c r="G385" s="2">
        <f>IFERROR(__xludf.DUMMYFUNCTION("""COMPUTED_VALUE"""),45853.66666666667)</f>
        <v>45853.66667</v>
      </c>
      <c r="H385" s="1">
        <f>IFERROR(__xludf.DUMMYFUNCTION("""COMPUTED_VALUE"""),360.14)</f>
        <v>360.14</v>
      </c>
      <c r="J385" s="2">
        <f>IFERROR(__xludf.DUMMYFUNCTION("""COMPUTED_VALUE"""),45853.66666666667)</f>
        <v>45853.66667</v>
      </c>
      <c r="K385" s="1">
        <f>IFERROR(__xludf.DUMMYFUNCTION("""COMPUTED_VALUE"""),361.64)</f>
        <v>361.64</v>
      </c>
      <c r="M385" s="2">
        <f>IFERROR(__xludf.DUMMYFUNCTION("""COMPUTED_VALUE"""),45853.66666666667)</f>
        <v>45853.66667</v>
      </c>
      <c r="N385" s="1">
        <f>IFERROR(__xludf.DUMMYFUNCTION("""COMPUTED_VALUE"""),7402749.0)</f>
        <v>7402749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IFERROR(__xludf.DUMMYFUNCTION("""COMPUTED_VALUE"""),361.82)</f>
        <v>361.82</v>
      </c>
      <c r="D386" s="2">
        <f>IFERROR(__xludf.DUMMYFUNCTION("""COMPUTED_VALUE"""),45854.66666666667)</f>
        <v>45854.66667</v>
      </c>
      <c r="E386" s="1">
        <f>IFERROR(__xludf.DUMMYFUNCTION("""COMPUTED_VALUE"""),364.39)</f>
        <v>364.39</v>
      </c>
      <c r="G386" s="2">
        <f>IFERROR(__xludf.DUMMYFUNCTION("""COMPUTED_VALUE"""),45854.66666666667)</f>
        <v>45854.66667</v>
      </c>
      <c r="H386" s="1">
        <f>IFERROR(__xludf.DUMMYFUNCTION("""COMPUTED_VALUE"""),361.02)</f>
        <v>361.02</v>
      </c>
      <c r="J386" s="2">
        <f>IFERROR(__xludf.DUMMYFUNCTION("""COMPUTED_VALUE"""),45854.66666666667)</f>
        <v>45854.66667</v>
      </c>
      <c r="K386" s="1">
        <f>IFERROR(__xludf.DUMMYFUNCTION("""COMPUTED_VALUE"""),362.9)</f>
        <v>362.9</v>
      </c>
      <c r="M386" s="2">
        <f>IFERROR(__xludf.DUMMYFUNCTION("""COMPUTED_VALUE"""),45854.66666666667)</f>
        <v>45854.66667</v>
      </c>
      <c r="N386" s="1">
        <f>IFERROR(__xludf.DUMMYFUNCTION("""COMPUTED_VALUE"""),6249274.0)</f>
        <v>6249274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IFERROR(__xludf.DUMMYFUNCTION("""COMPUTED_VALUE"""),362.93)</f>
        <v>362.93</v>
      </c>
      <c r="D387" s="2">
        <f>IFERROR(__xludf.DUMMYFUNCTION("""COMPUTED_VALUE"""),45855.66666666667)</f>
        <v>45855.66667</v>
      </c>
      <c r="E387" s="1">
        <f>IFERROR(__xludf.DUMMYFUNCTION("""COMPUTED_VALUE"""),365.38)</f>
        <v>365.38</v>
      </c>
      <c r="G387" s="2">
        <f>IFERROR(__xludf.DUMMYFUNCTION("""COMPUTED_VALUE"""),45855.66666666667)</f>
        <v>45855.66667</v>
      </c>
      <c r="H387" s="1">
        <f>IFERROR(__xludf.DUMMYFUNCTION("""COMPUTED_VALUE"""),361.2)</f>
        <v>361.2</v>
      </c>
      <c r="J387" s="2">
        <f>IFERROR(__xludf.DUMMYFUNCTION("""COMPUTED_VALUE"""),45855.66666666667)</f>
        <v>45855.66667</v>
      </c>
      <c r="K387" s="1">
        <f>IFERROR(__xludf.DUMMYFUNCTION("""COMPUTED_VALUE"""),362.96)</f>
        <v>362.96</v>
      </c>
      <c r="M387" s="2">
        <f>IFERROR(__xludf.DUMMYFUNCTION("""COMPUTED_VALUE"""),45855.66666666667)</f>
        <v>45855.66667</v>
      </c>
      <c r="N387" s="1">
        <f>IFERROR(__xludf.DUMMYFUNCTION("""COMPUTED_VALUE"""),6884619.0)</f>
        <v>6884619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IFERROR(__xludf.DUMMYFUNCTION("""COMPUTED_VALUE"""),363.82)</f>
        <v>363.82</v>
      </c>
      <c r="D388" s="2">
        <f>IFERROR(__xludf.DUMMYFUNCTION("""COMPUTED_VALUE"""),45856.66666666667)</f>
        <v>45856.66667</v>
      </c>
      <c r="E388" s="1">
        <f>IFERROR(__xludf.DUMMYFUNCTION("""COMPUTED_VALUE"""),367.34)</f>
        <v>367.34</v>
      </c>
      <c r="G388" s="2">
        <f>IFERROR(__xludf.DUMMYFUNCTION("""COMPUTED_VALUE"""),45856.66666666667)</f>
        <v>45856.66667</v>
      </c>
      <c r="H388" s="1">
        <f>IFERROR(__xludf.DUMMYFUNCTION("""COMPUTED_VALUE"""),363.31)</f>
        <v>363.31</v>
      </c>
      <c r="J388" s="2">
        <f>IFERROR(__xludf.DUMMYFUNCTION("""COMPUTED_VALUE"""),45856.66666666667)</f>
        <v>45856.66667</v>
      </c>
      <c r="K388" s="1">
        <f>IFERROR(__xludf.DUMMYFUNCTION("""COMPUTED_VALUE"""),365.69)</f>
        <v>365.69</v>
      </c>
      <c r="M388" s="2">
        <f>IFERROR(__xludf.DUMMYFUNCTION("""COMPUTED_VALUE"""),45856.66666666667)</f>
        <v>45856.66667</v>
      </c>
      <c r="N388" s="1">
        <f>IFERROR(__xludf.DUMMYFUNCTION("""COMPUTED_VALUE"""),5884577.0)</f>
        <v>5884577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IFERROR(__xludf.DUMMYFUNCTION("""COMPUTED_VALUE"""),365.79)</f>
        <v>365.79</v>
      </c>
      <c r="D389" s="2">
        <f>IFERROR(__xludf.DUMMYFUNCTION("""COMPUTED_VALUE"""),45859.66666666667)</f>
        <v>45859.66667</v>
      </c>
      <c r="E389" s="1">
        <f>IFERROR(__xludf.DUMMYFUNCTION("""COMPUTED_VALUE"""),370.71)</f>
        <v>370.71</v>
      </c>
      <c r="G389" s="2">
        <f>IFERROR(__xludf.DUMMYFUNCTION("""COMPUTED_VALUE"""),45859.66666666667)</f>
        <v>45859.66667</v>
      </c>
      <c r="H389" s="1">
        <f>IFERROR(__xludf.DUMMYFUNCTION("""COMPUTED_VALUE"""),365.78)</f>
        <v>365.78</v>
      </c>
      <c r="J389" s="2">
        <f>IFERROR(__xludf.DUMMYFUNCTION("""COMPUTED_VALUE"""),45859.66666666667)</f>
        <v>45859.66667</v>
      </c>
      <c r="K389" s="1">
        <f>IFERROR(__xludf.DUMMYFUNCTION("""COMPUTED_VALUE"""),369.13)</f>
        <v>369.13</v>
      </c>
      <c r="M389" s="2">
        <f>IFERROR(__xludf.DUMMYFUNCTION("""COMPUTED_VALUE"""),45859.66666666667)</f>
        <v>45859.66667</v>
      </c>
      <c r="N389" s="1">
        <f>IFERROR(__xludf.DUMMYFUNCTION("""COMPUTED_VALUE"""),5458890.0)</f>
        <v>5458890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IFERROR(__xludf.DUMMYFUNCTION("""COMPUTED_VALUE"""),369.56)</f>
        <v>369.56</v>
      </c>
      <c r="D390" s="2">
        <f>IFERROR(__xludf.DUMMYFUNCTION("""COMPUTED_VALUE"""),45860.66666666667)</f>
        <v>45860.66667</v>
      </c>
      <c r="E390" s="1">
        <f>IFERROR(__xludf.DUMMYFUNCTION("""COMPUTED_VALUE"""),373.66)</f>
        <v>373.66</v>
      </c>
      <c r="G390" s="2">
        <f>IFERROR(__xludf.DUMMYFUNCTION("""COMPUTED_VALUE"""),45860.66666666667)</f>
        <v>45860.66667</v>
      </c>
      <c r="H390" s="1">
        <f>IFERROR(__xludf.DUMMYFUNCTION("""COMPUTED_VALUE"""),369.56)</f>
        <v>369.56</v>
      </c>
      <c r="J390" s="2">
        <f>IFERROR(__xludf.DUMMYFUNCTION("""COMPUTED_VALUE"""),45860.66666666667)</f>
        <v>45860.66667</v>
      </c>
      <c r="K390" s="1">
        <f>IFERROR(__xludf.DUMMYFUNCTION("""COMPUTED_VALUE"""),370.91)</f>
        <v>370.91</v>
      </c>
      <c r="M390" s="2">
        <f>IFERROR(__xludf.DUMMYFUNCTION("""COMPUTED_VALUE"""),45860.66666666667)</f>
        <v>45860.66667</v>
      </c>
      <c r="N390" s="1">
        <f>IFERROR(__xludf.DUMMYFUNCTION("""COMPUTED_VALUE"""),5692670.0)</f>
        <v>5692670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IFERROR(__xludf.DUMMYFUNCTION("""COMPUTED_VALUE"""),371.22)</f>
        <v>371.22</v>
      </c>
      <c r="D391" s="2">
        <f>IFERROR(__xludf.DUMMYFUNCTION("""COMPUTED_VALUE"""),45861.66666666667)</f>
        <v>45861.66667</v>
      </c>
      <c r="E391" s="1">
        <f>IFERROR(__xludf.DUMMYFUNCTION("""COMPUTED_VALUE"""),371.31)</f>
        <v>371.31</v>
      </c>
      <c r="G391" s="2">
        <f>IFERROR(__xludf.DUMMYFUNCTION("""COMPUTED_VALUE"""),45861.66666666667)</f>
        <v>45861.66667</v>
      </c>
      <c r="H391" s="1">
        <f>IFERROR(__xludf.DUMMYFUNCTION("""COMPUTED_VALUE"""),365.23)</f>
        <v>365.23</v>
      </c>
      <c r="J391" s="2">
        <f>IFERROR(__xludf.DUMMYFUNCTION("""COMPUTED_VALUE"""),45861.66666666667)</f>
        <v>45861.66667</v>
      </c>
      <c r="K391" s="1">
        <f>IFERROR(__xludf.DUMMYFUNCTION("""COMPUTED_VALUE"""),366.46)</f>
        <v>366.46</v>
      </c>
      <c r="M391" s="2">
        <f>IFERROR(__xludf.DUMMYFUNCTION("""COMPUTED_VALUE"""),45861.66666666667)</f>
        <v>45861.66667</v>
      </c>
      <c r="N391" s="1">
        <f>IFERROR(__xludf.DUMMYFUNCTION("""COMPUTED_VALUE"""),5108576.0)</f>
        <v>5108576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IFERROR(__xludf.DUMMYFUNCTION("""COMPUTED_VALUE"""),367.11)</f>
        <v>367.11</v>
      </c>
      <c r="D392" s="2">
        <f>IFERROR(__xludf.DUMMYFUNCTION("""COMPUTED_VALUE"""),45862.66666666667)</f>
        <v>45862.66667</v>
      </c>
      <c r="E392" s="1">
        <f>IFERROR(__xludf.DUMMYFUNCTION("""COMPUTED_VALUE"""),368.01)</f>
        <v>368.01</v>
      </c>
      <c r="G392" s="2">
        <f>IFERROR(__xludf.DUMMYFUNCTION("""COMPUTED_VALUE"""),45862.66666666667)</f>
        <v>45862.66667</v>
      </c>
      <c r="H392" s="1">
        <f>IFERROR(__xludf.DUMMYFUNCTION("""COMPUTED_VALUE"""),365.17)</f>
        <v>365.17</v>
      </c>
      <c r="J392" s="2">
        <f>IFERROR(__xludf.DUMMYFUNCTION("""COMPUTED_VALUE"""),45862.66666666667)</f>
        <v>45862.66667</v>
      </c>
      <c r="K392" s="1">
        <f>IFERROR(__xludf.DUMMYFUNCTION("""COMPUTED_VALUE"""),365.37)</f>
        <v>365.37</v>
      </c>
      <c r="M392" s="2">
        <f>IFERROR(__xludf.DUMMYFUNCTION("""COMPUTED_VALUE"""),45862.66666666667)</f>
        <v>45862.66667</v>
      </c>
      <c r="N392" s="1">
        <f>IFERROR(__xludf.DUMMYFUNCTION("""COMPUTED_VALUE"""),4686239.0)</f>
        <v>4686239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IFERROR(__xludf.DUMMYFUNCTION("""COMPUTED_VALUE"""),365.33)</f>
        <v>365.33</v>
      </c>
      <c r="D393" s="2">
        <f>IFERROR(__xludf.DUMMYFUNCTION("""COMPUTED_VALUE"""),45863.66666666667)</f>
        <v>45863.66667</v>
      </c>
      <c r="E393" s="1">
        <f>IFERROR(__xludf.DUMMYFUNCTION("""COMPUTED_VALUE"""),365.94)</f>
        <v>365.94</v>
      </c>
      <c r="G393" s="2">
        <f>IFERROR(__xludf.DUMMYFUNCTION("""COMPUTED_VALUE"""),45863.66666666667)</f>
        <v>45863.66667</v>
      </c>
      <c r="H393" s="1">
        <f>IFERROR(__xludf.DUMMYFUNCTION("""COMPUTED_VALUE"""),362.78)</f>
        <v>362.78</v>
      </c>
      <c r="J393" s="2">
        <f>IFERROR(__xludf.DUMMYFUNCTION("""COMPUTED_VALUE"""),45863.66666666667)</f>
        <v>45863.66667</v>
      </c>
      <c r="K393" s="1">
        <f>IFERROR(__xludf.DUMMYFUNCTION("""COMPUTED_VALUE"""),364.56)</f>
        <v>364.56</v>
      </c>
      <c r="M393" s="2">
        <f>IFERROR(__xludf.DUMMYFUNCTION("""COMPUTED_VALUE"""),45863.66666666667)</f>
        <v>45863.66667</v>
      </c>
      <c r="N393" s="1">
        <f>IFERROR(__xludf.DUMMYFUNCTION("""COMPUTED_VALUE"""),4823769.0)</f>
        <v>4823769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IFERROR(__xludf.DUMMYFUNCTION("""COMPUTED_VALUE"""),363.86)</f>
        <v>363.86</v>
      </c>
      <c r="D394" s="2">
        <f>IFERROR(__xludf.DUMMYFUNCTION("""COMPUTED_VALUE"""),45866.66666666667)</f>
        <v>45866.66667</v>
      </c>
      <c r="E394" s="1">
        <f>IFERROR(__xludf.DUMMYFUNCTION("""COMPUTED_VALUE"""),364.32)</f>
        <v>364.32</v>
      </c>
      <c r="G394" s="2">
        <f>IFERROR(__xludf.DUMMYFUNCTION("""COMPUTED_VALUE"""),45866.66666666667)</f>
        <v>45866.66667</v>
      </c>
      <c r="H394" s="1">
        <f>IFERROR(__xludf.DUMMYFUNCTION("""COMPUTED_VALUE"""),360.12)</f>
        <v>360.12</v>
      </c>
      <c r="J394" s="2">
        <f>IFERROR(__xludf.DUMMYFUNCTION("""COMPUTED_VALUE"""),45866.66666666667)</f>
        <v>45866.66667</v>
      </c>
      <c r="K394" s="1">
        <f>IFERROR(__xludf.DUMMYFUNCTION("""COMPUTED_VALUE"""),360.59)</f>
        <v>360.59</v>
      </c>
      <c r="M394" s="2">
        <f>IFERROR(__xludf.DUMMYFUNCTION("""COMPUTED_VALUE"""),45866.66666666667)</f>
        <v>45866.66667</v>
      </c>
      <c r="N394" s="1">
        <f>IFERROR(__xludf.DUMMYFUNCTION("""COMPUTED_VALUE"""),5572722.0)</f>
        <v>5572722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IFERROR(__xludf.DUMMYFUNCTION("""COMPUTED_VALUE"""),362.3)</f>
        <v>362.3</v>
      </c>
      <c r="D395" s="2">
        <f>IFERROR(__xludf.DUMMYFUNCTION("""COMPUTED_VALUE"""),45867.66666666667)</f>
        <v>45867.66667</v>
      </c>
      <c r="E395" s="1">
        <f>IFERROR(__xludf.DUMMYFUNCTION("""COMPUTED_VALUE"""),362.99)</f>
        <v>362.99</v>
      </c>
      <c r="G395" s="2">
        <f>IFERROR(__xludf.DUMMYFUNCTION("""COMPUTED_VALUE"""),45867.66666666667)</f>
        <v>45867.66667</v>
      </c>
      <c r="H395" s="1">
        <f>IFERROR(__xludf.DUMMYFUNCTION("""COMPUTED_VALUE"""),359.58)</f>
        <v>359.58</v>
      </c>
      <c r="J395" s="2">
        <f>IFERROR(__xludf.DUMMYFUNCTION("""COMPUTED_VALUE"""),45867.66666666667)</f>
        <v>45867.66667</v>
      </c>
      <c r="K395" s="1">
        <f>IFERROR(__xludf.DUMMYFUNCTION("""COMPUTED_VALUE"""),362.5)</f>
        <v>362.5</v>
      </c>
      <c r="M395" s="2">
        <f>IFERROR(__xludf.DUMMYFUNCTION("""COMPUTED_VALUE"""),45867.66666666667)</f>
        <v>45867.66667</v>
      </c>
      <c r="N395" s="1">
        <f>IFERROR(__xludf.DUMMYFUNCTION("""COMPUTED_VALUE"""),6022905.0)</f>
        <v>6022905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IFERROR(__xludf.DUMMYFUNCTION("""COMPUTED_VALUE"""),363.36)</f>
        <v>363.36</v>
      </c>
      <c r="D396" s="2">
        <f>IFERROR(__xludf.DUMMYFUNCTION("""COMPUTED_VALUE"""),45868.66666666667)</f>
        <v>45868.66667</v>
      </c>
      <c r="E396" s="1">
        <f>IFERROR(__xludf.DUMMYFUNCTION("""COMPUTED_VALUE"""),366.22)</f>
        <v>366.22</v>
      </c>
      <c r="G396" s="2">
        <f>IFERROR(__xludf.DUMMYFUNCTION("""COMPUTED_VALUE"""),45868.66666666667)</f>
        <v>45868.66667</v>
      </c>
      <c r="H396" s="1">
        <f>IFERROR(__xludf.DUMMYFUNCTION("""COMPUTED_VALUE"""),362.54)</f>
        <v>362.54</v>
      </c>
      <c r="J396" s="2">
        <f>IFERROR(__xludf.DUMMYFUNCTION("""COMPUTED_VALUE"""),45868.66666666667)</f>
        <v>45868.66667</v>
      </c>
      <c r="K396" s="1">
        <f>IFERROR(__xludf.DUMMYFUNCTION("""COMPUTED_VALUE"""),363.61)</f>
        <v>363.61</v>
      </c>
      <c r="M396" s="2">
        <f>IFERROR(__xludf.DUMMYFUNCTION("""COMPUTED_VALUE"""),45868.66666666667)</f>
        <v>45868.66667</v>
      </c>
      <c r="N396" s="1">
        <f>IFERROR(__xludf.DUMMYFUNCTION("""COMPUTED_VALUE"""),6021200.0)</f>
        <v>6021200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IFERROR(__xludf.DUMMYFUNCTION("""COMPUTED_VALUE"""),360.15)</f>
        <v>360.15</v>
      </c>
      <c r="D397" s="2">
        <f>IFERROR(__xludf.DUMMYFUNCTION("""COMPUTED_VALUE"""),45869.66666666667)</f>
        <v>45869.66667</v>
      </c>
      <c r="E397" s="1">
        <f>IFERROR(__xludf.DUMMYFUNCTION("""COMPUTED_VALUE"""),365.33)</f>
        <v>365.33</v>
      </c>
      <c r="G397" s="2">
        <f>IFERROR(__xludf.DUMMYFUNCTION("""COMPUTED_VALUE"""),45869.66666666667)</f>
        <v>45869.66667</v>
      </c>
      <c r="H397" s="1">
        <f>IFERROR(__xludf.DUMMYFUNCTION("""COMPUTED_VALUE"""),360.15)</f>
        <v>360.15</v>
      </c>
      <c r="J397" s="2">
        <f>IFERROR(__xludf.DUMMYFUNCTION("""COMPUTED_VALUE"""),45869.66666666667)</f>
        <v>45869.66667</v>
      </c>
      <c r="K397" s="1">
        <f>IFERROR(__xludf.DUMMYFUNCTION("""COMPUTED_VALUE"""),363.43)</f>
        <v>363.43</v>
      </c>
      <c r="M397" s="2">
        <f>IFERROR(__xludf.DUMMYFUNCTION("""COMPUTED_VALUE"""),45869.66666666667)</f>
        <v>45869.66667</v>
      </c>
      <c r="N397" s="1">
        <f>IFERROR(__xludf.DUMMYFUNCTION("""COMPUTED_VALUE"""),8745749.0)</f>
        <v>8745749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IFERROR(__xludf.DUMMYFUNCTION("""COMPUTED_VALUE"""),364.24)</f>
        <v>364.24</v>
      </c>
      <c r="D398" s="2">
        <f>IFERROR(__xludf.DUMMYFUNCTION("""COMPUTED_VALUE"""),45870.66666666667)</f>
        <v>45870.66667</v>
      </c>
      <c r="E398" s="1">
        <f>IFERROR(__xludf.DUMMYFUNCTION("""COMPUTED_VALUE"""),364.95)</f>
        <v>364.95</v>
      </c>
      <c r="G398" s="2">
        <f>IFERROR(__xludf.DUMMYFUNCTION("""COMPUTED_VALUE"""),45870.66666666667)</f>
        <v>45870.66667</v>
      </c>
      <c r="H398" s="1">
        <f>IFERROR(__xludf.DUMMYFUNCTION("""COMPUTED_VALUE"""),360.56)</f>
        <v>360.56</v>
      </c>
      <c r="J398" s="2">
        <f>IFERROR(__xludf.DUMMYFUNCTION("""COMPUTED_VALUE"""),45870.66666666667)</f>
        <v>45870.66667</v>
      </c>
      <c r="K398" s="1">
        <f>IFERROR(__xludf.DUMMYFUNCTION("""COMPUTED_VALUE"""),362.57)</f>
        <v>362.57</v>
      </c>
      <c r="M398" s="2">
        <f>IFERROR(__xludf.DUMMYFUNCTION("""COMPUTED_VALUE"""),45870.66666666667)</f>
        <v>45870.66667</v>
      </c>
      <c r="N398" s="1">
        <f>IFERROR(__xludf.DUMMYFUNCTION("""COMPUTED_VALUE"""),6766690.0)</f>
        <v>6766690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IFERROR(__xludf.DUMMYFUNCTION("""COMPUTED_VALUE"""),363.42)</f>
        <v>363.42</v>
      </c>
      <c r="D399" s="2">
        <f>IFERROR(__xludf.DUMMYFUNCTION("""COMPUTED_VALUE"""),45873.66666666667)</f>
        <v>45873.66667</v>
      </c>
      <c r="E399" s="1">
        <f>IFERROR(__xludf.DUMMYFUNCTION("""COMPUTED_VALUE"""),370.21)</f>
        <v>370.21</v>
      </c>
      <c r="G399" s="2">
        <f>IFERROR(__xludf.DUMMYFUNCTION("""COMPUTED_VALUE"""),45873.66666666667)</f>
        <v>45873.66667</v>
      </c>
      <c r="H399" s="1">
        <f>IFERROR(__xludf.DUMMYFUNCTION("""COMPUTED_VALUE"""),363.16)</f>
        <v>363.16</v>
      </c>
      <c r="J399" s="2">
        <f>IFERROR(__xludf.DUMMYFUNCTION("""COMPUTED_VALUE"""),45873.66666666667)</f>
        <v>45873.66667</v>
      </c>
      <c r="K399" s="1">
        <f>IFERROR(__xludf.DUMMYFUNCTION("""COMPUTED_VALUE"""),369.64)</f>
        <v>369.64</v>
      </c>
      <c r="M399" s="2">
        <f>IFERROR(__xludf.DUMMYFUNCTION("""COMPUTED_VALUE"""),45873.66666666667)</f>
        <v>45873.66667</v>
      </c>
      <c r="N399" s="1">
        <f>IFERROR(__xludf.DUMMYFUNCTION("""COMPUTED_VALUE"""),7089290.0)</f>
        <v>7089290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IFERROR(__xludf.DUMMYFUNCTION("""COMPUTED_VALUE"""),370.65)</f>
        <v>370.65</v>
      </c>
      <c r="D400" s="2">
        <f>IFERROR(__xludf.DUMMYFUNCTION("""COMPUTED_VALUE"""),45874.66666666667)</f>
        <v>45874.66667</v>
      </c>
      <c r="E400" s="1">
        <f>IFERROR(__xludf.DUMMYFUNCTION("""COMPUTED_VALUE"""),370.78)</f>
        <v>370.78</v>
      </c>
      <c r="G400" s="2">
        <f>IFERROR(__xludf.DUMMYFUNCTION("""COMPUTED_VALUE"""),45874.66666666667)</f>
        <v>45874.66667</v>
      </c>
      <c r="H400" s="1">
        <f>IFERROR(__xludf.DUMMYFUNCTION("""COMPUTED_VALUE"""),364.31)</f>
        <v>364.31</v>
      </c>
      <c r="J400" s="2">
        <f>IFERROR(__xludf.DUMMYFUNCTION("""COMPUTED_VALUE"""),45874.66666666667)</f>
        <v>45874.66667</v>
      </c>
      <c r="K400" s="1">
        <f>IFERROR(__xludf.DUMMYFUNCTION("""COMPUTED_VALUE"""),366.0)</f>
        <v>366</v>
      </c>
      <c r="M400" s="2">
        <f>IFERROR(__xludf.DUMMYFUNCTION("""COMPUTED_VALUE"""),45874.66666666667)</f>
        <v>45874.66667</v>
      </c>
      <c r="N400" s="1">
        <f>IFERROR(__xludf.DUMMYFUNCTION("""COMPUTED_VALUE"""),7412069.0)</f>
        <v>7412069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IFERROR(__xludf.DUMMYFUNCTION("""COMPUTED_VALUE"""),365.27)</f>
        <v>365.27</v>
      </c>
      <c r="D401" s="2">
        <f>IFERROR(__xludf.DUMMYFUNCTION("""COMPUTED_VALUE"""),45875.66666666667)</f>
        <v>45875.66667</v>
      </c>
      <c r="E401" s="1">
        <f>IFERROR(__xludf.DUMMYFUNCTION("""COMPUTED_VALUE"""),368.95)</f>
        <v>368.95</v>
      </c>
      <c r="G401" s="2">
        <f>IFERROR(__xludf.DUMMYFUNCTION("""COMPUTED_VALUE"""),45875.66666666667)</f>
        <v>45875.66667</v>
      </c>
      <c r="H401" s="1">
        <f>IFERROR(__xludf.DUMMYFUNCTION("""COMPUTED_VALUE"""),363.38)</f>
        <v>363.38</v>
      </c>
      <c r="J401" s="2">
        <f>IFERROR(__xludf.DUMMYFUNCTION("""COMPUTED_VALUE"""),45875.66666666667)</f>
        <v>45875.66667</v>
      </c>
      <c r="K401" s="1">
        <f>IFERROR(__xludf.DUMMYFUNCTION("""COMPUTED_VALUE"""),365.74)</f>
        <v>365.74</v>
      </c>
      <c r="M401" s="2">
        <f>IFERROR(__xludf.DUMMYFUNCTION("""COMPUTED_VALUE"""),45875.66666666667)</f>
        <v>45875.66667</v>
      </c>
      <c r="N401" s="1">
        <f>IFERROR(__xludf.DUMMYFUNCTION("""COMPUTED_VALUE"""),7411619.0)</f>
        <v>7411619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IFERROR(__xludf.DUMMYFUNCTION("""COMPUTED_VALUE"""),365.62)</f>
        <v>365.62</v>
      </c>
      <c r="D402" s="2">
        <f>IFERROR(__xludf.DUMMYFUNCTION("""COMPUTED_VALUE"""),45876.66666666667)</f>
        <v>45876.66667</v>
      </c>
      <c r="E402" s="1">
        <f>IFERROR(__xludf.DUMMYFUNCTION("""COMPUTED_VALUE"""),375.17)</f>
        <v>375.17</v>
      </c>
      <c r="G402" s="2">
        <f>IFERROR(__xludf.DUMMYFUNCTION("""COMPUTED_VALUE"""),45876.66666666667)</f>
        <v>45876.66667</v>
      </c>
      <c r="H402" s="1">
        <f>IFERROR(__xludf.DUMMYFUNCTION("""COMPUTED_VALUE"""),365.62)</f>
        <v>365.62</v>
      </c>
      <c r="J402" s="2">
        <f>IFERROR(__xludf.DUMMYFUNCTION("""COMPUTED_VALUE"""),45876.66666666667)</f>
        <v>45876.66667</v>
      </c>
      <c r="K402" s="1">
        <f>IFERROR(__xludf.DUMMYFUNCTION("""COMPUTED_VALUE"""),370.25)</f>
        <v>370.25</v>
      </c>
      <c r="M402" s="2">
        <f>IFERROR(__xludf.DUMMYFUNCTION("""COMPUTED_VALUE"""),45876.66666666667)</f>
        <v>45876.66667</v>
      </c>
      <c r="N402" s="1">
        <f>IFERROR(__xludf.DUMMYFUNCTION("""COMPUTED_VALUE"""),1.0224615E7)</f>
        <v>10224615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IFERROR(__xludf.DUMMYFUNCTION("""COMPUTED_VALUE"""),370.67)</f>
        <v>370.67</v>
      </c>
      <c r="D403" s="2">
        <f>IFERROR(__xludf.DUMMYFUNCTION("""COMPUTED_VALUE"""),45877.66666666667)</f>
        <v>45877.66667</v>
      </c>
      <c r="E403" s="1">
        <f>IFERROR(__xludf.DUMMYFUNCTION("""COMPUTED_VALUE"""),374.44)</f>
        <v>374.44</v>
      </c>
      <c r="G403" s="2">
        <f>IFERROR(__xludf.DUMMYFUNCTION("""COMPUTED_VALUE"""),45877.66666666667)</f>
        <v>45877.66667</v>
      </c>
      <c r="H403" s="1">
        <f>IFERROR(__xludf.DUMMYFUNCTION("""COMPUTED_VALUE"""),370.3)</f>
        <v>370.3</v>
      </c>
      <c r="J403" s="2">
        <f>IFERROR(__xludf.DUMMYFUNCTION("""COMPUTED_VALUE"""),45877.66666666667)</f>
        <v>45877.66667</v>
      </c>
      <c r="K403" s="1">
        <f>IFERROR(__xludf.DUMMYFUNCTION("""COMPUTED_VALUE"""),371.73)</f>
        <v>371.73</v>
      </c>
      <c r="M403" s="2">
        <f>IFERROR(__xludf.DUMMYFUNCTION("""COMPUTED_VALUE"""),45877.66666666667)</f>
        <v>45877.66667</v>
      </c>
      <c r="N403" s="1">
        <f>IFERROR(__xludf.DUMMYFUNCTION("""COMPUTED_VALUE"""),8722741.0)</f>
        <v>8722741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IFERROR(__xludf.DUMMYFUNCTION("""COMPUTED_VALUE"""),372.66)</f>
        <v>372.66</v>
      </c>
      <c r="D404" s="2">
        <f>IFERROR(__xludf.DUMMYFUNCTION("""COMPUTED_VALUE"""),45880.66666666667)</f>
        <v>45880.66667</v>
      </c>
      <c r="E404" s="1">
        <f>IFERROR(__xludf.DUMMYFUNCTION("""COMPUTED_VALUE"""),373.78)</f>
        <v>373.78</v>
      </c>
      <c r="G404" s="2">
        <f>IFERROR(__xludf.DUMMYFUNCTION("""COMPUTED_VALUE"""),45880.66666666667)</f>
        <v>45880.66667</v>
      </c>
      <c r="H404" s="1">
        <f>IFERROR(__xludf.DUMMYFUNCTION("""COMPUTED_VALUE"""),370.39)</f>
        <v>370.39</v>
      </c>
      <c r="J404" s="2">
        <f>IFERROR(__xludf.DUMMYFUNCTION("""COMPUTED_VALUE"""),45880.66666666667)</f>
        <v>45880.66667</v>
      </c>
      <c r="K404" s="1">
        <f>IFERROR(__xludf.DUMMYFUNCTION("""COMPUTED_VALUE"""),372.82)</f>
        <v>372.82</v>
      </c>
      <c r="M404" s="2">
        <f>IFERROR(__xludf.DUMMYFUNCTION("""COMPUTED_VALUE"""),45880.66666666667)</f>
        <v>45880.66667</v>
      </c>
      <c r="N404" s="1">
        <f>IFERROR(__xludf.DUMMYFUNCTION("""COMPUTED_VALUE"""),1.1140642E7)</f>
        <v>11140642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IFERROR(__xludf.DUMMYFUNCTION("""COMPUTED_VALUE"""),373.53)</f>
        <v>373.53</v>
      </c>
      <c r="D405" s="2">
        <f>IFERROR(__xludf.DUMMYFUNCTION("""COMPUTED_VALUE"""),45881.66666666667)</f>
        <v>45881.66667</v>
      </c>
      <c r="E405" s="1">
        <f>IFERROR(__xludf.DUMMYFUNCTION("""COMPUTED_VALUE"""),374.86)</f>
        <v>374.86</v>
      </c>
      <c r="G405" s="2">
        <f>IFERROR(__xludf.DUMMYFUNCTION("""COMPUTED_VALUE"""),45881.66666666667)</f>
        <v>45881.66667</v>
      </c>
      <c r="H405" s="1">
        <f>IFERROR(__xludf.DUMMYFUNCTION("""COMPUTED_VALUE"""),370.12)</f>
        <v>370.12</v>
      </c>
      <c r="J405" s="2">
        <f>IFERROR(__xludf.DUMMYFUNCTION("""COMPUTED_VALUE"""),45881.66666666667)</f>
        <v>45881.66667</v>
      </c>
      <c r="K405" s="1">
        <f>IFERROR(__xludf.DUMMYFUNCTION("""COMPUTED_VALUE"""),374.51)</f>
        <v>374.51</v>
      </c>
      <c r="M405" s="2">
        <f>IFERROR(__xludf.DUMMYFUNCTION("""COMPUTED_VALUE"""),45881.66666666667)</f>
        <v>45881.66667</v>
      </c>
      <c r="N405" s="1">
        <f>IFERROR(__xludf.DUMMYFUNCTION("""COMPUTED_VALUE"""),5569117.0)</f>
        <v>5569117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IFERROR(__xludf.DUMMYFUNCTION("""COMPUTED_VALUE"""),374.73)</f>
        <v>374.73</v>
      </c>
      <c r="D406" s="2">
        <f>IFERROR(__xludf.DUMMYFUNCTION("""COMPUTED_VALUE"""),45882.66666666667)</f>
        <v>45882.66667</v>
      </c>
      <c r="E406" s="1">
        <f>IFERROR(__xludf.DUMMYFUNCTION("""COMPUTED_VALUE"""),377.74)</f>
        <v>377.74</v>
      </c>
      <c r="G406" s="2">
        <f>IFERROR(__xludf.DUMMYFUNCTION("""COMPUTED_VALUE"""),45882.66666666667)</f>
        <v>45882.66667</v>
      </c>
      <c r="H406" s="1">
        <f>IFERROR(__xludf.DUMMYFUNCTION("""COMPUTED_VALUE"""),373.88)</f>
        <v>373.88</v>
      </c>
      <c r="J406" s="2">
        <f>IFERROR(__xludf.DUMMYFUNCTION("""COMPUTED_VALUE"""),45882.66666666667)</f>
        <v>45882.66667</v>
      </c>
      <c r="K406" s="1">
        <f>IFERROR(__xludf.DUMMYFUNCTION("""COMPUTED_VALUE"""),377.73)</f>
        <v>377.73</v>
      </c>
      <c r="M406" s="2">
        <f>IFERROR(__xludf.DUMMYFUNCTION("""COMPUTED_VALUE"""),45882.66666666667)</f>
        <v>45882.66667</v>
      </c>
      <c r="N406" s="1">
        <f>IFERROR(__xludf.DUMMYFUNCTION("""COMPUTED_VALUE"""),6192118.0)</f>
        <v>6192118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IFERROR(__xludf.DUMMYFUNCTION("""COMPUTED_VALUE"""),376.26)</f>
        <v>376.26</v>
      </c>
      <c r="D407" s="2">
        <f>IFERROR(__xludf.DUMMYFUNCTION("""COMPUTED_VALUE"""),45883.66666666667)</f>
        <v>45883.66667</v>
      </c>
      <c r="E407" s="1">
        <f>IFERROR(__xludf.DUMMYFUNCTION("""COMPUTED_VALUE"""),378.12)</f>
        <v>378.12</v>
      </c>
      <c r="G407" s="2">
        <f>IFERROR(__xludf.DUMMYFUNCTION("""COMPUTED_VALUE"""),45883.66666666667)</f>
        <v>45883.66667</v>
      </c>
      <c r="H407" s="1">
        <f>IFERROR(__xludf.DUMMYFUNCTION("""COMPUTED_VALUE"""),375.24)</f>
        <v>375.24</v>
      </c>
      <c r="J407" s="2">
        <f>IFERROR(__xludf.DUMMYFUNCTION("""COMPUTED_VALUE"""),45883.66666666667)</f>
        <v>45883.66667</v>
      </c>
      <c r="K407" s="1">
        <f>IFERROR(__xludf.DUMMYFUNCTION("""COMPUTED_VALUE"""),375.89)</f>
        <v>375.89</v>
      </c>
      <c r="M407" s="2">
        <f>IFERROR(__xludf.DUMMYFUNCTION("""COMPUTED_VALUE"""),45883.66666666667)</f>
        <v>45883.66667</v>
      </c>
      <c r="N407" s="1">
        <f>IFERROR(__xludf.DUMMYFUNCTION("""COMPUTED_VALUE"""),5515035.0)</f>
        <v>5515035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IFERROR(__xludf.DUMMYFUNCTION("""COMPUTED_VALUE"""),375.11)</f>
        <v>375.11</v>
      </c>
      <c r="D408" s="2">
        <f>IFERROR(__xludf.DUMMYFUNCTION("""COMPUTED_VALUE"""),45884.66666666667)</f>
        <v>45884.66667</v>
      </c>
      <c r="E408" s="1">
        <f>IFERROR(__xludf.DUMMYFUNCTION("""COMPUTED_VALUE"""),375.17)</f>
        <v>375.17</v>
      </c>
      <c r="G408" s="2">
        <f>IFERROR(__xludf.DUMMYFUNCTION("""COMPUTED_VALUE"""),45884.66666666667)</f>
        <v>45884.66667</v>
      </c>
      <c r="H408" s="1">
        <f>IFERROR(__xludf.DUMMYFUNCTION("""COMPUTED_VALUE"""),370.85)</f>
        <v>370.85</v>
      </c>
      <c r="J408" s="2">
        <f>IFERROR(__xludf.DUMMYFUNCTION("""COMPUTED_VALUE"""),45884.66666666667)</f>
        <v>45884.66667</v>
      </c>
      <c r="K408" s="1">
        <f>IFERROR(__xludf.DUMMYFUNCTION("""COMPUTED_VALUE"""),372.28)</f>
        <v>372.28</v>
      </c>
      <c r="M408" s="2">
        <f>IFERROR(__xludf.DUMMYFUNCTION("""COMPUTED_VALUE"""),45884.66666666667)</f>
        <v>45884.66667</v>
      </c>
      <c r="N408" s="1">
        <f>IFERROR(__xludf.DUMMYFUNCTION("""COMPUTED_VALUE"""),7773239.0)</f>
        <v>7773239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IFERROR(__xludf.DUMMYFUNCTION("""COMPUTED_VALUE"""),371.99)</f>
        <v>371.99</v>
      </c>
      <c r="D409" s="2">
        <f>IFERROR(__xludf.DUMMYFUNCTION("""COMPUTED_VALUE"""),45887.66666666667)</f>
        <v>45887.66667</v>
      </c>
      <c r="E409" s="1">
        <f>IFERROR(__xludf.DUMMYFUNCTION("""COMPUTED_VALUE"""),371.99)</f>
        <v>371.99</v>
      </c>
      <c r="G409" s="2">
        <f>IFERROR(__xludf.DUMMYFUNCTION("""COMPUTED_VALUE"""),45887.66666666667)</f>
        <v>45887.66667</v>
      </c>
      <c r="H409" s="1">
        <f>IFERROR(__xludf.DUMMYFUNCTION("""COMPUTED_VALUE"""),367.41)</f>
        <v>367.41</v>
      </c>
      <c r="J409" s="2">
        <f>IFERROR(__xludf.DUMMYFUNCTION("""COMPUTED_VALUE"""),45887.66666666667)</f>
        <v>45887.66667</v>
      </c>
      <c r="K409" s="1">
        <f>IFERROR(__xludf.DUMMYFUNCTION("""COMPUTED_VALUE"""),367.51)</f>
        <v>367.51</v>
      </c>
      <c r="M409" s="2">
        <f>IFERROR(__xludf.DUMMYFUNCTION("""COMPUTED_VALUE"""),45887.66666666667)</f>
        <v>45887.66667</v>
      </c>
      <c r="N409" s="1">
        <f>IFERROR(__xludf.DUMMYFUNCTION("""COMPUTED_VALUE"""),6580264.0)</f>
        <v>6580264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IFERROR(__xludf.DUMMYFUNCTION("""COMPUTED_VALUE"""),367.31)</f>
        <v>367.31</v>
      </c>
      <c r="D410" s="2">
        <f>IFERROR(__xludf.DUMMYFUNCTION("""COMPUTED_VALUE"""),45888.66666666667)</f>
        <v>45888.66667</v>
      </c>
      <c r="E410" s="1">
        <f>IFERROR(__xludf.DUMMYFUNCTION("""COMPUTED_VALUE"""),370.36)</f>
        <v>370.36</v>
      </c>
      <c r="G410" s="2">
        <f>IFERROR(__xludf.DUMMYFUNCTION("""COMPUTED_VALUE"""),45888.66666666667)</f>
        <v>45888.66667</v>
      </c>
      <c r="H410" s="1">
        <f>IFERROR(__xludf.DUMMYFUNCTION("""COMPUTED_VALUE"""),367.07)</f>
        <v>367.07</v>
      </c>
      <c r="J410" s="2">
        <f>IFERROR(__xludf.DUMMYFUNCTION("""COMPUTED_VALUE"""),45888.66666666667)</f>
        <v>45888.66667</v>
      </c>
      <c r="K410" s="1">
        <f>IFERROR(__xludf.DUMMYFUNCTION("""COMPUTED_VALUE"""),370.29)</f>
        <v>370.29</v>
      </c>
      <c r="M410" s="2">
        <f>IFERROR(__xludf.DUMMYFUNCTION("""COMPUTED_VALUE"""),45888.66666666667)</f>
        <v>45888.66667</v>
      </c>
      <c r="N410" s="1">
        <f>IFERROR(__xludf.DUMMYFUNCTION("""COMPUTED_VALUE"""),6379266.0)</f>
        <v>6379266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IFERROR(__xludf.DUMMYFUNCTION("""COMPUTED_VALUE"""),371.92)</f>
        <v>371.92</v>
      </c>
      <c r="D411" s="2">
        <f>IFERROR(__xludf.DUMMYFUNCTION("""COMPUTED_VALUE"""),45889.66666666667)</f>
        <v>45889.66667</v>
      </c>
      <c r="E411" s="1">
        <f>IFERROR(__xludf.DUMMYFUNCTION("""COMPUTED_VALUE"""),375.02)</f>
        <v>375.02</v>
      </c>
      <c r="G411" s="2">
        <f>IFERROR(__xludf.DUMMYFUNCTION("""COMPUTED_VALUE"""),45889.66666666667)</f>
        <v>45889.66667</v>
      </c>
      <c r="H411" s="1">
        <f>IFERROR(__xludf.DUMMYFUNCTION("""COMPUTED_VALUE"""),370.74)</f>
        <v>370.74</v>
      </c>
      <c r="J411" s="2">
        <f>IFERROR(__xludf.DUMMYFUNCTION("""COMPUTED_VALUE"""),45889.66666666667)</f>
        <v>45889.66667</v>
      </c>
      <c r="K411" s="1">
        <f>IFERROR(__xludf.DUMMYFUNCTION("""COMPUTED_VALUE"""),371.75)</f>
        <v>371.75</v>
      </c>
      <c r="M411" s="2">
        <f>IFERROR(__xludf.DUMMYFUNCTION("""COMPUTED_VALUE"""),45889.66666666667)</f>
        <v>45889.66667</v>
      </c>
      <c r="N411" s="1">
        <f>IFERROR(__xludf.DUMMYFUNCTION("""COMPUTED_VALUE"""),8347851.0)</f>
        <v>8347851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IFERROR(__xludf.DUMMYFUNCTION("""COMPUTED_VALUE"""),370.59)</f>
        <v>370.59</v>
      </c>
      <c r="D412" s="2">
        <f>IFERROR(__xludf.DUMMYFUNCTION("""COMPUTED_VALUE"""),45890.66666666667)</f>
        <v>45890.66667</v>
      </c>
      <c r="E412" s="1">
        <f>IFERROR(__xludf.DUMMYFUNCTION("""COMPUTED_VALUE"""),373.17)</f>
        <v>373.17</v>
      </c>
      <c r="G412" s="2">
        <f>IFERROR(__xludf.DUMMYFUNCTION("""COMPUTED_VALUE"""),45890.66666666667)</f>
        <v>45890.66667</v>
      </c>
      <c r="H412" s="1">
        <f>IFERROR(__xludf.DUMMYFUNCTION("""COMPUTED_VALUE"""),370.59)</f>
        <v>370.59</v>
      </c>
      <c r="J412" s="2">
        <f>IFERROR(__xludf.DUMMYFUNCTION("""COMPUTED_VALUE"""),45890.66666666667)</f>
        <v>45890.66667</v>
      </c>
      <c r="K412" s="1">
        <f>IFERROR(__xludf.DUMMYFUNCTION("""COMPUTED_VALUE"""),372.55)</f>
        <v>372.55</v>
      </c>
      <c r="M412" s="2">
        <f>IFERROR(__xludf.DUMMYFUNCTION("""COMPUTED_VALUE"""),45890.66666666667)</f>
        <v>45890.66667</v>
      </c>
      <c r="N412" s="1">
        <f>IFERROR(__xludf.DUMMYFUNCTION("""COMPUTED_VALUE"""),6958262.0)</f>
        <v>6958262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IFERROR(__xludf.DUMMYFUNCTION("""COMPUTED_VALUE"""),373.86)</f>
        <v>373.86</v>
      </c>
      <c r="D413" s="2">
        <f>IFERROR(__xludf.DUMMYFUNCTION("""COMPUTED_VALUE"""),45891.66666666667)</f>
        <v>45891.66667</v>
      </c>
      <c r="E413" s="1">
        <f>IFERROR(__xludf.DUMMYFUNCTION("""COMPUTED_VALUE"""),378.06)</f>
        <v>378.06</v>
      </c>
      <c r="G413" s="2">
        <f>IFERROR(__xludf.DUMMYFUNCTION("""COMPUTED_VALUE"""),45891.66666666667)</f>
        <v>45891.66667</v>
      </c>
      <c r="H413" s="1">
        <f>IFERROR(__xludf.DUMMYFUNCTION("""COMPUTED_VALUE"""),373.86)</f>
        <v>373.86</v>
      </c>
      <c r="J413" s="2">
        <f>IFERROR(__xludf.DUMMYFUNCTION("""COMPUTED_VALUE"""),45891.66666666667)</f>
        <v>45891.66667</v>
      </c>
      <c r="K413" s="1">
        <f>IFERROR(__xludf.DUMMYFUNCTION("""COMPUTED_VALUE"""),377.23)</f>
        <v>377.23</v>
      </c>
      <c r="M413" s="2">
        <f>IFERROR(__xludf.DUMMYFUNCTION("""COMPUTED_VALUE"""),45891.66666666667)</f>
        <v>45891.66667</v>
      </c>
      <c r="N413" s="1">
        <f>IFERROR(__xludf.DUMMYFUNCTION("""COMPUTED_VALUE"""),6507548.0)</f>
        <v>6507548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IFERROR(__xludf.DUMMYFUNCTION("""COMPUTED_VALUE"""),375.04)</f>
        <v>375.04</v>
      </c>
      <c r="D414" s="2">
        <f>IFERROR(__xludf.DUMMYFUNCTION("""COMPUTED_VALUE"""),45894.66666666667)</f>
        <v>45894.66667</v>
      </c>
      <c r="E414" s="1">
        <f>IFERROR(__xludf.DUMMYFUNCTION("""COMPUTED_VALUE"""),375.29)</f>
        <v>375.29</v>
      </c>
      <c r="G414" s="2">
        <f>IFERROR(__xludf.DUMMYFUNCTION("""COMPUTED_VALUE"""),45894.66666666667)</f>
        <v>45894.66667</v>
      </c>
      <c r="H414" s="1">
        <f>IFERROR(__xludf.DUMMYFUNCTION("""COMPUTED_VALUE"""),371.63)</f>
        <v>371.63</v>
      </c>
      <c r="J414" s="2">
        <f>IFERROR(__xludf.DUMMYFUNCTION("""COMPUTED_VALUE"""),45894.66666666667)</f>
        <v>45894.66667</v>
      </c>
      <c r="K414" s="1">
        <f>IFERROR(__xludf.DUMMYFUNCTION("""COMPUTED_VALUE"""),371.81)</f>
        <v>371.81</v>
      </c>
      <c r="M414" s="2">
        <f>IFERROR(__xludf.DUMMYFUNCTION("""COMPUTED_VALUE"""),45894.66666666667)</f>
        <v>45894.66667</v>
      </c>
      <c r="N414" s="1">
        <f>IFERROR(__xludf.DUMMYFUNCTION("""COMPUTED_VALUE"""),4379056.0)</f>
        <v>4379056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IFERROR(__xludf.DUMMYFUNCTION("""COMPUTED_VALUE"""),371.57)</f>
        <v>371.57</v>
      </c>
      <c r="D415" s="2">
        <f>IFERROR(__xludf.DUMMYFUNCTION("""COMPUTED_VALUE"""),45895.66666666667)</f>
        <v>45895.66667</v>
      </c>
      <c r="E415" s="1">
        <f>IFERROR(__xludf.DUMMYFUNCTION("""COMPUTED_VALUE"""),372.71)</f>
        <v>372.71</v>
      </c>
      <c r="G415" s="2">
        <f>IFERROR(__xludf.DUMMYFUNCTION("""COMPUTED_VALUE"""),45895.66666666667)</f>
        <v>45895.66667</v>
      </c>
      <c r="H415" s="1">
        <f>IFERROR(__xludf.DUMMYFUNCTION("""COMPUTED_VALUE"""),369.76)</f>
        <v>369.76</v>
      </c>
      <c r="J415" s="2">
        <f>IFERROR(__xludf.DUMMYFUNCTION("""COMPUTED_VALUE"""),45895.66666666667)</f>
        <v>45895.66667</v>
      </c>
      <c r="K415" s="1">
        <f>IFERROR(__xludf.DUMMYFUNCTION("""COMPUTED_VALUE"""),371.94)</f>
        <v>371.94</v>
      </c>
      <c r="M415" s="2">
        <f>IFERROR(__xludf.DUMMYFUNCTION("""COMPUTED_VALUE"""),45895.66666666667)</f>
        <v>45895.66667</v>
      </c>
      <c r="N415" s="1">
        <f>IFERROR(__xludf.DUMMYFUNCTION("""COMPUTED_VALUE"""),8337209.0)</f>
        <v>8337209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IFERROR(__xludf.DUMMYFUNCTION("""COMPUTED_VALUE"""),371.83)</f>
        <v>371.83</v>
      </c>
      <c r="D416" s="2">
        <f>IFERROR(__xludf.DUMMYFUNCTION("""COMPUTED_VALUE"""),45896.66666666667)</f>
        <v>45896.66667</v>
      </c>
      <c r="E416" s="1">
        <f>IFERROR(__xludf.DUMMYFUNCTION("""COMPUTED_VALUE"""),374.84)</f>
        <v>374.84</v>
      </c>
      <c r="G416" s="2">
        <f>IFERROR(__xludf.DUMMYFUNCTION("""COMPUTED_VALUE"""),45896.66666666667)</f>
        <v>45896.66667</v>
      </c>
      <c r="H416" s="1">
        <f>IFERROR(__xludf.DUMMYFUNCTION("""COMPUTED_VALUE"""),371.38)</f>
        <v>371.38</v>
      </c>
      <c r="J416" s="2">
        <f>IFERROR(__xludf.DUMMYFUNCTION("""COMPUTED_VALUE"""),45896.66666666667)</f>
        <v>45896.66667</v>
      </c>
      <c r="K416" s="1">
        <f>IFERROR(__xludf.DUMMYFUNCTION("""COMPUTED_VALUE"""),373.99)</f>
        <v>373.99</v>
      </c>
      <c r="M416" s="2">
        <f>IFERROR(__xludf.DUMMYFUNCTION("""COMPUTED_VALUE"""),45896.66666666667)</f>
        <v>45896.66667</v>
      </c>
      <c r="N416" s="1">
        <f>IFERROR(__xludf.DUMMYFUNCTION("""COMPUTED_VALUE"""),6349539.0)</f>
        <v>6349539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IFERROR(__xludf.DUMMYFUNCTION("""COMPUTED_VALUE"""),373.76)</f>
        <v>373.76</v>
      </c>
      <c r="D417" s="2">
        <f>IFERROR(__xludf.DUMMYFUNCTION("""COMPUTED_VALUE"""),45897.66666666667)</f>
        <v>45897.66667</v>
      </c>
      <c r="E417" s="1">
        <f>IFERROR(__xludf.DUMMYFUNCTION("""COMPUTED_VALUE"""),373.76)</f>
        <v>373.76</v>
      </c>
      <c r="G417" s="2">
        <f>IFERROR(__xludf.DUMMYFUNCTION("""COMPUTED_VALUE"""),45897.66666666667)</f>
        <v>45897.66667</v>
      </c>
      <c r="H417" s="1">
        <f>IFERROR(__xludf.DUMMYFUNCTION("""COMPUTED_VALUE"""),370.78)</f>
        <v>370.78</v>
      </c>
      <c r="J417" s="2">
        <f>IFERROR(__xludf.DUMMYFUNCTION("""COMPUTED_VALUE"""),45897.66666666667)</f>
        <v>45897.66667</v>
      </c>
      <c r="K417" s="1">
        <f>IFERROR(__xludf.DUMMYFUNCTION("""COMPUTED_VALUE"""),371.87)</f>
        <v>371.87</v>
      </c>
      <c r="M417" s="2">
        <f>IFERROR(__xludf.DUMMYFUNCTION("""COMPUTED_VALUE"""),45897.66666666667)</f>
        <v>45897.66667</v>
      </c>
      <c r="N417" s="1">
        <f>IFERROR(__xludf.DUMMYFUNCTION("""COMPUTED_VALUE"""),5607810.0)</f>
        <v>5607810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IFERROR(__xludf.DUMMYFUNCTION("""COMPUTED_VALUE"""),372.21)</f>
        <v>372.21</v>
      </c>
      <c r="D418" s="2">
        <f>IFERROR(__xludf.DUMMYFUNCTION("""COMPUTED_VALUE"""),45898.66666666667)</f>
        <v>45898.66667</v>
      </c>
      <c r="E418" s="1">
        <f>IFERROR(__xludf.DUMMYFUNCTION("""COMPUTED_VALUE"""),373.96)</f>
        <v>373.96</v>
      </c>
      <c r="G418" s="2">
        <f>IFERROR(__xludf.DUMMYFUNCTION("""COMPUTED_VALUE"""),45898.66666666667)</f>
        <v>45898.66667</v>
      </c>
      <c r="H418" s="1">
        <f>IFERROR(__xludf.DUMMYFUNCTION("""COMPUTED_VALUE"""),371.7)</f>
        <v>371.7</v>
      </c>
      <c r="J418" s="2">
        <f>IFERROR(__xludf.DUMMYFUNCTION("""COMPUTED_VALUE"""),45898.66666666667)</f>
        <v>45898.66667</v>
      </c>
      <c r="K418" s="1">
        <f>IFERROR(__xludf.DUMMYFUNCTION("""COMPUTED_VALUE"""),373.33)</f>
        <v>373.33</v>
      </c>
      <c r="M418" s="2">
        <f>IFERROR(__xludf.DUMMYFUNCTION("""COMPUTED_VALUE"""),45898.66666666667)</f>
        <v>45898.66667</v>
      </c>
      <c r="N418" s="1">
        <f>IFERROR(__xludf.DUMMYFUNCTION("""COMPUTED_VALUE"""),5284975.0)</f>
        <v>5284975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IFERROR(__xludf.DUMMYFUNCTION("""COMPUTED_VALUE"""),371.68)</f>
        <v>371.68</v>
      </c>
      <c r="D419" s="2">
        <f>IFERROR(__xludf.DUMMYFUNCTION("""COMPUTED_VALUE"""),45902.66666666667)</f>
        <v>45902.66667</v>
      </c>
      <c r="E419" s="1">
        <f>IFERROR(__xludf.DUMMYFUNCTION("""COMPUTED_VALUE"""),373.92)</f>
        <v>373.92</v>
      </c>
      <c r="G419" s="2">
        <f>IFERROR(__xludf.DUMMYFUNCTION("""COMPUTED_VALUE"""),45902.66666666667)</f>
        <v>45902.66667</v>
      </c>
      <c r="H419" s="1">
        <f>IFERROR(__xludf.DUMMYFUNCTION("""COMPUTED_VALUE"""),370.93)</f>
        <v>370.93</v>
      </c>
      <c r="J419" s="2">
        <f>IFERROR(__xludf.DUMMYFUNCTION("""COMPUTED_VALUE"""),45902.66666666667)</f>
        <v>45902.66667</v>
      </c>
      <c r="K419" s="1">
        <f>IFERROR(__xludf.DUMMYFUNCTION("""COMPUTED_VALUE"""),371.66)</f>
        <v>371.66</v>
      </c>
      <c r="M419" s="2">
        <f>IFERROR(__xludf.DUMMYFUNCTION("""COMPUTED_VALUE"""),45902.66666666667)</f>
        <v>45902.66667</v>
      </c>
      <c r="N419" s="1">
        <f>IFERROR(__xludf.DUMMYFUNCTION("""COMPUTED_VALUE"""),5998055.0)</f>
        <v>5998055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IFERROR(__xludf.DUMMYFUNCTION("""COMPUTED_VALUE"""),370.79)</f>
        <v>370.79</v>
      </c>
      <c r="D420" s="2">
        <f>IFERROR(__xludf.DUMMYFUNCTION("""COMPUTED_VALUE"""),45903.66666666667)</f>
        <v>45903.66667</v>
      </c>
      <c r="E420" s="1">
        <f>IFERROR(__xludf.DUMMYFUNCTION("""COMPUTED_VALUE"""),371.99)</f>
        <v>371.99</v>
      </c>
      <c r="G420" s="2">
        <f>IFERROR(__xludf.DUMMYFUNCTION("""COMPUTED_VALUE"""),45903.66666666667)</f>
        <v>45903.66667</v>
      </c>
      <c r="H420" s="1">
        <f>IFERROR(__xludf.DUMMYFUNCTION("""COMPUTED_VALUE"""),368.1)</f>
        <v>368.1</v>
      </c>
      <c r="J420" s="2">
        <f>IFERROR(__xludf.DUMMYFUNCTION("""COMPUTED_VALUE"""),45903.66666666667)</f>
        <v>45903.66667</v>
      </c>
      <c r="K420" s="1">
        <f>IFERROR(__xludf.DUMMYFUNCTION("""COMPUTED_VALUE"""),369.66)</f>
        <v>369.66</v>
      </c>
      <c r="M420" s="2">
        <f>IFERROR(__xludf.DUMMYFUNCTION("""COMPUTED_VALUE"""),45903.66666666667)</f>
        <v>45903.66667</v>
      </c>
      <c r="N420" s="1">
        <f>IFERROR(__xludf.DUMMYFUNCTION("""COMPUTED_VALUE"""),5123689.0)</f>
        <v>5123689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IFERROR(__xludf.DUMMYFUNCTION("""COMPUTED_VALUE"""),371.49)</f>
        <v>371.49</v>
      </c>
      <c r="D421" s="2">
        <f>IFERROR(__xludf.DUMMYFUNCTION("""COMPUTED_VALUE"""),45904.66666666667)</f>
        <v>45904.66667</v>
      </c>
      <c r="E421" s="1">
        <f>IFERROR(__xludf.DUMMYFUNCTION("""COMPUTED_VALUE"""),372.11)</f>
        <v>372.11</v>
      </c>
      <c r="G421" s="2">
        <f>IFERROR(__xludf.DUMMYFUNCTION("""COMPUTED_VALUE"""),45904.66666666667)</f>
        <v>45904.66667</v>
      </c>
      <c r="H421" s="1">
        <f>IFERROR(__xludf.DUMMYFUNCTION("""COMPUTED_VALUE"""),366.22)</f>
        <v>366.22</v>
      </c>
      <c r="J421" s="2">
        <f>IFERROR(__xludf.DUMMYFUNCTION("""COMPUTED_VALUE"""),45904.66666666667)</f>
        <v>45904.66667</v>
      </c>
      <c r="K421" s="1">
        <f>IFERROR(__xludf.DUMMYFUNCTION("""COMPUTED_VALUE"""),370.24)</f>
        <v>370.24</v>
      </c>
      <c r="M421" s="2">
        <f>IFERROR(__xludf.DUMMYFUNCTION("""COMPUTED_VALUE"""),45904.66666666667)</f>
        <v>45904.66667</v>
      </c>
      <c r="N421" s="1">
        <f>IFERROR(__xludf.DUMMYFUNCTION("""COMPUTED_VALUE"""),6110149.0)</f>
        <v>6110149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IFERROR(__xludf.DUMMYFUNCTION("""COMPUTED_VALUE"""),370.86)</f>
        <v>370.86</v>
      </c>
      <c r="D422" s="2">
        <f>IFERROR(__xludf.DUMMYFUNCTION("""COMPUTED_VALUE"""),45905.66666666667)</f>
        <v>45905.66667</v>
      </c>
      <c r="E422" s="1">
        <f>IFERROR(__xludf.DUMMYFUNCTION("""COMPUTED_VALUE"""),372.25)</f>
        <v>372.25</v>
      </c>
      <c r="G422" s="2">
        <f>IFERROR(__xludf.DUMMYFUNCTION("""COMPUTED_VALUE"""),45905.66666666667)</f>
        <v>45905.66667</v>
      </c>
      <c r="H422" s="1">
        <f>IFERROR(__xludf.DUMMYFUNCTION("""COMPUTED_VALUE"""),369.5)</f>
        <v>369.5</v>
      </c>
      <c r="J422" s="2">
        <f>IFERROR(__xludf.DUMMYFUNCTION("""COMPUTED_VALUE"""),45905.66666666667)</f>
        <v>45905.66667</v>
      </c>
      <c r="K422" s="1">
        <f>IFERROR(__xludf.DUMMYFUNCTION("""COMPUTED_VALUE"""),372.2)</f>
        <v>372.2</v>
      </c>
      <c r="M422" s="2">
        <f>IFERROR(__xludf.DUMMYFUNCTION("""COMPUTED_VALUE"""),45905.66666666667)</f>
        <v>45905.66667</v>
      </c>
      <c r="N422" s="1">
        <f>IFERROR(__xludf.DUMMYFUNCTION("""COMPUTED_VALUE"""),6336315.0)</f>
        <v>6336315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IFERROR(__xludf.DUMMYFUNCTION("""COMPUTED_VALUE"""),372.4)</f>
        <v>372.4</v>
      </c>
      <c r="D423" s="2">
        <f>IFERROR(__xludf.DUMMYFUNCTION("""COMPUTED_VALUE"""),45908.66666666667)</f>
        <v>45908.66667</v>
      </c>
      <c r="E423" s="1">
        <f>IFERROR(__xludf.DUMMYFUNCTION("""COMPUTED_VALUE"""),372.4)</f>
        <v>372.4</v>
      </c>
      <c r="G423" s="2">
        <f>IFERROR(__xludf.DUMMYFUNCTION("""COMPUTED_VALUE"""),45908.66666666667)</f>
        <v>45908.66667</v>
      </c>
      <c r="H423" s="1">
        <f>IFERROR(__xludf.DUMMYFUNCTION("""COMPUTED_VALUE"""),365.83)</f>
        <v>365.83</v>
      </c>
      <c r="J423" s="2">
        <f>IFERROR(__xludf.DUMMYFUNCTION("""COMPUTED_VALUE"""),45908.66666666667)</f>
        <v>45908.66667</v>
      </c>
      <c r="K423" s="1">
        <f>IFERROR(__xludf.DUMMYFUNCTION("""COMPUTED_VALUE"""),367.14)</f>
        <v>367.14</v>
      </c>
      <c r="M423" s="2">
        <f>IFERROR(__xludf.DUMMYFUNCTION("""COMPUTED_VALUE"""),45908.66666666667)</f>
        <v>45908.66667</v>
      </c>
      <c r="N423" s="1">
        <f>IFERROR(__xludf.DUMMYFUNCTION("""COMPUTED_VALUE"""),6069965.0)</f>
        <v>6069965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IFERROR(__xludf.DUMMYFUNCTION("""COMPUTED_VALUE"""),366.22)</f>
        <v>366.22</v>
      </c>
      <c r="D424" s="2">
        <f>IFERROR(__xludf.DUMMYFUNCTION("""COMPUTED_VALUE"""),45909.66666666667)</f>
        <v>45909.66667</v>
      </c>
      <c r="E424" s="1">
        <f>IFERROR(__xludf.DUMMYFUNCTION("""COMPUTED_VALUE"""),369.92)</f>
        <v>369.92</v>
      </c>
      <c r="G424" s="2">
        <f>IFERROR(__xludf.DUMMYFUNCTION("""COMPUTED_VALUE"""),45909.66666666667)</f>
        <v>45909.66667</v>
      </c>
      <c r="H424" s="1">
        <f>IFERROR(__xludf.DUMMYFUNCTION("""COMPUTED_VALUE"""),365.76)</f>
        <v>365.76</v>
      </c>
      <c r="J424" s="2">
        <f>IFERROR(__xludf.DUMMYFUNCTION("""COMPUTED_VALUE"""),45909.66666666667)</f>
        <v>45909.66667</v>
      </c>
      <c r="K424" s="1">
        <f>IFERROR(__xludf.DUMMYFUNCTION("""COMPUTED_VALUE"""),367.89)</f>
        <v>367.89</v>
      </c>
      <c r="M424" s="2">
        <f>IFERROR(__xludf.DUMMYFUNCTION("""COMPUTED_VALUE"""),45909.66666666667)</f>
        <v>45909.66667</v>
      </c>
      <c r="N424" s="1">
        <f>IFERROR(__xludf.DUMMYFUNCTION("""COMPUTED_VALUE"""),6010140.0)</f>
        <v>6010140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IFERROR(__xludf.DUMMYFUNCTION("""COMPUTED_VALUE"""),368.39)</f>
        <v>368.39</v>
      </c>
      <c r="D425" s="2">
        <f>IFERROR(__xludf.DUMMYFUNCTION("""COMPUTED_VALUE"""),45910.66666666667)</f>
        <v>45910.66667</v>
      </c>
      <c r="E425" s="1">
        <f>IFERROR(__xludf.DUMMYFUNCTION("""COMPUTED_VALUE"""),370.64)</f>
        <v>370.64</v>
      </c>
      <c r="G425" s="2">
        <f>IFERROR(__xludf.DUMMYFUNCTION("""COMPUTED_VALUE"""),45910.66666666667)</f>
        <v>45910.66667</v>
      </c>
      <c r="H425" s="1">
        <f>IFERROR(__xludf.DUMMYFUNCTION("""COMPUTED_VALUE"""),367.64)</f>
        <v>367.64</v>
      </c>
      <c r="J425" s="2">
        <f>IFERROR(__xludf.DUMMYFUNCTION("""COMPUTED_VALUE"""),45910.66666666667)</f>
        <v>45910.66667</v>
      </c>
      <c r="K425" s="1">
        <f>IFERROR(__xludf.DUMMYFUNCTION("""COMPUTED_VALUE"""),369.96)</f>
        <v>369.96</v>
      </c>
      <c r="M425" s="2">
        <f>IFERROR(__xludf.DUMMYFUNCTION("""COMPUTED_VALUE"""),45910.66666666667)</f>
        <v>45910.66667</v>
      </c>
      <c r="N425" s="1">
        <f>IFERROR(__xludf.DUMMYFUNCTION("""COMPUTED_VALUE"""),5845505.0)</f>
        <v>5845505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IFERROR(__xludf.DUMMYFUNCTION("""COMPUTED_VALUE"""),368.98)</f>
        <v>368.98</v>
      </c>
      <c r="D426" s="2">
        <f>IFERROR(__xludf.DUMMYFUNCTION("""COMPUTED_VALUE"""),45911.66666666667)</f>
        <v>45911.66667</v>
      </c>
      <c r="E426" s="1">
        <f>IFERROR(__xludf.DUMMYFUNCTION("""COMPUTED_VALUE"""),374.34)</f>
        <v>374.34</v>
      </c>
      <c r="G426" s="2">
        <f>IFERROR(__xludf.DUMMYFUNCTION("""COMPUTED_VALUE"""),45911.66666666667)</f>
        <v>45911.66667</v>
      </c>
      <c r="H426" s="1">
        <f>IFERROR(__xludf.DUMMYFUNCTION("""COMPUTED_VALUE"""),368.16)</f>
        <v>368.16</v>
      </c>
      <c r="J426" s="2">
        <f>IFERROR(__xludf.DUMMYFUNCTION("""COMPUTED_VALUE"""),45911.66666666667)</f>
        <v>45911.66667</v>
      </c>
      <c r="K426" s="1">
        <f>IFERROR(__xludf.DUMMYFUNCTION("""COMPUTED_VALUE"""),374.09)</f>
        <v>374.09</v>
      </c>
      <c r="M426" s="2">
        <f>IFERROR(__xludf.DUMMYFUNCTION("""COMPUTED_VALUE"""),45911.66666666667)</f>
        <v>45911.66667</v>
      </c>
      <c r="N426" s="1">
        <f>IFERROR(__xludf.DUMMYFUNCTION("""COMPUTED_VALUE"""),6293492.0)</f>
        <v>6293492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IFERROR(__xludf.DUMMYFUNCTION("""COMPUTED_VALUE"""),373.9)</f>
        <v>373.9</v>
      </c>
      <c r="D427" s="2">
        <f>IFERROR(__xludf.DUMMYFUNCTION("""COMPUTED_VALUE"""),45912.66666666667)</f>
        <v>45912.66667</v>
      </c>
      <c r="E427" s="1">
        <f>IFERROR(__xludf.DUMMYFUNCTION("""COMPUTED_VALUE"""),375.34)</f>
        <v>375.34</v>
      </c>
      <c r="G427" s="2">
        <f>IFERROR(__xludf.DUMMYFUNCTION("""COMPUTED_VALUE"""),45912.66666666667)</f>
        <v>45912.66667</v>
      </c>
      <c r="H427" s="1">
        <f>IFERROR(__xludf.DUMMYFUNCTION("""COMPUTED_VALUE"""),373.12)</f>
        <v>373.12</v>
      </c>
      <c r="J427" s="2">
        <f>IFERROR(__xludf.DUMMYFUNCTION("""COMPUTED_VALUE"""),45912.66666666667)</f>
        <v>45912.66667</v>
      </c>
      <c r="K427" s="1">
        <f>IFERROR(__xludf.DUMMYFUNCTION("""COMPUTED_VALUE"""),373.66)</f>
        <v>373.66</v>
      </c>
      <c r="M427" s="2">
        <f>IFERROR(__xludf.DUMMYFUNCTION("""COMPUTED_VALUE"""),45912.66666666667)</f>
        <v>45912.66667</v>
      </c>
      <c r="N427" s="1">
        <f>IFERROR(__xludf.DUMMYFUNCTION("""COMPUTED_VALUE"""),4948073.0)</f>
        <v>4948073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IFERROR(__xludf.DUMMYFUNCTION("""COMPUTED_VALUE"""),373.4)</f>
        <v>373.4</v>
      </c>
      <c r="D428" s="2">
        <f>IFERROR(__xludf.DUMMYFUNCTION("""COMPUTED_VALUE"""),45915.66666666667)</f>
        <v>45915.66667</v>
      </c>
      <c r="E428" s="1">
        <f>IFERROR(__xludf.DUMMYFUNCTION("""COMPUTED_VALUE"""),373.82)</f>
        <v>373.82</v>
      </c>
      <c r="G428" s="2">
        <f>IFERROR(__xludf.DUMMYFUNCTION("""COMPUTED_VALUE"""),45915.66666666667)</f>
        <v>45915.66667</v>
      </c>
      <c r="H428" s="1">
        <f>IFERROR(__xludf.DUMMYFUNCTION("""COMPUTED_VALUE"""),372.05)</f>
        <v>372.05</v>
      </c>
      <c r="J428" s="2">
        <f>IFERROR(__xludf.DUMMYFUNCTION("""COMPUTED_VALUE"""),45915.66666666667)</f>
        <v>45915.66667</v>
      </c>
      <c r="K428" s="1">
        <f>IFERROR(__xludf.DUMMYFUNCTION("""COMPUTED_VALUE"""),372.22)</f>
        <v>372.22</v>
      </c>
      <c r="M428" s="2">
        <f>IFERROR(__xludf.DUMMYFUNCTION("""COMPUTED_VALUE"""),45915.66666666667)</f>
        <v>45915.66667</v>
      </c>
      <c r="N428" s="1">
        <f>IFERROR(__xludf.DUMMYFUNCTION("""COMPUTED_VALUE"""),5966172.0)</f>
        <v>5966172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IFERROR(__xludf.DUMMYFUNCTION("""COMPUTED_VALUE"""),371.19)</f>
        <v>371.19</v>
      </c>
      <c r="D429" s="2">
        <f>IFERROR(__xludf.DUMMYFUNCTION("""COMPUTED_VALUE"""),45916.66666666667)</f>
        <v>45916.66667</v>
      </c>
      <c r="E429" s="1">
        <f>IFERROR(__xludf.DUMMYFUNCTION("""COMPUTED_VALUE"""),371.34)</f>
        <v>371.34</v>
      </c>
      <c r="G429" s="2">
        <f>IFERROR(__xludf.DUMMYFUNCTION("""COMPUTED_VALUE"""),45916.66666666667)</f>
        <v>45916.66667</v>
      </c>
      <c r="H429" s="1">
        <f>IFERROR(__xludf.DUMMYFUNCTION("""COMPUTED_VALUE"""),365.39)</f>
        <v>365.39</v>
      </c>
      <c r="J429" s="2">
        <f>IFERROR(__xludf.DUMMYFUNCTION("""COMPUTED_VALUE"""),45916.66666666667)</f>
        <v>45916.66667</v>
      </c>
      <c r="K429" s="1">
        <f>IFERROR(__xludf.DUMMYFUNCTION("""COMPUTED_VALUE"""),365.84)</f>
        <v>365.84</v>
      </c>
      <c r="M429" s="2">
        <f>IFERROR(__xludf.DUMMYFUNCTION("""COMPUTED_VALUE"""),45916.66666666667)</f>
        <v>45916.66667</v>
      </c>
      <c r="N429" s="1">
        <f>IFERROR(__xludf.DUMMYFUNCTION("""COMPUTED_VALUE"""),6879934.0)</f>
        <v>6879934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IFERROR(__xludf.DUMMYFUNCTION("""COMPUTED_VALUE"""),366.95)</f>
        <v>366.95</v>
      </c>
      <c r="D430" s="2">
        <f>IFERROR(__xludf.DUMMYFUNCTION("""COMPUTED_VALUE"""),45917.66666666667)</f>
        <v>45917.66667</v>
      </c>
      <c r="E430" s="1">
        <f>IFERROR(__xludf.DUMMYFUNCTION("""COMPUTED_VALUE"""),369.85)</f>
        <v>369.85</v>
      </c>
      <c r="G430" s="2">
        <f>IFERROR(__xludf.DUMMYFUNCTION("""COMPUTED_VALUE"""),45917.66666666667)</f>
        <v>45917.66667</v>
      </c>
      <c r="H430" s="1">
        <f>IFERROR(__xludf.DUMMYFUNCTION("""COMPUTED_VALUE"""),366.08)</f>
        <v>366.08</v>
      </c>
      <c r="J430" s="2">
        <f>IFERROR(__xludf.DUMMYFUNCTION("""COMPUTED_VALUE"""),45917.66666666667)</f>
        <v>45917.66667</v>
      </c>
      <c r="K430" s="1">
        <f>IFERROR(__xludf.DUMMYFUNCTION("""COMPUTED_VALUE"""),367.3)</f>
        <v>367.3</v>
      </c>
      <c r="M430" s="2">
        <f>IFERROR(__xludf.DUMMYFUNCTION("""COMPUTED_VALUE"""),45917.66666666667)</f>
        <v>45917.66667</v>
      </c>
      <c r="N430" s="1">
        <f>IFERROR(__xludf.DUMMYFUNCTION("""COMPUTED_VALUE"""),8902959.0)</f>
        <v>8902959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IFERROR(__xludf.DUMMYFUNCTION("""COMPUTED_VALUE"""),363.28)</f>
        <v>363.28</v>
      </c>
      <c r="D431" s="2">
        <f>IFERROR(__xludf.DUMMYFUNCTION("""COMPUTED_VALUE"""),45918.66666666667)</f>
        <v>45918.66667</v>
      </c>
      <c r="E431" s="1">
        <f>IFERROR(__xludf.DUMMYFUNCTION("""COMPUTED_VALUE"""),369.13)</f>
        <v>369.13</v>
      </c>
      <c r="G431" s="2">
        <f>IFERROR(__xludf.DUMMYFUNCTION("""COMPUTED_VALUE"""),45918.66666666667)</f>
        <v>45918.66667</v>
      </c>
      <c r="H431" s="1">
        <f>IFERROR(__xludf.DUMMYFUNCTION("""COMPUTED_VALUE"""),362.99)</f>
        <v>362.99</v>
      </c>
      <c r="J431" s="2">
        <f>IFERROR(__xludf.DUMMYFUNCTION("""COMPUTED_VALUE"""),45918.66666666667)</f>
        <v>45918.66667</v>
      </c>
      <c r="K431" s="1">
        <f>IFERROR(__xludf.DUMMYFUNCTION("""COMPUTED_VALUE"""),366.96)</f>
        <v>366.96</v>
      </c>
      <c r="M431" s="2">
        <f>IFERROR(__xludf.DUMMYFUNCTION("""COMPUTED_VALUE"""),45918.66666666667)</f>
        <v>45918.66667</v>
      </c>
      <c r="N431" s="1">
        <f>IFERROR(__xludf.DUMMYFUNCTION("""COMPUTED_VALUE"""),7291284.0)</f>
        <v>7291284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IFERROR(__xludf.DUMMYFUNCTION("""COMPUTED_VALUE"""),368.14)</f>
        <v>368.14</v>
      </c>
      <c r="D432" s="2">
        <f>IFERROR(__xludf.DUMMYFUNCTION("""COMPUTED_VALUE"""),45919.66666666667)</f>
        <v>45919.66667</v>
      </c>
      <c r="E432" s="1">
        <f>IFERROR(__xludf.DUMMYFUNCTION("""COMPUTED_VALUE"""),368.81)</f>
        <v>368.81</v>
      </c>
      <c r="G432" s="2">
        <f>IFERROR(__xludf.DUMMYFUNCTION("""COMPUTED_VALUE"""),45919.66666666667)</f>
        <v>45919.66667</v>
      </c>
      <c r="H432" s="1">
        <f>IFERROR(__xludf.DUMMYFUNCTION("""COMPUTED_VALUE"""),365.83)</f>
        <v>365.83</v>
      </c>
      <c r="J432" s="2">
        <f>IFERROR(__xludf.DUMMYFUNCTION("""COMPUTED_VALUE"""),45919.66666666667)</f>
        <v>45919.66667</v>
      </c>
      <c r="K432" s="1">
        <f>IFERROR(__xludf.DUMMYFUNCTION("""COMPUTED_VALUE"""),367.49)</f>
        <v>367.49</v>
      </c>
      <c r="M432" s="2">
        <f>IFERROR(__xludf.DUMMYFUNCTION("""COMPUTED_VALUE"""),45919.66666666667)</f>
        <v>45919.66667</v>
      </c>
      <c r="N432" s="1">
        <f>IFERROR(__xludf.DUMMYFUNCTION("""COMPUTED_VALUE"""),1.9122002E7)</f>
        <v>19122002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IFERROR(__xludf.DUMMYFUNCTION("""COMPUTED_VALUE"""),366.8)</f>
        <v>366.8</v>
      </c>
      <c r="D433" s="2">
        <f>IFERROR(__xludf.DUMMYFUNCTION("""COMPUTED_VALUE"""),45922.66666666667)</f>
        <v>45922.66667</v>
      </c>
      <c r="E433" s="1">
        <f>IFERROR(__xludf.DUMMYFUNCTION("""COMPUTED_VALUE"""),368.96)</f>
        <v>368.96</v>
      </c>
      <c r="G433" s="2">
        <f>IFERROR(__xludf.DUMMYFUNCTION("""COMPUTED_VALUE"""),45922.66666666667)</f>
        <v>45922.66667</v>
      </c>
      <c r="H433" s="1">
        <f>IFERROR(__xludf.DUMMYFUNCTION("""COMPUTED_VALUE"""),365.63)</f>
        <v>365.63</v>
      </c>
      <c r="J433" s="2">
        <f>IFERROR(__xludf.DUMMYFUNCTION("""COMPUTED_VALUE"""),45922.66666666667)</f>
        <v>45922.66667</v>
      </c>
      <c r="K433" s="1">
        <f>IFERROR(__xludf.DUMMYFUNCTION("""COMPUTED_VALUE"""),367.97)</f>
        <v>367.97</v>
      </c>
      <c r="M433" s="2">
        <f>IFERROR(__xludf.DUMMYFUNCTION("""COMPUTED_VALUE"""),45922.66666666667)</f>
        <v>45922.66667</v>
      </c>
      <c r="N433" s="1">
        <f>IFERROR(__xludf.DUMMYFUNCTION("""COMPUTED_VALUE"""),5406401.0)</f>
        <v>5406401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IFERROR(__xludf.DUMMYFUNCTION("""COMPUTED_VALUE"""),367.55)</f>
        <v>367.55</v>
      </c>
      <c r="D434" s="2">
        <f>IFERROR(__xludf.DUMMYFUNCTION("""COMPUTED_VALUE"""),45923.66666666667)</f>
        <v>45923.66667</v>
      </c>
      <c r="E434" s="1">
        <f>IFERROR(__xludf.DUMMYFUNCTION("""COMPUTED_VALUE"""),374.95)</f>
        <v>374.95</v>
      </c>
      <c r="G434" s="2">
        <f>IFERROR(__xludf.DUMMYFUNCTION("""COMPUTED_VALUE"""),45923.66666666667)</f>
        <v>45923.66667</v>
      </c>
      <c r="H434" s="1">
        <f>IFERROR(__xludf.DUMMYFUNCTION("""COMPUTED_VALUE"""),367.29)</f>
        <v>367.29</v>
      </c>
      <c r="J434" s="2">
        <f>IFERROR(__xludf.DUMMYFUNCTION("""COMPUTED_VALUE"""),45923.66666666667)</f>
        <v>45923.66667</v>
      </c>
      <c r="K434" s="1">
        <f>IFERROR(__xludf.DUMMYFUNCTION("""COMPUTED_VALUE"""),374.47)</f>
        <v>374.47</v>
      </c>
      <c r="M434" s="2">
        <f>IFERROR(__xludf.DUMMYFUNCTION("""COMPUTED_VALUE"""),45923.66666666667)</f>
        <v>45923.66667</v>
      </c>
      <c r="N434" s="1">
        <f>IFERROR(__xludf.DUMMYFUNCTION("""COMPUTED_VALUE"""),6987964.0)</f>
        <v>6987964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IFERROR(__xludf.DUMMYFUNCTION("""COMPUTED_VALUE"""),374.6)</f>
        <v>374.6</v>
      </c>
      <c r="D435" s="2">
        <f>IFERROR(__xludf.DUMMYFUNCTION("""COMPUTED_VALUE"""),45924.66666666667)</f>
        <v>45924.66667</v>
      </c>
      <c r="E435" s="1">
        <f>IFERROR(__xludf.DUMMYFUNCTION("""COMPUTED_VALUE"""),377.81)</f>
        <v>377.81</v>
      </c>
      <c r="G435" s="2">
        <f>IFERROR(__xludf.DUMMYFUNCTION("""COMPUTED_VALUE"""),45924.66666666667)</f>
        <v>45924.66667</v>
      </c>
      <c r="H435" s="1">
        <f>IFERROR(__xludf.DUMMYFUNCTION("""COMPUTED_VALUE"""),374.35)</f>
        <v>374.35</v>
      </c>
      <c r="J435" s="2">
        <f>IFERROR(__xludf.DUMMYFUNCTION("""COMPUTED_VALUE"""),45924.66666666667)</f>
        <v>45924.66667</v>
      </c>
      <c r="K435" s="1">
        <f>IFERROR(__xludf.DUMMYFUNCTION("""COMPUTED_VALUE"""),376.78)</f>
        <v>376.78</v>
      </c>
      <c r="M435" s="2">
        <f>IFERROR(__xludf.DUMMYFUNCTION("""COMPUTED_VALUE"""),45924.66666666667)</f>
        <v>45924.66667</v>
      </c>
      <c r="N435" s="1">
        <f>IFERROR(__xludf.DUMMYFUNCTION("""COMPUTED_VALUE"""),5760342.0)</f>
        <v>5760342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IFERROR(__xludf.DUMMYFUNCTION("""COMPUTED_VALUE"""),378.63)</f>
        <v>378.63</v>
      </c>
      <c r="D436" s="2">
        <f>IFERROR(__xludf.DUMMYFUNCTION("""COMPUTED_VALUE"""),45925.66666666667)</f>
        <v>45925.66667</v>
      </c>
      <c r="E436" s="1">
        <f>IFERROR(__xludf.DUMMYFUNCTION("""COMPUTED_VALUE"""),379.84)</f>
        <v>379.84</v>
      </c>
      <c r="G436" s="2">
        <f>IFERROR(__xludf.DUMMYFUNCTION("""COMPUTED_VALUE"""),45925.66666666667)</f>
        <v>45925.66667</v>
      </c>
      <c r="H436" s="1">
        <f>IFERROR(__xludf.DUMMYFUNCTION("""COMPUTED_VALUE"""),375.28)</f>
        <v>375.28</v>
      </c>
      <c r="J436" s="2">
        <f>IFERROR(__xludf.DUMMYFUNCTION("""COMPUTED_VALUE"""),45925.66666666667)</f>
        <v>45925.66667</v>
      </c>
      <c r="K436" s="1">
        <f>IFERROR(__xludf.DUMMYFUNCTION("""COMPUTED_VALUE"""),375.54)</f>
        <v>375.54</v>
      </c>
      <c r="M436" s="2">
        <f>IFERROR(__xludf.DUMMYFUNCTION("""COMPUTED_VALUE"""),45925.66666666667)</f>
        <v>45925.66667</v>
      </c>
      <c r="N436" s="1">
        <f>IFERROR(__xludf.DUMMYFUNCTION("""COMPUTED_VALUE"""),6331913.0)</f>
        <v>6331913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IFERROR(__xludf.DUMMYFUNCTION("""COMPUTED_VALUE"""),378.39)</f>
        <v>378.39</v>
      </c>
      <c r="D437" s="2">
        <f>IFERROR(__xludf.DUMMYFUNCTION("""COMPUTED_VALUE"""),45926.66666666667)</f>
        <v>45926.66667</v>
      </c>
      <c r="E437" s="1">
        <f>IFERROR(__xludf.DUMMYFUNCTION("""COMPUTED_VALUE"""),382.39)</f>
        <v>382.39</v>
      </c>
      <c r="G437" s="2">
        <f>IFERROR(__xludf.DUMMYFUNCTION("""COMPUTED_VALUE"""),45926.66666666667)</f>
        <v>45926.66667</v>
      </c>
      <c r="H437" s="1">
        <f>IFERROR(__xludf.DUMMYFUNCTION("""COMPUTED_VALUE"""),377.29)</f>
        <v>377.29</v>
      </c>
      <c r="J437" s="2">
        <f>IFERROR(__xludf.DUMMYFUNCTION("""COMPUTED_VALUE"""),45926.66666666667)</f>
        <v>45926.66667</v>
      </c>
      <c r="K437" s="1">
        <f>IFERROR(__xludf.DUMMYFUNCTION("""COMPUTED_VALUE"""),380.89)</f>
        <v>380.89</v>
      </c>
      <c r="M437" s="2">
        <f>IFERROR(__xludf.DUMMYFUNCTION("""COMPUTED_VALUE"""),45926.66666666667)</f>
        <v>45926.66667</v>
      </c>
      <c r="N437" s="1">
        <f>IFERROR(__xludf.DUMMYFUNCTION("""COMPUTED_VALUE"""),5387907.0)</f>
        <v>5387907</v>
      </c>
    </row>
  </sheetData>
  <drawing r:id="rId1"/>
</worksheet>
</file>