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IFERROR(__xludf.DUMMYFUNCTION("""COMPUTED_VALUE"""),2369.45)</f>
        <v>2369.45</v>
      </c>
      <c r="D2" s="2">
        <f>IFERROR(__xludf.DUMMYFUNCTION("""COMPUTED_VALUE"""),45293.66666666667)</f>
        <v>45293.66667</v>
      </c>
      <c r="E2" s="1">
        <f>IFERROR(__xludf.DUMMYFUNCTION("""COMPUTED_VALUE"""),2369.45)</f>
        <v>2369.45</v>
      </c>
      <c r="G2" s="2">
        <f>IFERROR(__xludf.DUMMYFUNCTION("""COMPUTED_VALUE"""),45293.66666666667)</f>
        <v>45293.66667</v>
      </c>
      <c r="H2" s="1">
        <f>IFERROR(__xludf.DUMMYFUNCTION("""COMPUTED_VALUE"""),2323.53)</f>
        <v>2323.53</v>
      </c>
      <c r="J2" s="2">
        <f>IFERROR(__xludf.DUMMYFUNCTION("""COMPUTED_VALUE"""),45293.66666666667)</f>
        <v>45293.66667</v>
      </c>
      <c r="K2" s="1">
        <f>IFERROR(__xludf.DUMMYFUNCTION("""COMPUTED_VALUE"""),2350.3)</f>
        <v>2350.3</v>
      </c>
      <c r="M2" s="2">
        <f>IFERROR(__xludf.DUMMYFUNCTION("""COMPUTED_VALUE"""),45293.66666666667)</f>
        <v>45293.66667</v>
      </c>
      <c r="N2" s="1">
        <f>IFERROR(__xludf.DUMMYFUNCTION("""COMPUTED_VALUE"""),7828836.0)</f>
        <v>7828836</v>
      </c>
    </row>
    <row r="3">
      <c r="A3" s="2">
        <f>IFERROR(__xludf.DUMMYFUNCTION("""COMPUTED_VALUE"""),45294.66666666667)</f>
        <v>45294.66667</v>
      </c>
      <c r="B3" s="1">
        <f>IFERROR(__xludf.DUMMYFUNCTION("""COMPUTED_VALUE"""),2340.31)</f>
        <v>2340.31</v>
      </c>
      <c r="D3" s="2">
        <f>IFERROR(__xludf.DUMMYFUNCTION("""COMPUTED_VALUE"""),45294.66666666667)</f>
        <v>45294.66667</v>
      </c>
      <c r="E3" s="1">
        <f>IFERROR(__xludf.DUMMYFUNCTION("""COMPUTED_VALUE"""),2340.31)</f>
        <v>2340.31</v>
      </c>
      <c r="G3" s="2">
        <f>IFERROR(__xludf.DUMMYFUNCTION("""COMPUTED_VALUE"""),45294.66666666667)</f>
        <v>45294.66667</v>
      </c>
      <c r="H3" s="1">
        <f>IFERROR(__xludf.DUMMYFUNCTION("""COMPUTED_VALUE"""),2292.09)</f>
        <v>2292.09</v>
      </c>
      <c r="J3" s="2">
        <f>IFERROR(__xludf.DUMMYFUNCTION("""COMPUTED_VALUE"""),45294.66666666667)</f>
        <v>45294.66667</v>
      </c>
      <c r="K3" s="1">
        <f>IFERROR(__xludf.DUMMYFUNCTION("""COMPUTED_VALUE"""),2319.6)</f>
        <v>2319.6</v>
      </c>
      <c r="M3" s="2">
        <f>IFERROR(__xludf.DUMMYFUNCTION("""COMPUTED_VALUE"""),45294.66666666667)</f>
        <v>45294.66667</v>
      </c>
      <c r="N3" s="1">
        <f>IFERROR(__xludf.DUMMYFUNCTION("""COMPUTED_VALUE"""),9351909.0)</f>
        <v>9351909</v>
      </c>
    </row>
    <row r="4">
      <c r="A4" s="2">
        <f>IFERROR(__xludf.DUMMYFUNCTION("""COMPUTED_VALUE"""),45295.66666666667)</f>
        <v>45295.66667</v>
      </c>
      <c r="B4" s="1">
        <f>IFERROR(__xludf.DUMMYFUNCTION("""COMPUTED_VALUE"""),2319.6)</f>
        <v>2319.6</v>
      </c>
      <c r="D4" s="2">
        <f>IFERROR(__xludf.DUMMYFUNCTION("""COMPUTED_VALUE"""),45295.66666666667)</f>
        <v>45295.66667</v>
      </c>
      <c r="E4" s="1">
        <f>IFERROR(__xludf.DUMMYFUNCTION("""COMPUTED_VALUE"""),2337.23)</f>
        <v>2337.23</v>
      </c>
      <c r="G4" s="2">
        <f>IFERROR(__xludf.DUMMYFUNCTION("""COMPUTED_VALUE"""),45295.66666666667)</f>
        <v>45295.66667</v>
      </c>
      <c r="H4" s="1">
        <f>IFERROR(__xludf.DUMMYFUNCTION("""COMPUTED_VALUE"""),2307.87)</f>
        <v>2307.87</v>
      </c>
      <c r="J4" s="2">
        <f>IFERROR(__xludf.DUMMYFUNCTION("""COMPUTED_VALUE"""),45295.66666666667)</f>
        <v>45295.66667</v>
      </c>
      <c r="K4" s="1">
        <f>IFERROR(__xludf.DUMMYFUNCTION("""COMPUTED_VALUE"""),2309.4)</f>
        <v>2309.4</v>
      </c>
      <c r="M4" s="2">
        <f>IFERROR(__xludf.DUMMYFUNCTION("""COMPUTED_VALUE"""),45295.66666666667)</f>
        <v>45295.66667</v>
      </c>
      <c r="N4" s="1">
        <f>IFERROR(__xludf.DUMMYFUNCTION("""COMPUTED_VALUE"""),7113538.0)</f>
        <v>7113538</v>
      </c>
    </row>
    <row r="5">
      <c r="A5" s="2">
        <f>IFERROR(__xludf.DUMMYFUNCTION("""COMPUTED_VALUE"""),45296.66666666667)</f>
        <v>45296.66667</v>
      </c>
      <c r="B5" s="1">
        <f>IFERROR(__xludf.DUMMYFUNCTION("""COMPUTED_VALUE"""),2305.28)</f>
        <v>2305.28</v>
      </c>
      <c r="D5" s="2">
        <f>IFERROR(__xludf.DUMMYFUNCTION("""COMPUTED_VALUE"""),45296.66666666667)</f>
        <v>45296.66667</v>
      </c>
      <c r="E5" s="1">
        <f>IFERROR(__xludf.DUMMYFUNCTION("""COMPUTED_VALUE"""),2347.67)</f>
        <v>2347.67</v>
      </c>
      <c r="G5" s="2">
        <f>IFERROR(__xludf.DUMMYFUNCTION("""COMPUTED_VALUE"""),45296.66666666667)</f>
        <v>45296.66667</v>
      </c>
      <c r="H5" s="1">
        <f>IFERROR(__xludf.DUMMYFUNCTION("""COMPUTED_VALUE"""),2297.76)</f>
        <v>2297.76</v>
      </c>
      <c r="J5" s="2">
        <f>IFERROR(__xludf.DUMMYFUNCTION("""COMPUTED_VALUE"""),45296.66666666667)</f>
        <v>45296.66667</v>
      </c>
      <c r="K5" s="1">
        <f>IFERROR(__xludf.DUMMYFUNCTION("""COMPUTED_VALUE"""),2327.71)</f>
        <v>2327.71</v>
      </c>
      <c r="M5" s="2">
        <f>IFERROR(__xludf.DUMMYFUNCTION("""COMPUTED_VALUE"""),45296.66666666667)</f>
        <v>45296.66667</v>
      </c>
      <c r="N5" s="1">
        <f>IFERROR(__xludf.DUMMYFUNCTION("""COMPUTED_VALUE"""),7148388.0)</f>
        <v>7148388</v>
      </c>
    </row>
    <row r="6">
      <c r="A6" s="2">
        <f>IFERROR(__xludf.DUMMYFUNCTION("""COMPUTED_VALUE"""),45299.66666666667)</f>
        <v>45299.66667</v>
      </c>
      <c r="B6" s="1">
        <f>IFERROR(__xludf.DUMMYFUNCTION("""COMPUTED_VALUE"""),2341.86)</f>
        <v>2341.86</v>
      </c>
      <c r="D6" s="2">
        <f>IFERROR(__xludf.DUMMYFUNCTION("""COMPUTED_VALUE"""),45299.66666666667)</f>
        <v>45299.66667</v>
      </c>
      <c r="E6" s="1">
        <f>IFERROR(__xludf.DUMMYFUNCTION("""COMPUTED_VALUE"""),2378.94)</f>
        <v>2378.94</v>
      </c>
      <c r="G6" s="2">
        <f>IFERROR(__xludf.DUMMYFUNCTION("""COMPUTED_VALUE"""),45299.66666666667)</f>
        <v>45299.66667</v>
      </c>
      <c r="H6" s="1">
        <f>IFERROR(__xludf.DUMMYFUNCTION("""COMPUTED_VALUE"""),2341.86)</f>
        <v>2341.86</v>
      </c>
      <c r="J6" s="2">
        <f>IFERROR(__xludf.DUMMYFUNCTION("""COMPUTED_VALUE"""),45299.66666666667)</f>
        <v>45299.66667</v>
      </c>
      <c r="K6" s="1">
        <f>IFERROR(__xludf.DUMMYFUNCTION("""COMPUTED_VALUE"""),2377.86)</f>
        <v>2377.86</v>
      </c>
      <c r="M6" s="2">
        <f>IFERROR(__xludf.DUMMYFUNCTION("""COMPUTED_VALUE"""),45299.66666666667)</f>
        <v>45299.66667</v>
      </c>
      <c r="N6" s="1">
        <f>IFERROR(__xludf.DUMMYFUNCTION("""COMPUTED_VALUE"""),7133058.0)</f>
        <v>7133058</v>
      </c>
    </row>
    <row r="7">
      <c r="A7" s="2">
        <f>IFERROR(__xludf.DUMMYFUNCTION("""COMPUTED_VALUE"""),45300.66666666667)</f>
        <v>45300.66667</v>
      </c>
      <c r="B7" s="1">
        <f>IFERROR(__xludf.DUMMYFUNCTION("""COMPUTED_VALUE"""),2371.83)</f>
        <v>2371.83</v>
      </c>
      <c r="D7" s="2">
        <f>IFERROR(__xludf.DUMMYFUNCTION("""COMPUTED_VALUE"""),45300.66666666667)</f>
        <v>45300.66667</v>
      </c>
      <c r="E7" s="1">
        <f>IFERROR(__xludf.DUMMYFUNCTION("""COMPUTED_VALUE"""),2375.75)</f>
        <v>2375.75</v>
      </c>
      <c r="G7" s="2">
        <f>IFERROR(__xludf.DUMMYFUNCTION("""COMPUTED_VALUE"""),45300.66666666667)</f>
        <v>45300.66667</v>
      </c>
      <c r="H7" s="1">
        <f>IFERROR(__xludf.DUMMYFUNCTION("""COMPUTED_VALUE"""),2355.44)</f>
        <v>2355.44</v>
      </c>
      <c r="J7" s="2">
        <f>IFERROR(__xludf.DUMMYFUNCTION("""COMPUTED_VALUE"""),45300.66666666667)</f>
        <v>45300.66667</v>
      </c>
      <c r="K7" s="1">
        <f>IFERROR(__xludf.DUMMYFUNCTION("""COMPUTED_VALUE"""),2367.4)</f>
        <v>2367.4</v>
      </c>
      <c r="M7" s="2">
        <f>IFERROR(__xludf.DUMMYFUNCTION("""COMPUTED_VALUE"""),45300.66666666667)</f>
        <v>45300.66667</v>
      </c>
      <c r="N7" s="1">
        <f>IFERROR(__xludf.DUMMYFUNCTION("""COMPUTED_VALUE"""),5987160.0)</f>
        <v>5987160</v>
      </c>
    </row>
    <row r="8">
      <c r="A8" s="2">
        <f>IFERROR(__xludf.DUMMYFUNCTION("""COMPUTED_VALUE"""),45301.66666666667)</f>
        <v>45301.66667</v>
      </c>
      <c r="B8" s="1">
        <f>IFERROR(__xludf.DUMMYFUNCTION("""COMPUTED_VALUE"""),2408.24)</f>
        <v>2408.24</v>
      </c>
      <c r="D8" s="2">
        <f>IFERROR(__xludf.DUMMYFUNCTION("""COMPUTED_VALUE"""),45301.66666666667)</f>
        <v>45301.66667</v>
      </c>
      <c r="E8" s="1">
        <f>IFERROR(__xludf.DUMMYFUNCTION("""COMPUTED_VALUE"""),2438.51)</f>
        <v>2438.51</v>
      </c>
      <c r="G8" s="2">
        <f>IFERROR(__xludf.DUMMYFUNCTION("""COMPUTED_VALUE"""),45301.66666666667)</f>
        <v>45301.66667</v>
      </c>
      <c r="H8" s="1">
        <f>IFERROR(__xludf.DUMMYFUNCTION("""COMPUTED_VALUE"""),2401.66)</f>
        <v>2401.66</v>
      </c>
      <c r="J8" s="2">
        <f>IFERROR(__xludf.DUMMYFUNCTION("""COMPUTED_VALUE"""),45301.66666666667)</f>
        <v>45301.66667</v>
      </c>
      <c r="K8" s="1">
        <f>IFERROR(__xludf.DUMMYFUNCTION("""COMPUTED_VALUE"""),2419.43)</f>
        <v>2419.43</v>
      </c>
      <c r="M8" s="2">
        <f>IFERROR(__xludf.DUMMYFUNCTION("""COMPUTED_VALUE"""),45301.66666666667)</f>
        <v>45301.66667</v>
      </c>
      <c r="N8" s="1">
        <f>IFERROR(__xludf.DUMMYFUNCTION("""COMPUTED_VALUE"""),8905120.0)</f>
        <v>8905120</v>
      </c>
    </row>
    <row r="9">
      <c r="A9" s="2">
        <f>IFERROR(__xludf.DUMMYFUNCTION("""COMPUTED_VALUE"""),45302.66666666667)</f>
        <v>45302.66667</v>
      </c>
      <c r="B9" s="1">
        <f>IFERROR(__xludf.DUMMYFUNCTION("""COMPUTED_VALUE"""),2413.45)</f>
        <v>2413.45</v>
      </c>
      <c r="D9" s="2">
        <f>IFERROR(__xludf.DUMMYFUNCTION("""COMPUTED_VALUE"""),45302.66666666667)</f>
        <v>45302.66667</v>
      </c>
      <c r="E9" s="1">
        <f>IFERROR(__xludf.DUMMYFUNCTION("""COMPUTED_VALUE"""),2441.19)</f>
        <v>2441.19</v>
      </c>
      <c r="G9" s="2">
        <f>IFERROR(__xludf.DUMMYFUNCTION("""COMPUTED_VALUE"""),45302.66666666667)</f>
        <v>45302.66667</v>
      </c>
      <c r="H9" s="1">
        <f>IFERROR(__xludf.DUMMYFUNCTION("""COMPUTED_VALUE"""),2396.36)</f>
        <v>2396.36</v>
      </c>
      <c r="J9" s="2">
        <f>IFERROR(__xludf.DUMMYFUNCTION("""COMPUTED_VALUE"""),45302.66666666667)</f>
        <v>45302.66667</v>
      </c>
      <c r="K9" s="1">
        <f>IFERROR(__xludf.DUMMYFUNCTION("""COMPUTED_VALUE"""),2439.36)</f>
        <v>2439.36</v>
      </c>
      <c r="M9" s="2">
        <f>IFERROR(__xludf.DUMMYFUNCTION("""COMPUTED_VALUE"""),45302.66666666667)</f>
        <v>45302.66667</v>
      </c>
      <c r="N9" s="1">
        <f>IFERROR(__xludf.DUMMYFUNCTION("""COMPUTED_VALUE"""),7981467.0)</f>
        <v>7981467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IFERROR(__xludf.DUMMYFUNCTION("""COMPUTED_VALUE"""),2439.38)</f>
        <v>2439.38</v>
      </c>
      <c r="D10" s="2">
        <f>IFERROR(__xludf.DUMMYFUNCTION("""COMPUTED_VALUE"""),45303.66666666667)</f>
        <v>45303.66667</v>
      </c>
      <c r="E10" s="1">
        <f>IFERROR(__xludf.DUMMYFUNCTION("""COMPUTED_VALUE"""),2443.0)</f>
        <v>2443</v>
      </c>
      <c r="G10" s="2">
        <f>IFERROR(__xludf.DUMMYFUNCTION("""COMPUTED_VALUE"""),45303.66666666667)</f>
        <v>45303.66667</v>
      </c>
      <c r="H10" s="1">
        <f>IFERROR(__xludf.DUMMYFUNCTION("""COMPUTED_VALUE"""),2401.83)</f>
        <v>2401.83</v>
      </c>
      <c r="J10" s="2">
        <f>IFERROR(__xludf.DUMMYFUNCTION("""COMPUTED_VALUE"""),45303.66666666667)</f>
        <v>45303.66667</v>
      </c>
      <c r="K10" s="1">
        <f>IFERROR(__xludf.DUMMYFUNCTION("""COMPUTED_VALUE"""),2409.99)</f>
        <v>2409.99</v>
      </c>
      <c r="M10" s="2">
        <f>IFERROR(__xludf.DUMMYFUNCTION("""COMPUTED_VALUE"""),45303.66666666667)</f>
        <v>45303.66667</v>
      </c>
      <c r="N10" s="1">
        <f>IFERROR(__xludf.DUMMYFUNCTION("""COMPUTED_VALUE"""),6510296.0)</f>
        <v>6510296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IFERROR(__xludf.DUMMYFUNCTION("""COMPUTED_VALUE"""),2405.06)</f>
        <v>2405.06</v>
      </c>
      <c r="D11" s="2">
        <f>IFERROR(__xludf.DUMMYFUNCTION("""COMPUTED_VALUE"""),45307.66666666667)</f>
        <v>45307.66667</v>
      </c>
      <c r="E11" s="1">
        <f>IFERROR(__xludf.DUMMYFUNCTION("""COMPUTED_VALUE"""),2408.52)</f>
        <v>2408.52</v>
      </c>
      <c r="G11" s="2">
        <f>IFERROR(__xludf.DUMMYFUNCTION("""COMPUTED_VALUE"""),45307.66666666667)</f>
        <v>45307.66667</v>
      </c>
      <c r="H11" s="1">
        <f>IFERROR(__xludf.DUMMYFUNCTION("""COMPUTED_VALUE"""),2381.6)</f>
        <v>2381.6</v>
      </c>
      <c r="J11" s="2">
        <f>IFERROR(__xludf.DUMMYFUNCTION("""COMPUTED_VALUE"""),45307.66666666667)</f>
        <v>45307.66667</v>
      </c>
      <c r="K11" s="1">
        <f>IFERROR(__xludf.DUMMYFUNCTION("""COMPUTED_VALUE"""),2394.26)</f>
        <v>2394.26</v>
      </c>
      <c r="M11" s="2">
        <f>IFERROR(__xludf.DUMMYFUNCTION("""COMPUTED_VALUE"""),45307.66666666667)</f>
        <v>45307.66667</v>
      </c>
      <c r="N11" s="1">
        <f>IFERROR(__xludf.DUMMYFUNCTION("""COMPUTED_VALUE"""),7741157.0)</f>
        <v>7741157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IFERROR(__xludf.DUMMYFUNCTION("""COMPUTED_VALUE"""),2385.51)</f>
        <v>2385.51</v>
      </c>
      <c r="D12" s="2">
        <f>IFERROR(__xludf.DUMMYFUNCTION("""COMPUTED_VALUE"""),45308.66666666667)</f>
        <v>45308.66667</v>
      </c>
      <c r="E12" s="1">
        <f>IFERROR(__xludf.DUMMYFUNCTION("""COMPUTED_VALUE"""),2389.97)</f>
        <v>2389.97</v>
      </c>
      <c r="G12" s="2">
        <f>IFERROR(__xludf.DUMMYFUNCTION("""COMPUTED_VALUE"""),45308.66666666667)</f>
        <v>45308.66667</v>
      </c>
      <c r="H12" s="1">
        <f>IFERROR(__xludf.DUMMYFUNCTION("""COMPUTED_VALUE"""),2367.25)</f>
        <v>2367.25</v>
      </c>
      <c r="J12" s="2">
        <f>IFERROR(__xludf.DUMMYFUNCTION("""COMPUTED_VALUE"""),45308.66666666667)</f>
        <v>45308.66667</v>
      </c>
      <c r="K12" s="1">
        <f>IFERROR(__xludf.DUMMYFUNCTION("""COMPUTED_VALUE"""),2377.79)</f>
        <v>2377.79</v>
      </c>
      <c r="M12" s="2">
        <f>IFERROR(__xludf.DUMMYFUNCTION("""COMPUTED_VALUE"""),45308.66666666667)</f>
        <v>45308.66667</v>
      </c>
      <c r="N12" s="1">
        <f>IFERROR(__xludf.DUMMYFUNCTION("""COMPUTED_VALUE"""),7406883.0)</f>
        <v>7406883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IFERROR(__xludf.DUMMYFUNCTION("""COMPUTED_VALUE"""),2395.37)</f>
        <v>2395.37</v>
      </c>
      <c r="D13" s="2">
        <f>IFERROR(__xludf.DUMMYFUNCTION("""COMPUTED_VALUE"""),45309.66666666667)</f>
        <v>45309.66667</v>
      </c>
      <c r="E13" s="1">
        <f>IFERROR(__xludf.DUMMYFUNCTION("""COMPUTED_VALUE"""),2411.4)</f>
        <v>2411.4</v>
      </c>
      <c r="G13" s="2">
        <f>IFERROR(__xludf.DUMMYFUNCTION("""COMPUTED_VALUE"""),45309.66666666667)</f>
        <v>45309.66667</v>
      </c>
      <c r="H13" s="1">
        <f>IFERROR(__xludf.DUMMYFUNCTION("""COMPUTED_VALUE"""),2367.52)</f>
        <v>2367.52</v>
      </c>
      <c r="J13" s="2">
        <f>IFERROR(__xludf.DUMMYFUNCTION("""COMPUTED_VALUE"""),45309.66666666667)</f>
        <v>45309.66667</v>
      </c>
      <c r="K13" s="1">
        <f>IFERROR(__xludf.DUMMYFUNCTION("""COMPUTED_VALUE"""),2393.24)</f>
        <v>2393.24</v>
      </c>
      <c r="M13" s="2">
        <f>IFERROR(__xludf.DUMMYFUNCTION("""COMPUTED_VALUE"""),45309.66666666667)</f>
        <v>45309.66667</v>
      </c>
      <c r="N13" s="1">
        <f>IFERROR(__xludf.DUMMYFUNCTION("""COMPUTED_VALUE"""),7288235.0)</f>
        <v>7288235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IFERROR(__xludf.DUMMYFUNCTION("""COMPUTED_VALUE"""),2393.24)</f>
        <v>2393.24</v>
      </c>
      <c r="D14" s="2">
        <f>IFERROR(__xludf.DUMMYFUNCTION("""COMPUTED_VALUE"""),45310.66666666667)</f>
        <v>45310.66667</v>
      </c>
      <c r="E14" s="1">
        <f>IFERROR(__xludf.DUMMYFUNCTION("""COMPUTED_VALUE"""),2431.22)</f>
        <v>2431.22</v>
      </c>
      <c r="G14" s="2">
        <f>IFERROR(__xludf.DUMMYFUNCTION("""COMPUTED_VALUE"""),45310.66666666667)</f>
        <v>45310.66667</v>
      </c>
      <c r="H14" s="1">
        <f>IFERROR(__xludf.DUMMYFUNCTION("""COMPUTED_VALUE"""),2385.19)</f>
        <v>2385.19</v>
      </c>
      <c r="J14" s="2">
        <f>IFERROR(__xludf.DUMMYFUNCTION("""COMPUTED_VALUE"""),45310.66666666667)</f>
        <v>45310.66667</v>
      </c>
      <c r="K14" s="1">
        <f>IFERROR(__xludf.DUMMYFUNCTION("""COMPUTED_VALUE"""),2423.89)</f>
        <v>2423.89</v>
      </c>
      <c r="M14" s="2">
        <f>IFERROR(__xludf.DUMMYFUNCTION("""COMPUTED_VALUE"""),45310.66666666667)</f>
        <v>45310.66667</v>
      </c>
      <c r="N14" s="1">
        <f>IFERROR(__xludf.DUMMYFUNCTION("""COMPUTED_VALUE"""),7970239.0)</f>
        <v>7970239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IFERROR(__xludf.DUMMYFUNCTION("""COMPUTED_VALUE"""),2426.66)</f>
        <v>2426.66</v>
      </c>
      <c r="D15" s="2">
        <f>IFERROR(__xludf.DUMMYFUNCTION("""COMPUTED_VALUE"""),45313.66666666667)</f>
        <v>45313.66667</v>
      </c>
      <c r="E15" s="1">
        <f>IFERROR(__xludf.DUMMYFUNCTION("""COMPUTED_VALUE"""),2479.25)</f>
        <v>2479.25</v>
      </c>
      <c r="G15" s="2">
        <f>IFERROR(__xludf.DUMMYFUNCTION("""COMPUTED_VALUE"""),45313.66666666667)</f>
        <v>45313.66667</v>
      </c>
      <c r="H15" s="1">
        <f>IFERROR(__xludf.DUMMYFUNCTION("""COMPUTED_VALUE"""),2426.66)</f>
        <v>2426.66</v>
      </c>
      <c r="J15" s="2">
        <f>IFERROR(__xludf.DUMMYFUNCTION("""COMPUTED_VALUE"""),45313.66666666667)</f>
        <v>45313.66667</v>
      </c>
      <c r="K15" s="1">
        <f>IFERROR(__xludf.DUMMYFUNCTION("""COMPUTED_VALUE"""),2478.44)</f>
        <v>2478.44</v>
      </c>
      <c r="M15" s="2">
        <f>IFERROR(__xludf.DUMMYFUNCTION("""COMPUTED_VALUE"""),45313.66666666667)</f>
        <v>45313.66667</v>
      </c>
      <c r="N15" s="1">
        <f>IFERROR(__xludf.DUMMYFUNCTION("""COMPUTED_VALUE"""),9660691.0)</f>
        <v>9660691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IFERROR(__xludf.DUMMYFUNCTION("""COMPUTED_VALUE"""),2416.38)</f>
        <v>2416.38</v>
      </c>
      <c r="D16" s="2">
        <f>IFERROR(__xludf.DUMMYFUNCTION("""COMPUTED_VALUE"""),45314.66666666667)</f>
        <v>45314.66667</v>
      </c>
      <c r="E16" s="1">
        <f>IFERROR(__xludf.DUMMYFUNCTION("""COMPUTED_VALUE"""),2420.37)</f>
        <v>2420.37</v>
      </c>
      <c r="G16" s="2">
        <f>IFERROR(__xludf.DUMMYFUNCTION("""COMPUTED_VALUE"""),45314.66666666667)</f>
        <v>45314.66667</v>
      </c>
      <c r="H16" s="1">
        <f>IFERROR(__xludf.DUMMYFUNCTION("""COMPUTED_VALUE"""),2303.6)</f>
        <v>2303.6</v>
      </c>
      <c r="J16" s="2">
        <f>IFERROR(__xludf.DUMMYFUNCTION("""COMPUTED_VALUE"""),45314.66666666667)</f>
        <v>45314.66667</v>
      </c>
      <c r="K16" s="1">
        <f>IFERROR(__xludf.DUMMYFUNCTION("""COMPUTED_VALUE"""),2319.22)</f>
        <v>2319.22</v>
      </c>
      <c r="M16" s="2">
        <f>IFERROR(__xludf.DUMMYFUNCTION("""COMPUTED_VALUE"""),45314.66666666667)</f>
        <v>45314.66667</v>
      </c>
      <c r="N16" s="1">
        <f>IFERROR(__xludf.DUMMYFUNCTION("""COMPUTED_VALUE"""),2.0500636E7)</f>
        <v>20500636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IFERROR(__xludf.DUMMYFUNCTION("""COMPUTED_VALUE"""),2332.74)</f>
        <v>2332.74</v>
      </c>
      <c r="D17" s="2">
        <f>IFERROR(__xludf.DUMMYFUNCTION("""COMPUTED_VALUE"""),45315.66666666667)</f>
        <v>45315.66667</v>
      </c>
      <c r="E17" s="1">
        <f>IFERROR(__xludf.DUMMYFUNCTION("""COMPUTED_VALUE"""),2345.59)</f>
        <v>2345.59</v>
      </c>
      <c r="G17" s="2">
        <f>IFERROR(__xludf.DUMMYFUNCTION("""COMPUTED_VALUE"""),45315.66666666667)</f>
        <v>45315.66667</v>
      </c>
      <c r="H17" s="1">
        <f>IFERROR(__xludf.DUMMYFUNCTION("""COMPUTED_VALUE"""),2269.64)</f>
        <v>2269.64</v>
      </c>
      <c r="J17" s="2">
        <f>IFERROR(__xludf.DUMMYFUNCTION("""COMPUTED_VALUE"""),45315.66666666667)</f>
        <v>45315.66667</v>
      </c>
      <c r="K17" s="1">
        <f>IFERROR(__xludf.DUMMYFUNCTION("""COMPUTED_VALUE"""),2276.13)</f>
        <v>2276.13</v>
      </c>
      <c r="M17" s="2">
        <f>IFERROR(__xludf.DUMMYFUNCTION("""COMPUTED_VALUE"""),45315.66666666667)</f>
        <v>45315.66667</v>
      </c>
      <c r="N17" s="1">
        <f>IFERROR(__xludf.DUMMYFUNCTION("""COMPUTED_VALUE"""),1.1328955E7)</f>
        <v>11328955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IFERROR(__xludf.DUMMYFUNCTION("""COMPUTED_VALUE"""),2285.58)</f>
        <v>2285.58</v>
      </c>
      <c r="D18" s="2">
        <f>IFERROR(__xludf.DUMMYFUNCTION("""COMPUTED_VALUE"""),45316.66666666667)</f>
        <v>45316.66667</v>
      </c>
      <c r="E18" s="1">
        <f>IFERROR(__xludf.DUMMYFUNCTION("""COMPUTED_VALUE"""),2329.7)</f>
        <v>2329.7</v>
      </c>
      <c r="G18" s="2">
        <f>IFERROR(__xludf.DUMMYFUNCTION("""COMPUTED_VALUE"""),45316.66666666667)</f>
        <v>45316.66667</v>
      </c>
      <c r="H18" s="1">
        <f>IFERROR(__xludf.DUMMYFUNCTION("""COMPUTED_VALUE"""),2285.55)</f>
        <v>2285.55</v>
      </c>
      <c r="J18" s="2">
        <f>IFERROR(__xludf.DUMMYFUNCTION("""COMPUTED_VALUE"""),45316.66666666667)</f>
        <v>45316.66667</v>
      </c>
      <c r="K18" s="1">
        <f>IFERROR(__xludf.DUMMYFUNCTION("""COMPUTED_VALUE"""),2328.62)</f>
        <v>2328.62</v>
      </c>
      <c r="M18" s="2">
        <f>IFERROR(__xludf.DUMMYFUNCTION("""COMPUTED_VALUE"""),45316.66666666667)</f>
        <v>45316.66667</v>
      </c>
      <c r="N18" s="1">
        <f>IFERROR(__xludf.DUMMYFUNCTION("""COMPUTED_VALUE"""),1.0501669E7)</f>
        <v>10501669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IFERROR(__xludf.DUMMYFUNCTION("""COMPUTED_VALUE"""),2328.62)</f>
        <v>2328.62</v>
      </c>
      <c r="D19" s="2">
        <f>IFERROR(__xludf.DUMMYFUNCTION("""COMPUTED_VALUE"""),45317.66666666667)</f>
        <v>45317.66667</v>
      </c>
      <c r="E19" s="1">
        <f>IFERROR(__xludf.DUMMYFUNCTION("""COMPUTED_VALUE"""),2341.74)</f>
        <v>2341.74</v>
      </c>
      <c r="G19" s="2">
        <f>IFERROR(__xludf.DUMMYFUNCTION("""COMPUTED_VALUE"""),45317.66666666667)</f>
        <v>45317.66667</v>
      </c>
      <c r="H19" s="1">
        <f>IFERROR(__xludf.DUMMYFUNCTION("""COMPUTED_VALUE"""),2309.51)</f>
        <v>2309.51</v>
      </c>
      <c r="J19" s="2">
        <f>IFERROR(__xludf.DUMMYFUNCTION("""COMPUTED_VALUE"""),45317.66666666667)</f>
        <v>45317.66667</v>
      </c>
      <c r="K19" s="1">
        <f>IFERROR(__xludf.DUMMYFUNCTION("""COMPUTED_VALUE"""),2320.39)</f>
        <v>2320.39</v>
      </c>
      <c r="M19" s="2">
        <f>IFERROR(__xludf.DUMMYFUNCTION("""COMPUTED_VALUE"""),45317.66666666667)</f>
        <v>45317.66667</v>
      </c>
      <c r="N19" s="1">
        <f>IFERROR(__xludf.DUMMYFUNCTION("""COMPUTED_VALUE"""),8543690.0)</f>
        <v>8543690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IFERROR(__xludf.DUMMYFUNCTION("""COMPUTED_VALUE"""),2322.57)</f>
        <v>2322.57</v>
      </c>
      <c r="D20" s="2">
        <f>IFERROR(__xludf.DUMMYFUNCTION("""COMPUTED_VALUE"""),45320.66666666667)</f>
        <v>45320.66667</v>
      </c>
      <c r="E20" s="1">
        <f>IFERROR(__xludf.DUMMYFUNCTION("""COMPUTED_VALUE"""),2342.95)</f>
        <v>2342.95</v>
      </c>
      <c r="G20" s="2">
        <f>IFERROR(__xludf.DUMMYFUNCTION("""COMPUTED_VALUE"""),45320.66666666667)</f>
        <v>45320.66667</v>
      </c>
      <c r="H20" s="1">
        <f>IFERROR(__xludf.DUMMYFUNCTION("""COMPUTED_VALUE"""),2310.93)</f>
        <v>2310.93</v>
      </c>
      <c r="J20" s="2">
        <f>IFERROR(__xludf.DUMMYFUNCTION("""COMPUTED_VALUE"""),45320.66666666667)</f>
        <v>45320.66667</v>
      </c>
      <c r="K20" s="1">
        <f>IFERROR(__xludf.DUMMYFUNCTION("""COMPUTED_VALUE"""),2337.26)</f>
        <v>2337.26</v>
      </c>
      <c r="M20" s="2">
        <f>IFERROR(__xludf.DUMMYFUNCTION("""COMPUTED_VALUE"""),45320.66666666667)</f>
        <v>45320.66667</v>
      </c>
      <c r="N20" s="1">
        <f>IFERROR(__xludf.DUMMYFUNCTION("""COMPUTED_VALUE"""),1.0794114E7)</f>
        <v>10794114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IFERROR(__xludf.DUMMYFUNCTION("""COMPUTED_VALUE"""),2343.15)</f>
        <v>2343.15</v>
      </c>
      <c r="D21" s="2">
        <f>IFERROR(__xludf.DUMMYFUNCTION("""COMPUTED_VALUE"""),45321.66666666667)</f>
        <v>45321.66667</v>
      </c>
      <c r="E21" s="1">
        <f>IFERROR(__xludf.DUMMYFUNCTION("""COMPUTED_VALUE"""),2388.79)</f>
        <v>2388.79</v>
      </c>
      <c r="G21" s="2">
        <f>IFERROR(__xludf.DUMMYFUNCTION("""COMPUTED_VALUE"""),45321.66666666667)</f>
        <v>45321.66667</v>
      </c>
      <c r="H21" s="1">
        <f>IFERROR(__xludf.DUMMYFUNCTION("""COMPUTED_VALUE"""),2343.15)</f>
        <v>2343.15</v>
      </c>
      <c r="J21" s="2">
        <f>IFERROR(__xludf.DUMMYFUNCTION("""COMPUTED_VALUE"""),45321.66666666667)</f>
        <v>45321.66667</v>
      </c>
      <c r="K21" s="1">
        <f>IFERROR(__xludf.DUMMYFUNCTION("""COMPUTED_VALUE"""),2357.31)</f>
        <v>2357.31</v>
      </c>
      <c r="M21" s="2">
        <f>IFERROR(__xludf.DUMMYFUNCTION("""COMPUTED_VALUE"""),45321.66666666667)</f>
        <v>45321.66667</v>
      </c>
      <c r="N21" s="1">
        <f>IFERROR(__xludf.DUMMYFUNCTION("""COMPUTED_VALUE"""),1.0168623E7)</f>
        <v>10168623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IFERROR(__xludf.DUMMYFUNCTION("""COMPUTED_VALUE"""),2353.12)</f>
        <v>2353.12</v>
      </c>
      <c r="D22" s="2">
        <f>IFERROR(__xludf.DUMMYFUNCTION("""COMPUTED_VALUE"""),45322.66666666667)</f>
        <v>45322.66667</v>
      </c>
      <c r="E22" s="1">
        <f>IFERROR(__xludf.DUMMYFUNCTION("""COMPUTED_VALUE"""),2385.02)</f>
        <v>2385.02</v>
      </c>
      <c r="G22" s="2">
        <f>IFERROR(__xludf.DUMMYFUNCTION("""COMPUTED_VALUE"""),45322.66666666667)</f>
        <v>45322.66667</v>
      </c>
      <c r="H22" s="1">
        <f>IFERROR(__xludf.DUMMYFUNCTION("""COMPUTED_VALUE"""),2333.69)</f>
        <v>2333.69</v>
      </c>
      <c r="J22" s="2">
        <f>IFERROR(__xludf.DUMMYFUNCTION("""COMPUTED_VALUE"""),45322.66666666667)</f>
        <v>45322.66667</v>
      </c>
      <c r="K22" s="1">
        <f>IFERROR(__xludf.DUMMYFUNCTION("""COMPUTED_VALUE"""),2341.03)</f>
        <v>2341.03</v>
      </c>
      <c r="M22" s="2">
        <f>IFERROR(__xludf.DUMMYFUNCTION("""COMPUTED_VALUE"""),45322.66666666667)</f>
        <v>45322.66667</v>
      </c>
      <c r="N22" s="1">
        <f>IFERROR(__xludf.DUMMYFUNCTION("""COMPUTED_VALUE"""),9272737.0)</f>
        <v>9272737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IFERROR(__xludf.DUMMYFUNCTION("""COMPUTED_VALUE"""),2357.45)</f>
        <v>2357.45</v>
      </c>
      <c r="D23" s="2">
        <f>IFERROR(__xludf.DUMMYFUNCTION("""COMPUTED_VALUE"""),45323.66666666667)</f>
        <v>45323.66667</v>
      </c>
      <c r="E23" s="1">
        <f>IFERROR(__xludf.DUMMYFUNCTION("""COMPUTED_VALUE"""),2403.46)</f>
        <v>2403.46</v>
      </c>
      <c r="G23" s="2">
        <f>IFERROR(__xludf.DUMMYFUNCTION("""COMPUTED_VALUE"""),45323.66666666667)</f>
        <v>45323.66667</v>
      </c>
      <c r="H23" s="1">
        <f>IFERROR(__xludf.DUMMYFUNCTION("""COMPUTED_VALUE"""),2344.63)</f>
        <v>2344.63</v>
      </c>
      <c r="J23" s="2">
        <f>IFERROR(__xludf.DUMMYFUNCTION("""COMPUTED_VALUE"""),45323.66666666667)</f>
        <v>45323.66667</v>
      </c>
      <c r="K23" s="1">
        <f>IFERROR(__xludf.DUMMYFUNCTION("""COMPUTED_VALUE"""),2399.9)</f>
        <v>2399.9</v>
      </c>
      <c r="M23" s="2">
        <f>IFERROR(__xludf.DUMMYFUNCTION("""COMPUTED_VALUE"""),45323.66666666667)</f>
        <v>45323.66667</v>
      </c>
      <c r="N23" s="1">
        <f>IFERROR(__xludf.DUMMYFUNCTION("""COMPUTED_VALUE"""),8511648.0)</f>
        <v>8511648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IFERROR(__xludf.DUMMYFUNCTION("""COMPUTED_VALUE"""),2369.24)</f>
        <v>2369.24</v>
      </c>
      <c r="D24" s="2">
        <f>IFERROR(__xludf.DUMMYFUNCTION("""COMPUTED_VALUE"""),45324.66666666667)</f>
        <v>45324.66667</v>
      </c>
      <c r="E24" s="1">
        <f>IFERROR(__xludf.DUMMYFUNCTION("""COMPUTED_VALUE"""),2423.48)</f>
        <v>2423.48</v>
      </c>
      <c r="G24" s="2">
        <f>IFERROR(__xludf.DUMMYFUNCTION("""COMPUTED_VALUE"""),45324.66666666667)</f>
        <v>45324.66667</v>
      </c>
      <c r="H24" s="1">
        <f>IFERROR(__xludf.DUMMYFUNCTION("""COMPUTED_VALUE"""),2344.61)</f>
        <v>2344.61</v>
      </c>
      <c r="J24" s="2">
        <f>IFERROR(__xludf.DUMMYFUNCTION("""COMPUTED_VALUE"""),45324.66666666667)</f>
        <v>45324.66667</v>
      </c>
      <c r="K24" s="1">
        <f>IFERROR(__xludf.DUMMYFUNCTION("""COMPUTED_VALUE"""),2401.27)</f>
        <v>2401.27</v>
      </c>
      <c r="M24" s="2">
        <f>IFERROR(__xludf.DUMMYFUNCTION("""COMPUTED_VALUE"""),45324.66666666667)</f>
        <v>45324.66667</v>
      </c>
      <c r="N24" s="1">
        <f>IFERROR(__xludf.DUMMYFUNCTION("""COMPUTED_VALUE"""),7859602.0)</f>
        <v>7859602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IFERROR(__xludf.DUMMYFUNCTION("""COMPUTED_VALUE"""),2382.07)</f>
        <v>2382.07</v>
      </c>
      <c r="D25" s="2">
        <f>IFERROR(__xludf.DUMMYFUNCTION("""COMPUTED_VALUE"""),45327.66666666667)</f>
        <v>45327.66667</v>
      </c>
      <c r="E25" s="1">
        <f>IFERROR(__xludf.DUMMYFUNCTION("""COMPUTED_VALUE"""),2382.07)</f>
        <v>2382.07</v>
      </c>
      <c r="G25" s="2">
        <f>IFERROR(__xludf.DUMMYFUNCTION("""COMPUTED_VALUE"""),45327.66666666667)</f>
        <v>45327.66667</v>
      </c>
      <c r="H25" s="1">
        <f>IFERROR(__xludf.DUMMYFUNCTION("""COMPUTED_VALUE"""),2342.95)</f>
        <v>2342.95</v>
      </c>
      <c r="J25" s="2">
        <f>IFERROR(__xludf.DUMMYFUNCTION("""COMPUTED_VALUE"""),45327.66666666667)</f>
        <v>45327.66667</v>
      </c>
      <c r="K25" s="1">
        <f>IFERROR(__xludf.DUMMYFUNCTION("""COMPUTED_VALUE"""),2366.58)</f>
        <v>2366.58</v>
      </c>
      <c r="M25" s="2">
        <f>IFERROR(__xludf.DUMMYFUNCTION("""COMPUTED_VALUE"""),45327.66666666667)</f>
        <v>45327.66667</v>
      </c>
      <c r="N25" s="1">
        <f>IFERROR(__xludf.DUMMYFUNCTION("""COMPUTED_VALUE"""),6629082.0)</f>
        <v>6629082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IFERROR(__xludf.DUMMYFUNCTION("""COMPUTED_VALUE"""),2368.92)</f>
        <v>2368.92</v>
      </c>
      <c r="D26" s="2">
        <f>IFERROR(__xludf.DUMMYFUNCTION("""COMPUTED_VALUE"""),45328.66666666667)</f>
        <v>45328.66667</v>
      </c>
      <c r="E26" s="1">
        <f>IFERROR(__xludf.DUMMYFUNCTION("""COMPUTED_VALUE"""),2374.76)</f>
        <v>2374.76</v>
      </c>
      <c r="G26" s="2">
        <f>IFERROR(__xludf.DUMMYFUNCTION("""COMPUTED_VALUE"""),45328.66666666667)</f>
        <v>45328.66667</v>
      </c>
      <c r="H26" s="1">
        <f>IFERROR(__xludf.DUMMYFUNCTION("""COMPUTED_VALUE"""),2327.11)</f>
        <v>2327.11</v>
      </c>
      <c r="J26" s="2">
        <f>IFERROR(__xludf.DUMMYFUNCTION("""COMPUTED_VALUE"""),45328.66666666667)</f>
        <v>45328.66667</v>
      </c>
      <c r="K26" s="1">
        <f>IFERROR(__xludf.DUMMYFUNCTION("""COMPUTED_VALUE"""),2352.87)</f>
        <v>2352.87</v>
      </c>
      <c r="M26" s="2">
        <f>IFERROR(__xludf.DUMMYFUNCTION("""COMPUTED_VALUE"""),45328.66666666667)</f>
        <v>45328.66667</v>
      </c>
      <c r="N26" s="1">
        <f>IFERROR(__xludf.DUMMYFUNCTION("""COMPUTED_VALUE"""),7599892.0)</f>
        <v>7599892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IFERROR(__xludf.DUMMYFUNCTION("""COMPUTED_VALUE"""),2360.33)</f>
        <v>2360.33</v>
      </c>
      <c r="D27" s="2">
        <f>IFERROR(__xludf.DUMMYFUNCTION("""COMPUTED_VALUE"""),45329.66666666667)</f>
        <v>45329.66667</v>
      </c>
      <c r="E27" s="1">
        <f>IFERROR(__xludf.DUMMYFUNCTION("""COMPUTED_VALUE"""),2397.56)</f>
        <v>2397.56</v>
      </c>
      <c r="G27" s="2">
        <f>IFERROR(__xludf.DUMMYFUNCTION("""COMPUTED_VALUE"""),45329.66666666667)</f>
        <v>45329.66667</v>
      </c>
      <c r="H27" s="1">
        <f>IFERROR(__xludf.DUMMYFUNCTION("""COMPUTED_VALUE"""),2360.33)</f>
        <v>2360.33</v>
      </c>
      <c r="J27" s="2">
        <f>IFERROR(__xludf.DUMMYFUNCTION("""COMPUTED_VALUE"""),45329.66666666667)</f>
        <v>45329.66667</v>
      </c>
      <c r="K27" s="1">
        <f>IFERROR(__xludf.DUMMYFUNCTION("""COMPUTED_VALUE"""),2378.58)</f>
        <v>2378.58</v>
      </c>
      <c r="M27" s="2">
        <f>IFERROR(__xludf.DUMMYFUNCTION("""COMPUTED_VALUE"""),45329.66666666667)</f>
        <v>45329.66667</v>
      </c>
      <c r="N27" s="1">
        <f>IFERROR(__xludf.DUMMYFUNCTION("""COMPUTED_VALUE"""),6162711.0)</f>
        <v>6162711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IFERROR(__xludf.DUMMYFUNCTION("""COMPUTED_VALUE"""),2380.31)</f>
        <v>2380.31</v>
      </c>
      <c r="D28" s="2">
        <f>IFERROR(__xludf.DUMMYFUNCTION("""COMPUTED_VALUE"""),45330.66666666667)</f>
        <v>45330.66667</v>
      </c>
      <c r="E28" s="1">
        <f>IFERROR(__xludf.DUMMYFUNCTION("""COMPUTED_VALUE"""),2399.03)</f>
        <v>2399.03</v>
      </c>
      <c r="G28" s="2">
        <f>IFERROR(__xludf.DUMMYFUNCTION("""COMPUTED_VALUE"""),45330.66666666667)</f>
        <v>45330.66667</v>
      </c>
      <c r="H28" s="1">
        <f>IFERROR(__xludf.DUMMYFUNCTION("""COMPUTED_VALUE"""),2366.89)</f>
        <v>2366.89</v>
      </c>
      <c r="J28" s="2">
        <f>IFERROR(__xludf.DUMMYFUNCTION("""COMPUTED_VALUE"""),45330.66666666667)</f>
        <v>45330.66667</v>
      </c>
      <c r="K28" s="1">
        <f>IFERROR(__xludf.DUMMYFUNCTION("""COMPUTED_VALUE"""),2391.47)</f>
        <v>2391.47</v>
      </c>
      <c r="M28" s="2">
        <f>IFERROR(__xludf.DUMMYFUNCTION("""COMPUTED_VALUE"""),45330.66666666667)</f>
        <v>45330.66667</v>
      </c>
      <c r="N28" s="1">
        <f>IFERROR(__xludf.DUMMYFUNCTION("""COMPUTED_VALUE"""),5925107.0)</f>
        <v>5925107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IFERROR(__xludf.DUMMYFUNCTION("""COMPUTED_VALUE"""),2388.42)</f>
        <v>2388.42</v>
      </c>
      <c r="D29" s="2">
        <f>IFERROR(__xludf.DUMMYFUNCTION("""COMPUTED_VALUE"""),45331.66666666667)</f>
        <v>45331.66667</v>
      </c>
      <c r="E29" s="1">
        <f>IFERROR(__xludf.DUMMYFUNCTION("""COMPUTED_VALUE"""),2400.67)</f>
        <v>2400.67</v>
      </c>
      <c r="G29" s="2">
        <f>IFERROR(__xludf.DUMMYFUNCTION("""COMPUTED_VALUE"""),45331.66666666667)</f>
        <v>45331.66667</v>
      </c>
      <c r="H29" s="1">
        <f>IFERROR(__xludf.DUMMYFUNCTION("""COMPUTED_VALUE"""),2366.81)</f>
        <v>2366.81</v>
      </c>
      <c r="J29" s="2">
        <f>IFERROR(__xludf.DUMMYFUNCTION("""COMPUTED_VALUE"""),45331.66666666667)</f>
        <v>45331.66667</v>
      </c>
      <c r="K29" s="1">
        <f>IFERROR(__xludf.DUMMYFUNCTION("""COMPUTED_VALUE"""),2391.25)</f>
        <v>2391.25</v>
      </c>
      <c r="M29" s="2">
        <f>IFERROR(__xludf.DUMMYFUNCTION("""COMPUTED_VALUE"""),45331.66666666667)</f>
        <v>45331.66667</v>
      </c>
      <c r="N29" s="1">
        <f>IFERROR(__xludf.DUMMYFUNCTION("""COMPUTED_VALUE"""),6162803.0)</f>
        <v>6162803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IFERROR(__xludf.DUMMYFUNCTION("""COMPUTED_VALUE"""),2394.52)</f>
        <v>2394.52</v>
      </c>
      <c r="D30" s="2">
        <f>IFERROR(__xludf.DUMMYFUNCTION("""COMPUTED_VALUE"""),45334.66666666667)</f>
        <v>45334.66667</v>
      </c>
      <c r="E30" s="1">
        <f>IFERROR(__xludf.DUMMYFUNCTION("""COMPUTED_VALUE"""),2462.15)</f>
        <v>2462.15</v>
      </c>
      <c r="G30" s="2">
        <f>IFERROR(__xludf.DUMMYFUNCTION("""COMPUTED_VALUE"""),45334.66666666667)</f>
        <v>45334.66667</v>
      </c>
      <c r="H30" s="1">
        <f>IFERROR(__xludf.DUMMYFUNCTION("""COMPUTED_VALUE"""),2394.52)</f>
        <v>2394.52</v>
      </c>
      <c r="J30" s="2">
        <f>IFERROR(__xludf.DUMMYFUNCTION("""COMPUTED_VALUE"""),45334.66666666667)</f>
        <v>45334.66667</v>
      </c>
      <c r="K30" s="1">
        <f>IFERROR(__xludf.DUMMYFUNCTION("""COMPUTED_VALUE"""),2455.7)</f>
        <v>2455.7</v>
      </c>
      <c r="M30" s="2">
        <f>IFERROR(__xludf.DUMMYFUNCTION("""COMPUTED_VALUE"""),45334.66666666667)</f>
        <v>45334.66667</v>
      </c>
      <c r="N30" s="1">
        <f>IFERROR(__xludf.DUMMYFUNCTION("""COMPUTED_VALUE"""),8614008.0)</f>
        <v>8614008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IFERROR(__xludf.DUMMYFUNCTION("""COMPUTED_VALUE"""),2424.12)</f>
        <v>2424.12</v>
      </c>
      <c r="D31" s="2">
        <f>IFERROR(__xludf.DUMMYFUNCTION("""COMPUTED_VALUE"""),45335.66666666667)</f>
        <v>45335.66667</v>
      </c>
      <c r="E31" s="1">
        <f>IFERROR(__xludf.DUMMYFUNCTION("""COMPUTED_VALUE"""),2424.12)</f>
        <v>2424.12</v>
      </c>
      <c r="G31" s="2">
        <f>IFERROR(__xludf.DUMMYFUNCTION("""COMPUTED_VALUE"""),45335.66666666667)</f>
        <v>45335.66667</v>
      </c>
      <c r="H31" s="1">
        <f>IFERROR(__xludf.DUMMYFUNCTION("""COMPUTED_VALUE"""),2324.72)</f>
        <v>2324.72</v>
      </c>
      <c r="J31" s="2">
        <f>IFERROR(__xludf.DUMMYFUNCTION("""COMPUTED_VALUE"""),45335.66666666667)</f>
        <v>45335.66667</v>
      </c>
      <c r="K31" s="1">
        <f>IFERROR(__xludf.DUMMYFUNCTION("""COMPUTED_VALUE"""),2359.88)</f>
        <v>2359.88</v>
      </c>
      <c r="M31" s="2">
        <f>IFERROR(__xludf.DUMMYFUNCTION("""COMPUTED_VALUE"""),45335.66666666667)</f>
        <v>45335.66667</v>
      </c>
      <c r="N31" s="1">
        <f>IFERROR(__xludf.DUMMYFUNCTION("""COMPUTED_VALUE"""),1.0138285E7)</f>
        <v>10138285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IFERROR(__xludf.DUMMYFUNCTION("""COMPUTED_VALUE"""),2365.9)</f>
        <v>2365.9</v>
      </c>
      <c r="D32" s="2">
        <f>IFERROR(__xludf.DUMMYFUNCTION("""COMPUTED_VALUE"""),45336.66666666667)</f>
        <v>45336.66667</v>
      </c>
      <c r="E32" s="1">
        <f>IFERROR(__xludf.DUMMYFUNCTION("""COMPUTED_VALUE"""),2413.8)</f>
        <v>2413.8</v>
      </c>
      <c r="G32" s="2">
        <f>IFERROR(__xludf.DUMMYFUNCTION("""COMPUTED_VALUE"""),45336.66666666667)</f>
        <v>45336.66667</v>
      </c>
      <c r="H32" s="1">
        <f>IFERROR(__xludf.DUMMYFUNCTION("""COMPUTED_VALUE"""),2365.9)</f>
        <v>2365.9</v>
      </c>
      <c r="J32" s="2">
        <f>IFERROR(__xludf.DUMMYFUNCTION("""COMPUTED_VALUE"""),45336.66666666667)</f>
        <v>45336.66667</v>
      </c>
      <c r="K32" s="1">
        <f>IFERROR(__xludf.DUMMYFUNCTION("""COMPUTED_VALUE"""),2405.3)</f>
        <v>2405.3</v>
      </c>
      <c r="M32" s="2">
        <f>IFERROR(__xludf.DUMMYFUNCTION("""COMPUTED_VALUE"""),45336.66666666667)</f>
        <v>45336.66667</v>
      </c>
      <c r="N32" s="1">
        <f>IFERROR(__xludf.DUMMYFUNCTION("""COMPUTED_VALUE"""),6533697.0)</f>
        <v>6533697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IFERROR(__xludf.DUMMYFUNCTION("""COMPUTED_VALUE"""),2410.41)</f>
        <v>2410.41</v>
      </c>
      <c r="D33" s="2">
        <f>IFERROR(__xludf.DUMMYFUNCTION("""COMPUTED_VALUE"""),45337.66666666667)</f>
        <v>45337.66667</v>
      </c>
      <c r="E33" s="1">
        <f>IFERROR(__xludf.DUMMYFUNCTION("""COMPUTED_VALUE"""),2421.79)</f>
        <v>2421.79</v>
      </c>
      <c r="G33" s="2">
        <f>IFERROR(__xludf.DUMMYFUNCTION("""COMPUTED_VALUE"""),45337.66666666667)</f>
        <v>45337.66667</v>
      </c>
      <c r="H33" s="1">
        <f>IFERROR(__xludf.DUMMYFUNCTION("""COMPUTED_VALUE"""),2392.45)</f>
        <v>2392.45</v>
      </c>
      <c r="J33" s="2">
        <f>IFERROR(__xludf.DUMMYFUNCTION("""COMPUTED_VALUE"""),45337.66666666667)</f>
        <v>45337.66667</v>
      </c>
      <c r="K33" s="1">
        <f>IFERROR(__xludf.DUMMYFUNCTION("""COMPUTED_VALUE"""),2414.49)</f>
        <v>2414.49</v>
      </c>
      <c r="M33" s="2">
        <f>IFERROR(__xludf.DUMMYFUNCTION("""COMPUTED_VALUE"""),45337.66666666667)</f>
        <v>45337.66667</v>
      </c>
      <c r="N33" s="1">
        <f>IFERROR(__xludf.DUMMYFUNCTION("""COMPUTED_VALUE"""),6077113.0)</f>
        <v>6077113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IFERROR(__xludf.DUMMYFUNCTION("""COMPUTED_VALUE"""),2414.49)</f>
        <v>2414.49</v>
      </c>
      <c r="D34" s="2">
        <f>IFERROR(__xludf.DUMMYFUNCTION("""COMPUTED_VALUE"""),45338.66666666667)</f>
        <v>45338.66667</v>
      </c>
      <c r="E34" s="1">
        <f>IFERROR(__xludf.DUMMYFUNCTION("""COMPUTED_VALUE"""),2414.49)</f>
        <v>2414.49</v>
      </c>
      <c r="G34" s="2">
        <f>IFERROR(__xludf.DUMMYFUNCTION("""COMPUTED_VALUE"""),45338.66666666667)</f>
        <v>45338.66667</v>
      </c>
      <c r="H34" s="1">
        <f>IFERROR(__xludf.DUMMYFUNCTION("""COMPUTED_VALUE"""),2353.29)</f>
        <v>2353.29</v>
      </c>
      <c r="J34" s="2">
        <f>IFERROR(__xludf.DUMMYFUNCTION("""COMPUTED_VALUE"""),45338.66666666667)</f>
        <v>45338.66667</v>
      </c>
      <c r="K34" s="1">
        <f>IFERROR(__xludf.DUMMYFUNCTION("""COMPUTED_VALUE"""),2353.79)</f>
        <v>2353.79</v>
      </c>
      <c r="M34" s="2">
        <f>IFERROR(__xludf.DUMMYFUNCTION("""COMPUTED_VALUE"""),45338.66666666667)</f>
        <v>45338.66667</v>
      </c>
      <c r="N34" s="1">
        <f>IFERROR(__xludf.DUMMYFUNCTION("""COMPUTED_VALUE"""),7163089.0)</f>
        <v>7163089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IFERROR(__xludf.DUMMYFUNCTION("""COMPUTED_VALUE"""),2347.9)</f>
        <v>2347.9</v>
      </c>
      <c r="D35" s="2">
        <f>IFERROR(__xludf.DUMMYFUNCTION("""COMPUTED_VALUE"""),45342.66666666667)</f>
        <v>45342.66667</v>
      </c>
      <c r="E35" s="1">
        <f>IFERROR(__xludf.DUMMYFUNCTION("""COMPUTED_VALUE"""),2377.76)</f>
        <v>2377.76</v>
      </c>
      <c r="G35" s="2">
        <f>IFERROR(__xludf.DUMMYFUNCTION("""COMPUTED_VALUE"""),45342.66666666667)</f>
        <v>45342.66667</v>
      </c>
      <c r="H35" s="1">
        <f>IFERROR(__xludf.DUMMYFUNCTION("""COMPUTED_VALUE"""),2330.6)</f>
        <v>2330.6</v>
      </c>
      <c r="J35" s="2">
        <f>IFERROR(__xludf.DUMMYFUNCTION("""COMPUTED_VALUE"""),45342.66666666667)</f>
        <v>45342.66667</v>
      </c>
      <c r="K35" s="1">
        <f>IFERROR(__xludf.DUMMYFUNCTION("""COMPUTED_VALUE"""),2374.8)</f>
        <v>2374.8</v>
      </c>
      <c r="M35" s="2">
        <f>IFERROR(__xludf.DUMMYFUNCTION("""COMPUTED_VALUE"""),45342.66666666667)</f>
        <v>45342.66667</v>
      </c>
      <c r="N35" s="1">
        <f>IFERROR(__xludf.DUMMYFUNCTION("""COMPUTED_VALUE"""),8857941.0)</f>
        <v>8857941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IFERROR(__xludf.DUMMYFUNCTION("""COMPUTED_VALUE"""),2405.47)</f>
        <v>2405.47</v>
      </c>
      <c r="D36" s="2">
        <f>IFERROR(__xludf.DUMMYFUNCTION("""COMPUTED_VALUE"""),45343.66666666667)</f>
        <v>45343.66667</v>
      </c>
      <c r="E36" s="1">
        <f>IFERROR(__xludf.DUMMYFUNCTION("""COMPUTED_VALUE"""),2424.95)</f>
        <v>2424.95</v>
      </c>
      <c r="G36" s="2">
        <f>IFERROR(__xludf.DUMMYFUNCTION("""COMPUTED_VALUE"""),45343.66666666667)</f>
        <v>45343.66667</v>
      </c>
      <c r="H36" s="1">
        <f>IFERROR(__xludf.DUMMYFUNCTION("""COMPUTED_VALUE"""),2368.43)</f>
        <v>2368.43</v>
      </c>
      <c r="J36" s="2">
        <f>IFERROR(__xludf.DUMMYFUNCTION("""COMPUTED_VALUE"""),45343.66666666667)</f>
        <v>45343.66667</v>
      </c>
      <c r="K36" s="1">
        <f>IFERROR(__xludf.DUMMYFUNCTION("""COMPUTED_VALUE"""),2388.22)</f>
        <v>2388.22</v>
      </c>
      <c r="M36" s="2">
        <f>IFERROR(__xludf.DUMMYFUNCTION("""COMPUTED_VALUE"""),45343.66666666667)</f>
        <v>45343.66667</v>
      </c>
      <c r="N36" s="1">
        <f>IFERROR(__xludf.DUMMYFUNCTION("""COMPUTED_VALUE"""),8415597.0)</f>
        <v>8415597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IFERROR(__xludf.DUMMYFUNCTION("""COMPUTED_VALUE"""),2398.24)</f>
        <v>2398.24</v>
      </c>
      <c r="D37" s="2">
        <f>IFERROR(__xludf.DUMMYFUNCTION("""COMPUTED_VALUE"""),45344.66666666667)</f>
        <v>45344.66667</v>
      </c>
      <c r="E37" s="1">
        <f>IFERROR(__xludf.DUMMYFUNCTION("""COMPUTED_VALUE"""),2438.32)</f>
        <v>2438.32</v>
      </c>
      <c r="G37" s="2">
        <f>IFERROR(__xludf.DUMMYFUNCTION("""COMPUTED_VALUE"""),45344.66666666667)</f>
        <v>45344.66667</v>
      </c>
      <c r="H37" s="1">
        <f>IFERROR(__xludf.DUMMYFUNCTION("""COMPUTED_VALUE"""),2398.24)</f>
        <v>2398.24</v>
      </c>
      <c r="J37" s="2">
        <f>IFERROR(__xludf.DUMMYFUNCTION("""COMPUTED_VALUE"""),45344.66666666667)</f>
        <v>45344.66667</v>
      </c>
      <c r="K37" s="1">
        <f>IFERROR(__xludf.DUMMYFUNCTION("""COMPUTED_VALUE"""),2425.4)</f>
        <v>2425.4</v>
      </c>
      <c r="M37" s="2">
        <f>IFERROR(__xludf.DUMMYFUNCTION("""COMPUTED_VALUE"""),45344.66666666667)</f>
        <v>45344.66667</v>
      </c>
      <c r="N37" s="1">
        <f>IFERROR(__xludf.DUMMYFUNCTION("""COMPUTED_VALUE"""),6575787.0)</f>
        <v>6575787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IFERROR(__xludf.DUMMYFUNCTION("""COMPUTED_VALUE"""),2433.08)</f>
        <v>2433.08</v>
      </c>
      <c r="D38" s="2">
        <f>IFERROR(__xludf.DUMMYFUNCTION("""COMPUTED_VALUE"""),45345.66666666667)</f>
        <v>45345.66667</v>
      </c>
      <c r="E38" s="1">
        <f>IFERROR(__xludf.DUMMYFUNCTION("""COMPUTED_VALUE"""),2463.27)</f>
        <v>2463.27</v>
      </c>
      <c r="G38" s="2">
        <f>IFERROR(__xludf.DUMMYFUNCTION("""COMPUTED_VALUE"""),45345.66666666667)</f>
        <v>45345.66667</v>
      </c>
      <c r="H38" s="1">
        <f>IFERROR(__xludf.DUMMYFUNCTION("""COMPUTED_VALUE"""),2433.08)</f>
        <v>2433.08</v>
      </c>
      <c r="J38" s="2">
        <f>IFERROR(__xludf.DUMMYFUNCTION("""COMPUTED_VALUE"""),45345.66666666667)</f>
        <v>45345.66667</v>
      </c>
      <c r="K38" s="1">
        <f>IFERROR(__xludf.DUMMYFUNCTION("""COMPUTED_VALUE"""),2447.91)</f>
        <v>2447.91</v>
      </c>
      <c r="M38" s="2">
        <f>IFERROR(__xludf.DUMMYFUNCTION("""COMPUTED_VALUE"""),45345.66666666667)</f>
        <v>45345.66667</v>
      </c>
      <c r="N38" s="1">
        <f>IFERROR(__xludf.DUMMYFUNCTION("""COMPUTED_VALUE"""),5274354.0)</f>
        <v>5274354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IFERROR(__xludf.DUMMYFUNCTION("""COMPUTED_VALUE"""),2449.01)</f>
        <v>2449.01</v>
      </c>
      <c r="D39" s="2">
        <f>IFERROR(__xludf.DUMMYFUNCTION("""COMPUTED_VALUE"""),45348.66666666667)</f>
        <v>45348.66667</v>
      </c>
      <c r="E39" s="1">
        <f>IFERROR(__xludf.DUMMYFUNCTION("""COMPUTED_VALUE"""),2466.41)</f>
        <v>2466.41</v>
      </c>
      <c r="G39" s="2">
        <f>IFERROR(__xludf.DUMMYFUNCTION("""COMPUTED_VALUE"""),45348.66666666667)</f>
        <v>45348.66667</v>
      </c>
      <c r="H39" s="1">
        <f>IFERROR(__xludf.DUMMYFUNCTION("""COMPUTED_VALUE"""),2444.95)</f>
        <v>2444.95</v>
      </c>
      <c r="J39" s="2">
        <f>IFERROR(__xludf.DUMMYFUNCTION("""COMPUTED_VALUE"""),45348.66666666667)</f>
        <v>45348.66667</v>
      </c>
      <c r="K39" s="1">
        <f>IFERROR(__xludf.DUMMYFUNCTION("""COMPUTED_VALUE"""),2444.95)</f>
        <v>2444.95</v>
      </c>
      <c r="M39" s="2">
        <f>IFERROR(__xludf.DUMMYFUNCTION("""COMPUTED_VALUE"""),45348.66666666667)</f>
        <v>45348.66667</v>
      </c>
      <c r="N39" s="1">
        <f>IFERROR(__xludf.DUMMYFUNCTION("""COMPUTED_VALUE"""),5639902.0)</f>
        <v>5639902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IFERROR(__xludf.DUMMYFUNCTION("""COMPUTED_VALUE"""),2449.77)</f>
        <v>2449.77</v>
      </c>
      <c r="D40" s="2">
        <f>IFERROR(__xludf.DUMMYFUNCTION("""COMPUTED_VALUE"""),45349.66666666667)</f>
        <v>45349.66667</v>
      </c>
      <c r="E40" s="1">
        <f>IFERROR(__xludf.DUMMYFUNCTION("""COMPUTED_VALUE"""),2466.51)</f>
        <v>2466.51</v>
      </c>
      <c r="G40" s="2">
        <f>IFERROR(__xludf.DUMMYFUNCTION("""COMPUTED_VALUE"""),45349.66666666667)</f>
        <v>45349.66667</v>
      </c>
      <c r="H40" s="1">
        <f>IFERROR(__xludf.DUMMYFUNCTION("""COMPUTED_VALUE"""),2428.69)</f>
        <v>2428.69</v>
      </c>
      <c r="J40" s="2">
        <f>IFERROR(__xludf.DUMMYFUNCTION("""COMPUTED_VALUE"""),45349.66666666667)</f>
        <v>45349.66667</v>
      </c>
      <c r="K40" s="1">
        <f>IFERROR(__xludf.DUMMYFUNCTION("""COMPUTED_VALUE"""),2442.25)</f>
        <v>2442.25</v>
      </c>
      <c r="M40" s="2">
        <f>IFERROR(__xludf.DUMMYFUNCTION("""COMPUTED_VALUE"""),45349.66666666667)</f>
        <v>45349.66667</v>
      </c>
      <c r="N40" s="1">
        <f>IFERROR(__xludf.DUMMYFUNCTION("""COMPUTED_VALUE"""),5732618.0)</f>
        <v>5732618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IFERROR(__xludf.DUMMYFUNCTION("""COMPUTED_VALUE"""),2444.88)</f>
        <v>2444.88</v>
      </c>
      <c r="D41" s="2">
        <f>IFERROR(__xludf.DUMMYFUNCTION("""COMPUTED_VALUE"""),45350.66666666667)</f>
        <v>45350.66667</v>
      </c>
      <c r="E41" s="1">
        <f>IFERROR(__xludf.DUMMYFUNCTION("""COMPUTED_VALUE"""),2449.92)</f>
        <v>2449.92</v>
      </c>
      <c r="G41" s="2">
        <f>IFERROR(__xludf.DUMMYFUNCTION("""COMPUTED_VALUE"""),45350.66666666667)</f>
        <v>45350.66667</v>
      </c>
      <c r="H41" s="1">
        <f>IFERROR(__xludf.DUMMYFUNCTION("""COMPUTED_VALUE"""),2421.91)</f>
        <v>2421.91</v>
      </c>
      <c r="J41" s="2">
        <f>IFERROR(__xludf.DUMMYFUNCTION("""COMPUTED_VALUE"""),45350.66666666667)</f>
        <v>45350.66667</v>
      </c>
      <c r="K41" s="1">
        <f>IFERROR(__xludf.DUMMYFUNCTION("""COMPUTED_VALUE"""),2436.16)</f>
        <v>2436.16</v>
      </c>
      <c r="M41" s="2">
        <f>IFERROR(__xludf.DUMMYFUNCTION("""COMPUTED_VALUE"""),45350.66666666667)</f>
        <v>45350.66667</v>
      </c>
      <c r="N41" s="1">
        <f>IFERROR(__xludf.DUMMYFUNCTION("""COMPUTED_VALUE"""),5786157.0)</f>
        <v>5786157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IFERROR(__xludf.DUMMYFUNCTION("""COMPUTED_VALUE"""),2436.51)</f>
        <v>2436.51</v>
      </c>
      <c r="D42" s="2">
        <f>IFERROR(__xludf.DUMMYFUNCTION("""COMPUTED_VALUE"""),45351.66666666667)</f>
        <v>45351.66667</v>
      </c>
      <c r="E42" s="1">
        <f>IFERROR(__xludf.DUMMYFUNCTION("""COMPUTED_VALUE"""),2493.66)</f>
        <v>2493.66</v>
      </c>
      <c r="G42" s="2">
        <f>IFERROR(__xludf.DUMMYFUNCTION("""COMPUTED_VALUE"""),45351.66666666667)</f>
        <v>45351.66667</v>
      </c>
      <c r="H42" s="1">
        <f>IFERROR(__xludf.DUMMYFUNCTION("""COMPUTED_VALUE"""),2436.51)</f>
        <v>2436.51</v>
      </c>
      <c r="J42" s="2">
        <f>IFERROR(__xludf.DUMMYFUNCTION("""COMPUTED_VALUE"""),45351.66666666667)</f>
        <v>45351.66667</v>
      </c>
      <c r="K42" s="1">
        <f>IFERROR(__xludf.DUMMYFUNCTION("""COMPUTED_VALUE"""),2489.79)</f>
        <v>2489.79</v>
      </c>
      <c r="M42" s="2">
        <f>IFERROR(__xludf.DUMMYFUNCTION("""COMPUTED_VALUE"""),45351.66666666667)</f>
        <v>45351.66667</v>
      </c>
      <c r="N42" s="1">
        <f>IFERROR(__xludf.DUMMYFUNCTION("""COMPUTED_VALUE"""),1.1445231E7)</f>
        <v>11445231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IFERROR(__xludf.DUMMYFUNCTION("""COMPUTED_VALUE"""),2489.58)</f>
        <v>2489.58</v>
      </c>
      <c r="D43" s="2">
        <f>IFERROR(__xludf.DUMMYFUNCTION("""COMPUTED_VALUE"""),45352.66666666667)</f>
        <v>45352.66667</v>
      </c>
      <c r="E43" s="1">
        <f>IFERROR(__xludf.DUMMYFUNCTION("""COMPUTED_VALUE"""),2540.96)</f>
        <v>2540.96</v>
      </c>
      <c r="G43" s="2">
        <f>IFERROR(__xludf.DUMMYFUNCTION("""COMPUTED_VALUE"""),45352.66666666667)</f>
        <v>45352.66667</v>
      </c>
      <c r="H43" s="1">
        <f>IFERROR(__xludf.DUMMYFUNCTION("""COMPUTED_VALUE"""),2469.72)</f>
        <v>2469.72</v>
      </c>
      <c r="J43" s="2">
        <f>IFERROR(__xludf.DUMMYFUNCTION("""COMPUTED_VALUE"""),45352.66666666667)</f>
        <v>45352.66667</v>
      </c>
      <c r="K43" s="1">
        <f>IFERROR(__xludf.DUMMYFUNCTION("""COMPUTED_VALUE"""),2539.06)</f>
        <v>2539.06</v>
      </c>
      <c r="M43" s="2">
        <f>IFERROR(__xludf.DUMMYFUNCTION("""COMPUTED_VALUE"""),45352.66666666667)</f>
        <v>45352.66667</v>
      </c>
      <c r="N43" s="1">
        <f>IFERROR(__xludf.DUMMYFUNCTION("""COMPUTED_VALUE"""),7587433.0)</f>
        <v>7587433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IFERROR(__xludf.DUMMYFUNCTION("""COMPUTED_VALUE"""),2550.03)</f>
        <v>2550.03</v>
      </c>
      <c r="D44" s="2">
        <f>IFERROR(__xludf.DUMMYFUNCTION("""COMPUTED_VALUE"""),45355.66666666667)</f>
        <v>45355.66667</v>
      </c>
      <c r="E44" s="1">
        <f>IFERROR(__xludf.DUMMYFUNCTION("""COMPUTED_VALUE"""),2578.97)</f>
        <v>2578.97</v>
      </c>
      <c r="G44" s="2">
        <f>IFERROR(__xludf.DUMMYFUNCTION("""COMPUTED_VALUE"""),45355.66666666667)</f>
        <v>45355.66667</v>
      </c>
      <c r="H44" s="1">
        <f>IFERROR(__xludf.DUMMYFUNCTION("""COMPUTED_VALUE"""),2525.39)</f>
        <v>2525.39</v>
      </c>
      <c r="J44" s="2">
        <f>IFERROR(__xludf.DUMMYFUNCTION("""COMPUTED_VALUE"""),45355.66666666667)</f>
        <v>45355.66667</v>
      </c>
      <c r="K44" s="1">
        <f>IFERROR(__xludf.DUMMYFUNCTION("""COMPUTED_VALUE"""),2527.86)</f>
        <v>2527.86</v>
      </c>
      <c r="M44" s="2">
        <f>IFERROR(__xludf.DUMMYFUNCTION("""COMPUTED_VALUE"""),45355.66666666667)</f>
        <v>45355.66667</v>
      </c>
      <c r="N44" s="1">
        <f>IFERROR(__xludf.DUMMYFUNCTION("""COMPUTED_VALUE"""),8111258.0)</f>
        <v>8111258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IFERROR(__xludf.DUMMYFUNCTION("""COMPUTED_VALUE"""),2527.86)</f>
        <v>2527.86</v>
      </c>
      <c r="D45" s="2">
        <f>IFERROR(__xludf.DUMMYFUNCTION("""COMPUTED_VALUE"""),45356.66666666667)</f>
        <v>45356.66667</v>
      </c>
      <c r="E45" s="1">
        <f>IFERROR(__xludf.DUMMYFUNCTION("""COMPUTED_VALUE"""),2566.68)</f>
        <v>2566.68</v>
      </c>
      <c r="G45" s="2">
        <f>IFERROR(__xludf.DUMMYFUNCTION("""COMPUTED_VALUE"""),45356.66666666667)</f>
        <v>45356.66667</v>
      </c>
      <c r="H45" s="1">
        <f>IFERROR(__xludf.DUMMYFUNCTION("""COMPUTED_VALUE"""),2498.91)</f>
        <v>2498.91</v>
      </c>
      <c r="J45" s="2">
        <f>IFERROR(__xludf.DUMMYFUNCTION("""COMPUTED_VALUE"""),45356.66666666667)</f>
        <v>45356.66667</v>
      </c>
      <c r="K45" s="1">
        <f>IFERROR(__xludf.DUMMYFUNCTION("""COMPUTED_VALUE"""),2508.92)</f>
        <v>2508.92</v>
      </c>
      <c r="M45" s="2">
        <f>IFERROR(__xludf.DUMMYFUNCTION("""COMPUTED_VALUE"""),45356.66666666667)</f>
        <v>45356.66667</v>
      </c>
      <c r="N45" s="1">
        <f>IFERROR(__xludf.DUMMYFUNCTION("""COMPUTED_VALUE"""),8333446.0)</f>
        <v>8333446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IFERROR(__xludf.DUMMYFUNCTION("""COMPUTED_VALUE"""),2508.92)</f>
        <v>2508.92</v>
      </c>
      <c r="D46" s="2">
        <f>IFERROR(__xludf.DUMMYFUNCTION("""COMPUTED_VALUE"""),45357.66666666667)</f>
        <v>45357.66667</v>
      </c>
      <c r="E46" s="1">
        <f>IFERROR(__xludf.DUMMYFUNCTION("""COMPUTED_VALUE"""),2540.94)</f>
        <v>2540.94</v>
      </c>
      <c r="G46" s="2">
        <f>IFERROR(__xludf.DUMMYFUNCTION("""COMPUTED_VALUE"""),45357.66666666667)</f>
        <v>45357.66667</v>
      </c>
      <c r="H46" s="1">
        <f>IFERROR(__xludf.DUMMYFUNCTION("""COMPUTED_VALUE"""),2508.92)</f>
        <v>2508.92</v>
      </c>
      <c r="J46" s="2">
        <f>IFERROR(__xludf.DUMMYFUNCTION("""COMPUTED_VALUE"""),45357.66666666667)</f>
        <v>45357.66667</v>
      </c>
      <c r="K46" s="1">
        <f>IFERROR(__xludf.DUMMYFUNCTION("""COMPUTED_VALUE"""),2536.31)</f>
        <v>2536.31</v>
      </c>
      <c r="M46" s="2">
        <f>IFERROR(__xludf.DUMMYFUNCTION("""COMPUTED_VALUE"""),45357.66666666667)</f>
        <v>45357.66667</v>
      </c>
      <c r="N46" s="1">
        <f>IFERROR(__xludf.DUMMYFUNCTION("""COMPUTED_VALUE"""),7992093.0)</f>
        <v>7992093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IFERROR(__xludf.DUMMYFUNCTION("""COMPUTED_VALUE"""),2544.93)</f>
        <v>2544.93</v>
      </c>
      <c r="D47" s="2">
        <f>IFERROR(__xludf.DUMMYFUNCTION("""COMPUTED_VALUE"""),45358.66666666667)</f>
        <v>45358.66667</v>
      </c>
      <c r="E47" s="1">
        <f>IFERROR(__xludf.DUMMYFUNCTION("""COMPUTED_VALUE"""),2606.47)</f>
        <v>2606.47</v>
      </c>
      <c r="G47" s="2">
        <f>IFERROR(__xludf.DUMMYFUNCTION("""COMPUTED_VALUE"""),45358.66666666667)</f>
        <v>45358.66667</v>
      </c>
      <c r="H47" s="1">
        <f>IFERROR(__xludf.DUMMYFUNCTION("""COMPUTED_VALUE"""),2544.93)</f>
        <v>2544.93</v>
      </c>
      <c r="J47" s="2">
        <f>IFERROR(__xludf.DUMMYFUNCTION("""COMPUTED_VALUE"""),45358.66666666667)</f>
        <v>45358.66667</v>
      </c>
      <c r="K47" s="1">
        <f>IFERROR(__xludf.DUMMYFUNCTION("""COMPUTED_VALUE"""),2579.25)</f>
        <v>2579.25</v>
      </c>
      <c r="M47" s="2">
        <f>IFERROR(__xludf.DUMMYFUNCTION("""COMPUTED_VALUE"""),45358.66666666667)</f>
        <v>45358.66667</v>
      </c>
      <c r="N47" s="1">
        <f>IFERROR(__xludf.DUMMYFUNCTION("""COMPUTED_VALUE"""),9380550.0)</f>
        <v>9380550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IFERROR(__xludf.DUMMYFUNCTION("""COMPUTED_VALUE"""),2579.25)</f>
        <v>2579.25</v>
      </c>
      <c r="D48" s="2">
        <f>IFERROR(__xludf.DUMMYFUNCTION("""COMPUTED_VALUE"""),45359.66666666667)</f>
        <v>45359.66667</v>
      </c>
      <c r="E48" s="1">
        <f>IFERROR(__xludf.DUMMYFUNCTION("""COMPUTED_VALUE"""),2603.8)</f>
        <v>2603.8</v>
      </c>
      <c r="G48" s="2">
        <f>IFERROR(__xludf.DUMMYFUNCTION("""COMPUTED_VALUE"""),45359.66666666667)</f>
        <v>45359.66667</v>
      </c>
      <c r="H48" s="1">
        <f>IFERROR(__xludf.DUMMYFUNCTION("""COMPUTED_VALUE"""),2546.5)</f>
        <v>2546.5</v>
      </c>
      <c r="J48" s="2">
        <f>IFERROR(__xludf.DUMMYFUNCTION("""COMPUTED_VALUE"""),45359.66666666667)</f>
        <v>45359.66667</v>
      </c>
      <c r="K48" s="1">
        <f>IFERROR(__xludf.DUMMYFUNCTION("""COMPUTED_VALUE"""),2560.51)</f>
        <v>2560.51</v>
      </c>
      <c r="M48" s="2">
        <f>IFERROR(__xludf.DUMMYFUNCTION("""COMPUTED_VALUE"""),45359.66666666667)</f>
        <v>45359.66667</v>
      </c>
      <c r="N48" s="1">
        <f>IFERROR(__xludf.DUMMYFUNCTION("""COMPUTED_VALUE"""),6656224.0)</f>
        <v>6656224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IFERROR(__xludf.DUMMYFUNCTION("""COMPUTED_VALUE"""),2558.61)</f>
        <v>2558.61</v>
      </c>
      <c r="D49" s="2">
        <f>IFERROR(__xludf.DUMMYFUNCTION("""COMPUTED_VALUE"""),45362.66666666667)</f>
        <v>45362.66667</v>
      </c>
      <c r="E49" s="1">
        <f>IFERROR(__xludf.DUMMYFUNCTION("""COMPUTED_VALUE"""),2558.61)</f>
        <v>2558.61</v>
      </c>
      <c r="G49" s="2">
        <f>IFERROR(__xludf.DUMMYFUNCTION("""COMPUTED_VALUE"""),45362.66666666667)</f>
        <v>45362.66667</v>
      </c>
      <c r="H49" s="1">
        <f>IFERROR(__xludf.DUMMYFUNCTION("""COMPUTED_VALUE"""),2512.0)</f>
        <v>2512</v>
      </c>
      <c r="J49" s="2">
        <f>IFERROR(__xludf.DUMMYFUNCTION("""COMPUTED_VALUE"""),45362.66666666667)</f>
        <v>45362.66667</v>
      </c>
      <c r="K49" s="1">
        <f>IFERROR(__xludf.DUMMYFUNCTION("""COMPUTED_VALUE"""),2542.25)</f>
        <v>2542.25</v>
      </c>
      <c r="M49" s="2">
        <f>IFERROR(__xludf.DUMMYFUNCTION("""COMPUTED_VALUE"""),45362.66666666667)</f>
        <v>45362.66667</v>
      </c>
      <c r="N49" s="1">
        <f>IFERROR(__xludf.DUMMYFUNCTION("""COMPUTED_VALUE"""),7863231.0)</f>
        <v>7863231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IFERROR(__xludf.DUMMYFUNCTION("""COMPUTED_VALUE"""),2541.5)</f>
        <v>2541.5</v>
      </c>
      <c r="D50" s="2">
        <f>IFERROR(__xludf.DUMMYFUNCTION("""COMPUTED_VALUE"""),45363.66666666667)</f>
        <v>45363.66667</v>
      </c>
      <c r="E50" s="1">
        <f>IFERROR(__xludf.DUMMYFUNCTION("""COMPUTED_VALUE"""),2588.0)</f>
        <v>2588</v>
      </c>
      <c r="G50" s="2">
        <f>IFERROR(__xludf.DUMMYFUNCTION("""COMPUTED_VALUE"""),45363.66666666667)</f>
        <v>45363.66667</v>
      </c>
      <c r="H50" s="1">
        <f>IFERROR(__xludf.DUMMYFUNCTION("""COMPUTED_VALUE"""),2522.35)</f>
        <v>2522.35</v>
      </c>
      <c r="J50" s="2">
        <f>IFERROR(__xludf.DUMMYFUNCTION("""COMPUTED_VALUE"""),45363.66666666667)</f>
        <v>45363.66667</v>
      </c>
      <c r="K50" s="1">
        <f>IFERROR(__xludf.DUMMYFUNCTION("""COMPUTED_VALUE"""),2575.82)</f>
        <v>2575.82</v>
      </c>
      <c r="M50" s="2">
        <f>IFERROR(__xludf.DUMMYFUNCTION("""COMPUTED_VALUE"""),45363.66666666667)</f>
        <v>45363.66667</v>
      </c>
      <c r="N50" s="1">
        <f>IFERROR(__xludf.DUMMYFUNCTION("""COMPUTED_VALUE"""),7212406.0)</f>
        <v>7212406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IFERROR(__xludf.DUMMYFUNCTION("""COMPUTED_VALUE"""),2579.21)</f>
        <v>2579.21</v>
      </c>
      <c r="D51" s="2">
        <f>IFERROR(__xludf.DUMMYFUNCTION("""COMPUTED_VALUE"""),45364.66666666667)</f>
        <v>45364.66667</v>
      </c>
      <c r="E51" s="1">
        <f>IFERROR(__xludf.DUMMYFUNCTION("""COMPUTED_VALUE"""),2614.05)</f>
        <v>2614.05</v>
      </c>
      <c r="G51" s="2">
        <f>IFERROR(__xludf.DUMMYFUNCTION("""COMPUTED_VALUE"""),45364.66666666667)</f>
        <v>45364.66667</v>
      </c>
      <c r="H51" s="1">
        <f>IFERROR(__xludf.DUMMYFUNCTION("""COMPUTED_VALUE"""),2576.5)</f>
        <v>2576.5</v>
      </c>
      <c r="J51" s="2">
        <f>IFERROR(__xludf.DUMMYFUNCTION("""COMPUTED_VALUE"""),45364.66666666667)</f>
        <v>45364.66667</v>
      </c>
      <c r="K51" s="1">
        <f>IFERROR(__xludf.DUMMYFUNCTION("""COMPUTED_VALUE"""),2589.41)</f>
        <v>2589.41</v>
      </c>
      <c r="M51" s="2">
        <f>IFERROR(__xludf.DUMMYFUNCTION("""COMPUTED_VALUE"""),45364.66666666667)</f>
        <v>45364.66667</v>
      </c>
      <c r="N51" s="1">
        <f>IFERROR(__xludf.DUMMYFUNCTION("""COMPUTED_VALUE"""),9617154.0)</f>
        <v>9617154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IFERROR(__xludf.DUMMYFUNCTION("""COMPUTED_VALUE"""),2568.47)</f>
        <v>2568.47</v>
      </c>
      <c r="D52" s="2">
        <f>IFERROR(__xludf.DUMMYFUNCTION("""COMPUTED_VALUE"""),45365.66666666667)</f>
        <v>45365.66667</v>
      </c>
      <c r="E52" s="1">
        <f>IFERROR(__xludf.DUMMYFUNCTION("""COMPUTED_VALUE"""),2586.95)</f>
        <v>2586.95</v>
      </c>
      <c r="G52" s="2">
        <f>IFERROR(__xludf.DUMMYFUNCTION("""COMPUTED_VALUE"""),45365.66666666667)</f>
        <v>45365.66667</v>
      </c>
      <c r="H52" s="1">
        <f>IFERROR(__xludf.DUMMYFUNCTION("""COMPUTED_VALUE"""),2466.99)</f>
        <v>2466.99</v>
      </c>
      <c r="J52" s="2">
        <f>IFERROR(__xludf.DUMMYFUNCTION("""COMPUTED_VALUE"""),45365.66666666667)</f>
        <v>45365.66667</v>
      </c>
      <c r="K52" s="1">
        <f>IFERROR(__xludf.DUMMYFUNCTION("""COMPUTED_VALUE"""),2480.67)</f>
        <v>2480.67</v>
      </c>
      <c r="M52" s="2">
        <f>IFERROR(__xludf.DUMMYFUNCTION("""COMPUTED_VALUE"""),45365.66666666667)</f>
        <v>45365.66667</v>
      </c>
      <c r="N52" s="1">
        <f>IFERROR(__xludf.DUMMYFUNCTION("""COMPUTED_VALUE"""),1.5868699E7)</f>
        <v>15868699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IFERROR(__xludf.DUMMYFUNCTION("""COMPUTED_VALUE"""),2480.67)</f>
        <v>2480.67</v>
      </c>
      <c r="D53" s="2">
        <f>IFERROR(__xludf.DUMMYFUNCTION("""COMPUTED_VALUE"""),45366.66666666667)</f>
        <v>45366.66667</v>
      </c>
      <c r="E53" s="1">
        <f>IFERROR(__xludf.DUMMYFUNCTION("""COMPUTED_VALUE"""),2527.11)</f>
        <v>2527.11</v>
      </c>
      <c r="G53" s="2">
        <f>IFERROR(__xludf.DUMMYFUNCTION("""COMPUTED_VALUE"""),45366.66666666667)</f>
        <v>45366.66667</v>
      </c>
      <c r="H53" s="1">
        <f>IFERROR(__xludf.DUMMYFUNCTION("""COMPUTED_VALUE"""),2471.06)</f>
        <v>2471.06</v>
      </c>
      <c r="J53" s="2">
        <f>IFERROR(__xludf.DUMMYFUNCTION("""COMPUTED_VALUE"""),45366.66666666667)</f>
        <v>45366.66667</v>
      </c>
      <c r="K53" s="1">
        <f>IFERROR(__xludf.DUMMYFUNCTION("""COMPUTED_VALUE"""),2510.22)</f>
        <v>2510.22</v>
      </c>
      <c r="M53" s="2">
        <f>IFERROR(__xludf.DUMMYFUNCTION("""COMPUTED_VALUE"""),45366.66666666667)</f>
        <v>45366.66667</v>
      </c>
      <c r="N53" s="1">
        <f>IFERROR(__xludf.DUMMYFUNCTION("""COMPUTED_VALUE"""),2.3346028E7)</f>
        <v>23346028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IFERROR(__xludf.DUMMYFUNCTION("""COMPUTED_VALUE"""),2508.99)</f>
        <v>2508.99</v>
      </c>
      <c r="D54" s="2">
        <f>IFERROR(__xludf.DUMMYFUNCTION("""COMPUTED_VALUE"""),45369.66666666667)</f>
        <v>45369.66667</v>
      </c>
      <c r="E54" s="1">
        <f>IFERROR(__xludf.DUMMYFUNCTION("""COMPUTED_VALUE"""),2534.49)</f>
        <v>2534.49</v>
      </c>
      <c r="G54" s="2">
        <f>IFERROR(__xludf.DUMMYFUNCTION("""COMPUTED_VALUE"""),45369.66666666667)</f>
        <v>45369.66667</v>
      </c>
      <c r="H54" s="1">
        <f>IFERROR(__xludf.DUMMYFUNCTION("""COMPUTED_VALUE"""),2486.91)</f>
        <v>2486.91</v>
      </c>
      <c r="J54" s="2">
        <f>IFERROR(__xludf.DUMMYFUNCTION("""COMPUTED_VALUE"""),45369.66666666667)</f>
        <v>45369.66667</v>
      </c>
      <c r="K54" s="1">
        <f>IFERROR(__xludf.DUMMYFUNCTION("""COMPUTED_VALUE"""),2508.09)</f>
        <v>2508.09</v>
      </c>
      <c r="M54" s="2">
        <f>IFERROR(__xludf.DUMMYFUNCTION("""COMPUTED_VALUE"""),45369.66666666667)</f>
        <v>45369.66667</v>
      </c>
      <c r="N54" s="1">
        <f>IFERROR(__xludf.DUMMYFUNCTION("""COMPUTED_VALUE"""),7556289.0)</f>
        <v>7556289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IFERROR(__xludf.DUMMYFUNCTION("""COMPUTED_VALUE"""),2506.11)</f>
        <v>2506.11</v>
      </c>
      <c r="D55" s="2">
        <f>IFERROR(__xludf.DUMMYFUNCTION("""COMPUTED_VALUE"""),45370.66666666667)</f>
        <v>45370.66667</v>
      </c>
      <c r="E55" s="1">
        <f>IFERROR(__xludf.DUMMYFUNCTION("""COMPUTED_VALUE"""),2563.56)</f>
        <v>2563.56</v>
      </c>
      <c r="G55" s="2">
        <f>IFERROR(__xludf.DUMMYFUNCTION("""COMPUTED_VALUE"""),45370.66666666667)</f>
        <v>45370.66667</v>
      </c>
      <c r="H55" s="1">
        <f>IFERROR(__xludf.DUMMYFUNCTION("""COMPUTED_VALUE"""),2503.95)</f>
        <v>2503.95</v>
      </c>
      <c r="J55" s="2">
        <f>IFERROR(__xludf.DUMMYFUNCTION("""COMPUTED_VALUE"""),45370.66666666667)</f>
        <v>45370.66667</v>
      </c>
      <c r="K55" s="1">
        <f>IFERROR(__xludf.DUMMYFUNCTION("""COMPUTED_VALUE"""),2559.15)</f>
        <v>2559.15</v>
      </c>
      <c r="M55" s="2">
        <f>IFERROR(__xludf.DUMMYFUNCTION("""COMPUTED_VALUE"""),45370.66666666667)</f>
        <v>45370.66667</v>
      </c>
      <c r="N55" s="1">
        <f>IFERROR(__xludf.DUMMYFUNCTION("""COMPUTED_VALUE"""),7565988.0)</f>
        <v>7565988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IFERROR(__xludf.DUMMYFUNCTION("""COMPUTED_VALUE"""),2559.9)</f>
        <v>2559.9</v>
      </c>
      <c r="D56" s="2">
        <f>IFERROR(__xludf.DUMMYFUNCTION("""COMPUTED_VALUE"""),45371.66666666667)</f>
        <v>45371.66667</v>
      </c>
      <c r="E56" s="1">
        <f>IFERROR(__xludf.DUMMYFUNCTION("""COMPUTED_VALUE"""),2620.48)</f>
        <v>2620.48</v>
      </c>
      <c r="G56" s="2">
        <f>IFERROR(__xludf.DUMMYFUNCTION("""COMPUTED_VALUE"""),45371.66666666667)</f>
        <v>45371.66667</v>
      </c>
      <c r="H56" s="1">
        <f>IFERROR(__xludf.DUMMYFUNCTION("""COMPUTED_VALUE"""),2549.69)</f>
        <v>2549.69</v>
      </c>
      <c r="J56" s="2">
        <f>IFERROR(__xludf.DUMMYFUNCTION("""COMPUTED_VALUE"""),45371.66666666667)</f>
        <v>45371.66667</v>
      </c>
      <c r="K56" s="1">
        <f>IFERROR(__xludf.DUMMYFUNCTION("""COMPUTED_VALUE"""),2614.55)</f>
        <v>2614.55</v>
      </c>
      <c r="M56" s="2">
        <f>IFERROR(__xludf.DUMMYFUNCTION("""COMPUTED_VALUE"""),45371.66666666667)</f>
        <v>45371.66667</v>
      </c>
      <c r="N56" s="1">
        <f>IFERROR(__xludf.DUMMYFUNCTION("""COMPUTED_VALUE"""),6365617.0)</f>
        <v>6365617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IFERROR(__xludf.DUMMYFUNCTION("""COMPUTED_VALUE"""),2629.62)</f>
        <v>2629.62</v>
      </c>
      <c r="D57" s="2">
        <f>IFERROR(__xludf.DUMMYFUNCTION("""COMPUTED_VALUE"""),45372.66666666667)</f>
        <v>45372.66667</v>
      </c>
      <c r="E57" s="1">
        <f>IFERROR(__xludf.DUMMYFUNCTION("""COMPUTED_VALUE"""),2679.81)</f>
        <v>2679.81</v>
      </c>
      <c r="G57" s="2">
        <f>IFERROR(__xludf.DUMMYFUNCTION("""COMPUTED_VALUE"""),45372.66666666667)</f>
        <v>45372.66667</v>
      </c>
      <c r="H57" s="1">
        <f>IFERROR(__xludf.DUMMYFUNCTION("""COMPUTED_VALUE"""),2629.62)</f>
        <v>2629.62</v>
      </c>
      <c r="J57" s="2">
        <f>IFERROR(__xludf.DUMMYFUNCTION("""COMPUTED_VALUE"""),45372.66666666667)</f>
        <v>45372.66667</v>
      </c>
      <c r="K57" s="1">
        <f>IFERROR(__xludf.DUMMYFUNCTION("""COMPUTED_VALUE"""),2655.93)</f>
        <v>2655.93</v>
      </c>
      <c r="M57" s="2">
        <f>IFERROR(__xludf.DUMMYFUNCTION("""COMPUTED_VALUE"""),45372.66666666667)</f>
        <v>45372.66667</v>
      </c>
      <c r="N57" s="1">
        <f>IFERROR(__xludf.DUMMYFUNCTION("""COMPUTED_VALUE"""),7788472.0)</f>
        <v>7788472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IFERROR(__xludf.DUMMYFUNCTION("""COMPUTED_VALUE"""),2655.5)</f>
        <v>2655.5</v>
      </c>
      <c r="D58" s="2">
        <f>IFERROR(__xludf.DUMMYFUNCTION("""COMPUTED_VALUE"""),45373.66666666667)</f>
        <v>45373.66667</v>
      </c>
      <c r="E58" s="1">
        <f>IFERROR(__xludf.DUMMYFUNCTION("""COMPUTED_VALUE"""),2675.24)</f>
        <v>2675.24</v>
      </c>
      <c r="G58" s="2">
        <f>IFERROR(__xludf.DUMMYFUNCTION("""COMPUTED_VALUE"""),45373.66666666667)</f>
        <v>45373.66667</v>
      </c>
      <c r="H58" s="1">
        <f>IFERROR(__xludf.DUMMYFUNCTION("""COMPUTED_VALUE"""),2642.18)</f>
        <v>2642.18</v>
      </c>
      <c r="J58" s="2">
        <f>IFERROR(__xludf.DUMMYFUNCTION("""COMPUTED_VALUE"""),45373.66666666667)</f>
        <v>45373.66667</v>
      </c>
      <c r="K58" s="1">
        <f>IFERROR(__xludf.DUMMYFUNCTION("""COMPUTED_VALUE"""),2660.26)</f>
        <v>2660.26</v>
      </c>
      <c r="M58" s="2">
        <f>IFERROR(__xludf.DUMMYFUNCTION("""COMPUTED_VALUE"""),45373.66666666667)</f>
        <v>45373.66667</v>
      </c>
      <c r="N58" s="1">
        <f>IFERROR(__xludf.DUMMYFUNCTION("""COMPUTED_VALUE"""),5917987.0)</f>
        <v>5917987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IFERROR(__xludf.DUMMYFUNCTION("""COMPUTED_VALUE"""),2658.28)</f>
        <v>2658.28</v>
      </c>
      <c r="D59" s="2">
        <f>IFERROR(__xludf.DUMMYFUNCTION("""COMPUTED_VALUE"""),45376.66666666667)</f>
        <v>45376.66667</v>
      </c>
      <c r="E59" s="1">
        <f>IFERROR(__xludf.DUMMYFUNCTION("""COMPUTED_VALUE"""),2670.39)</f>
        <v>2670.39</v>
      </c>
      <c r="G59" s="2">
        <f>IFERROR(__xludf.DUMMYFUNCTION("""COMPUTED_VALUE"""),45376.66666666667)</f>
        <v>45376.66667</v>
      </c>
      <c r="H59" s="1">
        <f>IFERROR(__xludf.DUMMYFUNCTION("""COMPUTED_VALUE"""),2641.95)</f>
        <v>2641.95</v>
      </c>
      <c r="J59" s="2">
        <f>IFERROR(__xludf.DUMMYFUNCTION("""COMPUTED_VALUE"""),45376.66666666667)</f>
        <v>45376.66667</v>
      </c>
      <c r="K59" s="1">
        <f>IFERROR(__xludf.DUMMYFUNCTION("""COMPUTED_VALUE"""),2641.95)</f>
        <v>2641.95</v>
      </c>
      <c r="M59" s="2">
        <f>IFERROR(__xludf.DUMMYFUNCTION("""COMPUTED_VALUE"""),45376.66666666667)</f>
        <v>45376.66667</v>
      </c>
      <c r="N59" s="1">
        <f>IFERROR(__xludf.DUMMYFUNCTION("""COMPUTED_VALUE"""),4971134.0)</f>
        <v>4971134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IFERROR(__xludf.DUMMYFUNCTION("""COMPUTED_VALUE"""),2643.76)</f>
        <v>2643.76</v>
      </c>
      <c r="D60" s="2">
        <f>IFERROR(__xludf.DUMMYFUNCTION("""COMPUTED_VALUE"""),45377.66666666667)</f>
        <v>45377.66667</v>
      </c>
      <c r="E60" s="1">
        <f>IFERROR(__xludf.DUMMYFUNCTION("""COMPUTED_VALUE"""),2668.22)</f>
        <v>2668.22</v>
      </c>
      <c r="G60" s="2">
        <f>IFERROR(__xludf.DUMMYFUNCTION("""COMPUTED_VALUE"""),45377.66666666667)</f>
        <v>45377.66667</v>
      </c>
      <c r="H60" s="1">
        <f>IFERROR(__xludf.DUMMYFUNCTION("""COMPUTED_VALUE"""),2633.26)</f>
        <v>2633.26</v>
      </c>
      <c r="J60" s="2">
        <f>IFERROR(__xludf.DUMMYFUNCTION("""COMPUTED_VALUE"""),45377.66666666667)</f>
        <v>45377.66667</v>
      </c>
      <c r="K60" s="1">
        <f>IFERROR(__xludf.DUMMYFUNCTION("""COMPUTED_VALUE"""),2635.44)</f>
        <v>2635.44</v>
      </c>
      <c r="M60" s="2">
        <f>IFERROR(__xludf.DUMMYFUNCTION("""COMPUTED_VALUE"""),45377.66666666667)</f>
        <v>45377.66667</v>
      </c>
      <c r="N60" s="1">
        <f>IFERROR(__xludf.DUMMYFUNCTION("""COMPUTED_VALUE"""),5253432.0)</f>
        <v>5253432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IFERROR(__xludf.DUMMYFUNCTION("""COMPUTED_VALUE"""),2641.02)</f>
        <v>2641.02</v>
      </c>
      <c r="D61" s="2">
        <f>IFERROR(__xludf.DUMMYFUNCTION("""COMPUTED_VALUE"""),45378.66666666667)</f>
        <v>45378.66667</v>
      </c>
      <c r="E61" s="1">
        <f>IFERROR(__xludf.DUMMYFUNCTION("""COMPUTED_VALUE"""),2681.17)</f>
        <v>2681.17</v>
      </c>
      <c r="G61" s="2">
        <f>IFERROR(__xludf.DUMMYFUNCTION("""COMPUTED_VALUE"""),45378.66666666667)</f>
        <v>45378.66667</v>
      </c>
      <c r="H61" s="1">
        <f>IFERROR(__xludf.DUMMYFUNCTION("""COMPUTED_VALUE"""),2641.02)</f>
        <v>2641.02</v>
      </c>
      <c r="J61" s="2">
        <f>IFERROR(__xludf.DUMMYFUNCTION("""COMPUTED_VALUE"""),45378.66666666667)</f>
        <v>45378.66667</v>
      </c>
      <c r="K61" s="1">
        <f>IFERROR(__xludf.DUMMYFUNCTION("""COMPUTED_VALUE"""),2678.49)</f>
        <v>2678.49</v>
      </c>
      <c r="M61" s="2">
        <f>IFERROR(__xludf.DUMMYFUNCTION("""COMPUTED_VALUE"""),45378.66666666667)</f>
        <v>45378.66667</v>
      </c>
      <c r="N61" s="1">
        <f>IFERROR(__xludf.DUMMYFUNCTION("""COMPUTED_VALUE"""),4802173.0)</f>
        <v>4802173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IFERROR(__xludf.DUMMYFUNCTION("""COMPUTED_VALUE"""),2680.02)</f>
        <v>2680.02</v>
      </c>
      <c r="D62" s="2">
        <f>IFERROR(__xludf.DUMMYFUNCTION("""COMPUTED_VALUE"""),45379.66666666667)</f>
        <v>45379.66667</v>
      </c>
      <c r="E62" s="1">
        <f>IFERROR(__xludf.DUMMYFUNCTION("""COMPUTED_VALUE"""),2732.67)</f>
        <v>2732.67</v>
      </c>
      <c r="G62" s="2">
        <f>IFERROR(__xludf.DUMMYFUNCTION("""COMPUTED_VALUE"""),45379.66666666667)</f>
        <v>45379.66667</v>
      </c>
      <c r="H62" s="1">
        <f>IFERROR(__xludf.DUMMYFUNCTION("""COMPUTED_VALUE"""),2680.02)</f>
        <v>2680.02</v>
      </c>
      <c r="J62" s="2">
        <f>IFERROR(__xludf.DUMMYFUNCTION("""COMPUTED_VALUE"""),45379.66666666667)</f>
        <v>45379.66667</v>
      </c>
      <c r="K62" s="1">
        <f>IFERROR(__xludf.DUMMYFUNCTION("""COMPUTED_VALUE"""),2723.52)</f>
        <v>2723.52</v>
      </c>
      <c r="M62" s="2">
        <f>IFERROR(__xludf.DUMMYFUNCTION("""COMPUTED_VALUE"""),45379.66666666667)</f>
        <v>45379.66667</v>
      </c>
      <c r="N62" s="1">
        <f>IFERROR(__xludf.DUMMYFUNCTION("""COMPUTED_VALUE"""),6856725.0)</f>
        <v>6856725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IFERROR(__xludf.DUMMYFUNCTION("""COMPUTED_VALUE"""),2723.52)</f>
        <v>2723.52</v>
      </c>
      <c r="D63" s="2">
        <f>IFERROR(__xludf.DUMMYFUNCTION("""COMPUTED_VALUE"""),45383.66666666667)</f>
        <v>45383.66667</v>
      </c>
      <c r="E63" s="1">
        <f>IFERROR(__xludf.DUMMYFUNCTION("""COMPUTED_VALUE"""),2736.8)</f>
        <v>2736.8</v>
      </c>
      <c r="G63" s="2">
        <f>IFERROR(__xludf.DUMMYFUNCTION("""COMPUTED_VALUE"""),45383.66666666667)</f>
        <v>45383.66667</v>
      </c>
      <c r="H63" s="1">
        <f>IFERROR(__xludf.DUMMYFUNCTION("""COMPUTED_VALUE"""),2671.76)</f>
        <v>2671.76</v>
      </c>
      <c r="J63" s="2">
        <f>IFERROR(__xludf.DUMMYFUNCTION("""COMPUTED_VALUE"""),45383.66666666667)</f>
        <v>45383.66667</v>
      </c>
      <c r="K63" s="1">
        <f>IFERROR(__xludf.DUMMYFUNCTION("""COMPUTED_VALUE"""),2679.7)</f>
        <v>2679.7</v>
      </c>
      <c r="M63" s="2">
        <f>IFERROR(__xludf.DUMMYFUNCTION("""COMPUTED_VALUE"""),45383.66666666667)</f>
        <v>45383.66667</v>
      </c>
      <c r="N63" s="1">
        <f>IFERROR(__xludf.DUMMYFUNCTION("""COMPUTED_VALUE"""),6132345.0)</f>
        <v>6132345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IFERROR(__xludf.DUMMYFUNCTION("""COMPUTED_VALUE"""),2657.06)</f>
        <v>2657.06</v>
      </c>
      <c r="D64" s="2">
        <f>IFERROR(__xludf.DUMMYFUNCTION("""COMPUTED_VALUE"""),45384.66666666667)</f>
        <v>45384.66667</v>
      </c>
      <c r="E64" s="1">
        <f>IFERROR(__xludf.DUMMYFUNCTION("""COMPUTED_VALUE"""),2657.06)</f>
        <v>2657.06</v>
      </c>
      <c r="G64" s="2">
        <f>IFERROR(__xludf.DUMMYFUNCTION("""COMPUTED_VALUE"""),45384.66666666667)</f>
        <v>45384.66667</v>
      </c>
      <c r="H64" s="1">
        <f>IFERROR(__xludf.DUMMYFUNCTION("""COMPUTED_VALUE"""),2571.29)</f>
        <v>2571.29</v>
      </c>
      <c r="J64" s="2">
        <f>IFERROR(__xludf.DUMMYFUNCTION("""COMPUTED_VALUE"""),45384.66666666667)</f>
        <v>45384.66667</v>
      </c>
      <c r="K64" s="1">
        <f>IFERROR(__xludf.DUMMYFUNCTION("""COMPUTED_VALUE"""),2596.58)</f>
        <v>2596.58</v>
      </c>
      <c r="M64" s="2">
        <f>IFERROR(__xludf.DUMMYFUNCTION("""COMPUTED_VALUE"""),45384.66666666667)</f>
        <v>45384.66667</v>
      </c>
      <c r="N64" s="1">
        <f>IFERROR(__xludf.DUMMYFUNCTION("""COMPUTED_VALUE"""),8728182.0)</f>
        <v>8728182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IFERROR(__xludf.DUMMYFUNCTION("""COMPUTED_VALUE"""),2584.1)</f>
        <v>2584.1</v>
      </c>
      <c r="D65" s="2">
        <f>IFERROR(__xludf.DUMMYFUNCTION("""COMPUTED_VALUE"""),45385.66666666667)</f>
        <v>45385.66667</v>
      </c>
      <c r="E65" s="1">
        <f>IFERROR(__xludf.DUMMYFUNCTION("""COMPUTED_VALUE"""),2639.1)</f>
        <v>2639.1</v>
      </c>
      <c r="G65" s="2">
        <f>IFERROR(__xludf.DUMMYFUNCTION("""COMPUTED_VALUE"""),45385.66666666667)</f>
        <v>45385.66667</v>
      </c>
      <c r="H65" s="1">
        <f>IFERROR(__xludf.DUMMYFUNCTION("""COMPUTED_VALUE"""),2581.59)</f>
        <v>2581.59</v>
      </c>
      <c r="J65" s="2">
        <f>IFERROR(__xludf.DUMMYFUNCTION("""COMPUTED_VALUE"""),45385.66666666667)</f>
        <v>45385.66667</v>
      </c>
      <c r="K65" s="1">
        <f>IFERROR(__xludf.DUMMYFUNCTION("""COMPUTED_VALUE"""),2636.64)</f>
        <v>2636.64</v>
      </c>
      <c r="M65" s="2">
        <f>IFERROR(__xludf.DUMMYFUNCTION("""COMPUTED_VALUE"""),45385.66666666667)</f>
        <v>45385.66667</v>
      </c>
      <c r="N65" s="1">
        <f>IFERROR(__xludf.DUMMYFUNCTION("""COMPUTED_VALUE"""),6711778.0)</f>
        <v>6711778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IFERROR(__xludf.DUMMYFUNCTION("""COMPUTED_VALUE"""),2654.96)</f>
        <v>2654.96</v>
      </c>
      <c r="D66" s="2">
        <f>IFERROR(__xludf.DUMMYFUNCTION("""COMPUTED_VALUE"""),45386.66666666667)</f>
        <v>45386.66667</v>
      </c>
      <c r="E66" s="1">
        <f>IFERROR(__xludf.DUMMYFUNCTION("""COMPUTED_VALUE"""),2673.32)</f>
        <v>2673.32</v>
      </c>
      <c r="G66" s="2">
        <f>IFERROR(__xludf.DUMMYFUNCTION("""COMPUTED_VALUE"""),45386.66666666667)</f>
        <v>45386.66667</v>
      </c>
      <c r="H66" s="1">
        <f>IFERROR(__xludf.DUMMYFUNCTION("""COMPUTED_VALUE"""),2593.34)</f>
        <v>2593.34</v>
      </c>
      <c r="J66" s="2">
        <f>IFERROR(__xludf.DUMMYFUNCTION("""COMPUTED_VALUE"""),45386.66666666667)</f>
        <v>45386.66667</v>
      </c>
      <c r="K66" s="1">
        <f>IFERROR(__xludf.DUMMYFUNCTION("""COMPUTED_VALUE"""),2598.68)</f>
        <v>2598.68</v>
      </c>
      <c r="M66" s="2">
        <f>IFERROR(__xludf.DUMMYFUNCTION("""COMPUTED_VALUE"""),45386.66666666667)</f>
        <v>45386.66667</v>
      </c>
      <c r="N66" s="1">
        <f>IFERROR(__xludf.DUMMYFUNCTION("""COMPUTED_VALUE"""),7187000.0)</f>
        <v>7187000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IFERROR(__xludf.DUMMYFUNCTION("""COMPUTED_VALUE"""),2597.85)</f>
        <v>2597.85</v>
      </c>
      <c r="D67" s="2">
        <f>IFERROR(__xludf.DUMMYFUNCTION("""COMPUTED_VALUE"""),45387.66666666667)</f>
        <v>45387.66667</v>
      </c>
      <c r="E67" s="1">
        <f>IFERROR(__xludf.DUMMYFUNCTION("""COMPUTED_VALUE"""),2646.94)</f>
        <v>2646.94</v>
      </c>
      <c r="G67" s="2">
        <f>IFERROR(__xludf.DUMMYFUNCTION("""COMPUTED_VALUE"""),45387.66666666667)</f>
        <v>45387.66667</v>
      </c>
      <c r="H67" s="1">
        <f>IFERROR(__xludf.DUMMYFUNCTION("""COMPUTED_VALUE"""),2597.85)</f>
        <v>2597.85</v>
      </c>
      <c r="J67" s="2">
        <f>IFERROR(__xludf.DUMMYFUNCTION("""COMPUTED_VALUE"""),45387.66666666667)</f>
        <v>45387.66667</v>
      </c>
      <c r="K67" s="1">
        <f>IFERROR(__xludf.DUMMYFUNCTION("""COMPUTED_VALUE"""),2643.93)</f>
        <v>2643.93</v>
      </c>
      <c r="M67" s="2">
        <f>IFERROR(__xludf.DUMMYFUNCTION("""COMPUTED_VALUE"""),45387.66666666667)</f>
        <v>45387.66667</v>
      </c>
      <c r="N67" s="1">
        <f>IFERROR(__xludf.DUMMYFUNCTION("""COMPUTED_VALUE"""),6193169.0)</f>
        <v>6193169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IFERROR(__xludf.DUMMYFUNCTION("""COMPUTED_VALUE"""),2643.93)</f>
        <v>2643.93</v>
      </c>
      <c r="D68" s="2">
        <f>IFERROR(__xludf.DUMMYFUNCTION("""COMPUTED_VALUE"""),45390.66666666667)</f>
        <v>45390.66667</v>
      </c>
      <c r="E68" s="1">
        <f>IFERROR(__xludf.DUMMYFUNCTION("""COMPUTED_VALUE"""),2654.46)</f>
        <v>2654.46</v>
      </c>
      <c r="G68" s="2">
        <f>IFERROR(__xludf.DUMMYFUNCTION("""COMPUTED_VALUE"""),45390.66666666667)</f>
        <v>45390.66667</v>
      </c>
      <c r="H68" s="1">
        <f>IFERROR(__xludf.DUMMYFUNCTION("""COMPUTED_VALUE"""),2610.25)</f>
        <v>2610.25</v>
      </c>
      <c r="J68" s="2">
        <f>IFERROR(__xludf.DUMMYFUNCTION("""COMPUTED_VALUE"""),45390.66666666667)</f>
        <v>45390.66667</v>
      </c>
      <c r="K68" s="1">
        <f>IFERROR(__xludf.DUMMYFUNCTION("""COMPUTED_VALUE"""),2618.85)</f>
        <v>2618.85</v>
      </c>
      <c r="M68" s="2">
        <f>IFERROR(__xludf.DUMMYFUNCTION("""COMPUTED_VALUE"""),45390.66666666667)</f>
        <v>45390.66667</v>
      </c>
      <c r="N68" s="1">
        <f>IFERROR(__xludf.DUMMYFUNCTION("""COMPUTED_VALUE"""),6267298.0)</f>
        <v>6267298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IFERROR(__xludf.DUMMYFUNCTION("""COMPUTED_VALUE"""),2618.85)</f>
        <v>2618.85</v>
      </c>
      <c r="D69" s="2">
        <f>IFERROR(__xludf.DUMMYFUNCTION("""COMPUTED_VALUE"""),45391.66666666667)</f>
        <v>45391.66667</v>
      </c>
      <c r="E69" s="1">
        <f>IFERROR(__xludf.DUMMYFUNCTION("""COMPUTED_VALUE"""),2644.07)</f>
        <v>2644.07</v>
      </c>
      <c r="G69" s="2">
        <f>IFERROR(__xludf.DUMMYFUNCTION("""COMPUTED_VALUE"""),45391.66666666667)</f>
        <v>45391.66667</v>
      </c>
      <c r="H69" s="1">
        <f>IFERROR(__xludf.DUMMYFUNCTION("""COMPUTED_VALUE"""),2587.98)</f>
        <v>2587.98</v>
      </c>
      <c r="J69" s="2">
        <f>IFERROR(__xludf.DUMMYFUNCTION("""COMPUTED_VALUE"""),45391.66666666667)</f>
        <v>45391.66667</v>
      </c>
      <c r="K69" s="1">
        <f>IFERROR(__xludf.DUMMYFUNCTION("""COMPUTED_VALUE"""),2634.83)</f>
        <v>2634.83</v>
      </c>
      <c r="M69" s="2">
        <f>IFERROR(__xludf.DUMMYFUNCTION("""COMPUTED_VALUE"""),45391.66666666667)</f>
        <v>45391.66667</v>
      </c>
      <c r="N69" s="1">
        <f>IFERROR(__xludf.DUMMYFUNCTION("""COMPUTED_VALUE"""),5694687.0)</f>
        <v>5694687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IFERROR(__xludf.DUMMYFUNCTION("""COMPUTED_VALUE"""),2609.5)</f>
        <v>2609.5</v>
      </c>
      <c r="D70" s="2">
        <f>IFERROR(__xludf.DUMMYFUNCTION("""COMPUTED_VALUE"""),45392.66666666667)</f>
        <v>45392.66667</v>
      </c>
      <c r="E70" s="1">
        <f>IFERROR(__xludf.DUMMYFUNCTION("""COMPUTED_VALUE"""),2609.5)</f>
        <v>2609.5</v>
      </c>
      <c r="G70" s="2">
        <f>IFERROR(__xludf.DUMMYFUNCTION("""COMPUTED_VALUE"""),45392.66666666667)</f>
        <v>45392.66667</v>
      </c>
      <c r="H70" s="1">
        <f>IFERROR(__xludf.DUMMYFUNCTION("""COMPUTED_VALUE"""),2494.75)</f>
        <v>2494.75</v>
      </c>
      <c r="J70" s="2">
        <f>IFERROR(__xludf.DUMMYFUNCTION("""COMPUTED_VALUE"""),45392.66666666667)</f>
        <v>45392.66667</v>
      </c>
      <c r="K70" s="1">
        <f>IFERROR(__xludf.DUMMYFUNCTION("""COMPUTED_VALUE"""),2495.42)</f>
        <v>2495.42</v>
      </c>
      <c r="M70" s="2">
        <f>IFERROR(__xludf.DUMMYFUNCTION("""COMPUTED_VALUE"""),45392.66666666667)</f>
        <v>45392.66667</v>
      </c>
      <c r="N70" s="1">
        <f>IFERROR(__xludf.DUMMYFUNCTION("""COMPUTED_VALUE"""),1.1317495E7)</f>
        <v>11317495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IFERROR(__xludf.DUMMYFUNCTION("""COMPUTED_VALUE"""),2500.1)</f>
        <v>2500.1</v>
      </c>
      <c r="D71" s="2">
        <f>IFERROR(__xludf.DUMMYFUNCTION("""COMPUTED_VALUE"""),45393.66666666667)</f>
        <v>45393.66667</v>
      </c>
      <c r="E71" s="1">
        <f>IFERROR(__xludf.DUMMYFUNCTION("""COMPUTED_VALUE"""),2549.96)</f>
        <v>2549.96</v>
      </c>
      <c r="G71" s="2">
        <f>IFERROR(__xludf.DUMMYFUNCTION("""COMPUTED_VALUE"""),45393.66666666667)</f>
        <v>45393.66667</v>
      </c>
      <c r="H71" s="1">
        <f>IFERROR(__xludf.DUMMYFUNCTION("""COMPUTED_VALUE"""),2500.1)</f>
        <v>2500.1</v>
      </c>
      <c r="J71" s="2">
        <f>IFERROR(__xludf.DUMMYFUNCTION("""COMPUTED_VALUE"""),45393.66666666667)</f>
        <v>45393.66667</v>
      </c>
      <c r="K71" s="1">
        <f>IFERROR(__xludf.DUMMYFUNCTION("""COMPUTED_VALUE"""),2531.91)</f>
        <v>2531.91</v>
      </c>
      <c r="M71" s="2">
        <f>IFERROR(__xludf.DUMMYFUNCTION("""COMPUTED_VALUE"""),45393.66666666667)</f>
        <v>45393.66667</v>
      </c>
      <c r="N71" s="1">
        <f>IFERROR(__xludf.DUMMYFUNCTION("""COMPUTED_VALUE"""),7284080.0)</f>
        <v>7284080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IFERROR(__xludf.DUMMYFUNCTION("""COMPUTED_VALUE"""),2526.96)</f>
        <v>2526.96</v>
      </c>
      <c r="D72" s="2">
        <f>IFERROR(__xludf.DUMMYFUNCTION("""COMPUTED_VALUE"""),45394.66666666667)</f>
        <v>45394.66667</v>
      </c>
      <c r="E72" s="1">
        <f>IFERROR(__xludf.DUMMYFUNCTION("""COMPUTED_VALUE"""),2540.66)</f>
        <v>2540.66</v>
      </c>
      <c r="G72" s="2">
        <f>IFERROR(__xludf.DUMMYFUNCTION("""COMPUTED_VALUE"""),45394.66666666667)</f>
        <v>45394.66667</v>
      </c>
      <c r="H72" s="1">
        <f>IFERROR(__xludf.DUMMYFUNCTION("""COMPUTED_VALUE"""),2508.24)</f>
        <v>2508.24</v>
      </c>
      <c r="J72" s="2">
        <f>IFERROR(__xludf.DUMMYFUNCTION("""COMPUTED_VALUE"""),45394.66666666667)</f>
        <v>45394.66667</v>
      </c>
      <c r="K72" s="1">
        <f>IFERROR(__xludf.DUMMYFUNCTION("""COMPUTED_VALUE"""),2540.66)</f>
        <v>2540.66</v>
      </c>
      <c r="M72" s="2">
        <f>IFERROR(__xludf.DUMMYFUNCTION("""COMPUTED_VALUE"""),45394.66666666667)</f>
        <v>45394.66667</v>
      </c>
      <c r="N72" s="1">
        <f>IFERROR(__xludf.DUMMYFUNCTION("""COMPUTED_VALUE"""),7746080.0)</f>
        <v>7746080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IFERROR(__xludf.DUMMYFUNCTION("""COMPUTED_VALUE"""),2539.84)</f>
        <v>2539.84</v>
      </c>
      <c r="D73" s="2">
        <f>IFERROR(__xludf.DUMMYFUNCTION("""COMPUTED_VALUE"""),45397.66666666667)</f>
        <v>45397.66667</v>
      </c>
      <c r="E73" s="1">
        <f>IFERROR(__xludf.DUMMYFUNCTION("""COMPUTED_VALUE"""),2562.53)</f>
        <v>2562.53</v>
      </c>
      <c r="G73" s="2">
        <f>IFERROR(__xludf.DUMMYFUNCTION("""COMPUTED_VALUE"""),45397.66666666667)</f>
        <v>45397.66667</v>
      </c>
      <c r="H73" s="1">
        <f>IFERROR(__xludf.DUMMYFUNCTION("""COMPUTED_VALUE"""),2488.79)</f>
        <v>2488.79</v>
      </c>
      <c r="J73" s="2">
        <f>IFERROR(__xludf.DUMMYFUNCTION("""COMPUTED_VALUE"""),45397.66666666667)</f>
        <v>45397.66667</v>
      </c>
      <c r="K73" s="1">
        <f>IFERROR(__xludf.DUMMYFUNCTION("""COMPUTED_VALUE"""),2495.6)</f>
        <v>2495.6</v>
      </c>
      <c r="M73" s="2">
        <f>IFERROR(__xludf.DUMMYFUNCTION("""COMPUTED_VALUE"""),45397.66666666667)</f>
        <v>45397.66667</v>
      </c>
      <c r="N73" s="1">
        <f>IFERROR(__xludf.DUMMYFUNCTION("""COMPUTED_VALUE"""),8422374.0)</f>
        <v>8422374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IFERROR(__xludf.DUMMYFUNCTION("""COMPUTED_VALUE"""),2470.25)</f>
        <v>2470.25</v>
      </c>
      <c r="D74" s="2">
        <f>IFERROR(__xludf.DUMMYFUNCTION("""COMPUTED_VALUE"""),45398.66666666667)</f>
        <v>45398.66667</v>
      </c>
      <c r="E74" s="1">
        <f>IFERROR(__xludf.DUMMYFUNCTION("""COMPUTED_VALUE"""),2470.25)</f>
        <v>2470.25</v>
      </c>
      <c r="G74" s="2">
        <f>IFERROR(__xludf.DUMMYFUNCTION("""COMPUTED_VALUE"""),45398.66666666667)</f>
        <v>45398.66667</v>
      </c>
      <c r="H74" s="1">
        <f>IFERROR(__xludf.DUMMYFUNCTION("""COMPUTED_VALUE"""),2411.11)</f>
        <v>2411.11</v>
      </c>
      <c r="J74" s="2">
        <f>IFERROR(__xludf.DUMMYFUNCTION("""COMPUTED_VALUE"""),45398.66666666667)</f>
        <v>45398.66667</v>
      </c>
      <c r="K74" s="1">
        <f>IFERROR(__xludf.DUMMYFUNCTION("""COMPUTED_VALUE"""),2443.99)</f>
        <v>2443.99</v>
      </c>
      <c r="M74" s="2">
        <f>IFERROR(__xludf.DUMMYFUNCTION("""COMPUTED_VALUE"""),45398.66666666667)</f>
        <v>45398.66667</v>
      </c>
      <c r="N74" s="1">
        <f>IFERROR(__xludf.DUMMYFUNCTION("""COMPUTED_VALUE"""),1.0209974E7)</f>
        <v>10209974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IFERROR(__xludf.DUMMYFUNCTION("""COMPUTED_VALUE"""),2448.01)</f>
        <v>2448.01</v>
      </c>
      <c r="D75" s="2">
        <f>IFERROR(__xludf.DUMMYFUNCTION("""COMPUTED_VALUE"""),45399.66666666667)</f>
        <v>45399.66667</v>
      </c>
      <c r="E75" s="1">
        <f>IFERROR(__xludf.DUMMYFUNCTION("""COMPUTED_VALUE"""),2473.46)</f>
        <v>2473.46</v>
      </c>
      <c r="G75" s="2">
        <f>IFERROR(__xludf.DUMMYFUNCTION("""COMPUTED_VALUE"""),45399.66666666667)</f>
        <v>45399.66667</v>
      </c>
      <c r="H75" s="1">
        <f>IFERROR(__xludf.DUMMYFUNCTION("""COMPUTED_VALUE"""),2423.32)</f>
        <v>2423.32</v>
      </c>
      <c r="J75" s="2">
        <f>IFERROR(__xludf.DUMMYFUNCTION("""COMPUTED_VALUE"""),45399.66666666667)</f>
        <v>45399.66667</v>
      </c>
      <c r="K75" s="1">
        <f>IFERROR(__xludf.DUMMYFUNCTION("""COMPUTED_VALUE"""),2430.82)</f>
        <v>2430.82</v>
      </c>
      <c r="M75" s="2">
        <f>IFERROR(__xludf.DUMMYFUNCTION("""COMPUTED_VALUE"""),45399.66666666667)</f>
        <v>45399.66667</v>
      </c>
      <c r="N75" s="1">
        <f>IFERROR(__xludf.DUMMYFUNCTION("""COMPUTED_VALUE"""),7629061.0)</f>
        <v>7629061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IFERROR(__xludf.DUMMYFUNCTION("""COMPUTED_VALUE"""),2442.58)</f>
        <v>2442.58</v>
      </c>
      <c r="D76" s="2">
        <f>IFERROR(__xludf.DUMMYFUNCTION("""COMPUTED_VALUE"""),45400.66666666667)</f>
        <v>45400.66667</v>
      </c>
      <c r="E76" s="1">
        <f>IFERROR(__xludf.DUMMYFUNCTION("""COMPUTED_VALUE"""),2506.33)</f>
        <v>2506.33</v>
      </c>
      <c r="G76" s="2">
        <f>IFERROR(__xludf.DUMMYFUNCTION("""COMPUTED_VALUE"""),45400.66666666667)</f>
        <v>45400.66667</v>
      </c>
      <c r="H76" s="1">
        <f>IFERROR(__xludf.DUMMYFUNCTION("""COMPUTED_VALUE"""),2433.97)</f>
        <v>2433.97</v>
      </c>
      <c r="J76" s="2">
        <f>IFERROR(__xludf.DUMMYFUNCTION("""COMPUTED_VALUE"""),45400.66666666667)</f>
        <v>45400.66667</v>
      </c>
      <c r="K76" s="1">
        <f>IFERROR(__xludf.DUMMYFUNCTION("""COMPUTED_VALUE"""),2435.16)</f>
        <v>2435.16</v>
      </c>
      <c r="M76" s="2">
        <f>IFERROR(__xludf.DUMMYFUNCTION("""COMPUTED_VALUE"""),45400.66666666667)</f>
        <v>45400.66667</v>
      </c>
      <c r="N76" s="1">
        <f>IFERROR(__xludf.DUMMYFUNCTION("""COMPUTED_VALUE"""),1.1775703E7)</f>
        <v>11775703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IFERROR(__xludf.DUMMYFUNCTION("""COMPUTED_VALUE"""),2435.04)</f>
        <v>2435.04</v>
      </c>
      <c r="D77" s="2">
        <f>IFERROR(__xludf.DUMMYFUNCTION("""COMPUTED_VALUE"""),45401.66666666667)</f>
        <v>45401.66667</v>
      </c>
      <c r="E77" s="1">
        <f>IFERROR(__xludf.DUMMYFUNCTION("""COMPUTED_VALUE"""),2455.42)</f>
        <v>2455.42</v>
      </c>
      <c r="G77" s="2">
        <f>IFERROR(__xludf.DUMMYFUNCTION("""COMPUTED_VALUE"""),45401.66666666667)</f>
        <v>45401.66667</v>
      </c>
      <c r="H77" s="1">
        <f>IFERROR(__xludf.DUMMYFUNCTION("""COMPUTED_VALUE"""),2388.7)</f>
        <v>2388.7</v>
      </c>
      <c r="J77" s="2">
        <f>IFERROR(__xludf.DUMMYFUNCTION("""COMPUTED_VALUE"""),45401.66666666667)</f>
        <v>45401.66667</v>
      </c>
      <c r="K77" s="1">
        <f>IFERROR(__xludf.DUMMYFUNCTION("""COMPUTED_VALUE"""),2401.4)</f>
        <v>2401.4</v>
      </c>
      <c r="M77" s="2">
        <f>IFERROR(__xludf.DUMMYFUNCTION("""COMPUTED_VALUE"""),45401.66666666667)</f>
        <v>45401.66667</v>
      </c>
      <c r="N77" s="1">
        <f>IFERROR(__xludf.DUMMYFUNCTION("""COMPUTED_VALUE"""),9715610.0)</f>
        <v>9715610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IFERROR(__xludf.DUMMYFUNCTION("""COMPUTED_VALUE"""),2403.34)</f>
        <v>2403.34</v>
      </c>
      <c r="D78" s="2">
        <f>IFERROR(__xludf.DUMMYFUNCTION("""COMPUTED_VALUE"""),45404.66666666667)</f>
        <v>45404.66667</v>
      </c>
      <c r="E78" s="1">
        <f>IFERROR(__xludf.DUMMYFUNCTION("""COMPUTED_VALUE"""),2439.62)</f>
        <v>2439.62</v>
      </c>
      <c r="G78" s="2">
        <f>IFERROR(__xludf.DUMMYFUNCTION("""COMPUTED_VALUE"""),45404.66666666667)</f>
        <v>45404.66667</v>
      </c>
      <c r="H78" s="1">
        <f>IFERROR(__xludf.DUMMYFUNCTION("""COMPUTED_VALUE"""),2392.04)</f>
        <v>2392.04</v>
      </c>
      <c r="J78" s="2">
        <f>IFERROR(__xludf.DUMMYFUNCTION("""COMPUTED_VALUE"""),45404.66666666667)</f>
        <v>45404.66667</v>
      </c>
      <c r="K78" s="1">
        <f>IFERROR(__xludf.DUMMYFUNCTION("""COMPUTED_VALUE"""),2428.41)</f>
        <v>2428.41</v>
      </c>
      <c r="M78" s="2">
        <f>IFERROR(__xludf.DUMMYFUNCTION("""COMPUTED_VALUE"""),45404.66666666667)</f>
        <v>45404.66667</v>
      </c>
      <c r="N78" s="1">
        <f>IFERROR(__xludf.DUMMYFUNCTION("""COMPUTED_VALUE"""),8612576.0)</f>
        <v>8612576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IFERROR(__xludf.DUMMYFUNCTION("""COMPUTED_VALUE"""),2438.99)</f>
        <v>2438.99</v>
      </c>
      <c r="D79" s="2">
        <f>IFERROR(__xludf.DUMMYFUNCTION("""COMPUTED_VALUE"""),45405.66666666667)</f>
        <v>45405.66667</v>
      </c>
      <c r="E79" s="1">
        <f>IFERROR(__xludf.DUMMYFUNCTION("""COMPUTED_VALUE"""),2507.68)</f>
        <v>2507.68</v>
      </c>
      <c r="G79" s="2">
        <f>IFERROR(__xludf.DUMMYFUNCTION("""COMPUTED_VALUE"""),45405.66666666667)</f>
        <v>45405.66667</v>
      </c>
      <c r="H79" s="1">
        <f>IFERROR(__xludf.DUMMYFUNCTION("""COMPUTED_VALUE"""),2418.56)</f>
        <v>2418.56</v>
      </c>
      <c r="J79" s="2">
        <f>IFERROR(__xludf.DUMMYFUNCTION("""COMPUTED_VALUE"""),45405.66666666667)</f>
        <v>45405.66667</v>
      </c>
      <c r="K79" s="1">
        <f>IFERROR(__xludf.DUMMYFUNCTION("""COMPUTED_VALUE"""),2501.18)</f>
        <v>2501.18</v>
      </c>
      <c r="M79" s="2">
        <f>IFERROR(__xludf.DUMMYFUNCTION("""COMPUTED_VALUE"""),45405.66666666667)</f>
        <v>45405.66667</v>
      </c>
      <c r="N79" s="1">
        <f>IFERROR(__xludf.DUMMYFUNCTION("""COMPUTED_VALUE"""),9833566.0)</f>
        <v>9833566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IFERROR(__xludf.DUMMYFUNCTION("""COMPUTED_VALUE"""),2500.68)</f>
        <v>2500.68</v>
      </c>
      <c r="D80" s="2">
        <f>IFERROR(__xludf.DUMMYFUNCTION("""COMPUTED_VALUE"""),45406.66666666667)</f>
        <v>45406.66667</v>
      </c>
      <c r="E80" s="1">
        <f>IFERROR(__xludf.DUMMYFUNCTION("""COMPUTED_VALUE"""),2536.28)</f>
        <v>2536.28</v>
      </c>
      <c r="G80" s="2">
        <f>IFERROR(__xludf.DUMMYFUNCTION("""COMPUTED_VALUE"""),45406.66666666667)</f>
        <v>45406.66667</v>
      </c>
      <c r="H80" s="1">
        <f>IFERROR(__xludf.DUMMYFUNCTION("""COMPUTED_VALUE"""),2458.89)</f>
        <v>2458.89</v>
      </c>
      <c r="J80" s="2">
        <f>IFERROR(__xludf.DUMMYFUNCTION("""COMPUTED_VALUE"""),45406.66666666667)</f>
        <v>45406.66667</v>
      </c>
      <c r="K80" s="1">
        <f>IFERROR(__xludf.DUMMYFUNCTION("""COMPUTED_VALUE"""),2477.45)</f>
        <v>2477.45</v>
      </c>
      <c r="M80" s="2">
        <f>IFERROR(__xludf.DUMMYFUNCTION("""COMPUTED_VALUE"""),45406.66666666667)</f>
        <v>45406.66667</v>
      </c>
      <c r="N80" s="1">
        <f>IFERROR(__xludf.DUMMYFUNCTION("""COMPUTED_VALUE"""),7141684.0)</f>
        <v>7141684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IFERROR(__xludf.DUMMYFUNCTION("""COMPUTED_VALUE"""),2476.98)</f>
        <v>2476.98</v>
      </c>
      <c r="D81" s="2">
        <f>IFERROR(__xludf.DUMMYFUNCTION("""COMPUTED_VALUE"""),45407.66666666667)</f>
        <v>45407.66667</v>
      </c>
      <c r="E81" s="1">
        <f>IFERROR(__xludf.DUMMYFUNCTION("""COMPUTED_VALUE"""),2476.98)</f>
        <v>2476.98</v>
      </c>
      <c r="G81" s="2">
        <f>IFERROR(__xludf.DUMMYFUNCTION("""COMPUTED_VALUE"""),45407.66666666667)</f>
        <v>45407.66667</v>
      </c>
      <c r="H81" s="1">
        <f>IFERROR(__xludf.DUMMYFUNCTION("""COMPUTED_VALUE"""),2388.3)</f>
        <v>2388.3</v>
      </c>
      <c r="J81" s="2">
        <f>IFERROR(__xludf.DUMMYFUNCTION("""COMPUTED_VALUE"""),45407.66666666667)</f>
        <v>45407.66667</v>
      </c>
      <c r="K81" s="1">
        <f>IFERROR(__xludf.DUMMYFUNCTION("""COMPUTED_VALUE"""),2455.55)</f>
        <v>2455.55</v>
      </c>
      <c r="M81" s="2">
        <f>IFERROR(__xludf.DUMMYFUNCTION("""COMPUTED_VALUE"""),45407.66666666667)</f>
        <v>45407.66667</v>
      </c>
      <c r="N81" s="1">
        <f>IFERROR(__xludf.DUMMYFUNCTION("""COMPUTED_VALUE"""),7571740.0)</f>
        <v>7571740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IFERROR(__xludf.DUMMYFUNCTION("""COMPUTED_VALUE"""),2467.96)</f>
        <v>2467.96</v>
      </c>
      <c r="D82" s="2">
        <f>IFERROR(__xludf.DUMMYFUNCTION("""COMPUTED_VALUE"""),45408.66666666667)</f>
        <v>45408.66667</v>
      </c>
      <c r="E82" s="1">
        <f>IFERROR(__xludf.DUMMYFUNCTION("""COMPUTED_VALUE"""),2513.95)</f>
        <v>2513.95</v>
      </c>
      <c r="G82" s="2">
        <f>IFERROR(__xludf.DUMMYFUNCTION("""COMPUTED_VALUE"""),45408.66666666667)</f>
        <v>45408.66667</v>
      </c>
      <c r="H82" s="1">
        <f>IFERROR(__xludf.DUMMYFUNCTION("""COMPUTED_VALUE"""),2465.71)</f>
        <v>2465.71</v>
      </c>
      <c r="J82" s="2">
        <f>IFERROR(__xludf.DUMMYFUNCTION("""COMPUTED_VALUE"""),45408.66666666667)</f>
        <v>45408.66667</v>
      </c>
      <c r="K82" s="1">
        <f>IFERROR(__xludf.DUMMYFUNCTION("""COMPUTED_VALUE"""),2484.04)</f>
        <v>2484.04</v>
      </c>
      <c r="M82" s="2">
        <f>IFERROR(__xludf.DUMMYFUNCTION("""COMPUTED_VALUE"""),45408.66666666667)</f>
        <v>45408.66667</v>
      </c>
      <c r="N82" s="1">
        <f>IFERROR(__xludf.DUMMYFUNCTION("""COMPUTED_VALUE"""),6180768.0)</f>
        <v>6180768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IFERROR(__xludf.DUMMYFUNCTION("""COMPUTED_VALUE"""),2495.62)</f>
        <v>2495.62</v>
      </c>
      <c r="D83" s="2">
        <f>IFERROR(__xludf.DUMMYFUNCTION("""COMPUTED_VALUE"""),45411.66666666667)</f>
        <v>45411.66667</v>
      </c>
      <c r="E83" s="1">
        <f>IFERROR(__xludf.DUMMYFUNCTION("""COMPUTED_VALUE"""),2514.9)</f>
        <v>2514.9</v>
      </c>
      <c r="G83" s="2">
        <f>IFERROR(__xludf.DUMMYFUNCTION("""COMPUTED_VALUE"""),45411.66666666667)</f>
        <v>45411.66667</v>
      </c>
      <c r="H83" s="1">
        <f>IFERROR(__xludf.DUMMYFUNCTION("""COMPUTED_VALUE"""),2476.32)</f>
        <v>2476.32</v>
      </c>
      <c r="J83" s="2">
        <f>IFERROR(__xludf.DUMMYFUNCTION("""COMPUTED_VALUE"""),45411.66666666667)</f>
        <v>45411.66667</v>
      </c>
      <c r="K83" s="1">
        <f>IFERROR(__xludf.DUMMYFUNCTION("""COMPUTED_VALUE"""),2494.9)</f>
        <v>2494.9</v>
      </c>
      <c r="M83" s="2">
        <f>IFERROR(__xludf.DUMMYFUNCTION("""COMPUTED_VALUE"""),45411.66666666667)</f>
        <v>45411.66667</v>
      </c>
      <c r="N83" s="1">
        <f>IFERROR(__xludf.DUMMYFUNCTION("""COMPUTED_VALUE"""),6066680.0)</f>
        <v>6066680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IFERROR(__xludf.DUMMYFUNCTION("""COMPUTED_VALUE"""),2474.03)</f>
        <v>2474.03</v>
      </c>
      <c r="D84" s="2">
        <f>IFERROR(__xludf.DUMMYFUNCTION("""COMPUTED_VALUE"""),45412.66666666667)</f>
        <v>45412.66667</v>
      </c>
      <c r="E84" s="1">
        <f>IFERROR(__xludf.DUMMYFUNCTION("""COMPUTED_VALUE"""),2486.31)</f>
        <v>2486.31</v>
      </c>
      <c r="G84" s="2">
        <f>IFERROR(__xludf.DUMMYFUNCTION("""COMPUTED_VALUE"""),45412.66666666667)</f>
        <v>45412.66667</v>
      </c>
      <c r="H84" s="1">
        <f>IFERROR(__xludf.DUMMYFUNCTION("""COMPUTED_VALUE"""),2437.5)</f>
        <v>2437.5</v>
      </c>
      <c r="J84" s="2">
        <f>IFERROR(__xludf.DUMMYFUNCTION("""COMPUTED_VALUE"""),45412.66666666667)</f>
        <v>45412.66667</v>
      </c>
      <c r="K84" s="1">
        <f>IFERROR(__xludf.DUMMYFUNCTION("""COMPUTED_VALUE"""),2438.23)</f>
        <v>2438.23</v>
      </c>
      <c r="M84" s="2">
        <f>IFERROR(__xludf.DUMMYFUNCTION("""COMPUTED_VALUE"""),45412.66666666667)</f>
        <v>45412.66667</v>
      </c>
      <c r="N84" s="1">
        <f>IFERROR(__xludf.DUMMYFUNCTION("""COMPUTED_VALUE"""),6400757.0)</f>
        <v>6400757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IFERROR(__xludf.DUMMYFUNCTION("""COMPUTED_VALUE"""),2437.87)</f>
        <v>2437.87</v>
      </c>
      <c r="D85" s="2">
        <f>IFERROR(__xludf.DUMMYFUNCTION("""COMPUTED_VALUE"""),45413.66666666667)</f>
        <v>45413.66667</v>
      </c>
      <c r="E85" s="1">
        <f>IFERROR(__xludf.DUMMYFUNCTION("""COMPUTED_VALUE"""),2511.95)</f>
        <v>2511.95</v>
      </c>
      <c r="G85" s="2">
        <f>IFERROR(__xludf.DUMMYFUNCTION("""COMPUTED_VALUE"""),45413.66666666667)</f>
        <v>45413.66667</v>
      </c>
      <c r="H85" s="1">
        <f>IFERROR(__xludf.DUMMYFUNCTION("""COMPUTED_VALUE"""),2420.66)</f>
        <v>2420.66</v>
      </c>
      <c r="J85" s="2">
        <f>IFERROR(__xludf.DUMMYFUNCTION("""COMPUTED_VALUE"""),45413.66666666667)</f>
        <v>45413.66667</v>
      </c>
      <c r="K85" s="1">
        <f>IFERROR(__xludf.DUMMYFUNCTION("""COMPUTED_VALUE"""),2446.37)</f>
        <v>2446.37</v>
      </c>
      <c r="M85" s="2">
        <f>IFERROR(__xludf.DUMMYFUNCTION("""COMPUTED_VALUE"""),45413.66666666667)</f>
        <v>45413.66667</v>
      </c>
      <c r="N85" s="1">
        <f>IFERROR(__xludf.DUMMYFUNCTION("""COMPUTED_VALUE"""),7192779.0)</f>
        <v>7192779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IFERROR(__xludf.DUMMYFUNCTION("""COMPUTED_VALUE"""),2459.1)</f>
        <v>2459.1</v>
      </c>
      <c r="D86" s="2">
        <f>IFERROR(__xludf.DUMMYFUNCTION("""COMPUTED_VALUE"""),45414.66666666667)</f>
        <v>45414.66667</v>
      </c>
      <c r="E86" s="1">
        <f>IFERROR(__xludf.DUMMYFUNCTION("""COMPUTED_VALUE"""),2487.17)</f>
        <v>2487.17</v>
      </c>
      <c r="G86" s="2">
        <f>IFERROR(__xludf.DUMMYFUNCTION("""COMPUTED_VALUE"""),45414.66666666667)</f>
        <v>45414.66667</v>
      </c>
      <c r="H86" s="1">
        <f>IFERROR(__xludf.DUMMYFUNCTION("""COMPUTED_VALUE"""),2429.83)</f>
        <v>2429.83</v>
      </c>
      <c r="J86" s="2">
        <f>IFERROR(__xludf.DUMMYFUNCTION("""COMPUTED_VALUE"""),45414.66666666667)</f>
        <v>45414.66667</v>
      </c>
      <c r="K86" s="1">
        <f>IFERROR(__xludf.DUMMYFUNCTION("""COMPUTED_VALUE"""),2482.64)</f>
        <v>2482.64</v>
      </c>
      <c r="M86" s="2">
        <f>IFERROR(__xludf.DUMMYFUNCTION("""COMPUTED_VALUE"""),45414.66666666667)</f>
        <v>45414.66667</v>
      </c>
      <c r="N86" s="1">
        <f>IFERROR(__xludf.DUMMYFUNCTION("""COMPUTED_VALUE"""),5525515.0)</f>
        <v>5525515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IFERROR(__xludf.DUMMYFUNCTION("""COMPUTED_VALUE"""),2510.97)</f>
        <v>2510.97</v>
      </c>
      <c r="D87" s="2">
        <f>IFERROR(__xludf.DUMMYFUNCTION("""COMPUTED_VALUE"""),45415.66666666667)</f>
        <v>45415.66667</v>
      </c>
      <c r="E87" s="1">
        <f>IFERROR(__xludf.DUMMYFUNCTION("""COMPUTED_VALUE"""),2603.84)</f>
        <v>2603.84</v>
      </c>
      <c r="G87" s="2">
        <f>IFERROR(__xludf.DUMMYFUNCTION("""COMPUTED_VALUE"""),45415.66666666667)</f>
        <v>45415.66667</v>
      </c>
      <c r="H87" s="1">
        <f>IFERROR(__xludf.DUMMYFUNCTION("""COMPUTED_VALUE"""),2510.97)</f>
        <v>2510.97</v>
      </c>
      <c r="J87" s="2">
        <f>IFERROR(__xludf.DUMMYFUNCTION("""COMPUTED_VALUE"""),45415.66666666667)</f>
        <v>45415.66667</v>
      </c>
      <c r="K87" s="1">
        <f>IFERROR(__xludf.DUMMYFUNCTION("""COMPUTED_VALUE"""),2524.2)</f>
        <v>2524.2</v>
      </c>
      <c r="M87" s="2">
        <f>IFERROR(__xludf.DUMMYFUNCTION("""COMPUTED_VALUE"""),45415.66666666667)</f>
        <v>45415.66667</v>
      </c>
      <c r="N87" s="1">
        <f>IFERROR(__xludf.DUMMYFUNCTION("""COMPUTED_VALUE"""),8661084.0)</f>
        <v>8661084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IFERROR(__xludf.DUMMYFUNCTION("""COMPUTED_VALUE"""),2524.2)</f>
        <v>2524.2</v>
      </c>
      <c r="D88" s="2">
        <f>IFERROR(__xludf.DUMMYFUNCTION("""COMPUTED_VALUE"""),45418.66666666667)</f>
        <v>45418.66667</v>
      </c>
      <c r="E88" s="1">
        <f>IFERROR(__xludf.DUMMYFUNCTION("""COMPUTED_VALUE"""),2569.16)</f>
        <v>2569.16</v>
      </c>
      <c r="G88" s="2">
        <f>IFERROR(__xludf.DUMMYFUNCTION("""COMPUTED_VALUE"""),45418.66666666667)</f>
        <v>45418.66667</v>
      </c>
      <c r="H88" s="1">
        <f>IFERROR(__xludf.DUMMYFUNCTION("""COMPUTED_VALUE"""),2524.2)</f>
        <v>2524.2</v>
      </c>
      <c r="J88" s="2">
        <f>IFERROR(__xludf.DUMMYFUNCTION("""COMPUTED_VALUE"""),45418.66666666667)</f>
        <v>45418.66667</v>
      </c>
      <c r="K88" s="1">
        <f>IFERROR(__xludf.DUMMYFUNCTION("""COMPUTED_VALUE"""),2568.94)</f>
        <v>2568.94</v>
      </c>
      <c r="M88" s="2">
        <f>IFERROR(__xludf.DUMMYFUNCTION("""COMPUTED_VALUE"""),45418.66666666667)</f>
        <v>45418.66667</v>
      </c>
      <c r="N88" s="1">
        <f>IFERROR(__xludf.DUMMYFUNCTION("""COMPUTED_VALUE"""),6274237.0)</f>
        <v>6274237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IFERROR(__xludf.DUMMYFUNCTION("""COMPUTED_VALUE"""),2569.64)</f>
        <v>2569.64</v>
      </c>
      <c r="D89" s="2">
        <f>IFERROR(__xludf.DUMMYFUNCTION("""COMPUTED_VALUE"""),45419.66666666667)</f>
        <v>45419.66667</v>
      </c>
      <c r="E89" s="1">
        <f>IFERROR(__xludf.DUMMYFUNCTION("""COMPUTED_VALUE"""),2585.12)</f>
        <v>2585.12</v>
      </c>
      <c r="G89" s="2">
        <f>IFERROR(__xludf.DUMMYFUNCTION("""COMPUTED_VALUE"""),45419.66666666667)</f>
        <v>45419.66667</v>
      </c>
      <c r="H89" s="1">
        <f>IFERROR(__xludf.DUMMYFUNCTION("""COMPUTED_VALUE"""),2560.55)</f>
        <v>2560.55</v>
      </c>
      <c r="J89" s="2">
        <f>IFERROR(__xludf.DUMMYFUNCTION("""COMPUTED_VALUE"""),45419.66666666667)</f>
        <v>45419.66667</v>
      </c>
      <c r="K89" s="1">
        <f>IFERROR(__xludf.DUMMYFUNCTION("""COMPUTED_VALUE"""),2561.57)</f>
        <v>2561.57</v>
      </c>
      <c r="M89" s="2">
        <f>IFERROR(__xludf.DUMMYFUNCTION("""COMPUTED_VALUE"""),45419.66666666667)</f>
        <v>45419.66667</v>
      </c>
      <c r="N89" s="1">
        <f>IFERROR(__xludf.DUMMYFUNCTION("""COMPUTED_VALUE"""),7676723.0)</f>
        <v>7676723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IFERROR(__xludf.DUMMYFUNCTION("""COMPUTED_VALUE"""),2549.77)</f>
        <v>2549.77</v>
      </c>
      <c r="D90" s="2">
        <f>IFERROR(__xludf.DUMMYFUNCTION("""COMPUTED_VALUE"""),45420.66666666667)</f>
        <v>45420.66667</v>
      </c>
      <c r="E90" s="1">
        <f>IFERROR(__xludf.DUMMYFUNCTION("""COMPUTED_VALUE"""),2556.99)</f>
        <v>2556.99</v>
      </c>
      <c r="G90" s="2">
        <f>IFERROR(__xludf.DUMMYFUNCTION("""COMPUTED_VALUE"""),45420.66666666667)</f>
        <v>45420.66667</v>
      </c>
      <c r="H90" s="1">
        <f>IFERROR(__xludf.DUMMYFUNCTION("""COMPUTED_VALUE"""),2515.56)</f>
        <v>2515.56</v>
      </c>
      <c r="J90" s="2">
        <f>IFERROR(__xludf.DUMMYFUNCTION("""COMPUTED_VALUE"""),45420.66666666667)</f>
        <v>45420.66667</v>
      </c>
      <c r="K90" s="1">
        <f>IFERROR(__xludf.DUMMYFUNCTION("""COMPUTED_VALUE"""),2516.72)</f>
        <v>2516.72</v>
      </c>
      <c r="M90" s="2">
        <f>IFERROR(__xludf.DUMMYFUNCTION("""COMPUTED_VALUE"""),45420.66666666667)</f>
        <v>45420.66667</v>
      </c>
      <c r="N90" s="1">
        <f>IFERROR(__xludf.DUMMYFUNCTION("""COMPUTED_VALUE"""),7287255.0)</f>
        <v>7287255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IFERROR(__xludf.DUMMYFUNCTION("""COMPUTED_VALUE"""),2519.94)</f>
        <v>2519.94</v>
      </c>
      <c r="D91" s="2">
        <f>IFERROR(__xludf.DUMMYFUNCTION("""COMPUTED_VALUE"""),45421.66666666667)</f>
        <v>45421.66667</v>
      </c>
      <c r="E91" s="1">
        <f>IFERROR(__xludf.DUMMYFUNCTION("""COMPUTED_VALUE"""),2558.07)</f>
        <v>2558.07</v>
      </c>
      <c r="G91" s="2">
        <f>IFERROR(__xludf.DUMMYFUNCTION("""COMPUTED_VALUE"""),45421.66666666667)</f>
        <v>45421.66667</v>
      </c>
      <c r="H91" s="1">
        <f>IFERROR(__xludf.DUMMYFUNCTION("""COMPUTED_VALUE"""),2517.86)</f>
        <v>2517.86</v>
      </c>
      <c r="J91" s="2">
        <f>IFERROR(__xludf.DUMMYFUNCTION("""COMPUTED_VALUE"""),45421.66666666667)</f>
        <v>45421.66667</v>
      </c>
      <c r="K91" s="1">
        <f>IFERROR(__xludf.DUMMYFUNCTION("""COMPUTED_VALUE"""),2553.84)</f>
        <v>2553.84</v>
      </c>
      <c r="M91" s="2">
        <f>IFERROR(__xludf.DUMMYFUNCTION("""COMPUTED_VALUE"""),45421.66666666667)</f>
        <v>45421.66667</v>
      </c>
      <c r="N91" s="1">
        <f>IFERROR(__xludf.DUMMYFUNCTION("""COMPUTED_VALUE"""),8294700.0)</f>
        <v>8294700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IFERROR(__xludf.DUMMYFUNCTION("""COMPUTED_VALUE"""),2553.98)</f>
        <v>2553.98</v>
      </c>
      <c r="D92" s="2">
        <f>IFERROR(__xludf.DUMMYFUNCTION("""COMPUTED_VALUE"""),45422.66666666667)</f>
        <v>45422.66667</v>
      </c>
      <c r="E92" s="1">
        <f>IFERROR(__xludf.DUMMYFUNCTION("""COMPUTED_VALUE"""),2575.27)</f>
        <v>2575.27</v>
      </c>
      <c r="G92" s="2">
        <f>IFERROR(__xludf.DUMMYFUNCTION("""COMPUTED_VALUE"""),45422.66666666667)</f>
        <v>45422.66667</v>
      </c>
      <c r="H92" s="1">
        <f>IFERROR(__xludf.DUMMYFUNCTION("""COMPUTED_VALUE"""),2552.15)</f>
        <v>2552.15</v>
      </c>
      <c r="J92" s="2">
        <f>IFERROR(__xludf.DUMMYFUNCTION("""COMPUTED_VALUE"""),45422.66666666667)</f>
        <v>45422.66667</v>
      </c>
      <c r="K92" s="1">
        <f>IFERROR(__xludf.DUMMYFUNCTION("""COMPUTED_VALUE"""),2569.7)</f>
        <v>2569.7</v>
      </c>
      <c r="M92" s="2">
        <f>IFERROR(__xludf.DUMMYFUNCTION("""COMPUTED_VALUE"""),45422.66666666667)</f>
        <v>45422.66667</v>
      </c>
      <c r="N92" s="1">
        <f>IFERROR(__xludf.DUMMYFUNCTION("""COMPUTED_VALUE"""),6003549.0)</f>
        <v>6003549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IFERROR(__xludf.DUMMYFUNCTION("""COMPUTED_VALUE"""),2573.94)</f>
        <v>2573.94</v>
      </c>
      <c r="D93" s="2">
        <f>IFERROR(__xludf.DUMMYFUNCTION("""COMPUTED_VALUE"""),45425.66666666667)</f>
        <v>45425.66667</v>
      </c>
      <c r="E93" s="1">
        <f>IFERROR(__xludf.DUMMYFUNCTION("""COMPUTED_VALUE"""),2581.2)</f>
        <v>2581.2</v>
      </c>
      <c r="G93" s="2">
        <f>IFERROR(__xludf.DUMMYFUNCTION("""COMPUTED_VALUE"""),45425.66666666667)</f>
        <v>45425.66667</v>
      </c>
      <c r="H93" s="1">
        <f>IFERROR(__xludf.DUMMYFUNCTION("""COMPUTED_VALUE"""),2536.71)</f>
        <v>2536.71</v>
      </c>
      <c r="J93" s="2">
        <f>IFERROR(__xludf.DUMMYFUNCTION("""COMPUTED_VALUE"""),45425.66666666667)</f>
        <v>45425.66667</v>
      </c>
      <c r="K93" s="1">
        <f>IFERROR(__xludf.DUMMYFUNCTION("""COMPUTED_VALUE"""),2538.12)</f>
        <v>2538.12</v>
      </c>
      <c r="M93" s="2">
        <f>IFERROR(__xludf.DUMMYFUNCTION("""COMPUTED_VALUE"""),45425.66666666667)</f>
        <v>45425.66667</v>
      </c>
      <c r="N93" s="1">
        <f>IFERROR(__xludf.DUMMYFUNCTION("""COMPUTED_VALUE"""),6428439.0)</f>
        <v>6428439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IFERROR(__xludf.DUMMYFUNCTION("""COMPUTED_VALUE"""),2538.12)</f>
        <v>2538.12</v>
      </c>
      <c r="D94" s="2">
        <f>IFERROR(__xludf.DUMMYFUNCTION("""COMPUTED_VALUE"""),45426.66666666667)</f>
        <v>45426.66667</v>
      </c>
      <c r="E94" s="1">
        <f>IFERROR(__xludf.DUMMYFUNCTION("""COMPUTED_VALUE"""),2555.48)</f>
        <v>2555.48</v>
      </c>
      <c r="G94" s="2">
        <f>IFERROR(__xludf.DUMMYFUNCTION("""COMPUTED_VALUE"""),45426.66666666667)</f>
        <v>45426.66667</v>
      </c>
      <c r="H94" s="1">
        <f>IFERROR(__xludf.DUMMYFUNCTION("""COMPUTED_VALUE"""),2533.88)</f>
        <v>2533.88</v>
      </c>
      <c r="J94" s="2">
        <f>IFERROR(__xludf.DUMMYFUNCTION("""COMPUTED_VALUE"""),45426.66666666667)</f>
        <v>45426.66667</v>
      </c>
      <c r="K94" s="1">
        <f>IFERROR(__xludf.DUMMYFUNCTION("""COMPUTED_VALUE"""),2551.02)</f>
        <v>2551.02</v>
      </c>
      <c r="M94" s="2">
        <f>IFERROR(__xludf.DUMMYFUNCTION("""COMPUTED_VALUE"""),45426.66666666667)</f>
        <v>45426.66667</v>
      </c>
      <c r="N94" s="1">
        <f>IFERROR(__xludf.DUMMYFUNCTION("""COMPUTED_VALUE"""),5874420.0)</f>
        <v>5874420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IFERROR(__xludf.DUMMYFUNCTION("""COMPUTED_VALUE"""),2599.31)</f>
        <v>2599.31</v>
      </c>
      <c r="D95" s="2">
        <f>IFERROR(__xludf.DUMMYFUNCTION("""COMPUTED_VALUE"""),45427.66666666667)</f>
        <v>45427.66667</v>
      </c>
      <c r="E95" s="1">
        <f>IFERROR(__xludf.DUMMYFUNCTION("""COMPUTED_VALUE"""),2686.73)</f>
        <v>2686.73</v>
      </c>
      <c r="G95" s="2">
        <f>IFERROR(__xludf.DUMMYFUNCTION("""COMPUTED_VALUE"""),45427.66666666667)</f>
        <v>45427.66667</v>
      </c>
      <c r="H95" s="1">
        <f>IFERROR(__xludf.DUMMYFUNCTION("""COMPUTED_VALUE"""),2599.31)</f>
        <v>2599.31</v>
      </c>
      <c r="J95" s="2">
        <f>IFERROR(__xludf.DUMMYFUNCTION("""COMPUTED_VALUE"""),45427.66666666667)</f>
        <v>45427.66667</v>
      </c>
      <c r="K95" s="1">
        <f>IFERROR(__xludf.DUMMYFUNCTION("""COMPUTED_VALUE"""),2681.4)</f>
        <v>2681.4</v>
      </c>
      <c r="M95" s="2">
        <f>IFERROR(__xludf.DUMMYFUNCTION("""COMPUTED_VALUE"""),45427.66666666667)</f>
        <v>45427.66667</v>
      </c>
      <c r="N95" s="1">
        <f>IFERROR(__xludf.DUMMYFUNCTION("""COMPUTED_VALUE"""),1.2114238E7)</f>
        <v>12114238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IFERROR(__xludf.DUMMYFUNCTION("""COMPUTED_VALUE"""),2681.4)</f>
        <v>2681.4</v>
      </c>
      <c r="D96" s="2">
        <f>IFERROR(__xludf.DUMMYFUNCTION("""COMPUTED_VALUE"""),45428.66666666667)</f>
        <v>45428.66667</v>
      </c>
      <c r="E96" s="1">
        <f>IFERROR(__xludf.DUMMYFUNCTION("""COMPUTED_VALUE"""),2681.4)</f>
        <v>2681.4</v>
      </c>
      <c r="G96" s="2">
        <f>IFERROR(__xludf.DUMMYFUNCTION("""COMPUTED_VALUE"""),45428.66666666667)</f>
        <v>45428.66667</v>
      </c>
      <c r="H96" s="1">
        <f>IFERROR(__xludf.DUMMYFUNCTION("""COMPUTED_VALUE"""),2590.07)</f>
        <v>2590.07</v>
      </c>
      <c r="J96" s="2">
        <f>IFERROR(__xludf.DUMMYFUNCTION("""COMPUTED_VALUE"""),45428.66666666667)</f>
        <v>45428.66667</v>
      </c>
      <c r="K96" s="1">
        <f>IFERROR(__xludf.DUMMYFUNCTION("""COMPUTED_VALUE"""),2591.77)</f>
        <v>2591.77</v>
      </c>
      <c r="M96" s="2">
        <f>IFERROR(__xludf.DUMMYFUNCTION("""COMPUTED_VALUE"""),45428.66666666667)</f>
        <v>45428.66667</v>
      </c>
      <c r="N96" s="1">
        <f>IFERROR(__xludf.DUMMYFUNCTION("""COMPUTED_VALUE"""),8482223.0)</f>
        <v>8482223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IFERROR(__xludf.DUMMYFUNCTION("""COMPUTED_VALUE"""),2598.08)</f>
        <v>2598.08</v>
      </c>
      <c r="D97" s="2">
        <f>IFERROR(__xludf.DUMMYFUNCTION("""COMPUTED_VALUE"""),45429.66666666667)</f>
        <v>45429.66667</v>
      </c>
      <c r="E97" s="1">
        <f>IFERROR(__xludf.DUMMYFUNCTION("""COMPUTED_VALUE"""),2606.6)</f>
        <v>2606.6</v>
      </c>
      <c r="G97" s="2">
        <f>IFERROR(__xludf.DUMMYFUNCTION("""COMPUTED_VALUE"""),45429.66666666667)</f>
        <v>45429.66667</v>
      </c>
      <c r="H97" s="1">
        <f>IFERROR(__xludf.DUMMYFUNCTION("""COMPUTED_VALUE"""),2580.28)</f>
        <v>2580.28</v>
      </c>
      <c r="J97" s="2">
        <f>IFERROR(__xludf.DUMMYFUNCTION("""COMPUTED_VALUE"""),45429.66666666667)</f>
        <v>45429.66667</v>
      </c>
      <c r="K97" s="1">
        <f>IFERROR(__xludf.DUMMYFUNCTION("""COMPUTED_VALUE"""),2595.21)</f>
        <v>2595.21</v>
      </c>
      <c r="M97" s="2">
        <f>IFERROR(__xludf.DUMMYFUNCTION("""COMPUTED_VALUE"""),45429.66666666667)</f>
        <v>45429.66667</v>
      </c>
      <c r="N97" s="1">
        <f>IFERROR(__xludf.DUMMYFUNCTION("""COMPUTED_VALUE"""),5261722.0)</f>
        <v>5261722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IFERROR(__xludf.DUMMYFUNCTION("""COMPUTED_VALUE"""),2595.21)</f>
        <v>2595.21</v>
      </c>
      <c r="D98" s="2">
        <f>IFERROR(__xludf.DUMMYFUNCTION("""COMPUTED_VALUE"""),45432.66666666667)</f>
        <v>45432.66667</v>
      </c>
      <c r="E98" s="1">
        <f>IFERROR(__xludf.DUMMYFUNCTION("""COMPUTED_VALUE"""),2607.44)</f>
        <v>2607.44</v>
      </c>
      <c r="G98" s="2">
        <f>IFERROR(__xludf.DUMMYFUNCTION("""COMPUTED_VALUE"""),45432.66666666667)</f>
        <v>45432.66667</v>
      </c>
      <c r="H98" s="1">
        <f>IFERROR(__xludf.DUMMYFUNCTION("""COMPUTED_VALUE"""),2578.0)</f>
        <v>2578</v>
      </c>
      <c r="J98" s="2">
        <f>IFERROR(__xludf.DUMMYFUNCTION("""COMPUTED_VALUE"""),45432.66666666667)</f>
        <v>45432.66667</v>
      </c>
      <c r="K98" s="1">
        <f>IFERROR(__xludf.DUMMYFUNCTION("""COMPUTED_VALUE"""),2580.0)</f>
        <v>2580</v>
      </c>
      <c r="M98" s="2">
        <f>IFERROR(__xludf.DUMMYFUNCTION("""COMPUTED_VALUE"""),45432.66666666667)</f>
        <v>45432.66667</v>
      </c>
      <c r="N98" s="1">
        <f>IFERROR(__xludf.DUMMYFUNCTION("""COMPUTED_VALUE"""),5439155.0)</f>
        <v>5439155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IFERROR(__xludf.DUMMYFUNCTION("""COMPUTED_VALUE"""),2580.19)</f>
        <v>2580.19</v>
      </c>
      <c r="D99" s="2">
        <f>IFERROR(__xludf.DUMMYFUNCTION("""COMPUTED_VALUE"""),45433.66666666667)</f>
        <v>45433.66667</v>
      </c>
      <c r="E99" s="1">
        <f>IFERROR(__xludf.DUMMYFUNCTION("""COMPUTED_VALUE"""),2580.28)</f>
        <v>2580.28</v>
      </c>
      <c r="G99" s="2">
        <f>IFERROR(__xludf.DUMMYFUNCTION("""COMPUTED_VALUE"""),45433.66666666667)</f>
        <v>45433.66667</v>
      </c>
      <c r="H99" s="1">
        <f>IFERROR(__xludf.DUMMYFUNCTION("""COMPUTED_VALUE"""),2554.25)</f>
        <v>2554.25</v>
      </c>
      <c r="J99" s="2">
        <f>IFERROR(__xludf.DUMMYFUNCTION("""COMPUTED_VALUE"""),45433.66666666667)</f>
        <v>45433.66667</v>
      </c>
      <c r="K99" s="1">
        <f>IFERROR(__xludf.DUMMYFUNCTION("""COMPUTED_VALUE"""),2566.56)</f>
        <v>2566.56</v>
      </c>
      <c r="M99" s="2">
        <f>IFERROR(__xludf.DUMMYFUNCTION("""COMPUTED_VALUE"""),45433.66666666667)</f>
        <v>45433.66667</v>
      </c>
      <c r="N99" s="1">
        <f>IFERROR(__xludf.DUMMYFUNCTION("""COMPUTED_VALUE"""),6098553.0)</f>
        <v>6098553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IFERROR(__xludf.DUMMYFUNCTION("""COMPUTED_VALUE"""),2550.92)</f>
        <v>2550.92</v>
      </c>
      <c r="D100" s="2">
        <f>IFERROR(__xludf.DUMMYFUNCTION("""COMPUTED_VALUE"""),45434.66666666667)</f>
        <v>45434.66667</v>
      </c>
      <c r="E100" s="1">
        <f>IFERROR(__xludf.DUMMYFUNCTION("""COMPUTED_VALUE"""),2550.92)</f>
        <v>2550.92</v>
      </c>
      <c r="G100" s="2">
        <f>IFERROR(__xludf.DUMMYFUNCTION("""COMPUTED_VALUE"""),45434.66666666667)</f>
        <v>45434.66667</v>
      </c>
      <c r="H100" s="1">
        <f>IFERROR(__xludf.DUMMYFUNCTION("""COMPUTED_VALUE"""),2468.0)</f>
        <v>2468</v>
      </c>
      <c r="J100" s="2">
        <f>IFERROR(__xludf.DUMMYFUNCTION("""COMPUTED_VALUE"""),45434.66666666667)</f>
        <v>45434.66667</v>
      </c>
      <c r="K100" s="1">
        <f>IFERROR(__xludf.DUMMYFUNCTION("""COMPUTED_VALUE"""),2474.69)</f>
        <v>2474.69</v>
      </c>
      <c r="M100" s="2">
        <f>IFERROR(__xludf.DUMMYFUNCTION("""COMPUTED_VALUE"""),45434.66666666667)</f>
        <v>45434.66667</v>
      </c>
      <c r="N100" s="1">
        <f>IFERROR(__xludf.DUMMYFUNCTION("""COMPUTED_VALUE"""),1.2962254E7)</f>
        <v>12962254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IFERROR(__xludf.DUMMYFUNCTION("""COMPUTED_VALUE"""),2477.19)</f>
        <v>2477.19</v>
      </c>
      <c r="D101" s="2">
        <f>IFERROR(__xludf.DUMMYFUNCTION("""COMPUTED_VALUE"""),45435.66666666667)</f>
        <v>45435.66667</v>
      </c>
      <c r="E101" s="1">
        <f>IFERROR(__xludf.DUMMYFUNCTION("""COMPUTED_VALUE"""),2487.81)</f>
        <v>2487.81</v>
      </c>
      <c r="G101" s="2">
        <f>IFERROR(__xludf.DUMMYFUNCTION("""COMPUTED_VALUE"""),45435.66666666667)</f>
        <v>45435.66667</v>
      </c>
      <c r="H101" s="1">
        <f>IFERROR(__xludf.DUMMYFUNCTION("""COMPUTED_VALUE"""),2444.28)</f>
        <v>2444.28</v>
      </c>
      <c r="J101" s="2">
        <f>IFERROR(__xludf.DUMMYFUNCTION("""COMPUTED_VALUE"""),45435.66666666667)</f>
        <v>45435.66667</v>
      </c>
      <c r="K101" s="1">
        <f>IFERROR(__xludf.DUMMYFUNCTION("""COMPUTED_VALUE"""),2452.84)</f>
        <v>2452.84</v>
      </c>
      <c r="M101" s="2">
        <f>IFERROR(__xludf.DUMMYFUNCTION("""COMPUTED_VALUE"""),45435.66666666667)</f>
        <v>45435.66667</v>
      </c>
      <c r="N101" s="1">
        <f>IFERROR(__xludf.DUMMYFUNCTION("""COMPUTED_VALUE"""),7305154.0)</f>
        <v>7305154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IFERROR(__xludf.DUMMYFUNCTION("""COMPUTED_VALUE"""),2463.96)</f>
        <v>2463.96</v>
      </c>
      <c r="D102" s="2">
        <f>IFERROR(__xludf.DUMMYFUNCTION("""COMPUTED_VALUE"""),45436.66666666667)</f>
        <v>45436.66667</v>
      </c>
      <c r="E102" s="1">
        <f>IFERROR(__xludf.DUMMYFUNCTION("""COMPUTED_VALUE"""),2488.73)</f>
        <v>2488.73</v>
      </c>
      <c r="G102" s="2">
        <f>IFERROR(__xludf.DUMMYFUNCTION("""COMPUTED_VALUE"""),45436.66666666667)</f>
        <v>45436.66667</v>
      </c>
      <c r="H102" s="1">
        <f>IFERROR(__xludf.DUMMYFUNCTION("""COMPUTED_VALUE"""),2462.63)</f>
        <v>2462.63</v>
      </c>
      <c r="J102" s="2">
        <f>IFERROR(__xludf.DUMMYFUNCTION("""COMPUTED_VALUE"""),45436.66666666667)</f>
        <v>45436.66667</v>
      </c>
      <c r="K102" s="1">
        <f>IFERROR(__xludf.DUMMYFUNCTION("""COMPUTED_VALUE"""),2484.93)</f>
        <v>2484.93</v>
      </c>
      <c r="M102" s="2">
        <f>IFERROR(__xludf.DUMMYFUNCTION("""COMPUTED_VALUE"""),45436.66666666667)</f>
        <v>45436.66667</v>
      </c>
      <c r="N102" s="1">
        <f>IFERROR(__xludf.DUMMYFUNCTION("""COMPUTED_VALUE"""),5010238.0)</f>
        <v>5010238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IFERROR(__xludf.DUMMYFUNCTION("""COMPUTED_VALUE"""),2485.88)</f>
        <v>2485.88</v>
      </c>
      <c r="D103" s="2">
        <f>IFERROR(__xludf.DUMMYFUNCTION("""COMPUTED_VALUE"""),45440.66666666667)</f>
        <v>45440.66667</v>
      </c>
      <c r="E103" s="1">
        <f>IFERROR(__xludf.DUMMYFUNCTION("""COMPUTED_VALUE"""),2499.66)</f>
        <v>2499.66</v>
      </c>
      <c r="G103" s="2">
        <f>IFERROR(__xludf.DUMMYFUNCTION("""COMPUTED_VALUE"""),45440.66666666667)</f>
        <v>45440.66667</v>
      </c>
      <c r="H103" s="1">
        <f>IFERROR(__xludf.DUMMYFUNCTION("""COMPUTED_VALUE"""),2443.4)</f>
        <v>2443.4</v>
      </c>
      <c r="J103" s="2">
        <f>IFERROR(__xludf.DUMMYFUNCTION("""COMPUTED_VALUE"""),45440.66666666667)</f>
        <v>45440.66667</v>
      </c>
      <c r="K103" s="1">
        <f>IFERROR(__xludf.DUMMYFUNCTION("""COMPUTED_VALUE"""),2456.18)</f>
        <v>2456.18</v>
      </c>
      <c r="M103" s="2">
        <f>IFERROR(__xludf.DUMMYFUNCTION("""COMPUTED_VALUE"""),45440.66666666667)</f>
        <v>45440.66667</v>
      </c>
      <c r="N103" s="1">
        <f>IFERROR(__xludf.DUMMYFUNCTION("""COMPUTED_VALUE"""),5853064.0)</f>
        <v>5853064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IFERROR(__xludf.DUMMYFUNCTION("""COMPUTED_VALUE"""),2446.23)</f>
        <v>2446.23</v>
      </c>
      <c r="D104" s="2">
        <f>IFERROR(__xludf.DUMMYFUNCTION("""COMPUTED_VALUE"""),45441.66666666667)</f>
        <v>45441.66667</v>
      </c>
      <c r="E104" s="1">
        <f>IFERROR(__xludf.DUMMYFUNCTION("""COMPUTED_VALUE"""),2447.38)</f>
        <v>2447.38</v>
      </c>
      <c r="G104" s="2">
        <f>IFERROR(__xludf.DUMMYFUNCTION("""COMPUTED_VALUE"""),45441.66666666667)</f>
        <v>45441.66667</v>
      </c>
      <c r="H104" s="1">
        <f>IFERROR(__xludf.DUMMYFUNCTION("""COMPUTED_VALUE"""),2421.83)</f>
        <v>2421.83</v>
      </c>
      <c r="J104" s="2">
        <f>IFERROR(__xludf.DUMMYFUNCTION("""COMPUTED_VALUE"""),45441.66666666667)</f>
        <v>45441.66667</v>
      </c>
      <c r="K104" s="1">
        <f>IFERROR(__xludf.DUMMYFUNCTION("""COMPUTED_VALUE"""),2437.68)</f>
        <v>2437.68</v>
      </c>
      <c r="M104" s="2">
        <f>IFERROR(__xludf.DUMMYFUNCTION("""COMPUTED_VALUE"""),45441.66666666667)</f>
        <v>45441.66667</v>
      </c>
      <c r="N104" s="1">
        <f>IFERROR(__xludf.DUMMYFUNCTION("""COMPUTED_VALUE"""),6723921.0)</f>
        <v>6723921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IFERROR(__xludf.DUMMYFUNCTION("""COMPUTED_VALUE"""),2445.37)</f>
        <v>2445.37</v>
      </c>
      <c r="D105" s="2">
        <f>IFERROR(__xludf.DUMMYFUNCTION("""COMPUTED_VALUE"""),45442.66666666667)</f>
        <v>45442.66667</v>
      </c>
      <c r="E105" s="1">
        <f>IFERROR(__xludf.DUMMYFUNCTION("""COMPUTED_VALUE"""),2498.82)</f>
        <v>2498.82</v>
      </c>
      <c r="G105" s="2">
        <f>IFERROR(__xludf.DUMMYFUNCTION("""COMPUTED_VALUE"""),45442.66666666667)</f>
        <v>45442.66667</v>
      </c>
      <c r="H105" s="1">
        <f>IFERROR(__xludf.DUMMYFUNCTION("""COMPUTED_VALUE"""),2445.37)</f>
        <v>2445.37</v>
      </c>
      <c r="J105" s="2">
        <f>IFERROR(__xludf.DUMMYFUNCTION("""COMPUTED_VALUE"""),45442.66666666667)</f>
        <v>45442.66667</v>
      </c>
      <c r="K105" s="1">
        <f>IFERROR(__xludf.DUMMYFUNCTION("""COMPUTED_VALUE"""),2496.7)</f>
        <v>2496.7</v>
      </c>
      <c r="M105" s="2">
        <f>IFERROR(__xludf.DUMMYFUNCTION("""COMPUTED_VALUE"""),45442.66666666667)</f>
        <v>45442.66667</v>
      </c>
      <c r="N105" s="1">
        <f>IFERROR(__xludf.DUMMYFUNCTION("""COMPUTED_VALUE"""),6141798.0)</f>
        <v>6141798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IFERROR(__xludf.DUMMYFUNCTION("""COMPUTED_VALUE"""),2501.56)</f>
        <v>2501.56</v>
      </c>
      <c r="D106" s="2">
        <f>IFERROR(__xludf.DUMMYFUNCTION("""COMPUTED_VALUE"""),45443.66666666667)</f>
        <v>45443.66667</v>
      </c>
      <c r="E106" s="1">
        <f>IFERROR(__xludf.DUMMYFUNCTION("""COMPUTED_VALUE"""),2543.45)</f>
        <v>2543.45</v>
      </c>
      <c r="G106" s="2">
        <f>IFERROR(__xludf.DUMMYFUNCTION("""COMPUTED_VALUE"""),45443.66666666667)</f>
        <v>45443.66667</v>
      </c>
      <c r="H106" s="1">
        <f>IFERROR(__xludf.DUMMYFUNCTION("""COMPUTED_VALUE"""),2496.37)</f>
        <v>2496.37</v>
      </c>
      <c r="J106" s="2">
        <f>IFERROR(__xludf.DUMMYFUNCTION("""COMPUTED_VALUE"""),45443.66666666667)</f>
        <v>45443.66667</v>
      </c>
      <c r="K106" s="1">
        <f>IFERROR(__xludf.DUMMYFUNCTION("""COMPUTED_VALUE"""),2541.27)</f>
        <v>2541.27</v>
      </c>
      <c r="M106" s="2">
        <f>IFERROR(__xludf.DUMMYFUNCTION("""COMPUTED_VALUE"""),45443.66666666667)</f>
        <v>45443.66667</v>
      </c>
      <c r="N106" s="1">
        <f>IFERROR(__xludf.DUMMYFUNCTION("""COMPUTED_VALUE"""),1.5390957E7)</f>
        <v>15390957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IFERROR(__xludf.DUMMYFUNCTION("""COMPUTED_VALUE"""),2541.81)</f>
        <v>2541.81</v>
      </c>
      <c r="D107" s="2">
        <f>IFERROR(__xludf.DUMMYFUNCTION("""COMPUTED_VALUE"""),45446.66666666667)</f>
        <v>45446.66667</v>
      </c>
      <c r="E107" s="1">
        <f>IFERROR(__xludf.DUMMYFUNCTION("""COMPUTED_VALUE"""),2547.24)</f>
        <v>2547.24</v>
      </c>
      <c r="G107" s="2">
        <f>IFERROR(__xludf.DUMMYFUNCTION("""COMPUTED_VALUE"""),45446.66666666667)</f>
        <v>45446.66667</v>
      </c>
      <c r="H107" s="1">
        <f>IFERROR(__xludf.DUMMYFUNCTION("""COMPUTED_VALUE"""),2513.07)</f>
        <v>2513.07</v>
      </c>
      <c r="J107" s="2">
        <f>IFERROR(__xludf.DUMMYFUNCTION("""COMPUTED_VALUE"""),45446.66666666667)</f>
        <v>45446.66667</v>
      </c>
      <c r="K107" s="1">
        <f>IFERROR(__xludf.DUMMYFUNCTION("""COMPUTED_VALUE"""),2521.96)</f>
        <v>2521.96</v>
      </c>
      <c r="M107" s="2">
        <f>IFERROR(__xludf.DUMMYFUNCTION("""COMPUTED_VALUE"""),45446.66666666667)</f>
        <v>45446.66667</v>
      </c>
      <c r="N107" s="1">
        <f>IFERROR(__xludf.DUMMYFUNCTION("""COMPUTED_VALUE"""),6567025.0)</f>
        <v>6567025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IFERROR(__xludf.DUMMYFUNCTION("""COMPUTED_VALUE"""),2517.53)</f>
        <v>2517.53</v>
      </c>
      <c r="D108" s="2">
        <f>IFERROR(__xludf.DUMMYFUNCTION("""COMPUTED_VALUE"""),45447.66666666667)</f>
        <v>45447.66667</v>
      </c>
      <c r="E108" s="1">
        <f>IFERROR(__xludf.DUMMYFUNCTION("""COMPUTED_VALUE"""),2517.53)</f>
        <v>2517.53</v>
      </c>
      <c r="G108" s="2">
        <f>IFERROR(__xludf.DUMMYFUNCTION("""COMPUTED_VALUE"""),45447.66666666667)</f>
        <v>45447.66667</v>
      </c>
      <c r="H108" s="1">
        <f>IFERROR(__xludf.DUMMYFUNCTION("""COMPUTED_VALUE"""),2462.76)</f>
        <v>2462.76</v>
      </c>
      <c r="J108" s="2">
        <f>IFERROR(__xludf.DUMMYFUNCTION("""COMPUTED_VALUE"""),45447.66666666667)</f>
        <v>45447.66667</v>
      </c>
      <c r="K108" s="1">
        <f>IFERROR(__xludf.DUMMYFUNCTION("""COMPUTED_VALUE"""),2473.38)</f>
        <v>2473.38</v>
      </c>
      <c r="M108" s="2">
        <f>IFERROR(__xludf.DUMMYFUNCTION("""COMPUTED_VALUE"""),45447.66666666667)</f>
        <v>45447.66667</v>
      </c>
      <c r="N108" s="1">
        <f>IFERROR(__xludf.DUMMYFUNCTION("""COMPUTED_VALUE"""),7449108.0)</f>
        <v>7449108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IFERROR(__xludf.DUMMYFUNCTION("""COMPUTED_VALUE"""),2478.71)</f>
        <v>2478.71</v>
      </c>
      <c r="D109" s="2">
        <f>IFERROR(__xludf.DUMMYFUNCTION("""COMPUTED_VALUE"""),45448.66666666667)</f>
        <v>45448.66667</v>
      </c>
      <c r="E109" s="1">
        <f>IFERROR(__xludf.DUMMYFUNCTION("""COMPUTED_VALUE"""),2517.31)</f>
        <v>2517.31</v>
      </c>
      <c r="G109" s="2">
        <f>IFERROR(__xludf.DUMMYFUNCTION("""COMPUTED_VALUE"""),45448.66666666667)</f>
        <v>45448.66667</v>
      </c>
      <c r="H109" s="1">
        <f>IFERROR(__xludf.DUMMYFUNCTION("""COMPUTED_VALUE"""),2457.44)</f>
        <v>2457.44</v>
      </c>
      <c r="J109" s="2">
        <f>IFERROR(__xludf.DUMMYFUNCTION("""COMPUTED_VALUE"""),45448.66666666667)</f>
        <v>45448.66667</v>
      </c>
      <c r="K109" s="1">
        <f>IFERROR(__xludf.DUMMYFUNCTION("""COMPUTED_VALUE"""),2517.05)</f>
        <v>2517.05</v>
      </c>
      <c r="M109" s="2">
        <f>IFERROR(__xludf.DUMMYFUNCTION("""COMPUTED_VALUE"""),45448.66666666667)</f>
        <v>45448.66667</v>
      </c>
      <c r="N109" s="1">
        <f>IFERROR(__xludf.DUMMYFUNCTION("""COMPUTED_VALUE"""),6113023.0)</f>
        <v>6113023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IFERROR(__xludf.DUMMYFUNCTION("""COMPUTED_VALUE"""),2515.77)</f>
        <v>2515.77</v>
      </c>
      <c r="D110" s="2">
        <f>IFERROR(__xludf.DUMMYFUNCTION("""COMPUTED_VALUE"""),45449.66666666667)</f>
        <v>45449.66667</v>
      </c>
      <c r="E110" s="1">
        <f>IFERROR(__xludf.DUMMYFUNCTION("""COMPUTED_VALUE"""),2522.02)</f>
        <v>2522.02</v>
      </c>
      <c r="G110" s="2">
        <f>IFERROR(__xludf.DUMMYFUNCTION("""COMPUTED_VALUE"""),45449.66666666667)</f>
        <v>45449.66667</v>
      </c>
      <c r="H110" s="1">
        <f>IFERROR(__xludf.DUMMYFUNCTION("""COMPUTED_VALUE"""),2477.36)</f>
        <v>2477.36</v>
      </c>
      <c r="J110" s="2">
        <f>IFERROR(__xludf.DUMMYFUNCTION("""COMPUTED_VALUE"""),45449.66666666667)</f>
        <v>45449.66667</v>
      </c>
      <c r="K110" s="1">
        <f>IFERROR(__xludf.DUMMYFUNCTION("""COMPUTED_VALUE"""),2482.18)</f>
        <v>2482.18</v>
      </c>
      <c r="M110" s="2">
        <f>IFERROR(__xludf.DUMMYFUNCTION("""COMPUTED_VALUE"""),45449.66666666667)</f>
        <v>45449.66667</v>
      </c>
      <c r="N110" s="1">
        <f>IFERROR(__xludf.DUMMYFUNCTION("""COMPUTED_VALUE"""),5726198.0)</f>
        <v>5726198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IFERROR(__xludf.DUMMYFUNCTION("""COMPUTED_VALUE"""),2446.92)</f>
        <v>2446.92</v>
      </c>
      <c r="D111" s="2">
        <f>IFERROR(__xludf.DUMMYFUNCTION("""COMPUTED_VALUE"""),45450.66666666667)</f>
        <v>45450.66667</v>
      </c>
      <c r="E111" s="1">
        <f>IFERROR(__xludf.DUMMYFUNCTION("""COMPUTED_VALUE"""),2452.8)</f>
        <v>2452.8</v>
      </c>
      <c r="G111" s="2">
        <f>IFERROR(__xludf.DUMMYFUNCTION("""COMPUTED_VALUE"""),45450.66666666667)</f>
        <v>45450.66667</v>
      </c>
      <c r="H111" s="1">
        <f>IFERROR(__xludf.DUMMYFUNCTION("""COMPUTED_VALUE"""),2407.59)</f>
        <v>2407.59</v>
      </c>
      <c r="J111" s="2">
        <f>IFERROR(__xludf.DUMMYFUNCTION("""COMPUTED_VALUE"""),45450.66666666667)</f>
        <v>45450.66667</v>
      </c>
      <c r="K111" s="1">
        <f>IFERROR(__xludf.DUMMYFUNCTION("""COMPUTED_VALUE"""),2435.71)</f>
        <v>2435.71</v>
      </c>
      <c r="M111" s="2">
        <f>IFERROR(__xludf.DUMMYFUNCTION("""COMPUTED_VALUE"""),45450.66666666667)</f>
        <v>45450.66667</v>
      </c>
      <c r="N111" s="1">
        <f>IFERROR(__xludf.DUMMYFUNCTION("""COMPUTED_VALUE"""),7852940.0)</f>
        <v>7852940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IFERROR(__xludf.DUMMYFUNCTION("""COMPUTED_VALUE"""),2430.34)</f>
        <v>2430.34</v>
      </c>
      <c r="D112" s="2">
        <f>IFERROR(__xludf.DUMMYFUNCTION("""COMPUTED_VALUE"""),45453.66666666667)</f>
        <v>45453.66667</v>
      </c>
      <c r="E112" s="1">
        <f>IFERROR(__xludf.DUMMYFUNCTION("""COMPUTED_VALUE"""),2465.32)</f>
        <v>2465.32</v>
      </c>
      <c r="G112" s="2">
        <f>IFERROR(__xludf.DUMMYFUNCTION("""COMPUTED_VALUE"""),45453.66666666667)</f>
        <v>45453.66667</v>
      </c>
      <c r="H112" s="1">
        <f>IFERROR(__xludf.DUMMYFUNCTION("""COMPUTED_VALUE"""),2411.26)</f>
        <v>2411.26</v>
      </c>
      <c r="J112" s="2">
        <f>IFERROR(__xludf.DUMMYFUNCTION("""COMPUTED_VALUE"""),45453.66666666667)</f>
        <v>45453.66667</v>
      </c>
      <c r="K112" s="1">
        <f>IFERROR(__xludf.DUMMYFUNCTION("""COMPUTED_VALUE"""),2463.6)</f>
        <v>2463.6</v>
      </c>
      <c r="M112" s="2">
        <f>IFERROR(__xludf.DUMMYFUNCTION("""COMPUTED_VALUE"""),45453.66666666667)</f>
        <v>45453.66667</v>
      </c>
      <c r="N112" s="1">
        <f>IFERROR(__xludf.DUMMYFUNCTION("""COMPUTED_VALUE"""),6370314.0)</f>
        <v>6370314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IFERROR(__xludf.DUMMYFUNCTION("""COMPUTED_VALUE"""),2456.69)</f>
        <v>2456.69</v>
      </c>
      <c r="D113" s="2">
        <f>IFERROR(__xludf.DUMMYFUNCTION("""COMPUTED_VALUE"""),45454.66666666667)</f>
        <v>45454.66667</v>
      </c>
      <c r="E113" s="1">
        <f>IFERROR(__xludf.DUMMYFUNCTION("""COMPUTED_VALUE"""),2456.69)</f>
        <v>2456.69</v>
      </c>
      <c r="G113" s="2">
        <f>IFERROR(__xludf.DUMMYFUNCTION("""COMPUTED_VALUE"""),45454.66666666667)</f>
        <v>45454.66667</v>
      </c>
      <c r="H113" s="1">
        <f>IFERROR(__xludf.DUMMYFUNCTION("""COMPUTED_VALUE"""),2413.65)</f>
        <v>2413.65</v>
      </c>
      <c r="J113" s="2">
        <f>IFERROR(__xludf.DUMMYFUNCTION("""COMPUTED_VALUE"""),45454.66666666667)</f>
        <v>45454.66667</v>
      </c>
      <c r="K113" s="1">
        <f>IFERROR(__xludf.DUMMYFUNCTION("""COMPUTED_VALUE"""),2417.41)</f>
        <v>2417.41</v>
      </c>
      <c r="M113" s="2">
        <f>IFERROR(__xludf.DUMMYFUNCTION("""COMPUTED_VALUE"""),45454.66666666667)</f>
        <v>45454.66667</v>
      </c>
      <c r="N113" s="1">
        <f>IFERROR(__xludf.DUMMYFUNCTION("""COMPUTED_VALUE"""),6646721.0)</f>
        <v>6646721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IFERROR(__xludf.DUMMYFUNCTION("""COMPUTED_VALUE"""),2446.13)</f>
        <v>2446.13</v>
      </c>
      <c r="D114" s="2">
        <f>IFERROR(__xludf.DUMMYFUNCTION("""COMPUTED_VALUE"""),45455.66666666667)</f>
        <v>45455.66667</v>
      </c>
      <c r="E114" s="1">
        <f>IFERROR(__xludf.DUMMYFUNCTION("""COMPUTED_VALUE"""),2565.36)</f>
        <v>2565.36</v>
      </c>
      <c r="G114" s="2">
        <f>IFERROR(__xludf.DUMMYFUNCTION("""COMPUTED_VALUE"""),45455.66666666667)</f>
        <v>45455.66667</v>
      </c>
      <c r="H114" s="1">
        <f>IFERROR(__xludf.DUMMYFUNCTION("""COMPUTED_VALUE"""),2446.13)</f>
        <v>2446.13</v>
      </c>
      <c r="J114" s="2">
        <f>IFERROR(__xludf.DUMMYFUNCTION("""COMPUTED_VALUE"""),45455.66666666667)</f>
        <v>45455.66667</v>
      </c>
      <c r="K114" s="1">
        <f>IFERROR(__xludf.DUMMYFUNCTION("""COMPUTED_VALUE"""),2490.87)</f>
        <v>2490.87</v>
      </c>
      <c r="M114" s="2">
        <f>IFERROR(__xludf.DUMMYFUNCTION("""COMPUTED_VALUE"""),45455.66666666667)</f>
        <v>45455.66667</v>
      </c>
      <c r="N114" s="1">
        <f>IFERROR(__xludf.DUMMYFUNCTION("""COMPUTED_VALUE"""),1.110814E7)</f>
        <v>11108140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IFERROR(__xludf.DUMMYFUNCTION("""COMPUTED_VALUE"""),2489.66)</f>
        <v>2489.66</v>
      </c>
      <c r="D115" s="2">
        <f>IFERROR(__xludf.DUMMYFUNCTION("""COMPUTED_VALUE"""),45456.66666666667)</f>
        <v>45456.66667</v>
      </c>
      <c r="E115" s="1">
        <f>IFERROR(__xludf.DUMMYFUNCTION("""COMPUTED_VALUE"""),2501.2)</f>
        <v>2501.2</v>
      </c>
      <c r="G115" s="2">
        <f>IFERROR(__xludf.DUMMYFUNCTION("""COMPUTED_VALUE"""),45456.66666666667)</f>
        <v>45456.66667</v>
      </c>
      <c r="H115" s="1">
        <f>IFERROR(__xludf.DUMMYFUNCTION("""COMPUTED_VALUE"""),2459.98)</f>
        <v>2459.98</v>
      </c>
      <c r="J115" s="2">
        <f>IFERROR(__xludf.DUMMYFUNCTION("""COMPUTED_VALUE"""),45456.66666666667)</f>
        <v>45456.66667</v>
      </c>
      <c r="K115" s="1">
        <f>IFERROR(__xludf.DUMMYFUNCTION("""COMPUTED_VALUE"""),2493.05)</f>
        <v>2493.05</v>
      </c>
      <c r="M115" s="2">
        <f>IFERROR(__xludf.DUMMYFUNCTION("""COMPUTED_VALUE"""),45456.66666666667)</f>
        <v>45456.66667</v>
      </c>
      <c r="N115" s="1">
        <f>IFERROR(__xludf.DUMMYFUNCTION("""COMPUTED_VALUE"""),6130392.0)</f>
        <v>6130392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IFERROR(__xludf.DUMMYFUNCTION("""COMPUTED_VALUE"""),2487.96)</f>
        <v>2487.96</v>
      </c>
      <c r="D116" s="2">
        <f>IFERROR(__xludf.DUMMYFUNCTION("""COMPUTED_VALUE"""),45457.66666666667)</f>
        <v>45457.66667</v>
      </c>
      <c r="E116" s="1">
        <f>IFERROR(__xludf.DUMMYFUNCTION("""COMPUTED_VALUE"""),2487.96)</f>
        <v>2487.96</v>
      </c>
      <c r="G116" s="2">
        <f>IFERROR(__xludf.DUMMYFUNCTION("""COMPUTED_VALUE"""),45457.66666666667)</f>
        <v>45457.66667</v>
      </c>
      <c r="H116" s="1">
        <f>IFERROR(__xludf.DUMMYFUNCTION("""COMPUTED_VALUE"""),2430.81)</f>
        <v>2430.81</v>
      </c>
      <c r="J116" s="2">
        <f>IFERROR(__xludf.DUMMYFUNCTION("""COMPUTED_VALUE"""),45457.66666666667)</f>
        <v>45457.66667</v>
      </c>
      <c r="K116" s="1">
        <f>IFERROR(__xludf.DUMMYFUNCTION("""COMPUTED_VALUE"""),2476.0)</f>
        <v>2476</v>
      </c>
      <c r="M116" s="2">
        <f>IFERROR(__xludf.DUMMYFUNCTION("""COMPUTED_VALUE"""),45457.66666666667)</f>
        <v>45457.66667</v>
      </c>
      <c r="N116" s="1">
        <f>IFERROR(__xludf.DUMMYFUNCTION("""COMPUTED_VALUE"""),7951501.0)</f>
        <v>7951501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IFERROR(__xludf.DUMMYFUNCTION("""COMPUTED_VALUE"""),2473.76)</f>
        <v>2473.76</v>
      </c>
      <c r="D117" s="2">
        <f>IFERROR(__xludf.DUMMYFUNCTION("""COMPUTED_VALUE"""),45460.66666666667)</f>
        <v>45460.66667</v>
      </c>
      <c r="E117" s="1">
        <f>IFERROR(__xludf.DUMMYFUNCTION("""COMPUTED_VALUE"""),2494.67)</f>
        <v>2494.67</v>
      </c>
      <c r="G117" s="2">
        <f>IFERROR(__xludf.DUMMYFUNCTION("""COMPUTED_VALUE"""),45460.66666666667)</f>
        <v>45460.66667</v>
      </c>
      <c r="H117" s="1">
        <f>IFERROR(__xludf.DUMMYFUNCTION("""COMPUTED_VALUE"""),2455.09)</f>
        <v>2455.09</v>
      </c>
      <c r="J117" s="2">
        <f>IFERROR(__xludf.DUMMYFUNCTION("""COMPUTED_VALUE"""),45460.66666666667)</f>
        <v>45460.66667</v>
      </c>
      <c r="K117" s="1">
        <f>IFERROR(__xludf.DUMMYFUNCTION("""COMPUTED_VALUE"""),2490.87)</f>
        <v>2490.87</v>
      </c>
      <c r="M117" s="2">
        <f>IFERROR(__xludf.DUMMYFUNCTION("""COMPUTED_VALUE"""),45460.66666666667)</f>
        <v>45460.66667</v>
      </c>
      <c r="N117" s="1">
        <f>IFERROR(__xludf.DUMMYFUNCTION("""COMPUTED_VALUE"""),9555952.0)</f>
        <v>9555952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IFERROR(__xludf.DUMMYFUNCTION("""COMPUTED_VALUE"""),2481.53)</f>
        <v>2481.53</v>
      </c>
      <c r="D118" s="2">
        <f>IFERROR(__xludf.DUMMYFUNCTION("""COMPUTED_VALUE"""),45461.66666666667)</f>
        <v>45461.66667</v>
      </c>
      <c r="E118" s="1">
        <f>IFERROR(__xludf.DUMMYFUNCTION("""COMPUTED_VALUE"""),2481.53)</f>
        <v>2481.53</v>
      </c>
      <c r="G118" s="2">
        <f>IFERROR(__xludf.DUMMYFUNCTION("""COMPUTED_VALUE"""),45461.66666666667)</f>
        <v>45461.66667</v>
      </c>
      <c r="H118" s="1">
        <f>IFERROR(__xludf.DUMMYFUNCTION("""COMPUTED_VALUE"""),2407.64)</f>
        <v>2407.64</v>
      </c>
      <c r="J118" s="2">
        <f>IFERROR(__xludf.DUMMYFUNCTION("""COMPUTED_VALUE"""),45461.66666666667)</f>
        <v>45461.66667</v>
      </c>
      <c r="K118" s="1">
        <f>IFERROR(__xludf.DUMMYFUNCTION("""COMPUTED_VALUE"""),2416.57)</f>
        <v>2416.57</v>
      </c>
      <c r="M118" s="2">
        <f>IFERROR(__xludf.DUMMYFUNCTION("""COMPUTED_VALUE"""),45461.66666666667)</f>
        <v>45461.66667</v>
      </c>
      <c r="N118" s="1">
        <f>IFERROR(__xludf.DUMMYFUNCTION("""COMPUTED_VALUE"""),1.2523547E7)</f>
        <v>12523547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IFERROR(__xludf.DUMMYFUNCTION("""COMPUTED_VALUE"""),2417.99)</f>
        <v>2417.99</v>
      </c>
      <c r="D119" s="2">
        <f>IFERROR(__xludf.DUMMYFUNCTION("""COMPUTED_VALUE"""),45463.66666666667)</f>
        <v>45463.66667</v>
      </c>
      <c r="E119" s="1">
        <f>IFERROR(__xludf.DUMMYFUNCTION("""COMPUTED_VALUE"""),2439.92)</f>
        <v>2439.92</v>
      </c>
      <c r="G119" s="2">
        <f>IFERROR(__xludf.DUMMYFUNCTION("""COMPUTED_VALUE"""),45463.66666666667)</f>
        <v>45463.66667</v>
      </c>
      <c r="H119" s="1">
        <f>IFERROR(__xludf.DUMMYFUNCTION("""COMPUTED_VALUE"""),2396.51)</f>
        <v>2396.51</v>
      </c>
      <c r="J119" s="2">
        <f>IFERROR(__xludf.DUMMYFUNCTION("""COMPUTED_VALUE"""),45463.66666666667)</f>
        <v>45463.66667</v>
      </c>
      <c r="K119" s="1">
        <f>IFERROR(__xludf.DUMMYFUNCTION("""COMPUTED_VALUE"""),2409.72)</f>
        <v>2409.72</v>
      </c>
      <c r="M119" s="2">
        <f>IFERROR(__xludf.DUMMYFUNCTION("""COMPUTED_VALUE"""),45463.66666666667)</f>
        <v>45463.66667</v>
      </c>
      <c r="N119" s="1">
        <f>IFERROR(__xludf.DUMMYFUNCTION("""COMPUTED_VALUE"""),9791110.0)</f>
        <v>9791110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IFERROR(__xludf.DUMMYFUNCTION("""COMPUTED_VALUE"""),2411.0)</f>
        <v>2411</v>
      </c>
      <c r="D120" s="2">
        <f>IFERROR(__xludf.DUMMYFUNCTION("""COMPUTED_VALUE"""),45464.66666666667)</f>
        <v>45464.66667</v>
      </c>
      <c r="E120" s="1">
        <f>IFERROR(__xludf.DUMMYFUNCTION("""COMPUTED_VALUE"""),2441.09)</f>
        <v>2441.09</v>
      </c>
      <c r="G120" s="2">
        <f>IFERROR(__xludf.DUMMYFUNCTION("""COMPUTED_VALUE"""),45464.66666666667)</f>
        <v>45464.66667</v>
      </c>
      <c r="H120" s="1">
        <f>IFERROR(__xludf.DUMMYFUNCTION("""COMPUTED_VALUE"""),2383.47)</f>
        <v>2383.47</v>
      </c>
      <c r="J120" s="2">
        <f>IFERROR(__xludf.DUMMYFUNCTION("""COMPUTED_VALUE"""),45464.66666666667)</f>
        <v>45464.66667</v>
      </c>
      <c r="K120" s="1">
        <f>IFERROR(__xludf.DUMMYFUNCTION("""COMPUTED_VALUE"""),2435.82)</f>
        <v>2435.82</v>
      </c>
      <c r="M120" s="2">
        <f>IFERROR(__xludf.DUMMYFUNCTION("""COMPUTED_VALUE"""),45464.66666666667)</f>
        <v>45464.66667</v>
      </c>
      <c r="N120" s="1">
        <f>IFERROR(__xludf.DUMMYFUNCTION("""COMPUTED_VALUE"""),1.4097829E7)</f>
        <v>14097829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IFERROR(__xludf.DUMMYFUNCTION("""COMPUTED_VALUE"""),2435.82)</f>
        <v>2435.82</v>
      </c>
      <c r="D121" s="2">
        <f>IFERROR(__xludf.DUMMYFUNCTION("""COMPUTED_VALUE"""),45467.66666666667)</f>
        <v>45467.66667</v>
      </c>
      <c r="E121" s="1">
        <f>IFERROR(__xludf.DUMMYFUNCTION("""COMPUTED_VALUE"""),2472.38)</f>
        <v>2472.38</v>
      </c>
      <c r="G121" s="2">
        <f>IFERROR(__xludf.DUMMYFUNCTION("""COMPUTED_VALUE"""),45467.66666666667)</f>
        <v>45467.66667</v>
      </c>
      <c r="H121" s="1">
        <f>IFERROR(__xludf.DUMMYFUNCTION("""COMPUTED_VALUE"""),2423.18)</f>
        <v>2423.18</v>
      </c>
      <c r="J121" s="2">
        <f>IFERROR(__xludf.DUMMYFUNCTION("""COMPUTED_VALUE"""),45467.66666666667)</f>
        <v>45467.66667</v>
      </c>
      <c r="K121" s="1">
        <f>IFERROR(__xludf.DUMMYFUNCTION("""COMPUTED_VALUE"""),2453.4)</f>
        <v>2453.4</v>
      </c>
      <c r="M121" s="2">
        <f>IFERROR(__xludf.DUMMYFUNCTION("""COMPUTED_VALUE"""),45467.66666666667)</f>
        <v>45467.66667</v>
      </c>
      <c r="N121" s="1">
        <f>IFERROR(__xludf.DUMMYFUNCTION("""COMPUTED_VALUE"""),7362400.0)</f>
        <v>7362400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IFERROR(__xludf.DUMMYFUNCTION("""COMPUTED_VALUE"""),2450.39)</f>
        <v>2450.39</v>
      </c>
      <c r="D122" s="2">
        <f>IFERROR(__xludf.DUMMYFUNCTION("""COMPUTED_VALUE"""),45468.66666666667)</f>
        <v>45468.66667</v>
      </c>
      <c r="E122" s="1">
        <f>IFERROR(__xludf.DUMMYFUNCTION("""COMPUTED_VALUE"""),2450.39)</f>
        <v>2450.39</v>
      </c>
      <c r="G122" s="2">
        <f>IFERROR(__xludf.DUMMYFUNCTION("""COMPUTED_VALUE"""),45468.66666666667)</f>
        <v>45468.66667</v>
      </c>
      <c r="H122" s="1">
        <f>IFERROR(__xludf.DUMMYFUNCTION("""COMPUTED_VALUE"""),2379.45)</f>
        <v>2379.45</v>
      </c>
      <c r="J122" s="2">
        <f>IFERROR(__xludf.DUMMYFUNCTION("""COMPUTED_VALUE"""),45468.66666666667)</f>
        <v>45468.66667</v>
      </c>
      <c r="K122" s="1">
        <f>IFERROR(__xludf.DUMMYFUNCTION("""COMPUTED_VALUE"""),2402.37)</f>
        <v>2402.37</v>
      </c>
      <c r="M122" s="2">
        <f>IFERROR(__xludf.DUMMYFUNCTION("""COMPUTED_VALUE"""),45468.66666666667)</f>
        <v>45468.66667</v>
      </c>
      <c r="N122" s="1">
        <f>IFERROR(__xludf.DUMMYFUNCTION("""COMPUTED_VALUE"""),7835255.0)</f>
        <v>7835255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IFERROR(__xludf.DUMMYFUNCTION("""COMPUTED_VALUE"""),2400.09)</f>
        <v>2400.09</v>
      </c>
      <c r="D123" s="2">
        <f>IFERROR(__xludf.DUMMYFUNCTION("""COMPUTED_VALUE"""),45469.66666666667)</f>
        <v>45469.66667</v>
      </c>
      <c r="E123" s="1">
        <f>IFERROR(__xludf.DUMMYFUNCTION("""COMPUTED_VALUE"""),2409.72)</f>
        <v>2409.72</v>
      </c>
      <c r="G123" s="2">
        <f>IFERROR(__xludf.DUMMYFUNCTION("""COMPUTED_VALUE"""),45469.66666666667)</f>
        <v>45469.66667</v>
      </c>
      <c r="H123" s="1">
        <f>IFERROR(__xludf.DUMMYFUNCTION("""COMPUTED_VALUE"""),2392.46)</f>
        <v>2392.46</v>
      </c>
      <c r="J123" s="2">
        <f>IFERROR(__xludf.DUMMYFUNCTION("""COMPUTED_VALUE"""),45469.66666666667)</f>
        <v>45469.66667</v>
      </c>
      <c r="K123" s="1">
        <f>IFERROR(__xludf.DUMMYFUNCTION("""COMPUTED_VALUE"""),2406.6)</f>
        <v>2406.6</v>
      </c>
      <c r="M123" s="2">
        <f>IFERROR(__xludf.DUMMYFUNCTION("""COMPUTED_VALUE"""),45469.66666666667)</f>
        <v>45469.66667</v>
      </c>
      <c r="N123" s="1">
        <f>IFERROR(__xludf.DUMMYFUNCTION("""COMPUTED_VALUE"""),6432797.0)</f>
        <v>6432797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IFERROR(__xludf.DUMMYFUNCTION("""COMPUTED_VALUE"""),2407.02)</f>
        <v>2407.02</v>
      </c>
      <c r="D124" s="2">
        <f>IFERROR(__xludf.DUMMYFUNCTION("""COMPUTED_VALUE"""),45470.66666666667)</f>
        <v>45470.66667</v>
      </c>
      <c r="E124" s="1">
        <f>IFERROR(__xludf.DUMMYFUNCTION("""COMPUTED_VALUE"""),2413.73)</f>
        <v>2413.73</v>
      </c>
      <c r="G124" s="2">
        <f>IFERROR(__xludf.DUMMYFUNCTION("""COMPUTED_VALUE"""),45470.66666666667)</f>
        <v>45470.66667</v>
      </c>
      <c r="H124" s="1">
        <f>IFERROR(__xludf.DUMMYFUNCTION("""COMPUTED_VALUE"""),2391.87)</f>
        <v>2391.87</v>
      </c>
      <c r="J124" s="2">
        <f>IFERROR(__xludf.DUMMYFUNCTION("""COMPUTED_VALUE"""),45470.66666666667)</f>
        <v>45470.66667</v>
      </c>
      <c r="K124" s="1">
        <f>IFERROR(__xludf.DUMMYFUNCTION("""COMPUTED_VALUE"""),2409.27)</f>
        <v>2409.27</v>
      </c>
      <c r="M124" s="2">
        <f>IFERROR(__xludf.DUMMYFUNCTION("""COMPUTED_VALUE"""),45470.66666666667)</f>
        <v>45470.66667</v>
      </c>
      <c r="N124" s="1">
        <f>IFERROR(__xludf.DUMMYFUNCTION("""COMPUTED_VALUE"""),6010848.0)</f>
        <v>6010848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IFERROR(__xludf.DUMMYFUNCTION("""COMPUTED_VALUE"""),2413.22)</f>
        <v>2413.22</v>
      </c>
      <c r="D125" s="2">
        <f>IFERROR(__xludf.DUMMYFUNCTION("""COMPUTED_VALUE"""),45471.66666666667)</f>
        <v>45471.66667</v>
      </c>
      <c r="E125" s="1">
        <f>IFERROR(__xludf.DUMMYFUNCTION("""COMPUTED_VALUE"""),2435.41)</f>
        <v>2435.41</v>
      </c>
      <c r="G125" s="2">
        <f>IFERROR(__xludf.DUMMYFUNCTION("""COMPUTED_VALUE"""),45471.66666666667)</f>
        <v>45471.66667</v>
      </c>
      <c r="H125" s="1">
        <f>IFERROR(__xludf.DUMMYFUNCTION("""COMPUTED_VALUE"""),2395.03)</f>
        <v>2395.03</v>
      </c>
      <c r="J125" s="2">
        <f>IFERROR(__xludf.DUMMYFUNCTION("""COMPUTED_VALUE"""),45471.66666666667)</f>
        <v>45471.66667</v>
      </c>
      <c r="K125" s="1">
        <f>IFERROR(__xludf.DUMMYFUNCTION("""COMPUTED_VALUE"""),2410.8)</f>
        <v>2410.8</v>
      </c>
      <c r="M125" s="2">
        <f>IFERROR(__xludf.DUMMYFUNCTION("""COMPUTED_VALUE"""),45471.66666666667)</f>
        <v>45471.66667</v>
      </c>
      <c r="N125" s="1">
        <f>IFERROR(__xludf.DUMMYFUNCTION("""COMPUTED_VALUE"""),1.2012503E7)</f>
        <v>12012503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IFERROR(__xludf.DUMMYFUNCTION("""COMPUTED_VALUE"""),2410.8)</f>
        <v>2410.8</v>
      </c>
      <c r="D126" s="2">
        <f>IFERROR(__xludf.DUMMYFUNCTION("""COMPUTED_VALUE"""),45474.66666666667)</f>
        <v>45474.66667</v>
      </c>
      <c r="E126" s="1">
        <f>IFERROR(__xludf.DUMMYFUNCTION("""COMPUTED_VALUE"""),2425.01)</f>
        <v>2425.01</v>
      </c>
      <c r="G126" s="2">
        <f>IFERROR(__xludf.DUMMYFUNCTION("""COMPUTED_VALUE"""),45474.66666666667)</f>
        <v>45474.66667</v>
      </c>
      <c r="H126" s="1">
        <f>IFERROR(__xludf.DUMMYFUNCTION("""COMPUTED_VALUE"""),2348.91)</f>
        <v>2348.91</v>
      </c>
      <c r="J126" s="2">
        <f>IFERROR(__xludf.DUMMYFUNCTION("""COMPUTED_VALUE"""),45474.66666666667)</f>
        <v>45474.66667</v>
      </c>
      <c r="K126" s="1">
        <f>IFERROR(__xludf.DUMMYFUNCTION("""COMPUTED_VALUE"""),2350.59)</f>
        <v>2350.59</v>
      </c>
      <c r="M126" s="2">
        <f>IFERROR(__xludf.DUMMYFUNCTION("""COMPUTED_VALUE"""),45474.66666666667)</f>
        <v>45474.66667</v>
      </c>
      <c r="N126" s="1">
        <f>IFERROR(__xludf.DUMMYFUNCTION("""COMPUTED_VALUE"""),8368787.0)</f>
        <v>8368787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IFERROR(__xludf.DUMMYFUNCTION("""COMPUTED_VALUE"""),2328.68)</f>
        <v>2328.68</v>
      </c>
      <c r="D127" s="2">
        <f>IFERROR(__xludf.DUMMYFUNCTION("""COMPUTED_VALUE"""),45475.66666666667)</f>
        <v>45475.66667</v>
      </c>
      <c r="E127" s="1">
        <f>IFERROR(__xludf.DUMMYFUNCTION("""COMPUTED_VALUE"""),2328.68)</f>
        <v>2328.68</v>
      </c>
      <c r="G127" s="2">
        <f>IFERROR(__xludf.DUMMYFUNCTION("""COMPUTED_VALUE"""),45475.66666666667)</f>
        <v>45475.66667</v>
      </c>
      <c r="H127" s="1">
        <f>IFERROR(__xludf.DUMMYFUNCTION("""COMPUTED_VALUE"""),2295.85)</f>
        <v>2295.85</v>
      </c>
      <c r="J127" s="2">
        <f>IFERROR(__xludf.DUMMYFUNCTION("""COMPUTED_VALUE"""),45475.66666666667)</f>
        <v>45475.66667</v>
      </c>
      <c r="K127" s="1">
        <f>IFERROR(__xludf.DUMMYFUNCTION("""COMPUTED_VALUE"""),2320.84)</f>
        <v>2320.84</v>
      </c>
      <c r="M127" s="2">
        <f>IFERROR(__xludf.DUMMYFUNCTION("""COMPUTED_VALUE"""),45475.66666666667)</f>
        <v>45475.66667</v>
      </c>
      <c r="N127" s="1">
        <f>IFERROR(__xludf.DUMMYFUNCTION("""COMPUTED_VALUE"""),1.073231E7)</f>
        <v>10732310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IFERROR(__xludf.DUMMYFUNCTION("""COMPUTED_VALUE"""),2316.37)</f>
        <v>2316.37</v>
      </c>
      <c r="D128" s="2">
        <f>IFERROR(__xludf.DUMMYFUNCTION("""COMPUTED_VALUE"""),45476.54166666667)</f>
        <v>45476.54167</v>
      </c>
      <c r="E128" s="1">
        <f>IFERROR(__xludf.DUMMYFUNCTION("""COMPUTED_VALUE"""),2359.19)</f>
        <v>2359.19</v>
      </c>
      <c r="G128" s="2">
        <f>IFERROR(__xludf.DUMMYFUNCTION("""COMPUTED_VALUE"""),45476.54166666667)</f>
        <v>45476.54167</v>
      </c>
      <c r="H128" s="1">
        <f>IFERROR(__xludf.DUMMYFUNCTION("""COMPUTED_VALUE"""),2311.08)</f>
        <v>2311.08</v>
      </c>
      <c r="J128" s="2">
        <f>IFERROR(__xludf.DUMMYFUNCTION("""COMPUTED_VALUE"""),45476.54166666667)</f>
        <v>45476.54167</v>
      </c>
      <c r="K128" s="1">
        <f>IFERROR(__xludf.DUMMYFUNCTION("""COMPUTED_VALUE"""),2329.06)</f>
        <v>2329.06</v>
      </c>
      <c r="M128" s="2">
        <f>IFERROR(__xludf.DUMMYFUNCTION("""COMPUTED_VALUE"""),45476.54166666667)</f>
        <v>45476.54167</v>
      </c>
      <c r="N128" s="1">
        <f>IFERROR(__xludf.DUMMYFUNCTION("""COMPUTED_VALUE"""),4980866.0)</f>
        <v>4980866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IFERROR(__xludf.DUMMYFUNCTION("""COMPUTED_VALUE"""),2330.19)</f>
        <v>2330.19</v>
      </c>
      <c r="D129" s="2">
        <f>IFERROR(__xludf.DUMMYFUNCTION("""COMPUTED_VALUE"""),45478.66666666667)</f>
        <v>45478.66667</v>
      </c>
      <c r="E129" s="1">
        <f>IFERROR(__xludf.DUMMYFUNCTION("""COMPUTED_VALUE"""),2334.55)</f>
        <v>2334.55</v>
      </c>
      <c r="G129" s="2">
        <f>IFERROR(__xludf.DUMMYFUNCTION("""COMPUTED_VALUE"""),45478.66666666667)</f>
        <v>45478.66667</v>
      </c>
      <c r="H129" s="1">
        <f>IFERROR(__xludf.DUMMYFUNCTION("""COMPUTED_VALUE"""),2297.56)</f>
        <v>2297.56</v>
      </c>
      <c r="J129" s="2">
        <f>IFERROR(__xludf.DUMMYFUNCTION("""COMPUTED_VALUE"""),45478.66666666667)</f>
        <v>45478.66667</v>
      </c>
      <c r="K129" s="1">
        <f>IFERROR(__xludf.DUMMYFUNCTION("""COMPUTED_VALUE"""),2312.82)</f>
        <v>2312.82</v>
      </c>
      <c r="M129" s="2">
        <f>IFERROR(__xludf.DUMMYFUNCTION("""COMPUTED_VALUE"""),45478.66666666667)</f>
        <v>45478.66667</v>
      </c>
      <c r="N129" s="1">
        <f>IFERROR(__xludf.DUMMYFUNCTION("""COMPUTED_VALUE"""),7061828.0)</f>
        <v>7061828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IFERROR(__xludf.DUMMYFUNCTION("""COMPUTED_VALUE"""),2317.83)</f>
        <v>2317.83</v>
      </c>
      <c r="D130" s="2">
        <f>IFERROR(__xludf.DUMMYFUNCTION("""COMPUTED_VALUE"""),45481.66666666667)</f>
        <v>45481.66667</v>
      </c>
      <c r="E130" s="1">
        <f>IFERROR(__xludf.DUMMYFUNCTION("""COMPUTED_VALUE"""),2351.05)</f>
        <v>2351.05</v>
      </c>
      <c r="G130" s="2">
        <f>IFERROR(__xludf.DUMMYFUNCTION("""COMPUTED_VALUE"""),45481.66666666667)</f>
        <v>45481.66667</v>
      </c>
      <c r="H130" s="1">
        <f>IFERROR(__xludf.DUMMYFUNCTION("""COMPUTED_VALUE"""),2306.73)</f>
        <v>2306.73</v>
      </c>
      <c r="J130" s="2">
        <f>IFERROR(__xludf.DUMMYFUNCTION("""COMPUTED_VALUE"""),45481.66666666667)</f>
        <v>45481.66667</v>
      </c>
      <c r="K130" s="1">
        <f>IFERROR(__xludf.DUMMYFUNCTION("""COMPUTED_VALUE"""),2328.89)</f>
        <v>2328.89</v>
      </c>
      <c r="M130" s="2">
        <f>IFERROR(__xludf.DUMMYFUNCTION("""COMPUTED_VALUE"""),45481.66666666667)</f>
        <v>45481.66667</v>
      </c>
      <c r="N130" s="1">
        <f>IFERROR(__xludf.DUMMYFUNCTION("""COMPUTED_VALUE"""),7219550.0)</f>
        <v>7219550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IFERROR(__xludf.DUMMYFUNCTION("""COMPUTED_VALUE"""),2326.62)</f>
        <v>2326.62</v>
      </c>
      <c r="D131" s="2">
        <f>IFERROR(__xludf.DUMMYFUNCTION("""COMPUTED_VALUE"""),45482.66666666667)</f>
        <v>45482.66667</v>
      </c>
      <c r="E131" s="1">
        <f>IFERROR(__xludf.DUMMYFUNCTION("""COMPUTED_VALUE"""),2355.64)</f>
        <v>2355.64</v>
      </c>
      <c r="G131" s="2">
        <f>IFERROR(__xludf.DUMMYFUNCTION("""COMPUTED_VALUE"""),45482.66666666667)</f>
        <v>45482.66667</v>
      </c>
      <c r="H131" s="1">
        <f>IFERROR(__xludf.DUMMYFUNCTION("""COMPUTED_VALUE"""),2316.12)</f>
        <v>2316.12</v>
      </c>
      <c r="J131" s="2">
        <f>IFERROR(__xludf.DUMMYFUNCTION("""COMPUTED_VALUE"""),45482.66666666667)</f>
        <v>45482.66667</v>
      </c>
      <c r="K131" s="1">
        <f>IFERROR(__xludf.DUMMYFUNCTION("""COMPUTED_VALUE"""),2324.21)</f>
        <v>2324.21</v>
      </c>
      <c r="M131" s="2">
        <f>IFERROR(__xludf.DUMMYFUNCTION("""COMPUTED_VALUE"""),45482.66666666667)</f>
        <v>45482.66667</v>
      </c>
      <c r="N131" s="1">
        <f>IFERROR(__xludf.DUMMYFUNCTION("""COMPUTED_VALUE"""),6535831.0)</f>
        <v>6535831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IFERROR(__xludf.DUMMYFUNCTION("""COMPUTED_VALUE"""),2333.57)</f>
        <v>2333.57</v>
      </c>
      <c r="D132" s="2">
        <f>IFERROR(__xludf.DUMMYFUNCTION("""COMPUTED_VALUE"""),45483.66666666667)</f>
        <v>45483.66667</v>
      </c>
      <c r="E132" s="1">
        <f>IFERROR(__xludf.DUMMYFUNCTION("""COMPUTED_VALUE"""),2384.82)</f>
        <v>2384.82</v>
      </c>
      <c r="G132" s="2">
        <f>IFERROR(__xludf.DUMMYFUNCTION("""COMPUTED_VALUE"""),45483.66666666667)</f>
        <v>45483.66667</v>
      </c>
      <c r="H132" s="1">
        <f>IFERROR(__xludf.DUMMYFUNCTION("""COMPUTED_VALUE"""),2333.57)</f>
        <v>2333.57</v>
      </c>
      <c r="J132" s="2">
        <f>IFERROR(__xludf.DUMMYFUNCTION("""COMPUTED_VALUE"""),45483.66666666667)</f>
        <v>45483.66667</v>
      </c>
      <c r="K132" s="1">
        <f>IFERROR(__xludf.DUMMYFUNCTION("""COMPUTED_VALUE"""),2378.7)</f>
        <v>2378.7</v>
      </c>
      <c r="M132" s="2">
        <f>IFERROR(__xludf.DUMMYFUNCTION("""COMPUTED_VALUE"""),45483.66666666667)</f>
        <v>45483.66667</v>
      </c>
      <c r="N132" s="1">
        <f>IFERROR(__xludf.DUMMYFUNCTION("""COMPUTED_VALUE"""),8240825.0)</f>
        <v>8240825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IFERROR(__xludf.DUMMYFUNCTION("""COMPUTED_VALUE"""),2399.71)</f>
        <v>2399.71</v>
      </c>
      <c r="D133" s="2">
        <f>IFERROR(__xludf.DUMMYFUNCTION("""COMPUTED_VALUE"""),45484.66666666667)</f>
        <v>45484.66667</v>
      </c>
      <c r="E133" s="1">
        <f>IFERROR(__xludf.DUMMYFUNCTION("""COMPUTED_VALUE"""),2554.66)</f>
        <v>2554.66</v>
      </c>
      <c r="G133" s="2">
        <f>IFERROR(__xludf.DUMMYFUNCTION("""COMPUTED_VALUE"""),45484.66666666667)</f>
        <v>45484.66667</v>
      </c>
      <c r="H133" s="1">
        <f>IFERROR(__xludf.DUMMYFUNCTION("""COMPUTED_VALUE"""),2399.71)</f>
        <v>2399.71</v>
      </c>
      <c r="J133" s="2">
        <f>IFERROR(__xludf.DUMMYFUNCTION("""COMPUTED_VALUE"""),45484.66666666667)</f>
        <v>45484.66667</v>
      </c>
      <c r="K133" s="1">
        <f>IFERROR(__xludf.DUMMYFUNCTION("""COMPUTED_VALUE"""),2543.33)</f>
        <v>2543.33</v>
      </c>
      <c r="M133" s="2">
        <f>IFERROR(__xludf.DUMMYFUNCTION("""COMPUTED_VALUE"""),45484.66666666667)</f>
        <v>45484.66667</v>
      </c>
      <c r="N133" s="1">
        <f>IFERROR(__xludf.DUMMYFUNCTION("""COMPUTED_VALUE"""),1.4238891E7)</f>
        <v>14238891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IFERROR(__xludf.DUMMYFUNCTION("""COMPUTED_VALUE"""),2554.46)</f>
        <v>2554.46</v>
      </c>
      <c r="D134" s="2">
        <f>IFERROR(__xludf.DUMMYFUNCTION("""COMPUTED_VALUE"""),45485.66666666667)</f>
        <v>45485.66667</v>
      </c>
      <c r="E134" s="1">
        <f>IFERROR(__xludf.DUMMYFUNCTION("""COMPUTED_VALUE"""),2629.04)</f>
        <v>2629.04</v>
      </c>
      <c r="G134" s="2">
        <f>IFERROR(__xludf.DUMMYFUNCTION("""COMPUTED_VALUE"""),45485.66666666667)</f>
        <v>45485.66667</v>
      </c>
      <c r="H134" s="1">
        <f>IFERROR(__xludf.DUMMYFUNCTION("""COMPUTED_VALUE"""),2554.46)</f>
        <v>2554.46</v>
      </c>
      <c r="J134" s="2">
        <f>IFERROR(__xludf.DUMMYFUNCTION("""COMPUTED_VALUE"""),45485.66666666667)</f>
        <v>45485.66667</v>
      </c>
      <c r="K134" s="1">
        <f>IFERROR(__xludf.DUMMYFUNCTION("""COMPUTED_VALUE"""),2593.67)</f>
        <v>2593.67</v>
      </c>
      <c r="M134" s="2">
        <f>IFERROR(__xludf.DUMMYFUNCTION("""COMPUTED_VALUE"""),45485.66666666667)</f>
        <v>45485.66667</v>
      </c>
      <c r="N134" s="1">
        <f>IFERROR(__xludf.DUMMYFUNCTION("""COMPUTED_VALUE"""),1.3005628E7)</f>
        <v>13005628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IFERROR(__xludf.DUMMYFUNCTION("""COMPUTED_VALUE"""),2597.42)</f>
        <v>2597.42</v>
      </c>
      <c r="D135" s="2">
        <f>IFERROR(__xludf.DUMMYFUNCTION("""COMPUTED_VALUE"""),45488.66666666667)</f>
        <v>45488.66667</v>
      </c>
      <c r="E135" s="1">
        <f>IFERROR(__xludf.DUMMYFUNCTION("""COMPUTED_VALUE"""),2629.83)</f>
        <v>2629.83</v>
      </c>
      <c r="G135" s="2">
        <f>IFERROR(__xludf.DUMMYFUNCTION("""COMPUTED_VALUE"""),45488.66666666667)</f>
        <v>45488.66667</v>
      </c>
      <c r="H135" s="1">
        <f>IFERROR(__xludf.DUMMYFUNCTION("""COMPUTED_VALUE"""),2577.58)</f>
        <v>2577.58</v>
      </c>
      <c r="J135" s="2">
        <f>IFERROR(__xludf.DUMMYFUNCTION("""COMPUTED_VALUE"""),45488.66666666667)</f>
        <v>45488.66667</v>
      </c>
      <c r="K135" s="1">
        <f>IFERROR(__xludf.DUMMYFUNCTION("""COMPUTED_VALUE"""),2587.03)</f>
        <v>2587.03</v>
      </c>
      <c r="M135" s="2">
        <f>IFERROR(__xludf.DUMMYFUNCTION("""COMPUTED_VALUE"""),45488.66666666667)</f>
        <v>45488.66667</v>
      </c>
      <c r="N135" s="1">
        <f>IFERROR(__xludf.DUMMYFUNCTION("""COMPUTED_VALUE"""),8440160.0)</f>
        <v>8440160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IFERROR(__xludf.DUMMYFUNCTION("""COMPUTED_VALUE"""),2599.96)</f>
        <v>2599.96</v>
      </c>
      <c r="D136" s="2">
        <f>IFERROR(__xludf.DUMMYFUNCTION("""COMPUTED_VALUE"""),45489.66666666667)</f>
        <v>45489.66667</v>
      </c>
      <c r="E136" s="1">
        <f>IFERROR(__xludf.DUMMYFUNCTION("""COMPUTED_VALUE"""),2759.91)</f>
        <v>2759.91</v>
      </c>
      <c r="G136" s="2">
        <f>IFERROR(__xludf.DUMMYFUNCTION("""COMPUTED_VALUE"""),45489.66666666667)</f>
        <v>45489.66667</v>
      </c>
      <c r="H136" s="1">
        <f>IFERROR(__xludf.DUMMYFUNCTION("""COMPUTED_VALUE"""),2599.96)</f>
        <v>2599.96</v>
      </c>
      <c r="J136" s="2">
        <f>IFERROR(__xludf.DUMMYFUNCTION("""COMPUTED_VALUE"""),45489.66666666667)</f>
        <v>45489.66667</v>
      </c>
      <c r="K136" s="1">
        <f>IFERROR(__xludf.DUMMYFUNCTION("""COMPUTED_VALUE"""),2755.51)</f>
        <v>2755.51</v>
      </c>
      <c r="M136" s="2">
        <f>IFERROR(__xludf.DUMMYFUNCTION("""COMPUTED_VALUE"""),45489.66666666667)</f>
        <v>45489.66667</v>
      </c>
      <c r="N136" s="1">
        <f>IFERROR(__xludf.DUMMYFUNCTION("""COMPUTED_VALUE"""),1.1262128E7)</f>
        <v>11262128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IFERROR(__xludf.DUMMYFUNCTION("""COMPUTED_VALUE"""),2737.36)</f>
        <v>2737.36</v>
      </c>
      <c r="D137" s="2">
        <f>IFERROR(__xludf.DUMMYFUNCTION("""COMPUTED_VALUE"""),45490.66666666667)</f>
        <v>45490.66667</v>
      </c>
      <c r="E137" s="1">
        <f>IFERROR(__xludf.DUMMYFUNCTION("""COMPUTED_VALUE"""),2747.14)</f>
        <v>2747.14</v>
      </c>
      <c r="G137" s="2">
        <f>IFERROR(__xludf.DUMMYFUNCTION("""COMPUTED_VALUE"""),45490.66666666667)</f>
        <v>45490.66667</v>
      </c>
      <c r="H137" s="1">
        <f>IFERROR(__xludf.DUMMYFUNCTION("""COMPUTED_VALUE"""),2682.3)</f>
        <v>2682.3</v>
      </c>
      <c r="J137" s="2">
        <f>IFERROR(__xludf.DUMMYFUNCTION("""COMPUTED_VALUE"""),45490.66666666667)</f>
        <v>45490.66667</v>
      </c>
      <c r="K137" s="1">
        <f>IFERROR(__xludf.DUMMYFUNCTION("""COMPUTED_VALUE"""),2682.88)</f>
        <v>2682.88</v>
      </c>
      <c r="M137" s="2">
        <f>IFERROR(__xludf.DUMMYFUNCTION("""COMPUTED_VALUE"""),45490.66666666667)</f>
        <v>45490.66667</v>
      </c>
      <c r="N137" s="1">
        <f>IFERROR(__xludf.DUMMYFUNCTION("""COMPUTED_VALUE"""),1.0591296E7)</f>
        <v>10591296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IFERROR(__xludf.DUMMYFUNCTION("""COMPUTED_VALUE"""),2735.39)</f>
        <v>2735.39</v>
      </c>
      <c r="D138" s="2">
        <f>IFERROR(__xludf.DUMMYFUNCTION("""COMPUTED_VALUE"""),45491.66666666667)</f>
        <v>45491.66667</v>
      </c>
      <c r="E138" s="1">
        <f>IFERROR(__xludf.DUMMYFUNCTION("""COMPUTED_VALUE"""),2886.76)</f>
        <v>2886.76</v>
      </c>
      <c r="G138" s="2">
        <f>IFERROR(__xludf.DUMMYFUNCTION("""COMPUTED_VALUE"""),45491.66666666667)</f>
        <v>45491.66667</v>
      </c>
      <c r="H138" s="1">
        <f>IFERROR(__xludf.DUMMYFUNCTION("""COMPUTED_VALUE"""),2735.39)</f>
        <v>2735.39</v>
      </c>
      <c r="J138" s="2">
        <f>IFERROR(__xludf.DUMMYFUNCTION("""COMPUTED_VALUE"""),45491.66666666667)</f>
        <v>45491.66667</v>
      </c>
      <c r="K138" s="1">
        <f>IFERROR(__xludf.DUMMYFUNCTION("""COMPUTED_VALUE"""),2795.72)</f>
        <v>2795.72</v>
      </c>
      <c r="M138" s="2">
        <f>IFERROR(__xludf.DUMMYFUNCTION("""COMPUTED_VALUE"""),45491.66666666667)</f>
        <v>45491.66667</v>
      </c>
      <c r="N138" s="1">
        <f>IFERROR(__xludf.DUMMYFUNCTION("""COMPUTED_VALUE"""),1.9370103E7)</f>
        <v>19370103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IFERROR(__xludf.DUMMYFUNCTION("""COMPUTED_VALUE"""),2793.87)</f>
        <v>2793.87</v>
      </c>
      <c r="D139" s="2">
        <f>IFERROR(__xludf.DUMMYFUNCTION("""COMPUTED_VALUE"""),45492.66666666667)</f>
        <v>45492.66667</v>
      </c>
      <c r="E139" s="1">
        <f>IFERROR(__xludf.DUMMYFUNCTION("""COMPUTED_VALUE"""),2829.76)</f>
        <v>2829.76</v>
      </c>
      <c r="G139" s="2">
        <f>IFERROR(__xludf.DUMMYFUNCTION("""COMPUTED_VALUE"""),45492.66666666667)</f>
        <v>45492.66667</v>
      </c>
      <c r="H139" s="1">
        <f>IFERROR(__xludf.DUMMYFUNCTION("""COMPUTED_VALUE"""),2769.14)</f>
        <v>2769.14</v>
      </c>
      <c r="J139" s="2">
        <f>IFERROR(__xludf.DUMMYFUNCTION("""COMPUTED_VALUE"""),45492.66666666667)</f>
        <v>45492.66667</v>
      </c>
      <c r="K139" s="1">
        <f>IFERROR(__xludf.DUMMYFUNCTION("""COMPUTED_VALUE"""),2801.88)</f>
        <v>2801.88</v>
      </c>
      <c r="M139" s="2">
        <f>IFERROR(__xludf.DUMMYFUNCTION("""COMPUTED_VALUE"""),45492.66666666667)</f>
        <v>45492.66667</v>
      </c>
      <c r="N139" s="1">
        <f>IFERROR(__xludf.DUMMYFUNCTION("""COMPUTED_VALUE"""),9292419.0)</f>
        <v>9292419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IFERROR(__xludf.DUMMYFUNCTION("""COMPUTED_VALUE"""),2801.59)</f>
        <v>2801.59</v>
      </c>
      <c r="D140" s="2">
        <f>IFERROR(__xludf.DUMMYFUNCTION("""COMPUTED_VALUE"""),45495.66666666667)</f>
        <v>45495.66667</v>
      </c>
      <c r="E140" s="1">
        <f>IFERROR(__xludf.DUMMYFUNCTION("""COMPUTED_VALUE"""),2847.79)</f>
        <v>2847.79</v>
      </c>
      <c r="G140" s="2">
        <f>IFERROR(__xludf.DUMMYFUNCTION("""COMPUTED_VALUE"""),45495.66666666667)</f>
        <v>45495.66667</v>
      </c>
      <c r="H140" s="1">
        <f>IFERROR(__xludf.DUMMYFUNCTION("""COMPUTED_VALUE"""),2763.66)</f>
        <v>2763.66</v>
      </c>
      <c r="J140" s="2">
        <f>IFERROR(__xludf.DUMMYFUNCTION("""COMPUTED_VALUE"""),45495.66666666667)</f>
        <v>45495.66667</v>
      </c>
      <c r="K140" s="1">
        <f>IFERROR(__xludf.DUMMYFUNCTION("""COMPUTED_VALUE"""),2846.24)</f>
        <v>2846.24</v>
      </c>
      <c r="M140" s="2">
        <f>IFERROR(__xludf.DUMMYFUNCTION("""COMPUTED_VALUE"""),45495.66666666667)</f>
        <v>45495.66667</v>
      </c>
      <c r="N140" s="1">
        <f>IFERROR(__xludf.DUMMYFUNCTION("""COMPUTED_VALUE"""),1.04995E7)</f>
        <v>10499500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IFERROR(__xludf.DUMMYFUNCTION("""COMPUTED_VALUE"""),2837.76)</f>
        <v>2837.76</v>
      </c>
      <c r="D141" s="2">
        <f>IFERROR(__xludf.DUMMYFUNCTION("""COMPUTED_VALUE"""),45496.66666666667)</f>
        <v>45496.66667</v>
      </c>
      <c r="E141" s="1">
        <f>IFERROR(__xludf.DUMMYFUNCTION("""COMPUTED_VALUE"""),2863.6)</f>
        <v>2863.6</v>
      </c>
      <c r="G141" s="2">
        <f>IFERROR(__xludf.DUMMYFUNCTION("""COMPUTED_VALUE"""),45496.66666666667)</f>
        <v>45496.66667</v>
      </c>
      <c r="H141" s="1">
        <f>IFERROR(__xludf.DUMMYFUNCTION("""COMPUTED_VALUE"""),2791.34)</f>
        <v>2791.34</v>
      </c>
      <c r="J141" s="2">
        <f>IFERROR(__xludf.DUMMYFUNCTION("""COMPUTED_VALUE"""),45496.66666666667)</f>
        <v>45496.66667</v>
      </c>
      <c r="K141" s="1">
        <f>IFERROR(__xludf.DUMMYFUNCTION("""COMPUTED_VALUE"""),2842.65)</f>
        <v>2842.65</v>
      </c>
      <c r="M141" s="2">
        <f>IFERROR(__xludf.DUMMYFUNCTION("""COMPUTED_VALUE"""),45496.66666666667)</f>
        <v>45496.66667</v>
      </c>
      <c r="N141" s="1">
        <f>IFERROR(__xludf.DUMMYFUNCTION("""COMPUTED_VALUE"""),1.0022885E7)</f>
        <v>10022885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IFERROR(__xludf.DUMMYFUNCTION("""COMPUTED_VALUE"""),2830.44)</f>
        <v>2830.44</v>
      </c>
      <c r="D142" s="2">
        <f>IFERROR(__xludf.DUMMYFUNCTION("""COMPUTED_VALUE"""),45497.66666666667)</f>
        <v>45497.66667</v>
      </c>
      <c r="E142" s="1">
        <f>IFERROR(__xludf.DUMMYFUNCTION("""COMPUTED_VALUE"""),2845.22)</f>
        <v>2845.22</v>
      </c>
      <c r="G142" s="2">
        <f>IFERROR(__xludf.DUMMYFUNCTION("""COMPUTED_VALUE"""),45497.66666666667)</f>
        <v>45497.66667</v>
      </c>
      <c r="H142" s="1">
        <f>IFERROR(__xludf.DUMMYFUNCTION("""COMPUTED_VALUE"""),2762.53)</f>
        <v>2762.53</v>
      </c>
      <c r="J142" s="2">
        <f>IFERROR(__xludf.DUMMYFUNCTION("""COMPUTED_VALUE"""),45497.66666666667)</f>
        <v>45497.66667</v>
      </c>
      <c r="K142" s="1">
        <f>IFERROR(__xludf.DUMMYFUNCTION("""COMPUTED_VALUE"""),2763.97)</f>
        <v>2763.97</v>
      </c>
      <c r="M142" s="2">
        <f>IFERROR(__xludf.DUMMYFUNCTION("""COMPUTED_VALUE"""),45497.66666666667)</f>
        <v>45497.66667</v>
      </c>
      <c r="N142" s="1">
        <f>IFERROR(__xludf.DUMMYFUNCTION("""COMPUTED_VALUE"""),1.0575214E7)</f>
        <v>10575214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IFERROR(__xludf.DUMMYFUNCTION("""COMPUTED_VALUE"""),2775.94)</f>
        <v>2775.94</v>
      </c>
      <c r="D143" s="2">
        <f>IFERROR(__xludf.DUMMYFUNCTION("""COMPUTED_VALUE"""),45498.66666666667)</f>
        <v>45498.66667</v>
      </c>
      <c r="E143" s="1">
        <f>IFERROR(__xludf.DUMMYFUNCTION("""COMPUTED_VALUE"""),2862.25)</f>
        <v>2862.25</v>
      </c>
      <c r="G143" s="2">
        <f>IFERROR(__xludf.DUMMYFUNCTION("""COMPUTED_VALUE"""),45498.66666666667)</f>
        <v>45498.66667</v>
      </c>
      <c r="H143" s="1">
        <f>IFERROR(__xludf.DUMMYFUNCTION("""COMPUTED_VALUE"""),2758.59)</f>
        <v>2758.59</v>
      </c>
      <c r="J143" s="2">
        <f>IFERROR(__xludf.DUMMYFUNCTION("""COMPUTED_VALUE"""),45498.66666666667)</f>
        <v>45498.66667</v>
      </c>
      <c r="K143" s="1">
        <f>IFERROR(__xludf.DUMMYFUNCTION("""COMPUTED_VALUE"""),2801.51)</f>
        <v>2801.51</v>
      </c>
      <c r="M143" s="2">
        <f>IFERROR(__xludf.DUMMYFUNCTION("""COMPUTED_VALUE"""),45498.66666666667)</f>
        <v>45498.66667</v>
      </c>
      <c r="N143" s="1">
        <f>IFERROR(__xludf.DUMMYFUNCTION("""COMPUTED_VALUE"""),8869675.0)</f>
        <v>8869675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IFERROR(__xludf.DUMMYFUNCTION("""COMPUTED_VALUE"""),2853.25)</f>
        <v>2853.25</v>
      </c>
      <c r="D144" s="2">
        <f>IFERROR(__xludf.DUMMYFUNCTION("""COMPUTED_VALUE"""),45499.66666666667)</f>
        <v>45499.66667</v>
      </c>
      <c r="E144" s="1">
        <f>IFERROR(__xludf.DUMMYFUNCTION("""COMPUTED_VALUE"""),2916.82)</f>
        <v>2916.82</v>
      </c>
      <c r="G144" s="2">
        <f>IFERROR(__xludf.DUMMYFUNCTION("""COMPUTED_VALUE"""),45499.66666666667)</f>
        <v>45499.66667</v>
      </c>
      <c r="H144" s="1">
        <f>IFERROR(__xludf.DUMMYFUNCTION("""COMPUTED_VALUE"""),2843.12)</f>
        <v>2843.12</v>
      </c>
      <c r="J144" s="2">
        <f>IFERROR(__xludf.DUMMYFUNCTION("""COMPUTED_VALUE"""),45499.66666666667)</f>
        <v>45499.66667</v>
      </c>
      <c r="K144" s="1">
        <f>IFERROR(__xludf.DUMMYFUNCTION("""COMPUTED_VALUE"""),2889.02)</f>
        <v>2889.02</v>
      </c>
      <c r="M144" s="2">
        <f>IFERROR(__xludf.DUMMYFUNCTION("""COMPUTED_VALUE"""),45499.66666666667)</f>
        <v>45499.66667</v>
      </c>
      <c r="N144" s="1">
        <f>IFERROR(__xludf.DUMMYFUNCTION("""COMPUTED_VALUE"""),1.0755987E7)</f>
        <v>10755987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IFERROR(__xludf.DUMMYFUNCTION("""COMPUTED_VALUE"""),2893.24)</f>
        <v>2893.24</v>
      </c>
      <c r="D145" s="2">
        <f>IFERROR(__xludf.DUMMYFUNCTION("""COMPUTED_VALUE"""),45502.66666666667)</f>
        <v>45502.66667</v>
      </c>
      <c r="E145" s="1">
        <f>IFERROR(__xludf.DUMMYFUNCTION("""COMPUTED_VALUE"""),2931.82)</f>
        <v>2931.82</v>
      </c>
      <c r="G145" s="2">
        <f>IFERROR(__xludf.DUMMYFUNCTION("""COMPUTED_VALUE"""),45502.66666666667)</f>
        <v>45502.66667</v>
      </c>
      <c r="H145" s="1">
        <f>IFERROR(__xludf.DUMMYFUNCTION("""COMPUTED_VALUE"""),2880.97)</f>
        <v>2880.97</v>
      </c>
      <c r="J145" s="2">
        <f>IFERROR(__xludf.DUMMYFUNCTION("""COMPUTED_VALUE"""),45502.66666666667)</f>
        <v>45502.66667</v>
      </c>
      <c r="K145" s="1">
        <f>IFERROR(__xludf.DUMMYFUNCTION("""COMPUTED_VALUE"""),2921.25)</f>
        <v>2921.25</v>
      </c>
      <c r="M145" s="2">
        <f>IFERROR(__xludf.DUMMYFUNCTION("""COMPUTED_VALUE"""),45502.66666666667)</f>
        <v>45502.66667</v>
      </c>
      <c r="N145" s="1">
        <f>IFERROR(__xludf.DUMMYFUNCTION("""COMPUTED_VALUE"""),7973917.0)</f>
        <v>7973917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IFERROR(__xludf.DUMMYFUNCTION("""COMPUTED_VALUE"""),2927.47)</f>
        <v>2927.47</v>
      </c>
      <c r="D146" s="2">
        <f>IFERROR(__xludf.DUMMYFUNCTION("""COMPUTED_VALUE"""),45503.66666666667)</f>
        <v>45503.66667</v>
      </c>
      <c r="E146" s="1">
        <f>IFERROR(__xludf.DUMMYFUNCTION("""COMPUTED_VALUE"""),2960.45)</f>
        <v>2960.45</v>
      </c>
      <c r="G146" s="2">
        <f>IFERROR(__xludf.DUMMYFUNCTION("""COMPUTED_VALUE"""),45503.66666666667)</f>
        <v>45503.66667</v>
      </c>
      <c r="H146" s="1">
        <f>IFERROR(__xludf.DUMMYFUNCTION("""COMPUTED_VALUE"""),2910.03)</f>
        <v>2910.03</v>
      </c>
      <c r="J146" s="2">
        <f>IFERROR(__xludf.DUMMYFUNCTION("""COMPUTED_VALUE"""),45503.66666666667)</f>
        <v>45503.66667</v>
      </c>
      <c r="K146" s="1">
        <f>IFERROR(__xludf.DUMMYFUNCTION("""COMPUTED_VALUE"""),2946.9)</f>
        <v>2946.9</v>
      </c>
      <c r="M146" s="2">
        <f>IFERROR(__xludf.DUMMYFUNCTION("""COMPUTED_VALUE"""),45503.66666666667)</f>
        <v>45503.66667</v>
      </c>
      <c r="N146" s="1">
        <f>IFERROR(__xludf.DUMMYFUNCTION("""COMPUTED_VALUE"""),7140273.0)</f>
        <v>7140273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IFERROR(__xludf.DUMMYFUNCTION("""COMPUTED_VALUE"""),2956.81)</f>
        <v>2956.81</v>
      </c>
      <c r="D147" s="2">
        <f>IFERROR(__xludf.DUMMYFUNCTION("""COMPUTED_VALUE"""),45504.66666666667)</f>
        <v>45504.66667</v>
      </c>
      <c r="E147" s="1">
        <f>IFERROR(__xludf.DUMMYFUNCTION("""COMPUTED_VALUE"""),3002.2)</f>
        <v>3002.2</v>
      </c>
      <c r="G147" s="2">
        <f>IFERROR(__xludf.DUMMYFUNCTION("""COMPUTED_VALUE"""),45504.66666666667)</f>
        <v>45504.66667</v>
      </c>
      <c r="H147" s="1">
        <f>IFERROR(__xludf.DUMMYFUNCTION("""COMPUTED_VALUE"""),2908.68)</f>
        <v>2908.68</v>
      </c>
      <c r="J147" s="2">
        <f>IFERROR(__xludf.DUMMYFUNCTION("""COMPUTED_VALUE"""),45504.66666666667)</f>
        <v>45504.66667</v>
      </c>
      <c r="K147" s="1">
        <f>IFERROR(__xludf.DUMMYFUNCTION("""COMPUTED_VALUE"""),2922.52)</f>
        <v>2922.52</v>
      </c>
      <c r="M147" s="2">
        <f>IFERROR(__xludf.DUMMYFUNCTION("""COMPUTED_VALUE"""),45504.66666666667)</f>
        <v>45504.66667</v>
      </c>
      <c r="N147" s="1">
        <f>IFERROR(__xludf.DUMMYFUNCTION("""COMPUTED_VALUE"""),9830959.0)</f>
        <v>9830959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IFERROR(__xludf.DUMMYFUNCTION("""COMPUTED_VALUE"""),2932.47)</f>
        <v>2932.47</v>
      </c>
      <c r="D148" s="2">
        <f>IFERROR(__xludf.DUMMYFUNCTION("""COMPUTED_VALUE"""),45505.66666666667)</f>
        <v>45505.66667</v>
      </c>
      <c r="E148" s="1">
        <f>IFERROR(__xludf.DUMMYFUNCTION("""COMPUTED_VALUE"""),2953.46)</f>
        <v>2953.46</v>
      </c>
      <c r="G148" s="2">
        <f>IFERROR(__xludf.DUMMYFUNCTION("""COMPUTED_VALUE"""),45505.66666666667)</f>
        <v>45505.66667</v>
      </c>
      <c r="H148" s="1">
        <f>IFERROR(__xludf.DUMMYFUNCTION("""COMPUTED_VALUE"""),2854.14)</f>
        <v>2854.14</v>
      </c>
      <c r="J148" s="2">
        <f>IFERROR(__xludf.DUMMYFUNCTION("""COMPUTED_VALUE"""),45505.66666666667)</f>
        <v>45505.66667</v>
      </c>
      <c r="K148" s="1">
        <f>IFERROR(__xludf.DUMMYFUNCTION("""COMPUTED_VALUE"""),2883.56)</f>
        <v>2883.56</v>
      </c>
      <c r="M148" s="2">
        <f>IFERROR(__xludf.DUMMYFUNCTION("""COMPUTED_VALUE"""),45505.66666666667)</f>
        <v>45505.66667</v>
      </c>
      <c r="N148" s="1">
        <f>IFERROR(__xludf.DUMMYFUNCTION("""COMPUTED_VALUE"""),9684779.0)</f>
        <v>9684779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IFERROR(__xludf.DUMMYFUNCTION("""COMPUTED_VALUE"""),2847.05)</f>
        <v>2847.05</v>
      </c>
      <c r="D149" s="2">
        <f>IFERROR(__xludf.DUMMYFUNCTION("""COMPUTED_VALUE"""),45506.66666666667)</f>
        <v>45506.66667</v>
      </c>
      <c r="E149" s="1">
        <f>IFERROR(__xludf.DUMMYFUNCTION("""COMPUTED_VALUE"""),2876.64)</f>
        <v>2876.64</v>
      </c>
      <c r="G149" s="2">
        <f>IFERROR(__xludf.DUMMYFUNCTION("""COMPUTED_VALUE"""),45506.66666666667)</f>
        <v>45506.66667</v>
      </c>
      <c r="H149" s="1">
        <f>IFERROR(__xludf.DUMMYFUNCTION("""COMPUTED_VALUE"""),2787.87)</f>
        <v>2787.87</v>
      </c>
      <c r="J149" s="2">
        <f>IFERROR(__xludf.DUMMYFUNCTION("""COMPUTED_VALUE"""),45506.66666666667)</f>
        <v>45506.66667</v>
      </c>
      <c r="K149" s="1">
        <f>IFERROR(__xludf.DUMMYFUNCTION("""COMPUTED_VALUE"""),2849.58)</f>
        <v>2849.58</v>
      </c>
      <c r="M149" s="2">
        <f>IFERROR(__xludf.DUMMYFUNCTION("""COMPUTED_VALUE"""),45506.66666666667)</f>
        <v>45506.66667</v>
      </c>
      <c r="N149" s="1">
        <f>IFERROR(__xludf.DUMMYFUNCTION("""COMPUTED_VALUE"""),9352531.0)</f>
        <v>9352531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IFERROR(__xludf.DUMMYFUNCTION("""COMPUTED_VALUE"""),2800.38)</f>
        <v>2800.38</v>
      </c>
      <c r="D150" s="2">
        <f>IFERROR(__xludf.DUMMYFUNCTION("""COMPUTED_VALUE"""),45509.66666666667)</f>
        <v>45509.66667</v>
      </c>
      <c r="E150" s="1">
        <f>IFERROR(__xludf.DUMMYFUNCTION("""COMPUTED_VALUE"""),2806.33)</f>
        <v>2806.33</v>
      </c>
      <c r="G150" s="2">
        <f>IFERROR(__xludf.DUMMYFUNCTION("""COMPUTED_VALUE"""),45509.66666666667)</f>
        <v>45509.66667</v>
      </c>
      <c r="H150" s="1">
        <f>IFERROR(__xludf.DUMMYFUNCTION("""COMPUTED_VALUE"""),2687.86)</f>
        <v>2687.86</v>
      </c>
      <c r="J150" s="2">
        <f>IFERROR(__xludf.DUMMYFUNCTION("""COMPUTED_VALUE"""),45509.66666666667)</f>
        <v>45509.66667</v>
      </c>
      <c r="K150" s="1">
        <f>IFERROR(__xludf.DUMMYFUNCTION("""COMPUTED_VALUE"""),2769.89)</f>
        <v>2769.89</v>
      </c>
      <c r="M150" s="2">
        <f>IFERROR(__xludf.DUMMYFUNCTION("""COMPUTED_VALUE"""),45509.66666666667)</f>
        <v>45509.66667</v>
      </c>
      <c r="N150" s="1">
        <f>IFERROR(__xludf.DUMMYFUNCTION("""COMPUTED_VALUE"""),1.0467348E7)</f>
        <v>10467348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IFERROR(__xludf.DUMMYFUNCTION("""COMPUTED_VALUE"""),2764.58)</f>
        <v>2764.58</v>
      </c>
      <c r="D151" s="2">
        <f>IFERROR(__xludf.DUMMYFUNCTION("""COMPUTED_VALUE"""),45510.66666666667)</f>
        <v>45510.66667</v>
      </c>
      <c r="E151" s="1">
        <f>IFERROR(__xludf.DUMMYFUNCTION("""COMPUTED_VALUE"""),2820.64)</f>
        <v>2820.64</v>
      </c>
      <c r="G151" s="2">
        <f>IFERROR(__xludf.DUMMYFUNCTION("""COMPUTED_VALUE"""),45510.66666666667)</f>
        <v>45510.66667</v>
      </c>
      <c r="H151" s="1">
        <f>IFERROR(__xludf.DUMMYFUNCTION("""COMPUTED_VALUE"""),2711.04)</f>
        <v>2711.04</v>
      </c>
      <c r="J151" s="2">
        <f>IFERROR(__xludf.DUMMYFUNCTION("""COMPUTED_VALUE"""),45510.66666666667)</f>
        <v>45510.66667</v>
      </c>
      <c r="K151" s="1">
        <f>IFERROR(__xludf.DUMMYFUNCTION("""COMPUTED_VALUE"""),2765.16)</f>
        <v>2765.16</v>
      </c>
      <c r="M151" s="2">
        <f>IFERROR(__xludf.DUMMYFUNCTION("""COMPUTED_VALUE"""),45510.66666666667)</f>
        <v>45510.66667</v>
      </c>
      <c r="N151" s="1">
        <f>IFERROR(__xludf.DUMMYFUNCTION("""COMPUTED_VALUE"""),8492099.0)</f>
        <v>8492099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IFERROR(__xludf.DUMMYFUNCTION("""COMPUTED_VALUE"""),2780.82)</f>
        <v>2780.82</v>
      </c>
      <c r="D152" s="2">
        <f>IFERROR(__xludf.DUMMYFUNCTION("""COMPUTED_VALUE"""),45511.66666666667)</f>
        <v>45511.66667</v>
      </c>
      <c r="E152" s="1">
        <f>IFERROR(__xludf.DUMMYFUNCTION("""COMPUTED_VALUE"""),2823.94)</f>
        <v>2823.94</v>
      </c>
      <c r="G152" s="2">
        <f>IFERROR(__xludf.DUMMYFUNCTION("""COMPUTED_VALUE"""),45511.66666666667)</f>
        <v>45511.66667</v>
      </c>
      <c r="H152" s="1">
        <f>IFERROR(__xludf.DUMMYFUNCTION("""COMPUTED_VALUE"""),2679.83)</f>
        <v>2679.83</v>
      </c>
      <c r="J152" s="2">
        <f>IFERROR(__xludf.DUMMYFUNCTION("""COMPUTED_VALUE"""),45511.66666666667)</f>
        <v>45511.66667</v>
      </c>
      <c r="K152" s="1">
        <f>IFERROR(__xludf.DUMMYFUNCTION("""COMPUTED_VALUE"""),2683.94)</f>
        <v>2683.94</v>
      </c>
      <c r="M152" s="2">
        <f>IFERROR(__xludf.DUMMYFUNCTION("""COMPUTED_VALUE"""),45511.66666666667)</f>
        <v>45511.66667</v>
      </c>
      <c r="N152" s="1">
        <f>IFERROR(__xludf.DUMMYFUNCTION("""COMPUTED_VALUE"""),1.0885585E7)</f>
        <v>10885585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IFERROR(__xludf.DUMMYFUNCTION("""COMPUTED_VALUE"""),2703.96)</f>
        <v>2703.96</v>
      </c>
      <c r="D153" s="2">
        <f>IFERROR(__xludf.DUMMYFUNCTION("""COMPUTED_VALUE"""),45512.66666666667)</f>
        <v>45512.66667</v>
      </c>
      <c r="E153" s="1">
        <f>IFERROR(__xludf.DUMMYFUNCTION("""COMPUTED_VALUE"""),2749.55)</f>
        <v>2749.55</v>
      </c>
      <c r="G153" s="2">
        <f>IFERROR(__xludf.DUMMYFUNCTION("""COMPUTED_VALUE"""),45512.66666666667)</f>
        <v>45512.66667</v>
      </c>
      <c r="H153" s="1">
        <f>IFERROR(__xludf.DUMMYFUNCTION("""COMPUTED_VALUE"""),2690.54)</f>
        <v>2690.54</v>
      </c>
      <c r="J153" s="2">
        <f>IFERROR(__xludf.DUMMYFUNCTION("""COMPUTED_VALUE"""),45512.66666666667)</f>
        <v>45512.66667</v>
      </c>
      <c r="K153" s="1">
        <f>IFERROR(__xludf.DUMMYFUNCTION("""COMPUTED_VALUE"""),2735.86)</f>
        <v>2735.86</v>
      </c>
      <c r="M153" s="2">
        <f>IFERROR(__xludf.DUMMYFUNCTION("""COMPUTED_VALUE"""),45512.66666666667)</f>
        <v>45512.66667</v>
      </c>
      <c r="N153" s="1">
        <f>IFERROR(__xludf.DUMMYFUNCTION("""COMPUTED_VALUE"""),6611538.0)</f>
        <v>6611538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IFERROR(__xludf.DUMMYFUNCTION("""COMPUTED_VALUE"""),2744.54)</f>
        <v>2744.54</v>
      </c>
      <c r="D154" s="2">
        <f>IFERROR(__xludf.DUMMYFUNCTION("""COMPUTED_VALUE"""),45513.66666666667)</f>
        <v>45513.66667</v>
      </c>
      <c r="E154" s="1">
        <f>IFERROR(__xludf.DUMMYFUNCTION("""COMPUTED_VALUE"""),2769.84)</f>
        <v>2769.84</v>
      </c>
      <c r="G154" s="2">
        <f>IFERROR(__xludf.DUMMYFUNCTION("""COMPUTED_VALUE"""),45513.66666666667)</f>
        <v>45513.66667</v>
      </c>
      <c r="H154" s="1">
        <f>IFERROR(__xludf.DUMMYFUNCTION("""COMPUTED_VALUE"""),2732.38)</f>
        <v>2732.38</v>
      </c>
      <c r="J154" s="2">
        <f>IFERROR(__xludf.DUMMYFUNCTION("""COMPUTED_VALUE"""),45513.66666666667)</f>
        <v>45513.66667</v>
      </c>
      <c r="K154" s="1">
        <f>IFERROR(__xludf.DUMMYFUNCTION("""COMPUTED_VALUE"""),2746.59)</f>
        <v>2746.59</v>
      </c>
      <c r="M154" s="2">
        <f>IFERROR(__xludf.DUMMYFUNCTION("""COMPUTED_VALUE"""),45513.66666666667)</f>
        <v>45513.66667</v>
      </c>
      <c r="N154" s="1">
        <f>IFERROR(__xludf.DUMMYFUNCTION("""COMPUTED_VALUE"""),7389113.0)</f>
        <v>7389113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IFERROR(__xludf.DUMMYFUNCTION("""COMPUTED_VALUE"""),2744.85)</f>
        <v>2744.85</v>
      </c>
      <c r="D155" s="2">
        <f>IFERROR(__xludf.DUMMYFUNCTION("""COMPUTED_VALUE"""),45516.66666666667)</f>
        <v>45516.66667</v>
      </c>
      <c r="E155" s="1">
        <f>IFERROR(__xludf.DUMMYFUNCTION("""COMPUTED_VALUE"""),2759.0)</f>
        <v>2759</v>
      </c>
      <c r="G155" s="2">
        <f>IFERROR(__xludf.DUMMYFUNCTION("""COMPUTED_VALUE"""),45516.66666666667)</f>
        <v>45516.66667</v>
      </c>
      <c r="H155" s="1">
        <f>IFERROR(__xludf.DUMMYFUNCTION("""COMPUTED_VALUE"""),2711.97)</f>
        <v>2711.97</v>
      </c>
      <c r="J155" s="2">
        <f>IFERROR(__xludf.DUMMYFUNCTION("""COMPUTED_VALUE"""),45516.66666666667)</f>
        <v>45516.66667</v>
      </c>
      <c r="K155" s="1">
        <f>IFERROR(__xludf.DUMMYFUNCTION("""COMPUTED_VALUE"""),2734.82)</f>
        <v>2734.82</v>
      </c>
      <c r="M155" s="2">
        <f>IFERROR(__xludf.DUMMYFUNCTION("""COMPUTED_VALUE"""),45516.66666666667)</f>
        <v>45516.66667</v>
      </c>
      <c r="N155" s="1">
        <f>IFERROR(__xludf.DUMMYFUNCTION("""COMPUTED_VALUE"""),6048833.0)</f>
        <v>6048833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IFERROR(__xludf.DUMMYFUNCTION("""COMPUTED_VALUE"""),2753.46)</f>
        <v>2753.46</v>
      </c>
      <c r="D156" s="2">
        <f>IFERROR(__xludf.DUMMYFUNCTION("""COMPUTED_VALUE"""),45517.66666666667)</f>
        <v>45517.66667</v>
      </c>
      <c r="E156" s="1">
        <f>IFERROR(__xludf.DUMMYFUNCTION("""COMPUTED_VALUE"""),2794.52)</f>
        <v>2794.52</v>
      </c>
      <c r="G156" s="2">
        <f>IFERROR(__xludf.DUMMYFUNCTION("""COMPUTED_VALUE"""),45517.66666666667)</f>
        <v>45517.66667</v>
      </c>
      <c r="H156" s="1">
        <f>IFERROR(__xludf.DUMMYFUNCTION("""COMPUTED_VALUE"""),2743.51)</f>
        <v>2743.51</v>
      </c>
      <c r="J156" s="2">
        <f>IFERROR(__xludf.DUMMYFUNCTION("""COMPUTED_VALUE"""),45517.66666666667)</f>
        <v>45517.66667</v>
      </c>
      <c r="K156" s="1">
        <f>IFERROR(__xludf.DUMMYFUNCTION("""COMPUTED_VALUE"""),2769.29)</f>
        <v>2769.29</v>
      </c>
      <c r="M156" s="2">
        <f>IFERROR(__xludf.DUMMYFUNCTION("""COMPUTED_VALUE"""),45517.66666666667)</f>
        <v>45517.66667</v>
      </c>
      <c r="N156" s="1">
        <f>IFERROR(__xludf.DUMMYFUNCTION("""COMPUTED_VALUE"""),6096052.0)</f>
        <v>6096052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IFERROR(__xludf.DUMMYFUNCTION("""COMPUTED_VALUE"""),2784.4)</f>
        <v>2784.4</v>
      </c>
      <c r="D157" s="2">
        <f>IFERROR(__xludf.DUMMYFUNCTION("""COMPUTED_VALUE"""),45518.66666666667)</f>
        <v>45518.66667</v>
      </c>
      <c r="E157" s="1">
        <f>IFERROR(__xludf.DUMMYFUNCTION("""COMPUTED_VALUE"""),2788.27)</f>
        <v>2788.27</v>
      </c>
      <c r="G157" s="2">
        <f>IFERROR(__xludf.DUMMYFUNCTION("""COMPUTED_VALUE"""),45518.66666666667)</f>
        <v>45518.66667</v>
      </c>
      <c r="H157" s="1">
        <f>IFERROR(__xludf.DUMMYFUNCTION("""COMPUTED_VALUE"""),2739.15)</f>
        <v>2739.15</v>
      </c>
      <c r="J157" s="2">
        <f>IFERROR(__xludf.DUMMYFUNCTION("""COMPUTED_VALUE"""),45518.66666666667)</f>
        <v>45518.66667</v>
      </c>
      <c r="K157" s="1">
        <f>IFERROR(__xludf.DUMMYFUNCTION("""COMPUTED_VALUE"""),2746.62)</f>
        <v>2746.62</v>
      </c>
      <c r="M157" s="2">
        <f>IFERROR(__xludf.DUMMYFUNCTION("""COMPUTED_VALUE"""),45518.66666666667)</f>
        <v>45518.66667</v>
      </c>
      <c r="N157" s="1">
        <f>IFERROR(__xludf.DUMMYFUNCTION("""COMPUTED_VALUE"""),6343550.0)</f>
        <v>6343550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IFERROR(__xludf.DUMMYFUNCTION("""COMPUTED_VALUE"""),2766.52)</f>
        <v>2766.52</v>
      </c>
      <c r="D158" s="2">
        <f>IFERROR(__xludf.DUMMYFUNCTION("""COMPUTED_VALUE"""),45519.66666666667)</f>
        <v>45519.66667</v>
      </c>
      <c r="E158" s="1">
        <f>IFERROR(__xludf.DUMMYFUNCTION("""COMPUTED_VALUE"""),2779.96)</f>
        <v>2779.96</v>
      </c>
      <c r="G158" s="2">
        <f>IFERROR(__xludf.DUMMYFUNCTION("""COMPUTED_VALUE"""),45519.66666666667)</f>
        <v>45519.66667</v>
      </c>
      <c r="H158" s="1">
        <f>IFERROR(__xludf.DUMMYFUNCTION("""COMPUTED_VALUE"""),2734.46)</f>
        <v>2734.46</v>
      </c>
      <c r="J158" s="2">
        <f>IFERROR(__xludf.DUMMYFUNCTION("""COMPUTED_VALUE"""),45519.66666666667)</f>
        <v>45519.66667</v>
      </c>
      <c r="K158" s="1">
        <f>IFERROR(__xludf.DUMMYFUNCTION("""COMPUTED_VALUE"""),2768.93)</f>
        <v>2768.93</v>
      </c>
      <c r="M158" s="2">
        <f>IFERROR(__xludf.DUMMYFUNCTION("""COMPUTED_VALUE"""),45519.66666666667)</f>
        <v>45519.66667</v>
      </c>
      <c r="N158" s="1">
        <f>IFERROR(__xludf.DUMMYFUNCTION("""COMPUTED_VALUE"""),5948461.0)</f>
        <v>5948461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IFERROR(__xludf.DUMMYFUNCTION("""COMPUTED_VALUE"""),2766.9)</f>
        <v>2766.9</v>
      </c>
      <c r="D159" s="2">
        <f>IFERROR(__xludf.DUMMYFUNCTION("""COMPUTED_VALUE"""),45520.66666666667)</f>
        <v>45520.66667</v>
      </c>
      <c r="E159" s="1">
        <f>IFERROR(__xludf.DUMMYFUNCTION("""COMPUTED_VALUE"""),2812.23)</f>
        <v>2812.23</v>
      </c>
      <c r="G159" s="2">
        <f>IFERROR(__xludf.DUMMYFUNCTION("""COMPUTED_VALUE"""),45520.66666666667)</f>
        <v>45520.66667</v>
      </c>
      <c r="H159" s="1">
        <f>IFERROR(__xludf.DUMMYFUNCTION("""COMPUTED_VALUE"""),2763.67)</f>
        <v>2763.67</v>
      </c>
      <c r="J159" s="2">
        <f>IFERROR(__xludf.DUMMYFUNCTION("""COMPUTED_VALUE"""),45520.66666666667)</f>
        <v>45520.66667</v>
      </c>
      <c r="K159" s="1">
        <f>IFERROR(__xludf.DUMMYFUNCTION("""COMPUTED_VALUE"""),2787.95)</f>
        <v>2787.95</v>
      </c>
      <c r="M159" s="2">
        <f>IFERROR(__xludf.DUMMYFUNCTION("""COMPUTED_VALUE"""),45520.66666666667)</f>
        <v>45520.66667</v>
      </c>
      <c r="N159" s="1">
        <f>IFERROR(__xludf.DUMMYFUNCTION("""COMPUTED_VALUE"""),5567899.0)</f>
        <v>5567899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IFERROR(__xludf.DUMMYFUNCTION("""COMPUTED_VALUE"""),2805.77)</f>
        <v>2805.77</v>
      </c>
      <c r="D160" s="2">
        <f>IFERROR(__xludf.DUMMYFUNCTION("""COMPUTED_VALUE"""),45523.66666666667)</f>
        <v>45523.66667</v>
      </c>
      <c r="E160" s="1">
        <f>IFERROR(__xludf.DUMMYFUNCTION("""COMPUTED_VALUE"""),2849.87)</f>
        <v>2849.87</v>
      </c>
      <c r="G160" s="2">
        <f>IFERROR(__xludf.DUMMYFUNCTION("""COMPUTED_VALUE"""),45523.66666666667)</f>
        <v>45523.66667</v>
      </c>
      <c r="H160" s="1">
        <f>IFERROR(__xludf.DUMMYFUNCTION("""COMPUTED_VALUE"""),2796.7)</f>
        <v>2796.7</v>
      </c>
      <c r="J160" s="2">
        <f>IFERROR(__xludf.DUMMYFUNCTION("""COMPUTED_VALUE"""),45523.66666666667)</f>
        <v>45523.66667</v>
      </c>
      <c r="K160" s="1">
        <f>IFERROR(__xludf.DUMMYFUNCTION("""COMPUTED_VALUE"""),2848.95)</f>
        <v>2848.95</v>
      </c>
      <c r="M160" s="2">
        <f>IFERROR(__xludf.DUMMYFUNCTION("""COMPUTED_VALUE"""),45523.66666666667)</f>
        <v>45523.66667</v>
      </c>
      <c r="N160" s="1">
        <f>IFERROR(__xludf.DUMMYFUNCTION("""COMPUTED_VALUE"""),6423532.0)</f>
        <v>6423532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IFERROR(__xludf.DUMMYFUNCTION("""COMPUTED_VALUE"""),2860.76)</f>
        <v>2860.76</v>
      </c>
      <c r="D161" s="2">
        <f>IFERROR(__xludf.DUMMYFUNCTION("""COMPUTED_VALUE"""),45524.66666666667)</f>
        <v>45524.66667</v>
      </c>
      <c r="E161" s="1">
        <f>IFERROR(__xludf.DUMMYFUNCTION("""COMPUTED_VALUE"""),2876.41)</f>
        <v>2876.41</v>
      </c>
      <c r="G161" s="2">
        <f>IFERROR(__xludf.DUMMYFUNCTION("""COMPUTED_VALUE"""),45524.66666666667)</f>
        <v>45524.66667</v>
      </c>
      <c r="H161" s="1">
        <f>IFERROR(__xludf.DUMMYFUNCTION("""COMPUTED_VALUE"""),2823.15)</f>
        <v>2823.15</v>
      </c>
      <c r="J161" s="2">
        <f>IFERROR(__xludf.DUMMYFUNCTION("""COMPUTED_VALUE"""),45524.66666666667)</f>
        <v>45524.66667</v>
      </c>
      <c r="K161" s="1">
        <f>IFERROR(__xludf.DUMMYFUNCTION("""COMPUTED_VALUE"""),2827.04)</f>
        <v>2827.04</v>
      </c>
      <c r="M161" s="2">
        <f>IFERROR(__xludf.DUMMYFUNCTION("""COMPUTED_VALUE"""),45524.66666666667)</f>
        <v>45524.66667</v>
      </c>
      <c r="N161" s="1">
        <f>IFERROR(__xludf.DUMMYFUNCTION("""COMPUTED_VALUE"""),6489040.0)</f>
        <v>6489040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IFERROR(__xludf.DUMMYFUNCTION("""COMPUTED_VALUE"""),2851.33)</f>
        <v>2851.33</v>
      </c>
      <c r="D162" s="2">
        <f>IFERROR(__xludf.DUMMYFUNCTION("""COMPUTED_VALUE"""),45525.66666666667)</f>
        <v>45525.66667</v>
      </c>
      <c r="E162" s="1">
        <f>IFERROR(__xludf.DUMMYFUNCTION("""COMPUTED_VALUE"""),2933.68)</f>
        <v>2933.68</v>
      </c>
      <c r="G162" s="2">
        <f>IFERROR(__xludf.DUMMYFUNCTION("""COMPUTED_VALUE"""),45525.66666666667)</f>
        <v>45525.66667</v>
      </c>
      <c r="H162" s="1">
        <f>IFERROR(__xludf.DUMMYFUNCTION("""COMPUTED_VALUE"""),2851.33)</f>
        <v>2851.33</v>
      </c>
      <c r="J162" s="2">
        <f>IFERROR(__xludf.DUMMYFUNCTION("""COMPUTED_VALUE"""),45525.66666666667)</f>
        <v>45525.66667</v>
      </c>
      <c r="K162" s="1">
        <f>IFERROR(__xludf.DUMMYFUNCTION("""COMPUTED_VALUE"""),2918.49)</f>
        <v>2918.49</v>
      </c>
      <c r="M162" s="2">
        <f>IFERROR(__xludf.DUMMYFUNCTION("""COMPUTED_VALUE"""),45525.66666666667)</f>
        <v>45525.66667</v>
      </c>
      <c r="N162" s="1">
        <f>IFERROR(__xludf.DUMMYFUNCTION("""COMPUTED_VALUE"""),1.1958621E7)</f>
        <v>11958621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IFERROR(__xludf.DUMMYFUNCTION("""COMPUTED_VALUE"""),2920.82)</f>
        <v>2920.82</v>
      </c>
      <c r="D163" s="2">
        <f>IFERROR(__xludf.DUMMYFUNCTION("""COMPUTED_VALUE"""),45526.66666666667)</f>
        <v>45526.66667</v>
      </c>
      <c r="E163" s="1">
        <f>IFERROR(__xludf.DUMMYFUNCTION("""COMPUTED_VALUE"""),2943.08)</f>
        <v>2943.08</v>
      </c>
      <c r="G163" s="2">
        <f>IFERROR(__xludf.DUMMYFUNCTION("""COMPUTED_VALUE"""),45526.66666666667)</f>
        <v>45526.66667</v>
      </c>
      <c r="H163" s="1">
        <f>IFERROR(__xludf.DUMMYFUNCTION("""COMPUTED_VALUE"""),2897.83)</f>
        <v>2897.83</v>
      </c>
      <c r="J163" s="2">
        <f>IFERROR(__xludf.DUMMYFUNCTION("""COMPUTED_VALUE"""),45526.66666666667)</f>
        <v>45526.66667</v>
      </c>
      <c r="K163" s="1">
        <f>IFERROR(__xludf.DUMMYFUNCTION("""COMPUTED_VALUE"""),2916.8)</f>
        <v>2916.8</v>
      </c>
      <c r="M163" s="2">
        <f>IFERROR(__xludf.DUMMYFUNCTION("""COMPUTED_VALUE"""),45526.66666666667)</f>
        <v>45526.66667</v>
      </c>
      <c r="N163" s="1">
        <f>IFERROR(__xludf.DUMMYFUNCTION("""COMPUTED_VALUE"""),7002822.0)</f>
        <v>7002822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IFERROR(__xludf.DUMMYFUNCTION("""COMPUTED_VALUE"""),2944.78)</f>
        <v>2944.78</v>
      </c>
      <c r="D164" s="2">
        <f>IFERROR(__xludf.DUMMYFUNCTION("""COMPUTED_VALUE"""),45527.66666666667)</f>
        <v>45527.66667</v>
      </c>
      <c r="E164" s="1">
        <f>IFERROR(__xludf.DUMMYFUNCTION("""COMPUTED_VALUE"""),3038.75)</f>
        <v>3038.75</v>
      </c>
      <c r="G164" s="2">
        <f>IFERROR(__xludf.DUMMYFUNCTION("""COMPUTED_VALUE"""),45527.66666666667)</f>
        <v>45527.66667</v>
      </c>
      <c r="H164" s="1">
        <f>IFERROR(__xludf.DUMMYFUNCTION("""COMPUTED_VALUE"""),2940.64)</f>
        <v>2940.64</v>
      </c>
      <c r="J164" s="2">
        <f>IFERROR(__xludf.DUMMYFUNCTION("""COMPUTED_VALUE"""),45527.66666666667)</f>
        <v>45527.66667</v>
      </c>
      <c r="K164" s="1">
        <f>IFERROR(__xludf.DUMMYFUNCTION("""COMPUTED_VALUE"""),3033.31)</f>
        <v>3033.31</v>
      </c>
      <c r="M164" s="2">
        <f>IFERROR(__xludf.DUMMYFUNCTION("""COMPUTED_VALUE"""),45527.66666666667)</f>
        <v>45527.66667</v>
      </c>
      <c r="N164" s="1">
        <f>IFERROR(__xludf.DUMMYFUNCTION("""COMPUTED_VALUE"""),1.1015658E7)</f>
        <v>11015658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IFERROR(__xludf.DUMMYFUNCTION("""COMPUTED_VALUE"""),3043.48)</f>
        <v>3043.48</v>
      </c>
      <c r="D165" s="2">
        <f>IFERROR(__xludf.DUMMYFUNCTION("""COMPUTED_VALUE"""),45530.66666666667)</f>
        <v>45530.66667</v>
      </c>
      <c r="E165" s="1">
        <f>IFERROR(__xludf.DUMMYFUNCTION("""COMPUTED_VALUE"""),3051.17)</f>
        <v>3051.17</v>
      </c>
      <c r="G165" s="2">
        <f>IFERROR(__xludf.DUMMYFUNCTION("""COMPUTED_VALUE"""),45530.66666666667)</f>
        <v>45530.66667</v>
      </c>
      <c r="H165" s="1">
        <f>IFERROR(__xludf.DUMMYFUNCTION("""COMPUTED_VALUE"""),2986.57)</f>
        <v>2986.57</v>
      </c>
      <c r="J165" s="2">
        <f>IFERROR(__xludf.DUMMYFUNCTION("""COMPUTED_VALUE"""),45530.66666666667)</f>
        <v>45530.66667</v>
      </c>
      <c r="K165" s="1">
        <f>IFERROR(__xludf.DUMMYFUNCTION("""COMPUTED_VALUE"""),2989.85)</f>
        <v>2989.85</v>
      </c>
      <c r="M165" s="2">
        <f>IFERROR(__xludf.DUMMYFUNCTION("""COMPUTED_VALUE"""),45530.66666666667)</f>
        <v>45530.66667</v>
      </c>
      <c r="N165" s="1">
        <f>IFERROR(__xludf.DUMMYFUNCTION("""COMPUTED_VALUE"""),6700684.0)</f>
        <v>6700684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IFERROR(__xludf.DUMMYFUNCTION("""COMPUTED_VALUE"""),2966.33)</f>
        <v>2966.33</v>
      </c>
      <c r="D166" s="2">
        <f>IFERROR(__xludf.DUMMYFUNCTION("""COMPUTED_VALUE"""),45531.66666666667)</f>
        <v>45531.66667</v>
      </c>
      <c r="E166" s="1">
        <f>IFERROR(__xludf.DUMMYFUNCTION("""COMPUTED_VALUE"""),2973.52)</f>
        <v>2973.52</v>
      </c>
      <c r="G166" s="2">
        <f>IFERROR(__xludf.DUMMYFUNCTION("""COMPUTED_VALUE"""),45531.66666666667)</f>
        <v>45531.66667</v>
      </c>
      <c r="H166" s="1">
        <f>IFERROR(__xludf.DUMMYFUNCTION("""COMPUTED_VALUE"""),2946.5)</f>
        <v>2946.5</v>
      </c>
      <c r="J166" s="2">
        <f>IFERROR(__xludf.DUMMYFUNCTION("""COMPUTED_VALUE"""),45531.66666666667)</f>
        <v>45531.66667</v>
      </c>
      <c r="K166" s="1">
        <f>IFERROR(__xludf.DUMMYFUNCTION("""COMPUTED_VALUE"""),2960.28)</f>
        <v>2960.28</v>
      </c>
      <c r="M166" s="2">
        <f>IFERROR(__xludf.DUMMYFUNCTION("""COMPUTED_VALUE"""),45531.66666666667)</f>
        <v>45531.66667</v>
      </c>
      <c r="N166" s="1">
        <f>IFERROR(__xludf.DUMMYFUNCTION("""COMPUTED_VALUE"""),4904313.0)</f>
        <v>4904313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IFERROR(__xludf.DUMMYFUNCTION("""COMPUTED_VALUE"""),2951.92)</f>
        <v>2951.92</v>
      </c>
      <c r="D167" s="2">
        <f>IFERROR(__xludf.DUMMYFUNCTION("""COMPUTED_VALUE"""),45532.66666666667)</f>
        <v>45532.66667</v>
      </c>
      <c r="E167" s="1">
        <f>IFERROR(__xludf.DUMMYFUNCTION("""COMPUTED_VALUE"""),2976.47)</f>
        <v>2976.47</v>
      </c>
      <c r="G167" s="2">
        <f>IFERROR(__xludf.DUMMYFUNCTION("""COMPUTED_VALUE"""),45532.66666666667)</f>
        <v>45532.66667</v>
      </c>
      <c r="H167" s="1">
        <f>IFERROR(__xludf.DUMMYFUNCTION("""COMPUTED_VALUE"""),2930.97)</f>
        <v>2930.97</v>
      </c>
      <c r="J167" s="2">
        <f>IFERROR(__xludf.DUMMYFUNCTION("""COMPUTED_VALUE"""),45532.66666666667)</f>
        <v>45532.66667</v>
      </c>
      <c r="K167" s="1">
        <f>IFERROR(__xludf.DUMMYFUNCTION("""COMPUTED_VALUE"""),2949.28)</f>
        <v>2949.28</v>
      </c>
      <c r="M167" s="2">
        <f>IFERROR(__xludf.DUMMYFUNCTION("""COMPUTED_VALUE"""),45532.66666666667)</f>
        <v>45532.66667</v>
      </c>
      <c r="N167" s="1">
        <f>IFERROR(__xludf.DUMMYFUNCTION("""COMPUTED_VALUE"""),4868177.0)</f>
        <v>4868177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IFERROR(__xludf.DUMMYFUNCTION("""COMPUTED_VALUE"""),2956.8)</f>
        <v>2956.8</v>
      </c>
      <c r="D168" s="2">
        <f>IFERROR(__xludf.DUMMYFUNCTION("""COMPUTED_VALUE"""),45533.66666666667)</f>
        <v>45533.66667</v>
      </c>
      <c r="E168" s="1">
        <f>IFERROR(__xludf.DUMMYFUNCTION("""COMPUTED_VALUE"""),2966.23)</f>
        <v>2966.23</v>
      </c>
      <c r="G168" s="2">
        <f>IFERROR(__xludf.DUMMYFUNCTION("""COMPUTED_VALUE"""),45533.66666666667)</f>
        <v>45533.66667</v>
      </c>
      <c r="H168" s="1">
        <f>IFERROR(__xludf.DUMMYFUNCTION("""COMPUTED_VALUE"""),2919.15)</f>
        <v>2919.15</v>
      </c>
      <c r="J168" s="2">
        <f>IFERROR(__xludf.DUMMYFUNCTION("""COMPUTED_VALUE"""),45533.66666666667)</f>
        <v>45533.66667</v>
      </c>
      <c r="K168" s="1">
        <f>IFERROR(__xludf.DUMMYFUNCTION("""COMPUTED_VALUE"""),2940.65)</f>
        <v>2940.65</v>
      </c>
      <c r="M168" s="2">
        <f>IFERROR(__xludf.DUMMYFUNCTION("""COMPUTED_VALUE"""),45533.66666666667)</f>
        <v>45533.66667</v>
      </c>
      <c r="N168" s="1">
        <f>IFERROR(__xludf.DUMMYFUNCTION("""COMPUTED_VALUE"""),4098846.0)</f>
        <v>4098846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IFERROR(__xludf.DUMMYFUNCTION("""COMPUTED_VALUE"""),2961.01)</f>
        <v>2961.01</v>
      </c>
      <c r="D169" s="2">
        <f>IFERROR(__xludf.DUMMYFUNCTION("""COMPUTED_VALUE"""),45534.66666666667)</f>
        <v>45534.66667</v>
      </c>
      <c r="E169" s="1">
        <f>IFERROR(__xludf.DUMMYFUNCTION("""COMPUTED_VALUE"""),2982.84)</f>
        <v>2982.84</v>
      </c>
      <c r="G169" s="2">
        <f>IFERROR(__xludf.DUMMYFUNCTION("""COMPUTED_VALUE"""),45534.66666666667)</f>
        <v>45534.66667</v>
      </c>
      <c r="H169" s="1">
        <f>IFERROR(__xludf.DUMMYFUNCTION("""COMPUTED_VALUE"""),2914.85)</f>
        <v>2914.85</v>
      </c>
      <c r="J169" s="2">
        <f>IFERROR(__xludf.DUMMYFUNCTION("""COMPUTED_VALUE"""),45534.66666666667)</f>
        <v>45534.66667</v>
      </c>
      <c r="K169" s="1">
        <f>IFERROR(__xludf.DUMMYFUNCTION("""COMPUTED_VALUE"""),2971.18)</f>
        <v>2971.18</v>
      </c>
      <c r="M169" s="2">
        <f>IFERROR(__xludf.DUMMYFUNCTION("""COMPUTED_VALUE"""),45534.66666666667)</f>
        <v>45534.66667</v>
      </c>
      <c r="N169" s="1">
        <f>IFERROR(__xludf.DUMMYFUNCTION("""COMPUTED_VALUE"""),6960426.0)</f>
        <v>6960426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IFERROR(__xludf.DUMMYFUNCTION("""COMPUTED_VALUE"""),2969.62)</f>
        <v>2969.62</v>
      </c>
      <c r="D170" s="2">
        <f>IFERROR(__xludf.DUMMYFUNCTION("""COMPUTED_VALUE"""),45538.66666666667)</f>
        <v>45538.66667</v>
      </c>
      <c r="E170" s="1">
        <f>IFERROR(__xludf.DUMMYFUNCTION("""COMPUTED_VALUE"""),2997.07)</f>
        <v>2997.07</v>
      </c>
      <c r="G170" s="2">
        <f>IFERROR(__xludf.DUMMYFUNCTION("""COMPUTED_VALUE"""),45538.66666666667)</f>
        <v>45538.66667</v>
      </c>
      <c r="H170" s="1">
        <f>IFERROR(__xludf.DUMMYFUNCTION("""COMPUTED_VALUE"""),2878.27)</f>
        <v>2878.27</v>
      </c>
      <c r="J170" s="2">
        <f>IFERROR(__xludf.DUMMYFUNCTION("""COMPUTED_VALUE"""),45538.66666666667)</f>
        <v>45538.66667</v>
      </c>
      <c r="K170" s="1">
        <f>IFERROR(__xludf.DUMMYFUNCTION("""COMPUTED_VALUE"""),2902.43)</f>
        <v>2902.43</v>
      </c>
      <c r="M170" s="2">
        <f>IFERROR(__xludf.DUMMYFUNCTION("""COMPUTED_VALUE"""),45538.66666666667)</f>
        <v>45538.66667</v>
      </c>
      <c r="N170" s="1">
        <f>IFERROR(__xludf.DUMMYFUNCTION("""COMPUTED_VALUE"""),7268087.0)</f>
        <v>7268087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IFERROR(__xludf.DUMMYFUNCTION("""COMPUTED_VALUE"""),2894.52)</f>
        <v>2894.52</v>
      </c>
      <c r="D171" s="2">
        <f>IFERROR(__xludf.DUMMYFUNCTION("""COMPUTED_VALUE"""),45539.66666666667)</f>
        <v>45539.66667</v>
      </c>
      <c r="E171" s="1">
        <f>IFERROR(__xludf.DUMMYFUNCTION("""COMPUTED_VALUE"""),2905.87)</f>
        <v>2905.87</v>
      </c>
      <c r="G171" s="2">
        <f>IFERROR(__xludf.DUMMYFUNCTION("""COMPUTED_VALUE"""),45539.66666666667)</f>
        <v>45539.66667</v>
      </c>
      <c r="H171" s="1">
        <f>IFERROR(__xludf.DUMMYFUNCTION("""COMPUTED_VALUE"""),2859.45)</f>
        <v>2859.45</v>
      </c>
      <c r="J171" s="2">
        <f>IFERROR(__xludf.DUMMYFUNCTION("""COMPUTED_VALUE"""),45539.66666666667)</f>
        <v>45539.66667</v>
      </c>
      <c r="K171" s="1">
        <f>IFERROR(__xludf.DUMMYFUNCTION("""COMPUTED_VALUE"""),2902.82)</f>
        <v>2902.82</v>
      </c>
      <c r="M171" s="2">
        <f>IFERROR(__xludf.DUMMYFUNCTION("""COMPUTED_VALUE"""),45539.66666666667)</f>
        <v>45539.66667</v>
      </c>
      <c r="N171" s="1">
        <f>IFERROR(__xludf.DUMMYFUNCTION("""COMPUTED_VALUE"""),6219776.0)</f>
        <v>6219776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IFERROR(__xludf.DUMMYFUNCTION("""COMPUTED_VALUE"""),2904.4)</f>
        <v>2904.4</v>
      </c>
      <c r="D172" s="2">
        <f>IFERROR(__xludf.DUMMYFUNCTION("""COMPUTED_VALUE"""),45540.66666666667)</f>
        <v>45540.66667</v>
      </c>
      <c r="E172" s="1">
        <f>IFERROR(__xludf.DUMMYFUNCTION("""COMPUTED_VALUE"""),2915.52)</f>
        <v>2915.52</v>
      </c>
      <c r="G172" s="2">
        <f>IFERROR(__xludf.DUMMYFUNCTION("""COMPUTED_VALUE"""),45540.66666666667)</f>
        <v>45540.66667</v>
      </c>
      <c r="H172" s="1">
        <f>IFERROR(__xludf.DUMMYFUNCTION("""COMPUTED_VALUE"""),2876.39)</f>
        <v>2876.39</v>
      </c>
      <c r="J172" s="2">
        <f>IFERROR(__xludf.DUMMYFUNCTION("""COMPUTED_VALUE"""),45540.66666666667)</f>
        <v>45540.66667</v>
      </c>
      <c r="K172" s="1">
        <f>IFERROR(__xludf.DUMMYFUNCTION("""COMPUTED_VALUE"""),2887.11)</f>
        <v>2887.11</v>
      </c>
      <c r="M172" s="2">
        <f>IFERROR(__xludf.DUMMYFUNCTION("""COMPUTED_VALUE"""),45540.66666666667)</f>
        <v>45540.66667</v>
      </c>
      <c r="N172" s="1">
        <f>IFERROR(__xludf.DUMMYFUNCTION("""COMPUTED_VALUE"""),6237866.0)</f>
        <v>6237866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IFERROR(__xludf.DUMMYFUNCTION("""COMPUTED_VALUE"""),2891.16)</f>
        <v>2891.16</v>
      </c>
      <c r="D173" s="2">
        <f>IFERROR(__xludf.DUMMYFUNCTION("""COMPUTED_VALUE"""),45541.66666666667)</f>
        <v>45541.66667</v>
      </c>
      <c r="E173" s="1">
        <f>IFERROR(__xludf.DUMMYFUNCTION("""COMPUTED_VALUE"""),2966.75)</f>
        <v>2966.75</v>
      </c>
      <c r="G173" s="2">
        <f>IFERROR(__xludf.DUMMYFUNCTION("""COMPUTED_VALUE"""),45541.66666666667)</f>
        <v>45541.66667</v>
      </c>
      <c r="H173" s="1">
        <f>IFERROR(__xludf.DUMMYFUNCTION("""COMPUTED_VALUE"""),2891.16)</f>
        <v>2891.16</v>
      </c>
      <c r="J173" s="2">
        <f>IFERROR(__xludf.DUMMYFUNCTION("""COMPUTED_VALUE"""),45541.66666666667)</f>
        <v>45541.66667</v>
      </c>
      <c r="K173" s="1">
        <f>IFERROR(__xludf.DUMMYFUNCTION("""COMPUTED_VALUE"""),2912.45)</f>
        <v>2912.45</v>
      </c>
      <c r="M173" s="2">
        <f>IFERROR(__xludf.DUMMYFUNCTION("""COMPUTED_VALUE"""),45541.66666666667)</f>
        <v>45541.66667</v>
      </c>
      <c r="N173" s="1">
        <f>IFERROR(__xludf.DUMMYFUNCTION("""COMPUTED_VALUE"""),9474166.0)</f>
        <v>9474166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IFERROR(__xludf.DUMMYFUNCTION("""COMPUTED_VALUE"""),2914.35)</f>
        <v>2914.35</v>
      </c>
      <c r="D174" s="2">
        <f>IFERROR(__xludf.DUMMYFUNCTION("""COMPUTED_VALUE"""),45544.66666666667)</f>
        <v>45544.66667</v>
      </c>
      <c r="E174" s="1">
        <f>IFERROR(__xludf.DUMMYFUNCTION("""COMPUTED_VALUE"""),2970.23)</f>
        <v>2970.23</v>
      </c>
      <c r="G174" s="2">
        <f>IFERROR(__xludf.DUMMYFUNCTION("""COMPUTED_VALUE"""),45544.66666666667)</f>
        <v>45544.66667</v>
      </c>
      <c r="H174" s="1">
        <f>IFERROR(__xludf.DUMMYFUNCTION("""COMPUTED_VALUE"""),2906.68)</f>
        <v>2906.68</v>
      </c>
      <c r="J174" s="2">
        <f>IFERROR(__xludf.DUMMYFUNCTION("""COMPUTED_VALUE"""),45544.66666666667)</f>
        <v>45544.66667</v>
      </c>
      <c r="K174" s="1">
        <f>IFERROR(__xludf.DUMMYFUNCTION("""COMPUTED_VALUE"""),2931.75)</f>
        <v>2931.75</v>
      </c>
      <c r="M174" s="2">
        <f>IFERROR(__xludf.DUMMYFUNCTION("""COMPUTED_VALUE"""),45544.66666666667)</f>
        <v>45544.66667</v>
      </c>
      <c r="N174" s="1">
        <f>IFERROR(__xludf.DUMMYFUNCTION("""COMPUTED_VALUE"""),7331263.0)</f>
        <v>7331263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IFERROR(__xludf.DUMMYFUNCTION("""COMPUTED_VALUE"""),2949.12)</f>
        <v>2949.12</v>
      </c>
      <c r="D175" s="2">
        <f>IFERROR(__xludf.DUMMYFUNCTION("""COMPUTED_VALUE"""),45545.66666666667)</f>
        <v>45545.66667</v>
      </c>
      <c r="E175" s="1">
        <f>IFERROR(__xludf.DUMMYFUNCTION("""COMPUTED_VALUE"""),2955.34)</f>
        <v>2955.34</v>
      </c>
      <c r="G175" s="2">
        <f>IFERROR(__xludf.DUMMYFUNCTION("""COMPUTED_VALUE"""),45545.66666666667)</f>
        <v>45545.66667</v>
      </c>
      <c r="H175" s="1">
        <f>IFERROR(__xludf.DUMMYFUNCTION("""COMPUTED_VALUE"""),2905.48)</f>
        <v>2905.48</v>
      </c>
      <c r="J175" s="2">
        <f>IFERROR(__xludf.DUMMYFUNCTION("""COMPUTED_VALUE"""),45545.66666666667)</f>
        <v>45545.66667</v>
      </c>
      <c r="K175" s="1">
        <f>IFERROR(__xludf.DUMMYFUNCTION("""COMPUTED_VALUE"""),2935.83)</f>
        <v>2935.83</v>
      </c>
      <c r="M175" s="2">
        <f>IFERROR(__xludf.DUMMYFUNCTION("""COMPUTED_VALUE"""),45545.66666666667)</f>
        <v>45545.66667</v>
      </c>
      <c r="N175" s="1">
        <f>IFERROR(__xludf.DUMMYFUNCTION("""COMPUTED_VALUE"""),6444081.0)</f>
        <v>6444081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IFERROR(__xludf.DUMMYFUNCTION("""COMPUTED_VALUE"""),2910.71)</f>
        <v>2910.71</v>
      </c>
      <c r="D176" s="2">
        <f>IFERROR(__xludf.DUMMYFUNCTION("""COMPUTED_VALUE"""),45546.66666666667)</f>
        <v>45546.66667</v>
      </c>
      <c r="E176" s="1">
        <f>IFERROR(__xludf.DUMMYFUNCTION("""COMPUTED_VALUE"""),2917.86)</f>
        <v>2917.86</v>
      </c>
      <c r="G176" s="2">
        <f>IFERROR(__xludf.DUMMYFUNCTION("""COMPUTED_VALUE"""),45546.66666666667)</f>
        <v>45546.66667</v>
      </c>
      <c r="H176" s="1">
        <f>IFERROR(__xludf.DUMMYFUNCTION("""COMPUTED_VALUE"""),2841.24)</f>
        <v>2841.24</v>
      </c>
      <c r="J176" s="2">
        <f>IFERROR(__xludf.DUMMYFUNCTION("""COMPUTED_VALUE"""),45546.66666666667)</f>
        <v>45546.66667</v>
      </c>
      <c r="K176" s="1">
        <f>IFERROR(__xludf.DUMMYFUNCTION("""COMPUTED_VALUE"""),2911.16)</f>
        <v>2911.16</v>
      </c>
      <c r="M176" s="2">
        <f>IFERROR(__xludf.DUMMYFUNCTION("""COMPUTED_VALUE"""),45546.66666666667)</f>
        <v>45546.66667</v>
      </c>
      <c r="N176" s="1">
        <f>IFERROR(__xludf.DUMMYFUNCTION("""COMPUTED_VALUE"""),7972980.0)</f>
        <v>7972980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IFERROR(__xludf.DUMMYFUNCTION("""COMPUTED_VALUE"""),2920.25)</f>
        <v>2920.25</v>
      </c>
      <c r="D177" s="2">
        <f>IFERROR(__xludf.DUMMYFUNCTION("""COMPUTED_VALUE"""),45547.66666666667)</f>
        <v>45547.66667</v>
      </c>
      <c r="E177" s="1">
        <f>IFERROR(__xludf.DUMMYFUNCTION("""COMPUTED_VALUE"""),2980.48)</f>
        <v>2980.48</v>
      </c>
      <c r="G177" s="2">
        <f>IFERROR(__xludf.DUMMYFUNCTION("""COMPUTED_VALUE"""),45547.66666666667)</f>
        <v>45547.66667</v>
      </c>
      <c r="H177" s="1">
        <f>IFERROR(__xludf.DUMMYFUNCTION("""COMPUTED_VALUE"""),2915.15)</f>
        <v>2915.15</v>
      </c>
      <c r="J177" s="2">
        <f>IFERROR(__xludf.DUMMYFUNCTION("""COMPUTED_VALUE"""),45547.66666666667)</f>
        <v>45547.66667</v>
      </c>
      <c r="K177" s="1">
        <f>IFERROR(__xludf.DUMMYFUNCTION("""COMPUTED_VALUE"""),2970.48)</f>
        <v>2970.48</v>
      </c>
      <c r="M177" s="2">
        <f>IFERROR(__xludf.DUMMYFUNCTION("""COMPUTED_VALUE"""),45547.66666666667)</f>
        <v>45547.66667</v>
      </c>
      <c r="N177" s="1">
        <f>IFERROR(__xludf.DUMMYFUNCTION("""COMPUTED_VALUE"""),6083024.0)</f>
        <v>6083024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IFERROR(__xludf.DUMMYFUNCTION("""COMPUTED_VALUE"""),3003.18)</f>
        <v>3003.18</v>
      </c>
      <c r="D178" s="2">
        <f>IFERROR(__xludf.DUMMYFUNCTION("""COMPUTED_VALUE"""),45548.66666666667)</f>
        <v>45548.66667</v>
      </c>
      <c r="E178" s="1">
        <f>IFERROR(__xludf.DUMMYFUNCTION("""COMPUTED_VALUE"""),3065.22)</f>
        <v>3065.22</v>
      </c>
      <c r="G178" s="2">
        <f>IFERROR(__xludf.DUMMYFUNCTION("""COMPUTED_VALUE"""),45548.66666666667)</f>
        <v>45548.66667</v>
      </c>
      <c r="H178" s="1">
        <f>IFERROR(__xludf.DUMMYFUNCTION("""COMPUTED_VALUE"""),2998.86)</f>
        <v>2998.86</v>
      </c>
      <c r="J178" s="2">
        <f>IFERROR(__xludf.DUMMYFUNCTION("""COMPUTED_VALUE"""),45548.66666666667)</f>
        <v>45548.66667</v>
      </c>
      <c r="K178" s="1">
        <f>IFERROR(__xludf.DUMMYFUNCTION("""COMPUTED_VALUE"""),3057.56)</f>
        <v>3057.56</v>
      </c>
      <c r="M178" s="2">
        <f>IFERROR(__xludf.DUMMYFUNCTION("""COMPUTED_VALUE"""),45548.66666666667)</f>
        <v>45548.66667</v>
      </c>
      <c r="N178" s="1">
        <f>IFERROR(__xludf.DUMMYFUNCTION("""COMPUTED_VALUE"""),8388090.0)</f>
        <v>8388090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IFERROR(__xludf.DUMMYFUNCTION("""COMPUTED_VALUE"""),3071.04)</f>
        <v>3071.04</v>
      </c>
      <c r="D179" s="2">
        <f>IFERROR(__xludf.DUMMYFUNCTION("""COMPUTED_VALUE"""),45551.66666666667)</f>
        <v>45551.66667</v>
      </c>
      <c r="E179" s="1">
        <f>IFERROR(__xludf.DUMMYFUNCTION("""COMPUTED_VALUE"""),3085.5)</f>
        <v>3085.5</v>
      </c>
      <c r="G179" s="2">
        <f>IFERROR(__xludf.DUMMYFUNCTION("""COMPUTED_VALUE"""),45551.66666666667)</f>
        <v>45551.66667</v>
      </c>
      <c r="H179" s="1">
        <f>IFERROR(__xludf.DUMMYFUNCTION("""COMPUTED_VALUE"""),3025.79)</f>
        <v>3025.79</v>
      </c>
      <c r="J179" s="2">
        <f>IFERROR(__xludf.DUMMYFUNCTION("""COMPUTED_VALUE"""),45551.66666666667)</f>
        <v>45551.66667</v>
      </c>
      <c r="K179" s="1">
        <f>IFERROR(__xludf.DUMMYFUNCTION("""COMPUTED_VALUE"""),3069.68)</f>
        <v>3069.68</v>
      </c>
      <c r="M179" s="2">
        <f>IFERROR(__xludf.DUMMYFUNCTION("""COMPUTED_VALUE"""),45551.66666666667)</f>
        <v>45551.66667</v>
      </c>
      <c r="N179" s="1">
        <f>IFERROR(__xludf.DUMMYFUNCTION("""COMPUTED_VALUE"""),7434639.0)</f>
        <v>7434639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IFERROR(__xludf.DUMMYFUNCTION("""COMPUTED_VALUE"""),3084.23)</f>
        <v>3084.23</v>
      </c>
      <c r="D180" s="2">
        <f>IFERROR(__xludf.DUMMYFUNCTION("""COMPUTED_VALUE"""),45552.66666666667)</f>
        <v>45552.66667</v>
      </c>
      <c r="E180" s="1">
        <f>IFERROR(__xludf.DUMMYFUNCTION("""COMPUTED_VALUE"""),3101.08)</f>
        <v>3101.08</v>
      </c>
      <c r="G180" s="2">
        <f>IFERROR(__xludf.DUMMYFUNCTION("""COMPUTED_VALUE"""),45552.66666666667)</f>
        <v>45552.66667</v>
      </c>
      <c r="H180" s="1">
        <f>IFERROR(__xludf.DUMMYFUNCTION("""COMPUTED_VALUE"""),3053.89)</f>
        <v>3053.89</v>
      </c>
      <c r="J180" s="2">
        <f>IFERROR(__xludf.DUMMYFUNCTION("""COMPUTED_VALUE"""),45552.66666666667)</f>
        <v>45552.66667</v>
      </c>
      <c r="K180" s="1">
        <f>IFERROR(__xludf.DUMMYFUNCTION("""COMPUTED_VALUE"""),3092.64)</f>
        <v>3092.64</v>
      </c>
      <c r="M180" s="2">
        <f>IFERROR(__xludf.DUMMYFUNCTION("""COMPUTED_VALUE"""),45552.66666666667)</f>
        <v>45552.66667</v>
      </c>
      <c r="N180" s="1">
        <f>IFERROR(__xludf.DUMMYFUNCTION("""COMPUTED_VALUE"""),6026878.0)</f>
        <v>6026878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IFERROR(__xludf.DUMMYFUNCTION("""COMPUTED_VALUE"""),3099.2)</f>
        <v>3099.2</v>
      </c>
      <c r="D181" s="2">
        <f>IFERROR(__xludf.DUMMYFUNCTION("""COMPUTED_VALUE"""),45553.66666666667)</f>
        <v>45553.66667</v>
      </c>
      <c r="E181" s="1">
        <f>IFERROR(__xludf.DUMMYFUNCTION("""COMPUTED_VALUE"""),3139.13)</f>
        <v>3139.13</v>
      </c>
      <c r="G181" s="2">
        <f>IFERROR(__xludf.DUMMYFUNCTION("""COMPUTED_VALUE"""),45553.66666666667)</f>
        <v>45553.66667</v>
      </c>
      <c r="H181" s="1">
        <f>IFERROR(__xludf.DUMMYFUNCTION("""COMPUTED_VALUE"""),3054.9)</f>
        <v>3054.9</v>
      </c>
      <c r="J181" s="2">
        <f>IFERROR(__xludf.DUMMYFUNCTION("""COMPUTED_VALUE"""),45553.66666666667)</f>
        <v>45553.66667</v>
      </c>
      <c r="K181" s="1">
        <f>IFERROR(__xludf.DUMMYFUNCTION("""COMPUTED_VALUE"""),3080.77)</f>
        <v>3080.77</v>
      </c>
      <c r="M181" s="2">
        <f>IFERROR(__xludf.DUMMYFUNCTION("""COMPUTED_VALUE"""),45553.66666666667)</f>
        <v>45553.66667</v>
      </c>
      <c r="N181" s="1">
        <f>IFERROR(__xludf.DUMMYFUNCTION("""COMPUTED_VALUE"""),8947618.0)</f>
        <v>8947618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IFERROR(__xludf.DUMMYFUNCTION("""COMPUTED_VALUE"""),3114.95)</f>
        <v>3114.95</v>
      </c>
      <c r="D182" s="2">
        <f>IFERROR(__xludf.DUMMYFUNCTION("""COMPUTED_VALUE"""),45554.66666666667)</f>
        <v>45554.66667</v>
      </c>
      <c r="E182" s="1">
        <f>IFERROR(__xludf.DUMMYFUNCTION("""COMPUTED_VALUE"""),3152.17)</f>
        <v>3152.17</v>
      </c>
      <c r="G182" s="2">
        <f>IFERROR(__xludf.DUMMYFUNCTION("""COMPUTED_VALUE"""),45554.66666666667)</f>
        <v>45554.66667</v>
      </c>
      <c r="H182" s="1">
        <f>IFERROR(__xludf.DUMMYFUNCTION("""COMPUTED_VALUE"""),3092.92)</f>
        <v>3092.92</v>
      </c>
      <c r="J182" s="2">
        <f>IFERROR(__xludf.DUMMYFUNCTION("""COMPUTED_VALUE"""),45554.66666666667)</f>
        <v>45554.66667</v>
      </c>
      <c r="K182" s="1">
        <f>IFERROR(__xludf.DUMMYFUNCTION("""COMPUTED_VALUE"""),3149.96)</f>
        <v>3149.96</v>
      </c>
      <c r="M182" s="2">
        <f>IFERROR(__xludf.DUMMYFUNCTION("""COMPUTED_VALUE"""),45554.66666666667)</f>
        <v>45554.66667</v>
      </c>
      <c r="N182" s="1">
        <f>IFERROR(__xludf.DUMMYFUNCTION("""COMPUTED_VALUE"""),9033061.0)</f>
        <v>9033061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IFERROR(__xludf.DUMMYFUNCTION("""COMPUTED_VALUE"""),3146.03)</f>
        <v>3146.03</v>
      </c>
      <c r="D183" s="2">
        <f>IFERROR(__xludf.DUMMYFUNCTION("""COMPUTED_VALUE"""),45555.66666666667)</f>
        <v>45555.66667</v>
      </c>
      <c r="E183" s="1">
        <f>IFERROR(__xludf.DUMMYFUNCTION("""COMPUTED_VALUE"""),3146.03)</f>
        <v>3146.03</v>
      </c>
      <c r="G183" s="2">
        <f>IFERROR(__xludf.DUMMYFUNCTION("""COMPUTED_VALUE"""),45555.66666666667)</f>
        <v>45555.66667</v>
      </c>
      <c r="H183" s="1">
        <f>IFERROR(__xludf.DUMMYFUNCTION("""COMPUTED_VALUE"""),3036.94)</f>
        <v>3036.94</v>
      </c>
      <c r="J183" s="2">
        <f>IFERROR(__xludf.DUMMYFUNCTION("""COMPUTED_VALUE"""),45555.66666666667)</f>
        <v>45555.66667</v>
      </c>
      <c r="K183" s="1">
        <f>IFERROR(__xludf.DUMMYFUNCTION("""COMPUTED_VALUE"""),3052.45)</f>
        <v>3052.45</v>
      </c>
      <c r="M183" s="2">
        <f>IFERROR(__xludf.DUMMYFUNCTION("""COMPUTED_VALUE"""),45555.66666666667)</f>
        <v>45555.66667</v>
      </c>
      <c r="N183" s="1">
        <f>IFERROR(__xludf.DUMMYFUNCTION("""COMPUTED_VALUE"""),2.592555E7)</f>
        <v>25925550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IFERROR(__xludf.DUMMYFUNCTION("""COMPUTED_VALUE"""),3063.44)</f>
        <v>3063.44</v>
      </c>
      <c r="D184" s="2">
        <f>IFERROR(__xludf.DUMMYFUNCTION("""COMPUTED_VALUE"""),45558.66666666667)</f>
        <v>45558.66667</v>
      </c>
      <c r="E184" s="1">
        <f>IFERROR(__xludf.DUMMYFUNCTION("""COMPUTED_VALUE"""),3103.15)</f>
        <v>3103.15</v>
      </c>
      <c r="G184" s="2">
        <f>IFERROR(__xludf.DUMMYFUNCTION("""COMPUTED_VALUE"""),45558.66666666667)</f>
        <v>45558.66667</v>
      </c>
      <c r="H184" s="1">
        <f>IFERROR(__xludf.DUMMYFUNCTION("""COMPUTED_VALUE"""),3054.4)</f>
        <v>3054.4</v>
      </c>
      <c r="J184" s="2">
        <f>IFERROR(__xludf.DUMMYFUNCTION("""COMPUTED_VALUE"""),45558.66666666667)</f>
        <v>45558.66667</v>
      </c>
      <c r="K184" s="1">
        <f>IFERROR(__xludf.DUMMYFUNCTION("""COMPUTED_VALUE"""),3097.63)</f>
        <v>3097.63</v>
      </c>
      <c r="M184" s="2">
        <f>IFERROR(__xludf.DUMMYFUNCTION("""COMPUTED_VALUE"""),45558.66666666667)</f>
        <v>45558.66667</v>
      </c>
      <c r="N184" s="1">
        <f>IFERROR(__xludf.DUMMYFUNCTION("""COMPUTED_VALUE"""),7525339.0)</f>
        <v>7525339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IFERROR(__xludf.DUMMYFUNCTION("""COMPUTED_VALUE"""),3095.65)</f>
        <v>3095.65</v>
      </c>
      <c r="D185" s="2">
        <f>IFERROR(__xludf.DUMMYFUNCTION("""COMPUTED_VALUE"""),45559.66666666667)</f>
        <v>45559.66667</v>
      </c>
      <c r="E185" s="1">
        <f>IFERROR(__xludf.DUMMYFUNCTION("""COMPUTED_VALUE"""),3100.94)</f>
        <v>3100.94</v>
      </c>
      <c r="G185" s="2">
        <f>IFERROR(__xludf.DUMMYFUNCTION("""COMPUTED_VALUE"""),45559.66666666667)</f>
        <v>45559.66667</v>
      </c>
      <c r="H185" s="1">
        <f>IFERROR(__xludf.DUMMYFUNCTION("""COMPUTED_VALUE"""),3057.41)</f>
        <v>3057.41</v>
      </c>
      <c r="J185" s="2">
        <f>IFERROR(__xludf.DUMMYFUNCTION("""COMPUTED_VALUE"""),45559.66666666667)</f>
        <v>45559.66667</v>
      </c>
      <c r="K185" s="1">
        <f>IFERROR(__xludf.DUMMYFUNCTION("""COMPUTED_VALUE"""),3081.15)</f>
        <v>3081.15</v>
      </c>
      <c r="M185" s="2">
        <f>IFERROR(__xludf.DUMMYFUNCTION("""COMPUTED_VALUE"""),45559.66666666667)</f>
        <v>45559.66667</v>
      </c>
      <c r="N185" s="1">
        <f>IFERROR(__xludf.DUMMYFUNCTION("""COMPUTED_VALUE"""),6285003.0)</f>
        <v>6285003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IFERROR(__xludf.DUMMYFUNCTION("""COMPUTED_VALUE"""),3068.08)</f>
        <v>3068.08</v>
      </c>
      <c r="D186" s="2">
        <f>IFERROR(__xludf.DUMMYFUNCTION("""COMPUTED_VALUE"""),45560.66666666667)</f>
        <v>45560.66667</v>
      </c>
      <c r="E186" s="1">
        <f>IFERROR(__xludf.DUMMYFUNCTION("""COMPUTED_VALUE"""),3068.08)</f>
        <v>3068.08</v>
      </c>
      <c r="G186" s="2">
        <f>IFERROR(__xludf.DUMMYFUNCTION("""COMPUTED_VALUE"""),45560.66666666667)</f>
        <v>45560.66667</v>
      </c>
      <c r="H186" s="1">
        <f>IFERROR(__xludf.DUMMYFUNCTION("""COMPUTED_VALUE"""),3017.1)</f>
        <v>3017.1</v>
      </c>
      <c r="J186" s="2">
        <f>IFERROR(__xludf.DUMMYFUNCTION("""COMPUTED_VALUE"""),45560.66666666667)</f>
        <v>45560.66667</v>
      </c>
      <c r="K186" s="1">
        <f>IFERROR(__xludf.DUMMYFUNCTION("""COMPUTED_VALUE"""),3022.24)</f>
        <v>3022.24</v>
      </c>
      <c r="M186" s="2">
        <f>IFERROR(__xludf.DUMMYFUNCTION("""COMPUTED_VALUE"""),45560.66666666667)</f>
        <v>45560.66667</v>
      </c>
      <c r="N186" s="1">
        <f>IFERROR(__xludf.DUMMYFUNCTION("""COMPUTED_VALUE"""),7550462.0)</f>
        <v>7550462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IFERROR(__xludf.DUMMYFUNCTION("""COMPUTED_VALUE"""),3041.16)</f>
        <v>3041.16</v>
      </c>
      <c r="D187" s="2">
        <f>IFERROR(__xludf.DUMMYFUNCTION("""COMPUTED_VALUE"""),45561.66666666667)</f>
        <v>45561.66667</v>
      </c>
      <c r="E187" s="1">
        <f>IFERROR(__xludf.DUMMYFUNCTION("""COMPUTED_VALUE"""),3056.01)</f>
        <v>3056.01</v>
      </c>
      <c r="G187" s="2">
        <f>IFERROR(__xludf.DUMMYFUNCTION("""COMPUTED_VALUE"""),45561.66666666667)</f>
        <v>45561.66667</v>
      </c>
      <c r="H187" s="1">
        <f>IFERROR(__xludf.DUMMYFUNCTION("""COMPUTED_VALUE"""),3023.85)</f>
        <v>3023.85</v>
      </c>
      <c r="J187" s="2">
        <f>IFERROR(__xludf.DUMMYFUNCTION("""COMPUTED_VALUE"""),45561.66666666667)</f>
        <v>45561.66667</v>
      </c>
      <c r="K187" s="1">
        <f>IFERROR(__xludf.DUMMYFUNCTION("""COMPUTED_VALUE"""),3033.23)</f>
        <v>3033.23</v>
      </c>
      <c r="M187" s="2">
        <f>IFERROR(__xludf.DUMMYFUNCTION("""COMPUTED_VALUE"""),45561.66666666667)</f>
        <v>45561.66667</v>
      </c>
      <c r="N187" s="1">
        <f>IFERROR(__xludf.DUMMYFUNCTION("""COMPUTED_VALUE"""),6360812.0)</f>
        <v>6360812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IFERROR(__xludf.DUMMYFUNCTION("""COMPUTED_VALUE"""),3060.39)</f>
        <v>3060.39</v>
      </c>
      <c r="D188" s="2">
        <f>IFERROR(__xludf.DUMMYFUNCTION("""COMPUTED_VALUE"""),45562.66666666667)</f>
        <v>45562.66667</v>
      </c>
      <c r="E188" s="1">
        <f>IFERROR(__xludf.DUMMYFUNCTION("""COMPUTED_VALUE"""),3125.15)</f>
        <v>3125.15</v>
      </c>
      <c r="G188" s="2">
        <f>IFERROR(__xludf.DUMMYFUNCTION("""COMPUTED_VALUE"""),45562.66666666667)</f>
        <v>45562.66667</v>
      </c>
      <c r="H188" s="1">
        <f>IFERROR(__xludf.DUMMYFUNCTION("""COMPUTED_VALUE"""),3053.93)</f>
        <v>3053.93</v>
      </c>
      <c r="J188" s="2">
        <f>IFERROR(__xludf.DUMMYFUNCTION("""COMPUTED_VALUE"""),45562.66666666667)</f>
        <v>45562.66667</v>
      </c>
      <c r="K188" s="1">
        <f>IFERROR(__xludf.DUMMYFUNCTION("""COMPUTED_VALUE"""),3092.2)</f>
        <v>3092.2</v>
      </c>
      <c r="M188" s="2">
        <f>IFERROR(__xludf.DUMMYFUNCTION("""COMPUTED_VALUE"""),45562.66666666667)</f>
        <v>45562.66667</v>
      </c>
      <c r="N188" s="1">
        <f>IFERROR(__xludf.DUMMYFUNCTION("""COMPUTED_VALUE"""),6299306.0)</f>
        <v>6299306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IFERROR(__xludf.DUMMYFUNCTION("""COMPUTED_VALUE"""),3090.54)</f>
        <v>3090.54</v>
      </c>
      <c r="D189" s="2">
        <f>IFERROR(__xludf.DUMMYFUNCTION("""COMPUTED_VALUE"""),45565.66666666667)</f>
        <v>45565.66667</v>
      </c>
      <c r="E189" s="1">
        <f>IFERROR(__xludf.DUMMYFUNCTION("""COMPUTED_VALUE"""),3101.31)</f>
        <v>3101.31</v>
      </c>
      <c r="G189" s="2">
        <f>IFERROR(__xludf.DUMMYFUNCTION("""COMPUTED_VALUE"""),45565.66666666667)</f>
        <v>45565.66667</v>
      </c>
      <c r="H189" s="1">
        <f>IFERROR(__xludf.DUMMYFUNCTION("""COMPUTED_VALUE"""),3057.25)</f>
        <v>3057.25</v>
      </c>
      <c r="J189" s="2">
        <f>IFERROR(__xludf.DUMMYFUNCTION("""COMPUTED_VALUE"""),45565.66666666667)</f>
        <v>45565.66667</v>
      </c>
      <c r="K189" s="1">
        <f>IFERROR(__xludf.DUMMYFUNCTION("""COMPUTED_VALUE"""),3098.51)</f>
        <v>3098.51</v>
      </c>
      <c r="M189" s="2">
        <f>IFERROR(__xludf.DUMMYFUNCTION("""COMPUTED_VALUE"""),45565.66666666667)</f>
        <v>45565.66667</v>
      </c>
      <c r="N189" s="1">
        <f>IFERROR(__xludf.DUMMYFUNCTION("""COMPUTED_VALUE"""),5827633.0)</f>
        <v>5827633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IFERROR(__xludf.DUMMYFUNCTION("""COMPUTED_VALUE"""),3107.08)</f>
        <v>3107.08</v>
      </c>
      <c r="D190" s="2">
        <f>IFERROR(__xludf.DUMMYFUNCTION("""COMPUTED_VALUE"""),45566.66666666667)</f>
        <v>45566.66667</v>
      </c>
      <c r="E190" s="1">
        <f>IFERROR(__xludf.DUMMYFUNCTION("""COMPUTED_VALUE"""),3127.98)</f>
        <v>3127.98</v>
      </c>
      <c r="G190" s="2">
        <f>IFERROR(__xludf.DUMMYFUNCTION("""COMPUTED_VALUE"""),45566.66666666667)</f>
        <v>45566.66667</v>
      </c>
      <c r="H190" s="1">
        <f>IFERROR(__xludf.DUMMYFUNCTION("""COMPUTED_VALUE"""),3073.8)</f>
        <v>3073.8</v>
      </c>
      <c r="J190" s="2">
        <f>IFERROR(__xludf.DUMMYFUNCTION("""COMPUTED_VALUE"""),45566.66666666667)</f>
        <v>45566.66667</v>
      </c>
      <c r="K190" s="1">
        <f>IFERROR(__xludf.DUMMYFUNCTION("""COMPUTED_VALUE"""),3119.26)</f>
        <v>3119.26</v>
      </c>
      <c r="M190" s="2">
        <f>IFERROR(__xludf.DUMMYFUNCTION("""COMPUTED_VALUE"""),45566.66666666667)</f>
        <v>45566.66667</v>
      </c>
      <c r="N190" s="1">
        <f>IFERROR(__xludf.DUMMYFUNCTION("""COMPUTED_VALUE"""),6393101.0)</f>
        <v>6393101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IFERROR(__xludf.DUMMYFUNCTION("""COMPUTED_VALUE"""),3095.28)</f>
        <v>3095.28</v>
      </c>
      <c r="D191" s="2">
        <f>IFERROR(__xludf.DUMMYFUNCTION("""COMPUTED_VALUE"""),45567.66666666667)</f>
        <v>45567.66667</v>
      </c>
      <c r="E191" s="1">
        <f>IFERROR(__xludf.DUMMYFUNCTION("""COMPUTED_VALUE"""),3102.07)</f>
        <v>3102.07</v>
      </c>
      <c r="G191" s="2">
        <f>IFERROR(__xludf.DUMMYFUNCTION("""COMPUTED_VALUE"""),45567.66666666667)</f>
        <v>45567.66667</v>
      </c>
      <c r="H191" s="1">
        <f>IFERROR(__xludf.DUMMYFUNCTION("""COMPUTED_VALUE"""),3055.72)</f>
        <v>3055.72</v>
      </c>
      <c r="J191" s="2">
        <f>IFERROR(__xludf.DUMMYFUNCTION("""COMPUTED_VALUE"""),45567.66666666667)</f>
        <v>45567.66667</v>
      </c>
      <c r="K191" s="1">
        <f>IFERROR(__xludf.DUMMYFUNCTION("""COMPUTED_VALUE"""),3087.03)</f>
        <v>3087.03</v>
      </c>
      <c r="M191" s="2">
        <f>IFERROR(__xludf.DUMMYFUNCTION("""COMPUTED_VALUE"""),45567.66666666667)</f>
        <v>45567.66667</v>
      </c>
      <c r="N191" s="1">
        <f>IFERROR(__xludf.DUMMYFUNCTION("""COMPUTED_VALUE"""),5907294.0)</f>
        <v>5907294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IFERROR(__xludf.DUMMYFUNCTION("""COMPUTED_VALUE"""),3080.68)</f>
        <v>3080.68</v>
      </c>
      <c r="D192" s="2">
        <f>IFERROR(__xludf.DUMMYFUNCTION("""COMPUTED_VALUE"""),45568.66666666667)</f>
        <v>45568.66667</v>
      </c>
      <c r="E192" s="1">
        <f>IFERROR(__xludf.DUMMYFUNCTION("""COMPUTED_VALUE"""),3094.92)</f>
        <v>3094.92</v>
      </c>
      <c r="G192" s="2">
        <f>IFERROR(__xludf.DUMMYFUNCTION("""COMPUTED_VALUE"""),45568.66666666667)</f>
        <v>45568.66667</v>
      </c>
      <c r="H192" s="1">
        <f>IFERROR(__xludf.DUMMYFUNCTION("""COMPUTED_VALUE"""),3039.61)</f>
        <v>3039.61</v>
      </c>
      <c r="J192" s="2">
        <f>IFERROR(__xludf.DUMMYFUNCTION("""COMPUTED_VALUE"""),45568.66666666667)</f>
        <v>45568.66667</v>
      </c>
      <c r="K192" s="1">
        <f>IFERROR(__xludf.DUMMYFUNCTION("""COMPUTED_VALUE"""),3077.65)</f>
        <v>3077.65</v>
      </c>
      <c r="M192" s="2">
        <f>IFERROR(__xludf.DUMMYFUNCTION("""COMPUTED_VALUE"""),45568.66666666667)</f>
        <v>45568.66667</v>
      </c>
      <c r="N192" s="1">
        <f>IFERROR(__xludf.DUMMYFUNCTION("""COMPUTED_VALUE"""),5463574.0)</f>
        <v>5463574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IFERROR(__xludf.DUMMYFUNCTION("""COMPUTED_VALUE"""),3080.17)</f>
        <v>3080.17</v>
      </c>
      <c r="D193" s="2">
        <f>IFERROR(__xludf.DUMMYFUNCTION("""COMPUTED_VALUE"""),45569.66666666667)</f>
        <v>45569.66667</v>
      </c>
      <c r="E193" s="1">
        <f>IFERROR(__xludf.DUMMYFUNCTION("""COMPUTED_VALUE"""),3089.55)</f>
        <v>3089.55</v>
      </c>
      <c r="G193" s="2">
        <f>IFERROR(__xludf.DUMMYFUNCTION("""COMPUTED_VALUE"""),45569.66666666667)</f>
        <v>45569.66667</v>
      </c>
      <c r="H193" s="1">
        <f>IFERROR(__xludf.DUMMYFUNCTION("""COMPUTED_VALUE"""),2966.97)</f>
        <v>2966.97</v>
      </c>
      <c r="J193" s="2">
        <f>IFERROR(__xludf.DUMMYFUNCTION("""COMPUTED_VALUE"""),45569.66666666667)</f>
        <v>45569.66667</v>
      </c>
      <c r="K193" s="1">
        <f>IFERROR(__xludf.DUMMYFUNCTION("""COMPUTED_VALUE"""),3001.64)</f>
        <v>3001.64</v>
      </c>
      <c r="M193" s="2">
        <f>IFERROR(__xludf.DUMMYFUNCTION("""COMPUTED_VALUE"""),45569.66666666667)</f>
        <v>45569.66667</v>
      </c>
      <c r="N193" s="1">
        <f>IFERROR(__xludf.DUMMYFUNCTION("""COMPUTED_VALUE"""),7976693.0)</f>
        <v>7976693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IFERROR(__xludf.DUMMYFUNCTION("""COMPUTED_VALUE"""),2991.49)</f>
        <v>2991.49</v>
      </c>
      <c r="D194" s="2">
        <f>IFERROR(__xludf.DUMMYFUNCTION("""COMPUTED_VALUE"""),45572.66666666667)</f>
        <v>45572.66667</v>
      </c>
      <c r="E194" s="1">
        <f>IFERROR(__xludf.DUMMYFUNCTION("""COMPUTED_VALUE"""),3000.33)</f>
        <v>3000.33</v>
      </c>
      <c r="G194" s="2">
        <f>IFERROR(__xludf.DUMMYFUNCTION("""COMPUTED_VALUE"""),45572.66666666667)</f>
        <v>45572.66667</v>
      </c>
      <c r="H194" s="1">
        <f>IFERROR(__xludf.DUMMYFUNCTION("""COMPUTED_VALUE"""),2952.53)</f>
        <v>2952.53</v>
      </c>
      <c r="J194" s="2">
        <f>IFERROR(__xludf.DUMMYFUNCTION("""COMPUTED_VALUE"""),45572.66666666667)</f>
        <v>45572.66667</v>
      </c>
      <c r="K194" s="1">
        <f>IFERROR(__xludf.DUMMYFUNCTION("""COMPUTED_VALUE"""),2998.46)</f>
        <v>2998.46</v>
      </c>
      <c r="M194" s="2">
        <f>IFERROR(__xludf.DUMMYFUNCTION("""COMPUTED_VALUE"""),45572.66666666667)</f>
        <v>45572.66667</v>
      </c>
      <c r="N194" s="1">
        <f>IFERROR(__xludf.DUMMYFUNCTION("""COMPUTED_VALUE"""),7068608.0)</f>
        <v>7068608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IFERROR(__xludf.DUMMYFUNCTION("""COMPUTED_VALUE"""),3007.64)</f>
        <v>3007.64</v>
      </c>
      <c r="D195" s="2">
        <f>IFERROR(__xludf.DUMMYFUNCTION("""COMPUTED_VALUE"""),45573.66666666667)</f>
        <v>45573.66667</v>
      </c>
      <c r="E195" s="1">
        <f>IFERROR(__xludf.DUMMYFUNCTION("""COMPUTED_VALUE"""),3040.51)</f>
        <v>3040.51</v>
      </c>
      <c r="G195" s="2">
        <f>IFERROR(__xludf.DUMMYFUNCTION("""COMPUTED_VALUE"""),45573.66666666667)</f>
        <v>45573.66667</v>
      </c>
      <c r="H195" s="1">
        <f>IFERROR(__xludf.DUMMYFUNCTION("""COMPUTED_VALUE"""),2985.09)</f>
        <v>2985.09</v>
      </c>
      <c r="J195" s="2">
        <f>IFERROR(__xludf.DUMMYFUNCTION("""COMPUTED_VALUE"""),45573.66666666667)</f>
        <v>45573.66667</v>
      </c>
      <c r="K195" s="1">
        <f>IFERROR(__xludf.DUMMYFUNCTION("""COMPUTED_VALUE"""),3008.3)</f>
        <v>3008.3</v>
      </c>
      <c r="M195" s="2">
        <f>IFERROR(__xludf.DUMMYFUNCTION("""COMPUTED_VALUE"""),45573.66666666667)</f>
        <v>45573.66667</v>
      </c>
      <c r="N195" s="1">
        <f>IFERROR(__xludf.DUMMYFUNCTION("""COMPUTED_VALUE"""),4647246.0)</f>
        <v>4647246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IFERROR(__xludf.DUMMYFUNCTION("""COMPUTED_VALUE"""),3008.72)</f>
        <v>3008.72</v>
      </c>
      <c r="D196" s="2">
        <f>IFERROR(__xludf.DUMMYFUNCTION("""COMPUTED_VALUE"""),45574.66666666667)</f>
        <v>45574.66667</v>
      </c>
      <c r="E196" s="1">
        <f>IFERROR(__xludf.DUMMYFUNCTION("""COMPUTED_VALUE"""),3017.29)</f>
        <v>3017.29</v>
      </c>
      <c r="G196" s="2">
        <f>IFERROR(__xludf.DUMMYFUNCTION("""COMPUTED_VALUE"""),45574.66666666667)</f>
        <v>45574.66667</v>
      </c>
      <c r="H196" s="1">
        <f>IFERROR(__xludf.DUMMYFUNCTION("""COMPUTED_VALUE"""),2991.13)</f>
        <v>2991.13</v>
      </c>
      <c r="J196" s="2">
        <f>IFERROR(__xludf.DUMMYFUNCTION("""COMPUTED_VALUE"""),45574.66666666667)</f>
        <v>45574.66667</v>
      </c>
      <c r="K196" s="1">
        <f>IFERROR(__xludf.DUMMYFUNCTION("""COMPUTED_VALUE"""),3007.88)</f>
        <v>3007.88</v>
      </c>
      <c r="M196" s="2">
        <f>IFERROR(__xludf.DUMMYFUNCTION("""COMPUTED_VALUE"""),45574.66666666667)</f>
        <v>45574.66667</v>
      </c>
      <c r="N196" s="1">
        <f>IFERROR(__xludf.DUMMYFUNCTION("""COMPUTED_VALUE"""),4998844.0)</f>
        <v>4998844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IFERROR(__xludf.DUMMYFUNCTION("""COMPUTED_VALUE"""),2978.03)</f>
        <v>2978.03</v>
      </c>
      <c r="D197" s="2">
        <f>IFERROR(__xludf.DUMMYFUNCTION("""COMPUTED_VALUE"""),45575.66666666667)</f>
        <v>45575.66667</v>
      </c>
      <c r="E197" s="1">
        <f>IFERROR(__xludf.DUMMYFUNCTION("""COMPUTED_VALUE"""),3003.26)</f>
        <v>3003.26</v>
      </c>
      <c r="G197" s="2">
        <f>IFERROR(__xludf.DUMMYFUNCTION("""COMPUTED_VALUE"""),45575.66666666667)</f>
        <v>45575.66667</v>
      </c>
      <c r="H197" s="1">
        <f>IFERROR(__xludf.DUMMYFUNCTION("""COMPUTED_VALUE"""),2963.23)</f>
        <v>2963.23</v>
      </c>
      <c r="J197" s="2">
        <f>IFERROR(__xludf.DUMMYFUNCTION("""COMPUTED_VALUE"""),45575.66666666667)</f>
        <v>45575.66667</v>
      </c>
      <c r="K197" s="1">
        <f>IFERROR(__xludf.DUMMYFUNCTION("""COMPUTED_VALUE"""),2973.54)</f>
        <v>2973.54</v>
      </c>
      <c r="M197" s="2">
        <f>IFERROR(__xludf.DUMMYFUNCTION("""COMPUTED_VALUE"""),45575.66666666667)</f>
        <v>45575.66667</v>
      </c>
      <c r="N197" s="1">
        <f>IFERROR(__xludf.DUMMYFUNCTION("""COMPUTED_VALUE"""),4965678.0)</f>
        <v>4965678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IFERROR(__xludf.DUMMYFUNCTION("""COMPUTED_VALUE"""),2977.83)</f>
        <v>2977.83</v>
      </c>
      <c r="D198" s="2">
        <f>IFERROR(__xludf.DUMMYFUNCTION("""COMPUTED_VALUE"""),45576.66666666667)</f>
        <v>45576.66667</v>
      </c>
      <c r="E198" s="1">
        <f>IFERROR(__xludf.DUMMYFUNCTION("""COMPUTED_VALUE"""),3003.05)</f>
        <v>3003.05</v>
      </c>
      <c r="G198" s="2">
        <f>IFERROR(__xludf.DUMMYFUNCTION("""COMPUTED_VALUE"""),45576.66666666667)</f>
        <v>45576.66667</v>
      </c>
      <c r="H198" s="1">
        <f>IFERROR(__xludf.DUMMYFUNCTION("""COMPUTED_VALUE"""),2976.72)</f>
        <v>2976.72</v>
      </c>
      <c r="J198" s="2">
        <f>IFERROR(__xludf.DUMMYFUNCTION("""COMPUTED_VALUE"""),45576.66666666667)</f>
        <v>45576.66667</v>
      </c>
      <c r="K198" s="1">
        <f>IFERROR(__xludf.DUMMYFUNCTION("""COMPUTED_VALUE"""),2977.1)</f>
        <v>2977.1</v>
      </c>
      <c r="M198" s="2">
        <f>IFERROR(__xludf.DUMMYFUNCTION("""COMPUTED_VALUE"""),45576.66666666667)</f>
        <v>45576.66667</v>
      </c>
      <c r="N198" s="1">
        <f>IFERROR(__xludf.DUMMYFUNCTION("""COMPUTED_VALUE"""),4767040.0)</f>
        <v>4767040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IFERROR(__xludf.DUMMYFUNCTION("""COMPUTED_VALUE"""),2977.1)</f>
        <v>2977.1</v>
      </c>
      <c r="D199" s="2">
        <f>IFERROR(__xludf.DUMMYFUNCTION("""COMPUTED_VALUE"""),45579.66666666667)</f>
        <v>45579.66667</v>
      </c>
      <c r="E199" s="1">
        <f>IFERROR(__xludf.DUMMYFUNCTION("""COMPUTED_VALUE"""),3054.83)</f>
        <v>3054.83</v>
      </c>
      <c r="G199" s="2">
        <f>IFERROR(__xludf.DUMMYFUNCTION("""COMPUTED_VALUE"""),45579.66666666667)</f>
        <v>45579.66667</v>
      </c>
      <c r="H199" s="1">
        <f>IFERROR(__xludf.DUMMYFUNCTION("""COMPUTED_VALUE"""),2975.33)</f>
        <v>2975.33</v>
      </c>
      <c r="J199" s="2">
        <f>IFERROR(__xludf.DUMMYFUNCTION("""COMPUTED_VALUE"""),45579.66666666667)</f>
        <v>45579.66667</v>
      </c>
      <c r="K199" s="1">
        <f>IFERROR(__xludf.DUMMYFUNCTION("""COMPUTED_VALUE"""),3045.68)</f>
        <v>3045.68</v>
      </c>
      <c r="M199" s="2">
        <f>IFERROR(__xludf.DUMMYFUNCTION("""COMPUTED_VALUE"""),45579.66666666667)</f>
        <v>45579.66667</v>
      </c>
      <c r="N199" s="1">
        <f>IFERROR(__xludf.DUMMYFUNCTION("""COMPUTED_VALUE"""),5241313.0)</f>
        <v>5241313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IFERROR(__xludf.DUMMYFUNCTION("""COMPUTED_VALUE"""),3049.91)</f>
        <v>3049.91</v>
      </c>
      <c r="D200" s="2">
        <f>IFERROR(__xludf.DUMMYFUNCTION("""COMPUTED_VALUE"""),45580.66666666667)</f>
        <v>45580.66667</v>
      </c>
      <c r="E200" s="1">
        <f>IFERROR(__xludf.DUMMYFUNCTION("""COMPUTED_VALUE"""),3121.31)</f>
        <v>3121.31</v>
      </c>
      <c r="G200" s="2">
        <f>IFERROR(__xludf.DUMMYFUNCTION("""COMPUTED_VALUE"""),45580.66666666667)</f>
        <v>45580.66667</v>
      </c>
      <c r="H200" s="1">
        <f>IFERROR(__xludf.DUMMYFUNCTION("""COMPUTED_VALUE"""),3049.91)</f>
        <v>3049.91</v>
      </c>
      <c r="J200" s="2">
        <f>IFERROR(__xludf.DUMMYFUNCTION("""COMPUTED_VALUE"""),45580.66666666667)</f>
        <v>45580.66667</v>
      </c>
      <c r="K200" s="1">
        <f>IFERROR(__xludf.DUMMYFUNCTION("""COMPUTED_VALUE"""),3081.03)</f>
        <v>3081.03</v>
      </c>
      <c r="M200" s="2">
        <f>IFERROR(__xludf.DUMMYFUNCTION("""COMPUTED_VALUE"""),45580.66666666667)</f>
        <v>45580.66667</v>
      </c>
      <c r="N200" s="1">
        <f>IFERROR(__xludf.DUMMYFUNCTION("""COMPUTED_VALUE"""),6385481.0)</f>
        <v>6385481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IFERROR(__xludf.DUMMYFUNCTION("""COMPUTED_VALUE"""),3094.5)</f>
        <v>3094.5</v>
      </c>
      <c r="D201" s="2">
        <f>IFERROR(__xludf.DUMMYFUNCTION("""COMPUTED_VALUE"""),45581.66666666667)</f>
        <v>45581.66667</v>
      </c>
      <c r="E201" s="1">
        <f>IFERROR(__xludf.DUMMYFUNCTION("""COMPUTED_VALUE"""),3137.36)</f>
        <v>3137.36</v>
      </c>
      <c r="G201" s="2">
        <f>IFERROR(__xludf.DUMMYFUNCTION("""COMPUTED_VALUE"""),45581.66666666667)</f>
        <v>45581.66667</v>
      </c>
      <c r="H201" s="1">
        <f>IFERROR(__xludf.DUMMYFUNCTION("""COMPUTED_VALUE"""),3094.5)</f>
        <v>3094.5</v>
      </c>
      <c r="J201" s="2">
        <f>IFERROR(__xludf.DUMMYFUNCTION("""COMPUTED_VALUE"""),45581.66666666667)</f>
        <v>45581.66667</v>
      </c>
      <c r="K201" s="1">
        <f>IFERROR(__xludf.DUMMYFUNCTION("""COMPUTED_VALUE"""),3130.55)</f>
        <v>3130.55</v>
      </c>
      <c r="M201" s="2">
        <f>IFERROR(__xludf.DUMMYFUNCTION("""COMPUTED_VALUE"""),45581.66666666667)</f>
        <v>45581.66667</v>
      </c>
      <c r="N201" s="1">
        <f>IFERROR(__xludf.DUMMYFUNCTION("""COMPUTED_VALUE"""),5113604.0)</f>
        <v>5113604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IFERROR(__xludf.DUMMYFUNCTION("""COMPUTED_VALUE"""),3127.73)</f>
        <v>3127.73</v>
      </c>
      <c r="D202" s="2">
        <f>IFERROR(__xludf.DUMMYFUNCTION("""COMPUTED_VALUE"""),45582.66666666667)</f>
        <v>45582.66667</v>
      </c>
      <c r="E202" s="1">
        <f>IFERROR(__xludf.DUMMYFUNCTION("""COMPUTED_VALUE"""),3131.54)</f>
        <v>3131.54</v>
      </c>
      <c r="G202" s="2">
        <f>IFERROR(__xludf.DUMMYFUNCTION("""COMPUTED_VALUE"""),45582.66666666667)</f>
        <v>45582.66667</v>
      </c>
      <c r="H202" s="1">
        <f>IFERROR(__xludf.DUMMYFUNCTION("""COMPUTED_VALUE"""),3085.1)</f>
        <v>3085.1</v>
      </c>
      <c r="J202" s="2">
        <f>IFERROR(__xludf.DUMMYFUNCTION("""COMPUTED_VALUE"""),45582.66666666667)</f>
        <v>45582.66667</v>
      </c>
      <c r="K202" s="1">
        <f>IFERROR(__xludf.DUMMYFUNCTION("""COMPUTED_VALUE"""),3102.56)</f>
        <v>3102.56</v>
      </c>
      <c r="M202" s="2">
        <f>IFERROR(__xludf.DUMMYFUNCTION("""COMPUTED_VALUE"""),45582.66666666667)</f>
        <v>45582.66667</v>
      </c>
      <c r="N202" s="1">
        <f>IFERROR(__xludf.DUMMYFUNCTION("""COMPUTED_VALUE"""),6244439.0)</f>
        <v>6244439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IFERROR(__xludf.DUMMYFUNCTION("""COMPUTED_VALUE"""),3102.56)</f>
        <v>3102.56</v>
      </c>
      <c r="D203" s="2">
        <f>IFERROR(__xludf.DUMMYFUNCTION("""COMPUTED_VALUE"""),45583.66666666667)</f>
        <v>45583.66667</v>
      </c>
      <c r="E203" s="1">
        <f>IFERROR(__xludf.DUMMYFUNCTION("""COMPUTED_VALUE"""),3170.03)</f>
        <v>3170.03</v>
      </c>
      <c r="G203" s="2">
        <f>IFERROR(__xludf.DUMMYFUNCTION("""COMPUTED_VALUE"""),45583.66666666667)</f>
        <v>45583.66667</v>
      </c>
      <c r="H203" s="1">
        <f>IFERROR(__xludf.DUMMYFUNCTION("""COMPUTED_VALUE"""),3102.56)</f>
        <v>3102.56</v>
      </c>
      <c r="J203" s="2">
        <f>IFERROR(__xludf.DUMMYFUNCTION("""COMPUTED_VALUE"""),45583.66666666667)</f>
        <v>45583.66667</v>
      </c>
      <c r="K203" s="1">
        <f>IFERROR(__xludf.DUMMYFUNCTION("""COMPUTED_VALUE"""),3159.22)</f>
        <v>3159.22</v>
      </c>
      <c r="M203" s="2">
        <f>IFERROR(__xludf.DUMMYFUNCTION("""COMPUTED_VALUE"""),45583.66666666667)</f>
        <v>45583.66667</v>
      </c>
      <c r="N203" s="1">
        <f>IFERROR(__xludf.DUMMYFUNCTION("""COMPUTED_VALUE"""),6355128.0)</f>
        <v>6355128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IFERROR(__xludf.DUMMYFUNCTION("""COMPUTED_VALUE"""),3149.24)</f>
        <v>3149.24</v>
      </c>
      <c r="D204" s="2">
        <f>IFERROR(__xludf.DUMMYFUNCTION("""COMPUTED_VALUE"""),45586.66666666667)</f>
        <v>45586.66667</v>
      </c>
      <c r="E204" s="1">
        <f>IFERROR(__xludf.DUMMYFUNCTION("""COMPUTED_VALUE"""),3149.24)</f>
        <v>3149.24</v>
      </c>
      <c r="G204" s="2">
        <f>IFERROR(__xludf.DUMMYFUNCTION("""COMPUTED_VALUE"""),45586.66666666667)</f>
        <v>45586.66667</v>
      </c>
      <c r="H204" s="1">
        <f>IFERROR(__xludf.DUMMYFUNCTION("""COMPUTED_VALUE"""),3029.26)</f>
        <v>3029.26</v>
      </c>
      <c r="J204" s="2">
        <f>IFERROR(__xludf.DUMMYFUNCTION("""COMPUTED_VALUE"""),45586.66666666667)</f>
        <v>45586.66667</v>
      </c>
      <c r="K204" s="1">
        <f>IFERROR(__xludf.DUMMYFUNCTION("""COMPUTED_VALUE"""),3035.47)</f>
        <v>3035.47</v>
      </c>
      <c r="M204" s="2">
        <f>IFERROR(__xludf.DUMMYFUNCTION("""COMPUTED_VALUE"""),45586.66666666667)</f>
        <v>45586.66667</v>
      </c>
      <c r="N204" s="1">
        <f>IFERROR(__xludf.DUMMYFUNCTION("""COMPUTED_VALUE"""),7090593.0)</f>
        <v>7090593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IFERROR(__xludf.DUMMYFUNCTION("""COMPUTED_VALUE"""),3019.35)</f>
        <v>3019.35</v>
      </c>
      <c r="D205" s="2">
        <f>IFERROR(__xludf.DUMMYFUNCTION("""COMPUTED_VALUE"""),45587.66666666667)</f>
        <v>45587.66667</v>
      </c>
      <c r="E205" s="1">
        <f>IFERROR(__xludf.DUMMYFUNCTION("""COMPUTED_VALUE"""),3019.35)</f>
        <v>3019.35</v>
      </c>
      <c r="G205" s="2">
        <f>IFERROR(__xludf.DUMMYFUNCTION("""COMPUTED_VALUE"""),45587.66666666667)</f>
        <v>45587.66667</v>
      </c>
      <c r="H205" s="1">
        <f>IFERROR(__xludf.DUMMYFUNCTION("""COMPUTED_VALUE"""),2914.18)</f>
        <v>2914.18</v>
      </c>
      <c r="J205" s="2">
        <f>IFERROR(__xludf.DUMMYFUNCTION("""COMPUTED_VALUE"""),45587.66666666667)</f>
        <v>45587.66667</v>
      </c>
      <c r="K205" s="1">
        <f>IFERROR(__xludf.DUMMYFUNCTION("""COMPUTED_VALUE"""),2917.0)</f>
        <v>2917</v>
      </c>
      <c r="M205" s="2">
        <f>IFERROR(__xludf.DUMMYFUNCTION("""COMPUTED_VALUE"""),45587.66666666667)</f>
        <v>45587.66667</v>
      </c>
      <c r="N205" s="1">
        <f>IFERROR(__xludf.DUMMYFUNCTION("""COMPUTED_VALUE"""),1.1305582E7)</f>
        <v>11305582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IFERROR(__xludf.DUMMYFUNCTION("""COMPUTED_VALUE"""),2915.12)</f>
        <v>2915.12</v>
      </c>
      <c r="D206" s="2">
        <f>IFERROR(__xludf.DUMMYFUNCTION("""COMPUTED_VALUE"""),45588.66666666667)</f>
        <v>45588.66667</v>
      </c>
      <c r="E206" s="1">
        <f>IFERROR(__xludf.DUMMYFUNCTION("""COMPUTED_VALUE"""),2924.44)</f>
        <v>2924.44</v>
      </c>
      <c r="G206" s="2">
        <f>IFERROR(__xludf.DUMMYFUNCTION("""COMPUTED_VALUE"""),45588.66666666667)</f>
        <v>45588.66667</v>
      </c>
      <c r="H206" s="1">
        <f>IFERROR(__xludf.DUMMYFUNCTION("""COMPUTED_VALUE"""),2879.52)</f>
        <v>2879.52</v>
      </c>
      <c r="J206" s="2">
        <f>IFERROR(__xludf.DUMMYFUNCTION("""COMPUTED_VALUE"""),45588.66666666667)</f>
        <v>45588.66667</v>
      </c>
      <c r="K206" s="1">
        <f>IFERROR(__xludf.DUMMYFUNCTION("""COMPUTED_VALUE"""),2903.5)</f>
        <v>2903.5</v>
      </c>
      <c r="M206" s="2">
        <f>IFERROR(__xludf.DUMMYFUNCTION("""COMPUTED_VALUE"""),45588.66666666667)</f>
        <v>45588.66667</v>
      </c>
      <c r="N206" s="1">
        <f>IFERROR(__xludf.DUMMYFUNCTION("""COMPUTED_VALUE"""),8971992.0)</f>
        <v>8971992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IFERROR(__xludf.DUMMYFUNCTION("""COMPUTED_VALUE"""),2924.95)</f>
        <v>2924.95</v>
      </c>
      <c r="D207" s="2">
        <f>IFERROR(__xludf.DUMMYFUNCTION("""COMPUTED_VALUE"""),45589.66666666667)</f>
        <v>45589.66667</v>
      </c>
      <c r="E207" s="1">
        <f>IFERROR(__xludf.DUMMYFUNCTION("""COMPUTED_VALUE"""),2963.19)</f>
        <v>2963.19</v>
      </c>
      <c r="G207" s="2">
        <f>IFERROR(__xludf.DUMMYFUNCTION("""COMPUTED_VALUE"""),45589.66666666667)</f>
        <v>45589.66667</v>
      </c>
      <c r="H207" s="1">
        <f>IFERROR(__xludf.DUMMYFUNCTION("""COMPUTED_VALUE"""),2918.33)</f>
        <v>2918.33</v>
      </c>
      <c r="J207" s="2">
        <f>IFERROR(__xludf.DUMMYFUNCTION("""COMPUTED_VALUE"""),45589.66666666667)</f>
        <v>45589.66667</v>
      </c>
      <c r="K207" s="1">
        <f>IFERROR(__xludf.DUMMYFUNCTION("""COMPUTED_VALUE"""),2946.26)</f>
        <v>2946.26</v>
      </c>
      <c r="M207" s="2">
        <f>IFERROR(__xludf.DUMMYFUNCTION("""COMPUTED_VALUE"""),45589.66666666667)</f>
        <v>45589.66667</v>
      </c>
      <c r="N207" s="1">
        <f>IFERROR(__xludf.DUMMYFUNCTION("""COMPUTED_VALUE"""),7115477.0)</f>
        <v>7115477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IFERROR(__xludf.DUMMYFUNCTION("""COMPUTED_VALUE"""),2956.3)</f>
        <v>2956.3</v>
      </c>
      <c r="D208" s="2">
        <f>IFERROR(__xludf.DUMMYFUNCTION("""COMPUTED_VALUE"""),45590.66666666667)</f>
        <v>45590.66667</v>
      </c>
      <c r="E208" s="1">
        <f>IFERROR(__xludf.DUMMYFUNCTION("""COMPUTED_VALUE"""),2957.11)</f>
        <v>2957.11</v>
      </c>
      <c r="G208" s="2">
        <f>IFERROR(__xludf.DUMMYFUNCTION("""COMPUTED_VALUE"""),45590.66666666667)</f>
        <v>45590.66667</v>
      </c>
      <c r="H208" s="1">
        <f>IFERROR(__xludf.DUMMYFUNCTION("""COMPUTED_VALUE"""),2894.26)</f>
        <v>2894.26</v>
      </c>
      <c r="J208" s="2">
        <f>IFERROR(__xludf.DUMMYFUNCTION("""COMPUTED_VALUE"""),45590.66666666667)</f>
        <v>45590.66667</v>
      </c>
      <c r="K208" s="1">
        <f>IFERROR(__xludf.DUMMYFUNCTION("""COMPUTED_VALUE"""),2896.52)</f>
        <v>2896.52</v>
      </c>
      <c r="M208" s="2">
        <f>IFERROR(__xludf.DUMMYFUNCTION("""COMPUTED_VALUE"""),45590.66666666667)</f>
        <v>45590.66667</v>
      </c>
      <c r="N208" s="1">
        <f>IFERROR(__xludf.DUMMYFUNCTION("""COMPUTED_VALUE"""),6615121.0)</f>
        <v>6615121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IFERROR(__xludf.DUMMYFUNCTION("""COMPUTED_VALUE"""),2902.75)</f>
        <v>2902.75</v>
      </c>
      <c r="D209" s="2">
        <f>IFERROR(__xludf.DUMMYFUNCTION("""COMPUTED_VALUE"""),45593.66666666667)</f>
        <v>45593.66667</v>
      </c>
      <c r="E209" s="1">
        <f>IFERROR(__xludf.DUMMYFUNCTION("""COMPUTED_VALUE"""),2949.8)</f>
        <v>2949.8</v>
      </c>
      <c r="G209" s="2">
        <f>IFERROR(__xludf.DUMMYFUNCTION("""COMPUTED_VALUE"""),45593.66666666667)</f>
        <v>45593.66667</v>
      </c>
      <c r="H209" s="1">
        <f>IFERROR(__xludf.DUMMYFUNCTION("""COMPUTED_VALUE"""),2892.2)</f>
        <v>2892.2</v>
      </c>
      <c r="J209" s="2">
        <f>IFERROR(__xludf.DUMMYFUNCTION("""COMPUTED_VALUE"""),45593.66666666667)</f>
        <v>45593.66667</v>
      </c>
      <c r="K209" s="1">
        <f>IFERROR(__xludf.DUMMYFUNCTION("""COMPUTED_VALUE"""),2913.51)</f>
        <v>2913.51</v>
      </c>
      <c r="M209" s="2">
        <f>IFERROR(__xludf.DUMMYFUNCTION("""COMPUTED_VALUE"""),45593.66666666667)</f>
        <v>45593.66667</v>
      </c>
      <c r="N209" s="1">
        <f>IFERROR(__xludf.DUMMYFUNCTION("""COMPUTED_VALUE"""),6215275.0)</f>
        <v>6215275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IFERROR(__xludf.DUMMYFUNCTION("""COMPUTED_VALUE"""),2731.19)</f>
        <v>2731.19</v>
      </c>
      <c r="D210" s="2">
        <f>IFERROR(__xludf.DUMMYFUNCTION("""COMPUTED_VALUE"""),45594.66666666667)</f>
        <v>45594.66667</v>
      </c>
      <c r="E210" s="1">
        <f>IFERROR(__xludf.DUMMYFUNCTION("""COMPUTED_VALUE"""),2802.83)</f>
        <v>2802.83</v>
      </c>
      <c r="G210" s="2">
        <f>IFERROR(__xludf.DUMMYFUNCTION("""COMPUTED_VALUE"""),45594.66666666667)</f>
        <v>45594.66667</v>
      </c>
      <c r="H210" s="1">
        <f>IFERROR(__xludf.DUMMYFUNCTION("""COMPUTED_VALUE"""),2650.07)</f>
        <v>2650.07</v>
      </c>
      <c r="J210" s="2">
        <f>IFERROR(__xludf.DUMMYFUNCTION("""COMPUTED_VALUE"""),45594.66666666667)</f>
        <v>45594.66667</v>
      </c>
      <c r="K210" s="1">
        <f>IFERROR(__xludf.DUMMYFUNCTION("""COMPUTED_VALUE"""),2799.89)</f>
        <v>2799.89</v>
      </c>
      <c r="M210" s="2">
        <f>IFERROR(__xludf.DUMMYFUNCTION("""COMPUTED_VALUE"""),45594.66666666667)</f>
        <v>45594.66667</v>
      </c>
      <c r="N210" s="1">
        <f>IFERROR(__xludf.DUMMYFUNCTION("""COMPUTED_VALUE"""),2.1238085E7)</f>
        <v>21238085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IFERROR(__xludf.DUMMYFUNCTION("""COMPUTED_VALUE"""),2797.05)</f>
        <v>2797.05</v>
      </c>
      <c r="D211" s="2">
        <f>IFERROR(__xludf.DUMMYFUNCTION("""COMPUTED_VALUE"""),45595.66666666667)</f>
        <v>45595.66667</v>
      </c>
      <c r="E211" s="1">
        <f>IFERROR(__xludf.DUMMYFUNCTION("""COMPUTED_VALUE"""),2854.92)</f>
        <v>2854.92</v>
      </c>
      <c r="G211" s="2">
        <f>IFERROR(__xludf.DUMMYFUNCTION("""COMPUTED_VALUE"""),45595.66666666667)</f>
        <v>45595.66667</v>
      </c>
      <c r="H211" s="1">
        <f>IFERROR(__xludf.DUMMYFUNCTION("""COMPUTED_VALUE"""),2786.67)</f>
        <v>2786.67</v>
      </c>
      <c r="J211" s="2">
        <f>IFERROR(__xludf.DUMMYFUNCTION("""COMPUTED_VALUE"""),45595.66666666667)</f>
        <v>45595.66667</v>
      </c>
      <c r="K211" s="1">
        <f>IFERROR(__xludf.DUMMYFUNCTION("""COMPUTED_VALUE"""),2815.55)</f>
        <v>2815.55</v>
      </c>
      <c r="M211" s="2">
        <f>IFERROR(__xludf.DUMMYFUNCTION("""COMPUTED_VALUE"""),45595.66666666667)</f>
        <v>45595.66667</v>
      </c>
      <c r="N211" s="1">
        <f>IFERROR(__xludf.DUMMYFUNCTION("""COMPUTED_VALUE"""),8807860.0)</f>
        <v>8807860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IFERROR(__xludf.DUMMYFUNCTION("""COMPUTED_VALUE"""),2809.07)</f>
        <v>2809.07</v>
      </c>
      <c r="D212" s="2">
        <f>IFERROR(__xludf.DUMMYFUNCTION("""COMPUTED_VALUE"""),45596.66666666667)</f>
        <v>45596.66667</v>
      </c>
      <c r="E212" s="1">
        <f>IFERROR(__xludf.DUMMYFUNCTION("""COMPUTED_VALUE"""),2823.21)</f>
        <v>2823.21</v>
      </c>
      <c r="G212" s="2">
        <f>IFERROR(__xludf.DUMMYFUNCTION("""COMPUTED_VALUE"""),45596.66666666667)</f>
        <v>45596.66667</v>
      </c>
      <c r="H212" s="1">
        <f>IFERROR(__xludf.DUMMYFUNCTION("""COMPUTED_VALUE"""),2790.52)</f>
        <v>2790.52</v>
      </c>
      <c r="J212" s="2">
        <f>IFERROR(__xludf.DUMMYFUNCTION("""COMPUTED_VALUE"""),45596.66666666667)</f>
        <v>45596.66667</v>
      </c>
      <c r="K212" s="1">
        <f>IFERROR(__xludf.DUMMYFUNCTION("""COMPUTED_VALUE"""),2806.21)</f>
        <v>2806.21</v>
      </c>
      <c r="M212" s="2">
        <f>IFERROR(__xludf.DUMMYFUNCTION("""COMPUTED_VALUE"""),45596.66666666667)</f>
        <v>45596.66667</v>
      </c>
      <c r="N212" s="1">
        <f>IFERROR(__xludf.DUMMYFUNCTION("""COMPUTED_VALUE"""),7796124.0)</f>
        <v>7796124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IFERROR(__xludf.DUMMYFUNCTION("""COMPUTED_VALUE"""),2837.68)</f>
        <v>2837.68</v>
      </c>
      <c r="D213" s="2">
        <f>IFERROR(__xludf.DUMMYFUNCTION("""COMPUTED_VALUE"""),45597.66666666667)</f>
        <v>45597.66667</v>
      </c>
      <c r="E213" s="1">
        <f>IFERROR(__xludf.DUMMYFUNCTION("""COMPUTED_VALUE"""),2867.61)</f>
        <v>2867.61</v>
      </c>
      <c r="G213" s="2">
        <f>IFERROR(__xludf.DUMMYFUNCTION("""COMPUTED_VALUE"""),45597.66666666667)</f>
        <v>45597.66667</v>
      </c>
      <c r="H213" s="1">
        <f>IFERROR(__xludf.DUMMYFUNCTION("""COMPUTED_VALUE"""),2788.71)</f>
        <v>2788.71</v>
      </c>
      <c r="J213" s="2">
        <f>IFERROR(__xludf.DUMMYFUNCTION("""COMPUTED_VALUE"""),45597.66666666667)</f>
        <v>45597.66667</v>
      </c>
      <c r="K213" s="1">
        <f>IFERROR(__xludf.DUMMYFUNCTION("""COMPUTED_VALUE"""),2792.93)</f>
        <v>2792.93</v>
      </c>
      <c r="M213" s="2">
        <f>IFERROR(__xludf.DUMMYFUNCTION("""COMPUTED_VALUE"""),45597.66666666667)</f>
        <v>45597.66667</v>
      </c>
      <c r="N213" s="1">
        <f>IFERROR(__xludf.DUMMYFUNCTION("""COMPUTED_VALUE"""),9041221.0)</f>
        <v>9041221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IFERROR(__xludf.DUMMYFUNCTION("""COMPUTED_VALUE"""),2800.89)</f>
        <v>2800.89</v>
      </c>
      <c r="D214" s="2">
        <f>IFERROR(__xludf.DUMMYFUNCTION("""COMPUTED_VALUE"""),45600.66666666667)</f>
        <v>45600.66667</v>
      </c>
      <c r="E214" s="1">
        <f>IFERROR(__xludf.DUMMYFUNCTION("""COMPUTED_VALUE"""),2898.47)</f>
        <v>2898.47</v>
      </c>
      <c r="G214" s="2">
        <f>IFERROR(__xludf.DUMMYFUNCTION("""COMPUTED_VALUE"""),45600.66666666667)</f>
        <v>45600.66667</v>
      </c>
      <c r="H214" s="1">
        <f>IFERROR(__xludf.DUMMYFUNCTION("""COMPUTED_VALUE"""),2800.89)</f>
        <v>2800.89</v>
      </c>
      <c r="J214" s="2">
        <f>IFERROR(__xludf.DUMMYFUNCTION("""COMPUTED_VALUE"""),45600.66666666667)</f>
        <v>45600.66667</v>
      </c>
      <c r="K214" s="1">
        <f>IFERROR(__xludf.DUMMYFUNCTION("""COMPUTED_VALUE"""),2835.8)</f>
        <v>2835.8</v>
      </c>
      <c r="M214" s="2">
        <f>IFERROR(__xludf.DUMMYFUNCTION("""COMPUTED_VALUE"""),45600.66666666667)</f>
        <v>45600.66667</v>
      </c>
      <c r="N214" s="1">
        <f>IFERROR(__xludf.DUMMYFUNCTION("""COMPUTED_VALUE"""),8282452.0)</f>
        <v>8282452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IFERROR(__xludf.DUMMYFUNCTION("""COMPUTED_VALUE"""),2811.13)</f>
        <v>2811.13</v>
      </c>
      <c r="D215" s="2">
        <f>IFERROR(__xludf.DUMMYFUNCTION("""COMPUTED_VALUE"""),45601.66666666667)</f>
        <v>45601.66667</v>
      </c>
      <c r="E215" s="1">
        <f>IFERROR(__xludf.DUMMYFUNCTION("""COMPUTED_VALUE"""),2910.26)</f>
        <v>2910.26</v>
      </c>
      <c r="G215" s="2">
        <f>IFERROR(__xludf.DUMMYFUNCTION("""COMPUTED_VALUE"""),45601.66666666667)</f>
        <v>45601.66667</v>
      </c>
      <c r="H215" s="1">
        <f>IFERROR(__xludf.DUMMYFUNCTION("""COMPUTED_VALUE"""),2808.89)</f>
        <v>2808.89</v>
      </c>
      <c r="J215" s="2">
        <f>IFERROR(__xludf.DUMMYFUNCTION("""COMPUTED_VALUE"""),45601.66666666667)</f>
        <v>45601.66667</v>
      </c>
      <c r="K215" s="1">
        <f>IFERROR(__xludf.DUMMYFUNCTION("""COMPUTED_VALUE"""),2906.45)</f>
        <v>2906.45</v>
      </c>
      <c r="M215" s="2">
        <f>IFERROR(__xludf.DUMMYFUNCTION("""COMPUTED_VALUE"""),45601.66666666667)</f>
        <v>45601.66667</v>
      </c>
      <c r="N215" s="1">
        <f>IFERROR(__xludf.DUMMYFUNCTION("""COMPUTED_VALUE"""),7760422.0)</f>
        <v>7760422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IFERROR(__xludf.DUMMYFUNCTION("""COMPUTED_VALUE"""),2905.3)</f>
        <v>2905.3</v>
      </c>
      <c r="D216" s="2">
        <f>IFERROR(__xludf.DUMMYFUNCTION("""COMPUTED_VALUE"""),45602.66666666667)</f>
        <v>45602.66667</v>
      </c>
      <c r="E216" s="1">
        <f>IFERROR(__xludf.DUMMYFUNCTION("""COMPUTED_VALUE"""),2905.3)</f>
        <v>2905.3</v>
      </c>
      <c r="G216" s="2">
        <f>IFERROR(__xludf.DUMMYFUNCTION("""COMPUTED_VALUE"""),45602.66666666667)</f>
        <v>45602.66667</v>
      </c>
      <c r="H216" s="1">
        <f>IFERROR(__xludf.DUMMYFUNCTION("""COMPUTED_VALUE"""),2725.99)</f>
        <v>2725.99</v>
      </c>
      <c r="J216" s="2">
        <f>IFERROR(__xludf.DUMMYFUNCTION("""COMPUTED_VALUE"""),45602.66666666667)</f>
        <v>45602.66667</v>
      </c>
      <c r="K216" s="1">
        <f>IFERROR(__xludf.DUMMYFUNCTION("""COMPUTED_VALUE"""),2806.66)</f>
        <v>2806.66</v>
      </c>
      <c r="M216" s="2">
        <f>IFERROR(__xludf.DUMMYFUNCTION("""COMPUTED_VALUE"""),45602.66666666667)</f>
        <v>45602.66667</v>
      </c>
      <c r="N216" s="1">
        <f>IFERROR(__xludf.DUMMYFUNCTION("""COMPUTED_VALUE"""),1.8126238E7)</f>
        <v>18126238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IFERROR(__xludf.DUMMYFUNCTION("""COMPUTED_VALUE"""),2804.47)</f>
        <v>2804.47</v>
      </c>
      <c r="D217" s="2">
        <f>IFERROR(__xludf.DUMMYFUNCTION("""COMPUTED_VALUE"""),45603.66666666667)</f>
        <v>45603.66667</v>
      </c>
      <c r="E217" s="1">
        <f>IFERROR(__xludf.DUMMYFUNCTION("""COMPUTED_VALUE"""),2856.81)</f>
        <v>2856.81</v>
      </c>
      <c r="G217" s="2">
        <f>IFERROR(__xludf.DUMMYFUNCTION("""COMPUTED_VALUE"""),45603.66666666667)</f>
        <v>45603.66667</v>
      </c>
      <c r="H217" s="1">
        <f>IFERROR(__xludf.DUMMYFUNCTION("""COMPUTED_VALUE"""),2803.63)</f>
        <v>2803.63</v>
      </c>
      <c r="J217" s="2">
        <f>IFERROR(__xludf.DUMMYFUNCTION("""COMPUTED_VALUE"""),45603.66666666667)</f>
        <v>45603.66667</v>
      </c>
      <c r="K217" s="1">
        <f>IFERROR(__xludf.DUMMYFUNCTION("""COMPUTED_VALUE"""),2837.15)</f>
        <v>2837.15</v>
      </c>
      <c r="M217" s="2">
        <f>IFERROR(__xludf.DUMMYFUNCTION("""COMPUTED_VALUE"""),45603.66666666667)</f>
        <v>45603.66667</v>
      </c>
      <c r="N217" s="1">
        <f>IFERROR(__xludf.DUMMYFUNCTION("""COMPUTED_VALUE"""),6954096.0)</f>
        <v>6954096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IFERROR(__xludf.DUMMYFUNCTION("""COMPUTED_VALUE"""),2836.81)</f>
        <v>2836.81</v>
      </c>
      <c r="D218" s="2">
        <f>IFERROR(__xludf.DUMMYFUNCTION("""COMPUTED_VALUE"""),45604.66666666667)</f>
        <v>45604.66667</v>
      </c>
      <c r="E218" s="1">
        <f>IFERROR(__xludf.DUMMYFUNCTION("""COMPUTED_VALUE"""),2875.98)</f>
        <v>2875.98</v>
      </c>
      <c r="G218" s="2">
        <f>IFERROR(__xludf.DUMMYFUNCTION("""COMPUTED_VALUE"""),45604.66666666667)</f>
        <v>45604.66667</v>
      </c>
      <c r="H218" s="1">
        <f>IFERROR(__xludf.DUMMYFUNCTION("""COMPUTED_VALUE"""),2834.01)</f>
        <v>2834.01</v>
      </c>
      <c r="J218" s="2">
        <f>IFERROR(__xludf.DUMMYFUNCTION("""COMPUTED_VALUE"""),45604.66666666667)</f>
        <v>45604.66667</v>
      </c>
      <c r="K218" s="1">
        <f>IFERROR(__xludf.DUMMYFUNCTION("""COMPUTED_VALUE"""),2859.15)</f>
        <v>2859.15</v>
      </c>
      <c r="M218" s="2">
        <f>IFERROR(__xludf.DUMMYFUNCTION("""COMPUTED_VALUE"""),45604.66666666667)</f>
        <v>45604.66667</v>
      </c>
      <c r="N218" s="1">
        <f>IFERROR(__xludf.DUMMYFUNCTION("""COMPUTED_VALUE"""),6938617.0)</f>
        <v>6938617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IFERROR(__xludf.DUMMYFUNCTION("""COMPUTED_VALUE"""),2863.95)</f>
        <v>2863.95</v>
      </c>
      <c r="D219" s="2">
        <f>IFERROR(__xludf.DUMMYFUNCTION("""COMPUTED_VALUE"""),45607.66666666667)</f>
        <v>45607.66667</v>
      </c>
      <c r="E219" s="1">
        <f>IFERROR(__xludf.DUMMYFUNCTION("""COMPUTED_VALUE"""),2887.74)</f>
        <v>2887.74</v>
      </c>
      <c r="G219" s="2">
        <f>IFERROR(__xludf.DUMMYFUNCTION("""COMPUTED_VALUE"""),45607.66666666667)</f>
        <v>45607.66667</v>
      </c>
      <c r="H219" s="1">
        <f>IFERROR(__xludf.DUMMYFUNCTION("""COMPUTED_VALUE"""),2847.01)</f>
        <v>2847.01</v>
      </c>
      <c r="J219" s="2">
        <f>IFERROR(__xludf.DUMMYFUNCTION("""COMPUTED_VALUE"""),45607.66666666667)</f>
        <v>45607.66667</v>
      </c>
      <c r="K219" s="1">
        <f>IFERROR(__xludf.DUMMYFUNCTION("""COMPUTED_VALUE"""),2851.97)</f>
        <v>2851.97</v>
      </c>
      <c r="M219" s="2">
        <f>IFERROR(__xludf.DUMMYFUNCTION("""COMPUTED_VALUE"""),45607.66666666667)</f>
        <v>45607.66667</v>
      </c>
      <c r="N219" s="1">
        <f>IFERROR(__xludf.DUMMYFUNCTION("""COMPUTED_VALUE"""),5205536.0)</f>
        <v>5205536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IFERROR(__xludf.DUMMYFUNCTION("""COMPUTED_VALUE"""),2841.56)</f>
        <v>2841.56</v>
      </c>
      <c r="D220" s="2">
        <f>IFERROR(__xludf.DUMMYFUNCTION("""COMPUTED_VALUE"""),45608.66666666667)</f>
        <v>45608.66667</v>
      </c>
      <c r="E220" s="1">
        <f>IFERROR(__xludf.DUMMYFUNCTION("""COMPUTED_VALUE"""),2841.56)</f>
        <v>2841.56</v>
      </c>
      <c r="G220" s="2">
        <f>IFERROR(__xludf.DUMMYFUNCTION("""COMPUTED_VALUE"""),45608.66666666667)</f>
        <v>45608.66667</v>
      </c>
      <c r="H220" s="1">
        <f>IFERROR(__xludf.DUMMYFUNCTION("""COMPUTED_VALUE"""),2761.64)</f>
        <v>2761.64</v>
      </c>
      <c r="J220" s="2">
        <f>IFERROR(__xludf.DUMMYFUNCTION("""COMPUTED_VALUE"""),45608.66666666667)</f>
        <v>45608.66667</v>
      </c>
      <c r="K220" s="1">
        <f>IFERROR(__xludf.DUMMYFUNCTION("""COMPUTED_VALUE"""),2763.48)</f>
        <v>2763.48</v>
      </c>
      <c r="M220" s="2">
        <f>IFERROR(__xludf.DUMMYFUNCTION("""COMPUTED_VALUE"""),45608.66666666667)</f>
        <v>45608.66667</v>
      </c>
      <c r="N220" s="1">
        <f>IFERROR(__xludf.DUMMYFUNCTION("""COMPUTED_VALUE"""),8276641.0)</f>
        <v>8276641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IFERROR(__xludf.DUMMYFUNCTION("""COMPUTED_VALUE"""),2780.28)</f>
        <v>2780.28</v>
      </c>
      <c r="D221" s="2">
        <f>IFERROR(__xludf.DUMMYFUNCTION("""COMPUTED_VALUE"""),45609.66666666667)</f>
        <v>45609.66667</v>
      </c>
      <c r="E221" s="1">
        <f>IFERROR(__xludf.DUMMYFUNCTION("""COMPUTED_VALUE"""),2812.45)</f>
        <v>2812.45</v>
      </c>
      <c r="G221" s="2">
        <f>IFERROR(__xludf.DUMMYFUNCTION("""COMPUTED_VALUE"""),45609.66666666667)</f>
        <v>45609.66667</v>
      </c>
      <c r="H221" s="1">
        <f>IFERROR(__xludf.DUMMYFUNCTION("""COMPUTED_VALUE"""),2751.87)</f>
        <v>2751.87</v>
      </c>
      <c r="J221" s="2">
        <f>IFERROR(__xludf.DUMMYFUNCTION("""COMPUTED_VALUE"""),45609.66666666667)</f>
        <v>45609.66667</v>
      </c>
      <c r="K221" s="1">
        <f>IFERROR(__xludf.DUMMYFUNCTION("""COMPUTED_VALUE"""),2755.07)</f>
        <v>2755.07</v>
      </c>
      <c r="M221" s="2">
        <f>IFERROR(__xludf.DUMMYFUNCTION("""COMPUTED_VALUE"""),45609.66666666667)</f>
        <v>45609.66667</v>
      </c>
      <c r="N221" s="1">
        <f>IFERROR(__xludf.DUMMYFUNCTION("""COMPUTED_VALUE"""),7510691.0)</f>
        <v>7510691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IFERROR(__xludf.DUMMYFUNCTION("""COMPUTED_VALUE"""),2764.42)</f>
        <v>2764.42</v>
      </c>
      <c r="D222" s="2">
        <f>IFERROR(__xludf.DUMMYFUNCTION("""COMPUTED_VALUE"""),45610.66666666667)</f>
        <v>45610.66667</v>
      </c>
      <c r="E222" s="1">
        <f>IFERROR(__xludf.DUMMYFUNCTION("""COMPUTED_VALUE"""),2825.45)</f>
        <v>2825.45</v>
      </c>
      <c r="G222" s="2">
        <f>IFERROR(__xludf.DUMMYFUNCTION("""COMPUTED_VALUE"""),45610.66666666667)</f>
        <v>45610.66667</v>
      </c>
      <c r="H222" s="1">
        <f>IFERROR(__xludf.DUMMYFUNCTION("""COMPUTED_VALUE"""),2764.42)</f>
        <v>2764.42</v>
      </c>
      <c r="J222" s="2">
        <f>IFERROR(__xludf.DUMMYFUNCTION("""COMPUTED_VALUE"""),45610.66666666667)</f>
        <v>45610.66667</v>
      </c>
      <c r="K222" s="1">
        <f>IFERROR(__xludf.DUMMYFUNCTION("""COMPUTED_VALUE"""),2797.14)</f>
        <v>2797.14</v>
      </c>
      <c r="M222" s="2">
        <f>IFERROR(__xludf.DUMMYFUNCTION("""COMPUTED_VALUE"""),45610.66666666667)</f>
        <v>45610.66667</v>
      </c>
      <c r="N222" s="1">
        <f>IFERROR(__xludf.DUMMYFUNCTION("""COMPUTED_VALUE"""),7320719.0)</f>
        <v>7320719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IFERROR(__xludf.DUMMYFUNCTION("""COMPUTED_VALUE"""),2797.14)</f>
        <v>2797.14</v>
      </c>
      <c r="D223" s="2">
        <f>IFERROR(__xludf.DUMMYFUNCTION("""COMPUTED_VALUE"""),45611.66666666667)</f>
        <v>45611.66667</v>
      </c>
      <c r="E223" s="1">
        <f>IFERROR(__xludf.DUMMYFUNCTION("""COMPUTED_VALUE"""),2797.14)</f>
        <v>2797.14</v>
      </c>
      <c r="G223" s="2">
        <f>IFERROR(__xludf.DUMMYFUNCTION("""COMPUTED_VALUE"""),45611.66666666667)</f>
        <v>45611.66667</v>
      </c>
      <c r="H223" s="1">
        <f>IFERROR(__xludf.DUMMYFUNCTION("""COMPUTED_VALUE"""),2753.57)</f>
        <v>2753.57</v>
      </c>
      <c r="J223" s="2">
        <f>IFERROR(__xludf.DUMMYFUNCTION("""COMPUTED_VALUE"""),45611.66666666667)</f>
        <v>45611.66667</v>
      </c>
      <c r="K223" s="1">
        <f>IFERROR(__xludf.DUMMYFUNCTION("""COMPUTED_VALUE"""),2764.07)</f>
        <v>2764.07</v>
      </c>
      <c r="M223" s="2">
        <f>IFERROR(__xludf.DUMMYFUNCTION("""COMPUTED_VALUE"""),45611.66666666667)</f>
        <v>45611.66667</v>
      </c>
      <c r="N223" s="1">
        <f>IFERROR(__xludf.DUMMYFUNCTION("""COMPUTED_VALUE"""),6992818.0)</f>
        <v>6992818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IFERROR(__xludf.DUMMYFUNCTION("""COMPUTED_VALUE"""),2750.67)</f>
        <v>2750.67</v>
      </c>
      <c r="D224" s="2">
        <f>IFERROR(__xludf.DUMMYFUNCTION("""COMPUTED_VALUE"""),45614.66666666667)</f>
        <v>45614.66667</v>
      </c>
      <c r="E224" s="1">
        <f>IFERROR(__xludf.DUMMYFUNCTION("""COMPUTED_VALUE"""),2774.73)</f>
        <v>2774.73</v>
      </c>
      <c r="G224" s="2">
        <f>IFERROR(__xludf.DUMMYFUNCTION("""COMPUTED_VALUE"""),45614.66666666667)</f>
        <v>45614.66667</v>
      </c>
      <c r="H224" s="1">
        <f>IFERROR(__xludf.DUMMYFUNCTION("""COMPUTED_VALUE"""),2738.18)</f>
        <v>2738.18</v>
      </c>
      <c r="J224" s="2">
        <f>IFERROR(__xludf.DUMMYFUNCTION("""COMPUTED_VALUE"""),45614.66666666667)</f>
        <v>45614.66667</v>
      </c>
      <c r="K224" s="1">
        <f>IFERROR(__xludf.DUMMYFUNCTION("""COMPUTED_VALUE"""),2751.91)</f>
        <v>2751.91</v>
      </c>
      <c r="M224" s="2">
        <f>IFERROR(__xludf.DUMMYFUNCTION("""COMPUTED_VALUE"""),45614.66666666667)</f>
        <v>45614.66667</v>
      </c>
      <c r="N224" s="1">
        <f>IFERROR(__xludf.DUMMYFUNCTION("""COMPUTED_VALUE"""),5655959.0)</f>
        <v>5655959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IFERROR(__xludf.DUMMYFUNCTION("""COMPUTED_VALUE"""),2749.36)</f>
        <v>2749.36</v>
      </c>
      <c r="D225" s="2">
        <f>IFERROR(__xludf.DUMMYFUNCTION("""COMPUTED_VALUE"""),45615.66666666667)</f>
        <v>45615.66667</v>
      </c>
      <c r="E225" s="1">
        <f>IFERROR(__xludf.DUMMYFUNCTION("""COMPUTED_VALUE"""),2768.23)</f>
        <v>2768.23</v>
      </c>
      <c r="G225" s="2">
        <f>IFERROR(__xludf.DUMMYFUNCTION("""COMPUTED_VALUE"""),45615.66666666667)</f>
        <v>45615.66667</v>
      </c>
      <c r="H225" s="1">
        <f>IFERROR(__xludf.DUMMYFUNCTION("""COMPUTED_VALUE"""),2716.97)</f>
        <v>2716.97</v>
      </c>
      <c r="J225" s="2">
        <f>IFERROR(__xludf.DUMMYFUNCTION("""COMPUTED_VALUE"""),45615.66666666667)</f>
        <v>45615.66667</v>
      </c>
      <c r="K225" s="1">
        <f>IFERROR(__xludf.DUMMYFUNCTION("""COMPUTED_VALUE"""),2762.05)</f>
        <v>2762.05</v>
      </c>
      <c r="M225" s="2">
        <f>IFERROR(__xludf.DUMMYFUNCTION("""COMPUTED_VALUE"""),45615.66666666667)</f>
        <v>45615.66667</v>
      </c>
      <c r="N225" s="1">
        <f>IFERROR(__xludf.DUMMYFUNCTION("""COMPUTED_VALUE"""),6661513.0)</f>
        <v>6661513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IFERROR(__xludf.DUMMYFUNCTION("""COMPUTED_VALUE"""),2762.09)</f>
        <v>2762.09</v>
      </c>
      <c r="D226" s="2">
        <f>IFERROR(__xludf.DUMMYFUNCTION("""COMPUTED_VALUE"""),45616.66666666667)</f>
        <v>45616.66667</v>
      </c>
      <c r="E226" s="1">
        <f>IFERROR(__xludf.DUMMYFUNCTION("""COMPUTED_VALUE"""),2770.99)</f>
        <v>2770.99</v>
      </c>
      <c r="G226" s="2">
        <f>IFERROR(__xludf.DUMMYFUNCTION("""COMPUTED_VALUE"""),45616.66666666667)</f>
        <v>45616.66667</v>
      </c>
      <c r="H226" s="1">
        <f>IFERROR(__xludf.DUMMYFUNCTION("""COMPUTED_VALUE"""),2746.87)</f>
        <v>2746.87</v>
      </c>
      <c r="J226" s="2">
        <f>IFERROR(__xludf.DUMMYFUNCTION("""COMPUTED_VALUE"""),45616.66666666667)</f>
        <v>45616.66667</v>
      </c>
      <c r="K226" s="1">
        <f>IFERROR(__xludf.DUMMYFUNCTION("""COMPUTED_VALUE"""),2765.31)</f>
        <v>2765.31</v>
      </c>
      <c r="M226" s="2">
        <f>IFERROR(__xludf.DUMMYFUNCTION("""COMPUTED_VALUE"""),45616.66666666667)</f>
        <v>45616.66667</v>
      </c>
      <c r="N226" s="1">
        <f>IFERROR(__xludf.DUMMYFUNCTION("""COMPUTED_VALUE"""),4902521.0)</f>
        <v>4902521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IFERROR(__xludf.DUMMYFUNCTION("""COMPUTED_VALUE"""),2771.13)</f>
        <v>2771.13</v>
      </c>
      <c r="D227" s="2">
        <f>IFERROR(__xludf.DUMMYFUNCTION("""COMPUTED_VALUE"""),45617.66666666667)</f>
        <v>45617.66667</v>
      </c>
      <c r="E227" s="1">
        <f>IFERROR(__xludf.DUMMYFUNCTION("""COMPUTED_VALUE"""),2804.63)</f>
        <v>2804.63</v>
      </c>
      <c r="G227" s="2">
        <f>IFERROR(__xludf.DUMMYFUNCTION("""COMPUTED_VALUE"""),45617.66666666667)</f>
        <v>45617.66667</v>
      </c>
      <c r="H227" s="1">
        <f>IFERROR(__xludf.DUMMYFUNCTION("""COMPUTED_VALUE"""),2760.7)</f>
        <v>2760.7</v>
      </c>
      <c r="J227" s="2">
        <f>IFERROR(__xludf.DUMMYFUNCTION("""COMPUTED_VALUE"""),45617.66666666667)</f>
        <v>45617.66667</v>
      </c>
      <c r="K227" s="1">
        <f>IFERROR(__xludf.DUMMYFUNCTION("""COMPUTED_VALUE"""),2761.97)</f>
        <v>2761.97</v>
      </c>
      <c r="M227" s="2">
        <f>IFERROR(__xludf.DUMMYFUNCTION("""COMPUTED_VALUE"""),45617.66666666667)</f>
        <v>45617.66667</v>
      </c>
      <c r="N227" s="1">
        <f>IFERROR(__xludf.DUMMYFUNCTION("""COMPUTED_VALUE"""),6973577.0)</f>
        <v>6973577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IFERROR(__xludf.DUMMYFUNCTION("""COMPUTED_VALUE"""),2767.29)</f>
        <v>2767.29</v>
      </c>
      <c r="D228" s="2">
        <f>IFERROR(__xludf.DUMMYFUNCTION("""COMPUTED_VALUE"""),45618.66666666667)</f>
        <v>45618.66667</v>
      </c>
      <c r="E228" s="1">
        <f>IFERROR(__xludf.DUMMYFUNCTION("""COMPUTED_VALUE"""),2800.05)</f>
        <v>2800.05</v>
      </c>
      <c r="G228" s="2">
        <f>IFERROR(__xludf.DUMMYFUNCTION("""COMPUTED_VALUE"""),45618.66666666667)</f>
        <v>45618.66667</v>
      </c>
      <c r="H228" s="1">
        <f>IFERROR(__xludf.DUMMYFUNCTION("""COMPUTED_VALUE"""),2766.42)</f>
        <v>2766.42</v>
      </c>
      <c r="J228" s="2">
        <f>IFERROR(__xludf.DUMMYFUNCTION("""COMPUTED_VALUE"""),45618.66666666667)</f>
        <v>45618.66667</v>
      </c>
      <c r="K228" s="1">
        <f>IFERROR(__xludf.DUMMYFUNCTION("""COMPUTED_VALUE"""),2797.42)</f>
        <v>2797.42</v>
      </c>
      <c r="M228" s="2">
        <f>IFERROR(__xludf.DUMMYFUNCTION("""COMPUTED_VALUE"""),45618.66666666667)</f>
        <v>45618.66667</v>
      </c>
      <c r="N228" s="1">
        <f>IFERROR(__xludf.DUMMYFUNCTION("""COMPUTED_VALUE"""),7447530.0)</f>
        <v>7447530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IFERROR(__xludf.DUMMYFUNCTION("""COMPUTED_VALUE"""),2797.42)</f>
        <v>2797.42</v>
      </c>
      <c r="D229" s="2">
        <f>IFERROR(__xludf.DUMMYFUNCTION("""COMPUTED_VALUE"""),45621.66666666667)</f>
        <v>45621.66667</v>
      </c>
      <c r="E229" s="1">
        <f>IFERROR(__xludf.DUMMYFUNCTION("""COMPUTED_VALUE"""),2981.07)</f>
        <v>2981.07</v>
      </c>
      <c r="G229" s="2">
        <f>IFERROR(__xludf.DUMMYFUNCTION("""COMPUTED_VALUE"""),45621.66666666667)</f>
        <v>45621.66667</v>
      </c>
      <c r="H229" s="1">
        <f>IFERROR(__xludf.DUMMYFUNCTION("""COMPUTED_VALUE"""),2797.42)</f>
        <v>2797.42</v>
      </c>
      <c r="J229" s="2">
        <f>IFERROR(__xludf.DUMMYFUNCTION("""COMPUTED_VALUE"""),45621.66666666667)</f>
        <v>45621.66667</v>
      </c>
      <c r="K229" s="1">
        <f>IFERROR(__xludf.DUMMYFUNCTION("""COMPUTED_VALUE"""),2954.79)</f>
        <v>2954.79</v>
      </c>
      <c r="M229" s="2">
        <f>IFERROR(__xludf.DUMMYFUNCTION("""COMPUTED_VALUE"""),45621.66666666667)</f>
        <v>45621.66667</v>
      </c>
      <c r="N229" s="1">
        <f>IFERROR(__xludf.DUMMYFUNCTION("""COMPUTED_VALUE"""),1.4092009E7)</f>
        <v>14092009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IFERROR(__xludf.DUMMYFUNCTION("""COMPUTED_VALUE"""),2949.55)</f>
        <v>2949.55</v>
      </c>
      <c r="D230" s="2">
        <f>IFERROR(__xludf.DUMMYFUNCTION("""COMPUTED_VALUE"""),45622.66666666667)</f>
        <v>45622.66667</v>
      </c>
      <c r="E230" s="1">
        <f>IFERROR(__xludf.DUMMYFUNCTION("""COMPUTED_VALUE"""),2949.55)</f>
        <v>2949.55</v>
      </c>
      <c r="G230" s="2">
        <f>IFERROR(__xludf.DUMMYFUNCTION("""COMPUTED_VALUE"""),45622.66666666667)</f>
        <v>45622.66667</v>
      </c>
      <c r="H230" s="1">
        <f>IFERROR(__xludf.DUMMYFUNCTION("""COMPUTED_VALUE"""),2866.65)</f>
        <v>2866.65</v>
      </c>
      <c r="J230" s="2">
        <f>IFERROR(__xludf.DUMMYFUNCTION("""COMPUTED_VALUE"""),45622.66666666667)</f>
        <v>45622.66667</v>
      </c>
      <c r="K230" s="1">
        <f>IFERROR(__xludf.DUMMYFUNCTION("""COMPUTED_VALUE"""),2887.68)</f>
        <v>2887.68</v>
      </c>
      <c r="M230" s="2">
        <f>IFERROR(__xludf.DUMMYFUNCTION("""COMPUTED_VALUE"""),45622.66666666667)</f>
        <v>45622.66667</v>
      </c>
      <c r="N230" s="1">
        <f>IFERROR(__xludf.DUMMYFUNCTION("""COMPUTED_VALUE"""),7149365.0)</f>
        <v>7149365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IFERROR(__xludf.DUMMYFUNCTION("""COMPUTED_VALUE"""),2907.19)</f>
        <v>2907.19</v>
      </c>
      <c r="D231" s="2">
        <f>IFERROR(__xludf.DUMMYFUNCTION("""COMPUTED_VALUE"""),45623.66666666667)</f>
        <v>45623.66667</v>
      </c>
      <c r="E231" s="1">
        <f>IFERROR(__xludf.DUMMYFUNCTION("""COMPUTED_VALUE"""),2930.81)</f>
        <v>2930.81</v>
      </c>
      <c r="G231" s="2">
        <f>IFERROR(__xludf.DUMMYFUNCTION("""COMPUTED_VALUE"""),45623.66666666667)</f>
        <v>45623.66667</v>
      </c>
      <c r="H231" s="1">
        <f>IFERROR(__xludf.DUMMYFUNCTION("""COMPUTED_VALUE"""),2894.82)</f>
        <v>2894.82</v>
      </c>
      <c r="J231" s="2">
        <f>IFERROR(__xludf.DUMMYFUNCTION("""COMPUTED_VALUE"""),45623.66666666667)</f>
        <v>45623.66667</v>
      </c>
      <c r="K231" s="1">
        <f>IFERROR(__xludf.DUMMYFUNCTION("""COMPUTED_VALUE"""),2897.67)</f>
        <v>2897.67</v>
      </c>
      <c r="M231" s="2">
        <f>IFERROR(__xludf.DUMMYFUNCTION("""COMPUTED_VALUE"""),45623.66666666667)</f>
        <v>45623.66667</v>
      </c>
      <c r="N231" s="1">
        <f>IFERROR(__xludf.DUMMYFUNCTION("""COMPUTED_VALUE"""),5344827.0)</f>
        <v>5344827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IFERROR(__xludf.DUMMYFUNCTION("""COMPUTED_VALUE"""),2919.17)</f>
        <v>2919.17</v>
      </c>
      <c r="D232" s="2">
        <f>IFERROR(__xludf.DUMMYFUNCTION("""COMPUTED_VALUE"""),45625.54166666667)</f>
        <v>45625.54167</v>
      </c>
      <c r="E232" s="1">
        <f>IFERROR(__xludf.DUMMYFUNCTION("""COMPUTED_VALUE"""),2936.5)</f>
        <v>2936.5</v>
      </c>
      <c r="G232" s="2">
        <f>IFERROR(__xludf.DUMMYFUNCTION("""COMPUTED_VALUE"""),45625.54166666667)</f>
        <v>45625.54167</v>
      </c>
      <c r="H232" s="1">
        <f>IFERROR(__xludf.DUMMYFUNCTION("""COMPUTED_VALUE"""),2892.05)</f>
        <v>2892.05</v>
      </c>
      <c r="J232" s="2">
        <f>IFERROR(__xludf.DUMMYFUNCTION("""COMPUTED_VALUE"""),45625.54166666667)</f>
        <v>45625.54167</v>
      </c>
      <c r="K232" s="1">
        <f>IFERROR(__xludf.DUMMYFUNCTION("""COMPUTED_VALUE"""),2894.66)</f>
        <v>2894.66</v>
      </c>
      <c r="M232" s="2">
        <f>IFERROR(__xludf.DUMMYFUNCTION("""COMPUTED_VALUE"""),45625.54166666667)</f>
        <v>45625.54167</v>
      </c>
      <c r="N232" s="1">
        <f>IFERROR(__xludf.DUMMYFUNCTION("""COMPUTED_VALUE"""),3563390.0)</f>
        <v>3563390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IFERROR(__xludf.DUMMYFUNCTION("""COMPUTED_VALUE"""),2894.66)</f>
        <v>2894.66</v>
      </c>
      <c r="D233" s="2">
        <f>IFERROR(__xludf.DUMMYFUNCTION("""COMPUTED_VALUE"""),45628.66666666667)</f>
        <v>45628.66667</v>
      </c>
      <c r="E233" s="1">
        <f>IFERROR(__xludf.DUMMYFUNCTION("""COMPUTED_VALUE"""),2899.62)</f>
        <v>2899.62</v>
      </c>
      <c r="G233" s="2">
        <f>IFERROR(__xludf.DUMMYFUNCTION("""COMPUTED_VALUE"""),45628.66666666667)</f>
        <v>45628.66667</v>
      </c>
      <c r="H233" s="1">
        <f>IFERROR(__xludf.DUMMYFUNCTION("""COMPUTED_VALUE"""),2850.95)</f>
        <v>2850.95</v>
      </c>
      <c r="J233" s="2">
        <f>IFERROR(__xludf.DUMMYFUNCTION("""COMPUTED_VALUE"""),45628.66666666667)</f>
        <v>45628.66667</v>
      </c>
      <c r="K233" s="1">
        <f>IFERROR(__xludf.DUMMYFUNCTION("""COMPUTED_VALUE"""),2878.38)</f>
        <v>2878.38</v>
      </c>
      <c r="M233" s="2">
        <f>IFERROR(__xludf.DUMMYFUNCTION("""COMPUTED_VALUE"""),45628.66666666667)</f>
        <v>45628.66667</v>
      </c>
      <c r="N233" s="1">
        <f>IFERROR(__xludf.DUMMYFUNCTION("""COMPUTED_VALUE"""),5746383.0)</f>
        <v>5746383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IFERROR(__xludf.DUMMYFUNCTION("""COMPUTED_VALUE"""),2886.41)</f>
        <v>2886.41</v>
      </c>
      <c r="D234" s="2">
        <f>IFERROR(__xludf.DUMMYFUNCTION("""COMPUTED_VALUE"""),45629.66666666667)</f>
        <v>45629.66667</v>
      </c>
      <c r="E234" s="1">
        <f>IFERROR(__xludf.DUMMYFUNCTION("""COMPUTED_VALUE"""),2900.62)</f>
        <v>2900.62</v>
      </c>
      <c r="G234" s="2">
        <f>IFERROR(__xludf.DUMMYFUNCTION("""COMPUTED_VALUE"""),45629.66666666667)</f>
        <v>45629.66667</v>
      </c>
      <c r="H234" s="1">
        <f>IFERROR(__xludf.DUMMYFUNCTION("""COMPUTED_VALUE"""),2865.76)</f>
        <v>2865.76</v>
      </c>
      <c r="J234" s="2">
        <f>IFERROR(__xludf.DUMMYFUNCTION("""COMPUTED_VALUE"""),45629.66666666667)</f>
        <v>45629.66667</v>
      </c>
      <c r="K234" s="1">
        <f>IFERROR(__xludf.DUMMYFUNCTION("""COMPUTED_VALUE"""),2872.11)</f>
        <v>2872.11</v>
      </c>
      <c r="M234" s="2">
        <f>IFERROR(__xludf.DUMMYFUNCTION("""COMPUTED_VALUE"""),45629.66666666667)</f>
        <v>45629.66667</v>
      </c>
      <c r="N234" s="1">
        <f>IFERROR(__xludf.DUMMYFUNCTION("""COMPUTED_VALUE"""),5167691.0)</f>
        <v>5167691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IFERROR(__xludf.DUMMYFUNCTION("""COMPUTED_VALUE"""),2869.8)</f>
        <v>2869.8</v>
      </c>
      <c r="D235" s="2">
        <f>IFERROR(__xludf.DUMMYFUNCTION("""COMPUTED_VALUE"""),45630.66666666667)</f>
        <v>45630.66667</v>
      </c>
      <c r="E235" s="1">
        <f>IFERROR(__xludf.DUMMYFUNCTION("""COMPUTED_VALUE"""),2869.8)</f>
        <v>2869.8</v>
      </c>
      <c r="G235" s="2">
        <f>IFERROR(__xludf.DUMMYFUNCTION("""COMPUTED_VALUE"""),45630.66666666667)</f>
        <v>45630.66667</v>
      </c>
      <c r="H235" s="1">
        <f>IFERROR(__xludf.DUMMYFUNCTION("""COMPUTED_VALUE"""),2776.52)</f>
        <v>2776.52</v>
      </c>
      <c r="J235" s="2">
        <f>IFERROR(__xludf.DUMMYFUNCTION("""COMPUTED_VALUE"""),45630.66666666667)</f>
        <v>45630.66667</v>
      </c>
      <c r="K235" s="1">
        <f>IFERROR(__xludf.DUMMYFUNCTION("""COMPUTED_VALUE"""),2783.91)</f>
        <v>2783.91</v>
      </c>
      <c r="M235" s="2">
        <f>IFERROR(__xludf.DUMMYFUNCTION("""COMPUTED_VALUE"""),45630.66666666667)</f>
        <v>45630.66667</v>
      </c>
      <c r="N235" s="1">
        <f>IFERROR(__xludf.DUMMYFUNCTION("""COMPUTED_VALUE"""),8339328.0)</f>
        <v>8339328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IFERROR(__xludf.DUMMYFUNCTION("""COMPUTED_VALUE"""),2783.76)</f>
        <v>2783.76</v>
      </c>
      <c r="D236" s="2">
        <f>IFERROR(__xludf.DUMMYFUNCTION("""COMPUTED_VALUE"""),45631.66666666667)</f>
        <v>45631.66667</v>
      </c>
      <c r="E236" s="1">
        <f>IFERROR(__xludf.DUMMYFUNCTION("""COMPUTED_VALUE"""),2793.46)</f>
        <v>2793.46</v>
      </c>
      <c r="G236" s="2">
        <f>IFERROR(__xludf.DUMMYFUNCTION("""COMPUTED_VALUE"""),45631.66666666667)</f>
        <v>45631.66667</v>
      </c>
      <c r="H236" s="1">
        <f>IFERROR(__xludf.DUMMYFUNCTION("""COMPUTED_VALUE"""),2745.93)</f>
        <v>2745.93</v>
      </c>
      <c r="J236" s="2">
        <f>IFERROR(__xludf.DUMMYFUNCTION("""COMPUTED_VALUE"""),45631.66666666667)</f>
        <v>45631.66667</v>
      </c>
      <c r="K236" s="1">
        <f>IFERROR(__xludf.DUMMYFUNCTION("""COMPUTED_VALUE"""),2747.82)</f>
        <v>2747.82</v>
      </c>
      <c r="M236" s="2">
        <f>IFERROR(__xludf.DUMMYFUNCTION("""COMPUTED_VALUE"""),45631.66666666667)</f>
        <v>45631.66667</v>
      </c>
      <c r="N236" s="1">
        <f>IFERROR(__xludf.DUMMYFUNCTION("""COMPUTED_VALUE"""),7061450.0)</f>
        <v>7061450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IFERROR(__xludf.DUMMYFUNCTION("""COMPUTED_VALUE"""),2766.71)</f>
        <v>2766.71</v>
      </c>
      <c r="D237" s="2">
        <f>IFERROR(__xludf.DUMMYFUNCTION("""COMPUTED_VALUE"""),45632.66666666667)</f>
        <v>45632.66667</v>
      </c>
      <c r="E237" s="1">
        <f>IFERROR(__xludf.DUMMYFUNCTION("""COMPUTED_VALUE"""),2800.74)</f>
        <v>2800.74</v>
      </c>
      <c r="G237" s="2">
        <f>IFERROR(__xludf.DUMMYFUNCTION("""COMPUTED_VALUE"""),45632.66666666667)</f>
        <v>45632.66667</v>
      </c>
      <c r="H237" s="1">
        <f>IFERROR(__xludf.DUMMYFUNCTION("""COMPUTED_VALUE"""),2718.91)</f>
        <v>2718.91</v>
      </c>
      <c r="J237" s="2">
        <f>IFERROR(__xludf.DUMMYFUNCTION("""COMPUTED_VALUE"""),45632.66666666667)</f>
        <v>45632.66667</v>
      </c>
      <c r="K237" s="1">
        <f>IFERROR(__xludf.DUMMYFUNCTION("""COMPUTED_VALUE"""),2732.82)</f>
        <v>2732.82</v>
      </c>
      <c r="M237" s="2">
        <f>IFERROR(__xludf.DUMMYFUNCTION("""COMPUTED_VALUE"""),45632.66666666667)</f>
        <v>45632.66667</v>
      </c>
      <c r="N237" s="1">
        <f>IFERROR(__xludf.DUMMYFUNCTION("""COMPUTED_VALUE"""),8394315.0)</f>
        <v>8394315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IFERROR(__xludf.DUMMYFUNCTION("""COMPUTED_VALUE"""),2732.82)</f>
        <v>2732.82</v>
      </c>
      <c r="D238" s="2">
        <f>IFERROR(__xludf.DUMMYFUNCTION("""COMPUTED_VALUE"""),45635.66666666667)</f>
        <v>45635.66667</v>
      </c>
      <c r="E238" s="1">
        <f>IFERROR(__xludf.DUMMYFUNCTION("""COMPUTED_VALUE"""),2776.13)</f>
        <v>2776.13</v>
      </c>
      <c r="G238" s="2">
        <f>IFERROR(__xludf.DUMMYFUNCTION("""COMPUTED_VALUE"""),45635.66666666667)</f>
        <v>45635.66667</v>
      </c>
      <c r="H238" s="1">
        <f>IFERROR(__xludf.DUMMYFUNCTION("""COMPUTED_VALUE"""),2730.14)</f>
        <v>2730.14</v>
      </c>
      <c r="J238" s="2">
        <f>IFERROR(__xludf.DUMMYFUNCTION("""COMPUTED_VALUE"""),45635.66666666667)</f>
        <v>45635.66667</v>
      </c>
      <c r="K238" s="1">
        <f>IFERROR(__xludf.DUMMYFUNCTION("""COMPUTED_VALUE"""),2775.16)</f>
        <v>2775.16</v>
      </c>
      <c r="M238" s="2">
        <f>IFERROR(__xludf.DUMMYFUNCTION("""COMPUTED_VALUE"""),45635.66666666667)</f>
        <v>45635.66667</v>
      </c>
      <c r="N238" s="1">
        <f>IFERROR(__xludf.DUMMYFUNCTION("""COMPUTED_VALUE"""),9415715.0)</f>
        <v>9415715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IFERROR(__xludf.DUMMYFUNCTION("""COMPUTED_VALUE"""),2721.14)</f>
        <v>2721.14</v>
      </c>
      <c r="D239" s="2">
        <f>IFERROR(__xludf.DUMMYFUNCTION("""COMPUTED_VALUE"""),45636.66666666667)</f>
        <v>45636.66667</v>
      </c>
      <c r="E239" s="1">
        <f>IFERROR(__xludf.DUMMYFUNCTION("""COMPUTED_VALUE"""),2724.48)</f>
        <v>2724.48</v>
      </c>
      <c r="G239" s="2">
        <f>IFERROR(__xludf.DUMMYFUNCTION("""COMPUTED_VALUE"""),45636.66666666667)</f>
        <v>45636.66667</v>
      </c>
      <c r="H239" s="1">
        <f>IFERROR(__xludf.DUMMYFUNCTION("""COMPUTED_VALUE"""),2680.45)</f>
        <v>2680.45</v>
      </c>
      <c r="J239" s="2">
        <f>IFERROR(__xludf.DUMMYFUNCTION("""COMPUTED_VALUE"""),45636.66666666667)</f>
        <v>45636.66667</v>
      </c>
      <c r="K239" s="1">
        <f>IFERROR(__xludf.DUMMYFUNCTION("""COMPUTED_VALUE"""),2690.66)</f>
        <v>2690.66</v>
      </c>
      <c r="M239" s="2">
        <f>IFERROR(__xludf.DUMMYFUNCTION("""COMPUTED_VALUE"""),45636.66666666667)</f>
        <v>45636.66667</v>
      </c>
      <c r="N239" s="1">
        <f>IFERROR(__xludf.DUMMYFUNCTION("""COMPUTED_VALUE"""),1.1309038E7)</f>
        <v>11309038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IFERROR(__xludf.DUMMYFUNCTION("""COMPUTED_VALUE"""),2692.61)</f>
        <v>2692.61</v>
      </c>
      <c r="D240" s="2">
        <f>IFERROR(__xludf.DUMMYFUNCTION("""COMPUTED_VALUE"""),45637.66666666667)</f>
        <v>45637.66667</v>
      </c>
      <c r="E240" s="1">
        <f>IFERROR(__xludf.DUMMYFUNCTION("""COMPUTED_VALUE"""),2705.03)</f>
        <v>2705.03</v>
      </c>
      <c r="G240" s="2">
        <f>IFERROR(__xludf.DUMMYFUNCTION("""COMPUTED_VALUE"""),45637.66666666667)</f>
        <v>45637.66667</v>
      </c>
      <c r="H240" s="1">
        <f>IFERROR(__xludf.DUMMYFUNCTION("""COMPUTED_VALUE"""),2639.74)</f>
        <v>2639.74</v>
      </c>
      <c r="J240" s="2">
        <f>IFERROR(__xludf.DUMMYFUNCTION("""COMPUTED_VALUE"""),45637.66666666667)</f>
        <v>45637.66667</v>
      </c>
      <c r="K240" s="1">
        <f>IFERROR(__xludf.DUMMYFUNCTION("""COMPUTED_VALUE"""),2643.17)</f>
        <v>2643.17</v>
      </c>
      <c r="M240" s="2">
        <f>IFERROR(__xludf.DUMMYFUNCTION("""COMPUTED_VALUE"""),45637.66666666667)</f>
        <v>45637.66667</v>
      </c>
      <c r="N240" s="1">
        <f>IFERROR(__xludf.DUMMYFUNCTION("""COMPUTED_VALUE"""),1.149026E7)</f>
        <v>11490260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IFERROR(__xludf.DUMMYFUNCTION("""COMPUTED_VALUE"""),2633.11)</f>
        <v>2633.11</v>
      </c>
      <c r="D241" s="2">
        <f>IFERROR(__xludf.DUMMYFUNCTION("""COMPUTED_VALUE"""),45638.66666666667)</f>
        <v>45638.66667</v>
      </c>
      <c r="E241" s="1">
        <f>IFERROR(__xludf.DUMMYFUNCTION("""COMPUTED_VALUE"""),2634.75)</f>
        <v>2634.75</v>
      </c>
      <c r="G241" s="2">
        <f>IFERROR(__xludf.DUMMYFUNCTION("""COMPUTED_VALUE"""),45638.66666666667)</f>
        <v>45638.66667</v>
      </c>
      <c r="H241" s="1">
        <f>IFERROR(__xludf.DUMMYFUNCTION("""COMPUTED_VALUE"""),2596.89)</f>
        <v>2596.89</v>
      </c>
      <c r="J241" s="2">
        <f>IFERROR(__xludf.DUMMYFUNCTION("""COMPUTED_VALUE"""),45638.66666666667)</f>
        <v>45638.66667</v>
      </c>
      <c r="K241" s="1">
        <f>IFERROR(__xludf.DUMMYFUNCTION("""COMPUTED_VALUE"""),2602.66)</f>
        <v>2602.66</v>
      </c>
      <c r="M241" s="2">
        <f>IFERROR(__xludf.DUMMYFUNCTION("""COMPUTED_VALUE"""),45638.66666666667)</f>
        <v>45638.66667</v>
      </c>
      <c r="N241" s="1">
        <f>IFERROR(__xludf.DUMMYFUNCTION("""COMPUTED_VALUE"""),9357093.0)</f>
        <v>9357093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IFERROR(__xludf.DUMMYFUNCTION("""COMPUTED_VALUE"""),2596.59)</f>
        <v>2596.59</v>
      </c>
      <c r="D242" s="2">
        <f>IFERROR(__xludf.DUMMYFUNCTION("""COMPUTED_VALUE"""),45639.66666666667)</f>
        <v>45639.66667</v>
      </c>
      <c r="E242" s="1">
        <f>IFERROR(__xludf.DUMMYFUNCTION("""COMPUTED_VALUE"""),2596.59)</f>
        <v>2596.59</v>
      </c>
      <c r="G242" s="2">
        <f>IFERROR(__xludf.DUMMYFUNCTION("""COMPUTED_VALUE"""),45639.66666666667)</f>
        <v>45639.66667</v>
      </c>
      <c r="H242" s="1">
        <f>IFERROR(__xludf.DUMMYFUNCTION("""COMPUTED_VALUE"""),2533.64)</f>
        <v>2533.64</v>
      </c>
      <c r="J242" s="2">
        <f>IFERROR(__xludf.DUMMYFUNCTION("""COMPUTED_VALUE"""),45639.66666666667)</f>
        <v>45639.66667</v>
      </c>
      <c r="K242" s="1">
        <f>IFERROR(__xludf.DUMMYFUNCTION("""COMPUTED_VALUE"""),2559.79)</f>
        <v>2559.79</v>
      </c>
      <c r="M242" s="2">
        <f>IFERROR(__xludf.DUMMYFUNCTION("""COMPUTED_VALUE"""),45639.66666666667)</f>
        <v>45639.66667</v>
      </c>
      <c r="N242" s="1">
        <f>IFERROR(__xludf.DUMMYFUNCTION("""COMPUTED_VALUE"""),1.2393677E7)</f>
        <v>12393677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IFERROR(__xludf.DUMMYFUNCTION("""COMPUTED_VALUE"""),2560.64)</f>
        <v>2560.64</v>
      </c>
      <c r="D243" s="2">
        <f>IFERROR(__xludf.DUMMYFUNCTION("""COMPUTED_VALUE"""),45642.66666666667)</f>
        <v>45642.66667</v>
      </c>
      <c r="E243" s="1">
        <f>IFERROR(__xludf.DUMMYFUNCTION("""COMPUTED_VALUE"""),2595.72)</f>
        <v>2595.72</v>
      </c>
      <c r="G243" s="2">
        <f>IFERROR(__xludf.DUMMYFUNCTION("""COMPUTED_VALUE"""),45642.66666666667)</f>
        <v>45642.66667</v>
      </c>
      <c r="H243" s="1">
        <f>IFERROR(__xludf.DUMMYFUNCTION("""COMPUTED_VALUE"""),2524.28)</f>
        <v>2524.28</v>
      </c>
      <c r="J243" s="2">
        <f>IFERROR(__xludf.DUMMYFUNCTION("""COMPUTED_VALUE"""),45642.66666666667)</f>
        <v>45642.66667</v>
      </c>
      <c r="K243" s="1">
        <f>IFERROR(__xludf.DUMMYFUNCTION("""COMPUTED_VALUE"""),2529.69)</f>
        <v>2529.69</v>
      </c>
      <c r="M243" s="2">
        <f>IFERROR(__xludf.DUMMYFUNCTION("""COMPUTED_VALUE"""),45642.66666666667)</f>
        <v>45642.66667</v>
      </c>
      <c r="N243" s="1">
        <f>IFERROR(__xludf.DUMMYFUNCTION("""COMPUTED_VALUE"""),1.1612621E7)</f>
        <v>11612621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IFERROR(__xludf.DUMMYFUNCTION("""COMPUTED_VALUE"""),2527.27)</f>
        <v>2527.27</v>
      </c>
      <c r="D244" s="2">
        <f>IFERROR(__xludf.DUMMYFUNCTION("""COMPUTED_VALUE"""),45643.66666666667)</f>
        <v>45643.66667</v>
      </c>
      <c r="E244" s="1">
        <f>IFERROR(__xludf.DUMMYFUNCTION("""COMPUTED_VALUE"""),2547.71)</f>
        <v>2547.71</v>
      </c>
      <c r="G244" s="2">
        <f>IFERROR(__xludf.DUMMYFUNCTION("""COMPUTED_VALUE"""),45643.66666666667)</f>
        <v>45643.66667</v>
      </c>
      <c r="H244" s="1">
        <f>IFERROR(__xludf.DUMMYFUNCTION("""COMPUTED_VALUE"""),2506.07)</f>
        <v>2506.07</v>
      </c>
      <c r="J244" s="2">
        <f>IFERROR(__xludf.DUMMYFUNCTION("""COMPUTED_VALUE"""),45643.66666666667)</f>
        <v>45643.66667</v>
      </c>
      <c r="K244" s="1">
        <f>IFERROR(__xludf.DUMMYFUNCTION("""COMPUTED_VALUE"""),2513.72)</f>
        <v>2513.72</v>
      </c>
      <c r="M244" s="2">
        <f>IFERROR(__xludf.DUMMYFUNCTION("""COMPUTED_VALUE"""),45643.66666666667)</f>
        <v>45643.66667</v>
      </c>
      <c r="N244" s="1">
        <f>IFERROR(__xludf.DUMMYFUNCTION("""COMPUTED_VALUE"""),9710172.0)</f>
        <v>9710172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IFERROR(__xludf.DUMMYFUNCTION("""COMPUTED_VALUE"""),2517.95)</f>
        <v>2517.95</v>
      </c>
      <c r="D245" s="2">
        <f>IFERROR(__xludf.DUMMYFUNCTION("""COMPUTED_VALUE"""),45644.66666666667)</f>
        <v>45644.66667</v>
      </c>
      <c r="E245" s="1">
        <f>IFERROR(__xludf.DUMMYFUNCTION("""COMPUTED_VALUE"""),2533.63)</f>
        <v>2533.63</v>
      </c>
      <c r="G245" s="2">
        <f>IFERROR(__xludf.DUMMYFUNCTION("""COMPUTED_VALUE"""),45644.66666666667)</f>
        <v>45644.66667</v>
      </c>
      <c r="H245" s="1">
        <f>IFERROR(__xludf.DUMMYFUNCTION("""COMPUTED_VALUE"""),2415.98)</f>
        <v>2415.98</v>
      </c>
      <c r="J245" s="2">
        <f>IFERROR(__xludf.DUMMYFUNCTION("""COMPUTED_VALUE"""),45644.66666666667)</f>
        <v>45644.66667</v>
      </c>
      <c r="K245" s="1">
        <f>IFERROR(__xludf.DUMMYFUNCTION("""COMPUTED_VALUE"""),2418.19)</f>
        <v>2418.19</v>
      </c>
      <c r="M245" s="2">
        <f>IFERROR(__xludf.DUMMYFUNCTION("""COMPUTED_VALUE"""),45644.66666666667)</f>
        <v>45644.66667</v>
      </c>
      <c r="N245" s="1">
        <f>IFERROR(__xludf.DUMMYFUNCTION("""COMPUTED_VALUE"""),1.4806132E7)</f>
        <v>14806132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IFERROR(__xludf.DUMMYFUNCTION("""COMPUTED_VALUE"""),2365.33)</f>
        <v>2365.33</v>
      </c>
      <c r="D246" s="2">
        <f>IFERROR(__xludf.DUMMYFUNCTION("""COMPUTED_VALUE"""),45645.66666666667)</f>
        <v>45645.66667</v>
      </c>
      <c r="E246" s="1">
        <f>IFERROR(__xludf.DUMMYFUNCTION("""COMPUTED_VALUE"""),2381.38)</f>
        <v>2381.38</v>
      </c>
      <c r="G246" s="2">
        <f>IFERROR(__xludf.DUMMYFUNCTION("""COMPUTED_VALUE"""),45645.66666666667)</f>
        <v>45645.66667</v>
      </c>
      <c r="H246" s="1">
        <f>IFERROR(__xludf.DUMMYFUNCTION("""COMPUTED_VALUE"""),2321.57)</f>
        <v>2321.57</v>
      </c>
      <c r="J246" s="2">
        <f>IFERROR(__xludf.DUMMYFUNCTION("""COMPUTED_VALUE"""),45645.66666666667)</f>
        <v>45645.66667</v>
      </c>
      <c r="K246" s="1">
        <f>IFERROR(__xludf.DUMMYFUNCTION("""COMPUTED_VALUE"""),2344.48)</f>
        <v>2344.48</v>
      </c>
      <c r="M246" s="2">
        <f>IFERROR(__xludf.DUMMYFUNCTION("""COMPUTED_VALUE"""),45645.66666666667)</f>
        <v>45645.66667</v>
      </c>
      <c r="N246" s="1">
        <f>IFERROR(__xludf.DUMMYFUNCTION("""COMPUTED_VALUE"""),1.8357728E7)</f>
        <v>18357728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IFERROR(__xludf.DUMMYFUNCTION("""COMPUTED_VALUE"""),2344.48)</f>
        <v>2344.48</v>
      </c>
      <c r="D247" s="2">
        <f>IFERROR(__xludf.DUMMYFUNCTION("""COMPUTED_VALUE"""),45646.66666666667)</f>
        <v>45646.66667</v>
      </c>
      <c r="E247" s="1">
        <f>IFERROR(__xludf.DUMMYFUNCTION("""COMPUTED_VALUE"""),2388.82)</f>
        <v>2388.82</v>
      </c>
      <c r="G247" s="2">
        <f>IFERROR(__xludf.DUMMYFUNCTION("""COMPUTED_VALUE"""),45646.66666666667)</f>
        <v>45646.66667</v>
      </c>
      <c r="H247" s="1">
        <f>IFERROR(__xludf.DUMMYFUNCTION("""COMPUTED_VALUE"""),2338.23)</f>
        <v>2338.23</v>
      </c>
      <c r="J247" s="2">
        <f>IFERROR(__xludf.DUMMYFUNCTION("""COMPUTED_VALUE"""),45646.66666666667)</f>
        <v>45646.66667</v>
      </c>
      <c r="K247" s="1">
        <f>IFERROR(__xludf.DUMMYFUNCTION("""COMPUTED_VALUE"""),2372.06)</f>
        <v>2372.06</v>
      </c>
      <c r="M247" s="2">
        <f>IFERROR(__xludf.DUMMYFUNCTION("""COMPUTED_VALUE"""),45646.66666666667)</f>
        <v>45646.66667</v>
      </c>
      <c r="N247" s="1">
        <f>IFERROR(__xludf.DUMMYFUNCTION("""COMPUTED_VALUE"""),2.5879336E7)</f>
        <v>25879336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IFERROR(__xludf.DUMMYFUNCTION("""COMPUTED_VALUE"""),2365.24)</f>
        <v>2365.24</v>
      </c>
      <c r="D248" s="2">
        <f>IFERROR(__xludf.DUMMYFUNCTION("""COMPUTED_VALUE"""),45649.66666666667)</f>
        <v>45649.66667</v>
      </c>
      <c r="E248" s="1">
        <f>IFERROR(__xludf.DUMMYFUNCTION("""COMPUTED_VALUE"""),2377.37)</f>
        <v>2377.37</v>
      </c>
      <c r="G248" s="2">
        <f>IFERROR(__xludf.DUMMYFUNCTION("""COMPUTED_VALUE"""),45649.66666666667)</f>
        <v>45649.66667</v>
      </c>
      <c r="H248" s="1">
        <f>IFERROR(__xludf.DUMMYFUNCTION("""COMPUTED_VALUE"""),2346.59)</f>
        <v>2346.59</v>
      </c>
      <c r="J248" s="2">
        <f>IFERROR(__xludf.DUMMYFUNCTION("""COMPUTED_VALUE"""),45649.66666666667)</f>
        <v>45649.66667</v>
      </c>
      <c r="K248" s="1">
        <f>IFERROR(__xludf.DUMMYFUNCTION("""COMPUTED_VALUE"""),2373.4)</f>
        <v>2373.4</v>
      </c>
      <c r="M248" s="2">
        <f>IFERROR(__xludf.DUMMYFUNCTION("""COMPUTED_VALUE"""),45649.66666666667)</f>
        <v>45649.66667</v>
      </c>
      <c r="N248" s="1">
        <f>IFERROR(__xludf.DUMMYFUNCTION("""COMPUTED_VALUE"""),9553966.0)</f>
        <v>9553966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IFERROR(__xludf.DUMMYFUNCTION("""COMPUTED_VALUE"""),2364.65)</f>
        <v>2364.65</v>
      </c>
      <c r="D249" s="2">
        <f>IFERROR(__xludf.DUMMYFUNCTION("""COMPUTED_VALUE"""),45650.54166666667)</f>
        <v>45650.54167</v>
      </c>
      <c r="E249" s="1">
        <f>IFERROR(__xludf.DUMMYFUNCTION("""COMPUTED_VALUE"""),2388.54)</f>
        <v>2388.54</v>
      </c>
      <c r="G249" s="2">
        <f>IFERROR(__xludf.DUMMYFUNCTION("""COMPUTED_VALUE"""),45650.54166666667)</f>
        <v>45650.54167</v>
      </c>
      <c r="H249" s="1">
        <f>IFERROR(__xludf.DUMMYFUNCTION("""COMPUTED_VALUE"""),2364.65)</f>
        <v>2364.65</v>
      </c>
      <c r="J249" s="2">
        <f>IFERROR(__xludf.DUMMYFUNCTION("""COMPUTED_VALUE"""),45650.54166666667)</f>
        <v>45650.54167</v>
      </c>
      <c r="K249" s="1">
        <f>IFERROR(__xludf.DUMMYFUNCTION("""COMPUTED_VALUE"""),2383.67)</f>
        <v>2383.67</v>
      </c>
      <c r="M249" s="2">
        <f>IFERROR(__xludf.DUMMYFUNCTION("""COMPUTED_VALUE"""),45650.54166666667)</f>
        <v>45650.54167</v>
      </c>
      <c r="N249" s="1">
        <f>IFERROR(__xludf.DUMMYFUNCTION("""COMPUTED_VALUE"""),4990252.0)</f>
        <v>4990252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IFERROR(__xludf.DUMMYFUNCTION("""COMPUTED_VALUE"""),2373.03)</f>
        <v>2373.03</v>
      </c>
      <c r="D250" s="2">
        <f>IFERROR(__xludf.DUMMYFUNCTION("""COMPUTED_VALUE"""),45652.66666666667)</f>
        <v>45652.66667</v>
      </c>
      <c r="E250" s="1">
        <f>IFERROR(__xludf.DUMMYFUNCTION("""COMPUTED_VALUE"""),2399.21)</f>
        <v>2399.21</v>
      </c>
      <c r="G250" s="2">
        <f>IFERROR(__xludf.DUMMYFUNCTION("""COMPUTED_VALUE"""),45652.66666666667)</f>
        <v>45652.66667</v>
      </c>
      <c r="H250" s="1">
        <f>IFERROR(__xludf.DUMMYFUNCTION("""COMPUTED_VALUE"""),2361.82)</f>
        <v>2361.82</v>
      </c>
      <c r="J250" s="2">
        <f>IFERROR(__xludf.DUMMYFUNCTION("""COMPUTED_VALUE"""),45652.66666666667)</f>
        <v>45652.66667</v>
      </c>
      <c r="K250" s="1">
        <f>IFERROR(__xludf.DUMMYFUNCTION("""COMPUTED_VALUE"""),2388.38)</f>
        <v>2388.38</v>
      </c>
      <c r="M250" s="2">
        <f>IFERROR(__xludf.DUMMYFUNCTION("""COMPUTED_VALUE"""),45652.66666666667)</f>
        <v>45652.66667</v>
      </c>
      <c r="N250" s="1">
        <f>IFERROR(__xludf.DUMMYFUNCTION("""COMPUTED_VALUE"""),6709545.0)</f>
        <v>6709545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IFERROR(__xludf.DUMMYFUNCTION("""COMPUTED_VALUE"""),2377.56)</f>
        <v>2377.56</v>
      </c>
      <c r="D251" s="2">
        <f>IFERROR(__xludf.DUMMYFUNCTION("""COMPUTED_VALUE"""),45653.66666666667)</f>
        <v>45653.66667</v>
      </c>
      <c r="E251" s="1">
        <f>IFERROR(__xludf.DUMMYFUNCTION("""COMPUTED_VALUE"""),2398.07)</f>
        <v>2398.07</v>
      </c>
      <c r="G251" s="2">
        <f>IFERROR(__xludf.DUMMYFUNCTION("""COMPUTED_VALUE"""),45653.66666666667)</f>
        <v>45653.66667</v>
      </c>
      <c r="H251" s="1">
        <f>IFERROR(__xludf.DUMMYFUNCTION("""COMPUTED_VALUE"""),2357.12)</f>
        <v>2357.12</v>
      </c>
      <c r="J251" s="2">
        <f>IFERROR(__xludf.DUMMYFUNCTION("""COMPUTED_VALUE"""),45653.66666666667)</f>
        <v>45653.66667</v>
      </c>
      <c r="K251" s="1">
        <f>IFERROR(__xludf.DUMMYFUNCTION("""COMPUTED_VALUE"""),2366.79)</f>
        <v>2366.79</v>
      </c>
      <c r="M251" s="2">
        <f>IFERROR(__xludf.DUMMYFUNCTION("""COMPUTED_VALUE"""),45653.66666666667)</f>
        <v>45653.66667</v>
      </c>
      <c r="N251" s="1">
        <f>IFERROR(__xludf.DUMMYFUNCTION("""COMPUTED_VALUE"""),5749473.0)</f>
        <v>5749473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IFERROR(__xludf.DUMMYFUNCTION("""COMPUTED_VALUE"""),2363.75)</f>
        <v>2363.75</v>
      </c>
      <c r="D252" s="2">
        <f>IFERROR(__xludf.DUMMYFUNCTION("""COMPUTED_VALUE"""),45656.66666666667)</f>
        <v>45656.66667</v>
      </c>
      <c r="E252" s="1">
        <f>IFERROR(__xludf.DUMMYFUNCTION("""COMPUTED_VALUE"""),2366.7)</f>
        <v>2366.7</v>
      </c>
      <c r="G252" s="2">
        <f>IFERROR(__xludf.DUMMYFUNCTION("""COMPUTED_VALUE"""),45656.66666666667)</f>
        <v>45656.66667</v>
      </c>
      <c r="H252" s="1">
        <f>IFERROR(__xludf.DUMMYFUNCTION("""COMPUTED_VALUE"""),2324.15)</f>
        <v>2324.15</v>
      </c>
      <c r="J252" s="2">
        <f>IFERROR(__xludf.DUMMYFUNCTION("""COMPUTED_VALUE"""),45656.66666666667)</f>
        <v>45656.66667</v>
      </c>
      <c r="K252" s="1">
        <f>IFERROR(__xludf.DUMMYFUNCTION("""COMPUTED_VALUE"""),2355.01)</f>
        <v>2355.01</v>
      </c>
      <c r="M252" s="2">
        <f>IFERROR(__xludf.DUMMYFUNCTION("""COMPUTED_VALUE"""),45656.66666666667)</f>
        <v>45656.66667</v>
      </c>
      <c r="N252" s="1">
        <f>IFERROR(__xludf.DUMMYFUNCTION("""COMPUTED_VALUE"""),7706209.0)</f>
        <v>7706209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IFERROR(__xludf.DUMMYFUNCTION("""COMPUTED_VALUE"""),2365.23)</f>
        <v>2365.23</v>
      </c>
      <c r="D253" s="2">
        <f>IFERROR(__xludf.DUMMYFUNCTION("""COMPUTED_VALUE"""),45657.66666666667)</f>
        <v>45657.66667</v>
      </c>
      <c r="E253" s="1">
        <f>IFERROR(__xludf.DUMMYFUNCTION("""COMPUTED_VALUE"""),2375.85)</f>
        <v>2375.85</v>
      </c>
      <c r="G253" s="2">
        <f>IFERROR(__xludf.DUMMYFUNCTION("""COMPUTED_VALUE"""),45657.66666666667)</f>
        <v>45657.66667</v>
      </c>
      <c r="H253" s="1">
        <f>IFERROR(__xludf.DUMMYFUNCTION("""COMPUTED_VALUE"""),2351.69)</f>
        <v>2351.69</v>
      </c>
      <c r="J253" s="2">
        <f>IFERROR(__xludf.DUMMYFUNCTION("""COMPUTED_VALUE"""),45657.66666666667)</f>
        <v>45657.66667</v>
      </c>
      <c r="K253" s="1">
        <f>IFERROR(__xludf.DUMMYFUNCTION("""COMPUTED_VALUE"""),2357.12)</f>
        <v>2357.12</v>
      </c>
      <c r="M253" s="2">
        <f>IFERROR(__xludf.DUMMYFUNCTION("""COMPUTED_VALUE"""),45657.66666666667)</f>
        <v>45657.66667</v>
      </c>
      <c r="N253" s="1">
        <f>IFERROR(__xludf.DUMMYFUNCTION("""COMPUTED_VALUE"""),6401873.0)</f>
        <v>6401873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IFERROR(__xludf.DUMMYFUNCTION("""COMPUTED_VALUE"""),2364.88)</f>
        <v>2364.88</v>
      </c>
      <c r="D254" s="2">
        <f>IFERROR(__xludf.DUMMYFUNCTION("""COMPUTED_VALUE"""),45659.66666666667)</f>
        <v>45659.66667</v>
      </c>
      <c r="E254" s="1">
        <f>IFERROR(__xludf.DUMMYFUNCTION("""COMPUTED_VALUE"""),2385.78)</f>
        <v>2385.78</v>
      </c>
      <c r="G254" s="2">
        <f>IFERROR(__xludf.DUMMYFUNCTION("""COMPUTED_VALUE"""),45659.66666666667)</f>
        <v>45659.66667</v>
      </c>
      <c r="H254" s="1">
        <f>IFERROR(__xludf.DUMMYFUNCTION("""COMPUTED_VALUE"""),2313.28)</f>
        <v>2313.28</v>
      </c>
      <c r="J254" s="2">
        <f>IFERROR(__xludf.DUMMYFUNCTION("""COMPUTED_VALUE"""),45659.66666666667)</f>
        <v>45659.66667</v>
      </c>
      <c r="K254" s="1">
        <f>IFERROR(__xludf.DUMMYFUNCTION("""COMPUTED_VALUE"""),2322.1)</f>
        <v>2322.1</v>
      </c>
      <c r="M254" s="2">
        <f>IFERROR(__xludf.DUMMYFUNCTION("""COMPUTED_VALUE"""),45659.66666666667)</f>
        <v>45659.66667</v>
      </c>
      <c r="N254" s="1">
        <f>IFERROR(__xludf.DUMMYFUNCTION("""COMPUTED_VALUE"""),6895787.0)</f>
        <v>6895787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IFERROR(__xludf.DUMMYFUNCTION("""COMPUTED_VALUE"""),2333.6)</f>
        <v>2333.6</v>
      </c>
      <c r="D255" s="2">
        <f>IFERROR(__xludf.DUMMYFUNCTION("""COMPUTED_VALUE"""),45660.66666666667)</f>
        <v>45660.66667</v>
      </c>
      <c r="E255" s="1">
        <f>IFERROR(__xludf.DUMMYFUNCTION("""COMPUTED_VALUE"""),2367.51)</f>
        <v>2367.51</v>
      </c>
      <c r="G255" s="2">
        <f>IFERROR(__xludf.DUMMYFUNCTION("""COMPUTED_VALUE"""),45660.66666666667)</f>
        <v>45660.66667</v>
      </c>
      <c r="H255" s="1">
        <f>IFERROR(__xludf.DUMMYFUNCTION("""COMPUTED_VALUE"""),2333.6)</f>
        <v>2333.6</v>
      </c>
      <c r="J255" s="2">
        <f>IFERROR(__xludf.DUMMYFUNCTION("""COMPUTED_VALUE"""),45660.66666666667)</f>
        <v>45660.66667</v>
      </c>
      <c r="K255" s="1">
        <f>IFERROR(__xludf.DUMMYFUNCTION("""COMPUTED_VALUE"""),2356.87)</f>
        <v>2356.87</v>
      </c>
      <c r="M255" s="2">
        <f>IFERROR(__xludf.DUMMYFUNCTION("""COMPUTED_VALUE"""),45660.66666666667)</f>
        <v>45660.66667</v>
      </c>
      <c r="N255" s="1">
        <f>IFERROR(__xludf.DUMMYFUNCTION("""COMPUTED_VALUE"""),7756615.0)</f>
        <v>7756615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IFERROR(__xludf.DUMMYFUNCTION("""COMPUTED_VALUE"""),2362.85)</f>
        <v>2362.85</v>
      </c>
      <c r="D256" s="2">
        <f>IFERROR(__xludf.DUMMYFUNCTION("""COMPUTED_VALUE"""),45663.66666666667)</f>
        <v>45663.66667</v>
      </c>
      <c r="E256" s="1">
        <f>IFERROR(__xludf.DUMMYFUNCTION("""COMPUTED_VALUE"""),2392.06)</f>
        <v>2392.06</v>
      </c>
      <c r="G256" s="2">
        <f>IFERROR(__xludf.DUMMYFUNCTION("""COMPUTED_VALUE"""),45663.66666666667)</f>
        <v>45663.66667</v>
      </c>
      <c r="H256" s="1">
        <f>IFERROR(__xludf.DUMMYFUNCTION("""COMPUTED_VALUE"""),2340.05)</f>
        <v>2340.05</v>
      </c>
      <c r="J256" s="2">
        <f>IFERROR(__xludf.DUMMYFUNCTION("""COMPUTED_VALUE"""),45663.66666666667)</f>
        <v>45663.66667</v>
      </c>
      <c r="K256" s="1">
        <f>IFERROR(__xludf.DUMMYFUNCTION("""COMPUTED_VALUE"""),2344.41)</f>
        <v>2344.41</v>
      </c>
      <c r="M256" s="2">
        <f>IFERROR(__xludf.DUMMYFUNCTION("""COMPUTED_VALUE"""),45663.66666666667)</f>
        <v>45663.66667</v>
      </c>
      <c r="N256" s="1">
        <f>IFERROR(__xludf.DUMMYFUNCTION("""COMPUTED_VALUE"""),8980139.0)</f>
        <v>8980139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IFERROR(__xludf.DUMMYFUNCTION("""COMPUTED_VALUE"""),2343.32)</f>
        <v>2343.32</v>
      </c>
      <c r="D257" s="2">
        <f>IFERROR(__xludf.DUMMYFUNCTION("""COMPUTED_VALUE"""),45664.66666666667)</f>
        <v>45664.66667</v>
      </c>
      <c r="E257" s="1">
        <f>IFERROR(__xludf.DUMMYFUNCTION("""COMPUTED_VALUE"""),2361.71)</f>
        <v>2361.71</v>
      </c>
      <c r="G257" s="2">
        <f>IFERROR(__xludf.DUMMYFUNCTION("""COMPUTED_VALUE"""),45664.66666666667)</f>
        <v>45664.66667</v>
      </c>
      <c r="H257" s="1">
        <f>IFERROR(__xludf.DUMMYFUNCTION("""COMPUTED_VALUE"""),2311.63)</f>
        <v>2311.63</v>
      </c>
      <c r="J257" s="2">
        <f>IFERROR(__xludf.DUMMYFUNCTION("""COMPUTED_VALUE"""),45664.66666666667)</f>
        <v>45664.66667</v>
      </c>
      <c r="K257" s="1">
        <f>IFERROR(__xludf.DUMMYFUNCTION("""COMPUTED_VALUE"""),2315.41)</f>
        <v>2315.41</v>
      </c>
      <c r="M257" s="2">
        <f>IFERROR(__xludf.DUMMYFUNCTION("""COMPUTED_VALUE"""),45664.66666666667)</f>
        <v>45664.66667</v>
      </c>
      <c r="N257" s="1">
        <f>IFERROR(__xludf.DUMMYFUNCTION("""COMPUTED_VALUE"""),8796340.0)</f>
        <v>8796340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IFERROR(__xludf.DUMMYFUNCTION("""COMPUTED_VALUE"""),2305.66)</f>
        <v>2305.66</v>
      </c>
      <c r="D258" s="2">
        <f>IFERROR(__xludf.DUMMYFUNCTION("""COMPUTED_VALUE"""),45665.66666666667)</f>
        <v>45665.66667</v>
      </c>
      <c r="E258" s="1">
        <f>IFERROR(__xludf.DUMMYFUNCTION("""COMPUTED_VALUE"""),2351.58)</f>
        <v>2351.58</v>
      </c>
      <c r="G258" s="2">
        <f>IFERROR(__xludf.DUMMYFUNCTION("""COMPUTED_VALUE"""),45665.66666666667)</f>
        <v>45665.66667</v>
      </c>
      <c r="H258" s="1">
        <f>IFERROR(__xludf.DUMMYFUNCTION("""COMPUTED_VALUE"""),2289.18)</f>
        <v>2289.18</v>
      </c>
      <c r="J258" s="2">
        <f>IFERROR(__xludf.DUMMYFUNCTION("""COMPUTED_VALUE"""),45665.66666666667)</f>
        <v>45665.66667</v>
      </c>
      <c r="K258" s="1">
        <f>IFERROR(__xludf.DUMMYFUNCTION("""COMPUTED_VALUE"""),2348.05)</f>
        <v>2348.05</v>
      </c>
      <c r="M258" s="2">
        <f>IFERROR(__xludf.DUMMYFUNCTION("""COMPUTED_VALUE"""),45665.66666666667)</f>
        <v>45665.66667</v>
      </c>
      <c r="N258" s="1">
        <f>IFERROR(__xludf.DUMMYFUNCTION("""COMPUTED_VALUE"""),1.0390751E7)</f>
        <v>10390751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IFERROR(__xludf.DUMMYFUNCTION("""COMPUTED_VALUE"""),2341.14)</f>
        <v>2341.14</v>
      </c>
      <c r="D259" s="2">
        <f>IFERROR(__xludf.DUMMYFUNCTION("""COMPUTED_VALUE"""),45667.66666666667)</f>
        <v>45667.66667</v>
      </c>
      <c r="E259" s="1">
        <f>IFERROR(__xludf.DUMMYFUNCTION("""COMPUTED_VALUE"""),2341.14)</f>
        <v>2341.14</v>
      </c>
      <c r="G259" s="2">
        <f>IFERROR(__xludf.DUMMYFUNCTION("""COMPUTED_VALUE"""),45667.66666666667)</f>
        <v>45667.66667</v>
      </c>
      <c r="H259" s="1">
        <f>IFERROR(__xludf.DUMMYFUNCTION("""COMPUTED_VALUE"""),2285.14)</f>
        <v>2285.14</v>
      </c>
      <c r="J259" s="2">
        <f>IFERROR(__xludf.DUMMYFUNCTION("""COMPUTED_VALUE"""),45667.66666666667)</f>
        <v>45667.66667</v>
      </c>
      <c r="K259" s="1">
        <f>IFERROR(__xludf.DUMMYFUNCTION("""COMPUTED_VALUE"""),2289.32)</f>
        <v>2289.32</v>
      </c>
      <c r="M259" s="2">
        <f>IFERROR(__xludf.DUMMYFUNCTION("""COMPUTED_VALUE"""),45667.66666666667)</f>
        <v>45667.66667</v>
      </c>
      <c r="N259" s="1">
        <f>IFERROR(__xludf.DUMMYFUNCTION("""COMPUTED_VALUE"""),1.150644E7)</f>
        <v>11506440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IFERROR(__xludf.DUMMYFUNCTION("""COMPUTED_VALUE"""),2290.03)</f>
        <v>2290.03</v>
      </c>
      <c r="D260" s="2">
        <f>IFERROR(__xludf.DUMMYFUNCTION("""COMPUTED_VALUE"""),45670.66666666667)</f>
        <v>45670.66667</v>
      </c>
      <c r="E260" s="1">
        <f>IFERROR(__xludf.DUMMYFUNCTION("""COMPUTED_VALUE"""),2323.4)</f>
        <v>2323.4</v>
      </c>
      <c r="G260" s="2">
        <f>IFERROR(__xludf.DUMMYFUNCTION("""COMPUTED_VALUE"""),45670.66666666667)</f>
        <v>45670.66667</v>
      </c>
      <c r="H260" s="1">
        <f>IFERROR(__xludf.DUMMYFUNCTION("""COMPUTED_VALUE"""),2280.54)</f>
        <v>2280.54</v>
      </c>
      <c r="J260" s="2">
        <f>IFERROR(__xludf.DUMMYFUNCTION("""COMPUTED_VALUE"""),45670.66666666667)</f>
        <v>45670.66667</v>
      </c>
      <c r="K260" s="1">
        <f>IFERROR(__xludf.DUMMYFUNCTION("""COMPUTED_VALUE"""),2322.05)</f>
        <v>2322.05</v>
      </c>
      <c r="M260" s="2">
        <f>IFERROR(__xludf.DUMMYFUNCTION("""COMPUTED_VALUE"""),45670.66666666667)</f>
        <v>45670.66667</v>
      </c>
      <c r="N260" s="1">
        <f>IFERROR(__xludf.DUMMYFUNCTION("""COMPUTED_VALUE"""),9745131.0)</f>
        <v>9745131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IFERROR(__xludf.DUMMYFUNCTION("""COMPUTED_VALUE"""),2349.95)</f>
        <v>2349.95</v>
      </c>
      <c r="D261" s="2">
        <f>IFERROR(__xludf.DUMMYFUNCTION("""COMPUTED_VALUE"""),45671.66666666667)</f>
        <v>45671.66667</v>
      </c>
      <c r="E261" s="1">
        <f>IFERROR(__xludf.DUMMYFUNCTION("""COMPUTED_VALUE"""),2397.1)</f>
        <v>2397.1</v>
      </c>
      <c r="G261" s="2">
        <f>IFERROR(__xludf.DUMMYFUNCTION("""COMPUTED_VALUE"""),45671.66666666667)</f>
        <v>45671.66667</v>
      </c>
      <c r="H261" s="1">
        <f>IFERROR(__xludf.DUMMYFUNCTION("""COMPUTED_VALUE"""),2349.95)</f>
        <v>2349.95</v>
      </c>
      <c r="J261" s="2">
        <f>IFERROR(__xludf.DUMMYFUNCTION("""COMPUTED_VALUE"""),45671.66666666667)</f>
        <v>45671.66667</v>
      </c>
      <c r="K261" s="1">
        <f>IFERROR(__xludf.DUMMYFUNCTION("""COMPUTED_VALUE"""),2396.69)</f>
        <v>2396.69</v>
      </c>
      <c r="M261" s="2">
        <f>IFERROR(__xludf.DUMMYFUNCTION("""COMPUTED_VALUE"""),45671.66666666667)</f>
        <v>45671.66667</v>
      </c>
      <c r="N261" s="1">
        <f>IFERROR(__xludf.DUMMYFUNCTION("""COMPUTED_VALUE"""),1.1415473E7)</f>
        <v>11415473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IFERROR(__xludf.DUMMYFUNCTION("""COMPUTED_VALUE"""),2450.12)</f>
        <v>2450.12</v>
      </c>
      <c r="D262" s="2">
        <f>IFERROR(__xludf.DUMMYFUNCTION("""COMPUTED_VALUE"""),45672.66666666667)</f>
        <v>45672.66667</v>
      </c>
      <c r="E262" s="1">
        <f>IFERROR(__xludf.DUMMYFUNCTION("""COMPUTED_VALUE"""),2483.5)</f>
        <v>2483.5</v>
      </c>
      <c r="G262" s="2">
        <f>IFERROR(__xludf.DUMMYFUNCTION("""COMPUTED_VALUE"""),45672.66666666667)</f>
        <v>45672.66667</v>
      </c>
      <c r="H262" s="1">
        <f>IFERROR(__xludf.DUMMYFUNCTION("""COMPUTED_VALUE"""),2439.78)</f>
        <v>2439.78</v>
      </c>
      <c r="J262" s="2">
        <f>IFERROR(__xludf.DUMMYFUNCTION("""COMPUTED_VALUE"""),45672.66666666667)</f>
        <v>45672.66667</v>
      </c>
      <c r="K262" s="1">
        <f>IFERROR(__xludf.DUMMYFUNCTION("""COMPUTED_VALUE"""),2449.38)</f>
        <v>2449.38</v>
      </c>
      <c r="M262" s="2">
        <f>IFERROR(__xludf.DUMMYFUNCTION("""COMPUTED_VALUE"""),45672.66666666667)</f>
        <v>45672.66667</v>
      </c>
      <c r="N262" s="1">
        <f>IFERROR(__xludf.DUMMYFUNCTION("""COMPUTED_VALUE"""),1.39154E7)</f>
        <v>13915400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IFERROR(__xludf.DUMMYFUNCTION("""COMPUTED_VALUE"""),2442.45)</f>
        <v>2442.45</v>
      </c>
      <c r="D263" s="2">
        <f>IFERROR(__xludf.DUMMYFUNCTION("""COMPUTED_VALUE"""),45673.66666666667)</f>
        <v>45673.66667</v>
      </c>
      <c r="E263" s="1">
        <f>IFERROR(__xludf.DUMMYFUNCTION("""COMPUTED_VALUE"""),2474.68)</f>
        <v>2474.68</v>
      </c>
      <c r="G263" s="2">
        <f>IFERROR(__xludf.DUMMYFUNCTION("""COMPUTED_VALUE"""),45673.66666666667)</f>
        <v>45673.66667</v>
      </c>
      <c r="H263" s="1">
        <f>IFERROR(__xludf.DUMMYFUNCTION("""COMPUTED_VALUE"""),2416.32)</f>
        <v>2416.32</v>
      </c>
      <c r="J263" s="2">
        <f>IFERROR(__xludf.DUMMYFUNCTION("""COMPUTED_VALUE"""),45673.66666666667)</f>
        <v>45673.66667</v>
      </c>
      <c r="K263" s="1">
        <f>IFERROR(__xludf.DUMMYFUNCTION("""COMPUTED_VALUE"""),2473.04)</f>
        <v>2473.04</v>
      </c>
      <c r="M263" s="2">
        <f>IFERROR(__xludf.DUMMYFUNCTION("""COMPUTED_VALUE"""),45673.66666666667)</f>
        <v>45673.66667</v>
      </c>
      <c r="N263" s="1">
        <f>IFERROR(__xludf.DUMMYFUNCTION("""COMPUTED_VALUE"""),1.1249668E7)</f>
        <v>11249668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IFERROR(__xludf.DUMMYFUNCTION("""COMPUTED_VALUE"""),2473.04)</f>
        <v>2473.04</v>
      </c>
      <c r="D264" s="2">
        <f>IFERROR(__xludf.DUMMYFUNCTION("""COMPUTED_VALUE"""),45674.66666666667)</f>
        <v>45674.66667</v>
      </c>
      <c r="E264" s="1">
        <f>IFERROR(__xludf.DUMMYFUNCTION("""COMPUTED_VALUE"""),2517.27)</f>
        <v>2517.27</v>
      </c>
      <c r="G264" s="2">
        <f>IFERROR(__xludf.DUMMYFUNCTION("""COMPUTED_VALUE"""),45674.66666666667)</f>
        <v>45674.66667</v>
      </c>
      <c r="H264" s="1">
        <f>IFERROR(__xludf.DUMMYFUNCTION("""COMPUTED_VALUE"""),2473.04)</f>
        <v>2473.04</v>
      </c>
      <c r="J264" s="2">
        <f>IFERROR(__xludf.DUMMYFUNCTION("""COMPUTED_VALUE"""),45674.66666666667)</f>
        <v>45674.66667</v>
      </c>
      <c r="K264" s="1">
        <f>IFERROR(__xludf.DUMMYFUNCTION("""COMPUTED_VALUE"""),2483.75)</f>
        <v>2483.75</v>
      </c>
      <c r="M264" s="2">
        <f>IFERROR(__xludf.DUMMYFUNCTION("""COMPUTED_VALUE"""),45674.66666666667)</f>
        <v>45674.66667</v>
      </c>
      <c r="N264" s="1">
        <f>IFERROR(__xludf.DUMMYFUNCTION("""COMPUTED_VALUE"""),1.2113944E7)</f>
        <v>12113944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IFERROR(__xludf.DUMMYFUNCTION("""COMPUTED_VALUE"""),2488.76)</f>
        <v>2488.76</v>
      </c>
      <c r="D265" s="2">
        <f>IFERROR(__xludf.DUMMYFUNCTION("""COMPUTED_VALUE"""),45678.66666666667)</f>
        <v>45678.66667</v>
      </c>
      <c r="E265" s="1">
        <f>IFERROR(__xludf.DUMMYFUNCTION("""COMPUTED_VALUE"""),2533.56)</f>
        <v>2533.56</v>
      </c>
      <c r="G265" s="2">
        <f>IFERROR(__xludf.DUMMYFUNCTION("""COMPUTED_VALUE"""),45678.66666666667)</f>
        <v>45678.66667</v>
      </c>
      <c r="H265" s="1">
        <f>IFERROR(__xludf.DUMMYFUNCTION("""COMPUTED_VALUE"""),2443.49)</f>
        <v>2443.49</v>
      </c>
      <c r="J265" s="2">
        <f>IFERROR(__xludf.DUMMYFUNCTION("""COMPUTED_VALUE"""),45678.66666666667)</f>
        <v>45678.66667</v>
      </c>
      <c r="K265" s="1">
        <f>IFERROR(__xludf.DUMMYFUNCTION("""COMPUTED_VALUE"""),2447.44)</f>
        <v>2447.44</v>
      </c>
      <c r="M265" s="2">
        <f>IFERROR(__xludf.DUMMYFUNCTION("""COMPUTED_VALUE"""),45678.66666666667)</f>
        <v>45678.66667</v>
      </c>
      <c r="N265" s="1">
        <f>IFERROR(__xludf.DUMMYFUNCTION("""COMPUTED_VALUE"""),1.7003509E7)</f>
        <v>17003509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IFERROR(__xludf.DUMMYFUNCTION("""COMPUTED_VALUE"""),2444.4)</f>
        <v>2444.4</v>
      </c>
      <c r="D266" s="2">
        <f>IFERROR(__xludf.DUMMYFUNCTION("""COMPUTED_VALUE"""),45679.66666666667)</f>
        <v>45679.66667</v>
      </c>
      <c r="E266" s="1">
        <f>IFERROR(__xludf.DUMMYFUNCTION("""COMPUTED_VALUE"""),2485.87)</f>
        <v>2485.87</v>
      </c>
      <c r="G266" s="2">
        <f>IFERROR(__xludf.DUMMYFUNCTION("""COMPUTED_VALUE"""),45679.66666666667)</f>
        <v>45679.66667</v>
      </c>
      <c r="H266" s="1">
        <f>IFERROR(__xludf.DUMMYFUNCTION("""COMPUTED_VALUE"""),2443.81)</f>
        <v>2443.81</v>
      </c>
      <c r="J266" s="2">
        <f>IFERROR(__xludf.DUMMYFUNCTION("""COMPUTED_VALUE"""),45679.66666666667)</f>
        <v>45679.66667</v>
      </c>
      <c r="K266" s="1">
        <f>IFERROR(__xludf.DUMMYFUNCTION("""COMPUTED_VALUE"""),2483.01)</f>
        <v>2483.01</v>
      </c>
      <c r="M266" s="2">
        <f>IFERROR(__xludf.DUMMYFUNCTION("""COMPUTED_VALUE"""),45679.66666666667)</f>
        <v>45679.66667</v>
      </c>
      <c r="N266" s="1">
        <f>IFERROR(__xludf.DUMMYFUNCTION("""COMPUTED_VALUE"""),1.1342802E7)</f>
        <v>11342802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IFERROR(__xludf.DUMMYFUNCTION("""COMPUTED_VALUE"""),2475.33)</f>
        <v>2475.33</v>
      </c>
      <c r="D267" s="2">
        <f>IFERROR(__xludf.DUMMYFUNCTION("""COMPUTED_VALUE"""),45680.66666666667)</f>
        <v>45680.66667</v>
      </c>
      <c r="E267" s="1">
        <f>IFERROR(__xludf.DUMMYFUNCTION("""COMPUTED_VALUE"""),2485.02)</f>
        <v>2485.02</v>
      </c>
      <c r="G267" s="2">
        <f>IFERROR(__xludf.DUMMYFUNCTION("""COMPUTED_VALUE"""),45680.66666666667)</f>
        <v>45680.66667</v>
      </c>
      <c r="H267" s="1">
        <f>IFERROR(__xludf.DUMMYFUNCTION("""COMPUTED_VALUE"""),2450.32)</f>
        <v>2450.32</v>
      </c>
      <c r="J267" s="2">
        <f>IFERROR(__xludf.DUMMYFUNCTION("""COMPUTED_VALUE"""),45680.66666666667)</f>
        <v>45680.66667</v>
      </c>
      <c r="K267" s="1">
        <f>IFERROR(__xludf.DUMMYFUNCTION("""COMPUTED_VALUE"""),2466.54)</f>
        <v>2466.54</v>
      </c>
      <c r="M267" s="2">
        <f>IFERROR(__xludf.DUMMYFUNCTION("""COMPUTED_VALUE"""),45680.66666666667)</f>
        <v>45680.66667</v>
      </c>
      <c r="N267" s="1">
        <f>IFERROR(__xludf.DUMMYFUNCTION("""COMPUTED_VALUE"""),8161160.0)</f>
        <v>8161160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IFERROR(__xludf.DUMMYFUNCTION("""COMPUTED_VALUE"""),2466.08)</f>
        <v>2466.08</v>
      </c>
      <c r="D268" s="2">
        <f>IFERROR(__xludf.DUMMYFUNCTION("""COMPUTED_VALUE"""),45681.66666666667)</f>
        <v>45681.66667</v>
      </c>
      <c r="E268" s="1">
        <f>IFERROR(__xludf.DUMMYFUNCTION("""COMPUTED_VALUE"""),2466.13)</f>
        <v>2466.13</v>
      </c>
      <c r="G268" s="2">
        <f>IFERROR(__xludf.DUMMYFUNCTION("""COMPUTED_VALUE"""),45681.66666666667)</f>
        <v>45681.66667</v>
      </c>
      <c r="H268" s="1">
        <f>IFERROR(__xludf.DUMMYFUNCTION("""COMPUTED_VALUE"""),2430.49)</f>
        <v>2430.49</v>
      </c>
      <c r="J268" s="2">
        <f>IFERROR(__xludf.DUMMYFUNCTION("""COMPUTED_VALUE"""),45681.66666666667)</f>
        <v>45681.66667</v>
      </c>
      <c r="K268" s="1">
        <f>IFERROR(__xludf.DUMMYFUNCTION("""COMPUTED_VALUE"""),2433.22)</f>
        <v>2433.22</v>
      </c>
      <c r="M268" s="2">
        <f>IFERROR(__xludf.DUMMYFUNCTION("""COMPUTED_VALUE"""),45681.66666666667)</f>
        <v>45681.66667</v>
      </c>
      <c r="N268" s="1">
        <f>IFERROR(__xludf.DUMMYFUNCTION("""COMPUTED_VALUE"""),8259195.0)</f>
        <v>8259195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IFERROR(__xludf.DUMMYFUNCTION("""COMPUTED_VALUE"""),2432.6)</f>
        <v>2432.6</v>
      </c>
      <c r="D269" s="2">
        <f>IFERROR(__xludf.DUMMYFUNCTION("""COMPUTED_VALUE"""),45684.66666666667)</f>
        <v>45684.66667</v>
      </c>
      <c r="E269" s="1">
        <f>IFERROR(__xludf.DUMMYFUNCTION("""COMPUTED_VALUE"""),2515.8)</f>
        <v>2515.8</v>
      </c>
      <c r="G269" s="2">
        <f>IFERROR(__xludf.DUMMYFUNCTION("""COMPUTED_VALUE"""),45684.66666666667)</f>
        <v>45684.66667</v>
      </c>
      <c r="H269" s="1">
        <f>IFERROR(__xludf.DUMMYFUNCTION("""COMPUTED_VALUE"""),2432.6)</f>
        <v>2432.6</v>
      </c>
      <c r="J269" s="2">
        <f>IFERROR(__xludf.DUMMYFUNCTION("""COMPUTED_VALUE"""),45684.66666666667)</f>
        <v>45684.66667</v>
      </c>
      <c r="K269" s="1">
        <f>IFERROR(__xludf.DUMMYFUNCTION("""COMPUTED_VALUE"""),2500.87)</f>
        <v>2500.87</v>
      </c>
      <c r="M269" s="2">
        <f>IFERROR(__xludf.DUMMYFUNCTION("""COMPUTED_VALUE"""),45684.66666666667)</f>
        <v>45684.66667</v>
      </c>
      <c r="N269" s="1">
        <f>IFERROR(__xludf.DUMMYFUNCTION("""COMPUTED_VALUE"""),1.6499755E7)</f>
        <v>16499755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IFERROR(__xludf.DUMMYFUNCTION("""COMPUTED_VALUE"""),2498.47)</f>
        <v>2498.47</v>
      </c>
      <c r="D270" s="2">
        <f>IFERROR(__xludf.DUMMYFUNCTION("""COMPUTED_VALUE"""),45685.66666666667)</f>
        <v>45685.66667</v>
      </c>
      <c r="E270" s="1">
        <f>IFERROR(__xludf.DUMMYFUNCTION("""COMPUTED_VALUE"""),2498.47)</f>
        <v>2498.47</v>
      </c>
      <c r="G270" s="2">
        <f>IFERROR(__xludf.DUMMYFUNCTION("""COMPUTED_VALUE"""),45685.66666666667)</f>
        <v>45685.66667</v>
      </c>
      <c r="H270" s="1">
        <f>IFERROR(__xludf.DUMMYFUNCTION("""COMPUTED_VALUE"""),2439.8)</f>
        <v>2439.8</v>
      </c>
      <c r="J270" s="2">
        <f>IFERROR(__xludf.DUMMYFUNCTION("""COMPUTED_VALUE"""),45685.66666666667)</f>
        <v>45685.66667</v>
      </c>
      <c r="K270" s="1">
        <f>IFERROR(__xludf.DUMMYFUNCTION("""COMPUTED_VALUE"""),2442.46)</f>
        <v>2442.46</v>
      </c>
      <c r="M270" s="2">
        <f>IFERROR(__xludf.DUMMYFUNCTION("""COMPUTED_VALUE"""),45685.66666666667)</f>
        <v>45685.66667</v>
      </c>
      <c r="N270" s="1">
        <f>IFERROR(__xludf.DUMMYFUNCTION("""COMPUTED_VALUE"""),1.1597368E7)</f>
        <v>11597368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IFERROR(__xludf.DUMMYFUNCTION("""COMPUTED_VALUE"""),2441.05)</f>
        <v>2441.05</v>
      </c>
      <c r="D271" s="2">
        <f>IFERROR(__xludf.DUMMYFUNCTION("""COMPUTED_VALUE"""),45686.66666666667)</f>
        <v>45686.66667</v>
      </c>
      <c r="E271" s="1">
        <f>IFERROR(__xludf.DUMMYFUNCTION("""COMPUTED_VALUE"""),2446.69)</f>
        <v>2446.69</v>
      </c>
      <c r="G271" s="2">
        <f>IFERROR(__xludf.DUMMYFUNCTION("""COMPUTED_VALUE"""),45686.66666666667)</f>
        <v>45686.66667</v>
      </c>
      <c r="H271" s="1">
        <f>IFERROR(__xludf.DUMMYFUNCTION("""COMPUTED_VALUE"""),2388.84)</f>
        <v>2388.84</v>
      </c>
      <c r="J271" s="2">
        <f>IFERROR(__xludf.DUMMYFUNCTION("""COMPUTED_VALUE"""),45686.66666666667)</f>
        <v>45686.66667</v>
      </c>
      <c r="K271" s="1">
        <f>IFERROR(__xludf.DUMMYFUNCTION("""COMPUTED_VALUE"""),2402.33)</f>
        <v>2402.33</v>
      </c>
      <c r="M271" s="2">
        <f>IFERROR(__xludf.DUMMYFUNCTION("""COMPUTED_VALUE"""),45686.66666666667)</f>
        <v>45686.66667</v>
      </c>
      <c r="N271" s="1">
        <f>IFERROR(__xludf.DUMMYFUNCTION("""COMPUTED_VALUE"""),1.1315936E7)</f>
        <v>11315936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IFERROR(__xludf.DUMMYFUNCTION("""COMPUTED_VALUE"""),2410.8)</f>
        <v>2410.8</v>
      </c>
      <c r="D272" s="2">
        <f>IFERROR(__xludf.DUMMYFUNCTION("""COMPUTED_VALUE"""),45687.66666666667)</f>
        <v>45687.66667</v>
      </c>
      <c r="E272" s="1">
        <f>IFERROR(__xludf.DUMMYFUNCTION("""COMPUTED_VALUE"""),2500.87)</f>
        <v>2500.87</v>
      </c>
      <c r="G272" s="2">
        <f>IFERROR(__xludf.DUMMYFUNCTION("""COMPUTED_VALUE"""),45687.66666666667)</f>
        <v>45687.66667</v>
      </c>
      <c r="H272" s="1">
        <f>IFERROR(__xludf.DUMMYFUNCTION("""COMPUTED_VALUE"""),2410.08)</f>
        <v>2410.08</v>
      </c>
      <c r="J272" s="2">
        <f>IFERROR(__xludf.DUMMYFUNCTION("""COMPUTED_VALUE"""),45687.66666666667)</f>
        <v>45687.66667</v>
      </c>
      <c r="K272" s="1">
        <f>IFERROR(__xludf.DUMMYFUNCTION("""COMPUTED_VALUE"""),2474.79)</f>
        <v>2474.79</v>
      </c>
      <c r="M272" s="2">
        <f>IFERROR(__xludf.DUMMYFUNCTION("""COMPUTED_VALUE"""),45687.66666666667)</f>
        <v>45687.66667</v>
      </c>
      <c r="N272" s="1">
        <f>IFERROR(__xludf.DUMMYFUNCTION("""COMPUTED_VALUE"""),1.2772607E7)</f>
        <v>12772607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IFERROR(__xludf.DUMMYFUNCTION("""COMPUTED_VALUE"""),2460.5)</f>
        <v>2460.5</v>
      </c>
      <c r="D273" s="2">
        <f>IFERROR(__xludf.DUMMYFUNCTION("""COMPUTED_VALUE"""),45688.66666666667)</f>
        <v>45688.66667</v>
      </c>
      <c r="E273" s="1">
        <f>IFERROR(__xludf.DUMMYFUNCTION("""COMPUTED_VALUE"""),2463.01)</f>
        <v>2463.01</v>
      </c>
      <c r="G273" s="2">
        <f>IFERROR(__xludf.DUMMYFUNCTION("""COMPUTED_VALUE"""),45688.66666666667)</f>
        <v>45688.66667</v>
      </c>
      <c r="H273" s="1">
        <f>IFERROR(__xludf.DUMMYFUNCTION("""COMPUTED_VALUE"""),2402.37)</f>
        <v>2402.37</v>
      </c>
      <c r="J273" s="2">
        <f>IFERROR(__xludf.DUMMYFUNCTION("""COMPUTED_VALUE"""),45688.66666666667)</f>
        <v>45688.66667</v>
      </c>
      <c r="K273" s="1">
        <f>IFERROR(__xludf.DUMMYFUNCTION("""COMPUTED_VALUE"""),2404.41)</f>
        <v>2404.41</v>
      </c>
      <c r="M273" s="2">
        <f>IFERROR(__xludf.DUMMYFUNCTION("""COMPUTED_VALUE"""),45688.66666666667)</f>
        <v>45688.66667</v>
      </c>
      <c r="N273" s="1">
        <f>IFERROR(__xludf.DUMMYFUNCTION("""COMPUTED_VALUE"""),1.0474828E7)</f>
        <v>10474828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IFERROR(__xludf.DUMMYFUNCTION("""COMPUTED_VALUE"""),2404.41)</f>
        <v>2404.41</v>
      </c>
      <c r="D274" s="2">
        <f>IFERROR(__xludf.DUMMYFUNCTION("""COMPUTED_VALUE"""),45691.66666666667)</f>
        <v>45691.66667</v>
      </c>
      <c r="E274" s="1">
        <f>IFERROR(__xludf.DUMMYFUNCTION("""COMPUTED_VALUE"""),2404.41)</f>
        <v>2404.41</v>
      </c>
      <c r="G274" s="2">
        <f>IFERROR(__xludf.DUMMYFUNCTION("""COMPUTED_VALUE"""),45691.66666666667)</f>
        <v>45691.66667</v>
      </c>
      <c r="H274" s="1">
        <f>IFERROR(__xludf.DUMMYFUNCTION("""COMPUTED_VALUE"""),2306.55)</f>
        <v>2306.55</v>
      </c>
      <c r="J274" s="2">
        <f>IFERROR(__xludf.DUMMYFUNCTION("""COMPUTED_VALUE"""),45691.66666666667)</f>
        <v>45691.66667</v>
      </c>
      <c r="K274" s="1">
        <f>IFERROR(__xludf.DUMMYFUNCTION("""COMPUTED_VALUE"""),2319.47)</f>
        <v>2319.47</v>
      </c>
      <c r="M274" s="2">
        <f>IFERROR(__xludf.DUMMYFUNCTION("""COMPUTED_VALUE"""),45691.66666666667)</f>
        <v>45691.66667</v>
      </c>
      <c r="N274" s="1">
        <f>IFERROR(__xludf.DUMMYFUNCTION("""COMPUTED_VALUE"""),1.2720527E7)</f>
        <v>12720527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IFERROR(__xludf.DUMMYFUNCTION("""COMPUTED_VALUE"""),2317.28)</f>
        <v>2317.28</v>
      </c>
      <c r="D275" s="2">
        <f>IFERROR(__xludf.DUMMYFUNCTION("""COMPUTED_VALUE"""),45692.66666666667)</f>
        <v>45692.66667</v>
      </c>
      <c r="E275" s="1">
        <f>IFERROR(__xludf.DUMMYFUNCTION("""COMPUTED_VALUE"""),2361.53)</f>
        <v>2361.53</v>
      </c>
      <c r="G275" s="2">
        <f>IFERROR(__xludf.DUMMYFUNCTION("""COMPUTED_VALUE"""),45692.66666666667)</f>
        <v>45692.66667</v>
      </c>
      <c r="H275" s="1">
        <f>IFERROR(__xludf.DUMMYFUNCTION("""COMPUTED_VALUE"""),2305.57)</f>
        <v>2305.57</v>
      </c>
      <c r="J275" s="2">
        <f>IFERROR(__xludf.DUMMYFUNCTION("""COMPUTED_VALUE"""),45692.66666666667)</f>
        <v>45692.66667</v>
      </c>
      <c r="K275" s="1">
        <f>IFERROR(__xludf.DUMMYFUNCTION("""COMPUTED_VALUE"""),2351.58)</f>
        <v>2351.58</v>
      </c>
      <c r="M275" s="2">
        <f>IFERROR(__xludf.DUMMYFUNCTION("""COMPUTED_VALUE"""),45692.66666666667)</f>
        <v>45692.66667</v>
      </c>
      <c r="N275" s="1">
        <f>IFERROR(__xludf.DUMMYFUNCTION("""COMPUTED_VALUE"""),1.0064304E7)</f>
        <v>10064304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IFERROR(__xludf.DUMMYFUNCTION("""COMPUTED_VALUE"""),2370.25)</f>
        <v>2370.25</v>
      </c>
      <c r="D276" s="2">
        <f>IFERROR(__xludf.DUMMYFUNCTION("""COMPUTED_VALUE"""),45693.66666666667)</f>
        <v>45693.66667</v>
      </c>
      <c r="E276" s="1">
        <f>IFERROR(__xludf.DUMMYFUNCTION("""COMPUTED_VALUE"""),2384.44)</f>
        <v>2384.44</v>
      </c>
      <c r="G276" s="2">
        <f>IFERROR(__xludf.DUMMYFUNCTION("""COMPUTED_VALUE"""),45693.66666666667)</f>
        <v>45693.66667</v>
      </c>
      <c r="H276" s="1">
        <f>IFERROR(__xludf.DUMMYFUNCTION("""COMPUTED_VALUE"""),2345.44)</f>
        <v>2345.44</v>
      </c>
      <c r="J276" s="2">
        <f>IFERROR(__xludf.DUMMYFUNCTION("""COMPUTED_VALUE"""),45693.66666666667)</f>
        <v>45693.66667</v>
      </c>
      <c r="K276" s="1">
        <f>IFERROR(__xludf.DUMMYFUNCTION("""COMPUTED_VALUE"""),2351.56)</f>
        <v>2351.56</v>
      </c>
      <c r="M276" s="2">
        <f>IFERROR(__xludf.DUMMYFUNCTION("""COMPUTED_VALUE"""),45693.66666666667)</f>
        <v>45693.66667</v>
      </c>
      <c r="N276" s="1">
        <f>IFERROR(__xludf.DUMMYFUNCTION("""COMPUTED_VALUE"""),9585328.0)</f>
        <v>9585328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IFERROR(__xludf.DUMMYFUNCTION("""COMPUTED_VALUE"""),2353.39)</f>
        <v>2353.39</v>
      </c>
      <c r="D277" s="2">
        <f>IFERROR(__xludf.DUMMYFUNCTION("""COMPUTED_VALUE"""),45694.66666666667)</f>
        <v>45694.66667</v>
      </c>
      <c r="E277" s="1">
        <f>IFERROR(__xludf.DUMMYFUNCTION("""COMPUTED_VALUE"""),2368.47)</f>
        <v>2368.47</v>
      </c>
      <c r="G277" s="2">
        <f>IFERROR(__xludf.DUMMYFUNCTION("""COMPUTED_VALUE"""),45694.66666666667)</f>
        <v>45694.66667</v>
      </c>
      <c r="H277" s="1">
        <f>IFERROR(__xludf.DUMMYFUNCTION("""COMPUTED_VALUE"""),2314.91)</f>
        <v>2314.91</v>
      </c>
      <c r="J277" s="2">
        <f>IFERROR(__xludf.DUMMYFUNCTION("""COMPUTED_VALUE"""),45694.66666666667)</f>
        <v>45694.66667</v>
      </c>
      <c r="K277" s="1">
        <f>IFERROR(__xludf.DUMMYFUNCTION("""COMPUTED_VALUE"""),2327.76)</f>
        <v>2327.76</v>
      </c>
      <c r="M277" s="2">
        <f>IFERROR(__xludf.DUMMYFUNCTION("""COMPUTED_VALUE"""),45694.66666666667)</f>
        <v>45694.66667</v>
      </c>
      <c r="N277" s="1">
        <f>IFERROR(__xludf.DUMMYFUNCTION("""COMPUTED_VALUE"""),1.3496935E7)</f>
        <v>13496935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IFERROR(__xludf.DUMMYFUNCTION("""COMPUTED_VALUE"""),2345.0)</f>
        <v>2345</v>
      </c>
      <c r="D278" s="2">
        <f>IFERROR(__xludf.DUMMYFUNCTION("""COMPUTED_VALUE"""),45695.66666666667)</f>
        <v>45695.66667</v>
      </c>
      <c r="E278" s="1">
        <f>IFERROR(__xludf.DUMMYFUNCTION("""COMPUTED_VALUE"""),2345.0)</f>
        <v>2345</v>
      </c>
      <c r="G278" s="2">
        <f>IFERROR(__xludf.DUMMYFUNCTION("""COMPUTED_VALUE"""),45695.66666666667)</f>
        <v>45695.66667</v>
      </c>
      <c r="H278" s="1">
        <f>IFERROR(__xludf.DUMMYFUNCTION("""COMPUTED_VALUE"""),2249.49)</f>
        <v>2249.49</v>
      </c>
      <c r="J278" s="2">
        <f>IFERROR(__xludf.DUMMYFUNCTION("""COMPUTED_VALUE"""),45695.66666666667)</f>
        <v>45695.66667</v>
      </c>
      <c r="K278" s="1">
        <f>IFERROR(__xludf.DUMMYFUNCTION("""COMPUTED_VALUE"""),2264.53)</f>
        <v>2264.53</v>
      </c>
      <c r="M278" s="2">
        <f>IFERROR(__xludf.DUMMYFUNCTION("""COMPUTED_VALUE"""),45695.66666666667)</f>
        <v>45695.66667</v>
      </c>
      <c r="N278" s="1">
        <f>IFERROR(__xludf.DUMMYFUNCTION("""COMPUTED_VALUE"""),6.0493421E7)</f>
        <v>60493421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IFERROR(__xludf.DUMMYFUNCTION("""COMPUTED_VALUE"""),2271.45)</f>
        <v>2271.45</v>
      </c>
      <c r="D279" s="2">
        <f>IFERROR(__xludf.DUMMYFUNCTION("""COMPUTED_VALUE"""),45698.66666666667)</f>
        <v>45698.66667</v>
      </c>
      <c r="E279" s="1">
        <f>IFERROR(__xludf.DUMMYFUNCTION("""COMPUTED_VALUE"""),2296.24)</f>
        <v>2296.24</v>
      </c>
      <c r="G279" s="2">
        <f>IFERROR(__xludf.DUMMYFUNCTION("""COMPUTED_VALUE"""),45698.66666666667)</f>
        <v>45698.66667</v>
      </c>
      <c r="H279" s="1">
        <f>IFERROR(__xludf.DUMMYFUNCTION("""COMPUTED_VALUE"""),2271.45)</f>
        <v>2271.45</v>
      </c>
      <c r="J279" s="2">
        <f>IFERROR(__xludf.DUMMYFUNCTION("""COMPUTED_VALUE"""),45698.66666666667)</f>
        <v>45698.66667</v>
      </c>
      <c r="K279" s="1">
        <f>IFERROR(__xludf.DUMMYFUNCTION("""COMPUTED_VALUE"""),2277.44)</f>
        <v>2277.44</v>
      </c>
      <c r="M279" s="2">
        <f>IFERROR(__xludf.DUMMYFUNCTION("""COMPUTED_VALUE"""),45698.66666666667)</f>
        <v>45698.66667</v>
      </c>
      <c r="N279" s="1">
        <f>IFERROR(__xludf.DUMMYFUNCTION("""COMPUTED_VALUE"""),1.2439783E7)</f>
        <v>12439783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IFERROR(__xludf.DUMMYFUNCTION("""COMPUTED_VALUE"""),2277.58)</f>
        <v>2277.58</v>
      </c>
      <c r="D280" s="2">
        <f>IFERROR(__xludf.DUMMYFUNCTION("""COMPUTED_VALUE"""),45699.66666666667)</f>
        <v>45699.66667</v>
      </c>
      <c r="E280" s="1">
        <f>IFERROR(__xludf.DUMMYFUNCTION("""COMPUTED_VALUE"""),2301.18)</f>
        <v>2301.18</v>
      </c>
      <c r="G280" s="2">
        <f>IFERROR(__xludf.DUMMYFUNCTION("""COMPUTED_VALUE"""),45699.66666666667)</f>
        <v>45699.66667</v>
      </c>
      <c r="H280" s="1">
        <f>IFERROR(__xludf.DUMMYFUNCTION("""COMPUTED_VALUE"""),2268.81)</f>
        <v>2268.81</v>
      </c>
      <c r="J280" s="2">
        <f>IFERROR(__xludf.DUMMYFUNCTION("""COMPUTED_VALUE"""),45699.66666666667)</f>
        <v>45699.66667</v>
      </c>
      <c r="K280" s="1">
        <f>IFERROR(__xludf.DUMMYFUNCTION("""COMPUTED_VALUE"""),2288.85)</f>
        <v>2288.85</v>
      </c>
      <c r="M280" s="2">
        <f>IFERROR(__xludf.DUMMYFUNCTION("""COMPUTED_VALUE"""),45699.66666666667)</f>
        <v>45699.66667</v>
      </c>
      <c r="N280" s="1">
        <f>IFERROR(__xludf.DUMMYFUNCTION("""COMPUTED_VALUE"""),1.1003459E7)</f>
        <v>11003459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IFERROR(__xludf.DUMMYFUNCTION("""COMPUTED_VALUE"""),2259.95)</f>
        <v>2259.95</v>
      </c>
      <c r="D281" s="2">
        <f>IFERROR(__xludf.DUMMYFUNCTION("""COMPUTED_VALUE"""),45700.66666666667)</f>
        <v>45700.66667</v>
      </c>
      <c r="E281" s="1">
        <f>IFERROR(__xludf.DUMMYFUNCTION("""COMPUTED_VALUE"""),2259.95)</f>
        <v>2259.95</v>
      </c>
      <c r="G281" s="2">
        <f>IFERROR(__xludf.DUMMYFUNCTION("""COMPUTED_VALUE"""),45700.66666666667)</f>
        <v>45700.66667</v>
      </c>
      <c r="H281" s="1">
        <f>IFERROR(__xludf.DUMMYFUNCTION("""COMPUTED_VALUE"""),2205.54)</f>
        <v>2205.54</v>
      </c>
      <c r="J281" s="2">
        <f>IFERROR(__xludf.DUMMYFUNCTION("""COMPUTED_VALUE"""),45700.66666666667)</f>
        <v>45700.66667</v>
      </c>
      <c r="K281" s="1">
        <f>IFERROR(__xludf.DUMMYFUNCTION("""COMPUTED_VALUE"""),2239.09)</f>
        <v>2239.09</v>
      </c>
      <c r="M281" s="2">
        <f>IFERROR(__xludf.DUMMYFUNCTION("""COMPUTED_VALUE"""),45700.66666666667)</f>
        <v>45700.66667</v>
      </c>
      <c r="N281" s="1">
        <f>IFERROR(__xludf.DUMMYFUNCTION("""COMPUTED_VALUE"""),1.6762693E7)</f>
        <v>16762693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IFERROR(__xludf.DUMMYFUNCTION("""COMPUTED_VALUE"""),2248.43)</f>
        <v>2248.43</v>
      </c>
      <c r="D282" s="2">
        <f>IFERROR(__xludf.DUMMYFUNCTION("""COMPUTED_VALUE"""),45701.66666666667)</f>
        <v>45701.66667</v>
      </c>
      <c r="E282" s="1">
        <f>IFERROR(__xludf.DUMMYFUNCTION("""COMPUTED_VALUE"""),2267.43)</f>
        <v>2267.43</v>
      </c>
      <c r="G282" s="2">
        <f>IFERROR(__xludf.DUMMYFUNCTION("""COMPUTED_VALUE"""),45701.66666666667)</f>
        <v>45701.66667</v>
      </c>
      <c r="H282" s="1">
        <f>IFERROR(__xludf.DUMMYFUNCTION("""COMPUTED_VALUE"""),2230.72)</f>
        <v>2230.72</v>
      </c>
      <c r="J282" s="2">
        <f>IFERROR(__xludf.DUMMYFUNCTION("""COMPUTED_VALUE"""),45701.66666666667)</f>
        <v>45701.66667</v>
      </c>
      <c r="K282" s="1">
        <f>IFERROR(__xludf.DUMMYFUNCTION("""COMPUTED_VALUE"""),2264.51)</f>
        <v>2264.51</v>
      </c>
      <c r="M282" s="2">
        <f>IFERROR(__xludf.DUMMYFUNCTION("""COMPUTED_VALUE"""),45701.66666666667)</f>
        <v>45701.66667</v>
      </c>
      <c r="N282" s="1">
        <f>IFERROR(__xludf.DUMMYFUNCTION("""COMPUTED_VALUE"""),9098107.0)</f>
        <v>9098107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IFERROR(__xludf.DUMMYFUNCTION("""COMPUTED_VALUE"""),2270.46)</f>
        <v>2270.46</v>
      </c>
      <c r="D283" s="2">
        <f>IFERROR(__xludf.DUMMYFUNCTION("""COMPUTED_VALUE"""),45702.66666666667)</f>
        <v>45702.66667</v>
      </c>
      <c r="E283" s="1">
        <f>IFERROR(__xludf.DUMMYFUNCTION("""COMPUTED_VALUE"""),2316.79)</f>
        <v>2316.79</v>
      </c>
      <c r="G283" s="2">
        <f>IFERROR(__xludf.DUMMYFUNCTION("""COMPUTED_VALUE"""),45702.66666666667)</f>
        <v>45702.66667</v>
      </c>
      <c r="H283" s="1">
        <f>IFERROR(__xludf.DUMMYFUNCTION("""COMPUTED_VALUE"""),2270.46)</f>
        <v>2270.46</v>
      </c>
      <c r="J283" s="2">
        <f>IFERROR(__xludf.DUMMYFUNCTION("""COMPUTED_VALUE"""),45702.66666666667)</f>
        <v>45702.66667</v>
      </c>
      <c r="K283" s="1">
        <f>IFERROR(__xludf.DUMMYFUNCTION("""COMPUTED_VALUE"""),2274.37)</f>
        <v>2274.37</v>
      </c>
      <c r="M283" s="2">
        <f>IFERROR(__xludf.DUMMYFUNCTION("""COMPUTED_VALUE"""),45702.66666666667)</f>
        <v>45702.66667</v>
      </c>
      <c r="N283" s="1">
        <f>IFERROR(__xludf.DUMMYFUNCTION("""COMPUTED_VALUE"""),8008809.0)</f>
        <v>8008809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IFERROR(__xludf.DUMMYFUNCTION("""COMPUTED_VALUE"""),2274.43)</f>
        <v>2274.43</v>
      </c>
      <c r="D284" s="2">
        <f>IFERROR(__xludf.DUMMYFUNCTION("""COMPUTED_VALUE"""),45706.66666666667)</f>
        <v>45706.66667</v>
      </c>
      <c r="E284" s="1">
        <f>IFERROR(__xludf.DUMMYFUNCTION("""COMPUTED_VALUE"""),2274.43)</f>
        <v>2274.43</v>
      </c>
      <c r="G284" s="2">
        <f>IFERROR(__xludf.DUMMYFUNCTION("""COMPUTED_VALUE"""),45706.66666666667)</f>
        <v>45706.66667</v>
      </c>
      <c r="H284" s="1">
        <f>IFERROR(__xludf.DUMMYFUNCTION("""COMPUTED_VALUE"""),2220.93)</f>
        <v>2220.93</v>
      </c>
      <c r="J284" s="2">
        <f>IFERROR(__xludf.DUMMYFUNCTION("""COMPUTED_VALUE"""),45706.66666666667)</f>
        <v>45706.66667</v>
      </c>
      <c r="K284" s="1">
        <f>IFERROR(__xludf.DUMMYFUNCTION("""COMPUTED_VALUE"""),2248.33)</f>
        <v>2248.33</v>
      </c>
      <c r="M284" s="2">
        <f>IFERROR(__xludf.DUMMYFUNCTION("""COMPUTED_VALUE"""),45706.66666666667)</f>
        <v>45706.66667</v>
      </c>
      <c r="N284" s="1">
        <f>IFERROR(__xludf.DUMMYFUNCTION("""COMPUTED_VALUE"""),1.0763726E7)</f>
        <v>10763726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IFERROR(__xludf.DUMMYFUNCTION("""COMPUTED_VALUE"""),2182.08)</f>
        <v>2182.08</v>
      </c>
      <c r="D285" s="2">
        <f>IFERROR(__xludf.DUMMYFUNCTION("""COMPUTED_VALUE"""),45707.66666666667)</f>
        <v>45707.66667</v>
      </c>
      <c r="E285" s="1">
        <f>IFERROR(__xludf.DUMMYFUNCTION("""COMPUTED_VALUE"""),2215.22)</f>
        <v>2215.22</v>
      </c>
      <c r="G285" s="2">
        <f>IFERROR(__xludf.DUMMYFUNCTION("""COMPUTED_VALUE"""),45707.66666666667)</f>
        <v>45707.66667</v>
      </c>
      <c r="H285" s="1">
        <f>IFERROR(__xludf.DUMMYFUNCTION("""COMPUTED_VALUE"""),2165.66)</f>
        <v>2165.66</v>
      </c>
      <c r="J285" s="2">
        <f>IFERROR(__xludf.DUMMYFUNCTION("""COMPUTED_VALUE"""),45707.66666666667)</f>
        <v>45707.66667</v>
      </c>
      <c r="K285" s="1">
        <f>IFERROR(__xludf.DUMMYFUNCTION("""COMPUTED_VALUE"""),2207.59)</f>
        <v>2207.59</v>
      </c>
      <c r="M285" s="2">
        <f>IFERROR(__xludf.DUMMYFUNCTION("""COMPUTED_VALUE"""),45707.66666666667)</f>
        <v>45707.66667</v>
      </c>
      <c r="N285" s="1">
        <f>IFERROR(__xludf.DUMMYFUNCTION("""COMPUTED_VALUE"""),1.5421298E7)</f>
        <v>15421298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IFERROR(__xludf.DUMMYFUNCTION("""COMPUTED_VALUE"""),2202.68)</f>
        <v>2202.68</v>
      </c>
      <c r="D286" s="2">
        <f>IFERROR(__xludf.DUMMYFUNCTION("""COMPUTED_VALUE"""),45708.66666666667)</f>
        <v>45708.66667</v>
      </c>
      <c r="E286" s="1">
        <f>IFERROR(__xludf.DUMMYFUNCTION("""COMPUTED_VALUE"""),2237.44)</f>
        <v>2237.44</v>
      </c>
      <c r="G286" s="2">
        <f>IFERROR(__xludf.DUMMYFUNCTION("""COMPUTED_VALUE"""),45708.66666666667)</f>
        <v>45708.66667</v>
      </c>
      <c r="H286" s="1">
        <f>IFERROR(__xludf.DUMMYFUNCTION("""COMPUTED_VALUE"""),2197.93)</f>
        <v>2197.93</v>
      </c>
      <c r="J286" s="2">
        <f>IFERROR(__xludf.DUMMYFUNCTION("""COMPUTED_VALUE"""),45708.66666666667)</f>
        <v>45708.66667</v>
      </c>
      <c r="K286" s="1">
        <f>IFERROR(__xludf.DUMMYFUNCTION("""COMPUTED_VALUE"""),2232.46)</f>
        <v>2232.46</v>
      </c>
      <c r="M286" s="2">
        <f>IFERROR(__xludf.DUMMYFUNCTION("""COMPUTED_VALUE"""),45708.66666666667)</f>
        <v>45708.66667</v>
      </c>
      <c r="N286" s="1">
        <f>IFERROR(__xludf.DUMMYFUNCTION("""COMPUTED_VALUE"""),9447642.0)</f>
        <v>9447642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IFERROR(__xludf.DUMMYFUNCTION("""COMPUTED_VALUE"""),2232.46)</f>
        <v>2232.46</v>
      </c>
      <c r="D287" s="2">
        <f>IFERROR(__xludf.DUMMYFUNCTION("""COMPUTED_VALUE"""),45709.66666666667)</f>
        <v>45709.66667</v>
      </c>
      <c r="E287" s="1">
        <f>IFERROR(__xludf.DUMMYFUNCTION("""COMPUTED_VALUE"""),2243.69)</f>
        <v>2243.69</v>
      </c>
      <c r="G287" s="2">
        <f>IFERROR(__xludf.DUMMYFUNCTION("""COMPUTED_VALUE"""),45709.66666666667)</f>
        <v>45709.66667</v>
      </c>
      <c r="H287" s="1">
        <f>IFERROR(__xludf.DUMMYFUNCTION("""COMPUTED_VALUE"""),2162.07)</f>
        <v>2162.07</v>
      </c>
      <c r="J287" s="2">
        <f>IFERROR(__xludf.DUMMYFUNCTION("""COMPUTED_VALUE"""),45709.66666666667)</f>
        <v>45709.66667</v>
      </c>
      <c r="K287" s="1">
        <f>IFERROR(__xludf.DUMMYFUNCTION("""COMPUTED_VALUE"""),2177.67)</f>
        <v>2177.67</v>
      </c>
      <c r="M287" s="2">
        <f>IFERROR(__xludf.DUMMYFUNCTION("""COMPUTED_VALUE"""),45709.66666666667)</f>
        <v>45709.66667</v>
      </c>
      <c r="N287" s="1">
        <f>IFERROR(__xludf.DUMMYFUNCTION("""COMPUTED_VALUE"""),9864419.0)</f>
        <v>9864419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IFERROR(__xludf.DUMMYFUNCTION("""COMPUTED_VALUE"""),2177.67)</f>
        <v>2177.67</v>
      </c>
      <c r="D288" s="2">
        <f>IFERROR(__xludf.DUMMYFUNCTION("""COMPUTED_VALUE"""),45712.66666666667)</f>
        <v>45712.66667</v>
      </c>
      <c r="E288" s="1">
        <f>IFERROR(__xludf.DUMMYFUNCTION("""COMPUTED_VALUE"""),2187.38)</f>
        <v>2187.38</v>
      </c>
      <c r="G288" s="2">
        <f>IFERROR(__xludf.DUMMYFUNCTION("""COMPUTED_VALUE"""),45712.66666666667)</f>
        <v>45712.66667</v>
      </c>
      <c r="H288" s="1">
        <f>IFERROR(__xludf.DUMMYFUNCTION("""COMPUTED_VALUE"""),2143.26)</f>
        <v>2143.26</v>
      </c>
      <c r="J288" s="2">
        <f>IFERROR(__xludf.DUMMYFUNCTION("""COMPUTED_VALUE"""),45712.66666666667)</f>
        <v>45712.66667</v>
      </c>
      <c r="K288" s="1">
        <f>IFERROR(__xludf.DUMMYFUNCTION("""COMPUTED_VALUE"""),2167.74)</f>
        <v>2167.74</v>
      </c>
      <c r="M288" s="2">
        <f>IFERROR(__xludf.DUMMYFUNCTION("""COMPUTED_VALUE"""),45712.66666666667)</f>
        <v>45712.66667</v>
      </c>
      <c r="N288" s="1">
        <f>IFERROR(__xludf.DUMMYFUNCTION("""COMPUTED_VALUE"""),1.1555784E7)</f>
        <v>11555784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IFERROR(__xludf.DUMMYFUNCTION("""COMPUTED_VALUE"""),2177.43)</f>
        <v>2177.43</v>
      </c>
      <c r="D289" s="2">
        <f>IFERROR(__xludf.DUMMYFUNCTION("""COMPUTED_VALUE"""),45713.66666666667)</f>
        <v>45713.66667</v>
      </c>
      <c r="E289" s="1">
        <f>IFERROR(__xludf.DUMMYFUNCTION("""COMPUTED_VALUE"""),2265.97)</f>
        <v>2265.97</v>
      </c>
      <c r="G289" s="2">
        <f>IFERROR(__xludf.DUMMYFUNCTION("""COMPUTED_VALUE"""),45713.66666666667)</f>
        <v>45713.66667</v>
      </c>
      <c r="H289" s="1">
        <f>IFERROR(__xludf.DUMMYFUNCTION("""COMPUTED_VALUE"""),2176.66)</f>
        <v>2176.66</v>
      </c>
      <c r="J289" s="2">
        <f>IFERROR(__xludf.DUMMYFUNCTION("""COMPUTED_VALUE"""),45713.66666666667)</f>
        <v>45713.66667</v>
      </c>
      <c r="K289" s="1">
        <f>IFERROR(__xludf.DUMMYFUNCTION("""COMPUTED_VALUE"""),2254.97)</f>
        <v>2254.97</v>
      </c>
      <c r="M289" s="2">
        <f>IFERROR(__xludf.DUMMYFUNCTION("""COMPUTED_VALUE"""),45713.66666666667)</f>
        <v>45713.66667</v>
      </c>
      <c r="N289" s="1">
        <f>IFERROR(__xludf.DUMMYFUNCTION("""COMPUTED_VALUE"""),1.409818E7)</f>
        <v>14098180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IFERROR(__xludf.DUMMYFUNCTION("""COMPUTED_VALUE"""),2245.29)</f>
        <v>2245.29</v>
      </c>
      <c r="D290" s="2">
        <f>IFERROR(__xludf.DUMMYFUNCTION("""COMPUTED_VALUE"""),45714.66666666667)</f>
        <v>45714.66667</v>
      </c>
      <c r="E290" s="1">
        <f>IFERROR(__xludf.DUMMYFUNCTION("""COMPUTED_VALUE"""),2246.51)</f>
        <v>2246.51</v>
      </c>
      <c r="G290" s="2">
        <f>IFERROR(__xludf.DUMMYFUNCTION("""COMPUTED_VALUE"""),45714.66666666667)</f>
        <v>45714.66667</v>
      </c>
      <c r="H290" s="1">
        <f>IFERROR(__xludf.DUMMYFUNCTION("""COMPUTED_VALUE"""),2198.84)</f>
        <v>2198.84</v>
      </c>
      <c r="J290" s="2">
        <f>IFERROR(__xludf.DUMMYFUNCTION("""COMPUTED_VALUE"""),45714.66666666667)</f>
        <v>45714.66667</v>
      </c>
      <c r="K290" s="1">
        <f>IFERROR(__xludf.DUMMYFUNCTION("""COMPUTED_VALUE"""),2207.21)</f>
        <v>2207.21</v>
      </c>
      <c r="M290" s="2">
        <f>IFERROR(__xludf.DUMMYFUNCTION("""COMPUTED_VALUE"""),45714.66666666667)</f>
        <v>45714.66667</v>
      </c>
      <c r="N290" s="1">
        <f>IFERROR(__xludf.DUMMYFUNCTION("""COMPUTED_VALUE"""),9678842.0)</f>
        <v>9678842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IFERROR(__xludf.DUMMYFUNCTION("""COMPUTED_VALUE"""),2201.96)</f>
        <v>2201.96</v>
      </c>
      <c r="D291" s="2">
        <f>IFERROR(__xludf.DUMMYFUNCTION("""COMPUTED_VALUE"""),45715.66666666667)</f>
        <v>45715.66667</v>
      </c>
      <c r="E291" s="1">
        <f>IFERROR(__xludf.DUMMYFUNCTION("""COMPUTED_VALUE"""),2223.28)</f>
        <v>2223.28</v>
      </c>
      <c r="G291" s="2">
        <f>IFERROR(__xludf.DUMMYFUNCTION("""COMPUTED_VALUE"""),45715.66666666667)</f>
        <v>45715.66667</v>
      </c>
      <c r="H291" s="1">
        <f>IFERROR(__xludf.DUMMYFUNCTION("""COMPUTED_VALUE"""),2179.26)</f>
        <v>2179.26</v>
      </c>
      <c r="J291" s="2">
        <f>IFERROR(__xludf.DUMMYFUNCTION("""COMPUTED_VALUE"""),45715.66666666667)</f>
        <v>45715.66667</v>
      </c>
      <c r="K291" s="1">
        <f>IFERROR(__xludf.DUMMYFUNCTION("""COMPUTED_VALUE"""),2181.34)</f>
        <v>2181.34</v>
      </c>
      <c r="M291" s="2">
        <f>IFERROR(__xludf.DUMMYFUNCTION("""COMPUTED_VALUE"""),45715.66666666667)</f>
        <v>45715.66667</v>
      </c>
      <c r="N291" s="1">
        <f>IFERROR(__xludf.DUMMYFUNCTION("""COMPUTED_VALUE"""),8240122.0)</f>
        <v>8240122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IFERROR(__xludf.DUMMYFUNCTION("""COMPUTED_VALUE"""),2178.3)</f>
        <v>2178.3</v>
      </c>
      <c r="D292" s="2">
        <f>IFERROR(__xludf.DUMMYFUNCTION("""COMPUTED_VALUE"""),45716.66666666667)</f>
        <v>45716.66667</v>
      </c>
      <c r="E292" s="1">
        <f>IFERROR(__xludf.DUMMYFUNCTION("""COMPUTED_VALUE"""),2200.44)</f>
        <v>2200.44</v>
      </c>
      <c r="G292" s="2">
        <f>IFERROR(__xludf.DUMMYFUNCTION("""COMPUTED_VALUE"""),45716.66666666667)</f>
        <v>45716.66667</v>
      </c>
      <c r="H292" s="1">
        <f>IFERROR(__xludf.DUMMYFUNCTION("""COMPUTED_VALUE"""),2162.13)</f>
        <v>2162.13</v>
      </c>
      <c r="J292" s="2">
        <f>IFERROR(__xludf.DUMMYFUNCTION("""COMPUTED_VALUE"""),45716.66666666667)</f>
        <v>45716.66667</v>
      </c>
      <c r="K292" s="1">
        <f>IFERROR(__xludf.DUMMYFUNCTION("""COMPUTED_VALUE"""),2187.78)</f>
        <v>2187.78</v>
      </c>
      <c r="M292" s="2">
        <f>IFERROR(__xludf.DUMMYFUNCTION("""COMPUTED_VALUE"""),45716.66666666667)</f>
        <v>45716.66667</v>
      </c>
      <c r="N292" s="1">
        <f>IFERROR(__xludf.DUMMYFUNCTION("""COMPUTED_VALUE"""),1.487184E7)</f>
        <v>14871840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IFERROR(__xludf.DUMMYFUNCTION("""COMPUTED_VALUE"""),2188.71)</f>
        <v>2188.71</v>
      </c>
      <c r="D293" s="2">
        <f>IFERROR(__xludf.DUMMYFUNCTION("""COMPUTED_VALUE"""),45719.66666666667)</f>
        <v>45719.66667</v>
      </c>
      <c r="E293" s="1">
        <f>IFERROR(__xludf.DUMMYFUNCTION("""COMPUTED_VALUE"""),2208.48)</f>
        <v>2208.48</v>
      </c>
      <c r="G293" s="2">
        <f>IFERROR(__xludf.DUMMYFUNCTION("""COMPUTED_VALUE"""),45719.66666666667)</f>
        <v>45719.66667</v>
      </c>
      <c r="H293" s="1">
        <f>IFERROR(__xludf.DUMMYFUNCTION("""COMPUTED_VALUE"""),2147.1)</f>
        <v>2147.1</v>
      </c>
      <c r="J293" s="2">
        <f>IFERROR(__xludf.DUMMYFUNCTION("""COMPUTED_VALUE"""),45719.66666666667)</f>
        <v>45719.66667</v>
      </c>
      <c r="K293" s="1">
        <f>IFERROR(__xludf.DUMMYFUNCTION("""COMPUTED_VALUE"""),2157.93)</f>
        <v>2157.93</v>
      </c>
      <c r="M293" s="2">
        <f>IFERROR(__xludf.DUMMYFUNCTION("""COMPUTED_VALUE"""),45719.66666666667)</f>
        <v>45719.66667</v>
      </c>
      <c r="N293" s="1">
        <f>IFERROR(__xludf.DUMMYFUNCTION("""COMPUTED_VALUE"""),1.080201E7)</f>
        <v>10802010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IFERROR(__xludf.DUMMYFUNCTION("""COMPUTED_VALUE"""),2148.41)</f>
        <v>2148.41</v>
      </c>
      <c r="D294" s="2">
        <f>IFERROR(__xludf.DUMMYFUNCTION("""COMPUTED_VALUE"""),45720.66666666667)</f>
        <v>45720.66667</v>
      </c>
      <c r="E294" s="1">
        <f>IFERROR(__xludf.DUMMYFUNCTION("""COMPUTED_VALUE"""),2191.47)</f>
        <v>2191.47</v>
      </c>
      <c r="G294" s="2">
        <f>IFERROR(__xludf.DUMMYFUNCTION("""COMPUTED_VALUE"""),45720.66666666667)</f>
        <v>45720.66667</v>
      </c>
      <c r="H294" s="1">
        <f>IFERROR(__xludf.DUMMYFUNCTION("""COMPUTED_VALUE"""),2137.97)</f>
        <v>2137.97</v>
      </c>
      <c r="J294" s="2">
        <f>IFERROR(__xludf.DUMMYFUNCTION("""COMPUTED_VALUE"""),45720.66666666667)</f>
        <v>45720.66667</v>
      </c>
      <c r="K294" s="1">
        <f>IFERROR(__xludf.DUMMYFUNCTION("""COMPUTED_VALUE"""),2164.65)</f>
        <v>2164.65</v>
      </c>
      <c r="M294" s="2">
        <f>IFERROR(__xludf.DUMMYFUNCTION("""COMPUTED_VALUE"""),45720.66666666667)</f>
        <v>45720.66667</v>
      </c>
      <c r="N294" s="1">
        <f>IFERROR(__xludf.DUMMYFUNCTION("""COMPUTED_VALUE"""),1.5714902E7)</f>
        <v>15714902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IFERROR(__xludf.DUMMYFUNCTION("""COMPUTED_VALUE"""),2171.82)</f>
        <v>2171.82</v>
      </c>
      <c r="D295" s="2">
        <f>IFERROR(__xludf.DUMMYFUNCTION("""COMPUTED_VALUE"""),45721.66666666667)</f>
        <v>45721.66667</v>
      </c>
      <c r="E295" s="1">
        <f>IFERROR(__xludf.DUMMYFUNCTION("""COMPUTED_VALUE"""),2227.31)</f>
        <v>2227.31</v>
      </c>
      <c r="G295" s="2">
        <f>IFERROR(__xludf.DUMMYFUNCTION("""COMPUTED_VALUE"""),45721.66666666667)</f>
        <v>45721.66667</v>
      </c>
      <c r="H295" s="1">
        <f>IFERROR(__xludf.DUMMYFUNCTION("""COMPUTED_VALUE"""),2170.9)</f>
        <v>2170.9</v>
      </c>
      <c r="J295" s="2">
        <f>IFERROR(__xludf.DUMMYFUNCTION("""COMPUTED_VALUE"""),45721.66666666667)</f>
        <v>45721.66667</v>
      </c>
      <c r="K295" s="1">
        <f>IFERROR(__xludf.DUMMYFUNCTION("""COMPUTED_VALUE"""),2224.11)</f>
        <v>2224.11</v>
      </c>
      <c r="M295" s="2">
        <f>IFERROR(__xludf.DUMMYFUNCTION("""COMPUTED_VALUE"""),45721.66666666667)</f>
        <v>45721.66667</v>
      </c>
      <c r="N295" s="1">
        <f>IFERROR(__xludf.DUMMYFUNCTION("""COMPUTED_VALUE"""),1.0667185E7)</f>
        <v>10667185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IFERROR(__xludf.DUMMYFUNCTION("""COMPUTED_VALUE"""),2241.96)</f>
        <v>2241.96</v>
      </c>
      <c r="D296" s="2">
        <f>IFERROR(__xludf.DUMMYFUNCTION("""COMPUTED_VALUE"""),45722.66666666667)</f>
        <v>45722.66667</v>
      </c>
      <c r="E296" s="1">
        <f>IFERROR(__xludf.DUMMYFUNCTION("""COMPUTED_VALUE"""),2290.0)</f>
        <v>2290</v>
      </c>
      <c r="G296" s="2">
        <f>IFERROR(__xludf.DUMMYFUNCTION("""COMPUTED_VALUE"""),45722.66666666667)</f>
        <v>45722.66667</v>
      </c>
      <c r="H296" s="1">
        <f>IFERROR(__xludf.DUMMYFUNCTION("""COMPUTED_VALUE"""),2230.52)</f>
        <v>2230.52</v>
      </c>
      <c r="J296" s="2">
        <f>IFERROR(__xludf.DUMMYFUNCTION("""COMPUTED_VALUE"""),45722.66666666667)</f>
        <v>45722.66667</v>
      </c>
      <c r="K296" s="1">
        <f>IFERROR(__xludf.DUMMYFUNCTION("""COMPUTED_VALUE"""),2278.44)</f>
        <v>2278.44</v>
      </c>
      <c r="M296" s="2">
        <f>IFERROR(__xludf.DUMMYFUNCTION("""COMPUTED_VALUE"""),45722.66666666667)</f>
        <v>45722.66667</v>
      </c>
      <c r="N296" s="1">
        <f>IFERROR(__xludf.DUMMYFUNCTION("""COMPUTED_VALUE"""),1.4778442E7)</f>
        <v>14778442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IFERROR(__xludf.DUMMYFUNCTION("""COMPUTED_VALUE"""),2279.83)</f>
        <v>2279.83</v>
      </c>
      <c r="D297" s="2">
        <f>IFERROR(__xludf.DUMMYFUNCTION("""COMPUTED_VALUE"""),45723.66666666667)</f>
        <v>45723.66667</v>
      </c>
      <c r="E297" s="1">
        <f>IFERROR(__xludf.DUMMYFUNCTION("""COMPUTED_VALUE"""),2287.76)</f>
        <v>2287.76</v>
      </c>
      <c r="G297" s="2">
        <f>IFERROR(__xludf.DUMMYFUNCTION("""COMPUTED_VALUE"""),45723.66666666667)</f>
        <v>45723.66667</v>
      </c>
      <c r="H297" s="1">
        <f>IFERROR(__xludf.DUMMYFUNCTION("""COMPUTED_VALUE"""),2233.77)</f>
        <v>2233.77</v>
      </c>
      <c r="J297" s="2">
        <f>IFERROR(__xludf.DUMMYFUNCTION("""COMPUTED_VALUE"""),45723.66666666667)</f>
        <v>45723.66667</v>
      </c>
      <c r="K297" s="1">
        <f>IFERROR(__xludf.DUMMYFUNCTION("""COMPUTED_VALUE"""),2263.45)</f>
        <v>2263.45</v>
      </c>
      <c r="M297" s="2">
        <f>IFERROR(__xludf.DUMMYFUNCTION("""COMPUTED_VALUE"""),45723.66666666667)</f>
        <v>45723.66667</v>
      </c>
      <c r="N297" s="1">
        <f>IFERROR(__xludf.DUMMYFUNCTION("""COMPUTED_VALUE"""),1.2542197E7)</f>
        <v>12542197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IFERROR(__xludf.DUMMYFUNCTION("""COMPUTED_VALUE"""),2262.55)</f>
        <v>2262.55</v>
      </c>
      <c r="D298" s="2">
        <f>IFERROR(__xludf.DUMMYFUNCTION("""COMPUTED_VALUE"""),45726.66666666667)</f>
        <v>45726.66667</v>
      </c>
      <c r="E298" s="1">
        <f>IFERROR(__xludf.DUMMYFUNCTION("""COMPUTED_VALUE"""),2331.17)</f>
        <v>2331.17</v>
      </c>
      <c r="G298" s="2">
        <f>IFERROR(__xludf.DUMMYFUNCTION("""COMPUTED_VALUE"""),45726.66666666667)</f>
        <v>45726.66667</v>
      </c>
      <c r="H298" s="1">
        <f>IFERROR(__xludf.DUMMYFUNCTION("""COMPUTED_VALUE"""),2260.17)</f>
        <v>2260.17</v>
      </c>
      <c r="J298" s="2">
        <f>IFERROR(__xludf.DUMMYFUNCTION("""COMPUTED_VALUE"""),45726.66666666667)</f>
        <v>45726.66667</v>
      </c>
      <c r="K298" s="1">
        <f>IFERROR(__xludf.DUMMYFUNCTION("""COMPUTED_VALUE"""),2266.15)</f>
        <v>2266.15</v>
      </c>
      <c r="M298" s="2">
        <f>IFERROR(__xludf.DUMMYFUNCTION("""COMPUTED_VALUE"""),45726.66666666667)</f>
        <v>45726.66667</v>
      </c>
      <c r="N298" s="1">
        <f>IFERROR(__xludf.DUMMYFUNCTION("""COMPUTED_VALUE"""),1.3192086E7)</f>
        <v>13192086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IFERROR(__xludf.DUMMYFUNCTION("""COMPUTED_VALUE"""),2260.45)</f>
        <v>2260.45</v>
      </c>
      <c r="D299" s="2">
        <f>IFERROR(__xludf.DUMMYFUNCTION("""COMPUTED_VALUE"""),45727.66666666667)</f>
        <v>45727.66667</v>
      </c>
      <c r="E299" s="1">
        <f>IFERROR(__xludf.DUMMYFUNCTION("""COMPUTED_VALUE"""),2273.21)</f>
        <v>2273.21</v>
      </c>
      <c r="G299" s="2">
        <f>IFERROR(__xludf.DUMMYFUNCTION("""COMPUTED_VALUE"""),45727.66666666667)</f>
        <v>45727.66667</v>
      </c>
      <c r="H299" s="1">
        <f>IFERROR(__xludf.DUMMYFUNCTION("""COMPUTED_VALUE"""),2211.4)</f>
        <v>2211.4</v>
      </c>
      <c r="J299" s="2">
        <f>IFERROR(__xludf.DUMMYFUNCTION("""COMPUTED_VALUE"""),45727.66666666667)</f>
        <v>45727.66667</v>
      </c>
      <c r="K299" s="1">
        <f>IFERROR(__xludf.DUMMYFUNCTION("""COMPUTED_VALUE"""),2225.24)</f>
        <v>2225.24</v>
      </c>
      <c r="M299" s="2">
        <f>IFERROR(__xludf.DUMMYFUNCTION("""COMPUTED_VALUE"""),45727.66666666667)</f>
        <v>45727.66667</v>
      </c>
      <c r="N299" s="1">
        <f>IFERROR(__xludf.DUMMYFUNCTION("""COMPUTED_VALUE"""),1.1700205E7)</f>
        <v>11700205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IFERROR(__xludf.DUMMYFUNCTION("""COMPUTED_VALUE"""),2233.3)</f>
        <v>2233.3</v>
      </c>
      <c r="D300" s="2">
        <f>IFERROR(__xludf.DUMMYFUNCTION("""COMPUTED_VALUE"""),45728.66666666667)</f>
        <v>45728.66667</v>
      </c>
      <c r="E300" s="1">
        <f>IFERROR(__xludf.DUMMYFUNCTION("""COMPUTED_VALUE"""),2240.53)</f>
        <v>2240.53</v>
      </c>
      <c r="G300" s="2">
        <f>IFERROR(__xludf.DUMMYFUNCTION("""COMPUTED_VALUE"""),45728.66666666667)</f>
        <v>45728.66667</v>
      </c>
      <c r="H300" s="1">
        <f>IFERROR(__xludf.DUMMYFUNCTION("""COMPUTED_VALUE"""),2174.97)</f>
        <v>2174.97</v>
      </c>
      <c r="J300" s="2">
        <f>IFERROR(__xludf.DUMMYFUNCTION("""COMPUTED_VALUE"""),45728.66666666667)</f>
        <v>45728.66667</v>
      </c>
      <c r="K300" s="1">
        <f>IFERROR(__xludf.DUMMYFUNCTION("""COMPUTED_VALUE"""),2189.72)</f>
        <v>2189.72</v>
      </c>
      <c r="M300" s="2">
        <f>IFERROR(__xludf.DUMMYFUNCTION("""COMPUTED_VALUE"""),45728.66666666667)</f>
        <v>45728.66667</v>
      </c>
      <c r="N300" s="1">
        <f>IFERROR(__xludf.DUMMYFUNCTION("""COMPUTED_VALUE"""),1.1134312E7)</f>
        <v>11134312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IFERROR(__xludf.DUMMYFUNCTION("""COMPUTED_VALUE"""),2185.08)</f>
        <v>2185.08</v>
      </c>
      <c r="D301" s="2">
        <f>IFERROR(__xludf.DUMMYFUNCTION("""COMPUTED_VALUE"""),45729.66666666667)</f>
        <v>45729.66667</v>
      </c>
      <c r="E301" s="1">
        <f>IFERROR(__xludf.DUMMYFUNCTION("""COMPUTED_VALUE"""),2199.22)</f>
        <v>2199.22</v>
      </c>
      <c r="G301" s="2">
        <f>IFERROR(__xludf.DUMMYFUNCTION("""COMPUTED_VALUE"""),45729.66666666667)</f>
        <v>45729.66667</v>
      </c>
      <c r="H301" s="1">
        <f>IFERROR(__xludf.DUMMYFUNCTION("""COMPUTED_VALUE"""),2123.05)</f>
        <v>2123.05</v>
      </c>
      <c r="J301" s="2">
        <f>IFERROR(__xludf.DUMMYFUNCTION("""COMPUTED_VALUE"""),45729.66666666667)</f>
        <v>45729.66667</v>
      </c>
      <c r="K301" s="1">
        <f>IFERROR(__xludf.DUMMYFUNCTION("""COMPUTED_VALUE"""),2132.62)</f>
        <v>2132.62</v>
      </c>
      <c r="M301" s="2">
        <f>IFERROR(__xludf.DUMMYFUNCTION("""COMPUTED_VALUE"""),45729.66666666667)</f>
        <v>45729.66667</v>
      </c>
      <c r="N301" s="1">
        <f>IFERROR(__xludf.DUMMYFUNCTION("""COMPUTED_VALUE"""),1.0709308E7)</f>
        <v>10709308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IFERROR(__xludf.DUMMYFUNCTION("""COMPUTED_VALUE"""),2146.42)</f>
        <v>2146.42</v>
      </c>
      <c r="D302" s="2">
        <f>IFERROR(__xludf.DUMMYFUNCTION("""COMPUTED_VALUE"""),45730.66666666667)</f>
        <v>45730.66667</v>
      </c>
      <c r="E302" s="1">
        <f>IFERROR(__xludf.DUMMYFUNCTION("""COMPUTED_VALUE"""),2165.3)</f>
        <v>2165.3</v>
      </c>
      <c r="G302" s="2">
        <f>IFERROR(__xludf.DUMMYFUNCTION("""COMPUTED_VALUE"""),45730.66666666667)</f>
        <v>45730.66667</v>
      </c>
      <c r="H302" s="1">
        <f>IFERROR(__xludf.DUMMYFUNCTION("""COMPUTED_VALUE"""),2135.1)</f>
        <v>2135.1</v>
      </c>
      <c r="J302" s="2">
        <f>IFERROR(__xludf.DUMMYFUNCTION("""COMPUTED_VALUE"""),45730.66666666667)</f>
        <v>45730.66667</v>
      </c>
      <c r="K302" s="1">
        <f>IFERROR(__xludf.DUMMYFUNCTION("""COMPUTED_VALUE"""),2164.21)</f>
        <v>2164.21</v>
      </c>
      <c r="M302" s="2">
        <f>IFERROR(__xludf.DUMMYFUNCTION("""COMPUTED_VALUE"""),45730.66666666667)</f>
        <v>45730.66667</v>
      </c>
      <c r="N302" s="1">
        <f>IFERROR(__xludf.DUMMYFUNCTION("""COMPUTED_VALUE"""),1.002435E7)</f>
        <v>10024350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IFERROR(__xludf.DUMMYFUNCTION("""COMPUTED_VALUE"""),2166.08)</f>
        <v>2166.08</v>
      </c>
      <c r="D303" s="2">
        <f>IFERROR(__xludf.DUMMYFUNCTION("""COMPUTED_VALUE"""),45733.66666666667)</f>
        <v>45733.66667</v>
      </c>
      <c r="E303" s="1">
        <f>IFERROR(__xludf.DUMMYFUNCTION("""COMPUTED_VALUE"""),2185.15)</f>
        <v>2185.15</v>
      </c>
      <c r="G303" s="2">
        <f>IFERROR(__xludf.DUMMYFUNCTION("""COMPUTED_VALUE"""),45733.66666666667)</f>
        <v>45733.66667</v>
      </c>
      <c r="H303" s="1">
        <f>IFERROR(__xludf.DUMMYFUNCTION("""COMPUTED_VALUE"""),2157.63)</f>
        <v>2157.63</v>
      </c>
      <c r="J303" s="2">
        <f>IFERROR(__xludf.DUMMYFUNCTION("""COMPUTED_VALUE"""),45733.66666666667)</f>
        <v>45733.66667</v>
      </c>
      <c r="K303" s="1">
        <f>IFERROR(__xludf.DUMMYFUNCTION("""COMPUTED_VALUE"""),2174.25)</f>
        <v>2174.25</v>
      </c>
      <c r="M303" s="2">
        <f>IFERROR(__xludf.DUMMYFUNCTION("""COMPUTED_VALUE"""),45733.66666666667)</f>
        <v>45733.66667</v>
      </c>
      <c r="N303" s="1">
        <f>IFERROR(__xludf.DUMMYFUNCTION("""COMPUTED_VALUE"""),7749688.0)</f>
        <v>7749688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IFERROR(__xludf.DUMMYFUNCTION("""COMPUTED_VALUE"""),2173.59)</f>
        <v>2173.59</v>
      </c>
      <c r="D304" s="2">
        <f>IFERROR(__xludf.DUMMYFUNCTION("""COMPUTED_VALUE"""),45734.66666666667)</f>
        <v>45734.66667</v>
      </c>
      <c r="E304" s="1">
        <f>IFERROR(__xludf.DUMMYFUNCTION("""COMPUTED_VALUE"""),2191.61)</f>
        <v>2191.61</v>
      </c>
      <c r="G304" s="2">
        <f>IFERROR(__xludf.DUMMYFUNCTION("""COMPUTED_VALUE"""),45734.66666666667)</f>
        <v>45734.66667</v>
      </c>
      <c r="H304" s="1">
        <f>IFERROR(__xludf.DUMMYFUNCTION("""COMPUTED_VALUE"""),2159.65)</f>
        <v>2159.65</v>
      </c>
      <c r="J304" s="2">
        <f>IFERROR(__xludf.DUMMYFUNCTION("""COMPUTED_VALUE"""),45734.66666666667)</f>
        <v>45734.66667</v>
      </c>
      <c r="K304" s="1">
        <f>IFERROR(__xludf.DUMMYFUNCTION("""COMPUTED_VALUE"""),2171.0)</f>
        <v>2171</v>
      </c>
      <c r="M304" s="2">
        <f>IFERROR(__xludf.DUMMYFUNCTION("""COMPUTED_VALUE"""),45734.66666666667)</f>
        <v>45734.66667</v>
      </c>
      <c r="N304" s="1">
        <f>IFERROR(__xludf.DUMMYFUNCTION("""COMPUTED_VALUE"""),6683925.0)</f>
        <v>6683925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IFERROR(__xludf.DUMMYFUNCTION("""COMPUTED_VALUE"""),2171.25)</f>
        <v>2171.25</v>
      </c>
      <c r="D305" s="2">
        <f>IFERROR(__xludf.DUMMYFUNCTION("""COMPUTED_VALUE"""),45735.66666666667)</f>
        <v>45735.66667</v>
      </c>
      <c r="E305" s="1">
        <f>IFERROR(__xludf.DUMMYFUNCTION("""COMPUTED_VALUE"""),2220.45)</f>
        <v>2220.45</v>
      </c>
      <c r="G305" s="2">
        <f>IFERROR(__xludf.DUMMYFUNCTION("""COMPUTED_VALUE"""),45735.66666666667)</f>
        <v>45735.66667</v>
      </c>
      <c r="H305" s="1">
        <f>IFERROR(__xludf.DUMMYFUNCTION("""COMPUTED_VALUE"""),2163.77)</f>
        <v>2163.77</v>
      </c>
      <c r="J305" s="2">
        <f>IFERROR(__xludf.DUMMYFUNCTION("""COMPUTED_VALUE"""),45735.66666666667)</f>
        <v>45735.66667</v>
      </c>
      <c r="K305" s="1">
        <f>IFERROR(__xludf.DUMMYFUNCTION("""COMPUTED_VALUE"""),2207.44)</f>
        <v>2207.44</v>
      </c>
      <c r="M305" s="2">
        <f>IFERROR(__xludf.DUMMYFUNCTION("""COMPUTED_VALUE"""),45735.66666666667)</f>
        <v>45735.66667</v>
      </c>
      <c r="N305" s="1">
        <f>IFERROR(__xludf.DUMMYFUNCTION("""COMPUTED_VALUE"""),1.0417656E7)</f>
        <v>10417656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IFERROR(__xludf.DUMMYFUNCTION("""COMPUTED_VALUE"""),2202.79)</f>
        <v>2202.79</v>
      </c>
      <c r="D306" s="2">
        <f>IFERROR(__xludf.DUMMYFUNCTION("""COMPUTED_VALUE"""),45736.66666666667)</f>
        <v>45736.66667</v>
      </c>
      <c r="E306" s="1">
        <f>IFERROR(__xludf.DUMMYFUNCTION("""COMPUTED_VALUE"""),2256.58)</f>
        <v>2256.58</v>
      </c>
      <c r="G306" s="2">
        <f>IFERROR(__xludf.DUMMYFUNCTION("""COMPUTED_VALUE"""),45736.66666666667)</f>
        <v>45736.66667</v>
      </c>
      <c r="H306" s="1">
        <f>IFERROR(__xludf.DUMMYFUNCTION("""COMPUTED_VALUE"""),2202.31)</f>
        <v>2202.31</v>
      </c>
      <c r="J306" s="2">
        <f>IFERROR(__xludf.DUMMYFUNCTION("""COMPUTED_VALUE"""),45736.66666666667)</f>
        <v>45736.66667</v>
      </c>
      <c r="K306" s="1">
        <f>IFERROR(__xludf.DUMMYFUNCTION("""COMPUTED_VALUE"""),2211.95)</f>
        <v>2211.95</v>
      </c>
      <c r="M306" s="2">
        <f>IFERROR(__xludf.DUMMYFUNCTION("""COMPUTED_VALUE"""),45736.66666666667)</f>
        <v>45736.66667</v>
      </c>
      <c r="N306" s="1">
        <f>IFERROR(__xludf.DUMMYFUNCTION("""COMPUTED_VALUE"""),1.2123144E7)</f>
        <v>12123144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IFERROR(__xludf.DUMMYFUNCTION("""COMPUTED_VALUE"""),2201.0)</f>
        <v>2201</v>
      </c>
      <c r="D307" s="2">
        <f>IFERROR(__xludf.DUMMYFUNCTION("""COMPUTED_VALUE"""),45737.66666666667)</f>
        <v>45737.66667</v>
      </c>
      <c r="E307" s="1">
        <f>IFERROR(__xludf.DUMMYFUNCTION("""COMPUTED_VALUE"""),2201.0)</f>
        <v>2201</v>
      </c>
      <c r="G307" s="2">
        <f>IFERROR(__xludf.DUMMYFUNCTION("""COMPUTED_VALUE"""),45737.66666666667)</f>
        <v>45737.66667</v>
      </c>
      <c r="H307" s="1">
        <f>IFERROR(__xludf.DUMMYFUNCTION("""COMPUTED_VALUE"""),2123.33)</f>
        <v>2123.33</v>
      </c>
      <c r="J307" s="2">
        <f>IFERROR(__xludf.DUMMYFUNCTION("""COMPUTED_VALUE"""),45737.66666666667)</f>
        <v>45737.66667</v>
      </c>
      <c r="K307" s="1">
        <f>IFERROR(__xludf.DUMMYFUNCTION("""COMPUTED_VALUE"""),2160.63)</f>
        <v>2160.63</v>
      </c>
      <c r="M307" s="2">
        <f>IFERROR(__xludf.DUMMYFUNCTION("""COMPUTED_VALUE"""),45737.66666666667)</f>
        <v>45737.66667</v>
      </c>
      <c r="N307" s="1">
        <f>IFERROR(__xludf.DUMMYFUNCTION("""COMPUTED_VALUE"""),3.321385E7)</f>
        <v>33213850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IFERROR(__xludf.DUMMYFUNCTION("""COMPUTED_VALUE"""),2162.55)</f>
        <v>2162.55</v>
      </c>
      <c r="D308" s="2">
        <f>IFERROR(__xludf.DUMMYFUNCTION("""COMPUTED_VALUE"""),45740.66666666667)</f>
        <v>45740.66667</v>
      </c>
      <c r="E308" s="1">
        <f>IFERROR(__xludf.DUMMYFUNCTION("""COMPUTED_VALUE"""),2213.94)</f>
        <v>2213.94</v>
      </c>
      <c r="G308" s="2">
        <f>IFERROR(__xludf.DUMMYFUNCTION("""COMPUTED_VALUE"""),45740.66666666667)</f>
        <v>45740.66667</v>
      </c>
      <c r="H308" s="1">
        <f>IFERROR(__xludf.DUMMYFUNCTION("""COMPUTED_VALUE"""),2162.55)</f>
        <v>2162.55</v>
      </c>
      <c r="J308" s="2">
        <f>IFERROR(__xludf.DUMMYFUNCTION("""COMPUTED_VALUE"""),45740.66666666667)</f>
        <v>45740.66667</v>
      </c>
      <c r="K308" s="1">
        <f>IFERROR(__xludf.DUMMYFUNCTION("""COMPUTED_VALUE"""),2212.93)</f>
        <v>2212.93</v>
      </c>
      <c r="M308" s="2">
        <f>IFERROR(__xludf.DUMMYFUNCTION("""COMPUTED_VALUE"""),45740.66666666667)</f>
        <v>45740.66667</v>
      </c>
      <c r="N308" s="1">
        <f>IFERROR(__xludf.DUMMYFUNCTION("""COMPUTED_VALUE"""),9724211.0)</f>
        <v>9724211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IFERROR(__xludf.DUMMYFUNCTION("""COMPUTED_VALUE"""),2204.86)</f>
        <v>2204.86</v>
      </c>
      <c r="D309" s="2">
        <f>IFERROR(__xludf.DUMMYFUNCTION("""COMPUTED_VALUE"""),45741.66666666667)</f>
        <v>45741.66667</v>
      </c>
      <c r="E309" s="1">
        <f>IFERROR(__xludf.DUMMYFUNCTION("""COMPUTED_VALUE"""),2241.14)</f>
        <v>2241.14</v>
      </c>
      <c r="G309" s="2">
        <f>IFERROR(__xludf.DUMMYFUNCTION("""COMPUTED_VALUE"""),45741.66666666667)</f>
        <v>45741.66667</v>
      </c>
      <c r="H309" s="1">
        <f>IFERROR(__xludf.DUMMYFUNCTION("""COMPUTED_VALUE"""),2172.68)</f>
        <v>2172.68</v>
      </c>
      <c r="J309" s="2">
        <f>IFERROR(__xludf.DUMMYFUNCTION("""COMPUTED_VALUE"""),45741.66666666667)</f>
        <v>45741.66667</v>
      </c>
      <c r="K309" s="1">
        <f>IFERROR(__xludf.DUMMYFUNCTION("""COMPUTED_VALUE"""),2206.03)</f>
        <v>2206.03</v>
      </c>
      <c r="M309" s="2">
        <f>IFERROR(__xludf.DUMMYFUNCTION("""COMPUTED_VALUE"""),45741.66666666667)</f>
        <v>45741.66667</v>
      </c>
      <c r="N309" s="1">
        <f>IFERROR(__xludf.DUMMYFUNCTION("""COMPUTED_VALUE"""),1.1557633E7)</f>
        <v>11557633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IFERROR(__xludf.DUMMYFUNCTION("""COMPUTED_VALUE"""),2205.15)</f>
        <v>2205.15</v>
      </c>
      <c r="D310" s="2">
        <f>IFERROR(__xludf.DUMMYFUNCTION("""COMPUTED_VALUE"""),45742.66666666667)</f>
        <v>45742.66667</v>
      </c>
      <c r="E310" s="1">
        <f>IFERROR(__xludf.DUMMYFUNCTION("""COMPUTED_VALUE"""),2232.06)</f>
        <v>2232.06</v>
      </c>
      <c r="G310" s="2">
        <f>IFERROR(__xludf.DUMMYFUNCTION("""COMPUTED_VALUE"""),45742.66666666667)</f>
        <v>45742.66667</v>
      </c>
      <c r="H310" s="1">
        <f>IFERROR(__xludf.DUMMYFUNCTION("""COMPUTED_VALUE"""),2184.48)</f>
        <v>2184.48</v>
      </c>
      <c r="J310" s="2">
        <f>IFERROR(__xludf.DUMMYFUNCTION("""COMPUTED_VALUE"""),45742.66666666667)</f>
        <v>45742.66667</v>
      </c>
      <c r="K310" s="1">
        <f>IFERROR(__xludf.DUMMYFUNCTION("""COMPUTED_VALUE"""),2201.62)</f>
        <v>2201.62</v>
      </c>
      <c r="M310" s="2">
        <f>IFERROR(__xludf.DUMMYFUNCTION("""COMPUTED_VALUE"""),45742.66666666667)</f>
        <v>45742.66667</v>
      </c>
      <c r="N310" s="1">
        <f>IFERROR(__xludf.DUMMYFUNCTION("""COMPUTED_VALUE"""),7148499.0)</f>
        <v>7148499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IFERROR(__xludf.DUMMYFUNCTION("""COMPUTED_VALUE"""),2197.0)</f>
        <v>2197</v>
      </c>
      <c r="D311" s="2">
        <f>IFERROR(__xludf.DUMMYFUNCTION("""COMPUTED_VALUE"""),45743.66666666667)</f>
        <v>45743.66667</v>
      </c>
      <c r="E311" s="1">
        <f>IFERROR(__xludf.DUMMYFUNCTION("""COMPUTED_VALUE"""),2227.11)</f>
        <v>2227.11</v>
      </c>
      <c r="G311" s="2">
        <f>IFERROR(__xludf.DUMMYFUNCTION("""COMPUTED_VALUE"""),45743.66666666667)</f>
        <v>45743.66667</v>
      </c>
      <c r="H311" s="1">
        <f>IFERROR(__xludf.DUMMYFUNCTION("""COMPUTED_VALUE"""),2193.54)</f>
        <v>2193.54</v>
      </c>
      <c r="J311" s="2">
        <f>IFERROR(__xludf.DUMMYFUNCTION("""COMPUTED_VALUE"""),45743.66666666667)</f>
        <v>45743.66667</v>
      </c>
      <c r="K311" s="1">
        <f>IFERROR(__xludf.DUMMYFUNCTION("""COMPUTED_VALUE"""),2203.71)</f>
        <v>2203.71</v>
      </c>
      <c r="M311" s="2">
        <f>IFERROR(__xludf.DUMMYFUNCTION("""COMPUTED_VALUE"""),45743.66666666667)</f>
        <v>45743.66667</v>
      </c>
      <c r="N311" s="1">
        <f>IFERROR(__xludf.DUMMYFUNCTION("""COMPUTED_VALUE"""),6051390.0)</f>
        <v>6051390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IFERROR(__xludf.DUMMYFUNCTION("""COMPUTED_VALUE"""),2210.86)</f>
        <v>2210.86</v>
      </c>
      <c r="D312" s="2">
        <f>IFERROR(__xludf.DUMMYFUNCTION("""COMPUTED_VALUE"""),45744.66666666667)</f>
        <v>45744.66667</v>
      </c>
      <c r="E312" s="1">
        <f>IFERROR(__xludf.DUMMYFUNCTION("""COMPUTED_VALUE"""),2211.15)</f>
        <v>2211.15</v>
      </c>
      <c r="G312" s="2">
        <f>IFERROR(__xludf.DUMMYFUNCTION("""COMPUTED_VALUE"""),45744.66666666667)</f>
        <v>45744.66667</v>
      </c>
      <c r="H312" s="1">
        <f>IFERROR(__xludf.DUMMYFUNCTION("""COMPUTED_VALUE"""),2132.68)</f>
        <v>2132.68</v>
      </c>
      <c r="J312" s="2">
        <f>IFERROR(__xludf.DUMMYFUNCTION("""COMPUTED_VALUE"""),45744.66666666667)</f>
        <v>45744.66667</v>
      </c>
      <c r="K312" s="1">
        <f>IFERROR(__xludf.DUMMYFUNCTION("""COMPUTED_VALUE"""),2139.66)</f>
        <v>2139.66</v>
      </c>
      <c r="M312" s="2">
        <f>IFERROR(__xludf.DUMMYFUNCTION("""COMPUTED_VALUE"""),45744.66666666667)</f>
        <v>45744.66667</v>
      </c>
      <c r="N312" s="1">
        <f>IFERROR(__xludf.DUMMYFUNCTION("""COMPUTED_VALUE"""),8752201.0)</f>
        <v>8752201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IFERROR(__xludf.DUMMYFUNCTION("""COMPUTED_VALUE"""),2139.66)</f>
        <v>2139.66</v>
      </c>
      <c r="D313" s="2">
        <f>IFERROR(__xludf.DUMMYFUNCTION("""COMPUTED_VALUE"""),45747.66666666667)</f>
        <v>45747.66667</v>
      </c>
      <c r="E313" s="1">
        <f>IFERROR(__xludf.DUMMYFUNCTION("""COMPUTED_VALUE"""),2169.81)</f>
        <v>2169.81</v>
      </c>
      <c r="G313" s="2">
        <f>IFERROR(__xludf.DUMMYFUNCTION("""COMPUTED_VALUE"""),45747.66666666667)</f>
        <v>45747.66667</v>
      </c>
      <c r="H313" s="1">
        <f>IFERROR(__xludf.DUMMYFUNCTION("""COMPUTED_VALUE"""),2108.76)</f>
        <v>2108.76</v>
      </c>
      <c r="J313" s="2">
        <f>IFERROR(__xludf.DUMMYFUNCTION("""COMPUTED_VALUE"""),45747.66666666667)</f>
        <v>45747.66667</v>
      </c>
      <c r="K313" s="1">
        <f>IFERROR(__xludf.DUMMYFUNCTION("""COMPUTED_VALUE"""),2156.14)</f>
        <v>2156.14</v>
      </c>
      <c r="M313" s="2">
        <f>IFERROR(__xludf.DUMMYFUNCTION("""COMPUTED_VALUE"""),45747.66666666667)</f>
        <v>45747.66667</v>
      </c>
      <c r="N313" s="1">
        <f>IFERROR(__xludf.DUMMYFUNCTION("""COMPUTED_VALUE"""),9304546.0)</f>
        <v>9304546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IFERROR(__xludf.DUMMYFUNCTION("""COMPUTED_VALUE"""),2166.16)</f>
        <v>2166.16</v>
      </c>
      <c r="D314" s="2">
        <f>IFERROR(__xludf.DUMMYFUNCTION("""COMPUTED_VALUE"""),45748.66666666667)</f>
        <v>45748.66667</v>
      </c>
      <c r="E314" s="1">
        <f>IFERROR(__xludf.DUMMYFUNCTION("""COMPUTED_VALUE"""),2170.51)</f>
        <v>2170.51</v>
      </c>
      <c r="G314" s="2">
        <f>IFERROR(__xludf.DUMMYFUNCTION("""COMPUTED_VALUE"""),45748.66666666667)</f>
        <v>45748.66667</v>
      </c>
      <c r="H314" s="1">
        <f>IFERROR(__xludf.DUMMYFUNCTION("""COMPUTED_VALUE"""),2130.63)</f>
        <v>2130.63</v>
      </c>
      <c r="J314" s="2">
        <f>IFERROR(__xludf.DUMMYFUNCTION("""COMPUTED_VALUE"""),45748.66666666667)</f>
        <v>45748.66667</v>
      </c>
      <c r="K314" s="1">
        <f>IFERROR(__xludf.DUMMYFUNCTION("""COMPUTED_VALUE"""),2155.2)</f>
        <v>2155.2</v>
      </c>
      <c r="M314" s="2">
        <f>IFERROR(__xludf.DUMMYFUNCTION("""COMPUTED_VALUE"""),45748.66666666667)</f>
        <v>45748.66667</v>
      </c>
      <c r="N314" s="1">
        <f>IFERROR(__xludf.DUMMYFUNCTION("""COMPUTED_VALUE"""),7367672.0)</f>
        <v>7367672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IFERROR(__xludf.DUMMYFUNCTION("""COMPUTED_VALUE"""),2139.97)</f>
        <v>2139.97</v>
      </c>
      <c r="D315" s="2">
        <f>IFERROR(__xludf.DUMMYFUNCTION("""COMPUTED_VALUE"""),45749.66666666667)</f>
        <v>45749.66667</v>
      </c>
      <c r="E315" s="1">
        <f>IFERROR(__xludf.DUMMYFUNCTION("""COMPUTED_VALUE"""),2179.31)</f>
        <v>2179.31</v>
      </c>
      <c r="G315" s="2">
        <f>IFERROR(__xludf.DUMMYFUNCTION("""COMPUTED_VALUE"""),45749.66666666667)</f>
        <v>45749.66667</v>
      </c>
      <c r="H315" s="1">
        <f>IFERROR(__xludf.DUMMYFUNCTION("""COMPUTED_VALUE"""),2124.71)</f>
        <v>2124.71</v>
      </c>
      <c r="J315" s="2">
        <f>IFERROR(__xludf.DUMMYFUNCTION("""COMPUTED_VALUE"""),45749.66666666667)</f>
        <v>45749.66667</v>
      </c>
      <c r="K315" s="1">
        <f>IFERROR(__xludf.DUMMYFUNCTION("""COMPUTED_VALUE"""),2178.39)</f>
        <v>2178.39</v>
      </c>
      <c r="M315" s="2">
        <f>IFERROR(__xludf.DUMMYFUNCTION("""COMPUTED_VALUE"""),45749.66666666667)</f>
        <v>45749.66667</v>
      </c>
      <c r="N315" s="1">
        <f>IFERROR(__xludf.DUMMYFUNCTION("""COMPUTED_VALUE"""),8500288.0)</f>
        <v>8500288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IFERROR(__xludf.DUMMYFUNCTION("""COMPUTED_VALUE"""),2126.19)</f>
        <v>2126.19</v>
      </c>
      <c r="D316" s="2">
        <f>IFERROR(__xludf.DUMMYFUNCTION("""COMPUTED_VALUE"""),45750.66666666667)</f>
        <v>45750.66667</v>
      </c>
      <c r="E316" s="1">
        <f>IFERROR(__xludf.DUMMYFUNCTION("""COMPUTED_VALUE"""),2137.68)</f>
        <v>2137.68</v>
      </c>
      <c r="G316" s="2">
        <f>IFERROR(__xludf.DUMMYFUNCTION("""COMPUTED_VALUE"""),45750.66666666667)</f>
        <v>45750.66667</v>
      </c>
      <c r="H316" s="1">
        <f>IFERROR(__xludf.DUMMYFUNCTION("""COMPUTED_VALUE"""),2041.1)</f>
        <v>2041.1</v>
      </c>
      <c r="J316" s="2">
        <f>IFERROR(__xludf.DUMMYFUNCTION("""COMPUTED_VALUE"""),45750.66666666667)</f>
        <v>45750.66667</v>
      </c>
      <c r="K316" s="1">
        <f>IFERROR(__xludf.DUMMYFUNCTION("""COMPUTED_VALUE"""),2058.94)</f>
        <v>2058.94</v>
      </c>
      <c r="M316" s="2">
        <f>IFERROR(__xludf.DUMMYFUNCTION("""COMPUTED_VALUE"""),45750.66666666667)</f>
        <v>45750.66667</v>
      </c>
      <c r="N316" s="1">
        <f>IFERROR(__xludf.DUMMYFUNCTION("""COMPUTED_VALUE"""),1.4516407E7)</f>
        <v>14516407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IFERROR(__xludf.DUMMYFUNCTION("""COMPUTED_VALUE"""),2052.32)</f>
        <v>2052.32</v>
      </c>
      <c r="D317" s="2">
        <f>IFERROR(__xludf.DUMMYFUNCTION("""COMPUTED_VALUE"""),45751.66666666667)</f>
        <v>45751.66667</v>
      </c>
      <c r="E317" s="1">
        <f>IFERROR(__xludf.DUMMYFUNCTION("""COMPUTED_VALUE"""),2210.12)</f>
        <v>2210.12</v>
      </c>
      <c r="G317" s="2">
        <f>IFERROR(__xludf.DUMMYFUNCTION("""COMPUTED_VALUE"""),45751.66666666667)</f>
        <v>45751.66667</v>
      </c>
      <c r="H317" s="1">
        <f>IFERROR(__xludf.DUMMYFUNCTION("""COMPUTED_VALUE"""),2027.94)</f>
        <v>2027.94</v>
      </c>
      <c r="J317" s="2">
        <f>IFERROR(__xludf.DUMMYFUNCTION("""COMPUTED_VALUE"""),45751.66666666667)</f>
        <v>45751.66667</v>
      </c>
      <c r="K317" s="1">
        <f>IFERROR(__xludf.DUMMYFUNCTION("""COMPUTED_VALUE"""),2138.16)</f>
        <v>2138.16</v>
      </c>
      <c r="M317" s="2">
        <f>IFERROR(__xludf.DUMMYFUNCTION("""COMPUTED_VALUE"""),45751.66666666667)</f>
        <v>45751.66667</v>
      </c>
      <c r="N317" s="1">
        <f>IFERROR(__xludf.DUMMYFUNCTION("""COMPUTED_VALUE"""),2.5024321E7)</f>
        <v>25024321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IFERROR(__xludf.DUMMYFUNCTION("""COMPUTED_VALUE"""),2120.13)</f>
        <v>2120.13</v>
      </c>
      <c r="D318" s="2">
        <f>IFERROR(__xludf.DUMMYFUNCTION("""COMPUTED_VALUE"""),45754.66666666667)</f>
        <v>45754.66667</v>
      </c>
      <c r="E318" s="1">
        <f>IFERROR(__xludf.DUMMYFUNCTION("""COMPUTED_VALUE"""),2150.02)</f>
        <v>2150.02</v>
      </c>
      <c r="G318" s="2">
        <f>IFERROR(__xludf.DUMMYFUNCTION("""COMPUTED_VALUE"""),45754.66666666667)</f>
        <v>45754.66667</v>
      </c>
      <c r="H318" s="1">
        <f>IFERROR(__xludf.DUMMYFUNCTION("""COMPUTED_VALUE"""),2020.7)</f>
        <v>2020.7</v>
      </c>
      <c r="J318" s="2">
        <f>IFERROR(__xludf.DUMMYFUNCTION("""COMPUTED_VALUE"""),45754.66666666667)</f>
        <v>45754.66667</v>
      </c>
      <c r="K318" s="1">
        <f>IFERROR(__xludf.DUMMYFUNCTION("""COMPUTED_VALUE"""),2032.25)</f>
        <v>2032.25</v>
      </c>
      <c r="M318" s="2">
        <f>IFERROR(__xludf.DUMMYFUNCTION("""COMPUTED_VALUE"""),45754.66666666667)</f>
        <v>45754.66667</v>
      </c>
      <c r="N318" s="1">
        <f>IFERROR(__xludf.DUMMYFUNCTION("""COMPUTED_VALUE"""),1.9803336E7)</f>
        <v>19803336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IFERROR(__xludf.DUMMYFUNCTION("""COMPUTED_VALUE"""),2059.89)</f>
        <v>2059.89</v>
      </c>
      <c r="D319" s="2">
        <f>IFERROR(__xludf.DUMMYFUNCTION("""COMPUTED_VALUE"""),45755.66666666667)</f>
        <v>45755.66667</v>
      </c>
      <c r="E319" s="1">
        <f>IFERROR(__xludf.DUMMYFUNCTION("""COMPUTED_VALUE"""),2068.99)</f>
        <v>2068.99</v>
      </c>
      <c r="G319" s="2">
        <f>IFERROR(__xludf.DUMMYFUNCTION("""COMPUTED_VALUE"""),45755.66666666667)</f>
        <v>45755.66667</v>
      </c>
      <c r="H319" s="1">
        <f>IFERROR(__xludf.DUMMYFUNCTION("""COMPUTED_VALUE"""),1921.81)</f>
        <v>1921.81</v>
      </c>
      <c r="J319" s="2">
        <f>IFERROR(__xludf.DUMMYFUNCTION("""COMPUTED_VALUE"""),45755.66666666667)</f>
        <v>45755.66667</v>
      </c>
      <c r="K319" s="1">
        <f>IFERROR(__xludf.DUMMYFUNCTION("""COMPUTED_VALUE"""),1942.88)</f>
        <v>1942.88</v>
      </c>
      <c r="M319" s="2">
        <f>IFERROR(__xludf.DUMMYFUNCTION("""COMPUTED_VALUE"""),45755.66666666667)</f>
        <v>45755.66667</v>
      </c>
      <c r="N319" s="1">
        <f>IFERROR(__xludf.DUMMYFUNCTION("""COMPUTED_VALUE"""),1.7346983E7)</f>
        <v>17346983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IFERROR(__xludf.DUMMYFUNCTION("""COMPUTED_VALUE"""),1919.53)</f>
        <v>1919.53</v>
      </c>
      <c r="D320" s="2">
        <f>IFERROR(__xludf.DUMMYFUNCTION("""COMPUTED_VALUE"""),45756.66666666667)</f>
        <v>45756.66667</v>
      </c>
      <c r="E320" s="1">
        <f>IFERROR(__xludf.DUMMYFUNCTION("""COMPUTED_VALUE"""),2083.08)</f>
        <v>2083.08</v>
      </c>
      <c r="G320" s="2">
        <f>IFERROR(__xludf.DUMMYFUNCTION("""COMPUTED_VALUE"""),45756.66666666667)</f>
        <v>45756.66667</v>
      </c>
      <c r="H320" s="1">
        <f>IFERROR(__xludf.DUMMYFUNCTION("""COMPUTED_VALUE"""),1872.38)</f>
        <v>1872.38</v>
      </c>
      <c r="J320" s="2">
        <f>IFERROR(__xludf.DUMMYFUNCTION("""COMPUTED_VALUE"""),45756.66666666667)</f>
        <v>45756.66667</v>
      </c>
      <c r="K320" s="1">
        <f>IFERROR(__xludf.DUMMYFUNCTION("""COMPUTED_VALUE"""),2054.76)</f>
        <v>2054.76</v>
      </c>
      <c r="M320" s="2">
        <f>IFERROR(__xludf.DUMMYFUNCTION("""COMPUTED_VALUE"""),45756.66666666667)</f>
        <v>45756.66667</v>
      </c>
      <c r="N320" s="1">
        <f>IFERROR(__xludf.DUMMYFUNCTION("""COMPUTED_VALUE"""),2.1922372E7)</f>
        <v>21922372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IFERROR(__xludf.DUMMYFUNCTION("""COMPUTED_VALUE"""),2023.24)</f>
        <v>2023.24</v>
      </c>
      <c r="D321" s="2">
        <f>IFERROR(__xludf.DUMMYFUNCTION("""COMPUTED_VALUE"""),45757.66666666667)</f>
        <v>45757.66667</v>
      </c>
      <c r="E321" s="1">
        <f>IFERROR(__xludf.DUMMYFUNCTION("""COMPUTED_VALUE"""),2031.11)</f>
        <v>2031.11</v>
      </c>
      <c r="G321" s="2">
        <f>IFERROR(__xludf.DUMMYFUNCTION("""COMPUTED_VALUE"""),45757.66666666667)</f>
        <v>45757.66667</v>
      </c>
      <c r="H321" s="1">
        <f>IFERROR(__xludf.DUMMYFUNCTION("""COMPUTED_VALUE"""),1933.78)</f>
        <v>1933.78</v>
      </c>
      <c r="J321" s="2">
        <f>IFERROR(__xludf.DUMMYFUNCTION("""COMPUTED_VALUE"""),45757.66666666667)</f>
        <v>45757.66667</v>
      </c>
      <c r="K321" s="1">
        <f>IFERROR(__xludf.DUMMYFUNCTION("""COMPUTED_VALUE"""),1992.0)</f>
        <v>1992</v>
      </c>
      <c r="M321" s="2">
        <f>IFERROR(__xludf.DUMMYFUNCTION("""COMPUTED_VALUE"""),45757.66666666667)</f>
        <v>45757.66667</v>
      </c>
      <c r="N321" s="1">
        <f>IFERROR(__xludf.DUMMYFUNCTION("""COMPUTED_VALUE"""),1.1884818E7)</f>
        <v>11884818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IFERROR(__xludf.DUMMYFUNCTION("""COMPUTED_VALUE"""),1983.99)</f>
        <v>1983.99</v>
      </c>
      <c r="D322" s="2">
        <f>IFERROR(__xludf.DUMMYFUNCTION("""COMPUTED_VALUE"""),45758.66666666667)</f>
        <v>45758.66667</v>
      </c>
      <c r="E322" s="1">
        <f>IFERROR(__xludf.DUMMYFUNCTION("""COMPUTED_VALUE"""),2022.76)</f>
        <v>2022.76</v>
      </c>
      <c r="G322" s="2">
        <f>IFERROR(__xludf.DUMMYFUNCTION("""COMPUTED_VALUE"""),45758.66666666667)</f>
        <v>45758.66667</v>
      </c>
      <c r="H322" s="1">
        <f>IFERROR(__xludf.DUMMYFUNCTION("""COMPUTED_VALUE"""),1930.67)</f>
        <v>1930.67</v>
      </c>
      <c r="J322" s="2">
        <f>IFERROR(__xludf.DUMMYFUNCTION("""COMPUTED_VALUE"""),45758.66666666667)</f>
        <v>45758.66667</v>
      </c>
      <c r="K322" s="1">
        <f>IFERROR(__xludf.DUMMYFUNCTION("""COMPUTED_VALUE"""),2021.32)</f>
        <v>2021.32</v>
      </c>
      <c r="M322" s="2">
        <f>IFERROR(__xludf.DUMMYFUNCTION("""COMPUTED_VALUE"""),45758.66666666667)</f>
        <v>45758.66667</v>
      </c>
      <c r="N322" s="1">
        <f>IFERROR(__xludf.DUMMYFUNCTION("""COMPUTED_VALUE"""),1.0875129E7)</f>
        <v>10875129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IFERROR(__xludf.DUMMYFUNCTION("""COMPUTED_VALUE"""),2034.47)</f>
        <v>2034.47</v>
      </c>
      <c r="D323" s="2">
        <f>IFERROR(__xludf.DUMMYFUNCTION("""COMPUTED_VALUE"""),45761.66666666667)</f>
        <v>45761.66667</v>
      </c>
      <c r="E323" s="1">
        <f>IFERROR(__xludf.DUMMYFUNCTION("""COMPUTED_VALUE"""),2052.17)</f>
        <v>2052.17</v>
      </c>
      <c r="G323" s="2">
        <f>IFERROR(__xludf.DUMMYFUNCTION("""COMPUTED_VALUE"""),45761.66666666667)</f>
        <v>45761.66667</v>
      </c>
      <c r="H323" s="1">
        <f>IFERROR(__xludf.DUMMYFUNCTION("""COMPUTED_VALUE"""),2003.69)</f>
        <v>2003.69</v>
      </c>
      <c r="J323" s="2">
        <f>IFERROR(__xludf.DUMMYFUNCTION("""COMPUTED_VALUE"""),45761.66666666667)</f>
        <v>45761.66667</v>
      </c>
      <c r="K323" s="1">
        <f>IFERROR(__xludf.DUMMYFUNCTION("""COMPUTED_VALUE"""),2038.65)</f>
        <v>2038.65</v>
      </c>
      <c r="M323" s="2">
        <f>IFERROR(__xludf.DUMMYFUNCTION("""COMPUTED_VALUE"""),45761.66666666667)</f>
        <v>45761.66667</v>
      </c>
      <c r="N323" s="1">
        <f>IFERROR(__xludf.DUMMYFUNCTION("""COMPUTED_VALUE"""),9422428.0)</f>
        <v>9422428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IFERROR(__xludf.DUMMYFUNCTION("""COMPUTED_VALUE"""),2034.42)</f>
        <v>2034.42</v>
      </c>
      <c r="D324" s="2">
        <f>IFERROR(__xludf.DUMMYFUNCTION("""COMPUTED_VALUE"""),45762.66666666667)</f>
        <v>45762.66667</v>
      </c>
      <c r="E324" s="1">
        <f>IFERROR(__xludf.DUMMYFUNCTION("""COMPUTED_VALUE"""),2061.62)</f>
        <v>2061.62</v>
      </c>
      <c r="G324" s="2">
        <f>IFERROR(__xludf.DUMMYFUNCTION("""COMPUTED_VALUE"""),45762.66666666667)</f>
        <v>45762.66667</v>
      </c>
      <c r="H324" s="1">
        <f>IFERROR(__xludf.DUMMYFUNCTION("""COMPUTED_VALUE"""),2010.19)</f>
        <v>2010.19</v>
      </c>
      <c r="J324" s="2">
        <f>IFERROR(__xludf.DUMMYFUNCTION("""COMPUTED_VALUE"""),45762.66666666667)</f>
        <v>45762.66667</v>
      </c>
      <c r="K324" s="1">
        <f>IFERROR(__xludf.DUMMYFUNCTION("""COMPUTED_VALUE"""),2021.77)</f>
        <v>2021.77</v>
      </c>
      <c r="M324" s="2">
        <f>IFERROR(__xludf.DUMMYFUNCTION("""COMPUTED_VALUE"""),45762.66666666667)</f>
        <v>45762.66667</v>
      </c>
      <c r="N324" s="1">
        <f>IFERROR(__xludf.DUMMYFUNCTION("""COMPUTED_VALUE"""),7725276.0)</f>
        <v>7725276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IFERROR(__xludf.DUMMYFUNCTION("""COMPUTED_VALUE"""),2015.3)</f>
        <v>2015.3</v>
      </c>
      <c r="D325" s="2">
        <f>IFERROR(__xludf.DUMMYFUNCTION("""COMPUTED_VALUE"""),45763.66666666667)</f>
        <v>45763.66667</v>
      </c>
      <c r="E325" s="1">
        <f>IFERROR(__xludf.DUMMYFUNCTION("""COMPUTED_VALUE"""),2035.19)</f>
        <v>2035.19</v>
      </c>
      <c r="G325" s="2">
        <f>IFERROR(__xludf.DUMMYFUNCTION("""COMPUTED_VALUE"""),45763.66666666667)</f>
        <v>45763.66667</v>
      </c>
      <c r="H325" s="1">
        <f>IFERROR(__xludf.DUMMYFUNCTION("""COMPUTED_VALUE"""),1964.25)</f>
        <v>1964.25</v>
      </c>
      <c r="J325" s="2">
        <f>IFERROR(__xludf.DUMMYFUNCTION("""COMPUTED_VALUE"""),45763.66666666667)</f>
        <v>45763.66667</v>
      </c>
      <c r="K325" s="1">
        <f>IFERROR(__xludf.DUMMYFUNCTION("""COMPUTED_VALUE"""),1978.51)</f>
        <v>1978.51</v>
      </c>
      <c r="M325" s="2">
        <f>IFERROR(__xludf.DUMMYFUNCTION("""COMPUTED_VALUE"""),45763.66666666667)</f>
        <v>45763.66667</v>
      </c>
      <c r="N325" s="1">
        <f>IFERROR(__xludf.DUMMYFUNCTION("""COMPUTED_VALUE"""),1.0149088E7)</f>
        <v>10149088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IFERROR(__xludf.DUMMYFUNCTION("""COMPUTED_VALUE"""),1981.03)</f>
        <v>1981.03</v>
      </c>
      <c r="D326" s="2">
        <f>IFERROR(__xludf.DUMMYFUNCTION("""COMPUTED_VALUE"""),45764.66666666667)</f>
        <v>45764.66667</v>
      </c>
      <c r="E326" s="1">
        <f>IFERROR(__xludf.DUMMYFUNCTION("""COMPUTED_VALUE"""),2035.13)</f>
        <v>2035.13</v>
      </c>
      <c r="G326" s="2">
        <f>IFERROR(__xludf.DUMMYFUNCTION("""COMPUTED_VALUE"""),45764.66666666667)</f>
        <v>45764.66667</v>
      </c>
      <c r="H326" s="1">
        <f>IFERROR(__xludf.DUMMYFUNCTION("""COMPUTED_VALUE"""),1980.27)</f>
        <v>1980.27</v>
      </c>
      <c r="J326" s="2">
        <f>IFERROR(__xludf.DUMMYFUNCTION("""COMPUTED_VALUE"""),45764.66666666667)</f>
        <v>45764.66667</v>
      </c>
      <c r="K326" s="1">
        <f>IFERROR(__xludf.DUMMYFUNCTION("""COMPUTED_VALUE"""),2025.96)</f>
        <v>2025.96</v>
      </c>
      <c r="M326" s="2">
        <f>IFERROR(__xludf.DUMMYFUNCTION("""COMPUTED_VALUE"""),45764.66666666667)</f>
        <v>45764.66667</v>
      </c>
      <c r="N326" s="1">
        <f>IFERROR(__xludf.DUMMYFUNCTION("""COMPUTED_VALUE"""),1.37449E7)</f>
        <v>13744900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IFERROR(__xludf.DUMMYFUNCTION("""COMPUTED_VALUE"""),2010.95)</f>
        <v>2010.95</v>
      </c>
      <c r="D327" s="2">
        <f>IFERROR(__xludf.DUMMYFUNCTION("""COMPUTED_VALUE"""),45768.66666666667)</f>
        <v>45768.66667</v>
      </c>
      <c r="E327" s="1">
        <f>IFERROR(__xludf.DUMMYFUNCTION("""COMPUTED_VALUE"""),2013.75)</f>
        <v>2013.75</v>
      </c>
      <c r="G327" s="2">
        <f>IFERROR(__xludf.DUMMYFUNCTION("""COMPUTED_VALUE"""),45768.66666666667)</f>
        <v>45768.66667</v>
      </c>
      <c r="H327" s="1">
        <f>IFERROR(__xludf.DUMMYFUNCTION("""COMPUTED_VALUE"""),1976.37)</f>
        <v>1976.37</v>
      </c>
      <c r="J327" s="2">
        <f>IFERROR(__xludf.DUMMYFUNCTION("""COMPUTED_VALUE"""),45768.66666666667)</f>
        <v>45768.66667</v>
      </c>
      <c r="K327" s="1">
        <f>IFERROR(__xludf.DUMMYFUNCTION("""COMPUTED_VALUE"""),2002.55)</f>
        <v>2002.55</v>
      </c>
      <c r="M327" s="2">
        <f>IFERROR(__xludf.DUMMYFUNCTION("""COMPUTED_VALUE"""),45768.66666666667)</f>
        <v>45768.66667</v>
      </c>
      <c r="N327" s="1">
        <f>IFERROR(__xludf.DUMMYFUNCTION("""COMPUTED_VALUE"""),1.0486565E7)</f>
        <v>10486565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IFERROR(__xludf.DUMMYFUNCTION("""COMPUTED_VALUE"""),2016.77)</f>
        <v>2016.77</v>
      </c>
      <c r="D328" s="2">
        <f>IFERROR(__xludf.DUMMYFUNCTION("""COMPUTED_VALUE"""),45769.66666666667)</f>
        <v>45769.66667</v>
      </c>
      <c r="E328" s="1">
        <f>IFERROR(__xludf.DUMMYFUNCTION("""COMPUTED_VALUE"""),2088.03)</f>
        <v>2088.03</v>
      </c>
      <c r="G328" s="2">
        <f>IFERROR(__xludf.DUMMYFUNCTION("""COMPUTED_VALUE"""),45769.66666666667)</f>
        <v>45769.66667</v>
      </c>
      <c r="H328" s="1">
        <f>IFERROR(__xludf.DUMMYFUNCTION("""COMPUTED_VALUE"""),2016.77)</f>
        <v>2016.77</v>
      </c>
      <c r="J328" s="2">
        <f>IFERROR(__xludf.DUMMYFUNCTION("""COMPUTED_VALUE"""),45769.66666666667)</f>
        <v>45769.66667</v>
      </c>
      <c r="K328" s="1">
        <f>IFERROR(__xludf.DUMMYFUNCTION("""COMPUTED_VALUE"""),2084.07)</f>
        <v>2084.07</v>
      </c>
      <c r="M328" s="2">
        <f>IFERROR(__xludf.DUMMYFUNCTION("""COMPUTED_VALUE"""),45769.66666666667)</f>
        <v>45769.66667</v>
      </c>
      <c r="N328" s="1">
        <f>IFERROR(__xludf.DUMMYFUNCTION("""COMPUTED_VALUE"""),1.2777781E7)</f>
        <v>12777781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IFERROR(__xludf.DUMMYFUNCTION("""COMPUTED_VALUE"""),2107.57)</f>
        <v>2107.57</v>
      </c>
      <c r="D329" s="2">
        <f>IFERROR(__xludf.DUMMYFUNCTION("""COMPUTED_VALUE"""),45770.66666666667)</f>
        <v>45770.66667</v>
      </c>
      <c r="E329" s="1">
        <f>IFERROR(__xludf.DUMMYFUNCTION("""COMPUTED_VALUE"""),2158.51)</f>
        <v>2158.51</v>
      </c>
      <c r="G329" s="2">
        <f>IFERROR(__xludf.DUMMYFUNCTION("""COMPUTED_VALUE"""),45770.66666666667)</f>
        <v>45770.66667</v>
      </c>
      <c r="H329" s="1">
        <f>IFERROR(__xludf.DUMMYFUNCTION("""COMPUTED_VALUE"""),2077.05)</f>
        <v>2077.05</v>
      </c>
      <c r="J329" s="2">
        <f>IFERROR(__xludf.DUMMYFUNCTION("""COMPUTED_VALUE"""),45770.66666666667)</f>
        <v>45770.66667</v>
      </c>
      <c r="K329" s="1">
        <f>IFERROR(__xludf.DUMMYFUNCTION("""COMPUTED_VALUE"""),2083.19)</f>
        <v>2083.19</v>
      </c>
      <c r="M329" s="2">
        <f>IFERROR(__xludf.DUMMYFUNCTION("""COMPUTED_VALUE"""),45770.66666666667)</f>
        <v>45770.66667</v>
      </c>
      <c r="N329" s="1">
        <f>IFERROR(__xludf.DUMMYFUNCTION("""COMPUTED_VALUE"""),1.2148623E7)</f>
        <v>12148623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IFERROR(__xludf.DUMMYFUNCTION("""COMPUTED_VALUE"""),2089.54)</f>
        <v>2089.54</v>
      </c>
      <c r="D330" s="2">
        <f>IFERROR(__xludf.DUMMYFUNCTION("""COMPUTED_VALUE"""),45771.66666666667)</f>
        <v>45771.66667</v>
      </c>
      <c r="E330" s="1">
        <f>IFERROR(__xludf.DUMMYFUNCTION("""COMPUTED_VALUE"""),2119.67)</f>
        <v>2119.67</v>
      </c>
      <c r="G330" s="2">
        <f>IFERROR(__xludf.DUMMYFUNCTION("""COMPUTED_VALUE"""),45771.66666666667)</f>
        <v>45771.66667</v>
      </c>
      <c r="H330" s="1">
        <f>IFERROR(__xludf.DUMMYFUNCTION("""COMPUTED_VALUE"""),2066.1)</f>
        <v>2066.1</v>
      </c>
      <c r="J330" s="2">
        <f>IFERROR(__xludf.DUMMYFUNCTION("""COMPUTED_VALUE"""),45771.66666666667)</f>
        <v>45771.66667</v>
      </c>
      <c r="K330" s="1">
        <f>IFERROR(__xludf.DUMMYFUNCTION("""COMPUTED_VALUE"""),2113.75)</f>
        <v>2113.75</v>
      </c>
      <c r="M330" s="2">
        <f>IFERROR(__xludf.DUMMYFUNCTION("""COMPUTED_VALUE"""),45771.66666666667)</f>
        <v>45771.66667</v>
      </c>
      <c r="N330" s="1">
        <f>IFERROR(__xludf.DUMMYFUNCTION("""COMPUTED_VALUE"""),9230556.0)</f>
        <v>9230556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IFERROR(__xludf.DUMMYFUNCTION("""COMPUTED_VALUE"""),2101.97)</f>
        <v>2101.97</v>
      </c>
      <c r="D331" s="2">
        <f>IFERROR(__xludf.DUMMYFUNCTION("""COMPUTED_VALUE"""),45772.66666666667)</f>
        <v>45772.66667</v>
      </c>
      <c r="E331" s="1">
        <f>IFERROR(__xludf.DUMMYFUNCTION("""COMPUTED_VALUE"""),2103.57)</f>
        <v>2103.57</v>
      </c>
      <c r="G331" s="2">
        <f>IFERROR(__xludf.DUMMYFUNCTION("""COMPUTED_VALUE"""),45772.66666666667)</f>
        <v>45772.66667</v>
      </c>
      <c r="H331" s="1">
        <f>IFERROR(__xludf.DUMMYFUNCTION("""COMPUTED_VALUE"""),2072.75)</f>
        <v>2072.75</v>
      </c>
      <c r="J331" s="2">
        <f>IFERROR(__xludf.DUMMYFUNCTION("""COMPUTED_VALUE"""),45772.66666666667)</f>
        <v>45772.66667</v>
      </c>
      <c r="K331" s="1">
        <f>IFERROR(__xludf.DUMMYFUNCTION("""COMPUTED_VALUE"""),2088.07)</f>
        <v>2088.07</v>
      </c>
      <c r="M331" s="2">
        <f>IFERROR(__xludf.DUMMYFUNCTION("""COMPUTED_VALUE"""),45772.66666666667)</f>
        <v>45772.66667</v>
      </c>
      <c r="N331" s="1">
        <f>IFERROR(__xludf.DUMMYFUNCTION("""COMPUTED_VALUE"""),8326879.0)</f>
        <v>8326879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IFERROR(__xludf.DUMMYFUNCTION("""COMPUTED_VALUE"""),2087.98)</f>
        <v>2087.98</v>
      </c>
      <c r="D332" s="2">
        <f>IFERROR(__xludf.DUMMYFUNCTION("""COMPUTED_VALUE"""),45775.66666666667)</f>
        <v>45775.66667</v>
      </c>
      <c r="E332" s="1">
        <f>IFERROR(__xludf.DUMMYFUNCTION("""COMPUTED_VALUE"""),2111.54)</f>
        <v>2111.54</v>
      </c>
      <c r="G332" s="2">
        <f>IFERROR(__xludf.DUMMYFUNCTION("""COMPUTED_VALUE"""),45775.66666666667)</f>
        <v>45775.66667</v>
      </c>
      <c r="H332" s="1">
        <f>IFERROR(__xludf.DUMMYFUNCTION("""COMPUTED_VALUE"""),2075.04)</f>
        <v>2075.04</v>
      </c>
      <c r="J332" s="2">
        <f>IFERROR(__xludf.DUMMYFUNCTION("""COMPUTED_VALUE"""),45775.66666666667)</f>
        <v>45775.66667</v>
      </c>
      <c r="K332" s="1">
        <f>IFERROR(__xludf.DUMMYFUNCTION("""COMPUTED_VALUE"""),2095.29)</f>
        <v>2095.29</v>
      </c>
      <c r="M332" s="2">
        <f>IFERROR(__xludf.DUMMYFUNCTION("""COMPUTED_VALUE"""),45775.66666666667)</f>
        <v>45775.66667</v>
      </c>
      <c r="N332" s="1">
        <f>IFERROR(__xludf.DUMMYFUNCTION("""COMPUTED_VALUE"""),7204873.0)</f>
        <v>7204873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IFERROR(__xludf.DUMMYFUNCTION("""COMPUTED_VALUE"""),2085.2)</f>
        <v>2085.2</v>
      </c>
      <c r="D333" s="2">
        <f>IFERROR(__xludf.DUMMYFUNCTION("""COMPUTED_VALUE"""),45776.66666666667)</f>
        <v>45776.66667</v>
      </c>
      <c r="E333" s="1">
        <f>IFERROR(__xludf.DUMMYFUNCTION("""COMPUTED_VALUE"""),2098.23)</f>
        <v>2098.23</v>
      </c>
      <c r="G333" s="2">
        <f>IFERROR(__xludf.DUMMYFUNCTION("""COMPUTED_VALUE"""),45776.66666666667)</f>
        <v>45776.66667</v>
      </c>
      <c r="H333" s="1">
        <f>IFERROR(__xludf.DUMMYFUNCTION("""COMPUTED_VALUE"""),2068.54)</f>
        <v>2068.54</v>
      </c>
      <c r="J333" s="2">
        <f>IFERROR(__xludf.DUMMYFUNCTION("""COMPUTED_VALUE"""),45776.66666666667)</f>
        <v>45776.66667</v>
      </c>
      <c r="K333" s="1">
        <f>IFERROR(__xludf.DUMMYFUNCTION("""COMPUTED_VALUE"""),2091.38)</f>
        <v>2091.38</v>
      </c>
      <c r="M333" s="2">
        <f>IFERROR(__xludf.DUMMYFUNCTION("""COMPUTED_VALUE"""),45776.66666666667)</f>
        <v>45776.66667</v>
      </c>
      <c r="N333" s="1">
        <f>IFERROR(__xludf.DUMMYFUNCTION("""COMPUTED_VALUE"""),6861617.0)</f>
        <v>6861617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IFERROR(__xludf.DUMMYFUNCTION("""COMPUTED_VALUE"""),2070.54)</f>
        <v>2070.54</v>
      </c>
      <c r="D334" s="2">
        <f>IFERROR(__xludf.DUMMYFUNCTION("""COMPUTED_VALUE"""),45777.66666666667)</f>
        <v>45777.66667</v>
      </c>
      <c r="E334" s="1">
        <f>IFERROR(__xludf.DUMMYFUNCTION("""COMPUTED_VALUE"""),2109.27)</f>
        <v>2109.27</v>
      </c>
      <c r="G334" s="2">
        <f>IFERROR(__xludf.DUMMYFUNCTION("""COMPUTED_VALUE"""),45777.66666666667)</f>
        <v>45777.66667</v>
      </c>
      <c r="H334" s="1">
        <f>IFERROR(__xludf.DUMMYFUNCTION("""COMPUTED_VALUE"""),2049.94)</f>
        <v>2049.94</v>
      </c>
      <c r="J334" s="2">
        <f>IFERROR(__xludf.DUMMYFUNCTION("""COMPUTED_VALUE"""),45777.66666666667)</f>
        <v>45777.66667</v>
      </c>
      <c r="K334" s="1">
        <f>IFERROR(__xludf.DUMMYFUNCTION("""COMPUTED_VALUE"""),2107.08)</f>
        <v>2107.08</v>
      </c>
      <c r="M334" s="2">
        <f>IFERROR(__xludf.DUMMYFUNCTION("""COMPUTED_VALUE"""),45777.66666666667)</f>
        <v>45777.66667</v>
      </c>
      <c r="N334" s="1">
        <f>IFERROR(__xludf.DUMMYFUNCTION("""COMPUTED_VALUE"""),8225568.0)</f>
        <v>8225568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IFERROR(__xludf.DUMMYFUNCTION("""COMPUTED_VALUE"""),2110.63)</f>
        <v>2110.63</v>
      </c>
      <c r="D335" s="2">
        <f>IFERROR(__xludf.DUMMYFUNCTION("""COMPUTED_VALUE"""),45778.66666666667)</f>
        <v>45778.66667</v>
      </c>
      <c r="E335" s="1">
        <f>IFERROR(__xludf.DUMMYFUNCTION("""COMPUTED_VALUE"""),2131.23)</f>
        <v>2131.23</v>
      </c>
      <c r="G335" s="2">
        <f>IFERROR(__xludf.DUMMYFUNCTION("""COMPUTED_VALUE"""),45778.66666666667)</f>
        <v>45778.66667</v>
      </c>
      <c r="H335" s="1">
        <f>IFERROR(__xludf.DUMMYFUNCTION("""COMPUTED_VALUE"""),2089.32)</f>
        <v>2089.32</v>
      </c>
      <c r="J335" s="2">
        <f>IFERROR(__xludf.DUMMYFUNCTION("""COMPUTED_VALUE"""),45778.66666666667)</f>
        <v>45778.66667</v>
      </c>
      <c r="K335" s="1">
        <f>IFERROR(__xludf.DUMMYFUNCTION("""COMPUTED_VALUE"""),2096.34)</f>
        <v>2096.34</v>
      </c>
      <c r="M335" s="2">
        <f>IFERROR(__xludf.DUMMYFUNCTION("""COMPUTED_VALUE"""),45778.66666666667)</f>
        <v>45778.66667</v>
      </c>
      <c r="N335" s="1">
        <f>IFERROR(__xludf.DUMMYFUNCTION("""COMPUTED_VALUE"""),7401672.0)</f>
        <v>7401672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IFERROR(__xludf.DUMMYFUNCTION("""COMPUTED_VALUE"""),2105.95)</f>
        <v>2105.95</v>
      </c>
      <c r="D336" s="2">
        <f>IFERROR(__xludf.DUMMYFUNCTION("""COMPUTED_VALUE"""),45779.66666666667)</f>
        <v>45779.66667</v>
      </c>
      <c r="E336" s="1">
        <f>IFERROR(__xludf.DUMMYFUNCTION("""COMPUTED_VALUE"""),2139.24)</f>
        <v>2139.24</v>
      </c>
      <c r="G336" s="2">
        <f>IFERROR(__xludf.DUMMYFUNCTION("""COMPUTED_VALUE"""),45779.66666666667)</f>
        <v>45779.66667</v>
      </c>
      <c r="H336" s="1">
        <f>IFERROR(__xludf.DUMMYFUNCTION("""COMPUTED_VALUE"""),2105.95)</f>
        <v>2105.95</v>
      </c>
      <c r="J336" s="2">
        <f>IFERROR(__xludf.DUMMYFUNCTION("""COMPUTED_VALUE"""),45779.66666666667)</f>
        <v>45779.66667</v>
      </c>
      <c r="K336" s="1">
        <f>IFERROR(__xludf.DUMMYFUNCTION("""COMPUTED_VALUE"""),2133.41)</f>
        <v>2133.41</v>
      </c>
      <c r="M336" s="2">
        <f>IFERROR(__xludf.DUMMYFUNCTION("""COMPUTED_VALUE"""),45779.66666666667)</f>
        <v>45779.66667</v>
      </c>
      <c r="N336" s="1">
        <f>IFERROR(__xludf.DUMMYFUNCTION("""COMPUTED_VALUE"""),7418383.0)</f>
        <v>7418383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IFERROR(__xludf.DUMMYFUNCTION("""COMPUTED_VALUE"""),2124.33)</f>
        <v>2124.33</v>
      </c>
      <c r="D337" s="2">
        <f>IFERROR(__xludf.DUMMYFUNCTION("""COMPUTED_VALUE"""),45782.66666666667)</f>
        <v>45782.66667</v>
      </c>
      <c r="E337" s="1">
        <f>IFERROR(__xludf.DUMMYFUNCTION("""COMPUTED_VALUE"""),2140.43)</f>
        <v>2140.43</v>
      </c>
      <c r="G337" s="2">
        <f>IFERROR(__xludf.DUMMYFUNCTION("""COMPUTED_VALUE"""),45782.66666666667)</f>
        <v>45782.66667</v>
      </c>
      <c r="H337" s="1">
        <f>IFERROR(__xludf.DUMMYFUNCTION("""COMPUTED_VALUE"""),2106.81)</f>
        <v>2106.81</v>
      </c>
      <c r="J337" s="2">
        <f>IFERROR(__xludf.DUMMYFUNCTION("""COMPUTED_VALUE"""),45782.66666666667)</f>
        <v>45782.66667</v>
      </c>
      <c r="K337" s="1">
        <f>IFERROR(__xludf.DUMMYFUNCTION("""COMPUTED_VALUE"""),2110.84)</f>
        <v>2110.84</v>
      </c>
      <c r="M337" s="2">
        <f>IFERROR(__xludf.DUMMYFUNCTION("""COMPUTED_VALUE"""),45782.66666666667)</f>
        <v>45782.66667</v>
      </c>
      <c r="N337" s="1">
        <f>IFERROR(__xludf.DUMMYFUNCTION("""COMPUTED_VALUE"""),8094214.0)</f>
        <v>8094214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IFERROR(__xludf.DUMMYFUNCTION("""COMPUTED_VALUE"""),2099.74)</f>
        <v>2099.74</v>
      </c>
      <c r="D338" s="2">
        <f>IFERROR(__xludf.DUMMYFUNCTION("""COMPUTED_VALUE"""),45783.66666666667)</f>
        <v>45783.66667</v>
      </c>
      <c r="E338" s="1">
        <f>IFERROR(__xludf.DUMMYFUNCTION("""COMPUTED_VALUE"""),2123.58)</f>
        <v>2123.58</v>
      </c>
      <c r="G338" s="2">
        <f>IFERROR(__xludf.DUMMYFUNCTION("""COMPUTED_VALUE"""),45783.66666666667)</f>
        <v>45783.66667</v>
      </c>
      <c r="H338" s="1">
        <f>IFERROR(__xludf.DUMMYFUNCTION("""COMPUTED_VALUE"""),2054.79)</f>
        <v>2054.79</v>
      </c>
      <c r="J338" s="2">
        <f>IFERROR(__xludf.DUMMYFUNCTION("""COMPUTED_VALUE"""),45783.66666666667)</f>
        <v>45783.66667</v>
      </c>
      <c r="K338" s="1">
        <f>IFERROR(__xludf.DUMMYFUNCTION("""COMPUTED_VALUE"""),2056.87)</f>
        <v>2056.87</v>
      </c>
      <c r="M338" s="2">
        <f>IFERROR(__xludf.DUMMYFUNCTION("""COMPUTED_VALUE"""),45783.66666666667)</f>
        <v>45783.66667</v>
      </c>
      <c r="N338" s="1">
        <f>IFERROR(__xludf.DUMMYFUNCTION("""COMPUTED_VALUE"""),8936054.0)</f>
        <v>8936054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IFERROR(__xludf.DUMMYFUNCTION("""COMPUTED_VALUE"""),2066.28)</f>
        <v>2066.28</v>
      </c>
      <c r="D339" s="2">
        <f>IFERROR(__xludf.DUMMYFUNCTION("""COMPUTED_VALUE"""),45784.66666666667)</f>
        <v>45784.66667</v>
      </c>
      <c r="E339" s="1">
        <f>IFERROR(__xludf.DUMMYFUNCTION("""COMPUTED_VALUE"""),2088.52)</f>
        <v>2088.52</v>
      </c>
      <c r="G339" s="2">
        <f>IFERROR(__xludf.DUMMYFUNCTION("""COMPUTED_VALUE"""),45784.66666666667)</f>
        <v>45784.66667</v>
      </c>
      <c r="H339" s="1">
        <f>IFERROR(__xludf.DUMMYFUNCTION("""COMPUTED_VALUE"""),2065.14)</f>
        <v>2065.14</v>
      </c>
      <c r="J339" s="2">
        <f>IFERROR(__xludf.DUMMYFUNCTION("""COMPUTED_VALUE"""),45784.66666666667)</f>
        <v>45784.66667</v>
      </c>
      <c r="K339" s="1">
        <f>IFERROR(__xludf.DUMMYFUNCTION("""COMPUTED_VALUE"""),2077.83)</f>
        <v>2077.83</v>
      </c>
      <c r="M339" s="2">
        <f>IFERROR(__xludf.DUMMYFUNCTION("""COMPUTED_VALUE"""),45784.66666666667)</f>
        <v>45784.66667</v>
      </c>
      <c r="N339" s="1">
        <f>IFERROR(__xludf.DUMMYFUNCTION("""COMPUTED_VALUE"""),9483588.0)</f>
        <v>9483588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IFERROR(__xludf.DUMMYFUNCTION("""COMPUTED_VALUE"""),2093.74)</f>
        <v>2093.74</v>
      </c>
      <c r="D340" s="2">
        <f>IFERROR(__xludf.DUMMYFUNCTION("""COMPUTED_VALUE"""),45785.66666666667)</f>
        <v>45785.66667</v>
      </c>
      <c r="E340" s="1">
        <f>IFERROR(__xludf.DUMMYFUNCTION("""COMPUTED_VALUE"""),2130.13)</f>
        <v>2130.13</v>
      </c>
      <c r="G340" s="2">
        <f>IFERROR(__xludf.DUMMYFUNCTION("""COMPUTED_VALUE"""),45785.66666666667)</f>
        <v>45785.66667</v>
      </c>
      <c r="H340" s="1">
        <f>IFERROR(__xludf.DUMMYFUNCTION("""COMPUTED_VALUE"""),2090.92)</f>
        <v>2090.92</v>
      </c>
      <c r="J340" s="2">
        <f>IFERROR(__xludf.DUMMYFUNCTION("""COMPUTED_VALUE"""),45785.66666666667)</f>
        <v>45785.66667</v>
      </c>
      <c r="K340" s="1">
        <f>IFERROR(__xludf.DUMMYFUNCTION("""COMPUTED_VALUE"""),2109.55)</f>
        <v>2109.55</v>
      </c>
      <c r="M340" s="2">
        <f>IFERROR(__xludf.DUMMYFUNCTION("""COMPUTED_VALUE"""),45785.66666666667)</f>
        <v>45785.66667</v>
      </c>
      <c r="N340" s="1">
        <f>IFERROR(__xludf.DUMMYFUNCTION("""COMPUTED_VALUE"""),8894877.0)</f>
        <v>8894877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IFERROR(__xludf.DUMMYFUNCTION("""COMPUTED_VALUE"""),2111.9)</f>
        <v>2111.9</v>
      </c>
      <c r="D341" s="2">
        <f>IFERROR(__xludf.DUMMYFUNCTION("""COMPUTED_VALUE"""),45786.66666666667)</f>
        <v>45786.66667</v>
      </c>
      <c r="E341" s="1">
        <f>IFERROR(__xludf.DUMMYFUNCTION("""COMPUTED_VALUE"""),2116.59)</f>
        <v>2116.59</v>
      </c>
      <c r="G341" s="2">
        <f>IFERROR(__xludf.DUMMYFUNCTION("""COMPUTED_VALUE"""),45786.66666666667)</f>
        <v>45786.66667</v>
      </c>
      <c r="H341" s="1">
        <f>IFERROR(__xludf.DUMMYFUNCTION("""COMPUTED_VALUE"""),2085.05)</f>
        <v>2085.05</v>
      </c>
      <c r="J341" s="2">
        <f>IFERROR(__xludf.DUMMYFUNCTION("""COMPUTED_VALUE"""),45786.66666666667)</f>
        <v>45786.66667</v>
      </c>
      <c r="K341" s="1">
        <f>IFERROR(__xludf.DUMMYFUNCTION("""COMPUTED_VALUE"""),2091.39)</f>
        <v>2091.39</v>
      </c>
      <c r="M341" s="2">
        <f>IFERROR(__xludf.DUMMYFUNCTION("""COMPUTED_VALUE"""),45786.66666666667)</f>
        <v>45786.66667</v>
      </c>
      <c r="N341" s="1">
        <f>IFERROR(__xludf.DUMMYFUNCTION("""COMPUTED_VALUE"""),8271299.0)</f>
        <v>8271299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IFERROR(__xludf.DUMMYFUNCTION("""COMPUTED_VALUE"""),2135.34)</f>
        <v>2135.34</v>
      </c>
      <c r="D342" s="2">
        <f>IFERROR(__xludf.DUMMYFUNCTION("""COMPUTED_VALUE"""),45789.66666666667)</f>
        <v>45789.66667</v>
      </c>
      <c r="E342" s="1">
        <f>IFERROR(__xludf.DUMMYFUNCTION("""COMPUTED_VALUE"""),2208.81)</f>
        <v>2208.81</v>
      </c>
      <c r="G342" s="2">
        <f>IFERROR(__xludf.DUMMYFUNCTION("""COMPUTED_VALUE"""),45789.66666666667)</f>
        <v>45789.66667</v>
      </c>
      <c r="H342" s="1">
        <f>IFERROR(__xludf.DUMMYFUNCTION("""COMPUTED_VALUE"""),2135.34)</f>
        <v>2135.34</v>
      </c>
      <c r="J342" s="2">
        <f>IFERROR(__xludf.DUMMYFUNCTION("""COMPUTED_VALUE"""),45789.66666666667)</f>
        <v>45789.66667</v>
      </c>
      <c r="K342" s="1">
        <f>IFERROR(__xludf.DUMMYFUNCTION("""COMPUTED_VALUE"""),2170.7)</f>
        <v>2170.7</v>
      </c>
      <c r="M342" s="2">
        <f>IFERROR(__xludf.DUMMYFUNCTION("""COMPUTED_VALUE"""),45789.66666666667)</f>
        <v>45789.66667</v>
      </c>
      <c r="N342" s="1">
        <f>IFERROR(__xludf.DUMMYFUNCTION("""COMPUTED_VALUE"""),9899816.0)</f>
        <v>9899816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IFERROR(__xludf.DUMMYFUNCTION("""COMPUTED_VALUE"""),2187.76)</f>
        <v>2187.76</v>
      </c>
      <c r="D343" s="2">
        <f>IFERROR(__xludf.DUMMYFUNCTION("""COMPUTED_VALUE"""),45790.66666666667)</f>
        <v>45790.66667</v>
      </c>
      <c r="E343" s="1">
        <f>IFERROR(__xludf.DUMMYFUNCTION("""COMPUTED_VALUE"""),2195.34)</f>
        <v>2195.34</v>
      </c>
      <c r="G343" s="2">
        <f>IFERROR(__xludf.DUMMYFUNCTION("""COMPUTED_VALUE"""),45790.66666666667)</f>
        <v>45790.66667</v>
      </c>
      <c r="H343" s="1">
        <f>IFERROR(__xludf.DUMMYFUNCTION("""COMPUTED_VALUE"""),2171.99)</f>
        <v>2171.99</v>
      </c>
      <c r="J343" s="2">
        <f>IFERROR(__xludf.DUMMYFUNCTION("""COMPUTED_VALUE"""),45790.66666666667)</f>
        <v>45790.66667</v>
      </c>
      <c r="K343" s="1">
        <f>IFERROR(__xludf.DUMMYFUNCTION("""COMPUTED_VALUE"""),2173.82)</f>
        <v>2173.82</v>
      </c>
      <c r="M343" s="2">
        <f>IFERROR(__xludf.DUMMYFUNCTION("""COMPUTED_VALUE"""),45790.66666666667)</f>
        <v>45790.66667</v>
      </c>
      <c r="N343" s="1">
        <f>IFERROR(__xludf.DUMMYFUNCTION("""COMPUTED_VALUE"""),8857988.0)</f>
        <v>8857988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IFERROR(__xludf.DUMMYFUNCTION("""COMPUTED_VALUE"""),2167.88)</f>
        <v>2167.88</v>
      </c>
      <c r="D344" s="2">
        <f>IFERROR(__xludf.DUMMYFUNCTION("""COMPUTED_VALUE"""),45791.66666666667)</f>
        <v>45791.66667</v>
      </c>
      <c r="E344" s="1">
        <f>IFERROR(__xludf.DUMMYFUNCTION("""COMPUTED_VALUE"""),2167.88)</f>
        <v>2167.88</v>
      </c>
      <c r="G344" s="2">
        <f>IFERROR(__xludf.DUMMYFUNCTION("""COMPUTED_VALUE"""),45791.66666666667)</f>
        <v>45791.66667</v>
      </c>
      <c r="H344" s="1">
        <f>IFERROR(__xludf.DUMMYFUNCTION("""COMPUTED_VALUE"""),2091.28)</f>
        <v>2091.28</v>
      </c>
      <c r="J344" s="2">
        <f>IFERROR(__xludf.DUMMYFUNCTION("""COMPUTED_VALUE"""),45791.66666666667)</f>
        <v>45791.66667</v>
      </c>
      <c r="K344" s="1">
        <f>IFERROR(__xludf.DUMMYFUNCTION("""COMPUTED_VALUE"""),2095.24)</f>
        <v>2095.24</v>
      </c>
      <c r="M344" s="2">
        <f>IFERROR(__xludf.DUMMYFUNCTION("""COMPUTED_VALUE"""),45791.66666666667)</f>
        <v>45791.66667</v>
      </c>
      <c r="N344" s="1">
        <f>IFERROR(__xludf.DUMMYFUNCTION("""COMPUTED_VALUE"""),1.226791E7)</f>
        <v>12267910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IFERROR(__xludf.DUMMYFUNCTION("""COMPUTED_VALUE"""),2097.11)</f>
        <v>2097.11</v>
      </c>
      <c r="D345" s="2">
        <f>IFERROR(__xludf.DUMMYFUNCTION("""COMPUTED_VALUE"""),45792.66666666667)</f>
        <v>45792.66667</v>
      </c>
      <c r="E345" s="1">
        <f>IFERROR(__xludf.DUMMYFUNCTION("""COMPUTED_VALUE"""),2115.94)</f>
        <v>2115.94</v>
      </c>
      <c r="G345" s="2">
        <f>IFERROR(__xludf.DUMMYFUNCTION("""COMPUTED_VALUE"""),45792.66666666667)</f>
        <v>45792.66667</v>
      </c>
      <c r="H345" s="1">
        <f>IFERROR(__xludf.DUMMYFUNCTION("""COMPUTED_VALUE"""),2065.03)</f>
        <v>2065.03</v>
      </c>
      <c r="J345" s="2">
        <f>IFERROR(__xludf.DUMMYFUNCTION("""COMPUTED_VALUE"""),45792.66666666667)</f>
        <v>45792.66667</v>
      </c>
      <c r="K345" s="1">
        <f>IFERROR(__xludf.DUMMYFUNCTION("""COMPUTED_VALUE"""),2115.94)</f>
        <v>2115.94</v>
      </c>
      <c r="M345" s="2">
        <f>IFERROR(__xludf.DUMMYFUNCTION("""COMPUTED_VALUE"""),45792.66666666667)</f>
        <v>45792.66667</v>
      </c>
      <c r="N345" s="1">
        <f>IFERROR(__xludf.DUMMYFUNCTION("""COMPUTED_VALUE"""),9393107.0)</f>
        <v>9393107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IFERROR(__xludf.DUMMYFUNCTION("""COMPUTED_VALUE"""),2115.9)</f>
        <v>2115.9</v>
      </c>
      <c r="D346" s="2">
        <f>IFERROR(__xludf.DUMMYFUNCTION("""COMPUTED_VALUE"""),45793.66666666667)</f>
        <v>45793.66667</v>
      </c>
      <c r="E346" s="1">
        <f>IFERROR(__xludf.DUMMYFUNCTION("""COMPUTED_VALUE"""),2152.1)</f>
        <v>2152.1</v>
      </c>
      <c r="G346" s="2">
        <f>IFERROR(__xludf.DUMMYFUNCTION("""COMPUTED_VALUE"""),45793.66666666667)</f>
        <v>45793.66667</v>
      </c>
      <c r="H346" s="1">
        <f>IFERROR(__xludf.DUMMYFUNCTION("""COMPUTED_VALUE"""),2111.46)</f>
        <v>2111.46</v>
      </c>
      <c r="J346" s="2">
        <f>IFERROR(__xludf.DUMMYFUNCTION("""COMPUTED_VALUE"""),45793.66666666667)</f>
        <v>45793.66667</v>
      </c>
      <c r="K346" s="1">
        <f>IFERROR(__xludf.DUMMYFUNCTION("""COMPUTED_VALUE"""),2152.04)</f>
        <v>2152.04</v>
      </c>
      <c r="M346" s="2">
        <f>IFERROR(__xludf.DUMMYFUNCTION("""COMPUTED_VALUE"""),45793.66666666667)</f>
        <v>45793.66667</v>
      </c>
      <c r="N346" s="1">
        <f>IFERROR(__xludf.DUMMYFUNCTION("""COMPUTED_VALUE"""),8189381.0)</f>
        <v>8189381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IFERROR(__xludf.DUMMYFUNCTION("""COMPUTED_VALUE"""),2125.83)</f>
        <v>2125.83</v>
      </c>
      <c r="D347" s="2">
        <f>IFERROR(__xludf.DUMMYFUNCTION("""COMPUTED_VALUE"""),45796.66666666667)</f>
        <v>45796.66667</v>
      </c>
      <c r="E347" s="1">
        <f>IFERROR(__xludf.DUMMYFUNCTION("""COMPUTED_VALUE"""),2136.77)</f>
        <v>2136.77</v>
      </c>
      <c r="G347" s="2">
        <f>IFERROR(__xludf.DUMMYFUNCTION("""COMPUTED_VALUE"""),45796.66666666667)</f>
        <v>45796.66667</v>
      </c>
      <c r="H347" s="1">
        <f>IFERROR(__xludf.DUMMYFUNCTION("""COMPUTED_VALUE"""),2101.38)</f>
        <v>2101.38</v>
      </c>
      <c r="J347" s="2">
        <f>IFERROR(__xludf.DUMMYFUNCTION("""COMPUTED_VALUE"""),45796.66666666667)</f>
        <v>45796.66667</v>
      </c>
      <c r="K347" s="1">
        <f>IFERROR(__xludf.DUMMYFUNCTION("""COMPUTED_VALUE"""),2131.22)</f>
        <v>2131.22</v>
      </c>
      <c r="M347" s="2">
        <f>IFERROR(__xludf.DUMMYFUNCTION("""COMPUTED_VALUE"""),45796.66666666667)</f>
        <v>45796.66667</v>
      </c>
      <c r="N347" s="1">
        <f>IFERROR(__xludf.DUMMYFUNCTION("""COMPUTED_VALUE"""),7938167.0)</f>
        <v>7938167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IFERROR(__xludf.DUMMYFUNCTION("""COMPUTED_VALUE"""),2123.99)</f>
        <v>2123.99</v>
      </c>
      <c r="D348" s="2">
        <f>IFERROR(__xludf.DUMMYFUNCTION("""COMPUTED_VALUE"""),45797.66666666667)</f>
        <v>45797.66667</v>
      </c>
      <c r="E348" s="1">
        <f>IFERROR(__xludf.DUMMYFUNCTION("""COMPUTED_VALUE"""),2133.66)</f>
        <v>2133.66</v>
      </c>
      <c r="G348" s="2">
        <f>IFERROR(__xludf.DUMMYFUNCTION("""COMPUTED_VALUE"""),45797.66666666667)</f>
        <v>45797.66667</v>
      </c>
      <c r="H348" s="1">
        <f>IFERROR(__xludf.DUMMYFUNCTION("""COMPUTED_VALUE"""),2088.35)</f>
        <v>2088.35</v>
      </c>
      <c r="J348" s="2">
        <f>IFERROR(__xludf.DUMMYFUNCTION("""COMPUTED_VALUE"""),45797.66666666667)</f>
        <v>45797.66667</v>
      </c>
      <c r="K348" s="1">
        <f>IFERROR(__xludf.DUMMYFUNCTION("""COMPUTED_VALUE"""),2096.63)</f>
        <v>2096.63</v>
      </c>
      <c r="M348" s="2">
        <f>IFERROR(__xludf.DUMMYFUNCTION("""COMPUTED_VALUE"""),45797.66666666667)</f>
        <v>45797.66667</v>
      </c>
      <c r="N348" s="1">
        <f>IFERROR(__xludf.DUMMYFUNCTION("""COMPUTED_VALUE"""),9095667.0)</f>
        <v>9095667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IFERROR(__xludf.DUMMYFUNCTION("""COMPUTED_VALUE"""),2091.18)</f>
        <v>2091.18</v>
      </c>
      <c r="D349" s="2">
        <f>IFERROR(__xludf.DUMMYFUNCTION("""COMPUTED_VALUE"""),45798.66666666667)</f>
        <v>45798.66667</v>
      </c>
      <c r="E349" s="1">
        <f>IFERROR(__xludf.DUMMYFUNCTION("""COMPUTED_VALUE"""),2096.11)</f>
        <v>2096.11</v>
      </c>
      <c r="G349" s="2">
        <f>IFERROR(__xludf.DUMMYFUNCTION("""COMPUTED_VALUE"""),45798.66666666667)</f>
        <v>45798.66667</v>
      </c>
      <c r="H349" s="1">
        <f>IFERROR(__xludf.DUMMYFUNCTION("""COMPUTED_VALUE"""),2035.58)</f>
        <v>2035.58</v>
      </c>
      <c r="J349" s="2">
        <f>IFERROR(__xludf.DUMMYFUNCTION("""COMPUTED_VALUE"""),45798.66666666667)</f>
        <v>45798.66667</v>
      </c>
      <c r="K349" s="1">
        <f>IFERROR(__xludf.DUMMYFUNCTION("""COMPUTED_VALUE"""),2044.88)</f>
        <v>2044.88</v>
      </c>
      <c r="M349" s="2">
        <f>IFERROR(__xludf.DUMMYFUNCTION("""COMPUTED_VALUE"""),45798.66666666667)</f>
        <v>45798.66667</v>
      </c>
      <c r="N349" s="1">
        <f>IFERROR(__xludf.DUMMYFUNCTION("""COMPUTED_VALUE"""),1.470853E7)</f>
        <v>14708530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IFERROR(__xludf.DUMMYFUNCTION("""COMPUTED_VALUE"""),2036.02)</f>
        <v>2036.02</v>
      </c>
      <c r="D350" s="2">
        <f>IFERROR(__xludf.DUMMYFUNCTION("""COMPUTED_VALUE"""),45799.66666666667)</f>
        <v>45799.66667</v>
      </c>
      <c r="E350" s="1">
        <f>IFERROR(__xludf.DUMMYFUNCTION("""COMPUTED_VALUE"""),2044.53)</f>
        <v>2044.53</v>
      </c>
      <c r="G350" s="2">
        <f>IFERROR(__xludf.DUMMYFUNCTION("""COMPUTED_VALUE"""),45799.66666666667)</f>
        <v>45799.66667</v>
      </c>
      <c r="H350" s="1">
        <f>IFERROR(__xludf.DUMMYFUNCTION("""COMPUTED_VALUE"""),2011.72)</f>
        <v>2011.72</v>
      </c>
      <c r="J350" s="2">
        <f>IFERROR(__xludf.DUMMYFUNCTION("""COMPUTED_VALUE"""),45799.66666666667)</f>
        <v>45799.66667</v>
      </c>
      <c r="K350" s="1">
        <f>IFERROR(__xludf.DUMMYFUNCTION("""COMPUTED_VALUE"""),2038.62)</f>
        <v>2038.62</v>
      </c>
      <c r="M350" s="2">
        <f>IFERROR(__xludf.DUMMYFUNCTION("""COMPUTED_VALUE"""),45799.66666666667)</f>
        <v>45799.66667</v>
      </c>
      <c r="N350" s="1">
        <f>IFERROR(__xludf.DUMMYFUNCTION("""COMPUTED_VALUE"""),1.0736741E7)</f>
        <v>10736741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IFERROR(__xludf.DUMMYFUNCTION("""COMPUTED_VALUE"""),2028.59)</f>
        <v>2028.59</v>
      </c>
      <c r="D351" s="2">
        <f>IFERROR(__xludf.DUMMYFUNCTION("""COMPUTED_VALUE"""),45800.66666666667)</f>
        <v>45800.66667</v>
      </c>
      <c r="E351" s="1">
        <f>IFERROR(__xludf.DUMMYFUNCTION("""COMPUTED_VALUE"""),2041.1)</f>
        <v>2041.1</v>
      </c>
      <c r="G351" s="2">
        <f>IFERROR(__xludf.DUMMYFUNCTION("""COMPUTED_VALUE"""),45800.66666666667)</f>
        <v>45800.66667</v>
      </c>
      <c r="H351" s="1">
        <f>IFERROR(__xludf.DUMMYFUNCTION("""COMPUTED_VALUE"""),2016.79)</f>
        <v>2016.79</v>
      </c>
      <c r="J351" s="2">
        <f>IFERROR(__xludf.DUMMYFUNCTION("""COMPUTED_VALUE"""),45800.66666666667)</f>
        <v>45800.66667</v>
      </c>
      <c r="K351" s="1">
        <f>IFERROR(__xludf.DUMMYFUNCTION("""COMPUTED_VALUE"""),2035.12)</f>
        <v>2035.12</v>
      </c>
      <c r="M351" s="2">
        <f>IFERROR(__xludf.DUMMYFUNCTION("""COMPUTED_VALUE"""),45800.66666666667)</f>
        <v>45800.66667</v>
      </c>
      <c r="N351" s="1">
        <f>IFERROR(__xludf.DUMMYFUNCTION("""COMPUTED_VALUE"""),7859143.0)</f>
        <v>7859143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IFERROR(__xludf.DUMMYFUNCTION("""COMPUTED_VALUE"""),2045.36)</f>
        <v>2045.36</v>
      </c>
      <c r="D352" s="2">
        <f>IFERROR(__xludf.DUMMYFUNCTION("""COMPUTED_VALUE"""),45804.66666666667)</f>
        <v>45804.66667</v>
      </c>
      <c r="E352" s="1">
        <f>IFERROR(__xludf.DUMMYFUNCTION("""COMPUTED_VALUE"""),2087.28)</f>
        <v>2087.28</v>
      </c>
      <c r="G352" s="2">
        <f>IFERROR(__xludf.DUMMYFUNCTION("""COMPUTED_VALUE"""),45804.66666666667)</f>
        <v>45804.66667</v>
      </c>
      <c r="H352" s="1">
        <f>IFERROR(__xludf.DUMMYFUNCTION("""COMPUTED_VALUE"""),2042.3)</f>
        <v>2042.3</v>
      </c>
      <c r="J352" s="2">
        <f>IFERROR(__xludf.DUMMYFUNCTION("""COMPUTED_VALUE"""),45804.66666666667)</f>
        <v>45804.66667</v>
      </c>
      <c r="K352" s="1">
        <f>IFERROR(__xludf.DUMMYFUNCTION("""COMPUTED_VALUE"""),2087.16)</f>
        <v>2087.16</v>
      </c>
      <c r="M352" s="2">
        <f>IFERROR(__xludf.DUMMYFUNCTION("""COMPUTED_VALUE"""),45804.66666666667)</f>
        <v>45804.66667</v>
      </c>
      <c r="N352" s="1">
        <f>IFERROR(__xludf.DUMMYFUNCTION("""COMPUTED_VALUE"""),8838097.0)</f>
        <v>8838097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IFERROR(__xludf.DUMMYFUNCTION("""COMPUTED_VALUE"""),2081.56)</f>
        <v>2081.56</v>
      </c>
      <c r="D353" s="2">
        <f>IFERROR(__xludf.DUMMYFUNCTION("""COMPUTED_VALUE"""),45805.66666666667)</f>
        <v>45805.66667</v>
      </c>
      <c r="E353" s="1">
        <f>IFERROR(__xludf.DUMMYFUNCTION("""COMPUTED_VALUE"""),2081.56)</f>
        <v>2081.56</v>
      </c>
      <c r="G353" s="2">
        <f>IFERROR(__xludf.DUMMYFUNCTION("""COMPUTED_VALUE"""),45805.66666666667)</f>
        <v>45805.66667</v>
      </c>
      <c r="H353" s="1">
        <f>IFERROR(__xludf.DUMMYFUNCTION("""COMPUTED_VALUE"""),2023.09)</f>
        <v>2023.09</v>
      </c>
      <c r="J353" s="2">
        <f>IFERROR(__xludf.DUMMYFUNCTION("""COMPUTED_VALUE"""),45805.66666666667)</f>
        <v>45805.66667</v>
      </c>
      <c r="K353" s="1">
        <f>IFERROR(__xludf.DUMMYFUNCTION("""COMPUTED_VALUE"""),2023.79)</f>
        <v>2023.79</v>
      </c>
      <c r="M353" s="2">
        <f>IFERROR(__xludf.DUMMYFUNCTION("""COMPUTED_VALUE"""),45805.66666666667)</f>
        <v>45805.66667</v>
      </c>
      <c r="N353" s="1">
        <f>IFERROR(__xludf.DUMMYFUNCTION("""COMPUTED_VALUE"""),9945989.0)</f>
        <v>9945989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IFERROR(__xludf.DUMMYFUNCTION("""COMPUTED_VALUE"""),2031.46)</f>
        <v>2031.46</v>
      </c>
      <c r="D354" s="2">
        <f>IFERROR(__xludf.DUMMYFUNCTION("""COMPUTED_VALUE"""),45806.66666666667)</f>
        <v>45806.66667</v>
      </c>
      <c r="E354" s="1">
        <f>IFERROR(__xludf.DUMMYFUNCTION("""COMPUTED_VALUE"""),2048.35)</f>
        <v>2048.35</v>
      </c>
      <c r="G354" s="2">
        <f>IFERROR(__xludf.DUMMYFUNCTION("""COMPUTED_VALUE"""),45806.66666666667)</f>
        <v>45806.66667</v>
      </c>
      <c r="H354" s="1">
        <f>IFERROR(__xludf.DUMMYFUNCTION("""COMPUTED_VALUE"""),2018.7)</f>
        <v>2018.7</v>
      </c>
      <c r="J354" s="2">
        <f>IFERROR(__xludf.DUMMYFUNCTION("""COMPUTED_VALUE"""),45806.66666666667)</f>
        <v>45806.66667</v>
      </c>
      <c r="K354" s="1">
        <f>IFERROR(__xludf.DUMMYFUNCTION("""COMPUTED_VALUE"""),2042.53)</f>
        <v>2042.53</v>
      </c>
      <c r="M354" s="2">
        <f>IFERROR(__xludf.DUMMYFUNCTION("""COMPUTED_VALUE"""),45806.66666666667)</f>
        <v>45806.66667</v>
      </c>
      <c r="N354" s="1">
        <f>IFERROR(__xludf.DUMMYFUNCTION("""COMPUTED_VALUE"""),9082259.0)</f>
        <v>9082259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IFERROR(__xludf.DUMMYFUNCTION("""COMPUTED_VALUE"""),2034.36)</f>
        <v>2034.36</v>
      </c>
      <c r="D355" s="2">
        <f>IFERROR(__xludf.DUMMYFUNCTION("""COMPUTED_VALUE"""),45807.66666666667)</f>
        <v>45807.66667</v>
      </c>
      <c r="E355" s="1">
        <f>IFERROR(__xludf.DUMMYFUNCTION("""COMPUTED_VALUE"""),2045.68)</f>
        <v>2045.68</v>
      </c>
      <c r="G355" s="2">
        <f>IFERROR(__xludf.DUMMYFUNCTION("""COMPUTED_VALUE"""),45807.66666666667)</f>
        <v>45807.66667</v>
      </c>
      <c r="H355" s="1">
        <f>IFERROR(__xludf.DUMMYFUNCTION("""COMPUTED_VALUE"""),2020.03)</f>
        <v>2020.03</v>
      </c>
      <c r="J355" s="2">
        <f>IFERROR(__xludf.DUMMYFUNCTION("""COMPUTED_VALUE"""),45807.66666666667)</f>
        <v>45807.66667</v>
      </c>
      <c r="K355" s="1">
        <f>IFERROR(__xludf.DUMMYFUNCTION("""COMPUTED_VALUE"""),2039.46)</f>
        <v>2039.46</v>
      </c>
      <c r="M355" s="2">
        <f>IFERROR(__xludf.DUMMYFUNCTION("""COMPUTED_VALUE"""),45807.66666666667)</f>
        <v>45807.66667</v>
      </c>
      <c r="N355" s="1">
        <f>IFERROR(__xludf.DUMMYFUNCTION("""COMPUTED_VALUE"""),1.2740975E7)</f>
        <v>12740975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IFERROR(__xludf.DUMMYFUNCTION("""COMPUTED_VALUE"""),2034.27)</f>
        <v>2034.27</v>
      </c>
      <c r="D356" s="2">
        <f>IFERROR(__xludf.DUMMYFUNCTION("""COMPUTED_VALUE"""),45810.66666666667)</f>
        <v>45810.66667</v>
      </c>
      <c r="E356" s="1">
        <f>IFERROR(__xludf.DUMMYFUNCTION("""COMPUTED_VALUE"""),2034.27)</f>
        <v>2034.27</v>
      </c>
      <c r="G356" s="2">
        <f>IFERROR(__xludf.DUMMYFUNCTION("""COMPUTED_VALUE"""),45810.66666666667)</f>
        <v>45810.66667</v>
      </c>
      <c r="H356" s="1">
        <f>IFERROR(__xludf.DUMMYFUNCTION("""COMPUTED_VALUE"""),1979.7)</f>
        <v>1979.7</v>
      </c>
      <c r="J356" s="2">
        <f>IFERROR(__xludf.DUMMYFUNCTION("""COMPUTED_VALUE"""),45810.66666666667)</f>
        <v>45810.66667</v>
      </c>
      <c r="K356" s="1">
        <f>IFERROR(__xludf.DUMMYFUNCTION("""COMPUTED_VALUE"""),2021.29)</f>
        <v>2021.29</v>
      </c>
      <c r="M356" s="2">
        <f>IFERROR(__xludf.DUMMYFUNCTION("""COMPUTED_VALUE"""),45810.66666666667)</f>
        <v>45810.66667</v>
      </c>
      <c r="N356" s="1">
        <f>IFERROR(__xludf.DUMMYFUNCTION("""COMPUTED_VALUE"""),9567869.0)</f>
        <v>9567869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IFERROR(__xludf.DUMMYFUNCTION("""COMPUTED_VALUE"""),2020.79)</f>
        <v>2020.79</v>
      </c>
      <c r="D357" s="2">
        <f>IFERROR(__xludf.DUMMYFUNCTION("""COMPUTED_VALUE"""),45811.66666666667)</f>
        <v>45811.66667</v>
      </c>
      <c r="E357" s="1">
        <f>IFERROR(__xludf.DUMMYFUNCTION("""COMPUTED_VALUE"""),2048.78)</f>
        <v>2048.78</v>
      </c>
      <c r="G357" s="2">
        <f>IFERROR(__xludf.DUMMYFUNCTION("""COMPUTED_VALUE"""),45811.66666666667)</f>
        <v>45811.66667</v>
      </c>
      <c r="H357" s="1">
        <f>IFERROR(__xludf.DUMMYFUNCTION("""COMPUTED_VALUE"""),2008.86)</f>
        <v>2008.86</v>
      </c>
      <c r="J357" s="2">
        <f>IFERROR(__xludf.DUMMYFUNCTION("""COMPUTED_VALUE"""),45811.66666666667)</f>
        <v>45811.66667</v>
      </c>
      <c r="K357" s="1">
        <f>IFERROR(__xludf.DUMMYFUNCTION("""COMPUTED_VALUE"""),2047.01)</f>
        <v>2047.01</v>
      </c>
      <c r="M357" s="2">
        <f>IFERROR(__xludf.DUMMYFUNCTION("""COMPUTED_VALUE"""),45811.66666666667)</f>
        <v>45811.66667</v>
      </c>
      <c r="N357" s="1">
        <f>IFERROR(__xludf.DUMMYFUNCTION("""COMPUTED_VALUE"""),8813268.0)</f>
        <v>8813268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IFERROR(__xludf.DUMMYFUNCTION("""COMPUTED_VALUE"""),2053.43)</f>
        <v>2053.43</v>
      </c>
      <c r="D358" s="2">
        <f>IFERROR(__xludf.DUMMYFUNCTION("""COMPUTED_VALUE"""),45812.66666666667)</f>
        <v>45812.66667</v>
      </c>
      <c r="E358" s="1">
        <f>IFERROR(__xludf.DUMMYFUNCTION("""COMPUTED_VALUE"""),2119.39)</f>
        <v>2119.39</v>
      </c>
      <c r="G358" s="2">
        <f>IFERROR(__xludf.DUMMYFUNCTION("""COMPUTED_VALUE"""),45812.66666666667)</f>
        <v>45812.66667</v>
      </c>
      <c r="H358" s="1">
        <f>IFERROR(__xludf.DUMMYFUNCTION("""COMPUTED_VALUE"""),2051.2)</f>
        <v>2051.2</v>
      </c>
      <c r="J358" s="2">
        <f>IFERROR(__xludf.DUMMYFUNCTION("""COMPUTED_VALUE"""),45812.66666666667)</f>
        <v>45812.66667</v>
      </c>
      <c r="K358" s="1">
        <f>IFERROR(__xludf.DUMMYFUNCTION("""COMPUTED_VALUE"""),2111.51)</f>
        <v>2111.51</v>
      </c>
      <c r="M358" s="2">
        <f>IFERROR(__xludf.DUMMYFUNCTION("""COMPUTED_VALUE"""),45812.66666666667)</f>
        <v>45812.66667</v>
      </c>
      <c r="N358" s="1">
        <f>IFERROR(__xludf.DUMMYFUNCTION("""COMPUTED_VALUE"""),1.0939335E7)</f>
        <v>10939335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IFERROR(__xludf.DUMMYFUNCTION("""COMPUTED_VALUE"""),2109.77)</f>
        <v>2109.77</v>
      </c>
      <c r="D359" s="2">
        <f>IFERROR(__xludf.DUMMYFUNCTION("""COMPUTED_VALUE"""),45813.66666666667)</f>
        <v>45813.66667</v>
      </c>
      <c r="E359" s="1">
        <f>IFERROR(__xludf.DUMMYFUNCTION("""COMPUTED_VALUE"""),2129.15)</f>
        <v>2129.15</v>
      </c>
      <c r="G359" s="2">
        <f>IFERROR(__xludf.DUMMYFUNCTION("""COMPUTED_VALUE"""),45813.66666666667)</f>
        <v>45813.66667</v>
      </c>
      <c r="H359" s="1">
        <f>IFERROR(__xludf.DUMMYFUNCTION("""COMPUTED_VALUE"""),2087.46)</f>
        <v>2087.46</v>
      </c>
      <c r="J359" s="2">
        <f>IFERROR(__xludf.DUMMYFUNCTION("""COMPUTED_VALUE"""),45813.66666666667)</f>
        <v>45813.66667</v>
      </c>
      <c r="K359" s="1">
        <f>IFERROR(__xludf.DUMMYFUNCTION("""COMPUTED_VALUE"""),2112.05)</f>
        <v>2112.05</v>
      </c>
      <c r="M359" s="2">
        <f>IFERROR(__xludf.DUMMYFUNCTION("""COMPUTED_VALUE"""),45813.66666666667)</f>
        <v>45813.66667</v>
      </c>
      <c r="N359" s="1">
        <f>IFERROR(__xludf.DUMMYFUNCTION("""COMPUTED_VALUE"""),7704335.0)</f>
        <v>7704335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IFERROR(__xludf.DUMMYFUNCTION("""COMPUTED_VALUE"""),2119.19)</f>
        <v>2119.19</v>
      </c>
      <c r="D360" s="2">
        <f>IFERROR(__xludf.DUMMYFUNCTION("""COMPUTED_VALUE"""),45814.66666666667)</f>
        <v>45814.66667</v>
      </c>
      <c r="E360" s="1">
        <f>IFERROR(__xludf.DUMMYFUNCTION("""COMPUTED_VALUE"""),2122.39)</f>
        <v>2122.39</v>
      </c>
      <c r="G360" s="2">
        <f>IFERROR(__xludf.DUMMYFUNCTION("""COMPUTED_VALUE"""),45814.66666666667)</f>
        <v>45814.66667</v>
      </c>
      <c r="H360" s="1">
        <f>IFERROR(__xludf.DUMMYFUNCTION("""COMPUTED_VALUE"""),2078.82)</f>
        <v>2078.82</v>
      </c>
      <c r="J360" s="2">
        <f>IFERROR(__xludf.DUMMYFUNCTION("""COMPUTED_VALUE"""),45814.66666666667)</f>
        <v>45814.66667</v>
      </c>
      <c r="K360" s="1">
        <f>IFERROR(__xludf.DUMMYFUNCTION("""COMPUTED_VALUE"""),2082.88)</f>
        <v>2082.88</v>
      </c>
      <c r="M360" s="2">
        <f>IFERROR(__xludf.DUMMYFUNCTION("""COMPUTED_VALUE"""),45814.66666666667)</f>
        <v>45814.66667</v>
      </c>
      <c r="N360" s="1">
        <f>IFERROR(__xludf.DUMMYFUNCTION("""COMPUTED_VALUE"""),7352455.0)</f>
        <v>7352455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IFERROR(__xludf.DUMMYFUNCTION("""COMPUTED_VALUE"""),2096.79)</f>
        <v>2096.79</v>
      </c>
      <c r="D361" s="2">
        <f>IFERROR(__xludf.DUMMYFUNCTION("""COMPUTED_VALUE"""),45817.66666666667)</f>
        <v>45817.66667</v>
      </c>
      <c r="E361" s="1">
        <f>IFERROR(__xludf.DUMMYFUNCTION("""COMPUTED_VALUE"""),2122.96)</f>
        <v>2122.96</v>
      </c>
      <c r="G361" s="2">
        <f>IFERROR(__xludf.DUMMYFUNCTION("""COMPUTED_VALUE"""),45817.66666666667)</f>
        <v>45817.66667</v>
      </c>
      <c r="H361" s="1">
        <f>IFERROR(__xludf.DUMMYFUNCTION("""COMPUTED_VALUE"""),2075.92)</f>
        <v>2075.92</v>
      </c>
      <c r="J361" s="2">
        <f>IFERROR(__xludf.DUMMYFUNCTION("""COMPUTED_VALUE"""),45817.66666666667)</f>
        <v>45817.66667</v>
      </c>
      <c r="K361" s="1">
        <f>IFERROR(__xludf.DUMMYFUNCTION("""COMPUTED_VALUE"""),2110.83)</f>
        <v>2110.83</v>
      </c>
      <c r="M361" s="2">
        <f>IFERROR(__xludf.DUMMYFUNCTION("""COMPUTED_VALUE"""),45817.66666666667)</f>
        <v>45817.66667</v>
      </c>
      <c r="N361" s="1">
        <f>IFERROR(__xludf.DUMMYFUNCTION("""COMPUTED_VALUE"""),7302350.0)</f>
        <v>7302350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IFERROR(__xludf.DUMMYFUNCTION("""COMPUTED_VALUE"""),2133.72)</f>
        <v>2133.72</v>
      </c>
      <c r="D362" s="2">
        <f>IFERROR(__xludf.DUMMYFUNCTION("""COMPUTED_VALUE"""),45818.66666666667)</f>
        <v>45818.66667</v>
      </c>
      <c r="E362" s="1">
        <f>IFERROR(__xludf.DUMMYFUNCTION("""COMPUTED_VALUE"""),2181.02)</f>
        <v>2181.02</v>
      </c>
      <c r="G362" s="2">
        <f>IFERROR(__xludf.DUMMYFUNCTION("""COMPUTED_VALUE"""),45818.66666666667)</f>
        <v>45818.66667</v>
      </c>
      <c r="H362" s="1">
        <f>IFERROR(__xludf.DUMMYFUNCTION("""COMPUTED_VALUE"""),2119.6)</f>
        <v>2119.6</v>
      </c>
      <c r="J362" s="2">
        <f>IFERROR(__xludf.DUMMYFUNCTION("""COMPUTED_VALUE"""),45818.66666666667)</f>
        <v>45818.66667</v>
      </c>
      <c r="K362" s="1">
        <f>IFERROR(__xludf.DUMMYFUNCTION("""COMPUTED_VALUE"""),2179.06)</f>
        <v>2179.06</v>
      </c>
      <c r="M362" s="2">
        <f>IFERROR(__xludf.DUMMYFUNCTION("""COMPUTED_VALUE"""),45818.66666666667)</f>
        <v>45818.66667</v>
      </c>
      <c r="N362" s="1">
        <f>IFERROR(__xludf.DUMMYFUNCTION("""COMPUTED_VALUE"""),1.0545771E7)</f>
        <v>10545771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IFERROR(__xludf.DUMMYFUNCTION("""COMPUTED_VALUE"""),2187.98)</f>
        <v>2187.98</v>
      </c>
      <c r="D363" s="2">
        <f>IFERROR(__xludf.DUMMYFUNCTION("""COMPUTED_VALUE"""),45819.66666666667)</f>
        <v>45819.66667</v>
      </c>
      <c r="E363" s="1">
        <f>IFERROR(__xludf.DUMMYFUNCTION("""COMPUTED_VALUE"""),2224.91)</f>
        <v>2224.91</v>
      </c>
      <c r="G363" s="2">
        <f>IFERROR(__xludf.DUMMYFUNCTION("""COMPUTED_VALUE"""),45819.66666666667)</f>
        <v>45819.66667</v>
      </c>
      <c r="H363" s="1">
        <f>IFERROR(__xludf.DUMMYFUNCTION("""COMPUTED_VALUE"""),2139.6)</f>
        <v>2139.6</v>
      </c>
      <c r="J363" s="2">
        <f>IFERROR(__xludf.DUMMYFUNCTION("""COMPUTED_VALUE"""),45819.66666666667)</f>
        <v>45819.66667</v>
      </c>
      <c r="K363" s="1">
        <f>IFERROR(__xludf.DUMMYFUNCTION("""COMPUTED_VALUE"""),2142.5)</f>
        <v>2142.5</v>
      </c>
      <c r="M363" s="2">
        <f>IFERROR(__xludf.DUMMYFUNCTION("""COMPUTED_VALUE"""),45819.66666666667)</f>
        <v>45819.66667</v>
      </c>
      <c r="N363" s="1">
        <f>IFERROR(__xludf.DUMMYFUNCTION("""COMPUTED_VALUE"""),1.2289514E7)</f>
        <v>12289514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IFERROR(__xludf.DUMMYFUNCTION("""COMPUTED_VALUE"""),2138.36)</f>
        <v>2138.36</v>
      </c>
      <c r="D364" s="2">
        <f>IFERROR(__xludf.DUMMYFUNCTION("""COMPUTED_VALUE"""),45820.66666666667)</f>
        <v>45820.66667</v>
      </c>
      <c r="E364" s="1">
        <f>IFERROR(__xludf.DUMMYFUNCTION("""COMPUTED_VALUE"""),2171.73)</f>
        <v>2171.73</v>
      </c>
      <c r="G364" s="2">
        <f>IFERROR(__xludf.DUMMYFUNCTION("""COMPUTED_VALUE"""),45820.66666666667)</f>
        <v>45820.66667</v>
      </c>
      <c r="H364" s="1">
        <f>IFERROR(__xludf.DUMMYFUNCTION("""COMPUTED_VALUE"""),2114.9)</f>
        <v>2114.9</v>
      </c>
      <c r="J364" s="2">
        <f>IFERROR(__xludf.DUMMYFUNCTION("""COMPUTED_VALUE"""),45820.66666666667)</f>
        <v>45820.66667</v>
      </c>
      <c r="K364" s="1">
        <f>IFERROR(__xludf.DUMMYFUNCTION("""COMPUTED_VALUE"""),2163.51)</f>
        <v>2163.51</v>
      </c>
      <c r="M364" s="2">
        <f>IFERROR(__xludf.DUMMYFUNCTION("""COMPUTED_VALUE"""),45820.66666666667)</f>
        <v>45820.66667</v>
      </c>
      <c r="N364" s="1">
        <f>IFERROR(__xludf.DUMMYFUNCTION("""COMPUTED_VALUE"""),7708163.0)</f>
        <v>7708163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IFERROR(__xludf.DUMMYFUNCTION("""COMPUTED_VALUE"""),2159.29)</f>
        <v>2159.29</v>
      </c>
      <c r="D365" s="2">
        <f>IFERROR(__xludf.DUMMYFUNCTION("""COMPUTED_VALUE"""),45821.66666666667)</f>
        <v>45821.66667</v>
      </c>
      <c r="E365" s="1">
        <f>IFERROR(__xludf.DUMMYFUNCTION("""COMPUTED_VALUE"""),2161.43)</f>
        <v>2161.43</v>
      </c>
      <c r="G365" s="2">
        <f>IFERROR(__xludf.DUMMYFUNCTION("""COMPUTED_VALUE"""),45821.66666666667)</f>
        <v>45821.66667</v>
      </c>
      <c r="H365" s="1">
        <f>IFERROR(__xludf.DUMMYFUNCTION("""COMPUTED_VALUE"""),2090.18)</f>
        <v>2090.18</v>
      </c>
      <c r="J365" s="2">
        <f>IFERROR(__xludf.DUMMYFUNCTION("""COMPUTED_VALUE"""),45821.66666666667)</f>
        <v>45821.66667</v>
      </c>
      <c r="K365" s="1">
        <f>IFERROR(__xludf.DUMMYFUNCTION("""COMPUTED_VALUE"""),2106.0)</f>
        <v>2106</v>
      </c>
      <c r="M365" s="2">
        <f>IFERROR(__xludf.DUMMYFUNCTION("""COMPUTED_VALUE"""),45821.66666666667)</f>
        <v>45821.66667</v>
      </c>
      <c r="N365" s="1">
        <f>IFERROR(__xludf.DUMMYFUNCTION("""COMPUTED_VALUE"""),9921585.0)</f>
        <v>9921585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IFERROR(__xludf.DUMMYFUNCTION("""COMPUTED_VALUE"""),2113.72)</f>
        <v>2113.72</v>
      </c>
      <c r="D366" s="2">
        <f>IFERROR(__xludf.DUMMYFUNCTION("""COMPUTED_VALUE"""),45824.66666666667)</f>
        <v>45824.66667</v>
      </c>
      <c r="E366" s="1">
        <f>IFERROR(__xludf.DUMMYFUNCTION("""COMPUTED_VALUE"""),2130.04)</f>
        <v>2130.04</v>
      </c>
      <c r="G366" s="2">
        <f>IFERROR(__xludf.DUMMYFUNCTION("""COMPUTED_VALUE"""),45824.66666666667)</f>
        <v>45824.66667</v>
      </c>
      <c r="H366" s="1">
        <f>IFERROR(__xludf.DUMMYFUNCTION("""COMPUTED_VALUE"""),2097.41)</f>
        <v>2097.41</v>
      </c>
      <c r="J366" s="2">
        <f>IFERROR(__xludf.DUMMYFUNCTION("""COMPUTED_VALUE"""),45824.66666666667)</f>
        <v>45824.66667</v>
      </c>
      <c r="K366" s="1">
        <f>IFERROR(__xludf.DUMMYFUNCTION("""COMPUTED_VALUE"""),2117.49)</f>
        <v>2117.49</v>
      </c>
      <c r="M366" s="2">
        <f>IFERROR(__xludf.DUMMYFUNCTION("""COMPUTED_VALUE"""),45824.66666666667)</f>
        <v>45824.66667</v>
      </c>
      <c r="N366" s="1">
        <f>IFERROR(__xludf.DUMMYFUNCTION("""COMPUTED_VALUE"""),1.094248E7)</f>
        <v>10942480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IFERROR(__xludf.DUMMYFUNCTION("""COMPUTED_VALUE"""),2115.91)</f>
        <v>2115.91</v>
      </c>
      <c r="D367" s="2">
        <f>IFERROR(__xludf.DUMMYFUNCTION("""COMPUTED_VALUE"""),45825.66666666667)</f>
        <v>45825.66667</v>
      </c>
      <c r="E367" s="1">
        <f>IFERROR(__xludf.DUMMYFUNCTION("""COMPUTED_VALUE"""),2161.22)</f>
        <v>2161.22</v>
      </c>
      <c r="G367" s="2">
        <f>IFERROR(__xludf.DUMMYFUNCTION("""COMPUTED_VALUE"""),45825.66666666667)</f>
        <v>45825.66667</v>
      </c>
      <c r="H367" s="1">
        <f>IFERROR(__xludf.DUMMYFUNCTION("""COMPUTED_VALUE"""),2041.53)</f>
        <v>2041.53</v>
      </c>
      <c r="J367" s="2">
        <f>IFERROR(__xludf.DUMMYFUNCTION("""COMPUTED_VALUE"""),45825.66666666667)</f>
        <v>45825.66667</v>
      </c>
      <c r="K367" s="1">
        <f>IFERROR(__xludf.DUMMYFUNCTION("""COMPUTED_VALUE"""),2045.25)</f>
        <v>2045.25</v>
      </c>
      <c r="M367" s="2">
        <f>IFERROR(__xludf.DUMMYFUNCTION("""COMPUTED_VALUE"""),45825.66666666667)</f>
        <v>45825.66667</v>
      </c>
      <c r="N367" s="1">
        <f>IFERROR(__xludf.DUMMYFUNCTION("""COMPUTED_VALUE"""),1.6404157E7)</f>
        <v>16404157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IFERROR(__xludf.DUMMYFUNCTION("""COMPUTED_VALUE"""),2039.13)</f>
        <v>2039.13</v>
      </c>
      <c r="D368" s="2">
        <f>IFERROR(__xludf.DUMMYFUNCTION("""COMPUTED_VALUE"""),45826.66666666667)</f>
        <v>45826.66667</v>
      </c>
      <c r="E368" s="1">
        <f>IFERROR(__xludf.DUMMYFUNCTION("""COMPUTED_VALUE"""),2084.16)</f>
        <v>2084.16</v>
      </c>
      <c r="G368" s="2">
        <f>IFERROR(__xludf.DUMMYFUNCTION("""COMPUTED_VALUE"""),45826.66666666667)</f>
        <v>45826.66667</v>
      </c>
      <c r="H368" s="1">
        <f>IFERROR(__xludf.DUMMYFUNCTION("""COMPUTED_VALUE"""),2036.9)</f>
        <v>2036.9</v>
      </c>
      <c r="J368" s="2">
        <f>IFERROR(__xludf.DUMMYFUNCTION("""COMPUTED_VALUE"""),45826.66666666667)</f>
        <v>45826.66667</v>
      </c>
      <c r="K368" s="1">
        <f>IFERROR(__xludf.DUMMYFUNCTION("""COMPUTED_VALUE"""),2050.55)</f>
        <v>2050.55</v>
      </c>
      <c r="M368" s="2">
        <f>IFERROR(__xludf.DUMMYFUNCTION("""COMPUTED_VALUE"""),45826.66666666667)</f>
        <v>45826.66667</v>
      </c>
      <c r="N368" s="1">
        <f>IFERROR(__xludf.DUMMYFUNCTION("""COMPUTED_VALUE"""),1.2163866E7)</f>
        <v>12163866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IFERROR(__xludf.DUMMYFUNCTION("""COMPUTED_VALUE"""),2051.73)</f>
        <v>2051.73</v>
      </c>
      <c r="D369" s="2">
        <f>IFERROR(__xludf.DUMMYFUNCTION("""COMPUTED_VALUE"""),45828.66666666667)</f>
        <v>45828.66667</v>
      </c>
      <c r="E369" s="1">
        <f>IFERROR(__xludf.DUMMYFUNCTION("""COMPUTED_VALUE"""),2114.58)</f>
        <v>2114.58</v>
      </c>
      <c r="G369" s="2">
        <f>IFERROR(__xludf.DUMMYFUNCTION("""COMPUTED_VALUE"""),45828.66666666667)</f>
        <v>45828.66667</v>
      </c>
      <c r="H369" s="1">
        <f>IFERROR(__xludf.DUMMYFUNCTION("""COMPUTED_VALUE"""),2051.73)</f>
        <v>2051.73</v>
      </c>
      <c r="J369" s="2">
        <f>IFERROR(__xludf.DUMMYFUNCTION("""COMPUTED_VALUE"""),45828.66666666667)</f>
        <v>45828.66667</v>
      </c>
      <c r="K369" s="1">
        <f>IFERROR(__xludf.DUMMYFUNCTION("""COMPUTED_VALUE"""),2108.26)</f>
        <v>2108.26</v>
      </c>
      <c r="M369" s="2">
        <f>IFERROR(__xludf.DUMMYFUNCTION("""COMPUTED_VALUE"""),45828.66666666667)</f>
        <v>45828.66667</v>
      </c>
      <c r="N369" s="1">
        <f>IFERROR(__xludf.DUMMYFUNCTION("""COMPUTED_VALUE"""),2.016178E7)</f>
        <v>20161780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IFERROR(__xludf.DUMMYFUNCTION("""COMPUTED_VALUE"""),2106.98)</f>
        <v>2106.98</v>
      </c>
      <c r="D370" s="2">
        <f>IFERROR(__xludf.DUMMYFUNCTION("""COMPUTED_VALUE"""),45831.66666666667)</f>
        <v>45831.66667</v>
      </c>
      <c r="E370" s="1">
        <f>IFERROR(__xludf.DUMMYFUNCTION("""COMPUTED_VALUE"""),2183.92)</f>
        <v>2183.92</v>
      </c>
      <c r="G370" s="2">
        <f>IFERROR(__xludf.DUMMYFUNCTION("""COMPUTED_VALUE"""),45831.66666666667)</f>
        <v>45831.66667</v>
      </c>
      <c r="H370" s="1">
        <f>IFERROR(__xludf.DUMMYFUNCTION("""COMPUTED_VALUE"""),2093.36)</f>
        <v>2093.36</v>
      </c>
      <c r="J370" s="2">
        <f>IFERROR(__xludf.DUMMYFUNCTION("""COMPUTED_VALUE"""),45831.66666666667)</f>
        <v>45831.66667</v>
      </c>
      <c r="K370" s="1">
        <f>IFERROR(__xludf.DUMMYFUNCTION("""COMPUTED_VALUE"""),2179.94)</f>
        <v>2179.94</v>
      </c>
      <c r="M370" s="2">
        <f>IFERROR(__xludf.DUMMYFUNCTION("""COMPUTED_VALUE"""),45831.66666666667)</f>
        <v>45831.66667</v>
      </c>
      <c r="N370" s="1">
        <f>IFERROR(__xludf.DUMMYFUNCTION("""COMPUTED_VALUE"""),1.2166246E7)</f>
        <v>12166246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IFERROR(__xludf.DUMMYFUNCTION("""COMPUTED_VALUE"""),2178.88)</f>
        <v>2178.88</v>
      </c>
      <c r="D371" s="2">
        <f>IFERROR(__xludf.DUMMYFUNCTION("""COMPUTED_VALUE"""),45832.66666666667)</f>
        <v>45832.66667</v>
      </c>
      <c r="E371" s="1">
        <f>IFERROR(__xludf.DUMMYFUNCTION("""COMPUTED_VALUE"""),2209.49)</f>
        <v>2209.49</v>
      </c>
      <c r="G371" s="2">
        <f>IFERROR(__xludf.DUMMYFUNCTION("""COMPUTED_VALUE"""),45832.66666666667)</f>
        <v>45832.66667</v>
      </c>
      <c r="H371" s="1">
        <f>IFERROR(__xludf.DUMMYFUNCTION("""COMPUTED_VALUE"""),2160.79)</f>
        <v>2160.79</v>
      </c>
      <c r="J371" s="2">
        <f>IFERROR(__xludf.DUMMYFUNCTION("""COMPUTED_VALUE"""),45832.66666666667)</f>
        <v>45832.66667</v>
      </c>
      <c r="K371" s="1">
        <f>IFERROR(__xludf.DUMMYFUNCTION("""COMPUTED_VALUE"""),2190.63)</f>
        <v>2190.63</v>
      </c>
      <c r="M371" s="2">
        <f>IFERROR(__xludf.DUMMYFUNCTION("""COMPUTED_VALUE"""),45832.66666666667)</f>
        <v>45832.66667</v>
      </c>
      <c r="N371" s="1">
        <f>IFERROR(__xludf.DUMMYFUNCTION("""COMPUTED_VALUE"""),1.3058869E7)</f>
        <v>13058869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IFERROR(__xludf.DUMMYFUNCTION("""COMPUTED_VALUE"""),2182.07)</f>
        <v>2182.07</v>
      </c>
      <c r="D372" s="2">
        <f>IFERROR(__xludf.DUMMYFUNCTION("""COMPUTED_VALUE"""),45833.66666666667)</f>
        <v>45833.66667</v>
      </c>
      <c r="E372" s="1">
        <f>IFERROR(__xludf.DUMMYFUNCTION("""COMPUTED_VALUE"""),2184.93)</f>
        <v>2184.93</v>
      </c>
      <c r="G372" s="2">
        <f>IFERROR(__xludf.DUMMYFUNCTION("""COMPUTED_VALUE"""),45833.66666666667)</f>
        <v>45833.66667</v>
      </c>
      <c r="H372" s="1">
        <f>IFERROR(__xludf.DUMMYFUNCTION("""COMPUTED_VALUE"""),2144.68)</f>
        <v>2144.68</v>
      </c>
      <c r="J372" s="2">
        <f>IFERROR(__xludf.DUMMYFUNCTION("""COMPUTED_VALUE"""),45833.66666666667)</f>
        <v>45833.66667</v>
      </c>
      <c r="K372" s="1">
        <f>IFERROR(__xludf.DUMMYFUNCTION("""COMPUTED_VALUE"""),2153.13)</f>
        <v>2153.13</v>
      </c>
      <c r="M372" s="2">
        <f>IFERROR(__xludf.DUMMYFUNCTION("""COMPUTED_VALUE"""),45833.66666666667)</f>
        <v>45833.66667</v>
      </c>
      <c r="N372" s="1">
        <f>IFERROR(__xludf.DUMMYFUNCTION("""COMPUTED_VALUE"""),8194193.0)</f>
        <v>8194193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IFERROR(__xludf.DUMMYFUNCTION("""COMPUTED_VALUE"""),2154.79)</f>
        <v>2154.79</v>
      </c>
      <c r="D373" s="2">
        <f>IFERROR(__xludf.DUMMYFUNCTION("""COMPUTED_VALUE"""),45834.66666666667)</f>
        <v>45834.66667</v>
      </c>
      <c r="E373" s="1">
        <f>IFERROR(__xludf.DUMMYFUNCTION("""COMPUTED_VALUE"""),2166.81)</f>
        <v>2166.81</v>
      </c>
      <c r="G373" s="2">
        <f>IFERROR(__xludf.DUMMYFUNCTION("""COMPUTED_VALUE"""),45834.66666666667)</f>
        <v>45834.66667</v>
      </c>
      <c r="H373" s="1">
        <f>IFERROR(__xludf.DUMMYFUNCTION("""COMPUTED_VALUE"""),2126.05)</f>
        <v>2126.05</v>
      </c>
      <c r="J373" s="2">
        <f>IFERROR(__xludf.DUMMYFUNCTION("""COMPUTED_VALUE"""),45834.66666666667)</f>
        <v>45834.66667</v>
      </c>
      <c r="K373" s="1">
        <f>IFERROR(__xludf.DUMMYFUNCTION("""COMPUTED_VALUE"""),2165.27)</f>
        <v>2165.27</v>
      </c>
      <c r="M373" s="2">
        <f>IFERROR(__xludf.DUMMYFUNCTION("""COMPUTED_VALUE"""),45834.66666666667)</f>
        <v>45834.66667</v>
      </c>
      <c r="N373" s="1">
        <f>IFERROR(__xludf.DUMMYFUNCTION("""COMPUTED_VALUE"""),8777092.0)</f>
        <v>8777092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IFERROR(__xludf.DUMMYFUNCTION("""COMPUTED_VALUE"""),2170.04)</f>
        <v>2170.04</v>
      </c>
      <c r="D374" s="2">
        <f>IFERROR(__xludf.DUMMYFUNCTION("""COMPUTED_VALUE"""),45835.66666666667)</f>
        <v>45835.66667</v>
      </c>
      <c r="E374" s="1">
        <f>IFERROR(__xludf.DUMMYFUNCTION("""COMPUTED_VALUE"""),2209.44)</f>
        <v>2209.44</v>
      </c>
      <c r="G374" s="2">
        <f>IFERROR(__xludf.DUMMYFUNCTION("""COMPUTED_VALUE"""),45835.66666666667)</f>
        <v>45835.66667</v>
      </c>
      <c r="H374" s="1">
        <f>IFERROR(__xludf.DUMMYFUNCTION("""COMPUTED_VALUE"""),2166.52)</f>
        <v>2166.52</v>
      </c>
      <c r="J374" s="2">
        <f>IFERROR(__xludf.DUMMYFUNCTION("""COMPUTED_VALUE"""),45835.66666666667)</f>
        <v>45835.66667</v>
      </c>
      <c r="K374" s="1">
        <f>IFERROR(__xludf.DUMMYFUNCTION("""COMPUTED_VALUE"""),2185.8)</f>
        <v>2185.8</v>
      </c>
      <c r="M374" s="2">
        <f>IFERROR(__xludf.DUMMYFUNCTION("""COMPUTED_VALUE"""),45835.66666666667)</f>
        <v>45835.66667</v>
      </c>
      <c r="N374" s="1">
        <f>IFERROR(__xludf.DUMMYFUNCTION("""COMPUTED_VALUE"""),1.3917671E7)</f>
        <v>13917671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IFERROR(__xludf.DUMMYFUNCTION("""COMPUTED_VALUE"""),2188.88)</f>
        <v>2188.88</v>
      </c>
      <c r="D375" s="2">
        <f>IFERROR(__xludf.DUMMYFUNCTION("""COMPUTED_VALUE"""),45838.66666666667)</f>
        <v>45838.66667</v>
      </c>
      <c r="E375" s="1">
        <f>IFERROR(__xludf.DUMMYFUNCTION("""COMPUTED_VALUE"""),2201.76)</f>
        <v>2201.76</v>
      </c>
      <c r="G375" s="2">
        <f>IFERROR(__xludf.DUMMYFUNCTION("""COMPUTED_VALUE"""),45838.66666666667)</f>
        <v>45838.66667</v>
      </c>
      <c r="H375" s="1">
        <f>IFERROR(__xludf.DUMMYFUNCTION("""COMPUTED_VALUE"""),2168.8)</f>
        <v>2168.8</v>
      </c>
      <c r="J375" s="2">
        <f>IFERROR(__xludf.DUMMYFUNCTION("""COMPUTED_VALUE"""),45838.66666666667)</f>
        <v>45838.66667</v>
      </c>
      <c r="K375" s="1">
        <f>IFERROR(__xludf.DUMMYFUNCTION("""COMPUTED_VALUE"""),2188.01)</f>
        <v>2188.01</v>
      </c>
      <c r="M375" s="2">
        <f>IFERROR(__xludf.DUMMYFUNCTION("""COMPUTED_VALUE"""),45838.66666666667)</f>
        <v>45838.66667</v>
      </c>
      <c r="N375" s="1">
        <f>IFERROR(__xludf.DUMMYFUNCTION("""COMPUTED_VALUE"""),7977278.0)</f>
        <v>7977278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IFERROR(__xludf.DUMMYFUNCTION("""COMPUTED_VALUE"""),2178.72)</f>
        <v>2178.72</v>
      </c>
      <c r="D376" s="2">
        <f>IFERROR(__xludf.DUMMYFUNCTION("""COMPUTED_VALUE"""),45839.66666666667)</f>
        <v>45839.66667</v>
      </c>
      <c r="E376" s="1">
        <f>IFERROR(__xludf.DUMMYFUNCTION("""COMPUTED_VALUE"""),2326.84)</f>
        <v>2326.84</v>
      </c>
      <c r="G376" s="2">
        <f>IFERROR(__xludf.DUMMYFUNCTION("""COMPUTED_VALUE"""),45839.66666666667)</f>
        <v>45839.66667</v>
      </c>
      <c r="H376" s="1">
        <f>IFERROR(__xludf.DUMMYFUNCTION("""COMPUTED_VALUE"""),2178.55)</f>
        <v>2178.55</v>
      </c>
      <c r="J376" s="2">
        <f>IFERROR(__xludf.DUMMYFUNCTION("""COMPUTED_VALUE"""),45839.66666666667)</f>
        <v>45839.66667</v>
      </c>
      <c r="K376" s="1">
        <f>IFERROR(__xludf.DUMMYFUNCTION("""COMPUTED_VALUE"""),2278.89)</f>
        <v>2278.89</v>
      </c>
      <c r="M376" s="2">
        <f>IFERROR(__xludf.DUMMYFUNCTION("""COMPUTED_VALUE"""),45839.66666666667)</f>
        <v>45839.66667</v>
      </c>
      <c r="N376" s="1">
        <f>IFERROR(__xludf.DUMMYFUNCTION("""COMPUTED_VALUE"""),1.733294E7)</f>
        <v>17332940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IFERROR(__xludf.DUMMYFUNCTION("""COMPUTED_VALUE"""),2284.74)</f>
        <v>2284.74</v>
      </c>
      <c r="D377" s="2">
        <f>IFERROR(__xludf.DUMMYFUNCTION("""COMPUTED_VALUE"""),45840.66666666667)</f>
        <v>45840.66667</v>
      </c>
      <c r="E377" s="1">
        <f>IFERROR(__xludf.DUMMYFUNCTION("""COMPUTED_VALUE"""),2315.87)</f>
        <v>2315.87</v>
      </c>
      <c r="G377" s="2">
        <f>IFERROR(__xludf.DUMMYFUNCTION("""COMPUTED_VALUE"""),45840.66666666667)</f>
        <v>45840.66667</v>
      </c>
      <c r="H377" s="1">
        <f>IFERROR(__xludf.DUMMYFUNCTION("""COMPUTED_VALUE"""),2270.36)</f>
        <v>2270.36</v>
      </c>
      <c r="J377" s="2">
        <f>IFERROR(__xludf.DUMMYFUNCTION("""COMPUTED_VALUE"""),45840.66666666667)</f>
        <v>45840.66667</v>
      </c>
      <c r="K377" s="1">
        <f>IFERROR(__xludf.DUMMYFUNCTION("""COMPUTED_VALUE"""),2301.36)</f>
        <v>2301.36</v>
      </c>
      <c r="M377" s="2">
        <f>IFERROR(__xludf.DUMMYFUNCTION("""COMPUTED_VALUE"""),45840.66666666667)</f>
        <v>45840.66667</v>
      </c>
      <c r="N377" s="1">
        <f>IFERROR(__xludf.DUMMYFUNCTION("""COMPUTED_VALUE"""),1.4120698E7)</f>
        <v>14120698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IFERROR(__xludf.DUMMYFUNCTION("""COMPUTED_VALUE"""),2302.94)</f>
        <v>2302.94</v>
      </c>
      <c r="D378" s="2">
        <f>IFERROR(__xludf.DUMMYFUNCTION("""COMPUTED_VALUE"""),45841.54166666667)</f>
        <v>45841.54167</v>
      </c>
      <c r="E378" s="1">
        <f>IFERROR(__xludf.DUMMYFUNCTION("""COMPUTED_VALUE"""),2302.94)</f>
        <v>2302.94</v>
      </c>
      <c r="G378" s="2">
        <f>IFERROR(__xludf.DUMMYFUNCTION("""COMPUTED_VALUE"""),45841.54166666667)</f>
        <v>45841.54167</v>
      </c>
      <c r="H378" s="1">
        <f>IFERROR(__xludf.DUMMYFUNCTION("""COMPUTED_VALUE"""),2238.89)</f>
        <v>2238.89</v>
      </c>
      <c r="J378" s="2">
        <f>IFERROR(__xludf.DUMMYFUNCTION("""COMPUTED_VALUE"""),45841.54166666667)</f>
        <v>45841.54167</v>
      </c>
      <c r="K378" s="1">
        <f>IFERROR(__xludf.DUMMYFUNCTION("""COMPUTED_VALUE"""),2244.27)</f>
        <v>2244.27</v>
      </c>
      <c r="M378" s="2">
        <f>IFERROR(__xludf.DUMMYFUNCTION("""COMPUTED_VALUE"""),45841.54166666667)</f>
        <v>45841.54167</v>
      </c>
      <c r="N378" s="1">
        <f>IFERROR(__xludf.DUMMYFUNCTION("""COMPUTED_VALUE"""),9677976.0)</f>
        <v>9677976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IFERROR(__xludf.DUMMYFUNCTION("""COMPUTED_VALUE"""),2243.22)</f>
        <v>2243.22</v>
      </c>
      <c r="D379" s="2">
        <f>IFERROR(__xludf.DUMMYFUNCTION("""COMPUTED_VALUE"""),45845.66666666667)</f>
        <v>45845.66667</v>
      </c>
      <c r="E379" s="1">
        <f>IFERROR(__xludf.DUMMYFUNCTION("""COMPUTED_VALUE"""),2251.15)</f>
        <v>2251.15</v>
      </c>
      <c r="G379" s="2">
        <f>IFERROR(__xludf.DUMMYFUNCTION("""COMPUTED_VALUE"""),45845.66666666667)</f>
        <v>45845.66667</v>
      </c>
      <c r="H379" s="1">
        <f>IFERROR(__xludf.DUMMYFUNCTION("""COMPUTED_VALUE"""),2200.98)</f>
        <v>2200.98</v>
      </c>
      <c r="J379" s="2">
        <f>IFERROR(__xludf.DUMMYFUNCTION("""COMPUTED_VALUE"""),45845.66666666667)</f>
        <v>45845.66667</v>
      </c>
      <c r="K379" s="1">
        <f>IFERROR(__xludf.DUMMYFUNCTION("""COMPUTED_VALUE"""),2224.65)</f>
        <v>2224.65</v>
      </c>
      <c r="M379" s="2">
        <f>IFERROR(__xludf.DUMMYFUNCTION("""COMPUTED_VALUE"""),45845.66666666667)</f>
        <v>45845.66667</v>
      </c>
      <c r="N379" s="1">
        <f>IFERROR(__xludf.DUMMYFUNCTION("""COMPUTED_VALUE"""),9174210.0)</f>
        <v>9174210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IFERROR(__xludf.DUMMYFUNCTION("""COMPUTED_VALUE"""),2222.05)</f>
        <v>2222.05</v>
      </c>
      <c r="D380" s="2">
        <f>IFERROR(__xludf.DUMMYFUNCTION("""COMPUTED_VALUE"""),45846.66666666667)</f>
        <v>45846.66667</v>
      </c>
      <c r="E380" s="1">
        <f>IFERROR(__xludf.DUMMYFUNCTION("""COMPUTED_VALUE"""),2259.08)</f>
        <v>2259.08</v>
      </c>
      <c r="G380" s="2">
        <f>IFERROR(__xludf.DUMMYFUNCTION("""COMPUTED_VALUE"""),45846.66666666667)</f>
        <v>45846.66667</v>
      </c>
      <c r="H380" s="1">
        <f>IFERROR(__xludf.DUMMYFUNCTION("""COMPUTED_VALUE"""),2212.85)</f>
        <v>2212.85</v>
      </c>
      <c r="J380" s="2">
        <f>IFERROR(__xludf.DUMMYFUNCTION("""COMPUTED_VALUE"""),45846.66666666667)</f>
        <v>45846.66667</v>
      </c>
      <c r="K380" s="1">
        <f>IFERROR(__xludf.DUMMYFUNCTION("""COMPUTED_VALUE"""),2239.03)</f>
        <v>2239.03</v>
      </c>
      <c r="M380" s="2">
        <f>IFERROR(__xludf.DUMMYFUNCTION("""COMPUTED_VALUE"""),45846.66666666667)</f>
        <v>45846.66667</v>
      </c>
      <c r="N380" s="1">
        <f>IFERROR(__xludf.DUMMYFUNCTION("""COMPUTED_VALUE"""),9908291.0)</f>
        <v>9908291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IFERROR(__xludf.DUMMYFUNCTION("""COMPUTED_VALUE"""),2249.3)</f>
        <v>2249.3</v>
      </c>
      <c r="D381" s="2">
        <f>IFERROR(__xludf.DUMMYFUNCTION("""COMPUTED_VALUE"""),45847.66666666667)</f>
        <v>45847.66667</v>
      </c>
      <c r="E381" s="1">
        <f>IFERROR(__xludf.DUMMYFUNCTION("""COMPUTED_VALUE"""),2349.86)</f>
        <v>2349.86</v>
      </c>
      <c r="G381" s="2">
        <f>IFERROR(__xludf.DUMMYFUNCTION("""COMPUTED_VALUE"""),45847.66666666667)</f>
        <v>45847.66667</v>
      </c>
      <c r="H381" s="1">
        <f>IFERROR(__xludf.DUMMYFUNCTION("""COMPUTED_VALUE"""),2249.3)</f>
        <v>2249.3</v>
      </c>
      <c r="J381" s="2">
        <f>IFERROR(__xludf.DUMMYFUNCTION("""COMPUTED_VALUE"""),45847.66666666667)</f>
        <v>45847.66667</v>
      </c>
      <c r="K381" s="1">
        <f>IFERROR(__xludf.DUMMYFUNCTION("""COMPUTED_VALUE"""),2338.65)</f>
        <v>2338.65</v>
      </c>
      <c r="M381" s="2">
        <f>IFERROR(__xludf.DUMMYFUNCTION("""COMPUTED_VALUE"""),45847.66666666667)</f>
        <v>45847.66667</v>
      </c>
      <c r="N381" s="1">
        <f>IFERROR(__xludf.DUMMYFUNCTION("""COMPUTED_VALUE"""),1.9182861E7)</f>
        <v>19182861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IFERROR(__xludf.DUMMYFUNCTION("""COMPUTED_VALUE"""),2333.87)</f>
        <v>2333.87</v>
      </c>
      <c r="D382" s="2">
        <f>IFERROR(__xludf.DUMMYFUNCTION("""COMPUTED_VALUE"""),45848.66666666667)</f>
        <v>45848.66667</v>
      </c>
      <c r="E382" s="1">
        <f>IFERROR(__xludf.DUMMYFUNCTION("""COMPUTED_VALUE"""),2391.01)</f>
        <v>2391.01</v>
      </c>
      <c r="G382" s="2">
        <f>IFERROR(__xludf.DUMMYFUNCTION("""COMPUTED_VALUE"""),45848.66666666667)</f>
        <v>45848.66667</v>
      </c>
      <c r="H382" s="1">
        <f>IFERROR(__xludf.DUMMYFUNCTION("""COMPUTED_VALUE"""),2326.26)</f>
        <v>2326.26</v>
      </c>
      <c r="J382" s="2">
        <f>IFERROR(__xludf.DUMMYFUNCTION("""COMPUTED_VALUE"""),45848.66666666667)</f>
        <v>45848.66667</v>
      </c>
      <c r="K382" s="1">
        <f>IFERROR(__xludf.DUMMYFUNCTION("""COMPUTED_VALUE"""),2358.34)</f>
        <v>2358.34</v>
      </c>
      <c r="M382" s="2">
        <f>IFERROR(__xludf.DUMMYFUNCTION("""COMPUTED_VALUE"""),45848.66666666667)</f>
        <v>45848.66667</v>
      </c>
      <c r="N382" s="1">
        <f>IFERROR(__xludf.DUMMYFUNCTION("""COMPUTED_VALUE"""),1.7171734E7)</f>
        <v>17171734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IFERROR(__xludf.DUMMYFUNCTION("""COMPUTED_VALUE"""),2334.32)</f>
        <v>2334.32</v>
      </c>
      <c r="D383" s="2">
        <f>IFERROR(__xludf.DUMMYFUNCTION("""COMPUTED_VALUE"""),45849.66666666667)</f>
        <v>45849.66667</v>
      </c>
      <c r="E383" s="1">
        <f>IFERROR(__xludf.DUMMYFUNCTION("""COMPUTED_VALUE"""),2339.08)</f>
        <v>2339.08</v>
      </c>
      <c r="G383" s="2">
        <f>IFERROR(__xludf.DUMMYFUNCTION("""COMPUTED_VALUE"""),45849.66666666667)</f>
        <v>45849.66667</v>
      </c>
      <c r="H383" s="1">
        <f>IFERROR(__xludf.DUMMYFUNCTION("""COMPUTED_VALUE"""),2314.34)</f>
        <v>2314.34</v>
      </c>
      <c r="J383" s="2">
        <f>IFERROR(__xludf.DUMMYFUNCTION("""COMPUTED_VALUE"""),45849.66666666667)</f>
        <v>45849.66667</v>
      </c>
      <c r="K383" s="1">
        <f>IFERROR(__xludf.DUMMYFUNCTION("""COMPUTED_VALUE"""),2321.76)</f>
        <v>2321.76</v>
      </c>
      <c r="M383" s="2">
        <f>IFERROR(__xludf.DUMMYFUNCTION("""COMPUTED_VALUE"""),45849.66666666667)</f>
        <v>45849.66667</v>
      </c>
      <c r="N383" s="1">
        <f>IFERROR(__xludf.DUMMYFUNCTION("""COMPUTED_VALUE"""),1.1634676E7)</f>
        <v>11634676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IFERROR(__xludf.DUMMYFUNCTION("""COMPUTED_VALUE"""),2318.53)</f>
        <v>2318.53</v>
      </c>
      <c r="D384" s="2">
        <f>IFERROR(__xludf.DUMMYFUNCTION("""COMPUTED_VALUE"""),45852.66666666667)</f>
        <v>45852.66667</v>
      </c>
      <c r="E384" s="1">
        <f>IFERROR(__xludf.DUMMYFUNCTION("""COMPUTED_VALUE"""),2319.32)</f>
        <v>2319.32</v>
      </c>
      <c r="G384" s="2">
        <f>IFERROR(__xludf.DUMMYFUNCTION("""COMPUTED_VALUE"""),45852.66666666667)</f>
        <v>45852.66667</v>
      </c>
      <c r="H384" s="1">
        <f>IFERROR(__xludf.DUMMYFUNCTION("""COMPUTED_VALUE"""),2264.76)</f>
        <v>2264.76</v>
      </c>
      <c r="J384" s="2">
        <f>IFERROR(__xludf.DUMMYFUNCTION("""COMPUTED_VALUE"""),45852.66666666667)</f>
        <v>45852.66667</v>
      </c>
      <c r="K384" s="1">
        <f>IFERROR(__xludf.DUMMYFUNCTION("""COMPUTED_VALUE"""),2302.44)</f>
        <v>2302.44</v>
      </c>
      <c r="M384" s="2">
        <f>IFERROR(__xludf.DUMMYFUNCTION("""COMPUTED_VALUE"""),45852.66666666667)</f>
        <v>45852.66667</v>
      </c>
      <c r="N384" s="1">
        <f>IFERROR(__xludf.DUMMYFUNCTION("""COMPUTED_VALUE"""),1.1792041E7)</f>
        <v>11792041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IFERROR(__xludf.DUMMYFUNCTION("""COMPUTED_VALUE"""),2305.39)</f>
        <v>2305.39</v>
      </c>
      <c r="D385" s="2">
        <f>IFERROR(__xludf.DUMMYFUNCTION("""COMPUTED_VALUE"""),45853.66666666667)</f>
        <v>45853.66667</v>
      </c>
      <c r="E385" s="1">
        <f>IFERROR(__xludf.DUMMYFUNCTION("""COMPUTED_VALUE"""),2320.12)</f>
        <v>2320.12</v>
      </c>
      <c r="G385" s="2">
        <f>IFERROR(__xludf.DUMMYFUNCTION("""COMPUTED_VALUE"""),45853.66666666667)</f>
        <v>45853.66667</v>
      </c>
      <c r="H385" s="1">
        <f>IFERROR(__xludf.DUMMYFUNCTION("""COMPUTED_VALUE"""),2200.15)</f>
        <v>2200.15</v>
      </c>
      <c r="J385" s="2">
        <f>IFERROR(__xludf.DUMMYFUNCTION("""COMPUTED_VALUE"""),45853.66666666667)</f>
        <v>45853.66667</v>
      </c>
      <c r="K385" s="1">
        <f>IFERROR(__xludf.DUMMYFUNCTION("""COMPUTED_VALUE"""),2200.58)</f>
        <v>2200.58</v>
      </c>
      <c r="M385" s="2">
        <f>IFERROR(__xludf.DUMMYFUNCTION("""COMPUTED_VALUE"""),45853.66666666667)</f>
        <v>45853.66667</v>
      </c>
      <c r="N385" s="1">
        <f>IFERROR(__xludf.DUMMYFUNCTION("""COMPUTED_VALUE"""),1.3587048E7)</f>
        <v>13587048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IFERROR(__xludf.DUMMYFUNCTION("""COMPUTED_VALUE"""),2208.06)</f>
        <v>2208.06</v>
      </c>
      <c r="D386" s="2">
        <f>IFERROR(__xludf.DUMMYFUNCTION("""COMPUTED_VALUE"""),45854.66666666667)</f>
        <v>45854.66667</v>
      </c>
      <c r="E386" s="1">
        <f>IFERROR(__xludf.DUMMYFUNCTION("""COMPUTED_VALUE"""),2245.38)</f>
        <v>2245.38</v>
      </c>
      <c r="G386" s="2">
        <f>IFERROR(__xludf.DUMMYFUNCTION("""COMPUTED_VALUE"""),45854.66666666667)</f>
        <v>45854.66667</v>
      </c>
      <c r="H386" s="1">
        <f>IFERROR(__xludf.DUMMYFUNCTION("""COMPUTED_VALUE"""),2190.31)</f>
        <v>2190.31</v>
      </c>
      <c r="J386" s="2">
        <f>IFERROR(__xludf.DUMMYFUNCTION("""COMPUTED_VALUE"""),45854.66666666667)</f>
        <v>45854.66667</v>
      </c>
      <c r="K386" s="1">
        <f>IFERROR(__xludf.DUMMYFUNCTION("""COMPUTED_VALUE"""),2230.06)</f>
        <v>2230.06</v>
      </c>
      <c r="M386" s="2">
        <f>IFERROR(__xludf.DUMMYFUNCTION("""COMPUTED_VALUE"""),45854.66666666667)</f>
        <v>45854.66667</v>
      </c>
      <c r="N386" s="1">
        <f>IFERROR(__xludf.DUMMYFUNCTION("""COMPUTED_VALUE"""),1.3236025E7)</f>
        <v>13236025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IFERROR(__xludf.DUMMYFUNCTION("""COMPUTED_VALUE"""),2229.56)</f>
        <v>2229.56</v>
      </c>
      <c r="D387" s="2">
        <f>IFERROR(__xludf.DUMMYFUNCTION("""COMPUTED_VALUE"""),45855.66666666667)</f>
        <v>45855.66667</v>
      </c>
      <c r="E387" s="1">
        <f>IFERROR(__xludf.DUMMYFUNCTION("""COMPUTED_VALUE"""),2248.28)</f>
        <v>2248.28</v>
      </c>
      <c r="G387" s="2">
        <f>IFERROR(__xludf.DUMMYFUNCTION("""COMPUTED_VALUE"""),45855.66666666667)</f>
        <v>45855.66667</v>
      </c>
      <c r="H387" s="1">
        <f>IFERROR(__xludf.DUMMYFUNCTION("""COMPUTED_VALUE"""),2223.91)</f>
        <v>2223.91</v>
      </c>
      <c r="J387" s="2">
        <f>IFERROR(__xludf.DUMMYFUNCTION("""COMPUTED_VALUE"""),45855.66666666667)</f>
        <v>45855.66667</v>
      </c>
      <c r="K387" s="1">
        <f>IFERROR(__xludf.DUMMYFUNCTION("""COMPUTED_VALUE"""),2238.67)</f>
        <v>2238.67</v>
      </c>
      <c r="M387" s="2">
        <f>IFERROR(__xludf.DUMMYFUNCTION("""COMPUTED_VALUE"""),45855.66666666667)</f>
        <v>45855.66667</v>
      </c>
      <c r="N387" s="1">
        <f>IFERROR(__xludf.DUMMYFUNCTION("""COMPUTED_VALUE"""),9111436.0)</f>
        <v>9111436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IFERROR(__xludf.DUMMYFUNCTION("""COMPUTED_VALUE"""),2244.7)</f>
        <v>2244.7</v>
      </c>
      <c r="D388" s="2">
        <f>IFERROR(__xludf.DUMMYFUNCTION("""COMPUTED_VALUE"""),45856.66666666667)</f>
        <v>45856.66667</v>
      </c>
      <c r="E388" s="1">
        <f>IFERROR(__xludf.DUMMYFUNCTION("""COMPUTED_VALUE"""),2261.05)</f>
        <v>2261.05</v>
      </c>
      <c r="G388" s="2">
        <f>IFERROR(__xludf.DUMMYFUNCTION("""COMPUTED_VALUE"""),45856.66666666667)</f>
        <v>45856.66667</v>
      </c>
      <c r="H388" s="1">
        <f>IFERROR(__xludf.DUMMYFUNCTION("""COMPUTED_VALUE"""),2212.49)</f>
        <v>2212.49</v>
      </c>
      <c r="J388" s="2">
        <f>IFERROR(__xludf.DUMMYFUNCTION("""COMPUTED_VALUE"""),45856.66666666667)</f>
        <v>45856.66667</v>
      </c>
      <c r="K388" s="1">
        <f>IFERROR(__xludf.DUMMYFUNCTION("""COMPUTED_VALUE"""),2231.56)</f>
        <v>2231.56</v>
      </c>
      <c r="M388" s="2">
        <f>IFERROR(__xludf.DUMMYFUNCTION("""COMPUTED_VALUE"""),45856.66666666667)</f>
        <v>45856.66667</v>
      </c>
      <c r="N388" s="1">
        <f>IFERROR(__xludf.DUMMYFUNCTION("""COMPUTED_VALUE"""),1.052055E7)</f>
        <v>10520550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IFERROR(__xludf.DUMMYFUNCTION("""COMPUTED_VALUE"""),2233.37)</f>
        <v>2233.37</v>
      </c>
      <c r="D389" s="2">
        <f>IFERROR(__xludf.DUMMYFUNCTION("""COMPUTED_VALUE"""),45859.66666666667)</f>
        <v>45859.66667</v>
      </c>
      <c r="E389" s="1">
        <f>IFERROR(__xludf.DUMMYFUNCTION("""COMPUTED_VALUE"""),2257.06)</f>
        <v>2257.06</v>
      </c>
      <c r="G389" s="2">
        <f>IFERROR(__xludf.DUMMYFUNCTION("""COMPUTED_VALUE"""),45859.66666666667)</f>
        <v>45859.66667</v>
      </c>
      <c r="H389" s="1">
        <f>IFERROR(__xludf.DUMMYFUNCTION("""COMPUTED_VALUE"""),2214.2)</f>
        <v>2214.2</v>
      </c>
      <c r="J389" s="2">
        <f>IFERROR(__xludf.DUMMYFUNCTION("""COMPUTED_VALUE"""),45859.66666666667)</f>
        <v>45859.66667</v>
      </c>
      <c r="K389" s="1">
        <f>IFERROR(__xludf.DUMMYFUNCTION("""COMPUTED_VALUE"""),2225.45)</f>
        <v>2225.45</v>
      </c>
      <c r="M389" s="2">
        <f>IFERROR(__xludf.DUMMYFUNCTION("""COMPUTED_VALUE"""),45859.66666666667)</f>
        <v>45859.66667</v>
      </c>
      <c r="N389" s="1">
        <f>IFERROR(__xludf.DUMMYFUNCTION("""COMPUTED_VALUE"""),1.2562262E7)</f>
        <v>12562262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IFERROR(__xludf.DUMMYFUNCTION("""COMPUTED_VALUE"""),2257.12)</f>
        <v>2257.12</v>
      </c>
      <c r="D390" s="2">
        <f>IFERROR(__xludf.DUMMYFUNCTION("""COMPUTED_VALUE"""),45860.66666666667)</f>
        <v>45860.66667</v>
      </c>
      <c r="E390" s="1">
        <f>IFERROR(__xludf.DUMMYFUNCTION("""COMPUTED_VALUE"""),2477.27)</f>
        <v>2477.27</v>
      </c>
      <c r="G390" s="2">
        <f>IFERROR(__xludf.DUMMYFUNCTION("""COMPUTED_VALUE"""),45860.66666666667)</f>
        <v>45860.66667</v>
      </c>
      <c r="H390" s="1">
        <f>IFERROR(__xludf.DUMMYFUNCTION("""COMPUTED_VALUE"""),2257.12)</f>
        <v>2257.12</v>
      </c>
      <c r="J390" s="2">
        <f>IFERROR(__xludf.DUMMYFUNCTION("""COMPUTED_VALUE"""),45860.66666666667)</f>
        <v>45860.66667</v>
      </c>
      <c r="K390" s="1">
        <f>IFERROR(__xludf.DUMMYFUNCTION("""COMPUTED_VALUE"""),2468.28)</f>
        <v>2468.28</v>
      </c>
      <c r="M390" s="2">
        <f>IFERROR(__xludf.DUMMYFUNCTION("""COMPUTED_VALUE"""),45860.66666666667)</f>
        <v>45860.66667</v>
      </c>
      <c r="N390" s="1">
        <f>IFERROR(__xludf.DUMMYFUNCTION("""COMPUTED_VALUE"""),2.6911822E7)</f>
        <v>26911822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IFERROR(__xludf.DUMMYFUNCTION("""COMPUTED_VALUE"""),2474.84)</f>
        <v>2474.84</v>
      </c>
      <c r="D391" s="2">
        <f>IFERROR(__xludf.DUMMYFUNCTION("""COMPUTED_VALUE"""),45861.66666666667)</f>
        <v>45861.66667</v>
      </c>
      <c r="E391" s="1">
        <f>IFERROR(__xludf.DUMMYFUNCTION("""COMPUTED_VALUE"""),2484.38)</f>
        <v>2484.38</v>
      </c>
      <c r="G391" s="2">
        <f>IFERROR(__xludf.DUMMYFUNCTION("""COMPUTED_VALUE"""),45861.66666666667)</f>
        <v>45861.66667</v>
      </c>
      <c r="H391" s="1">
        <f>IFERROR(__xludf.DUMMYFUNCTION("""COMPUTED_VALUE"""),2426.75)</f>
        <v>2426.75</v>
      </c>
      <c r="J391" s="2">
        <f>IFERROR(__xludf.DUMMYFUNCTION("""COMPUTED_VALUE"""),45861.66666666667)</f>
        <v>45861.66667</v>
      </c>
      <c r="K391" s="1">
        <f>IFERROR(__xludf.DUMMYFUNCTION("""COMPUTED_VALUE"""),2434.25)</f>
        <v>2434.25</v>
      </c>
      <c r="M391" s="2">
        <f>IFERROR(__xludf.DUMMYFUNCTION("""COMPUTED_VALUE"""),45861.66666666667)</f>
        <v>45861.66667</v>
      </c>
      <c r="N391" s="1">
        <f>IFERROR(__xludf.DUMMYFUNCTION("""COMPUTED_VALUE"""),1.4026694E7)</f>
        <v>14026694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IFERROR(__xludf.DUMMYFUNCTION("""COMPUTED_VALUE"""),2426.29)</f>
        <v>2426.29</v>
      </c>
      <c r="D392" s="2">
        <f>IFERROR(__xludf.DUMMYFUNCTION("""COMPUTED_VALUE"""),45862.66666666667)</f>
        <v>45862.66667</v>
      </c>
      <c r="E392" s="1">
        <f>IFERROR(__xludf.DUMMYFUNCTION("""COMPUTED_VALUE"""),2427.18)</f>
        <v>2427.18</v>
      </c>
      <c r="G392" s="2">
        <f>IFERROR(__xludf.DUMMYFUNCTION("""COMPUTED_VALUE"""),45862.66666666667)</f>
        <v>45862.66667</v>
      </c>
      <c r="H392" s="1">
        <f>IFERROR(__xludf.DUMMYFUNCTION("""COMPUTED_VALUE"""),2370.77)</f>
        <v>2370.77</v>
      </c>
      <c r="J392" s="2">
        <f>IFERROR(__xludf.DUMMYFUNCTION("""COMPUTED_VALUE"""),45862.66666666667)</f>
        <v>45862.66667</v>
      </c>
      <c r="K392" s="1">
        <f>IFERROR(__xludf.DUMMYFUNCTION("""COMPUTED_VALUE"""),2374.68)</f>
        <v>2374.68</v>
      </c>
      <c r="M392" s="2">
        <f>IFERROR(__xludf.DUMMYFUNCTION("""COMPUTED_VALUE"""),45862.66666666667)</f>
        <v>45862.66667</v>
      </c>
      <c r="N392" s="1">
        <f>IFERROR(__xludf.DUMMYFUNCTION("""COMPUTED_VALUE"""),1.2129479E7)</f>
        <v>12129479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IFERROR(__xludf.DUMMYFUNCTION("""COMPUTED_VALUE"""),2379.12)</f>
        <v>2379.12</v>
      </c>
      <c r="D393" s="2">
        <f>IFERROR(__xludf.DUMMYFUNCTION("""COMPUTED_VALUE"""),45863.66666666667)</f>
        <v>45863.66667</v>
      </c>
      <c r="E393" s="1">
        <f>IFERROR(__xludf.DUMMYFUNCTION("""COMPUTED_VALUE"""),2394.5)</f>
        <v>2394.5</v>
      </c>
      <c r="G393" s="2">
        <f>IFERROR(__xludf.DUMMYFUNCTION("""COMPUTED_VALUE"""),45863.66666666667)</f>
        <v>45863.66667</v>
      </c>
      <c r="H393" s="1">
        <f>IFERROR(__xludf.DUMMYFUNCTION("""COMPUTED_VALUE"""),2355.77)</f>
        <v>2355.77</v>
      </c>
      <c r="J393" s="2">
        <f>IFERROR(__xludf.DUMMYFUNCTION("""COMPUTED_VALUE"""),45863.66666666667)</f>
        <v>45863.66667</v>
      </c>
      <c r="K393" s="1">
        <f>IFERROR(__xludf.DUMMYFUNCTION("""COMPUTED_VALUE"""),2390.93)</f>
        <v>2390.93</v>
      </c>
      <c r="M393" s="2">
        <f>IFERROR(__xludf.DUMMYFUNCTION("""COMPUTED_VALUE"""),45863.66666666667)</f>
        <v>45863.66667</v>
      </c>
      <c r="N393" s="1">
        <f>IFERROR(__xludf.DUMMYFUNCTION("""COMPUTED_VALUE"""),8880027.0)</f>
        <v>8880027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IFERROR(__xludf.DUMMYFUNCTION("""COMPUTED_VALUE"""),2387.95)</f>
        <v>2387.95</v>
      </c>
      <c r="D394" s="2">
        <f>IFERROR(__xludf.DUMMYFUNCTION("""COMPUTED_VALUE"""),45866.66666666667)</f>
        <v>45866.66667</v>
      </c>
      <c r="E394" s="1">
        <f>IFERROR(__xludf.DUMMYFUNCTION("""COMPUTED_VALUE"""),2423.56)</f>
        <v>2423.56</v>
      </c>
      <c r="G394" s="2">
        <f>IFERROR(__xludf.DUMMYFUNCTION("""COMPUTED_VALUE"""),45866.66666666667)</f>
        <v>45866.66667</v>
      </c>
      <c r="H394" s="1">
        <f>IFERROR(__xludf.DUMMYFUNCTION("""COMPUTED_VALUE"""),2367.83)</f>
        <v>2367.83</v>
      </c>
      <c r="J394" s="2">
        <f>IFERROR(__xludf.DUMMYFUNCTION("""COMPUTED_VALUE"""),45866.66666666667)</f>
        <v>45866.66667</v>
      </c>
      <c r="K394" s="1">
        <f>IFERROR(__xludf.DUMMYFUNCTION("""COMPUTED_VALUE"""),2403.47)</f>
        <v>2403.47</v>
      </c>
      <c r="M394" s="2">
        <f>IFERROR(__xludf.DUMMYFUNCTION("""COMPUTED_VALUE"""),45866.66666666667)</f>
        <v>45866.66667</v>
      </c>
      <c r="N394" s="1">
        <f>IFERROR(__xludf.DUMMYFUNCTION("""COMPUTED_VALUE"""),8707221.0)</f>
        <v>8707221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IFERROR(__xludf.DUMMYFUNCTION("""COMPUTED_VALUE"""),2404.04)</f>
        <v>2404.04</v>
      </c>
      <c r="D395" s="2">
        <f>IFERROR(__xludf.DUMMYFUNCTION("""COMPUTED_VALUE"""),45867.66666666667)</f>
        <v>45867.66667</v>
      </c>
      <c r="E395" s="1">
        <f>IFERROR(__xludf.DUMMYFUNCTION("""COMPUTED_VALUE"""),2414.98)</f>
        <v>2414.98</v>
      </c>
      <c r="G395" s="2">
        <f>IFERROR(__xludf.DUMMYFUNCTION("""COMPUTED_VALUE"""),45867.66666666667)</f>
        <v>45867.66667</v>
      </c>
      <c r="H395" s="1">
        <f>IFERROR(__xludf.DUMMYFUNCTION("""COMPUTED_VALUE"""),2385.59)</f>
        <v>2385.59</v>
      </c>
      <c r="J395" s="2">
        <f>IFERROR(__xludf.DUMMYFUNCTION("""COMPUTED_VALUE"""),45867.66666666667)</f>
        <v>45867.66667</v>
      </c>
      <c r="K395" s="1">
        <f>IFERROR(__xludf.DUMMYFUNCTION("""COMPUTED_VALUE"""),2405.81)</f>
        <v>2405.81</v>
      </c>
      <c r="M395" s="2">
        <f>IFERROR(__xludf.DUMMYFUNCTION("""COMPUTED_VALUE"""),45867.66666666667)</f>
        <v>45867.66667</v>
      </c>
      <c r="N395" s="1">
        <f>IFERROR(__xludf.DUMMYFUNCTION("""COMPUTED_VALUE"""),8001199.0)</f>
        <v>8001199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IFERROR(__xludf.DUMMYFUNCTION("""COMPUTED_VALUE"""),2401.38)</f>
        <v>2401.38</v>
      </c>
      <c r="D396" s="2">
        <f>IFERROR(__xludf.DUMMYFUNCTION("""COMPUTED_VALUE"""),45868.66666666667)</f>
        <v>45868.66667</v>
      </c>
      <c r="E396" s="1">
        <f>IFERROR(__xludf.DUMMYFUNCTION("""COMPUTED_VALUE"""),2413.61)</f>
        <v>2413.61</v>
      </c>
      <c r="G396" s="2">
        <f>IFERROR(__xludf.DUMMYFUNCTION("""COMPUTED_VALUE"""),45868.66666666667)</f>
        <v>45868.66667</v>
      </c>
      <c r="H396" s="1">
        <f>IFERROR(__xludf.DUMMYFUNCTION("""COMPUTED_VALUE"""),2325.86)</f>
        <v>2325.86</v>
      </c>
      <c r="J396" s="2">
        <f>IFERROR(__xludf.DUMMYFUNCTION("""COMPUTED_VALUE"""),45868.66666666667)</f>
        <v>45868.66667</v>
      </c>
      <c r="K396" s="1">
        <f>IFERROR(__xludf.DUMMYFUNCTION("""COMPUTED_VALUE"""),2339.77)</f>
        <v>2339.77</v>
      </c>
      <c r="M396" s="2">
        <f>IFERROR(__xludf.DUMMYFUNCTION("""COMPUTED_VALUE"""),45868.66666666667)</f>
        <v>45868.66667</v>
      </c>
      <c r="N396" s="1">
        <f>IFERROR(__xludf.DUMMYFUNCTION("""COMPUTED_VALUE"""),1.0845808E7)</f>
        <v>10845808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IFERROR(__xludf.DUMMYFUNCTION("""COMPUTED_VALUE"""),2323.65)</f>
        <v>2323.65</v>
      </c>
      <c r="D397" s="2">
        <f>IFERROR(__xludf.DUMMYFUNCTION("""COMPUTED_VALUE"""),45869.66666666667)</f>
        <v>45869.66667</v>
      </c>
      <c r="E397" s="1">
        <f>IFERROR(__xludf.DUMMYFUNCTION("""COMPUTED_VALUE"""),2349.29)</f>
        <v>2349.29</v>
      </c>
      <c r="G397" s="2">
        <f>IFERROR(__xludf.DUMMYFUNCTION("""COMPUTED_VALUE"""),45869.66666666667)</f>
        <v>45869.66667</v>
      </c>
      <c r="H397" s="1">
        <f>IFERROR(__xludf.DUMMYFUNCTION("""COMPUTED_VALUE"""),2308.05)</f>
        <v>2308.05</v>
      </c>
      <c r="J397" s="2">
        <f>IFERROR(__xludf.DUMMYFUNCTION("""COMPUTED_VALUE"""),45869.66666666667)</f>
        <v>45869.66667</v>
      </c>
      <c r="K397" s="1">
        <f>IFERROR(__xludf.DUMMYFUNCTION("""COMPUTED_VALUE"""),2326.45)</f>
        <v>2326.45</v>
      </c>
      <c r="M397" s="2">
        <f>IFERROR(__xludf.DUMMYFUNCTION("""COMPUTED_VALUE"""),45869.66666666667)</f>
        <v>45869.66667</v>
      </c>
      <c r="N397" s="1">
        <f>IFERROR(__xludf.DUMMYFUNCTION("""COMPUTED_VALUE"""),9456042.0)</f>
        <v>9456042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IFERROR(__xludf.DUMMYFUNCTION("""COMPUTED_VALUE"""),2360.18)</f>
        <v>2360.18</v>
      </c>
      <c r="D398" s="2">
        <f>IFERROR(__xludf.DUMMYFUNCTION("""COMPUTED_VALUE"""),45870.66666666667)</f>
        <v>45870.66667</v>
      </c>
      <c r="E398" s="1">
        <f>IFERROR(__xludf.DUMMYFUNCTION("""COMPUTED_VALUE"""),2419.62)</f>
        <v>2419.62</v>
      </c>
      <c r="G398" s="2">
        <f>IFERROR(__xludf.DUMMYFUNCTION("""COMPUTED_VALUE"""),45870.66666666667)</f>
        <v>45870.66667</v>
      </c>
      <c r="H398" s="1">
        <f>IFERROR(__xludf.DUMMYFUNCTION("""COMPUTED_VALUE"""),2359.83)</f>
        <v>2359.83</v>
      </c>
      <c r="J398" s="2">
        <f>IFERROR(__xludf.DUMMYFUNCTION("""COMPUTED_VALUE"""),45870.66666666667)</f>
        <v>45870.66667</v>
      </c>
      <c r="K398" s="1">
        <f>IFERROR(__xludf.DUMMYFUNCTION("""COMPUTED_VALUE"""),2411.63)</f>
        <v>2411.63</v>
      </c>
      <c r="M398" s="2">
        <f>IFERROR(__xludf.DUMMYFUNCTION("""COMPUTED_VALUE"""),45870.66666666667)</f>
        <v>45870.66667</v>
      </c>
      <c r="N398" s="1">
        <f>IFERROR(__xludf.DUMMYFUNCTION("""COMPUTED_VALUE"""),1.5117119E7)</f>
        <v>15117119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IFERROR(__xludf.DUMMYFUNCTION("""COMPUTED_VALUE"""),2412.0)</f>
        <v>2412</v>
      </c>
      <c r="D399" s="2">
        <f>IFERROR(__xludf.DUMMYFUNCTION("""COMPUTED_VALUE"""),45873.66666666667)</f>
        <v>45873.66667</v>
      </c>
      <c r="E399" s="1">
        <f>IFERROR(__xludf.DUMMYFUNCTION("""COMPUTED_VALUE"""),2468.68)</f>
        <v>2468.68</v>
      </c>
      <c r="G399" s="2">
        <f>IFERROR(__xludf.DUMMYFUNCTION("""COMPUTED_VALUE"""),45873.66666666667)</f>
        <v>45873.66667</v>
      </c>
      <c r="H399" s="1">
        <f>IFERROR(__xludf.DUMMYFUNCTION("""COMPUTED_VALUE"""),2412.0)</f>
        <v>2412</v>
      </c>
      <c r="J399" s="2">
        <f>IFERROR(__xludf.DUMMYFUNCTION("""COMPUTED_VALUE"""),45873.66666666667)</f>
        <v>45873.66667</v>
      </c>
      <c r="K399" s="1">
        <f>IFERROR(__xludf.DUMMYFUNCTION("""COMPUTED_VALUE"""),2463.03)</f>
        <v>2463.03</v>
      </c>
      <c r="M399" s="2">
        <f>IFERROR(__xludf.DUMMYFUNCTION("""COMPUTED_VALUE"""),45873.66666666667)</f>
        <v>45873.66667</v>
      </c>
      <c r="N399" s="1">
        <f>IFERROR(__xludf.DUMMYFUNCTION("""COMPUTED_VALUE"""),9606371.0)</f>
        <v>9606371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IFERROR(__xludf.DUMMYFUNCTION("""COMPUTED_VALUE"""),2465.13)</f>
        <v>2465.13</v>
      </c>
      <c r="D400" s="2">
        <f>IFERROR(__xludf.DUMMYFUNCTION("""COMPUTED_VALUE"""),45874.66666666667)</f>
        <v>45874.66667</v>
      </c>
      <c r="E400" s="1">
        <f>IFERROR(__xludf.DUMMYFUNCTION("""COMPUTED_VALUE"""),2528.84)</f>
        <v>2528.84</v>
      </c>
      <c r="G400" s="2">
        <f>IFERROR(__xludf.DUMMYFUNCTION("""COMPUTED_VALUE"""),45874.66666666667)</f>
        <v>45874.66667</v>
      </c>
      <c r="H400" s="1">
        <f>IFERROR(__xludf.DUMMYFUNCTION("""COMPUTED_VALUE"""),2462.25)</f>
        <v>2462.25</v>
      </c>
      <c r="J400" s="2">
        <f>IFERROR(__xludf.DUMMYFUNCTION("""COMPUTED_VALUE"""),45874.66666666667)</f>
        <v>45874.66667</v>
      </c>
      <c r="K400" s="1">
        <f>IFERROR(__xludf.DUMMYFUNCTION("""COMPUTED_VALUE"""),2497.91)</f>
        <v>2497.91</v>
      </c>
      <c r="M400" s="2">
        <f>IFERROR(__xludf.DUMMYFUNCTION("""COMPUTED_VALUE"""),45874.66666666667)</f>
        <v>45874.66667</v>
      </c>
      <c r="N400" s="1">
        <f>IFERROR(__xludf.DUMMYFUNCTION("""COMPUTED_VALUE"""),1.0363161E7)</f>
        <v>10363161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IFERROR(__xludf.DUMMYFUNCTION("""COMPUTED_VALUE"""),2501.85)</f>
        <v>2501.85</v>
      </c>
      <c r="D401" s="2">
        <f>IFERROR(__xludf.DUMMYFUNCTION("""COMPUTED_VALUE"""),45875.66666666667)</f>
        <v>45875.66667</v>
      </c>
      <c r="E401" s="1">
        <f>IFERROR(__xludf.DUMMYFUNCTION("""COMPUTED_VALUE"""),2520.55)</f>
        <v>2520.55</v>
      </c>
      <c r="G401" s="2">
        <f>IFERROR(__xludf.DUMMYFUNCTION("""COMPUTED_VALUE"""),45875.66666666667)</f>
        <v>45875.66667</v>
      </c>
      <c r="H401" s="1">
        <f>IFERROR(__xludf.DUMMYFUNCTION("""COMPUTED_VALUE"""),2480.52)</f>
        <v>2480.52</v>
      </c>
      <c r="J401" s="2">
        <f>IFERROR(__xludf.DUMMYFUNCTION("""COMPUTED_VALUE"""),45875.66666666667)</f>
        <v>45875.66667</v>
      </c>
      <c r="K401" s="1">
        <f>IFERROR(__xludf.DUMMYFUNCTION("""COMPUTED_VALUE"""),2482.2)</f>
        <v>2482.2</v>
      </c>
      <c r="M401" s="2">
        <f>IFERROR(__xludf.DUMMYFUNCTION("""COMPUTED_VALUE"""),45875.66666666667)</f>
        <v>45875.66667</v>
      </c>
      <c r="N401" s="1">
        <f>IFERROR(__xludf.DUMMYFUNCTION("""COMPUTED_VALUE"""),9533999.0)</f>
        <v>9533999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IFERROR(__xludf.DUMMYFUNCTION("""COMPUTED_VALUE"""),2493.04)</f>
        <v>2493.04</v>
      </c>
      <c r="D402" s="2">
        <f>IFERROR(__xludf.DUMMYFUNCTION("""COMPUTED_VALUE"""),45876.66666666667)</f>
        <v>45876.66667</v>
      </c>
      <c r="E402" s="1">
        <f>IFERROR(__xludf.DUMMYFUNCTION("""COMPUTED_VALUE"""),2545.28)</f>
        <v>2545.28</v>
      </c>
      <c r="G402" s="2">
        <f>IFERROR(__xludf.DUMMYFUNCTION("""COMPUTED_VALUE"""),45876.66666666667)</f>
        <v>45876.66667</v>
      </c>
      <c r="H402" s="1">
        <f>IFERROR(__xludf.DUMMYFUNCTION("""COMPUTED_VALUE"""),2482.05)</f>
        <v>2482.05</v>
      </c>
      <c r="J402" s="2">
        <f>IFERROR(__xludf.DUMMYFUNCTION("""COMPUTED_VALUE"""),45876.66666666667)</f>
        <v>45876.66667</v>
      </c>
      <c r="K402" s="1">
        <f>IFERROR(__xludf.DUMMYFUNCTION("""COMPUTED_VALUE"""),2485.98)</f>
        <v>2485.98</v>
      </c>
      <c r="M402" s="2">
        <f>IFERROR(__xludf.DUMMYFUNCTION("""COMPUTED_VALUE"""),45876.66666666667)</f>
        <v>45876.66667</v>
      </c>
      <c r="N402" s="1">
        <f>IFERROR(__xludf.DUMMYFUNCTION("""COMPUTED_VALUE"""),8129754.0)</f>
        <v>8129754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IFERROR(__xludf.DUMMYFUNCTION("""COMPUTED_VALUE"""),2489.07)</f>
        <v>2489.07</v>
      </c>
      <c r="D403" s="2">
        <f>IFERROR(__xludf.DUMMYFUNCTION("""COMPUTED_VALUE"""),45877.66666666667)</f>
        <v>45877.66667</v>
      </c>
      <c r="E403" s="1">
        <f>IFERROR(__xludf.DUMMYFUNCTION("""COMPUTED_VALUE"""),2514.17)</f>
        <v>2514.17</v>
      </c>
      <c r="G403" s="2">
        <f>IFERROR(__xludf.DUMMYFUNCTION("""COMPUTED_VALUE"""),45877.66666666667)</f>
        <v>45877.66667</v>
      </c>
      <c r="H403" s="1">
        <f>IFERROR(__xludf.DUMMYFUNCTION("""COMPUTED_VALUE"""),2489.07)</f>
        <v>2489.07</v>
      </c>
      <c r="J403" s="2">
        <f>IFERROR(__xludf.DUMMYFUNCTION("""COMPUTED_VALUE"""),45877.66666666667)</f>
        <v>45877.66667</v>
      </c>
      <c r="K403" s="1">
        <f>IFERROR(__xludf.DUMMYFUNCTION("""COMPUTED_VALUE"""),2510.04)</f>
        <v>2510.04</v>
      </c>
      <c r="M403" s="2">
        <f>IFERROR(__xludf.DUMMYFUNCTION("""COMPUTED_VALUE"""),45877.66666666667)</f>
        <v>45877.66667</v>
      </c>
      <c r="N403" s="1">
        <f>IFERROR(__xludf.DUMMYFUNCTION("""COMPUTED_VALUE"""),8476802.0)</f>
        <v>8476802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IFERROR(__xludf.DUMMYFUNCTION("""COMPUTED_VALUE"""),2512.63)</f>
        <v>2512.63</v>
      </c>
      <c r="D404" s="2">
        <f>IFERROR(__xludf.DUMMYFUNCTION("""COMPUTED_VALUE"""),45880.66666666667)</f>
        <v>45880.66667</v>
      </c>
      <c r="E404" s="1">
        <f>IFERROR(__xludf.DUMMYFUNCTION("""COMPUTED_VALUE"""),2538.71)</f>
        <v>2538.71</v>
      </c>
      <c r="G404" s="2">
        <f>IFERROR(__xludf.DUMMYFUNCTION("""COMPUTED_VALUE"""),45880.66666666667)</f>
        <v>45880.66667</v>
      </c>
      <c r="H404" s="1">
        <f>IFERROR(__xludf.DUMMYFUNCTION("""COMPUTED_VALUE"""),2451.02)</f>
        <v>2451.02</v>
      </c>
      <c r="J404" s="2">
        <f>IFERROR(__xludf.DUMMYFUNCTION("""COMPUTED_VALUE"""),45880.66666666667)</f>
        <v>45880.66667</v>
      </c>
      <c r="K404" s="1">
        <f>IFERROR(__xludf.DUMMYFUNCTION("""COMPUTED_VALUE"""),2490.02)</f>
        <v>2490.02</v>
      </c>
      <c r="M404" s="2">
        <f>IFERROR(__xludf.DUMMYFUNCTION("""COMPUTED_VALUE"""),45880.66666666667)</f>
        <v>45880.66667</v>
      </c>
      <c r="N404" s="1">
        <f>IFERROR(__xludf.DUMMYFUNCTION("""COMPUTED_VALUE"""),8517012.0)</f>
        <v>8517012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IFERROR(__xludf.DUMMYFUNCTION("""COMPUTED_VALUE"""),2500.25)</f>
        <v>2500.25</v>
      </c>
      <c r="D405" s="2">
        <f>IFERROR(__xludf.DUMMYFUNCTION("""COMPUTED_VALUE"""),45881.66666666667)</f>
        <v>45881.66667</v>
      </c>
      <c r="E405" s="1">
        <f>IFERROR(__xludf.DUMMYFUNCTION("""COMPUTED_VALUE"""),2562.72)</f>
        <v>2562.72</v>
      </c>
      <c r="G405" s="2">
        <f>IFERROR(__xludf.DUMMYFUNCTION("""COMPUTED_VALUE"""),45881.66666666667)</f>
        <v>45881.66667</v>
      </c>
      <c r="H405" s="1">
        <f>IFERROR(__xludf.DUMMYFUNCTION("""COMPUTED_VALUE"""),2485.39)</f>
        <v>2485.39</v>
      </c>
      <c r="J405" s="2">
        <f>IFERROR(__xludf.DUMMYFUNCTION("""COMPUTED_VALUE"""),45881.66666666667)</f>
        <v>45881.66667</v>
      </c>
      <c r="K405" s="1">
        <f>IFERROR(__xludf.DUMMYFUNCTION("""COMPUTED_VALUE"""),2556.31)</f>
        <v>2556.31</v>
      </c>
      <c r="M405" s="2">
        <f>IFERROR(__xludf.DUMMYFUNCTION("""COMPUTED_VALUE"""),45881.66666666667)</f>
        <v>45881.66667</v>
      </c>
      <c r="N405" s="1">
        <f>IFERROR(__xludf.DUMMYFUNCTION("""COMPUTED_VALUE"""),1.0263625E7)</f>
        <v>10263625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IFERROR(__xludf.DUMMYFUNCTION("""COMPUTED_VALUE"""),2564.2)</f>
        <v>2564.2</v>
      </c>
      <c r="D406" s="2">
        <f>IFERROR(__xludf.DUMMYFUNCTION("""COMPUTED_VALUE"""),45882.66666666667)</f>
        <v>45882.66667</v>
      </c>
      <c r="E406" s="1">
        <f>IFERROR(__xludf.DUMMYFUNCTION("""COMPUTED_VALUE"""),2696.21)</f>
        <v>2696.21</v>
      </c>
      <c r="G406" s="2">
        <f>IFERROR(__xludf.DUMMYFUNCTION("""COMPUTED_VALUE"""),45882.66666666667)</f>
        <v>45882.66667</v>
      </c>
      <c r="H406" s="1">
        <f>IFERROR(__xludf.DUMMYFUNCTION("""COMPUTED_VALUE"""),2564.2)</f>
        <v>2564.2</v>
      </c>
      <c r="J406" s="2">
        <f>IFERROR(__xludf.DUMMYFUNCTION("""COMPUTED_VALUE"""),45882.66666666667)</f>
        <v>45882.66667</v>
      </c>
      <c r="K406" s="1">
        <f>IFERROR(__xludf.DUMMYFUNCTION("""COMPUTED_VALUE"""),2674.2)</f>
        <v>2674.2</v>
      </c>
      <c r="M406" s="2">
        <f>IFERROR(__xludf.DUMMYFUNCTION("""COMPUTED_VALUE"""),45882.66666666667)</f>
        <v>45882.66667</v>
      </c>
      <c r="N406" s="1">
        <f>IFERROR(__xludf.DUMMYFUNCTION("""COMPUTED_VALUE"""),1.6346058E7)</f>
        <v>16346058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IFERROR(__xludf.DUMMYFUNCTION("""COMPUTED_VALUE"""),2659.45)</f>
        <v>2659.45</v>
      </c>
      <c r="D407" s="2">
        <f>IFERROR(__xludf.DUMMYFUNCTION("""COMPUTED_VALUE"""),45883.66666666667)</f>
        <v>45883.66667</v>
      </c>
      <c r="E407" s="1">
        <f>IFERROR(__xludf.DUMMYFUNCTION("""COMPUTED_VALUE"""),2659.45)</f>
        <v>2659.45</v>
      </c>
      <c r="G407" s="2">
        <f>IFERROR(__xludf.DUMMYFUNCTION("""COMPUTED_VALUE"""),45883.66666666667)</f>
        <v>45883.66667</v>
      </c>
      <c r="H407" s="1">
        <f>IFERROR(__xludf.DUMMYFUNCTION("""COMPUTED_VALUE"""),2609.84)</f>
        <v>2609.84</v>
      </c>
      <c r="J407" s="2">
        <f>IFERROR(__xludf.DUMMYFUNCTION("""COMPUTED_VALUE"""),45883.66666666667)</f>
        <v>45883.66667</v>
      </c>
      <c r="K407" s="1">
        <f>IFERROR(__xludf.DUMMYFUNCTION("""COMPUTED_VALUE"""),2646.89)</f>
        <v>2646.89</v>
      </c>
      <c r="M407" s="2">
        <f>IFERROR(__xludf.DUMMYFUNCTION("""COMPUTED_VALUE"""),45883.66666666667)</f>
        <v>45883.66667</v>
      </c>
      <c r="N407" s="1">
        <f>IFERROR(__xludf.DUMMYFUNCTION("""COMPUTED_VALUE"""),1.1721367E7)</f>
        <v>11721367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IFERROR(__xludf.DUMMYFUNCTION("""COMPUTED_VALUE"""),2698.94)</f>
        <v>2698.94</v>
      </c>
      <c r="D408" s="2">
        <f>IFERROR(__xludf.DUMMYFUNCTION("""COMPUTED_VALUE"""),45884.66666666667)</f>
        <v>45884.66667</v>
      </c>
      <c r="E408" s="1">
        <f>IFERROR(__xludf.DUMMYFUNCTION("""COMPUTED_VALUE"""),2707.16)</f>
        <v>2707.16</v>
      </c>
      <c r="G408" s="2">
        <f>IFERROR(__xludf.DUMMYFUNCTION("""COMPUTED_VALUE"""),45884.66666666667)</f>
        <v>45884.66667</v>
      </c>
      <c r="H408" s="1">
        <f>IFERROR(__xludf.DUMMYFUNCTION("""COMPUTED_VALUE"""),2645.89)</f>
        <v>2645.89</v>
      </c>
      <c r="J408" s="2">
        <f>IFERROR(__xludf.DUMMYFUNCTION("""COMPUTED_VALUE"""),45884.66666666667)</f>
        <v>45884.66667</v>
      </c>
      <c r="K408" s="1">
        <f>IFERROR(__xludf.DUMMYFUNCTION("""COMPUTED_VALUE"""),2660.73)</f>
        <v>2660.73</v>
      </c>
      <c r="M408" s="2">
        <f>IFERROR(__xludf.DUMMYFUNCTION("""COMPUTED_VALUE"""),45884.66666666667)</f>
        <v>45884.66667</v>
      </c>
      <c r="N408" s="1">
        <f>IFERROR(__xludf.DUMMYFUNCTION("""COMPUTED_VALUE"""),1.505365E7)</f>
        <v>15053650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IFERROR(__xludf.DUMMYFUNCTION("""COMPUTED_VALUE"""),2665.63)</f>
        <v>2665.63</v>
      </c>
      <c r="D409" s="2">
        <f>IFERROR(__xludf.DUMMYFUNCTION("""COMPUTED_VALUE"""),45887.66666666667)</f>
        <v>45887.66667</v>
      </c>
      <c r="E409" s="1">
        <f>IFERROR(__xludf.DUMMYFUNCTION("""COMPUTED_VALUE"""),2681.36)</f>
        <v>2681.36</v>
      </c>
      <c r="G409" s="2">
        <f>IFERROR(__xludf.DUMMYFUNCTION("""COMPUTED_VALUE"""),45887.66666666667)</f>
        <v>45887.66667</v>
      </c>
      <c r="H409" s="1">
        <f>IFERROR(__xludf.DUMMYFUNCTION("""COMPUTED_VALUE"""),2648.87)</f>
        <v>2648.87</v>
      </c>
      <c r="J409" s="2">
        <f>IFERROR(__xludf.DUMMYFUNCTION("""COMPUTED_VALUE"""),45887.66666666667)</f>
        <v>45887.66667</v>
      </c>
      <c r="K409" s="1">
        <f>IFERROR(__xludf.DUMMYFUNCTION("""COMPUTED_VALUE"""),2649.58)</f>
        <v>2649.58</v>
      </c>
      <c r="M409" s="2">
        <f>IFERROR(__xludf.DUMMYFUNCTION("""COMPUTED_VALUE"""),45887.66666666667)</f>
        <v>45887.66667</v>
      </c>
      <c r="N409" s="1">
        <f>IFERROR(__xludf.DUMMYFUNCTION("""COMPUTED_VALUE"""),9812083.0)</f>
        <v>9812083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IFERROR(__xludf.DUMMYFUNCTION("""COMPUTED_VALUE"""),2655.59)</f>
        <v>2655.59</v>
      </c>
      <c r="D410" s="2">
        <f>IFERROR(__xludf.DUMMYFUNCTION("""COMPUTED_VALUE"""),45888.66666666667)</f>
        <v>45888.66667</v>
      </c>
      <c r="E410" s="1">
        <f>IFERROR(__xludf.DUMMYFUNCTION("""COMPUTED_VALUE"""),2707.7)</f>
        <v>2707.7</v>
      </c>
      <c r="G410" s="2">
        <f>IFERROR(__xludf.DUMMYFUNCTION("""COMPUTED_VALUE"""),45888.66666666667)</f>
        <v>45888.66667</v>
      </c>
      <c r="H410" s="1">
        <f>IFERROR(__xludf.DUMMYFUNCTION("""COMPUTED_VALUE"""),2655.59)</f>
        <v>2655.59</v>
      </c>
      <c r="J410" s="2">
        <f>IFERROR(__xludf.DUMMYFUNCTION("""COMPUTED_VALUE"""),45888.66666666667)</f>
        <v>45888.66667</v>
      </c>
      <c r="K410" s="1">
        <f>IFERROR(__xludf.DUMMYFUNCTION("""COMPUTED_VALUE"""),2692.6)</f>
        <v>2692.6</v>
      </c>
      <c r="M410" s="2">
        <f>IFERROR(__xludf.DUMMYFUNCTION("""COMPUTED_VALUE"""),45888.66666666667)</f>
        <v>45888.66667</v>
      </c>
      <c r="N410" s="1">
        <f>IFERROR(__xludf.DUMMYFUNCTION("""COMPUTED_VALUE"""),1.3083396E7)</f>
        <v>13083396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IFERROR(__xludf.DUMMYFUNCTION("""COMPUTED_VALUE"""),2690.35)</f>
        <v>2690.35</v>
      </c>
      <c r="D411" s="2">
        <f>IFERROR(__xludf.DUMMYFUNCTION("""COMPUTED_VALUE"""),45889.66666666667)</f>
        <v>45889.66667</v>
      </c>
      <c r="E411" s="1">
        <f>IFERROR(__xludf.DUMMYFUNCTION("""COMPUTED_VALUE"""),2719.5)</f>
        <v>2719.5</v>
      </c>
      <c r="G411" s="2">
        <f>IFERROR(__xludf.DUMMYFUNCTION("""COMPUTED_VALUE"""),45889.66666666667)</f>
        <v>45889.66667</v>
      </c>
      <c r="H411" s="1">
        <f>IFERROR(__xludf.DUMMYFUNCTION("""COMPUTED_VALUE"""),2616.53)</f>
        <v>2616.53</v>
      </c>
      <c r="J411" s="2">
        <f>IFERROR(__xludf.DUMMYFUNCTION("""COMPUTED_VALUE"""),45889.66666666667)</f>
        <v>45889.66667</v>
      </c>
      <c r="K411" s="1">
        <f>IFERROR(__xludf.DUMMYFUNCTION("""COMPUTED_VALUE"""),2621.27)</f>
        <v>2621.27</v>
      </c>
      <c r="M411" s="2">
        <f>IFERROR(__xludf.DUMMYFUNCTION("""COMPUTED_VALUE"""),45889.66666666667)</f>
        <v>45889.66667</v>
      </c>
      <c r="N411" s="1">
        <f>IFERROR(__xludf.DUMMYFUNCTION("""COMPUTED_VALUE"""),1.3258317E7)</f>
        <v>13258317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IFERROR(__xludf.DUMMYFUNCTION("""COMPUTED_VALUE"""),2618.06)</f>
        <v>2618.06</v>
      </c>
      <c r="D412" s="2">
        <f>IFERROR(__xludf.DUMMYFUNCTION("""COMPUTED_VALUE"""),45890.66666666667)</f>
        <v>45890.66667</v>
      </c>
      <c r="E412" s="1">
        <f>IFERROR(__xludf.DUMMYFUNCTION("""COMPUTED_VALUE"""),2618.06)</f>
        <v>2618.06</v>
      </c>
      <c r="G412" s="2">
        <f>IFERROR(__xludf.DUMMYFUNCTION("""COMPUTED_VALUE"""),45890.66666666667)</f>
        <v>45890.66667</v>
      </c>
      <c r="H412" s="1">
        <f>IFERROR(__xludf.DUMMYFUNCTION("""COMPUTED_VALUE"""),2557.22)</f>
        <v>2557.22</v>
      </c>
      <c r="J412" s="2">
        <f>IFERROR(__xludf.DUMMYFUNCTION("""COMPUTED_VALUE"""),45890.66666666667)</f>
        <v>45890.66667</v>
      </c>
      <c r="K412" s="1">
        <f>IFERROR(__xludf.DUMMYFUNCTION("""COMPUTED_VALUE"""),2598.94)</f>
        <v>2598.94</v>
      </c>
      <c r="M412" s="2">
        <f>IFERROR(__xludf.DUMMYFUNCTION("""COMPUTED_VALUE"""),45890.66666666667)</f>
        <v>45890.66667</v>
      </c>
      <c r="N412" s="1">
        <f>IFERROR(__xludf.DUMMYFUNCTION("""COMPUTED_VALUE"""),9590375.0)</f>
        <v>9590375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IFERROR(__xludf.DUMMYFUNCTION("""COMPUTED_VALUE"""),2606.38)</f>
        <v>2606.38</v>
      </c>
      <c r="D413" s="2">
        <f>IFERROR(__xludf.DUMMYFUNCTION("""COMPUTED_VALUE"""),45891.66666666667)</f>
        <v>45891.66667</v>
      </c>
      <c r="E413" s="1">
        <f>IFERROR(__xludf.DUMMYFUNCTION("""COMPUTED_VALUE"""),2749.35)</f>
        <v>2749.35</v>
      </c>
      <c r="G413" s="2">
        <f>IFERROR(__xludf.DUMMYFUNCTION("""COMPUTED_VALUE"""),45891.66666666667)</f>
        <v>45891.66667</v>
      </c>
      <c r="H413" s="1">
        <f>IFERROR(__xludf.DUMMYFUNCTION("""COMPUTED_VALUE"""),2593.35)</f>
        <v>2593.35</v>
      </c>
      <c r="J413" s="2">
        <f>IFERROR(__xludf.DUMMYFUNCTION("""COMPUTED_VALUE"""),45891.66666666667)</f>
        <v>45891.66667</v>
      </c>
      <c r="K413" s="1">
        <f>IFERROR(__xludf.DUMMYFUNCTION("""COMPUTED_VALUE"""),2728.86)</f>
        <v>2728.86</v>
      </c>
      <c r="M413" s="2">
        <f>IFERROR(__xludf.DUMMYFUNCTION("""COMPUTED_VALUE"""),45891.66666666667)</f>
        <v>45891.66667</v>
      </c>
      <c r="N413" s="1">
        <f>IFERROR(__xludf.DUMMYFUNCTION("""COMPUTED_VALUE"""),1.6267409E7)</f>
        <v>16267409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IFERROR(__xludf.DUMMYFUNCTION("""COMPUTED_VALUE"""),2721.08)</f>
        <v>2721.08</v>
      </c>
      <c r="D414" s="2">
        <f>IFERROR(__xludf.DUMMYFUNCTION("""COMPUTED_VALUE"""),45894.66666666667)</f>
        <v>45894.66667</v>
      </c>
      <c r="E414" s="1">
        <f>IFERROR(__xludf.DUMMYFUNCTION("""COMPUTED_VALUE"""),2721.69)</f>
        <v>2721.69</v>
      </c>
      <c r="G414" s="2">
        <f>IFERROR(__xludf.DUMMYFUNCTION("""COMPUTED_VALUE"""),45894.66666666667)</f>
        <v>45894.66667</v>
      </c>
      <c r="H414" s="1">
        <f>IFERROR(__xludf.DUMMYFUNCTION("""COMPUTED_VALUE"""),2696.67)</f>
        <v>2696.67</v>
      </c>
      <c r="J414" s="2">
        <f>IFERROR(__xludf.DUMMYFUNCTION("""COMPUTED_VALUE"""),45894.66666666667)</f>
        <v>45894.66667</v>
      </c>
      <c r="K414" s="1">
        <f>IFERROR(__xludf.DUMMYFUNCTION("""COMPUTED_VALUE"""),2708.76)</f>
        <v>2708.76</v>
      </c>
      <c r="M414" s="2">
        <f>IFERROR(__xludf.DUMMYFUNCTION("""COMPUTED_VALUE"""),45894.66666666667)</f>
        <v>45894.66667</v>
      </c>
      <c r="N414" s="1">
        <f>IFERROR(__xludf.DUMMYFUNCTION("""COMPUTED_VALUE"""),1.0904418E7)</f>
        <v>10904418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IFERROR(__xludf.DUMMYFUNCTION("""COMPUTED_VALUE"""),2707.13)</f>
        <v>2707.13</v>
      </c>
      <c r="D415" s="2">
        <f>IFERROR(__xludf.DUMMYFUNCTION("""COMPUTED_VALUE"""),45895.66666666667)</f>
        <v>45895.66667</v>
      </c>
      <c r="E415" s="1">
        <f>IFERROR(__xludf.DUMMYFUNCTION("""COMPUTED_VALUE"""),2715.03)</f>
        <v>2715.03</v>
      </c>
      <c r="G415" s="2">
        <f>IFERROR(__xludf.DUMMYFUNCTION("""COMPUTED_VALUE"""),45895.66666666667)</f>
        <v>45895.66667</v>
      </c>
      <c r="H415" s="1">
        <f>IFERROR(__xludf.DUMMYFUNCTION("""COMPUTED_VALUE"""),2684.88)</f>
        <v>2684.88</v>
      </c>
      <c r="J415" s="2">
        <f>IFERROR(__xludf.DUMMYFUNCTION("""COMPUTED_VALUE"""),45895.66666666667)</f>
        <v>45895.66667</v>
      </c>
      <c r="K415" s="1">
        <f>IFERROR(__xludf.DUMMYFUNCTION("""COMPUTED_VALUE"""),2688.9)</f>
        <v>2688.9</v>
      </c>
      <c r="M415" s="2">
        <f>IFERROR(__xludf.DUMMYFUNCTION("""COMPUTED_VALUE"""),45895.66666666667)</f>
        <v>45895.66667</v>
      </c>
      <c r="N415" s="1">
        <f>IFERROR(__xludf.DUMMYFUNCTION("""COMPUTED_VALUE"""),1.1184236E7)</f>
        <v>11184236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IFERROR(__xludf.DUMMYFUNCTION("""COMPUTED_VALUE"""),2687.12)</f>
        <v>2687.12</v>
      </c>
      <c r="D416" s="2">
        <f>IFERROR(__xludf.DUMMYFUNCTION("""COMPUTED_VALUE"""),45896.66666666667)</f>
        <v>45896.66667</v>
      </c>
      <c r="E416" s="1">
        <f>IFERROR(__xludf.DUMMYFUNCTION("""COMPUTED_VALUE"""),2700.45)</f>
        <v>2700.45</v>
      </c>
      <c r="G416" s="2">
        <f>IFERROR(__xludf.DUMMYFUNCTION("""COMPUTED_VALUE"""),45896.66666666667)</f>
        <v>45896.66667</v>
      </c>
      <c r="H416" s="1">
        <f>IFERROR(__xludf.DUMMYFUNCTION("""COMPUTED_VALUE"""),2667.17)</f>
        <v>2667.17</v>
      </c>
      <c r="J416" s="2">
        <f>IFERROR(__xludf.DUMMYFUNCTION("""COMPUTED_VALUE"""),45896.66666666667)</f>
        <v>45896.66667</v>
      </c>
      <c r="K416" s="1">
        <f>IFERROR(__xludf.DUMMYFUNCTION("""COMPUTED_VALUE"""),2683.42)</f>
        <v>2683.42</v>
      </c>
      <c r="M416" s="2">
        <f>IFERROR(__xludf.DUMMYFUNCTION("""COMPUTED_VALUE"""),45896.66666666667)</f>
        <v>45896.66667</v>
      </c>
      <c r="N416" s="1">
        <f>IFERROR(__xludf.DUMMYFUNCTION("""COMPUTED_VALUE"""),8495497.0)</f>
        <v>8495497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IFERROR(__xludf.DUMMYFUNCTION("""COMPUTED_VALUE"""),2694.18)</f>
        <v>2694.18</v>
      </c>
      <c r="D417" s="2">
        <f>IFERROR(__xludf.DUMMYFUNCTION("""COMPUTED_VALUE"""),45897.66666666667)</f>
        <v>45897.66667</v>
      </c>
      <c r="E417" s="1">
        <f>IFERROR(__xludf.DUMMYFUNCTION("""COMPUTED_VALUE"""),2695.81)</f>
        <v>2695.81</v>
      </c>
      <c r="G417" s="2">
        <f>IFERROR(__xludf.DUMMYFUNCTION("""COMPUTED_VALUE"""),45897.66666666667)</f>
        <v>45897.66667</v>
      </c>
      <c r="H417" s="1">
        <f>IFERROR(__xludf.DUMMYFUNCTION("""COMPUTED_VALUE"""),2657.51)</f>
        <v>2657.51</v>
      </c>
      <c r="J417" s="2">
        <f>IFERROR(__xludf.DUMMYFUNCTION("""COMPUTED_VALUE"""),45897.66666666667)</f>
        <v>45897.66667</v>
      </c>
      <c r="K417" s="1">
        <f>IFERROR(__xludf.DUMMYFUNCTION("""COMPUTED_VALUE"""),2694.38)</f>
        <v>2694.38</v>
      </c>
      <c r="M417" s="2">
        <f>IFERROR(__xludf.DUMMYFUNCTION("""COMPUTED_VALUE"""),45897.66666666667)</f>
        <v>45897.66667</v>
      </c>
      <c r="N417" s="1">
        <f>IFERROR(__xludf.DUMMYFUNCTION("""COMPUTED_VALUE"""),9111328.0)</f>
        <v>9111328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IFERROR(__xludf.DUMMYFUNCTION("""COMPUTED_VALUE"""),2691.91)</f>
        <v>2691.91</v>
      </c>
      <c r="D418" s="2">
        <f>IFERROR(__xludf.DUMMYFUNCTION("""COMPUTED_VALUE"""),45898.66666666667)</f>
        <v>45898.66667</v>
      </c>
      <c r="E418" s="1">
        <f>IFERROR(__xludf.DUMMYFUNCTION("""COMPUTED_VALUE"""),2703.33)</f>
        <v>2703.33</v>
      </c>
      <c r="G418" s="2">
        <f>IFERROR(__xludf.DUMMYFUNCTION("""COMPUTED_VALUE"""),45898.66666666667)</f>
        <v>45898.66667</v>
      </c>
      <c r="H418" s="1">
        <f>IFERROR(__xludf.DUMMYFUNCTION("""COMPUTED_VALUE"""),2674.61)</f>
        <v>2674.61</v>
      </c>
      <c r="J418" s="2">
        <f>IFERROR(__xludf.DUMMYFUNCTION("""COMPUTED_VALUE"""),45898.66666666667)</f>
        <v>45898.66667</v>
      </c>
      <c r="K418" s="1">
        <f>IFERROR(__xludf.DUMMYFUNCTION("""COMPUTED_VALUE"""),2699.16)</f>
        <v>2699.16</v>
      </c>
      <c r="M418" s="2">
        <f>IFERROR(__xludf.DUMMYFUNCTION("""COMPUTED_VALUE"""),45898.66666666667)</f>
        <v>45898.66667</v>
      </c>
      <c r="N418" s="1">
        <f>IFERROR(__xludf.DUMMYFUNCTION("""COMPUTED_VALUE"""),6984966.0)</f>
        <v>6984966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IFERROR(__xludf.DUMMYFUNCTION("""COMPUTED_VALUE"""),2699.16)</f>
        <v>2699.16</v>
      </c>
      <c r="D419" s="2">
        <f>IFERROR(__xludf.DUMMYFUNCTION("""COMPUTED_VALUE"""),45902.66666666667)</f>
        <v>45902.66667</v>
      </c>
      <c r="E419" s="1">
        <f>IFERROR(__xludf.DUMMYFUNCTION("""COMPUTED_VALUE"""),2707.16)</f>
        <v>2707.16</v>
      </c>
      <c r="G419" s="2">
        <f>IFERROR(__xludf.DUMMYFUNCTION("""COMPUTED_VALUE"""),45902.66666666667)</f>
        <v>45902.66667</v>
      </c>
      <c r="H419" s="1">
        <f>IFERROR(__xludf.DUMMYFUNCTION("""COMPUTED_VALUE"""),2663.29)</f>
        <v>2663.29</v>
      </c>
      <c r="J419" s="2">
        <f>IFERROR(__xludf.DUMMYFUNCTION("""COMPUTED_VALUE"""),45902.66666666667)</f>
        <v>45902.66667</v>
      </c>
      <c r="K419" s="1">
        <f>IFERROR(__xludf.DUMMYFUNCTION("""COMPUTED_VALUE"""),2701.05)</f>
        <v>2701.05</v>
      </c>
      <c r="M419" s="2">
        <f>IFERROR(__xludf.DUMMYFUNCTION("""COMPUTED_VALUE"""),45902.66666666667)</f>
        <v>45902.66667</v>
      </c>
      <c r="N419" s="1">
        <f>IFERROR(__xludf.DUMMYFUNCTION("""COMPUTED_VALUE"""),8846738.0)</f>
        <v>8846738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IFERROR(__xludf.DUMMYFUNCTION("""COMPUTED_VALUE"""),2699.1)</f>
        <v>2699.1</v>
      </c>
      <c r="D420" s="2">
        <f>IFERROR(__xludf.DUMMYFUNCTION("""COMPUTED_VALUE"""),45903.66666666667)</f>
        <v>45903.66667</v>
      </c>
      <c r="E420" s="1">
        <f>IFERROR(__xludf.DUMMYFUNCTION("""COMPUTED_VALUE"""),2749.74)</f>
        <v>2749.74</v>
      </c>
      <c r="G420" s="2">
        <f>IFERROR(__xludf.DUMMYFUNCTION("""COMPUTED_VALUE"""),45903.66666666667)</f>
        <v>45903.66667</v>
      </c>
      <c r="H420" s="1">
        <f>IFERROR(__xludf.DUMMYFUNCTION("""COMPUTED_VALUE"""),2686.56)</f>
        <v>2686.56</v>
      </c>
      <c r="J420" s="2">
        <f>IFERROR(__xludf.DUMMYFUNCTION("""COMPUTED_VALUE"""),45903.66666666667)</f>
        <v>45903.66667</v>
      </c>
      <c r="K420" s="1">
        <f>IFERROR(__xludf.DUMMYFUNCTION("""COMPUTED_VALUE"""),2725.77)</f>
        <v>2725.77</v>
      </c>
      <c r="M420" s="2">
        <f>IFERROR(__xludf.DUMMYFUNCTION("""COMPUTED_VALUE"""),45903.66666666667)</f>
        <v>45903.66667</v>
      </c>
      <c r="N420" s="1">
        <f>IFERROR(__xludf.DUMMYFUNCTION("""COMPUTED_VALUE"""),1.0282895E7)</f>
        <v>10282895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IFERROR(__xludf.DUMMYFUNCTION("""COMPUTED_VALUE"""),2741.26)</f>
        <v>2741.26</v>
      </c>
      <c r="D421" s="2">
        <f>IFERROR(__xludf.DUMMYFUNCTION("""COMPUTED_VALUE"""),45904.66666666667)</f>
        <v>45904.66667</v>
      </c>
      <c r="E421" s="1">
        <f>IFERROR(__xludf.DUMMYFUNCTION("""COMPUTED_VALUE"""),2813.68)</f>
        <v>2813.68</v>
      </c>
      <c r="G421" s="2">
        <f>IFERROR(__xludf.DUMMYFUNCTION("""COMPUTED_VALUE"""),45904.66666666667)</f>
        <v>45904.66667</v>
      </c>
      <c r="H421" s="1">
        <f>IFERROR(__xludf.DUMMYFUNCTION("""COMPUTED_VALUE"""),2741.26)</f>
        <v>2741.26</v>
      </c>
      <c r="J421" s="2">
        <f>IFERROR(__xludf.DUMMYFUNCTION("""COMPUTED_VALUE"""),45904.66666666667)</f>
        <v>45904.66667</v>
      </c>
      <c r="K421" s="1">
        <f>IFERROR(__xludf.DUMMYFUNCTION("""COMPUTED_VALUE"""),2804.31)</f>
        <v>2804.31</v>
      </c>
      <c r="M421" s="2">
        <f>IFERROR(__xludf.DUMMYFUNCTION("""COMPUTED_VALUE"""),45904.66666666667)</f>
        <v>45904.66667</v>
      </c>
      <c r="N421" s="1">
        <f>IFERROR(__xludf.DUMMYFUNCTION("""COMPUTED_VALUE"""),1.1708208E7)</f>
        <v>11708208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IFERROR(__xludf.DUMMYFUNCTION("""COMPUTED_VALUE"""),2837.28)</f>
        <v>2837.28</v>
      </c>
      <c r="D422" s="2">
        <f>IFERROR(__xludf.DUMMYFUNCTION("""COMPUTED_VALUE"""),45905.66666666667)</f>
        <v>45905.66667</v>
      </c>
      <c r="E422" s="1">
        <f>IFERROR(__xludf.DUMMYFUNCTION("""COMPUTED_VALUE"""),2900.07)</f>
        <v>2900.07</v>
      </c>
      <c r="G422" s="2">
        <f>IFERROR(__xludf.DUMMYFUNCTION("""COMPUTED_VALUE"""),45905.66666666667)</f>
        <v>45905.66667</v>
      </c>
      <c r="H422" s="1">
        <f>IFERROR(__xludf.DUMMYFUNCTION("""COMPUTED_VALUE"""),2837.28)</f>
        <v>2837.28</v>
      </c>
      <c r="J422" s="2">
        <f>IFERROR(__xludf.DUMMYFUNCTION("""COMPUTED_VALUE"""),45905.66666666667)</f>
        <v>45905.66667</v>
      </c>
      <c r="K422" s="1">
        <f>IFERROR(__xludf.DUMMYFUNCTION("""COMPUTED_VALUE"""),2866.52)</f>
        <v>2866.52</v>
      </c>
      <c r="M422" s="2">
        <f>IFERROR(__xludf.DUMMYFUNCTION("""COMPUTED_VALUE"""),45905.66666666667)</f>
        <v>45905.66667</v>
      </c>
      <c r="N422" s="1">
        <f>IFERROR(__xludf.DUMMYFUNCTION("""COMPUTED_VALUE"""),1.3385432E7)</f>
        <v>13385432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IFERROR(__xludf.DUMMYFUNCTION("""COMPUTED_VALUE"""),2862.12)</f>
        <v>2862.12</v>
      </c>
      <c r="D423" s="2">
        <f>IFERROR(__xludf.DUMMYFUNCTION("""COMPUTED_VALUE"""),45908.66666666667)</f>
        <v>45908.66667</v>
      </c>
      <c r="E423" s="1">
        <f>IFERROR(__xludf.DUMMYFUNCTION("""COMPUTED_VALUE"""),2889.12)</f>
        <v>2889.12</v>
      </c>
      <c r="G423" s="2">
        <f>IFERROR(__xludf.DUMMYFUNCTION("""COMPUTED_VALUE"""),45908.66666666667)</f>
        <v>45908.66667</v>
      </c>
      <c r="H423" s="1">
        <f>IFERROR(__xludf.DUMMYFUNCTION("""COMPUTED_VALUE"""),2841.04)</f>
        <v>2841.04</v>
      </c>
      <c r="J423" s="2">
        <f>IFERROR(__xludf.DUMMYFUNCTION("""COMPUTED_VALUE"""),45908.66666666667)</f>
        <v>45908.66667</v>
      </c>
      <c r="K423" s="1">
        <f>IFERROR(__xludf.DUMMYFUNCTION("""COMPUTED_VALUE"""),2884.94)</f>
        <v>2884.94</v>
      </c>
      <c r="M423" s="2">
        <f>IFERROR(__xludf.DUMMYFUNCTION("""COMPUTED_VALUE"""),45908.66666666667)</f>
        <v>45908.66667</v>
      </c>
      <c r="N423" s="1">
        <f>IFERROR(__xludf.DUMMYFUNCTION("""COMPUTED_VALUE"""),1.0198427E7)</f>
        <v>10198427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IFERROR(__xludf.DUMMYFUNCTION("""COMPUTED_VALUE"""),2866.72)</f>
        <v>2866.72</v>
      </c>
      <c r="D424" s="2">
        <f>IFERROR(__xludf.DUMMYFUNCTION("""COMPUTED_VALUE"""),45909.66666666667)</f>
        <v>45909.66667</v>
      </c>
      <c r="E424" s="1">
        <f>IFERROR(__xludf.DUMMYFUNCTION("""COMPUTED_VALUE"""),2877.26)</f>
        <v>2877.26</v>
      </c>
      <c r="G424" s="2">
        <f>IFERROR(__xludf.DUMMYFUNCTION("""COMPUTED_VALUE"""),45909.66666666667)</f>
        <v>45909.66667</v>
      </c>
      <c r="H424" s="1">
        <f>IFERROR(__xludf.DUMMYFUNCTION("""COMPUTED_VALUE"""),2767.82)</f>
        <v>2767.82</v>
      </c>
      <c r="J424" s="2">
        <f>IFERROR(__xludf.DUMMYFUNCTION("""COMPUTED_VALUE"""),45909.66666666667)</f>
        <v>45909.66667</v>
      </c>
      <c r="K424" s="1">
        <f>IFERROR(__xludf.DUMMYFUNCTION("""COMPUTED_VALUE"""),2792.19)</f>
        <v>2792.19</v>
      </c>
      <c r="M424" s="2">
        <f>IFERROR(__xludf.DUMMYFUNCTION("""COMPUTED_VALUE"""),45909.66666666667)</f>
        <v>45909.66667</v>
      </c>
      <c r="N424" s="1">
        <f>IFERROR(__xludf.DUMMYFUNCTION("""COMPUTED_VALUE"""),1.3331698E7)</f>
        <v>13331698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IFERROR(__xludf.DUMMYFUNCTION("""COMPUTED_VALUE"""),2793.99)</f>
        <v>2793.99</v>
      </c>
      <c r="D425" s="2">
        <f>IFERROR(__xludf.DUMMYFUNCTION("""COMPUTED_VALUE"""),45910.66666666667)</f>
        <v>45910.66667</v>
      </c>
      <c r="E425" s="1">
        <f>IFERROR(__xludf.DUMMYFUNCTION("""COMPUTED_VALUE"""),2802.55)</f>
        <v>2802.55</v>
      </c>
      <c r="G425" s="2">
        <f>IFERROR(__xludf.DUMMYFUNCTION("""COMPUTED_VALUE"""),45910.66666666667)</f>
        <v>45910.66667</v>
      </c>
      <c r="H425" s="1">
        <f>IFERROR(__xludf.DUMMYFUNCTION("""COMPUTED_VALUE"""),2753.09)</f>
        <v>2753.09</v>
      </c>
      <c r="J425" s="2">
        <f>IFERROR(__xludf.DUMMYFUNCTION("""COMPUTED_VALUE"""),45910.66666666667)</f>
        <v>45910.66667</v>
      </c>
      <c r="K425" s="1">
        <f>IFERROR(__xludf.DUMMYFUNCTION("""COMPUTED_VALUE"""),2774.31)</f>
        <v>2774.31</v>
      </c>
      <c r="M425" s="2">
        <f>IFERROR(__xludf.DUMMYFUNCTION("""COMPUTED_VALUE"""),45910.66666666667)</f>
        <v>45910.66667</v>
      </c>
      <c r="N425" s="1">
        <f>IFERROR(__xludf.DUMMYFUNCTION("""COMPUTED_VALUE"""),1.0485092E7)</f>
        <v>10485092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IFERROR(__xludf.DUMMYFUNCTION("""COMPUTED_VALUE"""),2779.72)</f>
        <v>2779.72</v>
      </c>
      <c r="D426" s="2">
        <f>IFERROR(__xludf.DUMMYFUNCTION("""COMPUTED_VALUE"""),45911.66666666667)</f>
        <v>45911.66667</v>
      </c>
      <c r="E426" s="1">
        <f>IFERROR(__xludf.DUMMYFUNCTION("""COMPUTED_VALUE"""),2855.34)</f>
        <v>2855.34</v>
      </c>
      <c r="G426" s="2">
        <f>IFERROR(__xludf.DUMMYFUNCTION("""COMPUTED_VALUE"""),45911.66666666667)</f>
        <v>45911.66667</v>
      </c>
      <c r="H426" s="1">
        <f>IFERROR(__xludf.DUMMYFUNCTION("""COMPUTED_VALUE"""),2779.72)</f>
        <v>2779.72</v>
      </c>
      <c r="J426" s="2">
        <f>IFERROR(__xludf.DUMMYFUNCTION("""COMPUTED_VALUE"""),45911.66666666667)</f>
        <v>45911.66667</v>
      </c>
      <c r="K426" s="1">
        <f>IFERROR(__xludf.DUMMYFUNCTION("""COMPUTED_VALUE"""),2844.88)</f>
        <v>2844.88</v>
      </c>
      <c r="M426" s="2">
        <f>IFERROR(__xludf.DUMMYFUNCTION("""COMPUTED_VALUE"""),45911.66666666667)</f>
        <v>45911.66667</v>
      </c>
      <c r="N426" s="1">
        <f>IFERROR(__xludf.DUMMYFUNCTION("""COMPUTED_VALUE"""),8244051.0)</f>
        <v>8244051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IFERROR(__xludf.DUMMYFUNCTION("""COMPUTED_VALUE"""),2828.82)</f>
        <v>2828.82</v>
      </c>
      <c r="D427" s="2">
        <f>IFERROR(__xludf.DUMMYFUNCTION("""COMPUTED_VALUE"""),45912.66666666667)</f>
        <v>45912.66667</v>
      </c>
      <c r="E427" s="1">
        <f>IFERROR(__xludf.DUMMYFUNCTION("""COMPUTED_VALUE"""),2836.38)</f>
        <v>2836.38</v>
      </c>
      <c r="G427" s="2">
        <f>IFERROR(__xludf.DUMMYFUNCTION("""COMPUTED_VALUE"""),45912.66666666667)</f>
        <v>45912.66667</v>
      </c>
      <c r="H427" s="1">
        <f>IFERROR(__xludf.DUMMYFUNCTION("""COMPUTED_VALUE"""),2788.33)</f>
        <v>2788.33</v>
      </c>
      <c r="J427" s="2">
        <f>IFERROR(__xludf.DUMMYFUNCTION("""COMPUTED_VALUE"""),45912.66666666667)</f>
        <v>45912.66667</v>
      </c>
      <c r="K427" s="1">
        <f>IFERROR(__xludf.DUMMYFUNCTION("""COMPUTED_VALUE"""),2795.84)</f>
        <v>2795.84</v>
      </c>
      <c r="M427" s="2">
        <f>IFERROR(__xludf.DUMMYFUNCTION("""COMPUTED_VALUE"""),45912.66666666667)</f>
        <v>45912.66667</v>
      </c>
      <c r="N427" s="1">
        <f>IFERROR(__xludf.DUMMYFUNCTION("""COMPUTED_VALUE"""),7677696.0)</f>
        <v>7677696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IFERROR(__xludf.DUMMYFUNCTION("""COMPUTED_VALUE"""),2799.03)</f>
        <v>2799.03</v>
      </c>
      <c r="D428" s="2">
        <f>IFERROR(__xludf.DUMMYFUNCTION("""COMPUTED_VALUE"""),45915.66666666667)</f>
        <v>45915.66667</v>
      </c>
      <c r="E428" s="1">
        <f>IFERROR(__xludf.DUMMYFUNCTION("""COMPUTED_VALUE"""),2799.03)</f>
        <v>2799.03</v>
      </c>
      <c r="G428" s="2">
        <f>IFERROR(__xludf.DUMMYFUNCTION("""COMPUTED_VALUE"""),45915.66666666667)</f>
        <v>45915.66667</v>
      </c>
      <c r="H428" s="1">
        <f>IFERROR(__xludf.DUMMYFUNCTION("""COMPUTED_VALUE"""),2712.46)</f>
        <v>2712.46</v>
      </c>
      <c r="J428" s="2">
        <f>IFERROR(__xludf.DUMMYFUNCTION("""COMPUTED_VALUE"""),45915.66666666667)</f>
        <v>45915.66667</v>
      </c>
      <c r="K428" s="1">
        <f>IFERROR(__xludf.DUMMYFUNCTION("""COMPUTED_VALUE"""),2734.13)</f>
        <v>2734.13</v>
      </c>
      <c r="M428" s="2">
        <f>IFERROR(__xludf.DUMMYFUNCTION("""COMPUTED_VALUE"""),45915.66666666667)</f>
        <v>45915.66667</v>
      </c>
      <c r="N428" s="1">
        <f>IFERROR(__xludf.DUMMYFUNCTION("""COMPUTED_VALUE"""),1.4398624E7)</f>
        <v>14398624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IFERROR(__xludf.DUMMYFUNCTION("""COMPUTED_VALUE"""),2735.44)</f>
        <v>2735.44</v>
      </c>
      <c r="D429" s="2">
        <f>IFERROR(__xludf.DUMMYFUNCTION("""COMPUTED_VALUE"""),45916.66666666667)</f>
        <v>45916.66667</v>
      </c>
      <c r="E429" s="1">
        <f>IFERROR(__xludf.DUMMYFUNCTION("""COMPUTED_VALUE"""),2744.2)</f>
        <v>2744.2</v>
      </c>
      <c r="G429" s="2">
        <f>IFERROR(__xludf.DUMMYFUNCTION("""COMPUTED_VALUE"""),45916.66666666667)</f>
        <v>45916.66667</v>
      </c>
      <c r="H429" s="1">
        <f>IFERROR(__xludf.DUMMYFUNCTION("""COMPUTED_VALUE"""),2677.17)</f>
        <v>2677.17</v>
      </c>
      <c r="J429" s="2">
        <f>IFERROR(__xludf.DUMMYFUNCTION("""COMPUTED_VALUE"""),45916.66666666667)</f>
        <v>45916.66667</v>
      </c>
      <c r="K429" s="1">
        <f>IFERROR(__xludf.DUMMYFUNCTION("""COMPUTED_VALUE"""),2724.51)</f>
        <v>2724.51</v>
      </c>
      <c r="M429" s="2">
        <f>IFERROR(__xludf.DUMMYFUNCTION("""COMPUTED_VALUE"""),45916.66666666667)</f>
        <v>45916.66667</v>
      </c>
      <c r="N429" s="1">
        <f>IFERROR(__xludf.DUMMYFUNCTION("""COMPUTED_VALUE"""),1.1185909E7)</f>
        <v>11185909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IFERROR(__xludf.DUMMYFUNCTION("""COMPUTED_VALUE"""),2732.43)</f>
        <v>2732.43</v>
      </c>
      <c r="D430" s="2">
        <f>IFERROR(__xludf.DUMMYFUNCTION("""COMPUTED_VALUE"""),45917.66666666667)</f>
        <v>45917.66667</v>
      </c>
      <c r="E430" s="1">
        <f>IFERROR(__xludf.DUMMYFUNCTION("""COMPUTED_VALUE"""),2819.09)</f>
        <v>2819.09</v>
      </c>
      <c r="G430" s="2">
        <f>IFERROR(__xludf.DUMMYFUNCTION("""COMPUTED_VALUE"""),45917.66666666667)</f>
        <v>45917.66667</v>
      </c>
      <c r="H430" s="1">
        <f>IFERROR(__xludf.DUMMYFUNCTION("""COMPUTED_VALUE"""),2683.62)</f>
        <v>2683.62</v>
      </c>
      <c r="J430" s="2">
        <f>IFERROR(__xludf.DUMMYFUNCTION("""COMPUTED_VALUE"""),45917.66666666667)</f>
        <v>45917.66667</v>
      </c>
      <c r="K430" s="1">
        <f>IFERROR(__xludf.DUMMYFUNCTION("""COMPUTED_VALUE"""),2706.86)</f>
        <v>2706.86</v>
      </c>
      <c r="M430" s="2">
        <f>IFERROR(__xludf.DUMMYFUNCTION("""COMPUTED_VALUE"""),45917.66666666667)</f>
        <v>45917.66667</v>
      </c>
      <c r="N430" s="1">
        <f>IFERROR(__xludf.DUMMYFUNCTION("""COMPUTED_VALUE"""),1.4370844E7)</f>
        <v>14370844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IFERROR(__xludf.DUMMYFUNCTION("""COMPUTED_VALUE"""),2703.8)</f>
        <v>2703.8</v>
      </c>
      <c r="D431" s="2">
        <f>IFERROR(__xludf.DUMMYFUNCTION("""COMPUTED_VALUE"""),45918.66666666667)</f>
        <v>45918.66667</v>
      </c>
      <c r="E431" s="1">
        <f>IFERROR(__xludf.DUMMYFUNCTION("""COMPUTED_VALUE"""),2724.59)</f>
        <v>2724.59</v>
      </c>
      <c r="G431" s="2">
        <f>IFERROR(__xludf.DUMMYFUNCTION("""COMPUTED_VALUE"""),45918.66666666667)</f>
        <v>45918.66667</v>
      </c>
      <c r="H431" s="1">
        <f>IFERROR(__xludf.DUMMYFUNCTION("""COMPUTED_VALUE"""),2675.25)</f>
        <v>2675.25</v>
      </c>
      <c r="J431" s="2">
        <f>IFERROR(__xludf.DUMMYFUNCTION("""COMPUTED_VALUE"""),45918.66666666667)</f>
        <v>45918.66667</v>
      </c>
      <c r="K431" s="1">
        <f>IFERROR(__xludf.DUMMYFUNCTION("""COMPUTED_VALUE"""),2709.37)</f>
        <v>2709.37</v>
      </c>
      <c r="M431" s="2">
        <f>IFERROR(__xludf.DUMMYFUNCTION("""COMPUTED_VALUE"""),45918.66666666667)</f>
        <v>45918.66667</v>
      </c>
      <c r="N431" s="1">
        <f>IFERROR(__xludf.DUMMYFUNCTION("""COMPUTED_VALUE"""),1.156923E7)</f>
        <v>11569230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IFERROR(__xludf.DUMMYFUNCTION("""COMPUTED_VALUE"""),2704.68)</f>
        <v>2704.68</v>
      </c>
      <c r="D432" s="2">
        <f>IFERROR(__xludf.DUMMYFUNCTION("""COMPUTED_VALUE"""),45919.66666666667)</f>
        <v>45919.66667</v>
      </c>
      <c r="E432" s="1">
        <f>IFERROR(__xludf.DUMMYFUNCTION("""COMPUTED_VALUE"""),2704.68)</f>
        <v>2704.68</v>
      </c>
      <c r="G432" s="2">
        <f>IFERROR(__xludf.DUMMYFUNCTION("""COMPUTED_VALUE"""),45919.66666666667)</f>
        <v>45919.66667</v>
      </c>
      <c r="H432" s="1">
        <f>IFERROR(__xludf.DUMMYFUNCTION("""COMPUTED_VALUE"""),2642.43)</f>
        <v>2642.43</v>
      </c>
      <c r="J432" s="2">
        <f>IFERROR(__xludf.DUMMYFUNCTION("""COMPUTED_VALUE"""),45919.66666666667)</f>
        <v>45919.66667</v>
      </c>
      <c r="K432" s="1">
        <f>IFERROR(__xludf.DUMMYFUNCTION("""COMPUTED_VALUE"""),2665.23)</f>
        <v>2665.23</v>
      </c>
      <c r="M432" s="2">
        <f>IFERROR(__xludf.DUMMYFUNCTION("""COMPUTED_VALUE"""),45919.66666666667)</f>
        <v>45919.66667</v>
      </c>
      <c r="N432" s="1">
        <f>IFERROR(__xludf.DUMMYFUNCTION("""COMPUTED_VALUE"""),3.4986043E7)</f>
        <v>34986043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IFERROR(__xludf.DUMMYFUNCTION("""COMPUTED_VALUE"""),2665.06)</f>
        <v>2665.06</v>
      </c>
      <c r="D433" s="2">
        <f>IFERROR(__xludf.DUMMYFUNCTION("""COMPUTED_VALUE"""),45922.66666666667)</f>
        <v>45922.66667</v>
      </c>
      <c r="E433" s="1">
        <f>IFERROR(__xludf.DUMMYFUNCTION("""COMPUTED_VALUE"""),2665.06)</f>
        <v>2665.06</v>
      </c>
      <c r="G433" s="2">
        <f>IFERROR(__xludf.DUMMYFUNCTION("""COMPUTED_VALUE"""),45922.66666666667)</f>
        <v>45922.66667</v>
      </c>
      <c r="H433" s="1">
        <f>IFERROR(__xludf.DUMMYFUNCTION("""COMPUTED_VALUE"""),2582.33)</f>
        <v>2582.33</v>
      </c>
      <c r="J433" s="2">
        <f>IFERROR(__xludf.DUMMYFUNCTION("""COMPUTED_VALUE"""),45922.66666666667)</f>
        <v>45922.66667</v>
      </c>
      <c r="K433" s="1">
        <f>IFERROR(__xludf.DUMMYFUNCTION("""COMPUTED_VALUE"""),2593.23)</f>
        <v>2593.23</v>
      </c>
      <c r="M433" s="2">
        <f>IFERROR(__xludf.DUMMYFUNCTION("""COMPUTED_VALUE"""),45922.66666666667)</f>
        <v>45922.66667</v>
      </c>
      <c r="N433" s="1">
        <f>IFERROR(__xludf.DUMMYFUNCTION("""COMPUTED_VALUE"""),1.454688E7)</f>
        <v>14546880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IFERROR(__xludf.DUMMYFUNCTION("""COMPUTED_VALUE"""),2601.36)</f>
        <v>2601.36</v>
      </c>
      <c r="D434" s="2">
        <f>IFERROR(__xludf.DUMMYFUNCTION("""COMPUTED_VALUE"""),45923.66666666667)</f>
        <v>45923.66667</v>
      </c>
      <c r="E434" s="1">
        <f>IFERROR(__xludf.DUMMYFUNCTION("""COMPUTED_VALUE"""),2618.54)</f>
        <v>2618.54</v>
      </c>
      <c r="G434" s="2">
        <f>IFERROR(__xludf.DUMMYFUNCTION("""COMPUTED_VALUE"""),45923.66666666667)</f>
        <v>45923.66667</v>
      </c>
      <c r="H434" s="1">
        <f>IFERROR(__xludf.DUMMYFUNCTION("""COMPUTED_VALUE"""),2581.16)</f>
        <v>2581.16</v>
      </c>
      <c r="J434" s="2">
        <f>IFERROR(__xludf.DUMMYFUNCTION("""COMPUTED_VALUE"""),45923.66666666667)</f>
        <v>45923.66667</v>
      </c>
      <c r="K434" s="1">
        <f>IFERROR(__xludf.DUMMYFUNCTION("""COMPUTED_VALUE"""),2612.84)</f>
        <v>2612.84</v>
      </c>
      <c r="M434" s="2">
        <f>IFERROR(__xludf.DUMMYFUNCTION("""COMPUTED_VALUE"""),45923.66666666667)</f>
        <v>45923.66667</v>
      </c>
      <c r="N434" s="1">
        <f>IFERROR(__xludf.DUMMYFUNCTION("""COMPUTED_VALUE"""),1.0609678E7)</f>
        <v>10609678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IFERROR(__xludf.DUMMYFUNCTION("""COMPUTED_VALUE"""),2604.72)</f>
        <v>2604.72</v>
      </c>
      <c r="D435" s="2">
        <f>IFERROR(__xludf.DUMMYFUNCTION("""COMPUTED_VALUE"""),45924.66666666667)</f>
        <v>45924.66667</v>
      </c>
      <c r="E435" s="1">
        <f>IFERROR(__xludf.DUMMYFUNCTION("""COMPUTED_VALUE"""),2653.61)</f>
        <v>2653.61</v>
      </c>
      <c r="G435" s="2">
        <f>IFERROR(__xludf.DUMMYFUNCTION("""COMPUTED_VALUE"""),45924.66666666667)</f>
        <v>45924.66667</v>
      </c>
      <c r="H435" s="1">
        <f>IFERROR(__xludf.DUMMYFUNCTION("""COMPUTED_VALUE"""),2595.46)</f>
        <v>2595.46</v>
      </c>
      <c r="J435" s="2">
        <f>IFERROR(__xludf.DUMMYFUNCTION("""COMPUTED_VALUE"""),45924.66666666667)</f>
        <v>45924.66667</v>
      </c>
      <c r="K435" s="1">
        <f>IFERROR(__xludf.DUMMYFUNCTION("""COMPUTED_VALUE"""),2633.27)</f>
        <v>2633.27</v>
      </c>
      <c r="M435" s="2">
        <f>IFERROR(__xludf.DUMMYFUNCTION("""COMPUTED_VALUE"""),45924.66666666667)</f>
        <v>45924.66667</v>
      </c>
      <c r="N435" s="1">
        <f>IFERROR(__xludf.DUMMYFUNCTION("""COMPUTED_VALUE"""),9701019.0)</f>
        <v>9701019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IFERROR(__xludf.DUMMYFUNCTION("""COMPUTED_VALUE"""),2611.47)</f>
        <v>2611.47</v>
      </c>
      <c r="D436" s="2">
        <f>IFERROR(__xludf.DUMMYFUNCTION("""COMPUTED_VALUE"""),45925.66666666667)</f>
        <v>45925.66667</v>
      </c>
      <c r="E436" s="1">
        <f>IFERROR(__xludf.DUMMYFUNCTION("""COMPUTED_VALUE"""),2646.65)</f>
        <v>2646.65</v>
      </c>
      <c r="G436" s="2">
        <f>IFERROR(__xludf.DUMMYFUNCTION("""COMPUTED_VALUE"""),45925.66666666667)</f>
        <v>45925.66667</v>
      </c>
      <c r="H436" s="1">
        <f>IFERROR(__xludf.DUMMYFUNCTION("""COMPUTED_VALUE"""),2588.9)</f>
        <v>2588.9</v>
      </c>
      <c r="J436" s="2">
        <f>IFERROR(__xludf.DUMMYFUNCTION("""COMPUTED_VALUE"""),45925.66666666667)</f>
        <v>45925.66667</v>
      </c>
      <c r="K436" s="1">
        <f>IFERROR(__xludf.DUMMYFUNCTION("""COMPUTED_VALUE"""),2593.47)</f>
        <v>2593.47</v>
      </c>
      <c r="M436" s="2">
        <f>IFERROR(__xludf.DUMMYFUNCTION("""COMPUTED_VALUE"""),45925.66666666667)</f>
        <v>45925.66667</v>
      </c>
      <c r="N436" s="1">
        <f>IFERROR(__xludf.DUMMYFUNCTION("""COMPUTED_VALUE"""),9271654.0)</f>
        <v>9271654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IFERROR(__xludf.DUMMYFUNCTION("""COMPUTED_VALUE"""),2598.84)</f>
        <v>2598.84</v>
      </c>
      <c r="D437" s="2">
        <f>IFERROR(__xludf.DUMMYFUNCTION("""COMPUTED_VALUE"""),45926.66666666667)</f>
        <v>45926.66667</v>
      </c>
      <c r="E437" s="1">
        <f>IFERROR(__xludf.DUMMYFUNCTION("""COMPUTED_VALUE"""),2648.04)</f>
        <v>2648.04</v>
      </c>
      <c r="G437" s="2">
        <f>IFERROR(__xludf.DUMMYFUNCTION("""COMPUTED_VALUE"""),45926.66666666667)</f>
        <v>45926.66667</v>
      </c>
      <c r="H437" s="1">
        <f>IFERROR(__xludf.DUMMYFUNCTION("""COMPUTED_VALUE"""),2598.4)</f>
        <v>2598.4</v>
      </c>
      <c r="J437" s="2">
        <f>IFERROR(__xludf.DUMMYFUNCTION("""COMPUTED_VALUE"""),45926.66666666667)</f>
        <v>45926.66667</v>
      </c>
      <c r="K437" s="1">
        <f>IFERROR(__xludf.DUMMYFUNCTION("""COMPUTED_VALUE"""),2634.23)</f>
        <v>2634.23</v>
      </c>
      <c r="M437" s="2">
        <f>IFERROR(__xludf.DUMMYFUNCTION("""COMPUTED_VALUE"""),45926.66666666667)</f>
        <v>45926.66667</v>
      </c>
      <c r="N437" s="1">
        <f>IFERROR(__xludf.DUMMYFUNCTION("""COMPUTED_VALUE"""),6590146.0)</f>
        <v>6590146</v>
      </c>
    </row>
  </sheetData>
  <drawing r:id="rId1"/>
</worksheet>
</file>