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IFERROR(__xludf.DUMMYFUNCTION("GOOGLEFINANCE(""DJUSHC"",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IFERROR(__xludf.DUMMYFUNCTION("GOOGLEFINANCE(""DJUSHC"",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IFERROR(__xludf.DUMMYFUNCTION("GOOGLEFINANCE(""DJUSHC"",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IFERROR(__xludf.DUMMYFUNCTION("GOOGLEFINANCE(""DJUSHC"",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IFERROR(__xludf.DUMMYFUNCTION("GOOGLEFINANCE(""DJUSHC"",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IFERROR(__xludf.DUMMYFUNCTION("""COMPUTED_VALUE"""),1444.71)</f>
        <v>1444.71</v>
      </c>
      <c r="D2" s="2">
        <f>IFERROR(__xludf.DUMMYFUNCTION("""COMPUTED_VALUE"""),45293.66666666667)</f>
        <v>45293.66667</v>
      </c>
      <c r="E2" s="1">
        <f>IFERROR(__xludf.DUMMYFUNCTION("""COMPUTED_VALUE"""),1473.5)</f>
        <v>1473.5</v>
      </c>
      <c r="G2" s="2">
        <f>IFERROR(__xludf.DUMMYFUNCTION("""COMPUTED_VALUE"""),45293.66666666667)</f>
        <v>45293.66667</v>
      </c>
      <c r="H2" s="1">
        <f>IFERROR(__xludf.DUMMYFUNCTION("""COMPUTED_VALUE"""),1442.55)</f>
        <v>1442.55</v>
      </c>
      <c r="J2" s="2">
        <f>IFERROR(__xludf.DUMMYFUNCTION("""COMPUTED_VALUE"""),45293.66666666667)</f>
        <v>45293.66667</v>
      </c>
      <c r="K2" s="1">
        <f>IFERROR(__xludf.DUMMYFUNCTION("""COMPUTED_VALUE"""),1470.31)</f>
        <v>1470.31</v>
      </c>
      <c r="M2" s="2">
        <f>IFERROR(__xludf.DUMMYFUNCTION("""COMPUTED_VALUE"""),45293.66666666667)</f>
        <v>45293.66667</v>
      </c>
      <c r="N2" s="1">
        <f>IFERROR(__xludf.DUMMYFUNCTION("""COMPUTED_VALUE"""),3.19364682E8)</f>
        <v>319364682</v>
      </c>
    </row>
    <row r="3">
      <c r="A3" s="2">
        <f>IFERROR(__xludf.DUMMYFUNCTION("""COMPUTED_VALUE"""),45294.66666666667)</f>
        <v>45294.66667</v>
      </c>
      <c r="B3" s="1">
        <f>IFERROR(__xludf.DUMMYFUNCTION("""COMPUTED_VALUE"""),1472.82)</f>
        <v>1472.82</v>
      </c>
      <c r="D3" s="2">
        <f>IFERROR(__xludf.DUMMYFUNCTION("""COMPUTED_VALUE"""),45294.66666666667)</f>
        <v>45294.66667</v>
      </c>
      <c r="E3" s="1">
        <f>IFERROR(__xludf.DUMMYFUNCTION("""COMPUTED_VALUE"""),1475.49)</f>
        <v>1475.49</v>
      </c>
      <c r="G3" s="2">
        <f>IFERROR(__xludf.DUMMYFUNCTION("""COMPUTED_VALUE"""),45294.66666666667)</f>
        <v>45294.66667</v>
      </c>
      <c r="H3" s="1">
        <f>IFERROR(__xludf.DUMMYFUNCTION("""COMPUTED_VALUE"""),1464.17)</f>
        <v>1464.17</v>
      </c>
      <c r="J3" s="2">
        <f>IFERROR(__xludf.DUMMYFUNCTION("""COMPUTED_VALUE"""),45294.66666666667)</f>
        <v>45294.66667</v>
      </c>
      <c r="K3" s="1">
        <f>IFERROR(__xludf.DUMMYFUNCTION("""COMPUTED_VALUE"""),1465.53)</f>
        <v>1465.53</v>
      </c>
      <c r="M3" s="2">
        <f>IFERROR(__xludf.DUMMYFUNCTION("""COMPUTED_VALUE"""),45294.66666666667)</f>
        <v>45294.66667</v>
      </c>
      <c r="N3" s="1">
        <f>IFERROR(__xludf.DUMMYFUNCTION("""COMPUTED_VALUE"""),3.08257197E8)</f>
        <v>308257197</v>
      </c>
    </row>
    <row r="4">
      <c r="A4" s="2">
        <f>IFERROR(__xludf.DUMMYFUNCTION("""COMPUTED_VALUE"""),45295.66666666667)</f>
        <v>45295.66667</v>
      </c>
      <c r="B4" s="1">
        <f>IFERROR(__xludf.DUMMYFUNCTION("""COMPUTED_VALUE"""),1466.78)</f>
        <v>1466.78</v>
      </c>
      <c r="D4" s="2">
        <f>IFERROR(__xludf.DUMMYFUNCTION("""COMPUTED_VALUE"""),45295.66666666667)</f>
        <v>45295.66667</v>
      </c>
      <c r="E4" s="1">
        <f>IFERROR(__xludf.DUMMYFUNCTION("""COMPUTED_VALUE"""),1480.11)</f>
        <v>1480.11</v>
      </c>
      <c r="G4" s="2">
        <f>IFERROR(__xludf.DUMMYFUNCTION("""COMPUTED_VALUE"""),45295.66666666667)</f>
        <v>45295.66667</v>
      </c>
      <c r="H4" s="1">
        <f>IFERROR(__xludf.DUMMYFUNCTION("""COMPUTED_VALUE"""),1466.78)</f>
        <v>1466.78</v>
      </c>
      <c r="J4" s="2">
        <f>IFERROR(__xludf.DUMMYFUNCTION("""COMPUTED_VALUE"""),45295.66666666667)</f>
        <v>45295.66667</v>
      </c>
      <c r="K4" s="1">
        <f>IFERROR(__xludf.DUMMYFUNCTION("""COMPUTED_VALUE"""),1472.36)</f>
        <v>1472.36</v>
      </c>
      <c r="M4" s="2">
        <f>IFERROR(__xludf.DUMMYFUNCTION("""COMPUTED_VALUE"""),45295.66666666667)</f>
        <v>45295.66667</v>
      </c>
      <c r="N4" s="1">
        <f>IFERROR(__xludf.DUMMYFUNCTION("""COMPUTED_VALUE"""),3.25927775E8)</f>
        <v>325927775</v>
      </c>
    </row>
    <row r="5">
      <c r="A5" s="2">
        <f>IFERROR(__xludf.DUMMYFUNCTION("""COMPUTED_VALUE"""),45296.66666666667)</f>
        <v>45296.66667</v>
      </c>
      <c r="B5" s="1">
        <f>IFERROR(__xludf.DUMMYFUNCTION("""COMPUTED_VALUE"""),1470.77)</f>
        <v>1470.77</v>
      </c>
      <c r="D5" s="2">
        <f>IFERROR(__xludf.DUMMYFUNCTION("""COMPUTED_VALUE"""),45296.66666666667)</f>
        <v>45296.66667</v>
      </c>
      <c r="E5" s="1">
        <f>IFERROR(__xludf.DUMMYFUNCTION("""COMPUTED_VALUE"""),1477.19)</f>
        <v>1477.19</v>
      </c>
      <c r="G5" s="2">
        <f>IFERROR(__xludf.DUMMYFUNCTION("""COMPUTED_VALUE"""),45296.66666666667)</f>
        <v>45296.66667</v>
      </c>
      <c r="H5" s="1">
        <f>IFERROR(__xludf.DUMMYFUNCTION("""COMPUTED_VALUE"""),1464.58)</f>
        <v>1464.58</v>
      </c>
      <c r="J5" s="2">
        <f>IFERROR(__xludf.DUMMYFUNCTION("""COMPUTED_VALUE"""),45296.66666666667)</f>
        <v>45296.66667</v>
      </c>
      <c r="K5" s="1">
        <f>IFERROR(__xludf.DUMMYFUNCTION("""COMPUTED_VALUE"""),1471.94)</f>
        <v>1471.94</v>
      </c>
      <c r="M5" s="2">
        <f>IFERROR(__xludf.DUMMYFUNCTION("""COMPUTED_VALUE"""),45296.66666666667)</f>
        <v>45296.66667</v>
      </c>
      <c r="N5" s="1">
        <f>IFERROR(__xludf.DUMMYFUNCTION("""COMPUTED_VALUE"""),3.30552997E8)</f>
        <v>330552997</v>
      </c>
    </row>
    <row r="6">
      <c r="A6" s="2">
        <f>IFERROR(__xludf.DUMMYFUNCTION("""COMPUTED_VALUE"""),45299.66666666667)</f>
        <v>45299.66667</v>
      </c>
      <c r="B6" s="1">
        <f>IFERROR(__xludf.DUMMYFUNCTION("""COMPUTED_VALUE"""),1471.94)</f>
        <v>1471.94</v>
      </c>
      <c r="D6" s="2">
        <f>IFERROR(__xludf.DUMMYFUNCTION("""COMPUTED_VALUE"""),45299.66666666667)</f>
        <v>45299.66667</v>
      </c>
      <c r="E6" s="1">
        <f>IFERROR(__xludf.DUMMYFUNCTION("""COMPUTED_VALUE"""),1486.62)</f>
        <v>1486.62</v>
      </c>
      <c r="G6" s="2">
        <f>IFERROR(__xludf.DUMMYFUNCTION("""COMPUTED_VALUE"""),45299.66666666667)</f>
        <v>45299.66667</v>
      </c>
      <c r="H6" s="1">
        <f>IFERROR(__xludf.DUMMYFUNCTION("""COMPUTED_VALUE"""),1466.52)</f>
        <v>1466.52</v>
      </c>
      <c r="J6" s="2">
        <f>IFERROR(__xludf.DUMMYFUNCTION("""COMPUTED_VALUE"""),45299.66666666667)</f>
        <v>45299.66667</v>
      </c>
      <c r="K6" s="1">
        <f>IFERROR(__xludf.DUMMYFUNCTION("""COMPUTED_VALUE"""),1486.34)</f>
        <v>1486.34</v>
      </c>
      <c r="M6" s="2">
        <f>IFERROR(__xludf.DUMMYFUNCTION("""COMPUTED_VALUE"""),45299.66666666667)</f>
        <v>45299.66667</v>
      </c>
      <c r="N6" s="1">
        <f>IFERROR(__xludf.DUMMYFUNCTION("""COMPUTED_VALUE"""),3.30743963E8)</f>
        <v>330743963</v>
      </c>
    </row>
    <row r="7">
      <c r="A7" s="2">
        <f>IFERROR(__xludf.DUMMYFUNCTION("""COMPUTED_VALUE"""),45300.66666666667)</f>
        <v>45300.66667</v>
      </c>
      <c r="B7" s="1">
        <f>IFERROR(__xludf.DUMMYFUNCTION("""COMPUTED_VALUE"""),1485.66)</f>
        <v>1485.66</v>
      </c>
      <c r="D7" s="2">
        <f>IFERROR(__xludf.DUMMYFUNCTION("""COMPUTED_VALUE"""),45300.66666666667)</f>
        <v>45300.66667</v>
      </c>
      <c r="E7" s="1">
        <f>IFERROR(__xludf.DUMMYFUNCTION("""COMPUTED_VALUE"""),1499.32)</f>
        <v>1499.32</v>
      </c>
      <c r="G7" s="2">
        <f>IFERROR(__xludf.DUMMYFUNCTION("""COMPUTED_VALUE"""),45300.66666666667)</f>
        <v>45300.66667</v>
      </c>
      <c r="H7" s="1">
        <f>IFERROR(__xludf.DUMMYFUNCTION("""COMPUTED_VALUE"""),1482.18)</f>
        <v>1482.18</v>
      </c>
      <c r="J7" s="2">
        <f>IFERROR(__xludf.DUMMYFUNCTION("""COMPUTED_VALUE"""),45300.66666666667)</f>
        <v>45300.66667</v>
      </c>
      <c r="K7" s="1">
        <f>IFERROR(__xludf.DUMMYFUNCTION("""COMPUTED_VALUE"""),1486.79)</f>
        <v>1486.79</v>
      </c>
      <c r="M7" s="2">
        <f>IFERROR(__xludf.DUMMYFUNCTION("""COMPUTED_VALUE"""),45300.66666666667)</f>
        <v>45300.66667</v>
      </c>
      <c r="N7" s="1">
        <f>IFERROR(__xludf.DUMMYFUNCTION("""COMPUTED_VALUE"""),3.16413946E8)</f>
        <v>316413946</v>
      </c>
    </row>
    <row r="8">
      <c r="A8" s="2">
        <f>IFERROR(__xludf.DUMMYFUNCTION("""COMPUTED_VALUE"""),45301.66666666667)</f>
        <v>45301.66667</v>
      </c>
      <c r="B8" s="1">
        <f>IFERROR(__xludf.DUMMYFUNCTION("""COMPUTED_VALUE"""),1487.29)</f>
        <v>1487.29</v>
      </c>
      <c r="D8" s="2">
        <f>IFERROR(__xludf.DUMMYFUNCTION("""COMPUTED_VALUE"""),45301.66666666667)</f>
        <v>45301.66667</v>
      </c>
      <c r="E8" s="1">
        <f>IFERROR(__xludf.DUMMYFUNCTION("""COMPUTED_VALUE"""),1493.96)</f>
        <v>1493.96</v>
      </c>
      <c r="G8" s="2">
        <f>IFERROR(__xludf.DUMMYFUNCTION("""COMPUTED_VALUE"""),45301.66666666667)</f>
        <v>45301.66667</v>
      </c>
      <c r="H8" s="1">
        <f>IFERROR(__xludf.DUMMYFUNCTION("""COMPUTED_VALUE"""),1480.65)</f>
        <v>1480.65</v>
      </c>
      <c r="J8" s="2">
        <f>IFERROR(__xludf.DUMMYFUNCTION("""COMPUTED_VALUE"""),45301.66666666667)</f>
        <v>45301.66667</v>
      </c>
      <c r="K8" s="1">
        <f>IFERROR(__xludf.DUMMYFUNCTION("""COMPUTED_VALUE"""),1492.58)</f>
        <v>1492.58</v>
      </c>
      <c r="M8" s="2">
        <f>IFERROR(__xludf.DUMMYFUNCTION("""COMPUTED_VALUE"""),45301.66666666667)</f>
        <v>45301.66667</v>
      </c>
      <c r="N8" s="1">
        <f>IFERROR(__xludf.DUMMYFUNCTION("""COMPUTED_VALUE"""),3.0485881E8)</f>
        <v>304858810</v>
      </c>
    </row>
    <row r="9">
      <c r="A9" s="2">
        <f>IFERROR(__xludf.DUMMYFUNCTION("""COMPUTED_VALUE"""),45302.66666666667)</f>
        <v>45302.66667</v>
      </c>
      <c r="B9" s="1">
        <f>IFERROR(__xludf.DUMMYFUNCTION("""COMPUTED_VALUE"""),1491.38)</f>
        <v>1491.38</v>
      </c>
      <c r="D9" s="2">
        <f>IFERROR(__xludf.DUMMYFUNCTION("""COMPUTED_VALUE"""),45302.66666666667)</f>
        <v>45302.66667</v>
      </c>
      <c r="E9" s="1">
        <f>IFERROR(__xludf.DUMMYFUNCTION("""COMPUTED_VALUE"""),1492.43)</f>
        <v>1492.43</v>
      </c>
      <c r="G9" s="2">
        <f>IFERROR(__xludf.DUMMYFUNCTION("""COMPUTED_VALUE"""),45302.66666666667)</f>
        <v>45302.66667</v>
      </c>
      <c r="H9" s="1">
        <f>IFERROR(__xludf.DUMMYFUNCTION("""COMPUTED_VALUE"""),1481.55)</f>
        <v>1481.55</v>
      </c>
      <c r="J9" s="2">
        <f>IFERROR(__xludf.DUMMYFUNCTION("""COMPUTED_VALUE"""),45302.66666666667)</f>
        <v>45302.66667</v>
      </c>
      <c r="K9" s="1">
        <f>IFERROR(__xludf.DUMMYFUNCTION("""COMPUTED_VALUE"""),1490.57)</f>
        <v>1490.57</v>
      </c>
      <c r="M9" s="2">
        <f>IFERROR(__xludf.DUMMYFUNCTION("""COMPUTED_VALUE"""),45302.66666666667)</f>
        <v>45302.66667</v>
      </c>
      <c r="N9" s="1">
        <f>IFERROR(__xludf.DUMMYFUNCTION("""COMPUTED_VALUE"""),3.08279427E8)</f>
        <v>308279427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IFERROR(__xludf.DUMMYFUNCTION("""COMPUTED_VALUE"""),1491.54)</f>
        <v>1491.54</v>
      </c>
      <c r="D10" s="2">
        <f>IFERROR(__xludf.DUMMYFUNCTION("""COMPUTED_VALUE"""),45303.66666666667)</f>
        <v>45303.66667</v>
      </c>
      <c r="E10" s="1">
        <f>IFERROR(__xludf.DUMMYFUNCTION("""COMPUTED_VALUE"""),1493.46)</f>
        <v>1493.46</v>
      </c>
      <c r="G10" s="2">
        <f>IFERROR(__xludf.DUMMYFUNCTION("""COMPUTED_VALUE"""),45303.66666666667)</f>
        <v>45303.66667</v>
      </c>
      <c r="H10" s="1">
        <f>IFERROR(__xludf.DUMMYFUNCTION("""COMPUTED_VALUE"""),1482.32)</f>
        <v>1482.32</v>
      </c>
      <c r="J10" s="2">
        <f>IFERROR(__xludf.DUMMYFUNCTION("""COMPUTED_VALUE"""),45303.66666666667)</f>
        <v>45303.66667</v>
      </c>
      <c r="K10" s="1">
        <f>IFERROR(__xludf.DUMMYFUNCTION("""COMPUTED_VALUE"""),1486.13)</f>
        <v>1486.13</v>
      </c>
      <c r="M10" s="2">
        <f>IFERROR(__xludf.DUMMYFUNCTION("""COMPUTED_VALUE"""),45303.66666666667)</f>
        <v>45303.66667</v>
      </c>
      <c r="N10" s="1">
        <f>IFERROR(__xludf.DUMMYFUNCTION("""COMPUTED_VALUE"""),2.58021282E8)</f>
        <v>258021282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IFERROR(__xludf.DUMMYFUNCTION("""COMPUTED_VALUE"""),1483.82)</f>
        <v>1483.82</v>
      </c>
      <c r="D11" s="2">
        <f>IFERROR(__xludf.DUMMYFUNCTION("""COMPUTED_VALUE"""),45307.66666666667)</f>
        <v>45307.66667</v>
      </c>
      <c r="E11" s="1">
        <f>IFERROR(__xludf.DUMMYFUNCTION("""COMPUTED_VALUE"""),1483.82)</f>
        <v>1483.82</v>
      </c>
      <c r="G11" s="2">
        <f>IFERROR(__xludf.DUMMYFUNCTION("""COMPUTED_VALUE"""),45307.66666666667)</f>
        <v>45307.66667</v>
      </c>
      <c r="H11" s="1">
        <f>IFERROR(__xludf.DUMMYFUNCTION("""COMPUTED_VALUE"""),1474.94)</f>
        <v>1474.94</v>
      </c>
      <c r="J11" s="2">
        <f>IFERROR(__xludf.DUMMYFUNCTION("""COMPUTED_VALUE"""),45307.66666666667)</f>
        <v>45307.66667</v>
      </c>
      <c r="K11" s="1">
        <f>IFERROR(__xludf.DUMMYFUNCTION("""COMPUTED_VALUE"""),1477.63)</f>
        <v>1477.63</v>
      </c>
      <c r="M11" s="2">
        <f>IFERROR(__xludf.DUMMYFUNCTION("""COMPUTED_VALUE"""),45307.66666666667)</f>
        <v>45307.66667</v>
      </c>
      <c r="N11" s="1">
        <f>IFERROR(__xludf.DUMMYFUNCTION("""COMPUTED_VALUE"""),2.77332683E8)</f>
        <v>277332683</v>
      </c>
    </row>
    <row r="12">
      <c r="A12" s="2">
        <f>IFERROR(__xludf.DUMMYFUNCTION("""COMPUTED_VALUE"""),45308.66666666667)</f>
        <v>45308.66667</v>
      </c>
      <c r="B12" s="1">
        <f>IFERROR(__xludf.DUMMYFUNCTION("""COMPUTED_VALUE"""),1477.12)</f>
        <v>1477.12</v>
      </c>
      <c r="D12" s="2">
        <f>IFERROR(__xludf.DUMMYFUNCTION("""COMPUTED_VALUE"""),45308.66666666667)</f>
        <v>45308.66667</v>
      </c>
      <c r="E12" s="1">
        <f>IFERROR(__xludf.DUMMYFUNCTION("""COMPUTED_VALUE"""),1480.52)</f>
        <v>1480.52</v>
      </c>
      <c r="G12" s="2">
        <f>IFERROR(__xludf.DUMMYFUNCTION("""COMPUTED_VALUE"""),45308.66666666667)</f>
        <v>45308.66667</v>
      </c>
      <c r="H12" s="1">
        <f>IFERROR(__xludf.DUMMYFUNCTION("""COMPUTED_VALUE"""),1469.32)</f>
        <v>1469.32</v>
      </c>
      <c r="J12" s="2">
        <f>IFERROR(__xludf.DUMMYFUNCTION("""COMPUTED_VALUE"""),45308.66666666667)</f>
        <v>45308.66667</v>
      </c>
      <c r="K12" s="1">
        <f>IFERROR(__xludf.DUMMYFUNCTION("""COMPUTED_VALUE"""),1473.51)</f>
        <v>1473.51</v>
      </c>
      <c r="M12" s="2">
        <f>IFERROR(__xludf.DUMMYFUNCTION("""COMPUTED_VALUE"""),45308.66666666667)</f>
        <v>45308.66667</v>
      </c>
      <c r="N12" s="1">
        <f>IFERROR(__xludf.DUMMYFUNCTION("""COMPUTED_VALUE"""),2.66267612E8)</f>
        <v>266267612</v>
      </c>
    </row>
    <row r="13">
      <c r="A13" s="2">
        <f>IFERROR(__xludf.DUMMYFUNCTION("""COMPUTED_VALUE"""),45309.66666666667)</f>
        <v>45309.66667</v>
      </c>
      <c r="B13" s="1">
        <f>IFERROR(__xludf.DUMMYFUNCTION("""COMPUTED_VALUE"""),1472.41)</f>
        <v>1472.41</v>
      </c>
      <c r="D13" s="2">
        <f>IFERROR(__xludf.DUMMYFUNCTION("""COMPUTED_VALUE"""),45309.66666666667)</f>
        <v>45309.66667</v>
      </c>
      <c r="E13" s="1">
        <f>IFERROR(__xludf.DUMMYFUNCTION("""COMPUTED_VALUE"""),1474.81)</f>
        <v>1474.81</v>
      </c>
      <c r="G13" s="2">
        <f>IFERROR(__xludf.DUMMYFUNCTION("""COMPUTED_VALUE"""),45309.66666666667)</f>
        <v>45309.66667</v>
      </c>
      <c r="H13" s="1">
        <f>IFERROR(__xludf.DUMMYFUNCTION("""COMPUTED_VALUE"""),1455.03)</f>
        <v>1455.03</v>
      </c>
      <c r="J13" s="2">
        <f>IFERROR(__xludf.DUMMYFUNCTION("""COMPUTED_VALUE"""),45309.66666666667)</f>
        <v>45309.66667</v>
      </c>
      <c r="K13" s="1">
        <f>IFERROR(__xludf.DUMMYFUNCTION("""COMPUTED_VALUE"""),1473.81)</f>
        <v>1473.81</v>
      </c>
      <c r="M13" s="2">
        <f>IFERROR(__xludf.DUMMYFUNCTION("""COMPUTED_VALUE"""),45309.66666666667)</f>
        <v>45309.66667</v>
      </c>
      <c r="N13" s="1">
        <f>IFERROR(__xludf.DUMMYFUNCTION("""COMPUTED_VALUE"""),3.15363658E8)</f>
        <v>315363658</v>
      </c>
    </row>
    <row r="14">
      <c r="A14" s="2">
        <f>IFERROR(__xludf.DUMMYFUNCTION("""COMPUTED_VALUE"""),45310.66666666667)</f>
        <v>45310.66667</v>
      </c>
      <c r="B14" s="1">
        <f>IFERROR(__xludf.DUMMYFUNCTION("""COMPUTED_VALUE"""),1474.32)</f>
        <v>1474.32</v>
      </c>
      <c r="D14" s="2">
        <f>IFERROR(__xludf.DUMMYFUNCTION("""COMPUTED_VALUE"""),45310.66666666667)</f>
        <v>45310.66667</v>
      </c>
      <c r="E14" s="1">
        <f>IFERROR(__xludf.DUMMYFUNCTION("""COMPUTED_VALUE"""),1477.63)</f>
        <v>1477.63</v>
      </c>
      <c r="G14" s="2">
        <f>IFERROR(__xludf.DUMMYFUNCTION("""COMPUTED_VALUE"""),45310.66666666667)</f>
        <v>45310.66667</v>
      </c>
      <c r="H14" s="1">
        <f>IFERROR(__xludf.DUMMYFUNCTION("""COMPUTED_VALUE"""),1466.41)</f>
        <v>1466.41</v>
      </c>
      <c r="J14" s="2">
        <f>IFERROR(__xludf.DUMMYFUNCTION("""COMPUTED_VALUE"""),45310.66666666667)</f>
        <v>45310.66667</v>
      </c>
      <c r="K14" s="1">
        <f>IFERROR(__xludf.DUMMYFUNCTION("""COMPUTED_VALUE"""),1475.19)</f>
        <v>1475.19</v>
      </c>
      <c r="M14" s="2">
        <f>IFERROR(__xludf.DUMMYFUNCTION("""COMPUTED_VALUE"""),45310.66666666667)</f>
        <v>45310.66667</v>
      </c>
      <c r="N14" s="1">
        <f>IFERROR(__xludf.DUMMYFUNCTION("""COMPUTED_VALUE"""),3.08476262E8)</f>
        <v>308476262</v>
      </c>
    </row>
    <row r="15">
      <c r="A15" s="2">
        <f>IFERROR(__xludf.DUMMYFUNCTION("""COMPUTED_VALUE"""),45313.66666666667)</f>
        <v>45313.66667</v>
      </c>
      <c r="B15" s="1">
        <f>IFERROR(__xludf.DUMMYFUNCTION("""COMPUTED_VALUE"""),1476.76)</f>
        <v>1476.76</v>
      </c>
      <c r="D15" s="2">
        <f>IFERROR(__xludf.DUMMYFUNCTION("""COMPUTED_VALUE"""),45313.66666666667)</f>
        <v>45313.66667</v>
      </c>
      <c r="E15" s="1">
        <f>IFERROR(__xludf.DUMMYFUNCTION("""COMPUTED_VALUE"""),1485.93)</f>
        <v>1485.93</v>
      </c>
      <c r="G15" s="2">
        <f>IFERROR(__xludf.DUMMYFUNCTION("""COMPUTED_VALUE"""),45313.66666666667)</f>
        <v>45313.66667</v>
      </c>
      <c r="H15" s="1">
        <f>IFERROR(__xludf.DUMMYFUNCTION("""COMPUTED_VALUE"""),1473.22)</f>
        <v>1473.22</v>
      </c>
      <c r="J15" s="2">
        <f>IFERROR(__xludf.DUMMYFUNCTION("""COMPUTED_VALUE"""),45313.66666666667)</f>
        <v>45313.66667</v>
      </c>
      <c r="K15" s="1">
        <f>IFERROR(__xludf.DUMMYFUNCTION("""COMPUTED_VALUE"""),1481.76)</f>
        <v>1481.76</v>
      </c>
      <c r="M15" s="2">
        <f>IFERROR(__xludf.DUMMYFUNCTION("""COMPUTED_VALUE"""),45313.66666666667)</f>
        <v>45313.66667</v>
      </c>
      <c r="N15" s="1">
        <f>IFERROR(__xludf.DUMMYFUNCTION("""COMPUTED_VALUE"""),3.02240614E8)</f>
        <v>302240614</v>
      </c>
    </row>
    <row r="16">
      <c r="A16" s="2">
        <f>IFERROR(__xludf.DUMMYFUNCTION("""COMPUTED_VALUE"""),45314.66666666667)</f>
        <v>45314.66667</v>
      </c>
      <c r="B16" s="1">
        <f>IFERROR(__xludf.DUMMYFUNCTION("""COMPUTED_VALUE"""),1480.45)</f>
        <v>1480.45</v>
      </c>
      <c r="D16" s="2">
        <f>IFERROR(__xludf.DUMMYFUNCTION("""COMPUTED_VALUE"""),45314.66666666667)</f>
        <v>45314.66667</v>
      </c>
      <c r="E16" s="1">
        <f>IFERROR(__xludf.DUMMYFUNCTION("""COMPUTED_VALUE"""),1482.1)</f>
        <v>1482.1</v>
      </c>
      <c r="G16" s="2">
        <f>IFERROR(__xludf.DUMMYFUNCTION("""COMPUTED_VALUE"""),45314.66666666667)</f>
        <v>45314.66667</v>
      </c>
      <c r="H16" s="1">
        <f>IFERROR(__xludf.DUMMYFUNCTION("""COMPUTED_VALUE"""),1470.94)</f>
        <v>1470.94</v>
      </c>
      <c r="J16" s="2">
        <f>IFERROR(__xludf.DUMMYFUNCTION("""COMPUTED_VALUE"""),45314.66666666667)</f>
        <v>45314.66667</v>
      </c>
      <c r="K16" s="1">
        <f>IFERROR(__xludf.DUMMYFUNCTION("""COMPUTED_VALUE"""),1481.31)</f>
        <v>1481.31</v>
      </c>
      <c r="M16" s="2">
        <f>IFERROR(__xludf.DUMMYFUNCTION("""COMPUTED_VALUE"""),45314.66666666667)</f>
        <v>45314.66667</v>
      </c>
      <c r="N16" s="1">
        <f>IFERROR(__xludf.DUMMYFUNCTION("""COMPUTED_VALUE"""),2.43635765E8)</f>
        <v>243635765</v>
      </c>
    </row>
    <row r="17">
      <c r="A17" s="2">
        <f>IFERROR(__xludf.DUMMYFUNCTION("""COMPUTED_VALUE"""),45315.66666666667)</f>
        <v>45315.66667</v>
      </c>
      <c r="B17" s="1">
        <f>IFERROR(__xludf.DUMMYFUNCTION("""COMPUTED_VALUE"""),1481.85)</f>
        <v>1481.85</v>
      </c>
      <c r="D17" s="2">
        <f>IFERROR(__xludf.DUMMYFUNCTION("""COMPUTED_VALUE"""),45315.66666666667)</f>
        <v>45315.66667</v>
      </c>
      <c r="E17" s="1">
        <f>IFERROR(__xludf.DUMMYFUNCTION("""COMPUTED_VALUE"""),1488.62)</f>
        <v>1488.62</v>
      </c>
      <c r="G17" s="2">
        <f>IFERROR(__xludf.DUMMYFUNCTION("""COMPUTED_VALUE"""),45315.66666666667)</f>
        <v>45315.66667</v>
      </c>
      <c r="H17" s="1">
        <f>IFERROR(__xludf.DUMMYFUNCTION("""COMPUTED_VALUE"""),1467.12)</f>
        <v>1467.12</v>
      </c>
      <c r="J17" s="2">
        <f>IFERROR(__xludf.DUMMYFUNCTION("""COMPUTED_VALUE"""),45315.66666666667)</f>
        <v>45315.66667</v>
      </c>
      <c r="K17" s="1">
        <f>IFERROR(__xludf.DUMMYFUNCTION("""COMPUTED_VALUE"""),1467.54)</f>
        <v>1467.54</v>
      </c>
      <c r="M17" s="2">
        <f>IFERROR(__xludf.DUMMYFUNCTION("""COMPUTED_VALUE"""),45315.66666666667)</f>
        <v>45315.66667</v>
      </c>
      <c r="N17" s="1">
        <f>IFERROR(__xludf.DUMMYFUNCTION("""COMPUTED_VALUE"""),2.73756582E8)</f>
        <v>273756582</v>
      </c>
    </row>
    <row r="18">
      <c r="A18" s="2">
        <f>IFERROR(__xludf.DUMMYFUNCTION("""COMPUTED_VALUE"""),45316.66666666667)</f>
        <v>45316.66667</v>
      </c>
      <c r="B18" s="1">
        <f>IFERROR(__xludf.DUMMYFUNCTION("""COMPUTED_VALUE"""),1460.59)</f>
        <v>1460.59</v>
      </c>
      <c r="D18" s="2">
        <f>IFERROR(__xludf.DUMMYFUNCTION("""COMPUTED_VALUE"""),45316.66666666667)</f>
        <v>45316.66667</v>
      </c>
      <c r="E18" s="1">
        <f>IFERROR(__xludf.DUMMYFUNCTION("""COMPUTED_VALUE"""),1464.77)</f>
        <v>1464.77</v>
      </c>
      <c r="G18" s="2">
        <f>IFERROR(__xludf.DUMMYFUNCTION("""COMPUTED_VALUE"""),45316.66666666667)</f>
        <v>45316.66667</v>
      </c>
      <c r="H18" s="1">
        <f>IFERROR(__xludf.DUMMYFUNCTION("""COMPUTED_VALUE"""),1451.52)</f>
        <v>1451.52</v>
      </c>
      <c r="J18" s="2">
        <f>IFERROR(__xludf.DUMMYFUNCTION("""COMPUTED_VALUE"""),45316.66666666667)</f>
        <v>45316.66667</v>
      </c>
      <c r="K18" s="1">
        <f>IFERROR(__xludf.DUMMYFUNCTION("""COMPUTED_VALUE"""),1464.49)</f>
        <v>1464.49</v>
      </c>
      <c r="M18" s="2">
        <f>IFERROR(__xludf.DUMMYFUNCTION("""COMPUTED_VALUE"""),45316.66666666667)</f>
        <v>45316.66667</v>
      </c>
      <c r="N18" s="1">
        <f>IFERROR(__xludf.DUMMYFUNCTION("""COMPUTED_VALUE"""),3.10469328E8)</f>
        <v>310469328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IFERROR(__xludf.DUMMYFUNCTION("""COMPUTED_VALUE"""),1470.29)</f>
        <v>1470.29</v>
      </c>
      <c r="D19" s="2">
        <f>IFERROR(__xludf.DUMMYFUNCTION("""COMPUTED_VALUE"""),45317.66666666667)</f>
        <v>45317.66667</v>
      </c>
      <c r="E19" s="1">
        <f>IFERROR(__xludf.DUMMYFUNCTION("""COMPUTED_VALUE"""),1476.12)</f>
        <v>1476.12</v>
      </c>
      <c r="G19" s="2">
        <f>IFERROR(__xludf.DUMMYFUNCTION("""COMPUTED_VALUE"""),45317.66666666667)</f>
        <v>45317.66667</v>
      </c>
      <c r="H19" s="1">
        <f>IFERROR(__xludf.DUMMYFUNCTION("""COMPUTED_VALUE"""),1470.13)</f>
        <v>1470.13</v>
      </c>
      <c r="J19" s="2">
        <f>IFERROR(__xludf.DUMMYFUNCTION("""COMPUTED_VALUE"""),45317.66666666667)</f>
        <v>45317.66667</v>
      </c>
      <c r="K19" s="1">
        <f>IFERROR(__xludf.DUMMYFUNCTION("""COMPUTED_VALUE"""),1472.71)</f>
        <v>1472.71</v>
      </c>
      <c r="M19" s="2">
        <f>IFERROR(__xludf.DUMMYFUNCTION("""COMPUTED_VALUE"""),45317.66666666667)</f>
        <v>45317.66667</v>
      </c>
      <c r="N19" s="1">
        <f>IFERROR(__xludf.DUMMYFUNCTION("""COMPUTED_VALUE"""),2.73186763E8)</f>
        <v>273186763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IFERROR(__xludf.DUMMYFUNCTION("""COMPUTED_VALUE"""),1472.22)</f>
        <v>1472.22</v>
      </c>
      <c r="D20" s="2">
        <f>IFERROR(__xludf.DUMMYFUNCTION("""COMPUTED_VALUE"""),45320.66666666667)</f>
        <v>45320.66667</v>
      </c>
      <c r="E20" s="1">
        <f>IFERROR(__xludf.DUMMYFUNCTION("""COMPUTED_VALUE"""),1483.9)</f>
        <v>1483.9</v>
      </c>
      <c r="G20" s="2">
        <f>IFERROR(__xludf.DUMMYFUNCTION("""COMPUTED_VALUE"""),45320.66666666667)</f>
        <v>45320.66667</v>
      </c>
      <c r="H20" s="1">
        <f>IFERROR(__xludf.DUMMYFUNCTION("""COMPUTED_VALUE"""),1472.22)</f>
        <v>1472.22</v>
      </c>
      <c r="J20" s="2">
        <f>IFERROR(__xludf.DUMMYFUNCTION("""COMPUTED_VALUE"""),45320.66666666667)</f>
        <v>45320.66667</v>
      </c>
      <c r="K20" s="1">
        <f>IFERROR(__xludf.DUMMYFUNCTION("""COMPUTED_VALUE"""),1483.58)</f>
        <v>1483.58</v>
      </c>
      <c r="M20" s="2">
        <f>IFERROR(__xludf.DUMMYFUNCTION("""COMPUTED_VALUE"""),45320.66666666667)</f>
        <v>45320.66667</v>
      </c>
      <c r="N20" s="1">
        <f>IFERROR(__xludf.DUMMYFUNCTION("""COMPUTED_VALUE"""),3.09029667E8)</f>
        <v>309029667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IFERROR(__xludf.DUMMYFUNCTION("""COMPUTED_VALUE"""),1482.78)</f>
        <v>1482.78</v>
      </c>
      <c r="D21" s="2">
        <f>IFERROR(__xludf.DUMMYFUNCTION("""COMPUTED_VALUE"""),45321.66666666667)</f>
        <v>45321.66667</v>
      </c>
      <c r="E21" s="1">
        <f>IFERROR(__xludf.DUMMYFUNCTION("""COMPUTED_VALUE"""),1488.76)</f>
        <v>1488.76</v>
      </c>
      <c r="G21" s="2">
        <f>IFERROR(__xludf.DUMMYFUNCTION("""COMPUTED_VALUE"""),45321.66666666667)</f>
        <v>45321.66667</v>
      </c>
      <c r="H21" s="1">
        <f>IFERROR(__xludf.DUMMYFUNCTION("""COMPUTED_VALUE"""),1478.74)</f>
        <v>1478.74</v>
      </c>
      <c r="J21" s="2">
        <f>IFERROR(__xludf.DUMMYFUNCTION("""COMPUTED_VALUE"""),45321.66666666667)</f>
        <v>45321.66667</v>
      </c>
      <c r="K21" s="1">
        <f>IFERROR(__xludf.DUMMYFUNCTION("""COMPUTED_VALUE"""),1485.65)</f>
        <v>1485.65</v>
      </c>
      <c r="M21" s="2">
        <f>IFERROR(__xludf.DUMMYFUNCTION("""COMPUTED_VALUE"""),45321.66666666667)</f>
        <v>45321.66667</v>
      </c>
      <c r="N21" s="1">
        <f>IFERROR(__xludf.DUMMYFUNCTION("""COMPUTED_VALUE"""),3.14811204E8)</f>
        <v>314811204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IFERROR(__xludf.DUMMYFUNCTION("""COMPUTED_VALUE"""),1486.9)</f>
        <v>1486.9</v>
      </c>
      <c r="D22" s="2">
        <f>IFERROR(__xludf.DUMMYFUNCTION("""COMPUTED_VALUE"""),45322.66666666667)</f>
        <v>45322.66667</v>
      </c>
      <c r="E22" s="1">
        <f>IFERROR(__xludf.DUMMYFUNCTION("""COMPUTED_VALUE"""),1496.24)</f>
        <v>1496.24</v>
      </c>
      <c r="G22" s="2">
        <f>IFERROR(__xludf.DUMMYFUNCTION("""COMPUTED_VALUE"""),45322.66666666667)</f>
        <v>45322.66667</v>
      </c>
      <c r="H22" s="1">
        <f>IFERROR(__xludf.DUMMYFUNCTION("""COMPUTED_VALUE"""),1481.36)</f>
        <v>1481.36</v>
      </c>
      <c r="J22" s="2">
        <f>IFERROR(__xludf.DUMMYFUNCTION("""COMPUTED_VALUE"""),45322.66666666667)</f>
        <v>45322.66667</v>
      </c>
      <c r="K22" s="1">
        <f>IFERROR(__xludf.DUMMYFUNCTION("""COMPUTED_VALUE"""),1481.73)</f>
        <v>1481.73</v>
      </c>
      <c r="M22" s="2">
        <f>IFERROR(__xludf.DUMMYFUNCTION("""COMPUTED_VALUE"""),45322.66666666667)</f>
        <v>45322.66667</v>
      </c>
      <c r="N22" s="1">
        <f>IFERROR(__xludf.DUMMYFUNCTION("""COMPUTED_VALUE"""),3.82190132E8)</f>
        <v>382190132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IFERROR(__xludf.DUMMYFUNCTION("""COMPUTED_VALUE"""),1484.13)</f>
        <v>1484.13</v>
      </c>
      <c r="D23" s="2">
        <f>IFERROR(__xludf.DUMMYFUNCTION("""COMPUTED_VALUE"""),45323.66666666667)</f>
        <v>45323.66667</v>
      </c>
      <c r="E23" s="1">
        <f>IFERROR(__xludf.DUMMYFUNCTION("""COMPUTED_VALUE"""),1500.71)</f>
        <v>1500.71</v>
      </c>
      <c r="G23" s="2">
        <f>IFERROR(__xludf.DUMMYFUNCTION("""COMPUTED_VALUE"""),45323.66666666667)</f>
        <v>45323.66667</v>
      </c>
      <c r="H23" s="1">
        <f>IFERROR(__xludf.DUMMYFUNCTION("""COMPUTED_VALUE"""),1477.24)</f>
        <v>1477.24</v>
      </c>
      <c r="J23" s="2">
        <f>IFERROR(__xludf.DUMMYFUNCTION("""COMPUTED_VALUE"""),45323.66666666667)</f>
        <v>45323.66667</v>
      </c>
      <c r="K23" s="1">
        <f>IFERROR(__xludf.DUMMYFUNCTION("""COMPUTED_VALUE"""),1500.65)</f>
        <v>1500.65</v>
      </c>
      <c r="M23" s="2">
        <f>IFERROR(__xludf.DUMMYFUNCTION("""COMPUTED_VALUE"""),45323.66666666667)</f>
        <v>45323.66667</v>
      </c>
      <c r="N23" s="1">
        <f>IFERROR(__xludf.DUMMYFUNCTION("""COMPUTED_VALUE"""),3.19432456E8)</f>
        <v>319432456</v>
      </c>
    </row>
    <row r="24">
      <c r="A24" s="2">
        <f>IFERROR(__xludf.DUMMYFUNCTION("""COMPUTED_VALUE"""),45324.66666666667)</f>
        <v>45324.66667</v>
      </c>
      <c r="B24" s="1">
        <f>IFERROR(__xludf.DUMMYFUNCTION("""COMPUTED_VALUE"""),1500.67)</f>
        <v>1500.67</v>
      </c>
      <c r="D24" s="2">
        <f>IFERROR(__xludf.DUMMYFUNCTION("""COMPUTED_VALUE"""),45324.66666666667)</f>
        <v>45324.66667</v>
      </c>
      <c r="E24" s="1">
        <f>IFERROR(__xludf.DUMMYFUNCTION("""COMPUTED_VALUE"""),1505.36)</f>
        <v>1505.36</v>
      </c>
      <c r="G24" s="2">
        <f>IFERROR(__xludf.DUMMYFUNCTION("""COMPUTED_VALUE"""),45324.66666666667)</f>
        <v>45324.66667</v>
      </c>
      <c r="H24" s="1">
        <f>IFERROR(__xludf.DUMMYFUNCTION("""COMPUTED_VALUE"""),1490.44)</f>
        <v>1490.44</v>
      </c>
      <c r="J24" s="2">
        <f>IFERROR(__xludf.DUMMYFUNCTION("""COMPUTED_VALUE"""),45324.66666666667)</f>
        <v>45324.66667</v>
      </c>
      <c r="K24" s="1">
        <f>IFERROR(__xludf.DUMMYFUNCTION("""COMPUTED_VALUE"""),1498.76)</f>
        <v>1498.76</v>
      </c>
      <c r="M24" s="2">
        <f>IFERROR(__xludf.DUMMYFUNCTION("""COMPUTED_VALUE"""),45324.66666666667)</f>
        <v>45324.66667</v>
      </c>
      <c r="N24" s="1">
        <f>IFERROR(__xludf.DUMMYFUNCTION("""COMPUTED_VALUE"""),3.07158366E8)</f>
        <v>307158366</v>
      </c>
    </row>
    <row r="25">
      <c r="A25" s="2">
        <f>IFERROR(__xludf.DUMMYFUNCTION("""COMPUTED_VALUE"""),45327.66666666667)</f>
        <v>45327.66667</v>
      </c>
      <c r="B25" s="1">
        <f>IFERROR(__xludf.DUMMYFUNCTION("""COMPUTED_VALUE"""),1498.47)</f>
        <v>1498.47</v>
      </c>
      <c r="D25" s="2">
        <f>IFERROR(__xludf.DUMMYFUNCTION("""COMPUTED_VALUE"""),45327.66666666667)</f>
        <v>45327.66667</v>
      </c>
      <c r="E25" s="1">
        <f>IFERROR(__xludf.DUMMYFUNCTION("""COMPUTED_VALUE"""),1511.53)</f>
        <v>1511.53</v>
      </c>
      <c r="G25" s="2">
        <f>IFERROR(__xludf.DUMMYFUNCTION("""COMPUTED_VALUE"""),45327.66666666667)</f>
        <v>45327.66667</v>
      </c>
      <c r="H25" s="1">
        <f>IFERROR(__xludf.DUMMYFUNCTION("""COMPUTED_VALUE"""),1497.17)</f>
        <v>1497.17</v>
      </c>
      <c r="J25" s="2">
        <f>IFERROR(__xludf.DUMMYFUNCTION("""COMPUTED_VALUE"""),45327.66666666667)</f>
        <v>45327.66667</v>
      </c>
      <c r="K25" s="1">
        <f>IFERROR(__xludf.DUMMYFUNCTION("""COMPUTED_VALUE"""),1502.88)</f>
        <v>1502.88</v>
      </c>
      <c r="M25" s="2">
        <f>IFERROR(__xludf.DUMMYFUNCTION("""COMPUTED_VALUE"""),45327.66666666667)</f>
        <v>45327.66667</v>
      </c>
      <c r="N25" s="1">
        <f>IFERROR(__xludf.DUMMYFUNCTION("""COMPUTED_VALUE"""),3.24544262E8)</f>
        <v>324544262</v>
      </c>
    </row>
    <row r="26">
      <c r="A26" s="2">
        <f>IFERROR(__xludf.DUMMYFUNCTION("""COMPUTED_VALUE"""),45328.66666666667)</f>
        <v>45328.66667</v>
      </c>
      <c r="B26" s="1">
        <f>IFERROR(__xludf.DUMMYFUNCTION("""COMPUTED_VALUE"""),1513.02)</f>
        <v>1513.02</v>
      </c>
      <c r="D26" s="2">
        <f>IFERROR(__xludf.DUMMYFUNCTION("""COMPUTED_VALUE"""),45328.66666666667)</f>
        <v>45328.66667</v>
      </c>
      <c r="E26" s="1">
        <f>IFERROR(__xludf.DUMMYFUNCTION("""COMPUTED_VALUE"""),1520.86)</f>
        <v>1520.86</v>
      </c>
      <c r="G26" s="2">
        <f>IFERROR(__xludf.DUMMYFUNCTION("""COMPUTED_VALUE"""),45328.66666666667)</f>
        <v>45328.66667</v>
      </c>
      <c r="H26" s="1">
        <f>IFERROR(__xludf.DUMMYFUNCTION("""COMPUTED_VALUE"""),1507.06)</f>
        <v>1507.06</v>
      </c>
      <c r="J26" s="2">
        <f>IFERROR(__xludf.DUMMYFUNCTION("""COMPUTED_VALUE"""),45328.66666666667)</f>
        <v>45328.66667</v>
      </c>
      <c r="K26" s="1">
        <f>IFERROR(__xludf.DUMMYFUNCTION("""COMPUTED_VALUE"""),1520.21)</f>
        <v>1520.21</v>
      </c>
      <c r="M26" s="2">
        <f>IFERROR(__xludf.DUMMYFUNCTION("""COMPUTED_VALUE"""),45328.66666666667)</f>
        <v>45328.66667</v>
      </c>
      <c r="N26" s="1">
        <f>IFERROR(__xludf.DUMMYFUNCTION("""COMPUTED_VALUE"""),3.4849265E8)</f>
        <v>348492650</v>
      </c>
    </row>
    <row r="27">
      <c r="A27" s="2">
        <f>IFERROR(__xludf.DUMMYFUNCTION("""COMPUTED_VALUE"""),45329.66666666667)</f>
        <v>45329.66667</v>
      </c>
      <c r="B27" s="1">
        <f>IFERROR(__xludf.DUMMYFUNCTION("""COMPUTED_VALUE"""),1522.6)</f>
        <v>1522.6</v>
      </c>
      <c r="D27" s="2">
        <f>IFERROR(__xludf.DUMMYFUNCTION("""COMPUTED_VALUE"""),45329.66666666667)</f>
        <v>45329.66667</v>
      </c>
      <c r="E27" s="1">
        <f>IFERROR(__xludf.DUMMYFUNCTION("""COMPUTED_VALUE"""),1530.01)</f>
        <v>1530.01</v>
      </c>
      <c r="G27" s="2">
        <f>IFERROR(__xludf.DUMMYFUNCTION("""COMPUTED_VALUE"""),45329.66666666667)</f>
        <v>45329.66667</v>
      </c>
      <c r="H27" s="1">
        <f>IFERROR(__xludf.DUMMYFUNCTION("""COMPUTED_VALUE"""),1520.73)</f>
        <v>1520.73</v>
      </c>
      <c r="J27" s="2">
        <f>IFERROR(__xludf.DUMMYFUNCTION("""COMPUTED_VALUE"""),45329.66666666667)</f>
        <v>45329.66667</v>
      </c>
      <c r="K27" s="1">
        <f>IFERROR(__xludf.DUMMYFUNCTION("""COMPUTED_VALUE"""),1522.73)</f>
        <v>1522.73</v>
      </c>
      <c r="M27" s="2">
        <f>IFERROR(__xludf.DUMMYFUNCTION("""COMPUTED_VALUE"""),45329.66666666667)</f>
        <v>45329.66667</v>
      </c>
      <c r="N27" s="1">
        <f>IFERROR(__xludf.DUMMYFUNCTION("""COMPUTED_VALUE"""),3.05938961E8)</f>
        <v>305938961</v>
      </c>
    </row>
    <row r="28">
      <c r="A28" s="2">
        <f>IFERROR(__xludf.DUMMYFUNCTION("""COMPUTED_VALUE"""),45330.66666666667)</f>
        <v>45330.66667</v>
      </c>
      <c r="B28" s="1">
        <f>IFERROR(__xludf.DUMMYFUNCTION("""COMPUTED_VALUE"""),1521.6)</f>
        <v>1521.6</v>
      </c>
      <c r="D28" s="2">
        <f>IFERROR(__xludf.DUMMYFUNCTION("""COMPUTED_VALUE"""),45330.66666666667)</f>
        <v>45330.66667</v>
      </c>
      <c r="E28" s="1">
        <f>IFERROR(__xludf.DUMMYFUNCTION("""COMPUTED_VALUE"""),1522.06)</f>
        <v>1522.06</v>
      </c>
      <c r="G28" s="2">
        <f>IFERROR(__xludf.DUMMYFUNCTION("""COMPUTED_VALUE"""),45330.66666666667)</f>
        <v>45330.66667</v>
      </c>
      <c r="H28" s="1">
        <f>IFERROR(__xludf.DUMMYFUNCTION("""COMPUTED_VALUE"""),1514.13)</f>
        <v>1514.13</v>
      </c>
      <c r="J28" s="2">
        <f>IFERROR(__xludf.DUMMYFUNCTION("""COMPUTED_VALUE"""),45330.66666666667)</f>
        <v>45330.66667</v>
      </c>
      <c r="K28" s="1">
        <f>IFERROR(__xludf.DUMMYFUNCTION("""COMPUTED_VALUE"""),1521.26)</f>
        <v>1521.26</v>
      </c>
      <c r="M28" s="2">
        <f>IFERROR(__xludf.DUMMYFUNCTION("""COMPUTED_VALUE"""),45330.66666666667)</f>
        <v>45330.66667</v>
      </c>
      <c r="N28" s="1">
        <f>IFERROR(__xludf.DUMMYFUNCTION("""COMPUTED_VALUE"""),2.98754565E8)</f>
        <v>298754565</v>
      </c>
    </row>
    <row r="29">
      <c r="A29" s="2">
        <f>IFERROR(__xludf.DUMMYFUNCTION("""COMPUTED_VALUE"""),45331.66666666667)</f>
        <v>45331.66667</v>
      </c>
      <c r="B29" s="1">
        <f>IFERROR(__xludf.DUMMYFUNCTION("""COMPUTED_VALUE"""),1521.1)</f>
        <v>1521.1</v>
      </c>
      <c r="D29" s="2">
        <f>IFERROR(__xludf.DUMMYFUNCTION("""COMPUTED_VALUE"""),45331.66666666667)</f>
        <v>45331.66667</v>
      </c>
      <c r="E29" s="1">
        <f>IFERROR(__xludf.DUMMYFUNCTION("""COMPUTED_VALUE"""),1523.58)</f>
        <v>1523.58</v>
      </c>
      <c r="G29" s="2">
        <f>IFERROR(__xludf.DUMMYFUNCTION("""COMPUTED_VALUE"""),45331.66666666667)</f>
        <v>45331.66667</v>
      </c>
      <c r="H29" s="1">
        <f>IFERROR(__xludf.DUMMYFUNCTION("""COMPUTED_VALUE"""),1515.7)</f>
        <v>1515.7</v>
      </c>
      <c r="J29" s="2">
        <f>IFERROR(__xludf.DUMMYFUNCTION("""COMPUTED_VALUE"""),45331.66666666667)</f>
        <v>45331.66667</v>
      </c>
      <c r="K29" s="1">
        <f>IFERROR(__xludf.DUMMYFUNCTION("""COMPUTED_VALUE"""),1520.73)</f>
        <v>1520.73</v>
      </c>
      <c r="M29" s="2">
        <f>IFERROR(__xludf.DUMMYFUNCTION("""COMPUTED_VALUE"""),45331.66666666667)</f>
        <v>45331.66667</v>
      </c>
      <c r="N29" s="1">
        <f>IFERROR(__xludf.DUMMYFUNCTION("""COMPUTED_VALUE"""),2.7567238E8)</f>
        <v>275672380</v>
      </c>
    </row>
    <row r="30">
      <c r="A30" s="2">
        <f>IFERROR(__xludf.DUMMYFUNCTION("""COMPUTED_VALUE"""),45334.66666666667)</f>
        <v>45334.66667</v>
      </c>
      <c r="B30" s="1">
        <f>IFERROR(__xludf.DUMMYFUNCTION("""COMPUTED_VALUE"""),1519.65)</f>
        <v>1519.65</v>
      </c>
      <c r="D30" s="2">
        <f>IFERROR(__xludf.DUMMYFUNCTION("""COMPUTED_VALUE"""),45334.66666666667)</f>
        <v>45334.66667</v>
      </c>
      <c r="E30" s="1">
        <f>IFERROR(__xludf.DUMMYFUNCTION("""COMPUTED_VALUE"""),1523.56)</f>
        <v>1523.56</v>
      </c>
      <c r="G30" s="2">
        <f>IFERROR(__xludf.DUMMYFUNCTION("""COMPUTED_VALUE"""),45334.66666666667)</f>
        <v>45334.66667</v>
      </c>
      <c r="H30" s="1">
        <f>IFERROR(__xludf.DUMMYFUNCTION("""COMPUTED_VALUE"""),1512.17)</f>
        <v>1512.17</v>
      </c>
      <c r="J30" s="2">
        <f>IFERROR(__xludf.DUMMYFUNCTION("""COMPUTED_VALUE"""),45334.66666666667)</f>
        <v>45334.66667</v>
      </c>
      <c r="K30" s="1">
        <f>IFERROR(__xludf.DUMMYFUNCTION("""COMPUTED_VALUE"""),1523.07)</f>
        <v>1523.07</v>
      </c>
      <c r="M30" s="2">
        <f>IFERROR(__xludf.DUMMYFUNCTION("""COMPUTED_VALUE"""),45334.66666666667)</f>
        <v>45334.66667</v>
      </c>
      <c r="N30" s="1">
        <f>IFERROR(__xludf.DUMMYFUNCTION("""COMPUTED_VALUE"""),2.71216661E8)</f>
        <v>271216661</v>
      </c>
    </row>
    <row r="31">
      <c r="A31" s="2">
        <f>IFERROR(__xludf.DUMMYFUNCTION("""COMPUTED_VALUE"""),45335.66666666667)</f>
        <v>45335.66667</v>
      </c>
      <c r="B31" s="1">
        <f>IFERROR(__xludf.DUMMYFUNCTION("""COMPUTED_VALUE"""),1518.21)</f>
        <v>1518.21</v>
      </c>
      <c r="D31" s="2">
        <f>IFERROR(__xludf.DUMMYFUNCTION("""COMPUTED_VALUE"""),45335.66666666667)</f>
        <v>45335.66667</v>
      </c>
      <c r="E31" s="1">
        <f>IFERROR(__xludf.DUMMYFUNCTION("""COMPUTED_VALUE"""),1523.44)</f>
        <v>1523.44</v>
      </c>
      <c r="G31" s="2">
        <f>IFERROR(__xludf.DUMMYFUNCTION("""COMPUTED_VALUE"""),45335.66666666667)</f>
        <v>45335.66667</v>
      </c>
      <c r="H31" s="1">
        <f>IFERROR(__xludf.DUMMYFUNCTION("""COMPUTED_VALUE"""),1499.91)</f>
        <v>1499.91</v>
      </c>
      <c r="J31" s="2">
        <f>IFERROR(__xludf.DUMMYFUNCTION("""COMPUTED_VALUE"""),45335.66666666667)</f>
        <v>45335.66667</v>
      </c>
      <c r="K31" s="1">
        <f>IFERROR(__xludf.DUMMYFUNCTION("""COMPUTED_VALUE"""),1508.22)</f>
        <v>1508.22</v>
      </c>
      <c r="M31" s="2">
        <f>IFERROR(__xludf.DUMMYFUNCTION("""COMPUTED_VALUE"""),45335.66666666667)</f>
        <v>45335.66667</v>
      </c>
      <c r="N31" s="1">
        <f>IFERROR(__xludf.DUMMYFUNCTION("""COMPUTED_VALUE"""),3.08941628E8)</f>
        <v>308941628</v>
      </c>
    </row>
    <row r="32">
      <c r="A32" s="2">
        <f>IFERROR(__xludf.DUMMYFUNCTION("""COMPUTED_VALUE"""),45336.66666666667)</f>
        <v>45336.66667</v>
      </c>
      <c r="B32" s="1">
        <f>IFERROR(__xludf.DUMMYFUNCTION("""COMPUTED_VALUE"""),1510.01)</f>
        <v>1510.01</v>
      </c>
      <c r="D32" s="2">
        <f>IFERROR(__xludf.DUMMYFUNCTION("""COMPUTED_VALUE"""),45336.66666666667)</f>
        <v>45336.66667</v>
      </c>
      <c r="E32" s="1">
        <f>IFERROR(__xludf.DUMMYFUNCTION("""COMPUTED_VALUE"""),1522.01)</f>
        <v>1522.01</v>
      </c>
      <c r="G32" s="2">
        <f>IFERROR(__xludf.DUMMYFUNCTION("""COMPUTED_VALUE"""),45336.66666666667)</f>
        <v>45336.66667</v>
      </c>
      <c r="H32" s="1">
        <f>IFERROR(__xludf.DUMMYFUNCTION("""COMPUTED_VALUE"""),1510.01)</f>
        <v>1510.01</v>
      </c>
      <c r="J32" s="2">
        <f>IFERROR(__xludf.DUMMYFUNCTION("""COMPUTED_VALUE"""),45336.66666666667)</f>
        <v>45336.66667</v>
      </c>
      <c r="K32" s="1">
        <f>IFERROR(__xludf.DUMMYFUNCTION("""COMPUTED_VALUE"""),1521.54)</f>
        <v>1521.54</v>
      </c>
      <c r="M32" s="2">
        <f>IFERROR(__xludf.DUMMYFUNCTION("""COMPUTED_VALUE"""),45336.66666666667)</f>
        <v>45336.66667</v>
      </c>
      <c r="N32" s="1">
        <f>IFERROR(__xludf.DUMMYFUNCTION("""COMPUTED_VALUE"""),2.83418625E8)</f>
        <v>283418625</v>
      </c>
    </row>
    <row r="33">
      <c r="A33" s="2">
        <f>IFERROR(__xludf.DUMMYFUNCTION("""COMPUTED_VALUE"""),45337.66666666667)</f>
        <v>45337.66667</v>
      </c>
      <c r="B33" s="1">
        <f>IFERROR(__xludf.DUMMYFUNCTION("""COMPUTED_VALUE"""),1523.59)</f>
        <v>1523.59</v>
      </c>
      <c r="D33" s="2">
        <f>IFERROR(__xludf.DUMMYFUNCTION("""COMPUTED_VALUE"""),45337.66666666667)</f>
        <v>45337.66667</v>
      </c>
      <c r="E33" s="1">
        <f>IFERROR(__xludf.DUMMYFUNCTION("""COMPUTED_VALUE"""),1535.39)</f>
        <v>1535.39</v>
      </c>
      <c r="G33" s="2">
        <f>IFERROR(__xludf.DUMMYFUNCTION("""COMPUTED_VALUE"""),45337.66666666667)</f>
        <v>45337.66667</v>
      </c>
      <c r="H33" s="1">
        <f>IFERROR(__xludf.DUMMYFUNCTION("""COMPUTED_VALUE"""),1520.54)</f>
        <v>1520.54</v>
      </c>
      <c r="J33" s="2">
        <f>IFERROR(__xludf.DUMMYFUNCTION("""COMPUTED_VALUE"""),45337.66666666667)</f>
        <v>45337.66667</v>
      </c>
      <c r="K33" s="1">
        <f>IFERROR(__xludf.DUMMYFUNCTION("""COMPUTED_VALUE"""),1532.45)</f>
        <v>1532.45</v>
      </c>
      <c r="M33" s="2">
        <f>IFERROR(__xludf.DUMMYFUNCTION("""COMPUTED_VALUE"""),45337.66666666667)</f>
        <v>45337.66667</v>
      </c>
      <c r="N33" s="1">
        <f>IFERROR(__xludf.DUMMYFUNCTION("""COMPUTED_VALUE"""),3.12694251E8)</f>
        <v>312694251</v>
      </c>
    </row>
    <row r="34">
      <c r="A34" s="2">
        <f>IFERROR(__xludf.DUMMYFUNCTION("""COMPUTED_VALUE"""),45338.66666666667)</f>
        <v>45338.66667</v>
      </c>
      <c r="B34" s="1">
        <f>IFERROR(__xludf.DUMMYFUNCTION("""COMPUTED_VALUE"""),1531.64)</f>
        <v>1531.64</v>
      </c>
      <c r="D34" s="2">
        <f>IFERROR(__xludf.DUMMYFUNCTION("""COMPUTED_VALUE"""),45338.66666666667)</f>
        <v>45338.66667</v>
      </c>
      <c r="E34" s="1">
        <f>IFERROR(__xludf.DUMMYFUNCTION("""COMPUTED_VALUE"""),1547.47)</f>
        <v>1547.47</v>
      </c>
      <c r="G34" s="2">
        <f>IFERROR(__xludf.DUMMYFUNCTION("""COMPUTED_VALUE"""),45338.66666666667)</f>
        <v>45338.66667</v>
      </c>
      <c r="H34" s="1">
        <f>IFERROR(__xludf.DUMMYFUNCTION("""COMPUTED_VALUE"""),1529.2)</f>
        <v>1529.2</v>
      </c>
      <c r="J34" s="2">
        <f>IFERROR(__xludf.DUMMYFUNCTION("""COMPUTED_VALUE"""),45338.66666666667)</f>
        <v>45338.66667</v>
      </c>
      <c r="K34" s="1">
        <f>IFERROR(__xludf.DUMMYFUNCTION("""COMPUTED_VALUE"""),1536.84)</f>
        <v>1536.84</v>
      </c>
      <c r="M34" s="2">
        <f>IFERROR(__xludf.DUMMYFUNCTION("""COMPUTED_VALUE"""),45338.66666666667)</f>
        <v>45338.66667</v>
      </c>
      <c r="N34" s="1">
        <f>IFERROR(__xludf.DUMMYFUNCTION("""COMPUTED_VALUE"""),3.17050492E8)</f>
        <v>317050492</v>
      </c>
    </row>
    <row r="35">
      <c r="A35" s="2">
        <f>IFERROR(__xludf.DUMMYFUNCTION("""COMPUTED_VALUE"""),45342.66666666667)</f>
        <v>45342.66667</v>
      </c>
      <c r="B35" s="1">
        <f>IFERROR(__xludf.DUMMYFUNCTION("""COMPUTED_VALUE"""),1535.12)</f>
        <v>1535.12</v>
      </c>
      <c r="D35" s="2">
        <f>IFERROR(__xludf.DUMMYFUNCTION("""COMPUTED_VALUE"""),45342.66666666667)</f>
        <v>45342.66667</v>
      </c>
      <c r="E35" s="1">
        <f>IFERROR(__xludf.DUMMYFUNCTION("""COMPUTED_VALUE"""),1541.79)</f>
        <v>1541.79</v>
      </c>
      <c r="G35" s="2">
        <f>IFERROR(__xludf.DUMMYFUNCTION("""COMPUTED_VALUE"""),45342.66666666667)</f>
        <v>45342.66667</v>
      </c>
      <c r="H35" s="1">
        <f>IFERROR(__xludf.DUMMYFUNCTION("""COMPUTED_VALUE"""),1527.54)</f>
        <v>1527.54</v>
      </c>
      <c r="J35" s="2">
        <f>IFERROR(__xludf.DUMMYFUNCTION("""COMPUTED_VALUE"""),45342.66666666667)</f>
        <v>45342.66667</v>
      </c>
      <c r="K35" s="1">
        <f>IFERROR(__xludf.DUMMYFUNCTION("""COMPUTED_VALUE"""),1530.72)</f>
        <v>1530.72</v>
      </c>
      <c r="M35" s="2">
        <f>IFERROR(__xludf.DUMMYFUNCTION("""COMPUTED_VALUE"""),45342.66666666667)</f>
        <v>45342.66667</v>
      </c>
      <c r="N35" s="1">
        <f>IFERROR(__xludf.DUMMYFUNCTION("""COMPUTED_VALUE"""),3.02781329E8)</f>
        <v>302781329</v>
      </c>
    </row>
    <row r="36">
      <c r="A36" s="2">
        <f>IFERROR(__xludf.DUMMYFUNCTION("""COMPUTED_VALUE"""),45343.66666666667)</f>
        <v>45343.66667</v>
      </c>
      <c r="B36" s="1">
        <f>IFERROR(__xludf.DUMMYFUNCTION("""COMPUTED_VALUE"""),1526.32)</f>
        <v>1526.32</v>
      </c>
      <c r="D36" s="2">
        <f>IFERROR(__xludf.DUMMYFUNCTION("""COMPUTED_VALUE"""),45343.66666666667)</f>
        <v>45343.66667</v>
      </c>
      <c r="E36" s="1">
        <f>IFERROR(__xludf.DUMMYFUNCTION("""COMPUTED_VALUE"""),1534.6)</f>
        <v>1534.6</v>
      </c>
      <c r="G36" s="2">
        <f>IFERROR(__xludf.DUMMYFUNCTION("""COMPUTED_VALUE"""),45343.66666666667)</f>
        <v>45343.66667</v>
      </c>
      <c r="H36" s="1">
        <f>IFERROR(__xludf.DUMMYFUNCTION("""COMPUTED_VALUE"""),1521.54)</f>
        <v>1521.54</v>
      </c>
      <c r="J36" s="2">
        <f>IFERROR(__xludf.DUMMYFUNCTION("""COMPUTED_VALUE"""),45343.66666666667)</f>
        <v>45343.66667</v>
      </c>
      <c r="K36" s="1">
        <f>IFERROR(__xludf.DUMMYFUNCTION("""COMPUTED_VALUE"""),1534.16)</f>
        <v>1534.16</v>
      </c>
      <c r="M36" s="2">
        <f>IFERROR(__xludf.DUMMYFUNCTION("""COMPUTED_VALUE"""),45343.66666666667)</f>
        <v>45343.66667</v>
      </c>
      <c r="N36" s="1">
        <f>IFERROR(__xludf.DUMMYFUNCTION("""COMPUTED_VALUE"""),3.0756094E8)</f>
        <v>307560940</v>
      </c>
    </row>
    <row r="37">
      <c r="A37" s="2">
        <f>IFERROR(__xludf.DUMMYFUNCTION("""COMPUTED_VALUE"""),45344.66666666667)</f>
        <v>45344.66667</v>
      </c>
      <c r="B37" s="1">
        <f>IFERROR(__xludf.DUMMYFUNCTION("""COMPUTED_VALUE"""),1534.63)</f>
        <v>1534.63</v>
      </c>
      <c r="D37" s="2">
        <f>IFERROR(__xludf.DUMMYFUNCTION("""COMPUTED_VALUE"""),45344.66666666667)</f>
        <v>45344.66667</v>
      </c>
      <c r="E37" s="1">
        <f>IFERROR(__xludf.DUMMYFUNCTION("""COMPUTED_VALUE"""),1554.95)</f>
        <v>1554.95</v>
      </c>
      <c r="G37" s="2">
        <f>IFERROR(__xludf.DUMMYFUNCTION("""COMPUTED_VALUE"""),45344.66666666667)</f>
        <v>45344.66667</v>
      </c>
      <c r="H37" s="1">
        <f>IFERROR(__xludf.DUMMYFUNCTION("""COMPUTED_VALUE"""),1533.47)</f>
        <v>1533.47</v>
      </c>
      <c r="J37" s="2">
        <f>IFERROR(__xludf.DUMMYFUNCTION("""COMPUTED_VALUE"""),45344.66666666667)</f>
        <v>45344.66667</v>
      </c>
      <c r="K37" s="1">
        <f>IFERROR(__xludf.DUMMYFUNCTION("""COMPUTED_VALUE"""),1552.48)</f>
        <v>1552.48</v>
      </c>
      <c r="M37" s="2">
        <f>IFERROR(__xludf.DUMMYFUNCTION("""COMPUTED_VALUE"""),45344.66666666667)</f>
        <v>45344.66667</v>
      </c>
      <c r="N37" s="1">
        <f>IFERROR(__xludf.DUMMYFUNCTION("""COMPUTED_VALUE"""),2.9901884E8)</f>
        <v>299018840</v>
      </c>
    </row>
    <row r="38">
      <c r="A38" s="2">
        <f>IFERROR(__xludf.DUMMYFUNCTION("""COMPUTED_VALUE"""),45345.66666666667)</f>
        <v>45345.66667</v>
      </c>
      <c r="B38" s="1">
        <f>IFERROR(__xludf.DUMMYFUNCTION("""COMPUTED_VALUE"""),1555.32)</f>
        <v>1555.32</v>
      </c>
      <c r="D38" s="2">
        <f>IFERROR(__xludf.DUMMYFUNCTION("""COMPUTED_VALUE"""),45345.66666666667)</f>
        <v>45345.66667</v>
      </c>
      <c r="E38" s="1">
        <f>IFERROR(__xludf.DUMMYFUNCTION("""COMPUTED_VALUE"""),1563.05)</f>
        <v>1563.05</v>
      </c>
      <c r="G38" s="2">
        <f>IFERROR(__xludf.DUMMYFUNCTION("""COMPUTED_VALUE"""),45345.66666666667)</f>
        <v>45345.66667</v>
      </c>
      <c r="H38" s="1">
        <f>IFERROR(__xludf.DUMMYFUNCTION("""COMPUTED_VALUE"""),1554.2)</f>
        <v>1554.2</v>
      </c>
      <c r="J38" s="2">
        <f>IFERROR(__xludf.DUMMYFUNCTION("""COMPUTED_VALUE"""),45345.66666666667)</f>
        <v>45345.66667</v>
      </c>
      <c r="K38" s="1">
        <f>IFERROR(__xludf.DUMMYFUNCTION("""COMPUTED_VALUE"""),1558.82)</f>
        <v>1558.82</v>
      </c>
      <c r="M38" s="2">
        <f>IFERROR(__xludf.DUMMYFUNCTION("""COMPUTED_VALUE"""),45345.66666666667)</f>
        <v>45345.66667</v>
      </c>
      <c r="N38" s="1">
        <f>IFERROR(__xludf.DUMMYFUNCTION("""COMPUTED_VALUE"""),2.94854229E8)</f>
        <v>294854229</v>
      </c>
    </row>
    <row r="39">
      <c r="A39" s="2">
        <f>IFERROR(__xludf.DUMMYFUNCTION("""COMPUTED_VALUE"""),45348.66666666667)</f>
        <v>45348.66667</v>
      </c>
      <c r="B39" s="1">
        <f>IFERROR(__xludf.DUMMYFUNCTION("""COMPUTED_VALUE"""),1558.27)</f>
        <v>1558.27</v>
      </c>
      <c r="D39" s="2">
        <f>IFERROR(__xludf.DUMMYFUNCTION("""COMPUTED_VALUE"""),45348.66666666667)</f>
        <v>45348.66667</v>
      </c>
      <c r="E39" s="1">
        <f>IFERROR(__xludf.DUMMYFUNCTION("""COMPUTED_VALUE"""),1561.7)</f>
        <v>1561.7</v>
      </c>
      <c r="G39" s="2">
        <f>IFERROR(__xludf.DUMMYFUNCTION("""COMPUTED_VALUE"""),45348.66666666667)</f>
        <v>45348.66667</v>
      </c>
      <c r="H39" s="1">
        <f>IFERROR(__xludf.DUMMYFUNCTION("""COMPUTED_VALUE"""),1549.88)</f>
        <v>1549.88</v>
      </c>
      <c r="J39" s="2">
        <f>IFERROR(__xludf.DUMMYFUNCTION("""COMPUTED_VALUE"""),45348.66666666667)</f>
        <v>45348.66667</v>
      </c>
      <c r="K39" s="1">
        <f>IFERROR(__xludf.DUMMYFUNCTION("""COMPUTED_VALUE"""),1551.53)</f>
        <v>1551.53</v>
      </c>
      <c r="M39" s="2">
        <f>IFERROR(__xludf.DUMMYFUNCTION("""COMPUTED_VALUE"""),45348.66666666667)</f>
        <v>45348.66667</v>
      </c>
      <c r="N39" s="1">
        <f>IFERROR(__xludf.DUMMYFUNCTION("""COMPUTED_VALUE"""),3.10283265E8)</f>
        <v>310283265</v>
      </c>
    </row>
    <row r="40">
      <c r="A40" s="2">
        <f>IFERROR(__xludf.DUMMYFUNCTION("""COMPUTED_VALUE"""),45349.66666666667)</f>
        <v>45349.66667</v>
      </c>
      <c r="B40" s="1">
        <f>IFERROR(__xludf.DUMMYFUNCTION("""COMPUTED_VALUE"""),1547.15)</f>
        <v>1547.15</v>
      </c>
      <c r="D40" s="2">
        <f>IFERROR(__xludf.DUMMYFUNCTION("""COMPUTED_VALUE"""),45349.66666666667)</f>
        <v>45349.66667</v>
      </c>
      <c r="E40" s="1">
        <f>IFERROR(__xludf.DUMMYFUNCTION("""COMPUTED_VALUE"""),1553.15)</f>
        <v>1553.15</v>
      </c>
      <c r="G40" s="2">
        <f>IFERROR(__xludf.DUMMYFUNCTION("""COMPUTED_VALUE"""),45349.66666666667)</f>
        <v>45349.66667</v>
      </c>
      <c r="H40" s="1">
        <f>IFERROR(__xludf.DUMMYFUNCTION("""COMPUTED_VALUE"""),1541.06)</f>
        <v>1541.06</v>
      </c>
      <c r="J40" s="2">
        <f>IFERROR(__xludf.DUMMYFUNCTION("""COMPUTED_VALUE"""),45349.66666666667)</f>
        <v>45349.66667</v>
      </c>
      <c r="K40" s="1">
        <f>IFERROR(__xludf.DUMMYFUNCTION("""COMPUTED_VALUE"""),1548.55)</f>
        <v>1548.55</v>
      </c>
      <c r="M40" s="2">
        <f>IFERROR(__xludf.DUMMYFUNCTION("""COMPUTED_VALUE"""),45349.66666666667)</f>
        <v>45349.66667</v>
      </c>
      <c r="N40" s="1">
        <f>IFERROR(__xludf.DUMMYFUNCTION("""COMPUTED_VALUE"""),3.01475813E8)</f>
        <v>301475813</v>
      </c>
    </row>
    <row r="41">
      <c r="A41" s="2">
        <f>IFERROR(__xludf.DUMMYFUNCTION("""COMPUTED_VALUE"""),45350.66666666667)</f>
        <v>45350.66667</v>
      </c>
      <c r="B41" s="1">
        <f>IFERROR(__xludf.DUMMYFUNCTION("""COMPUTED_VALUE"""),1547.59)</f>
        <v>1547.59</v>
      </c>
      <c r="D41" s="2">
        <f>IFERROR(__xludf.DUMMYFUNCTION("""COMPUTED_VALUE"""),45350.66666666667)</f>
        <v>45350.66667</v>
      </c>
      <c r="E41" s="1">
        <f>IFERROR(__xludf.DUMMYFUNCTION("""COMPUTED_VALUE"""),1547.59)</f>
        <v>1547.59</v>
      </c>
      <c r="G41" s="2">
        <f>IFERROR(__xludf.DUMMYFUNCTION("""COMPUTED_VALUE"""),45350.66666666667)</f>
        <v>45350.66667</v>
      </c>
      <c r="H41" s="1">
        <f>IFERROR(__xludf.DUMMYFUNCTION("""COMPUTED_VALUE"""),1533.93)</f>
        <v>1533.93</v>
      </c>
      <c r="J41" s="2">
        <f>IFERROR(__xludf.DUMMYFUNCTION("""COMPUTED_VALUE"""),45350.66666666667)</f>
        <v>45350.66667</v>
      </c>
      <c r="K41" s="1">
        <f>IFERROR(__xludf.DUMMYFUNCTION("""COMPUTED_VALUE"""),1539.84)</f>
        <v>1539.84</v>
      </c>
      <c r="M41" s="2">
        <f>IFERROR(__xludf.DUMMYFUNCTION("""COMPUTED_VALUE"""),45350.66666666667)</f>
        <v>45350.66667</v>
      </c>
      <c r="N41" s="1">
        <f>IFERROR(__xludf.DUMMYFUNCTION("""COMPUTED_VALUE"""),2.98179913E8)</f>
        <v>298179913</v>
      </c>
    </row>
    <row r="42">
      <c r="A42" s="2">
        <f>IFERROR(__xludf.DUMMYFUNCTION("""COMPUTED_VALUE"""),45351.66666666667)</f>
        <v>45351.66667</v>
      </c>
      <c r="B42" s="1">
        <f>IFERROR(__xludf.DUMMYFUNCTION("""COMPUTED_VALUE"""),1540.67)</f>
        <v>1540.67</v>
      </c>
      <c r="D42" s="2">
        <f>IFERROR(__xludf.DUMMYFUNCTION("""COMPUTED_VALUE"""),45351.66666666667)</f>
        <v>45351.66667</v>
      </c>
      <c r="E42" s="1">
        <f>IFERROR(__xludf.DUMMYFUNCTION("""COMPUTED_VALUE"""),1543.1)</f>
        <v>1543.1</v>
      </c>
      <c r="G42" s="2">
        <f>IFERROR(__xludf.DUMMYFUNCTION("""COMPUTED_VALUE"""),45351.66666666667)</f>
        <v>45351.66667</v>
      </c>
      <c r="H42" s="1">
        <f>IFERROR(__xludf.DUMMYFUNCTION("""COMPUTED_VALUE"""),1528.11)</f>
        <v>1528.11</v>
      </c>
      <c r="J42" s="2">
        <f>IFERROR(__xludf.DUMMYFUNCTION("""COMPUTED_VALUE"""),45351.66666666667)</f>
        <v>45351.66667</v>
      </c>
      <c r="K42" s="1">
        <f>IFERROR(__xludf.DUMMYFUNCTION("""COMPUTED_VALUE"""),1528.38)</f>
        <v>1528.38</v>
      </c>
      <c r="M42" s="2">
        <f>IFERROR(__xludf.DUMMYFUNCTION("""COMPUTED_VALUE"""),45351.66666666667)</f>
        <v>45351.66667</v>
      </c>
      <c r="N42" s="1">
        <f>IFERROR(__xludf.DUMMYFUNCTION("""COMPUTED_VALUE"""),4.17541416E8)</f>
        <v>417541416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IFERROR(__xludf.DUMMYFUNCTION("""COMPUTED_VALUE"""),1528.72)</f>
        <v>1528.72</v>
      </c>
      <c r="D43" s="2">
        <f>IFERROR(__xludf.DUMMYFUNCTION("""COMPUTED_VALUE"""),45352.66666666667)</f>
        <v>45352.66667</v>
      </c>
      <c r="E43" s="1">
        <f>IFERROR(__xludf.DUMMYFUNCTION("""COMPUTED_VALUE"""),1544.41)</f>
        <v>1544.41</v>
      </c>
      <c r="G43" s="2">
        <f>IFERROR(__xludf.DUMMYFUNCTION("""COMPUTED_VALUE"""),45352.66666666667)</f>
        <v>45352.66667</v>
      </c>
      <c r="H43" s="1">
        <f>IFERROR(__xludf.DUMMYFUNCTION("""COMPUTED_VALUE"""),1524.37)</f>
        <v>1524.37</v>
      </c>
      <c r="J43" s="2">
        <f>IFERROR(__xludf.DUMMYFUNCTION("""COMPUTED_VALUE"""),45352.66666666667)</f>
        <v>45352.66667</v>
      </c>
      <c r="K43" s="1">
        <f>IFERROR(__xludf.DUMMYFUNCTION("""COMPUTED_VALUE"""),1543.04)</f>
        <v>1543.04</v>
      </c>
      <c r="M43" s="2">
        <f>IFERROR(__xludf.DUMMYFUNCTION("""COMPUTED_VALUE"""),45352.66666666667)</f>
        <v>45352.66667</v>
      </c>
      <c r="N43" s="1">
        <f>IFERROR(__xludf.DUMMYFUNCTION("""COMPUTED_VALUE"""),3.09656007E8)</f>
        <v>309656007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IFERROR(__xludf.DUMMYFUNCTION("""COMPUTED_VALUE"""),1539.52)</f>
        <v>1539.52</v>
      </c>
      <c r="D44" s="2">
        <f>IFERROR(__xludf.DUMMYFUNCTION("""COMPUTED_VALUE"""),45355.66666666667)</f>
        <v>45355.66667</v>
      </c>
      <c r="E44" s="1">
        <f>IFERROR(__xludf.DUMMYFUNCTION("""COMPUTED_VALUE"""),1545.85)</f>
        <v>1545.85</v>
      </c>
      <c r="G44" s="2">
        <f>IFERROR(__xludf.DUMMYFUNCTION("""COMPUTED_VALUE"""),45355.66666666667)</f>
        <v>45355.66667</v>
      </c>
      <c r="H44" s="1">
        <f>IFERROR(__xludf.DUMMYFUNCTION("""COMPUTED_VALUE"""),1537.38)</f>
        <v>1537.38</v>
      </c>
      <c r="J44" s="2">
        <f>IFERROR(__xludf.DUMMYFUNCTION("""COMPUTED_VALUE"""),45355.66666666667)</f>
        <v>45355.66667</v>
      </c>
      <c r="K44" s="1">
        <f>IFERROR(__xludf.DUMMYFUNCTION("""COMPUTED_VALUE"""),1541.38)</f>
        <v>1541.38</v>
      </c>
      <c r="M44" s="2">
        <f>IFERROR(__xludf.DUMMYFUNCTION("""COMPUTED_VALUE"""),45355.66666666667)</f>
        <v>45355.66667</v>
      </c>
      <c r="N44" s="1">
        <f>IFERROR(__xludf.DUMMYFUNCTION("""COMPUTED_VALUE"""),3.47599447E8)</f>
        <v>347599447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IFERROR(__xludf.DUMMYFUNCTION("""COMPUTED_VALUE"""),1542.4)</f>
        <v>1542.4</v>
      </c>
      <c r="D45" s="2">
        <f>IFERROR(__xludf.DUMMYFUNCTION("""COMPUTED_VALUE"""),45356.66666666667)</f>
        <v>45356.66667</v>
      </c>
      <c r="E45" s="1">
        <f>IFERROR(__xludf.DUMMYFUNCTION("""COMPUTED_VALUE"""),1543.5)</f>
        <v>1543.5</v>
      </c>
      <c r="G45" s="2">
        <f>IFERROR(__xludf.DUMMYFUNCTION("""COMPUTED_VALUE"""),45356.66666666667)</f>
        <v>45356.66667</v>
      </c>
      <c r="H45" s="1">
        <f>IFERROR(__xludf.DUMMYFUNCTION("""COMPUTED_VALUE"""),1524.81)</f>
        <v>1524.81</v>
      </c>
      <c r="J45" s="2">
        <f>IFERROR(__xludf.DUMMYFUNCTION("""COMPUTED_VALUE"""),45356.66666666667)</f>
        <v>45356.66667</v>
      </c>
      <c r="K45" s="1">
        <f>IFERROR(__xludf.DUMMYFUNCTION("""COMPUTED_VALUE"""),1528.97)</f>
        <v>1528.97</v>
      </c>
      <c r="M45" s="2">
        <f>IFERROR(__xludf.DUMMYFUNCTION("""COMPUTED_VALUE"""),45356.66666666667)</f>
        <v>45356.66667</v>
      </c>
      <c r="N45" s="1">
        <f>IFERROR(__xludf.DUMMYFUNCTION("""COMPUTED_VALUE"""),3.15212195E8)</f>
        <v>315212195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IFERROR(__xludf.DUMMYFUNCTION("""COMPUTED_VALUE"""),1532.7)</f>
        <v>1532.7</v>
      </c>
      <c r="D46" s="2">
        <f>IFERROR(__xludf.DUMMYFUNCTION("""COMPUTED_VALUE"""),45357.66666666667)</f>
        <v>45357.66667</v>
      </c>
      <c r="E46" s="1">
        <f>IFERROR(__xludf.DUMMYFUNCTION("""COMPUTED_VALUE"""),1545.38)</f>
        <v>1545.38</v>
      </c>
      <c r="G46" s="2">
        <f>IFERROR(__xludf.DUMMYFUNCTION("""COMPUTED_VALUE"""),45357.66666666667)</f>
        <v>45357.66667</v>
      </c>
      <c r="H46" s="1">
        <f>IFERROR(__xludf.DUMMYFUNCTION("""COMPUTED_VALUE"""),1532.7)</f>
        <v>1532.7</v>
      </c>
      <c r="J46" s="2">
        <f>IFERROR(__xludf.DUMMYFUNCTION("""COMPUTED_VALUE"""),45357.66666666667)</f>
        <v>45357.66667</v>
      </c>
      <c r="K46" s="1">
        <f>IFERROR(__xludf.DUMMYFUNCTION("""COMPUTED_VALUE"""),1539.82)</f>
        <v>1539.82</v>
      </c>
      <c r="M46" s="2">
        <f>IFERROR(__xludf.DUMMYFUNCTION("""COMPUTED_VALUE"""),45357.66666666667)</f>
        <v>45357.66667</v>
      </c>
      <c r="N46" s="1">
        <f>IFERROR(__xludf.DUMMYFUNCTION("""COMPUTED_VALUE"""),3.32502024E8)</f>
        <v>332502024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IFERROR(__xludf.DUMMYFUNCTION("""COMPUTED_VALUE"""),1542.22)</f>
        <v>1542.22</v>
      </c>
      <c r="D47" s="2">
        <f>IFERROR(__xludf.DUMMYFUNCTION("""COMPUTED_VALUE"""),45358.66666666667)</f>
        <v>45358.66667</v>
      </c>
      <c r="E47" s="1">
        <f>IFERROR(__xludf.DUMMYFUNCTION("""COMPUTED_VALUE"""),1551.4)</f>
        <v>1551.4</v>
      </c>
      <c r="G47" s="2">
        <f>IFERROR(__xludf.DUMMYFUNCTION("""COMPUTED_VALUE"""),45358.66666666667)</f>
        <v>45358.66667</v>
      </c>
      <c r="H47" s="1">
        <f>IFERROR(__xludf.DUMMYFUNCTION("""COMPUTED_VALUE"""),1542.22)</f>
        <v>1542.22</v>
      </c>
      <c r="J47" s="2">
        <f>IFERROR(__xludf.DUMMYFUNCTION("""COMPUTED_VALUE"""),45358.66666666667)</f>
        <v>45358.66667</v>
      </c>
      <c r="K47" s="1">
        <f>IFERROR(__xludf.DUMMYFUNCTION("""COMPUTED_VALUE"""),1547.86)</f>
        <v>1547.86</v>
      </c>
      <c r="M47" s="2">
        <f>IFERROR(__xludf.DUMMYFUNCTION("""COMPUTED_VALUE"""),45358.66666666667)</f>
        <v>45358.66667</v>
      </c>
      <c r="N47" s="1">
        <f>IFERROR(__xludf.DUMMYFUNCTION("""COMPUTED_VALUE"""),2.91065857E8)</f>
        <v>291065857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IFERROR(__xludf.DUMMYFUNCTION("""COMPUTED_VALUE"""),1547.68)</f>
        <v>1547.68</v>
      </c>
      <c r="D48" s="2">
        <f>IFERROR(__xludf.DUMMYFUNCTION("""COMPUTED_VALUE"""),45359.66666666667)</f>
        <v>45359.66667</v>
      </c>
      <c r="E48" s="1">
        <f>IFERROR(__xludf.DUMMYFUNCTION("""COMPUTED_VALUE"""),1552.8)</f>
        <v>1552.8</v>
      </c>
      <c r="G48" s="2">
        <f>IFERROR(__xludf.DUMMYFUNCTION("""COMPUTED_VALUE"""),45359.66666666667)</f>
        <v>45359.66667</v>
      </c>
      <c r="H48" s="1">
        <f>IFERROR(__xludf.DUMMYFUNCTION("""COMPUTED_VALUE"""),1543.53)</f>
        <v>1543.53</v>
      </c>
      <c r="J48" s="2">
        <f>IFERROR(__xludf.DUMMYFUNCTION("""COMPUTED_VALUE"""),45359.66666666667)</f>
        <v>45359.66667</v>
      </c>
      <c r="K48" s="1">
        <f>IFERROR(__xludf.DUMMYFUNCTION("""COMPUTED_VALUE"""),1543.98)</f>
        <v>1543.98</v>
      </c>
      <c r="M48" s="2">
        <f>IFERROR(__xludf.DUMMYFUNCTION("""COMPUTED_VALUE"""),45359.66666666667)</f>
        <v>45359.66667</v>
      </c>
      <c r="N48" s="1">
        <f>IFERROR(__xludf.DUMMYFUNCTION("""COMPUTED_VALUE"""),2.73682754E8)</f>
        <v>273682754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IFERROR(__xludf.DUMMYFUNCTION("""COMPUTED_VALUE"""),1541.26)</f>
        <v>1541.26</v>
      </c>
      <c r="D49" s="2">
        <f>IFERROR(__xludf.DUMMYFUNCTION("""COMPUTED_VALUE"""),45362.66666666667)</f>
        <v>45362.66667</v>
      </c>
      <c r="E49" s="1">
        <f>IFERROR(__xludf.DUMMYFUNCTION("""COMPUTED_VALUE"""),1545.86)</f>
        <v>1545.86</v>
      </c>
      <c r="G49" s="2">
        <f>IFERROR(__xludf.DUMMYFUNCTION("""COMPUTED_VALUE"""),45362.66666666667)</f>
        <v>45362.66667</v>
      </c>
      <c r="H49" s="1">
        <f>IFERROR(__xludf.DUMMYFUNCTION("""COMPUTED_VALUE"""),1532.61)</f>
        <v>1532.61</v>
      </c>
      <c r="J49" s="2">
        <f>IFERROR(__xludf.DUMMYFUNCTION("""COMPUTED_VALUE"""),45362.66666666667)</f>
        <v>45362.66667</v>
      </c>
      <c r="K49" s="1">
        <f>IFERROR(__xludf.DUMMYFUNCTION("""COMPUTED_VALUE"""),1542.54)</f>
        <v>1542.54</v>
      </c>
      <c r="M49" s="2">
        <f>IFERROR(__xludf.DUMMYFUNCTION("""COMPUTED_VALUE"""),45362.66666666667)</f>
        <v>45362.66667</v>
      </c>
      <c r="N49" s="1">
        <f>IFERROR(__xludf.DUMMYFUNCTION("""COMPUTED_VALUE"""),2.73019787E8)</f>
        <v>273019787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IFERROR(__xludf.DUMMYFUNCTION("""COMPUTED_VALUE"""),1542.56)</f>
        <v>1542.56</v>
      </c>
      <c r="D50" s="2">
        <f>IFERROR(__xludf.DUMMYFUNCTION("""COMPUTED_VALUE"""),45363.66666666667)</f>
        <v>45363.66667</v>
      </c>
      <c r="E50" s="1">
        <f>IFERROR(__xludf.DUMMYFUNCTION("""COMPUTED_VALUE"""),1552.61)</f>
        <v>1552.61</v>
      </c>
      <c r="G50" s="2">
        <f>IFERROR(__xludf.DUMMYFUNCTION("""COMPUTED_VALUE"""),45363.66666666667)</f>
        <v>45363.66667</v>
      </c>
      <c r="H50" s="1">
        <f>IFERROR(__xludf.DUMMYFUNCTION("""COMPUTED_VALUE"""),1538.71)</f>
        <v>1538.71</v>
      </c>
      <c r="J50" s="2">
        <f>IFERROR(__xludf.DUMMYFUNCTION("""COMPUTED_VALUE"""),45363.66666666667)</f>
        <v>45363.66667</v>
      </c>
      <c r="K50" s="1">
        <f>IFERROR(__xludf.DUMMYFUNCTION("""COMPUTED_VALUE"""),1549.42)</f>
        <v>1549.42</v>
      </c>
      <c r="M50" s="2">
        <f>IFERROR(__xludf.DUMMYFUNCTION("""COMPUTED_VALUE"""),45363.66666666667)</f>
        <v>45363.66667</v>
      </c>
      <c r="N50" s="1">
        <f>IFERROR(__xludf.DUMMYFUNCTION("""COMPUTED_VALUE"""),2.7428594E8)</f>
        <v>274285940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IFERROR(__xludf.DUMMYFUNCTION("""COMPUTED_VALUE"""),1551.49)</f>
        <v>1551.49</v>
      </c>
      <c r="D51" s="2">
        <f>IFERROR(__xludf.DUMMYFUNCTION("""COMPUTED_VALUE"""),45364.66666666667)</f>
        <v>45364.66667</v>
      </c>
      <c r="E51" s="1">
        <f>IFERROR(__xludf.DUMMYFUNCTION("""COMPUTED_VALUE"""),1556.43)</f>
        <v>1556.43</v>
      </c>
      <c r="G51" s="2">
        <f>IFERROR(__xludf.DUMMYFUNCTION("""COMPUTED_VALUE"""),45364.66666666667)</f>
        <v>45364.66667</v>
      </c>
      <c r="H51" s="1">
        <f>IFERROR(__xludf.DUMMYFUNCTION("""COMPUTED_VALUE"""),1538.66)</f>
        <v>1538.66</v>
      </c>
      <c r="J51" s="2">
        <f>IFERROR(__xludf.DUMMYFUNCTION("""COMPUTED_VALUE"""),45364.66666666667)</f>
        <v>45364.66667</v>
      </c>
      <c r="K51" s="1">
        <f>IFERROR(__xludf.DUMMYFUNCTION("""COMPUTED_VALUE"""),1544.11)</f>
        <v>1544.11</v>
      </c>
      <c r="M51" s="2">
        <f>IFERROR(__xludf.DUMMYFUNCTION("""COMPUTED_VALUE"""),45364.66666666667)</f>
        <v>45364.66667</v>
      </c>
      <c r="N51" s="1">
        <f>IFERROR(__xludf.DUMMYFUNCTION("""COMPUTED_VALUE"""),2.97818722E8)</f>
        <v>297818722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IFERROR(__xludf.DUMMYFUNCTION("""COMPUTED_VALUE"""),1545.08)</f>
        <v>1545.08</v>
      </c>
      <c r="D52" s="2">
        <f>IFERROR(__xludf.DUMMYFUNCTION("""COMPUTED_VALUE"""),45365.66666666667)</f>
        <v>45365.66667</v>
      </c>
      <c r="E52" s="1">
        <f>IFERROR(__xludf.DUMMYFUNCTION("""COMPUTED_VALUE"""),1545.45)</f>
        <v>1545.45</v>
      </c>
      <c r="G52" s="2">
        <f>IFERROR(__xludf.DUMMYFUNCTION("""COMPUTED_VALUE"""),45365.66666666667)</f>
        <v>45365.66667</v>
      </c>
      <c r="H52" s="1">
        <f>IFERROR(__xludf.DUMMYFUNCTION("""COMPUTED_VALUE"""),1528.37)</f>
        <v>1528.37</v>
      </c>
      <c r="J52" s="2">
        <f>IFERROR(__xludf.DUMMYFUNCTION("""COMPUTED_VALUE"""),45365.66666666667)</f>
        <v>45365.66667</v>
      </c>
      <c r="K52" s="1">
        <f>IFERROR(__xludf.DUMMYFUNCTION("""COMPUTED_VALUE"""),1536.65)</f>
        <v>1536.65</v>
      </c>
      <c r="M52" s="2">
        <f>IFERROR(__xludf.DUMMYFUNCTION("""COMPUTED_VALUE"""),45365.66666666667)</f>
        <v>45365.66667</v>
      </c>
      <c r="N52" s="1">
        <f>IFERROR(__xludf.DUMMYFUNCTION("""COMPUTED_VALUE"""),2.91423728E8)</f>
        <v>291423728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IFERROR(__xludf.DUMMYFUNCTION("""COMPUTED_VALUE"""),1529.86)</f>
        <v>1529.86</v>
      </c>
      <c r="D53" s="2">
        <f>IFERROR(__xludf.DUMMYFUNCTION("""COMPUTED_VALUE"""),45366.66666666667)</f>
        <v>45366.66667</v>
      </c>
      <c r="E53" s="1">
        <f>IFERROR(__xludf.DUMMYFUNCTION("""COMPUTED_VALUE"""),1534.4)</f>
        <v>1534.4</v>
      </c>
      <c r="G53" s="2">
        <f>IFERROR(__xludf.DUMMYFUNCTION("""COMPUTED_VALUE"""),45366.66666666667)</f>
        <v>45366.66667</v>
      </c>
      <c r="H53" s="1">
        <f>IFERROR(__xludf.DUMMYFUNCTION("""COMPUTED_VALUE"""),1526.17)</f>
        <v>1526.17</v>
      </c>
      <c r="J53" s="2">
        <f>IFERROR(__xludf.DUMMYFUNCTION("""COMPUTED_VALUE"""),45366.66666666667)</f>
        <v>45366.66667</v>
      </c>
      <c r="K53" s="1">
        <f>IFERROR(__xludf.DUMMYFUNCTION("""COMPUTED_VALUE"""),1531.17)</f>
        <v>1531.17</v>
      </c>
      <c r="M53" s="2">
        <f>IFERROR(__xludf.DUMMYFUNCTION("""COMPUTED_VALUE"""),45366.66666666667)</f>
        <v>45366.66667</v>
      </c>
      <c r="N53" s="1">
        <f>IFERROR(__xludf.DUMMYFUNCTION("""COMPUTED_VALUE"""),6.63424225E8)</f>
        <v>663424225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IFERROR(__xludf.DUMMYFUNCTION("""COMPUTED_VALUE"""),1533.7)</f>
        <v>1533.7</v>
      </c>
      <c r="D54" s="2">
        <f>IFERROR(__xludf.DUMMYFUNCTION("""COMPUTED_VALUE"""),45369.66666666667)</f>
        <v>45369.66667</v>
      </c>
      <c r="E54" s="1">
        <f>IFERROR(__xludf.DUMMYFUNCTION("""COMPUTED_VALUE"""),1538.63)</f>
        <v>1538.63</v>
      </c>
      <c r="G54" s="2">
        <f>IFERROR(__xludf.DUMMYFUNCTION("""COMPUTED_VALUE"""),45369.66666666667)</f>
        <v>45369.66667</v>
      </c>
      <c r="H54" s="1">
        <f>IFERROR(__xludf.DUMMYFUNCTION("""COMPUTED_VALUE"""),1530.0)</f>
        <v>1530</v>
      </c>
      <c r="J54" s="2">
        <f>IFERROR(__xludf.DUMMYFUNCTION("""COMPUTED_VALUE"""),45369.66666666667)</f>
        <v>45369.66667</v>
      </c>
      <c r="K54" s="1">
        <f>IFERROR(__xludf.DUMMYFUNCTION("""COMPUTED_VALUE"""),1531.13)</f>
        <v>1531.13</v>
      </c>
      <c r="M54" s="2">
        <f>IFERROR(__xludf.DUMMYFUNCTION("""COMPUTED_VALUE"""),45369.66666666667)</f>
        <v>45369.66667</v>
      </c>
      <c r="N54" s="1">
        <f>IFERROR(__xludf.DUMMYFUNCTION("""COMPUTED_VALUE"""),2.75464582E8)</f>
        <v>275464582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IFERROR(__xludf.DUMMYFUNCTION("""COMPUTED_VALUE"""),1531.18)</f>
        <v>1531.18</v>
      </c>
      <c r="D55" s="2">
        <f>IFERROR(__xludf.DUMMYFUNCTION("""COMPUTED_VALUE"""),45370.66666666667)</f>
        <v>45370.66667</v>
      </c>
      <c r="E55" s="1">
        <f>IFERROR(__xludf.DUMMYFUNCTION("""COMPUTED_VALUE"""),1542.05)</f>
        <v>1542.05</v>
      </c>
      <c r="G55" s="2">
        <f>IFERROR(__xludf.DUMMYFUNCTION("""COMPUTED_VALUE"""),45370.66666666667)</f>
        <v>45370.66667</v>
      </c>
      <c r="H55" s="1">
        <f>IFERROR(__xludf.DUMMYFUNCTION("""COMPUTED_VALUE"""),1527.9)</f>
        <v>1527.9</v>
      </c>
      <c r="J55" s="2">
        <f>IFERROR(__xludf.DUMMYFUNCTION("""COMPUTED_VALUE"""),45370.66666666667)</f>
        <v>45370.66667</v>
      </c>
      <c r="K55" s="1">
        <f>IFERROR(__xludf.DUMMYFUNCTION("""COMPUTED_VALUE"""),1541.48)</f>
        <v>1541.48</v>
      </c>
      <c r="M55" s="2">
        <f>IFERROR(__xludf.DUMMYFUNCTION("""COMPUTED_VALUE"""),45370.66666666667)</f>
        <v>45370.66667</v>
      </c>
      <c r="N55" s="1">
        <f>IFERROR(__xludf.DUMMYFUNCTION("""COMPUTED_VALUE"""),2.67897302E8)</f>
        <v>267897302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IFERROR(__xludf.DUMMYFUNCTION("""COMPUTED_VALUE"""),1539.82)</f>
        <v>1539.82</v>
      </c>
      <c r="D56" s="2">
        <f>IFERROR(__xludf.DUMMYFUNCTION("""COMPUTED_VALUE"""),45371.66666666667)</f>
        <v>45371.66667</v>
      </c>
      <c r="E56" s="1">
        <f>IFERROR(__xludf.DUMMYFUNCTION("""COMPUTED_VALUE"""),1539.82)</f>
        <v>1539.82</v>
      </c>
      <c r="G56" s="2">
        <f>IFERROR(__xludf.DUMMYFUNCTION("""COMPUTED_VALUE"""),45371.66666666667)</f>
        <v>45371.66667</v>
      </c>
      <c r="H56" s="1">
        <f>IFERROR(__xludf.DUMMYFUNCTION("""COMPUTED_VALUE"""),1529.12)</f>
        <v>1529.12</v>
      </c>
      <c r="J56" s="2">
        <f>IFERROR(__xludf.DUMMYFUNCTION("""COMPUTED_VALUE"""),45371.66666666667)</f>
        <v>45371.66667</v>
      </c>
      <c r="K56" s="1">
        <f>IFERROR(__xludf.DUMMYFUNCTION("""COMPUTED_VALUE"""),1538.4)</f>
        <v>1538.4</v>
      </c>
      <c r="M56" s="2">
        <f>IFERROR(__xludf.DUMMYFUNCTION("""COMPUTED_VALUE"""),45371.66666666667)</f>
        <v>45371.66667</v>
      </c>
      <c r="N56" s="1">
        <f>IFERROR(__xludf.DUMMYFUNCTION("""COMPUTED_VALUE"""),2.54838336E8)</f>
        <v>254838336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IFERROR(__xludf.DUMMYFUNCTION("""COMPUTED_VALUE"""),1539.28)</f>
        <v>1539.28</v>
      </c>
      <c r="D57" s="2">
        <f>IFERROR(__xludf.DUMMYFUNCTION("""COMPUTED_VALUE"""),45372.66666666667)</f>
        <v>45372.66667</v>
      </c>
      <c r="E57" s="1">
        <f>IFERROR(__xludf.DUMMYFUNCTION("""COMPUTED_VALUE"""),1545.61)</f>
        <v>1545.61</v>
      </c>
      <c r="G57" s="2">
        <f>IFERROR(__xludf.DUMMYFUNCTION("""COMPUTED_VALUE"""),45372.66666666667)</f>
        <v>45372.66667</v>
      </c>
      <c r="H57" s="1">
        <f>IFERROR(__xludf.DUMMYFUNCTION("""COMPUTED_VALUE"""),1538.02)</f>
        <v>1538.02</v>
      </c>
      <c r="J57" s="2">
        <f>IFERROR(__xludf.DUMMYFUNCTION("""COMPUTED_VALUE"""),45372.66666666667)</f>
        <v>45372.66667</v>
      </c>
      <c r="K57" s="1">
        <f>IFERROR(__xludf.DUMMYFUNCTION("""COMPUTED_VALUE"""),1540.18)</f>
        <v>1540.18</v>
      </c>
      <c r="M57" s="2">
        <f>IFERROR(__xludf.DUMMYFUNCTION("""COMPUTED_VALUE"""),45372.66666666667)</f>
        <v>45372.66667</v>
      </c>
      <c r="N57" s="1">
        <f>IFERROR(__xludf.DUMMYFUNCTION("""COMPUTED_VALUE"""),2.54290251E8)</f>
        <v>254290251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IFERROR(__xludf.DUMMYFUNCTION("""COMPUTED_VALUE"""),1541.96)</f>
        <v>1541.96</v>
      </c>
      <c r="D58" s="2">
        <f>IFERROR(__xludf.DUMMYFUNCTION("""COMPUTED_VALUE"""),45373.66666666667)</f>
        <v>45373.66667</v>
      </c>
      <c r="E58" s="1">
        <f>IFERROR(__xludf.DUMMYFUNCTION("""COMPUTED_VALUE"""),1545.58)</f>
        <v>1545.58</v>
      </c>
      <c r="G58" s="2">
        <f>IFERROR(__xludf.DUMMYFUNCTION("""COMPUTED_VALUE"""),45373.66666666667)</f>
        <v>45373.66667</v>
      </c>
      <c r="H58" s="1">
        <f>IFERROR(__xludf.DUMMYFUNCTION("""COMPUTED_VALUE"""),1535.71)</f>
        <v>1535.71</v>
      </c>
      <c r="J58" s="2">
        <f>IFERROR(__xludf.DUMMYFUNCTION("""COMPUTED_VALUE"""),45373.66666666667)</f>
        <v>45373.66667</v>
      </c>
      <c r="K58" s="1">
        <f>IFERROR(__xludf.DUMMYFUNCTION("""COMPUTED_VALUE"""),1537.48)</f>
        <v>1537.48</v>
      </c>
      <c r="M58" s="2">
        <f>IFERROR(__xludf.DUMMYFUNCTION("""COMPUTED_VALUE"""),45373.66666666667)</f>
        <v>45373.66667</v>
      </c>
      <c r="N58" s="1">
        <f>IFERROR(__xludf.DUMMYFUNCTION("""COMPUTED_VALUE"""),2.2331147E8)</f>
        <v>223311470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IFERROR(__xludf.DUMMYFUNCTION("""COMPUTED_VALUE"""),1537.83)</f>
        <v>1537.83</v>
      </c>
      <c r="D59" s="2">
        <f>IFERROR(__xludf.DUMMYFUNCTION("""COMPUTED_VALUE"""),45376.66666666667)</f>
        <v>45376.66667</v>
      </c>
      <c r="E59" s="1">
        <f>IFERROR(__xludf.DUMMYFUNCTION("""COMPUTED_VALUE"""),1542.02)</f>
        <v>1542.02</v>
      </c>
      <c r="G59" s="2">
        <f>IFERROR(__xludf.DUMMYFUNCTION("""COMPUTED_VALUE"""),45376.66666666667)</f>
        <v>45376.66667</v>
      </c>
      <c r="H59" s="1">
        <f>IFERROR(__xludf.DUMMYFUNCTION("""COMPUTED_VALUE"""),1533.05)</f>
        <v>1533.05</v>
      </c>
      <c r="J59" s="2">
        <f>IFERROR(__xludf.DUMMYFUNCTION("""COMPUTED_VALUE"""),45376.66666666667)</f>
        <v>45376.66667</v>
      </c>
      <c r="K59" s="1">
        <f>IFERROR(__xludf.DUMMYFUNCTION("""COMPUTED_VALUE"""),1535.22)</f>
        <v>1535.22</v>
      </c>
      <c r="M59" s="2">
        <f>IFERROR(__xludf.DUMMYFUNCTION("""COMPUTED_VALUE"""),45376.66666666667)</f>
        <v>45376.66667</v>
      </c>
      <c r="N59" s="1">
        <f>IFERROR(__xludf.DUMMYFUNCTION("""COMPUTED_VALUE"""),2.36357293E8)</f>
        <v>236357293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IFERROR(__xludf.DUMMYFUNCTION("""COMPUTED_VALUE"""),1537.3)</f>
        <v>1537.3</v>
      </c>
      <c r="D60" s="2">
        <f>IFERROR(__xludf.DUMMYFUNCTION("""COMPUTED_VALUE"""),45377.66666666667)</f>
        <v>45377.66667</v>
      </c>
      <c r="E60" s="1">
        <f>IFERROR(__xludf.DUMMYFUNCTION("""COMPUTED_VALUE"""),1543.07)</f>
        <v>1543.07</v>
      </c>
      <c r="G60" s="2">
        <f>IFERROR(__xludf.DUMMYFUNCTION("""COMPUTED_VALUE"""),45377.66666666667)</f>
        <v>45377.66667</v>
      </c>
      <c r="H60" s="1">
        <f>IFERROR(__xludf.DUMMYFUNCTION("""COMPUTED_VALUE"""),1534.94)</f>
        <v>1534.94</v>
      </c>
      <c r="J60" s="2">
        <f>IFERROR(__xludf.DUMMYFUNCTION("""COMPUTED_VALUE"""),45377.66666666667)</f>
        <v>45377.66667</v>
      </c>
      <c r="K60" s="1">
        <f>IFERROR(__xludf.DUMMYFUNCTION("""COMPUTED_VALUE"""),1540.8)</f>
        <v>1540.8</v>
      </c>
      <c r="M60" s="2">
        <f>IFERROR(__xludf.DUMMYFUNCTION("""COMPUTED_VALUE"""),45377.66666666667)</f>
        <v>45377.66667</v>
      </c>
      <c r="N60" s="1">
        <f>IFERROR(__xludf.DUMMYFUNCTION("""COMPUTED_VALUE"""),2.58563953E8)</f>
        <v>258563953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IFERROR(__xludf.DUMMYFUNCTION("""COMPUTED_VALUE"""),1550.43)</f>
        <v>1550.43</v>
      </c>
      <c r="D61" s="2">
        <f>IFERROR(__xludf.DUMMYFUNCTION("""COMPUTED_VALUE"""),45378.66666666667)</f>
        <v>45378.66667</v>
      </c>
      <c r="E61" s="1">
        <f>IFERROR(__xludf.DUMMYFUNCTION("""COMPUTED_VALUE"""),1561.64)</f>
        <v>1561.64</v>
      </c>
      <c r="G61" s="2">
        <f>IFERROR(__xludf.DUMMYFUNCTION("""COMPUTED_VALUE"""),45378.66666666667)</f>
        <v>45378.66667</v>
      </c>
      <c r="H61" s="1">
        <f>IFERROR(__xludf.DUMMYFUNCTION("""COMPUTED_VALUE"""),1550.43)</f>
        <v>1550.43</v>
      </c>
      <c r="J61" s="2">
        <f>IFERROR(__xludf.DUMMYFUNCTION("""COMPUTED_VALUE"""),45378.66666666667)</f>
        <v>45378.66667</v>
      </c>
      <c r="K61" s="1">
        <f>IFERROR(__xludf.DUMMYFUNCTION("""COMPUTED_VALUE"""),1561.05)</f>
        <v>1561.05</v>
      </c>
      <c r="M61" s="2">
        <f>IFERROR(__xludf.DUMMYFUNCTION("""COMPUTED_VALUE"""),45378.66666666667)</f>
        <v>45378.66667</v>
      </c>
      <c r="N61" s="1">
        <f>IFERROR(__xludf.DUMMYFUNCTION("""COMPUTED_VALUE"""),3.03060968E8)</f>
        <v>303060968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IFERROR(__xludf.DUMMYFUNCTION("""COMPUTED_VALUE"""),1562.39)</f>
        <v>1562.39</v>
      </c>
      <c r="D62" s="2">
        <f>IFERROR(__xludf.DUMMYFUNCTION("""COMPUTED_VALUE"""),45379.66666666667)</f>
        <v>45379.66667</v>
      </c>
      <c r="E62" s="1">
        <f>IFERROR(__xludf.DUMMYFUNCTION("""COMPUTED_VALUE"""),1567.61)</f>
        <v>1567.61</v>
      </c>
      <c r="G62" s="2">
        <f>IFERROR(__xludf.DUMMYFUNCTION("""COMPUTED_VALUE"""),45379.66666666667)</f>
        <v>45379.66667</v>
      </c>
      <c r="H62" s="1">
        <f>IFERROR(__xludf.DUMMYFUNCTION("""COMPUTED_VALUE"""),1562.19)</f>
        <v>1562.19</v>
      </c>
      <c r="J62" s="2">
        <f>IFERROR(__xludf.DUMMYFUNCTION("""COMPUTED_VALUE"""),45379.66666666667)</f>
        <v>45379.66667</v>
      </c>
      <c r="K62" s="1">
        <f>IFERROR(__xludf.DUMMYFUNCTION("""COMPUTED_VALUE"""),1562.84)</f>
        <v>1562.84</v>
      </c>
      <c r="M62" s="2">
        <f>IFERROR(__xludf.DUMMYFUNCTION("""COMPUTED_VALUE"""),45379.66666666667)</f>
        <v>45379.66667</v>
      </c>
      <c r="N62" s="1">
        <f>IFERROR(__xludf.DUMMYFUNCTION("""COMPUTED_VALUE"""),3.45407663E8)</f>
        <v>345407663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IFERROR(__xludf.DUMMYFUNCTION("""COMPUTED_VALUE"""),1562.57)</f>
        <v>1562.57</v>
      </c>
      <c r="D63" s="2">
        <f>IFERROR(__xludf.DUMMYFUNCTION("""COMPUTED_VALUE"""),45383.66666666667)</f>
        <v>45383.66667</v>
      </c>
      <c r="E63" s="1">
        <f>IFERROR(__xludf.DUMMYFUNCTION("""COMPUTED_VALUE"""),1562.57)</f>
        <v>1562.57</v>
      </c>
      <c r="G63" s="2">
        <f>IFERROR(__xludf.DUMMYFUNCTION("""COMPUTED_VALUE"""),45383.66666666667)</f>
        <v>45383.66667</v>
      </c>
      <c r="H63" s="1">
        <f>IFERROR(__xludf.DUMMYFUNCTION("""COMPUTED_VALUE"""),1543.02)</f>
        <v>1543.02</v>
      </c>
      <c r="J63" s="2">
        <f>IFERROR(__xludf.DUMMYFUNCTION("""COMPUTED_VALUE"""),45383.66666666667)</f>
        <v>45383.66667</v>
      </c>
      <c r="K63" s="1">
        <f>IFERROR(__xludf.DUMMYFUNCTION("""COMPUTED_VALUE"""),1549.42)</f>
        <v>1549.42</v>
      </c>
      <c r="M63" s="2">
        <f>IFERROR(__xludf.DUMMYFUNCTION("""COMPUTED_VALUE"""),45383.66666666667)</f>
        <v>45383.66667</v>
      </c>
      <c r="N63" s="1">
        <f>IFERROR(__xludf.DUMMYFUNCTION("""COMPUTED_VALUE"""),2.19343192E8)</f>
        <v>219343192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IFERROR(__xludf.DUMMYFUNCTION("""COMPUTED_VALUE"""),1538.12)</f>
        <v>1538.12</v>
      </c>
      <c r="D64" s="2">
        <f>IFERROR(__xludf.DUMMYFUNCTION("""COMPUTED_VALUE"""),45384.66666666667)</f>
        <v>45384.66667</v>
      </c>
      <c r="E64" s="1">
        <f>IFERROR(__xludf.DUMMYFUNCTION("""COMPUTED_VALUE"""),1538.12)</f>
        <v>1538.12</v>
      </c>
      <c r="G64" s="2">
        <f>IFERROR(__xludf.DUMMYFUNCTION("""COMPUTED_VALUE"""),45384.66666666667)</f>
        <v>45384.66667</v>
      </c>
      <c r="H64" s="1">
        <f>IFERROR(__xludf.DUMMYFUNCTION("""COMPUTED_VALUE"""),1516.52)</f>
        <v>1516.52</v>
      </c>
      <c r="J64" s="2">
        <f>IFERROR(__xludf.DUMMYFUNCTION("""COMPUTED_VALUE"""),45384.66666666667)</f>
        <v>45384.66667</v>
      </c>
      <c r="K64" s="1">
        <f>IFERROR(__xludf.DUMMYFUNCTION("""COMPUTED_VALUE"""),1523.67)</f>
        <v>1523.67</v>
      </c>
      <c r="M64" s="2">
        <f>IFERROR(__xludf.DUMMYFUNCTION("""COMPUTED_VALUE"""),45384.66666666667)</f>
        <v>45384.66667</v>
      </c>
      <c r="N64" s="1">
        <f>IFERROR(__xludf.DUMMYFUNCTION("""COMPUTED_VALUE"""),3.63882872E8)</f>
        <v>363882872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IFERROR(__xludf.DUMMYFUNCTION("""COMPUTED_VALUE"""),1523.66)</f>
        <v>1523.66</v>
      </c>
      <c r="D65" s="2">
        <f>IFERROR(__xludf.DUMMYFUNCTION("""COMPUTED_VALUE"""),45385.66666666667)</f>
        <v>45385.66667</v>
      </c>
      <c r="E65" s="1">
        <f>IFERROR(__xludf.DUMMYFUNCTION("""COMPUTED_VALUE"""),1533.11)</f>
        <v>1533.11</v>
      </c>
      <c r="G65" s="2">
        <f>IFERROR(__xludf.DUMMYFUNCTION("""COMPUTED_VALUE"""),45385.66666666667)</f>
        <v>45385.66667</v>
      </c>
      <c r="H65" s="1">
        <f>IFERROR(__xludf.DUMMYFUNCTION("""COMPUTED_VALUE"""),1519.15)</f>
        <v>1519.15</v>
      </c>
      <c r="J65" s="2">
        <f>IFERROR(__xludf.DUMMYFUNCTION("""COMPUTED_VALUE"""),45385.66666666667)</f>
        <v>45385.66667</v>
      </c>
      <c r="K65" s="1">
        <f>IFERROR(__xludf.DUMMYFUNCTION("""COMPUTED_VALUE"""),1522.22)</f>
        <v>1522.22</v>
      </c>
      <c r="M65" s="2">
        <f>IFERROR(__xludf.DUMMYFUNCTION("""COMPUTED_VALUE"""),45385.66666666667)</f>
        <v>45385.66667</v>
      </c>
      <c r="N65" s="1">
        <f>IFERROR(__xludf.DUMMYFUNCTION("""COMPUTED_VALUE"""),2.93399887E8)</f>
        <v>293399887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IFERROR(__xludf.DUMMYFUNCTION("""COMPUTED_VALUE"""),1525.93)</f>
        <v>1525.93</v>
      </c>
      <c r="D66" s="2">
        <f>IFERROR(__xludf.DUMMYFUNCTION("""COMPUTED_VALUE"""),45386.66666666667)</f>
        <v>45386.66667</v>
      </c>
      <c r="E66" s="1">
        <f>IFERROR(__xludf.DUMMYFUNCTION("""COMPUTED_VALUE"""),1532.38)</f>
        <v>1532.38</v>
      </c>
      <c r="G66" s="2">
        <f>IFERROR(__xludf.DUMMYFUNCTION("""COMPUTED_VALUE"""),45386.66666666667)</f>
        <v>45386.66667</v>
      </c>
      <c r="H66" s="1">
        <f>IFERROR(__xludf.DUMMYFUNCTION("""COMPUTED_VALUE"""),1500.29)</f>
        <v>1500.29</v>
      </c>
      <c r="J66" s="2">
        <f>IFERROR(__xludf.DUMMYFUNCTION("""COMPUTED_VALUE"""),45386.66666666667)</f>
        <v>45386.66667</v>
      </c>
      <c r="K66" s="1">
        <f>IFERROR(__xludf.DUMMYFUNCTION("""COMPUTED_VALUE"""),1501.59)</f>
        <v>1501.59</v>
      </c>
      <c r="M66" s="2">
        <f>IFERROR(__xludf.DUMMYFUNCTION("""COMPUTED_VALUE"""),45386.66666666667)</f>
        <v>45386.66667</v>
      </c>
      <c r="N66" s="1">
        <f>IFERROR(__xludf.DUMMYFUNCTION("""COMPUTED_VALUE"""),2.77097425E8)</f>
        <v>277097425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IFERROR(__xludf.DUMMYFUNCTION("""COMPUTED_VALUE"""),1501.12)</f>
        <v>1501.12</v>
      </c>
      <c r="D67" s="2">
        <f>IFERROR(__xludf.DUMMYFUNCTION("""COMPUTED_VALUE"""),45387.66666666667)</f>
        <v>45387.66667</v>
      </c>
      <c r="E67" s="1">
        <f>IFERROR(__xludf.DUMMYFUNCTION("""COMPUTED_VALUE"""),1519.52)</f>
        <v>1519.52</v>
      </c>
      <c r="G67" s="2">
        <f>IFERROR(__xludf.DUMMYFUNCTION("""COMPUTED_VALUE"""),45387.66666666667)</f>
        <v>45387.66667</v>
      </c>
      <c r="H67" s="1">
        <f>IFERROR(__xludf.DUMMYFUNCTION("""COMPUTED_VALUE"""),1497.1)</f>
        <v>1497.1</v>
      </c>
      <c r="J67" s="2">
        <f>IFERROR(__xludf.DUMMYFUNCTION("""COMPUTED_VALUE"""),45387.66666666667)</f>
        <v>45387.66667</v>
      </c>
      <c r="K67" s="1">
        <f>IFERROR(__xludf.DUMMYFUNCTION("""COMPUTED_VALUE"""),1515.49)</f>
        <v>1515.49</v>
      </c>
      <c r="M67" s="2">
        <f>IFERROR(__xludf.DUMMYFUNCTION("""COMPUTED_VALUE"""),45387.66666666667)</f>
        <v>45387.66667</v>
      </c>
      <c r="N67" s="1">
        <f>IFERROR(__xludf.DUMMYFUNCTION("""COMPUTED_VALUE"""),2.57703655E8)</f>
        <v>257703655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IFERROR(__xludf.DUMMYFUNCTION("""COMPUTED_VALUE"""),1515.04)</f>
        <v>1515.04</v>
      </c>
      <c r="D68" s="2">
        <f>IFERROR(__xludf.DUMMYFUNCTION("""COMPUTED_VALUE"""),45390.66666666667)</f>
        <v>45390.66667</v>
      </c>
      <c r="E68" s="1">
        <f>IFERROR(__xludf.DUMMYFUNCTION("""COMPUTED_VALUE"""),1515.04)</f>
        <v>1515.04</v>
      </c>
      <c r="G68" s="2">
        <f>IFERROR(__xludf.DUMMYFUNCTION("""COMPUTED_VALUE"""),45390.66666666667)</f>
        <v>45390.66667</v>
      </c>
      <c r="H68" s="1">
        <f>IFERROR(__xludf.DUMMYFUNCTION("""COMPUTED_VALUE"""),1508.26)</f>
        <v>1508.26</v>
      </c>
      <c r="J68" s="2">
        <f>IFERROR(__xludf.DUMMYFUNCTION("""COMPUTED_VALUE"""),45390.66666666667)</f>
        <v>45390.66667</v>
      </c>
      <c r="K68" s="1">
        <f>IFERROR(__xludf.DUMMYFUNCTION("""COMPUTED_VALUE"""),1510.37)</f>
        <v>1510.37</v>
      </c>
      <c r="M68" s="2">
        <f>IFERROR(__xludf.DUMMYFUNCTION("""COMPUTED_VALUE"""),45390.66666666667)</f>
        <v>45390.66667</v>
      </c>
      <c r="N68" s="1">
        <f>IFERROR(__xludf.DUMMYFUNCTION("""COMPUTED_VALUE"""),2.31093987E8)</f>
        <v>231093987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IFERROR(__xludf.DUMMYFUNCTION("""COMPUTED_VALUE"""),1511.33)</f>
        <v>1511.33</v>
      </c>
      <c r="D69" s="2">
        <f>IFERROR(__xludf.DUMMYFUNCTION("""COMPUTED_VALUE"""),45391.66666666667)</f>
        <v>45391.66667</v>
      </c>
      <c r="E69" s="1">
        <f>IFERROR(__xludf.DUMMYFUNCTION("""COMPUTED_VALUE"""),1517.52)</f>
        <v>1517.52</v>
      </c>
      <c r="G69" s="2">
        <f>IFERROR(__xludf.DUMMYFUNCTION("""COMPUTED_VALUE"""),45391.66666666667)</f>
        <v>45391.66667</v>
      </c>
      <c r="H69" s="1">
        <f>IFERROR(__xludf.DUMMYFUNCTION("""COMPUTED_VALUE"""),1506.72)</f>
        <v>1506.72</v>
      </c>
      <c r="J69" s="2">
        <f>IFERROR(__xludf.DUMMYFUNCTION("""COMPUTED_VALUE"""),45391.66666666667)</f>
        <v>45391.66667</v>
      </c>
      <c r="K69" s="1">
        <f>IFERROR(__xludf.DUMMYFUNCTION("""COMPUTED_VALUE"""),1517.24)</f>
        <v>1517.24</v>
      </c>
      <c r="M69" s="2">
        <f>IFERROR(__xludf.DUMMYFUNCTION("""COMPUTED_VALUE"""),45391.66666666667)</f>
        <v>45391.66667</v>
      </c>
      <c r="N69" s="1">
        <f>IFERROR(__xludf.DUMMYFUNCTION("""COMPUTED_VALUE"""),2.54243932E8)</f>
        <v>254243932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IFERROR(__xludf.DUMMYFUNCTION("""COMPUTED_VALUE"""),1511.27)</f>
        <v>1511.27</v>
      </c>
      <c r="D70" s="2">
        <f>IFERROR(__xludf.DUMMYFUNCTION("""COMPUTED_VALUE"""),45392.66666666667)</f>
        <v>45392.66667</v>
      </c>
      <c r="E70" s="1">
        <f>IFERROR(__xludf.DUMMYFUNCTION("""COMPUTED_VALUE"""),1511.27)</f>
        <v>1511.27</v>
      </c>
      <c r="G70" s="2">
        <f>IFERROR(__xludf.DUMMYFUNCTION("""COMPUTED_VALUE"""),45392.66666666667)</f>
        <v>45392.66667</v>
      </c>
      <c r="H70" s="1">
        <f>IFERROR(__xludf.DUMMYFUNCTION("""COMPUTED_VALUE"""),1493.94)</f>
        <v>1493.94</v>
      </c>
      <c r="J70" s="2">
        <f>IFERROR(__xludf.DUMMYFUNCTION("""COMPUTED_VALUE"""),45392.66666666667)</f>
        <v>45392.66667</v>
      </c>
      <c r="K70" s="1">
        <f>IFERROR(__xludf.DUMMYFUNCTION("""COMPUTED_VALUE"""),1499.63)</f>
        <v>1499.63</v>
      </c>
      <c r="M70" s="2">
        <f>IFERROR(__xludf.DUMMYFUNCTION("""COMPUTED_VALUE"""),45392.66666666667)</f>
        <v>45392.66667</v>
      </c>
      <c r="N70" s="1">
        <f>IFERROR(__xludf.DUMMYFUNCTION("""COMPUTED_VALUE"""),2.5193349E8)</f>
        <v>251933490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IFERROR(__xludf.DUMMYFUNCTION("""COMPUTED_VALUE"""),1501.46)</f>
        <v>1501.46</v>
      </c>
      <c r="D71" s="2">
        <f>IFERROR(__xludf.DUMMYFUNCTION("""COMPUTED_VALUE"""),45393.66666666667)</f>
        <v>45393.66667</v>
      </c>
      <c r="E71" s="1">
        <f>IFERROR(__xludf.DUMMYFUNCTION("""COMPUTED_VALUE"""),1503.87)</f>
        <v>1503.87</v>
      </c>
      <c r="G71" s="2">
        <f>IFERROR(__xludf.DUMMYFUNCTION("""COMPUTED_VALUE"""),45393.66666666667)</f>
        <v>45393.66667</v>
      </c>
      <c r="H71" s="1">
        <f>IFERROR(__xludf.DUMMYFUNCTION("""COMPUTED_VALUE"""),1488.51)</f>
        <v>1488.51</v>
      </c>
      <c r="J71" s="2">
        <f>IFERROR(__xludf.DUMMYFUNCTION("""COMPUTED_VALUE"""),45393.66666666667)</f>
        <v>45393.66667</v>
      </c>
      <c r="K71" s="1">
        <f>IFERROR(__xludf.DUMMYFUNCTION("""COMPUTED_VALUE"""),1492.61)</f>
        <v>1492.61</v>
      </c>
      <c r="M71" s="2">
        <f>IFERROR(__xludf.DUMMYFUNCTION("""COMPUTED_VALUE"""),45393.66666666667)</f>
        <v>45393.66667</v>
      </c>
      <c r="N71" s="1">
        <f>IFERROR(__xludf.DUMMYFUNCTION("""COMPUTED_VALUE"""),2.33296305E8)</f>
        <v>233296305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IFERROR(__xludf.DUMMYFUNCTION("""COMPUTED_VALUE"""),1489.06)</f>
        <v>1489.06</v>
      </c>
      <c r="D72" s="2">
        <f>IFERROR(__xludf.DUMMYFUNCTION("""COMPUTED_VALUE"""),45394.66666666667)</f>
        <v>45394.66667</v>
      </c>
      <c r="E72" s="1">
        <f>IFERROR(__xludf.DUMMYFUNCTION("""COMPUTED_VALUE"""),1489.06)</f>
        <v>1489.06</v>
      </c>
      <c r="G72" s="2">
        <f>IFERROR(__xludf.DUMMYFUNCTION("""COMPUTED_VALUE"""),45394.66666666667)</f>
        <v>45394.66667</v>
      </c>
      <c r="H72" s="1">
        <f>IFERROR(__xludf.DUMMYFUNCTION("""COMPUTED_VALUE"""),1464.48)</f>
        <v>1464.48</v>
      </c>
      <c r="J72" s="2">
        <f>IFERROR(__xludf.DUMMYFUNCTION("""COMPUTED_VALUE"""),45394.66666666667)</f>
        <v>45394.66667</v>
      </c>
      <c r="K72" s="1">
        <f>IFERROR(__xludf.DUMMYFUNCTION("""COMPUTED_VALUE"""),1469.25)</f>
        <v>1469.25</v>
      </c>
      <c r="M72" s="2">
        <f>IFERROR(__xludf.DUMMYFUNCTION("""COMPUTED_VALUE"""),45394.66666666667)</f>
        <v>45394.66667</v>
      </c>
      <c r="N72" s="1">
        <f>IFERROR(__xludf.DUMMYFUNCTION("""COMPUTED_VALUE"""),2.68351724E8)</f>
        <v>268351724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IFERROR(__xludf.DUMMYFUNCTION("""COMPUTED_VALUE"""),1473.19)</f>
        <v>1473.19</v>
      </c>
      <c r="D73" s="2">
        <f>IFERROR(__xludf.DUMMYFUNCTION("""COMPUTED_VALUE"""),45397.66666666667)</f>
        <v>45397.66667</v>
      </c>
      <c r="E73" s="1">
        <f>IFERROR(__xludf.DUMMYFUNCTION("""COMPUTED_VALUE"""),1486.46)</f>
        <v>1486.46</v>
      </c>
      <c r="G73" s="2">
        <f>IFERROR(__xludf.DUMMYFUNCTION("""COMPUTED_VALUE"""),45397.66666666667)</f>
        <v>45397.66667</v>
      </c>
      <c r="H73" s="1">
        <f>IFERROR(__xludf.DUMMYFUNCTION("""COMPUTED_VALUE"""),1462.02)</f>
        <v>1462.02</v>
      </c>
      <c r="J73" s="2">
        <f>IFERROR(__xludf.DUMMYFUNCTION("""COMPUTED_VALUE"""),45397.66666666667)</f>
        <v>45397.66667</v>
      </c>
      <c r="K73" s="1">
        <f>IFERROR(__xludf.DUMMYFUNCTION("""COMPUTED_VALUE"""),1464.63)</f>
        <v>1464.63</v>
      </c>
      <c r="M73" s="2">
        <f>IFERROR(__xludf.DUMMYFUNCTION("""COMPUTED_VALUE"""),45397.66666666667)</f>
        <v>45397.66667</v>
      </c>
      <c r="N73" s="1">
        <f>IFERROR(__xludf.DUMMYFUNCTION("""COMPUTED_VALUE"""),2.68180135E8)</f>
        <v>268180135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IFERROR(__xludf.DUMMYFUNCTION("""COMPUTED_VALUE"""),1475.96)</f>
        <v>1475.96</v>
      </c>
      <c r="D74" s="2">
        <f>IFERROR(__xludf.DUMMYFUNCTION("""COMPUTED_VALUE"""),45398.66666666667)</f>
        <v>45398.66667</v>
      </c>
      <c r="E74" s="1">
        <f>IFERROR(__xludf.DUMMYFUNCTION("""COMPUTED_VALUE"""),1475.96)</f>
        <v>1475.96</v>
      </c>
      <c r="G74" s="2">
        <f>IFERROR(__xludf.DUMMYFUNCTION("""COMPUTED_VALUE"""),45398.66666666667)</f>
        <v>45398.66667</v>
      </c>
      <c r="H74" s="1">
        <f>IFERROR(__xludf.DUMMYFUNCTION("""COMPUTED_VALUE"""),1463.36)</f>
        <v>1463.36</v>
      </c>
      <c r="J74" s="2">
        <f>IFERROR(__xludf.DUMMYFUNCTION("""COMPUTED_VALUE"""),45398.66666666667)</f>
        <v>45398.66667</v>
      </c>
      <c r="K74" s="1">
        <f>IFERROR(__xludf.DUMMYFUNCTION("""COMPUTED_VALUE"""),1463.9)</f>
        <v>1463.9</v>
      </c>
      <c r="M74" s="2">
        <f>IFERROR(__xludf.DUMMYFUNCTION("""COMPUTED_VALUE"""),45398.66666666667)</f>
        <v>45398.66667</v>
      </c>
      <c r="N74" s="1">
        <f>IFERROR(__xludf.DUMMYFUNCTION("""COMPUTED_VALUE"""),2.67495164E8)</f>
        <v>267495164</v>
      </c>
    </row>
    <row r="75">
      <c r="A75" s="2">
        <f>IFERROR(__xludf.DUMMYFUNCTION("""COMPUTED_VALUE"""),45399.66666666667)</f>
        <v>45399.66667</v>
      </c>
      <c r="B75" s="1">
        <f>IFERROR(__xludf.DUMMYFUNCTION("""COMPUTED_VALUE"""),1464.64)</f>
        <v>1464.64</v>
      </c>
      <c r="D75" s="2">
        <f>IFERROR(__xludf.DUMMYFUNCTION("""COMPUTED_VALUE"""),45399.66666666667)</f>
        <v>45399.66667</v>
      </c>
      <c r="E75" s="1">
        <f>IFERROR(__xludf.DUMMYFUNCTION("""COMPUTED_VALUE"""),1473.47)</f>
        <v>1473.47</v>
      </c>
      <c r="G75" s="2">
        <f>IFERROR(__xludf.DUMMYFUNCTION("""COMPUTED_VALUE"""),45399.66666666667)</f>
        <v>45399.66667</v>
      </c>
      <c r="H75" s="1">
        <f>IFERROR(__xludf.DUMMYFUNCTION("""COMPUTED_VALUE"""),1459.22)</f>
        <v>1459.22</v>
      </c>
      <c r="J75" s="2">
        <f>IFERROR(__xludf.DUMMYFUNCTION("""COMPUTED_VALUE"""),45399.66666666667)</f>
        <v>45399.66667</v>
      </c>
      <c r="K75" s="1">
        <f>IFERROR(__xludf.DUMMYFUNCTION("""COMPUTED_VALUE"""),1460.94)</f>
        <v>1460.94</v>
      </c>
      <c r="M75" s="2">
        <f>IFERROR(__xludf.DUMMYFUNCTION("""COMPUTED_VALUE"""),45399.66666666667)</f>
        <v>45399.66667</v>
      </c>
      <c r="N75" s="1">
        <f>IFERROR(__xludf.DUMMYFUNCTION("""COMPUTED_VALUE"""),2.82204871E8)</f>
        <v>282204871</v>
      </c>
    </row>
    <row r="76">
      <c r="A76" s="2">
        <f>IFERROR(__xludf.DUMMYFUNCTION("""COMPUTED_VALUE"""),45400.66666666667)</f>
        <v>45400.66667</v>
      </c>
      <c r="B76" s="1">
        <f>IFERROR(__xludf.DUMMYFUNCTION("""COMPUTED_VALUE"""),1460.97)</f>
        <v>1460.97</v>
      </c>
      <c r="D76" s="2">
        <f>IFERROR(__xludf.DUMMYFUNCTION("""COMPUTED_VALUE"""),45400.66666666667)</f>
        <v>45400.66667</v>
      </c>
      <c r="E76" s="1">
        <f>IFERROR(__xludf.DUMMYFUNCTION("""COMPUTED_VALUE"""),1468.94)</f>
        <v>1468.94</v>
      </c>
      <c r="G76" s="2">
        <f>IFERROR(__xludf.DUMMYFUNCTION("""COMPUTED_VALUE"""),45400.66666666667)</f>
        <v>45400.66667</v>
      </c>
      <c r="H76" s="1">
        <f>IFERROR(__xludf.DUMMYFUNCTION("""COMPUTED_VALUE"""),1458.3)</f>
        <v>1458.3</v>
      </c>
      <c r="J76" s="2">
        <f>IFERROR(__xludf.DUMMYFUNCTION("""COMPUTED_VALUE"""),45400.66666666667)</f>
        <v>45400.66667</v>
      </c>
      <c r="K76" s="1">
        <f>IFERROR(__xludf.DUMMYFUNCTION("""COMPUTED_VALUE"""),1460.74)</f>
        <v>1460.74</v>
      </c>
      <c r="M76" s="2">
        <f>IFERROR(__xludf.DUMMYFUNCTION("""COMPUTED_VALUE"""),45400.66666666667)</f>
        <v>45400.66667</v>
      </c>
      <c r="N76" s="1">
        <f>IFERROR(__xludf.DUMMYFUNCTION("""COMPUTED_VALUE"""),2.7100071E8)</f>
        <v>271000710</v>
      </c>
    </row>
    <row r="77">
      <c r="A77" s="2">
        <f>IFERROR(__xludf.DUMMYFUNCTION("""COMPUTED_VALUE"""),45401.66666666667)</f>
        <v>45401.66667</v>
      </c>
      <c r="B77" s="1">
        <f>IFERROR(__xludf.DUMMYFUNCTION("""COMPUTED_VALUE"""),1464.34)</f>
        <v>1464.34</v>
      </c>
      <c r="D77" s="2">
        <f>IFERROR(__xludf.DUMMYFUNCTION("""COMPUTED_VALUE"""),45401.66666666667)</f>
        <v>45401.66667</v>
      </c>
      <c r="E77" s="1">
        <f>IFERROR(__xludf.DUMMYFUNCTION("""COMPUTED_VALUE"""),1467.72)</f>
        <v>1467.72</v>
      </c>
      <c r="G77" s="2">
        <f>IFERROR(__xludf.DUMMYFUNCTION("""COMPUTED_VALUE"""),45401.66666666667)</f>
        <v>45401.66667</v>
      </c>
      <c r="H77" s="1">
        <f>IFERROR(__xludf.DUMMYFUNCTION("""COMPUTED_VALUE"""),1458.64)</f>
        <v>1458.64</v>
      </c>
      <c r="J77" s="2">
        <f>IFERROR(__xludf.DUMMYFUNCTION("""COMPUTED_VALUE"""),45401.66666666667)</f>
        <v>45401.66667</v>
      </c>
      <c r="K77" s="1">
        <f>IFERROR(__xludf.DUMMYFUNCTION("""COMPUTED_VALUE"""),1464.3)</f>
        <v>1464.3</v>
      </c>
      <c r="M77" s="2">
        <f>IFERROR(__xludf.DUMMYFUNCTION("""COMPUTED_VALUE"""),45401.66666666667)</f>
        <v>45401.66667</v>
      </c>
      <c r="N77" s="1">
        <f>IFERROR(__xludf.DUMMYFUNCTION("""COMPUTED_VALUE"""),2.93916446E8)</f>
        <v>293916446</v>
      </c>
    </row>
    <row r="78">
      <c r="A78" s="2">
        <f>IFERROR(__xludf.DUMMYFUNCTION("""COMPUTED_VALUE"""),45404.66666666667)</f>
        <v>45404.66667</v>
      </c>
      <c r="B78" s="1">
        <f>IFERROR(__xludf.DUMMYFUNCTION("""COMPUTED_VALUE"""),1466.36)</f>
        <v>1466.36</v>
      </c>
      <c r="D78" s="2">
        <f>IFERROR(__xludf.DUMMYFUNCTION("""COMPUTED_VALUE"""),45404.66666666667)</f>
        <v>45404.66667</v>
      </c>
      <c r="E78" s="1">
        <f>IFERROR(__xludf.DUMMYFUNCTION("""COMPUTED_VALUE"""),1481.98)</f>
        <v>1481.98</v>
      </c>
      <c r="G78" s="2">
        <f>IFERROR(__xludf.DUMMYFUNCTION("""COMPUTED_VALUE"""),45404.66666666667)</f>
        <v>45404.66667</v>
      </c>
      <c r="H78" s="1">
        <f>IFERROR(__xludf.DUMMYFUNCTION("""COMPUTED_VALUE"""),1464.75)</f>
        <v>1464.75</v>
      </c>
      <c r="J78" s="2">
        <f>IFERROR(__xludf.DUMMYFUNCTION("""COMPUTED_VALUE"""),45404.66666666667)</f>
        <v>45404.66667</v>
      </c>
      <c r="K78" s="1">
        <f>IFERROR(__xludf.DUMMYFUNCTION("""COMPUTED_VALUE"""),1470.87)</f>
        <v>1470.87</v>
      </c>
      <c r="M78" s="2">
        <f>IFERROR(__xludf.DUMMYFUNCTION("""COMPUTED_VALUE"""),45404.66666666667)</f>
        <v>45404.66667</v>
      </c>
      <c r="N78" s="1">
        <f>IFERROR(__xludf.DUMMYFUNCTION("""COMPUTED_VALUE"""),2.50900578E8)</f>
        <v>250900578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IFERROR(__xludf.DUMMYFUNCTION("""COMPUTED_VALUE"""),1476.27)</f>
        <v>1476.27</v>
      </c>
      <c r="D79" s="2">
        <f>IFERROR(__xludf.DUMMYFUNCTION("""COMPUTED_VALUE"""),45405.66666666667)</f>
        <v>45405.66667</v>
      </c>
      <c r="E79" s="1">
        <f>IFERROR(__xludf.DUMMYFUNCTION("""COMPUTED_VALUE"""),1494.0)</f>
        <v>1494</v>
      </c>
      <c r="G79" s="2">
        <f>IFERROR(__xludf.DUMMYFUNCTION("""COMPUTED_VALUE"""),45405.66666666667)</f>
        <v>45405.66667</v>
      </c>
      <c r="H79" s="1">
        <f>IFERROR(__xludf.DUMMYFUNCTION("""COMPUTED_VALUE"""),1476.27)</f>
        <v>1476.27</v>
      </c>
      <c r="J79" s="2">
        <f>IFERROR(__xludf.DUMMYFUNCTION("""COMPUTED_VALUE"""),45405.66666666667)</f>
        <v>45405.66667</v>
      </c>
      <c r="K79" s="1">
        <f>IFERROR(__xludf.DUMMYFUNCTION("""COMPUTED_VALUE"""),1490.09)</f>
        <v>1490.09</v>
      </c>
      <c r="M79" s="2">
        <f>IFERROR(__xludf.DUMMYFUNCTION("""COMPUTED_VALUE"""),45405.66666666667)</f>
        <v>45405.66667</v>
      </c>
      <c r="N79" s="1">
        <f>IFERROR(__xludf.DUMMYFUNCTION("""COMPUTED_VALUE"""),2.43276337E8)</f>
        <v>243276337</v>
      </c>
    </row>
    <row r="80">
      <c r="A80" s="2">
        <f>IFERROR(__xludf.DUMMYFUNCTION("""COMPUTED_VALUE"""),45406.66666666667)</f>
        <v>45406.66667</v>
      </c>
      <c r="B80" s="1">
        <f>IFERROR(__xludf.DUMMYFUNCTION("""COMPUTED_VALUE"""),1489.97)</f>
        <v>1489.97</v>
      </c>
      <c r="D80" s="2">
        <f>IFERROR(__xludf.DUMMYFUNCTION("""COMPUTED_VALUE"""),45406.66666666667)</f>
        <v>45406.66667</v>
      </c>
      <c r="E80" s="1">
        <f>IFERROR(__xludf.DUMMYFUNCTION("""COMPUTED_VALUE"""),1490.08)</f>
        <v>1490.08</v>
      </c>
      <c r="G80" s="2">
        <f>IFERROR(__xludf.DUMMYFUNCTION("""COMPUTED_VALUE"""),45406.66666666667)</f>
        <v>45406.66667</v>
      </c>
      <c r="H80" s="1">
        <f>IFERROR(__xludf.DUMMYFUNCTION("""COMPUTED_VALUE"""),1479.98)</f>
        <v>1479.98</v>
      </c>
      <c r="J80" s="2">
        <f>IFERROR(__xludf.DUMMYFUNCTION("""COMPUTED_VALUE"""),45406.66666666667)</f>
        <v>45406.66667</v>
      </c>
      <c r="K80" s="1">
        <f>IFERROR(__xludf.DUMMYFUNCTION("""COMPUTED_VALUE"""),1486.5)</f>
        <v>1486.5</v>
      </c>
      <c r="M80" s="2">
        <f>IFERROR(__xludf.DUMMYFUNCTION("""COMPUTED_VALUE"""),45406.66666666667)</f>
        <v>45406.66667</v>
      </c>
      <c r="N80" s="1">
        <f>IFERROR(__xludf.DUMMYFUNCTION("""COMPUTED_VALUE"""),2.62823172E8)</f>
        <v>262823172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IFERROR(__xludf.DUMMYFUNCTION("""COMPUTED_VALUE"""),1486.11)</f>
        <v>1486.11</v>
      </c>
      <c r="D81" s="2">
        <f>IFERROR(__xludf.DUMMYFUNCTION("""COMPUTED_VALUE"""),45407.66666666667)</f>
        <v>45407.66667</v>
      </c>
      <c r="E81" s="1">
        <f>IFERROR(__xludf.DUMMYFUNCTION("""COMPUTED_VALUE"""),1486.11)</f>
        <v>1486.11</v>
      </c>
      <c r="G81" s="2">
        <f>IFERROR(__xludf.DUMMYFUNCTION("""COMPUTED_VALUE"""),45407.66666666667)</f>
        <v>45407.66667</v>
      </c>
      <c r="H81" s="1">
        <f>IFERROR(__xludf.DUMMYFUNCTION("""COMPUTED_VALUE"""),1467.23)</f>
        <v>1467.23</v>
      </c>
      <c r="J81" s="2">
        <f>IFERROR(__xludf.DUMMYFUNCTION("""COMPUTED_VALUE"""),45407.66666666667)</f>
        <v>45407.66667</v>
      </c>
      <c r="K81" s="1">
        <f>IFERROR(__xludf.DUMMYFUNCTION("""COMPUTED_VALUE"""),1475.98)</f>
        <v>1475.98</v>
      </c>
      <c r="M81" s="2">
        <f>IFERROR(__xludf.DUMMYFUNCTION("""COMPUTED_VALUE"""),45407.66666666667)</f>
        <v>45407.66667</v>
      </c>
      <c r="N81" s="1">
        <f>IFERROR(__xludf.DUMMYFUNCTION("""COMPUTED_VALUE"""),3.27908277E8)</f>
        <v>327908277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IFERROR(__xludf.DUMMYFUNCTION("""COMPUTED_VALUE"""),1472.31)</f>
        <v>1472.31</v>
      </c>
      <c r="D82" s="2">
        <f>IFERROR(__xludf.DUMMYFUNCTION("""COMPUTED_VALUE"""),45408.66666666667)</f>
        <v>45408.66667</v>
      </c>
      <c r="E82" s="1">
        <f>IFERROR(__xludf.DUMMYFUNCTION("""COMPUTED_VALUE"""),1479.84)</f>
        <v>1479.84</v>
      </c>
      <c r="G82" s="2">
        <f>IFERROR(__xludf.DUMMYFUNCTION("""COMPUTED_VALUE"""),45408.66666666667)</f>
        <v>45408.66667</v>
      </c>
      <c r="H82" s="1">
        <f>IFERROR(__xludf.DUMMYFUNCTION("""COMPUTED_VALUE"""),1468.31)</f>
        <v>1468.31</v>
      </c>
      <c r="J82" s="2">
        <f>IFERROR(__xludf.DUMMYFUNCTION("""COMPUTED_VALUE"""),45408.66666666667)</f>
        <v>45408.66667</v>
      </c>
      <c r="K82" s="1">
        <f>IFERROR(__xludf.DUMMYFUNCTION("""COMPUTED_VALUE"""),1476.07)</f>
        <v>1476.07</v>
      </c>
      <c r="M82" s="2">
        <f>IFERROR(__xludf.DUMMYFUNCTION("""COMPUTED_VALUE"""),45408.66666666667)</f>
        <v>45408.66667</v>
      </c>
      <c r="N82" s="1">
        <f>IFERROR(__xludf.DUMMYFUNCTION("""COMPUTED_VALUE"""),2.90279562E8)</f>
        <v>290279562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IFERROR(__xludf.DUMMYFUNCTION("""COMPUTED_VALUE"""),1477.3)</f>
        <v>1477.3</v>
      </c>
      <c r="D83" s="2">
        <f>IFERROR(__xludf.DUMMYFUNCTION("""COMPUTED_VALUE"""),45411.66666666667)</f>
        <v>45411.66667</v>
      </c>
      <c r="E83" s="1">
        <f>IFERROR(__xludf.DUMMYFUNCTION("""COMPUTED_VALUE"""),1485.55)</f>
        <v>1485.55</v>
      </c>
      <c r="G83" s="2">
        <f>IFERROR(__xludf.DUMMYFUNCTION("""COMPUTED_VALUE"""),45411.66666666667)</f>
        <v>45411.66667</v>
      </c>
      <c r="H83" s="1">
        <f>IFERROR(__xludf.DUMMYFUNCTION("""COMPUTED_VALUE"""),1474.76)</f>
        <v>1474.76</v>
      </c>
      <c r="J83" s="2">
        <f>IFERROR(__xludf.DUMMYFUNCTION("""COMPUTED_VALUE"""),45411.66666666667)</f>
        <v>45411.66667</v>
      </c>
      <c r="K83" s="1">
        <f>IFERROR(__xludf.DUMMYFUNCTION("""COMPUTED_VALUE"""),1481.86)</f>
        <v>1481.86</v>
      </c>
      <c r="M83" s="2">
        <f>IFERROR(__xludf.DUMMYFUNCTION("""COMPUTED_VALUE"""),45411.66666666667)</f>
        <v>45411.66667</v>
      </c>
      <c r="N83" s="1">
        <f>IFERROR(__xludf.DUMMYFUNCTION("""COMPUTED_VALUE"""),2.77205054E8)</f>
        <v>277205054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IFERROR(__xludf.DUMMYFUNCTION("""COMPUTED_VALUE"""),1486.23)</f>
        <v>1486.23</v>
      </c>
      <c r="D84" s="2">
        <f>IFERROR(__xludf.DUMMYFUNCTION("""COMPUTED_VALUE"""),45412.66666666667)</f>
        <v>45412.66667</v>
      </c>
      <c r="E84" s="1">
        <f>IFERROR(__xludf.DUMMYFUNCTION("""COMPUTED_VALUE"""),1489.33)</f>
        <v>1489.33</v>
      </c>
      <c r="G84" s="2">
        <f>IFERROR(__xludf.DUMMYFUNCTION("""COMPUTED_VALUE"""),45412.66666666667)</f>
        <v>45412.66667</v>
      </c>
      <c r="H84" s="1">
        <f>IFERROR(__xludf.DUMMYFUNCTION("""COMPUTED_VALUE"""),1479.11)</f>
        <v>1479.11</v>
      </c>
      <c r="J84" s="2">
        <f>IFERROR(__xludf.DUMMYFUNCTION("""COMPUTED_VALUE"""),45412.66666666667)</f>
        <v>45412.66667</v>
      </c>
      <c r="K84" s="1">
        <f>IFERROR(__xludf.DUMMYFUNCTION("""COMPUTED_VALUE"""),1479.37)</f>
        <v>1479.37</v>
      </c>
      <c r="M84" s="2">
        <f>IFERROR(__xludf.DUMMYFUNCTION("""COMPUTED_VALUE"""),45412.66666666667)</f>
        <v>45412.66667</v>
      </c>
      <c r="N84" s="1">
        <f>IFERROR(__xludf.DUMMYFUNCTION("""COMPUTED_VALUE"""),3.26886238E8)</f>
        <v>326886238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IFERROR(__xludf.DUMMYFUNCTION("""COMPUTED_VALUE"""),1474.24)</f>
        <v>1474.24</v>
      </c>
      <c r="D85" s="2">
        <f>IFERROR(__xludf.DUMMYFUNCTION("""COMPUTED_VALUE"""),45413.66666666667)</f>
        <v>45413.66667</v>
      </c>
      <c r="E85" s="1">
        <f>IFERROR(__xludf.DUMMYFUNCTION("""COMPUTED_VALUE"""),1497.72)</f>
        <v>1497.72</v>
      </c>
      <c r="G85" s="2">
        <f>IFERROR(__xludf.DUMMYFUNCTION("""COMPUTED_VALUE"""),45413.66666666667)</f>
        <v>45413.66667</v>
      </c>
      <c r="H85" s="1">
        <f>IFERROR(__xludf.DUMMYFUNCTION("""COMPUTED_VALUE"""),1471.0)</f>
        <v>1471</v>
      </c>
      <c r="J85" s="2">
        <f>IFERROR(__xludf.DUMMYFUNCTION("""COMPUTED_VALUE"""),45413.66666666667)</f>
        <v>45413.66667</v>
      </c>
      <c r="K85" s="1">
        <f>IFERROR(__xludf.DUMMYFUNCTION("""COMPUTED_VALUE"""),1484.76)</f>
        <v>1484.76</v>
      </c>
      <c r="M85" s="2">
        <f>IFERROR(__xludf.DUMMYFUNCTION("""COMPUTED_VALUE"""),45413.66666666667)</f>
        <v>45413.66667</v>
      </c>
      <c r="N85" s="1">
        <f>IFERROR(__xludf.DUMMYFUNCTION("""COMPUTED_VALUE"""),4.12615925E8)</f>
        <v>412615925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IFERROR(__xludf.DUMMYFUNCTION("""COMPUTED_VALUE"""),1487.72)</f>
        <v>1487.72</v>
      </c>
      <c r="D86" s="2">
        <f>IFERROR(__xludf.DUMMYFUNCTION("""COMPUTED_VALUE"""),45414.66666666667)</f>
        <v>45414.66667</v>
      </c>
      <c r="E86" s="1">
        <f>IFERROR(__xludf.DUMMYFUNCTION("""COMPUTED_VALUE"""),1492.0)</f>
        <v>1492</v>
      </c>
      <c r="G86" s="2">
        <f>IFERROR(__xludf.DUMMYFUNCTION("""COMPUTED_VALUE"""),45414.66666666667)</f>
        <v>45414.66667</v>
      </c>
      <c r="H86" s="1">
        <f>IFERROR(__xludf.DUMMYFUNCTION("""COMPUTED_VALUE"""),1475.31)</f>
        <v>1475.31</v>
      </c>
      <c r="J86" s="2">
        <f>IFERROR(__xludf.DUMMYFUNCTION("""COMPUTED_VALUE"""),45414.66666666667)</f>
        <v>45414.66667</v>
      </c>
      <c r="K86" s="1">
        <f>IFERROR(__xludf.DUMMYFUNCTION("""COMPUTED_VALUE"""),1483.71)</f>
        <v>1483.71</v>
      </c>
      <c r="M86" s="2">
        <f>IFERROR(__xludf.DUMMYFUNCTION("""COMPUTED_VALUE"""),45414.66666666667)</f>
        <v>45414.66667</v>
      </c>
      <c r="N86" s="1">
        <f>IFERROR(__xludf.DUMMYFUNCTION("""COMPUTED_VALUE"""),3.75081406E8)</f>
        <v>375081406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IFERROR(__xludf.DUMMYFUNCTION("""COMPUTED_VALUE"""),1491.04)</f>
        <v>1491.04</v>
      </c>
      <c r="D87" s="2">
        <f>IFERROR(__xludf.DUMMYFUNCTION("""COMPUTED_VALUE"""),45415.66666666667)</f>
        <v>45415.66667</v>
      </c>
      <c r="E87" s="1">
        <f>IFERROR(__xludf.DUMMYFUNCTION("""COMPUTED_VALUE"""),1492.26)</f>
        <v>1492.26</v>
      </c>
      <c r="G87" s="2">
        <f>IFERROR(__xludf.DUMMYFUNCTION("""COMPUTED_VALUE"""),45415.66666666667)</f>
        <v>45415.66667</v>
      </c>
      <c r="H87" s="1">
        <f>IFERROR(__xludf.DUMMYFUNCTION("""COMPUTED_VALUE"""),1481.18)</f>
        <v>1481.18</v>
      </c>
      <c r="J87" s="2">
        <f>IFERROR(__xludf.DUMMYFUNCTION("""COMPUTED_VALUE"""),45415.66666666667)</f>
        <v>45415.66667</v>
      </c>
      <c r="K87" s="1">
        <f>IFERROR(__xludf.DUMMYFUNCTION("""COMPUTED_VALUE"""),1487.71)</f>
        <v>1487.71</v>
      </c>
      <c r="M87" s="2">
        <f>IFERROR(__xludf.DUMMYFUNCTION("""COMPUTED_VALUE"""),45415.66666666667)</f>
        <v>45415.66667</v>
      </c>
      <c r="N87" s="1">
        <f>IFERROR(__xludf.DUMMYFUNCTION("""COMPUTED_VALUE"""),3.15456262E8)</f>
        <v>315456262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IFERROR(__xludf.DUMMYFUNCTION("""COMPUTED_VALUE"""),1489.38)</f>
        <v>1489.38</v>
      </c>
      <c r="D88" s="2">
        <f>IFERROR(__xludf.DUMMYFUNCTION("""COMPUTED_VALUE"""),45418.66666666667)</f>
        <v>45418.66667</v>
      </c>
      <c r="E88" s="1">
        <f>IFERROR(__xludf.DUMMYFUNCTION("""COMPUTED_VALUE"""),1494.56)</f>
        <v>1494.56</v>
      </c>
      <c r="G88" s="2">
        <f>IFERROR(__xludf.DUMMYFUNCTION("""COMPUTED_VALUE"""),45418.66666666667)</f>
        <v>45418.66667</v>
      </c>
      <c r="H88" s="1">
        <f>IFERROR(__xludf.DUMMYFUNCTION("""COMPUTED_VALUE"""),1486.33)</f>
        <v>1486.33</v>
      </c>
      <c r="J88" s="2">
        <f>IFERROR(__xludf.DUMMYFUNCTION("""COMPUTED_VALUE"""),45418.66666666667)</f>
        <v>45418.66667</v>
      </c>
      <c r="K88" s="1">
        <f>IFERROR(__xludf.DUMMYFUNCTION("""COMPUTED_VALUE"""),1494.49)</f>
        <v>1494.49</v>
      </c>
      <c r="M88" s="2">
        <f>IFERROR(__xludf.DUMMYFUNCTION("""COMPUTED_VALUE"""),45418.66666666667)</f>
        <v>45418.66667</v>
      </c>
      <c r="N88" s="1">
        <f>IFERROR(__xludf.DUMMYFUNCTION("""COMPUTED_VALUE"""),2.86669038E8)</f>
        <v>286669038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IFERROR(__xludf.DUMMYFUNCTION("""COMPUTED_VALUE"""),1495.63)</f>
        <v>1495.63</v>
      </c>
      <c r="D89" s="2">
        <f>IFERROR(__xludf.DUMMYFUNCTION("""COMPUTED_VALUE"""),45419.66666666667)</f>
        <v>45419.66667</v>
      </c>
      <c r="E89" s="1">
        <f>IFERROR(__xludf.DUMMYFUNCTION("""COMPUTED_VALUE"""),1507.19)</f>
        <v>1507.19</v>
      </c>
      <c r="G89" s="2">
        <f>IFERROR(__xludf.DUMMYFUNCTION("""COMPUTED_VALUE"""),45419.66666666667)</f>
        <v>45419.66667</v>
      </c>
      <c r="H89" s="1">
        <f>IFERROR(__xludf.DUMMYFUNCTION("""COMPUTED_VALUE"""),1495.63)</f>
        <v>1495.63</v>
      </c>
      <c r="J89" s="2">
        <f>IFERROR(__xludf.DUMMYFUNCTION("""COMPUTED_VALUE"""),45419.66666666667)</f>
        <v>45419.66667</v>
      </c>
      <c r="K89" s="1">
        <f>IFERROR(__xludf.DUMMYFUNCTION("""COMPUTED_VALUE"""),1505.8)</f>
        <v>1505.8</v>
      </c>
      <c r="M89" s="2">
        <f>IFERROR(__xludf.DUMMYFUNCTION("""COMPUTED_VALUE"""),45419.66666666667)</f>
        <v>45419.66667</v>
      </c>
      <c r="N89" s="1">
        <f>IFERROR(__xludf.DUMMYFUNCTION("""COMPUTED_VALUE"""),3.16092517E8)</f>
        <v>316092517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IFERROR(__xludf.DUMMYFUNCTION("""COMPUTED_VALUE"""),1506.24)</f>
        <v>1506.24</v>
      </c>
      <c r="D90" s="2">
        <f>IFERROR(__xludf.DUMMYFUNCTION("""COMPUTED_VALUE"""),45420.66666666667)</f>
        <v>45420.66667</v>
      </c>
      <c r="E90" s="1">
        <f>IFERROR(__xludf.DUMMYFUNCTION("""COMPUTED_VALUE"""),1507.58)</f>
        <v>1507.58</v>
      </c>
      <c r="G90" s="2">
        <f>IFERROR(__xludf.DUMMYFUNCTION("""COMPUTED_VALUE"""),45420.66666666667)</f>
        <v>45420.66667</v>
      </c>
      <c r="H90" s="1">
        <f>IFERROR(__xludf.DUMMYFUNCTION("""COMPUTED_VALUE"""),1498.17)</f>
        <v>1498.17</v>
      </c>
      <c r="J90" s="2">
        <f>IFERROR(__xludf.DUMMYFUNCTION("""COMPUTED_VALUE"""),45420.66666666667)</f>
        <v>45420.66667</v>
      </c>
      <c r="K90" s="1">
        <f>IFERROR(__xludf.DUMMYFUNCTION("""COMPUTED_VALUE"""),1499.86)</f>
        <v>1499.86</v>
      </c>
      <c r="M90" s="2">
        <f>IFERROR(__xludf.DUMMYFUNCTION("""COMPUTED_VALUE"""),45420.66666666667)</f>
        <v>45420.66667</v>
      </c>
      <c r="N90" s="1">
        <f>IFERROR(__xludf.DUMMYFUNCTION("""COMPUTED_VALUE"""),3.17711511E8)</f>
        <v>317711511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IFERROR(__xludf.DUMMYFUNCTION("""COMPUTED_VALUE"""),1500.86)</f>
        <v>1500.86</v>
      </c>
      <c r="D91" s="2">
        <f>IFERROR(__xludf.DUMMYFUNCTION("""COMPUTED_VALUE"""),45421.66666666667)</f>
        <v>45421.66667</v>
      </c>
      <c r="E91" s="1">
        <f>IFERROR(__xludf.DUMMYFUNCTION("""COMPUTED_VALUE"""),1512.81)</f>
        <v>1512.81</v>
      </c>
      <c r="G91" s="2">
        <f>IFERROR(__xludf.DUMMYFUNCTION("""COMPUTED_VALUE"""),45421.66666666667)</f>
        <v>45421.66667</v>
      </c>
      <c r="H91" s="1">
        <f>IFERROR(__xludf.DUMMYFUNCTION("""COMPUTED_VALUE"""),1500.86)</f>
        <v>1500.86</v>
      </c>
      <c r="J91" s="2">
        <f>IFERROR(__xludf.DUMMYFUNCTION("""COMPUTED_VALUE"""),45421.66666666667)</f>
        <v>45421.66667</v>
      </c>
      <c r="K91" s="1">
        <f>IFERROR(__xludf.DUMMYFUNCTION("""COMPUTED_VALUE"""),1511.96)</f>
        <v>1511.96</v>
      </c>
      <c r="M91" s="2">
        <f>IFERROR(__xludf.DUMMYFUNCTION("""COMPUTED_VALUE"""),45421.66666666667)</f>
        <v>45421.66667</v>
      </c>
      <c r="N91" s="1">
        <f>IFERROR(__xludf.DUMMYFUNCTION("""COMPUTED_VALUE"""),3.16989073E8)</f>
        <v>316989073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IFERROR(__xludf.DUMMYFUNCTION("""COMPUTED_VALUE"""),1513.11)</f>
        <v>1513.11</v>
      </c>
      <c r="D92" s="2">
        <f>IFERROR(__xludf.DUMMYFUNCTION("""COMPUTED_VALUE"""),45422.66666666667)</f>
        <v>45422.66667</v>
      </c>
      <c r="E92" s="1">
        <f>IFERROR(__xludf.DUMMYFUNCTION("""COMPUTED_VALUE"""),1520.44)</f>
        <v>1520.44</v>
      </c>
      <c r="G92" s="2">
        <f>IFERROR(__xludf.DUMMYFUNCTION("""COMPUTED_VALUE"""),45422.66666666667)</f>
        <v>45422.66667</v>
      </c>
      <c r="H92" s="1">
        <f>IFERROR(__xludf.DUMMYFUNCTION("""COMPUTED_VALUE"""),1513.05)</f>
        <v>1513.05</v>
      </c>
      <c r="J92" s="2">
        <f>IFERROR(__xludf.DUMMYFUNCTION("""COMPUTED_VALUE"""),45422.66666666667)</f>
        <v>45422.66667</v>
      </c>
      <c r="K92" s="1">
        <f>IFERROR(__xludf.DUMMYFUNCTION("""COMPUTED_VALUE"""),1514.69)</f>
        <v>1514.69</v>
      </c>
      <c r="M92" s="2">
        <f>IFERROR(__xludf.DUMMYFUNCTION("""COMPUTED_VALUE"""),45422.66666666667)</f>
        <v>45422.66667</v>
      </c>
      <c r="N92" s="1">
        <f>IFERROR(__xludf.DUMMYFUNCTION("""COMPUTED_VALUE"""),2.57669518E8)</f>
        <v>257669518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IFERROR(__xludf.DUMMYFUNCTION("""COMPUTED_VALUE"""),1516.47)</f>
        <v>1516.47</v>
      </c>
      <c r="D93" s="2">
        <f>IFERROR(__xludf.DUMMYFUNCTION("""COMPUTED_VALUE"""),45425.66666666667)</f>
        <v>45425.66667</v>
      </c>
      <c r="E93" s="1">
        <f>IFERROR(__xludf.DUMMYFUNCTION("""COMPUTED_VALUE"""),1519.55)</f>
        <v>1519.55</v>
      </c>
      <c r="G93" s="2">
        <f>IFERROR(__xludf.DUMMYFUNCTION("""COMPUTED_VALUE"""),45425.66666666667)</f>
        <v>45425.66667</v>
      </c>
      <c r="H93" s="1">
        <f>IFERROR(__xludf.DUMMYFUNCTION("""COMPUTED_VALUE"""),1510.81)</f>
        <v>1510.81</v>
      </c>
      <c r="J93" s="2">
        <f>IFERROR(__xludf.DUMMYFUNCTION("""COMPUTED_VALUE"""),45425.66666666667)</f>
        <v>45425.66667</v>
      </c>
      <c r="K93" s="1">
        <f>IFERROR(__xludf.DUMMYFUNCTION("""COMPUTED_VALUE"""),1513.55)</f>
        <v>1513.55</v>
      </c>
      <c r="M93" s="2">
        <f>IFERROR(__xludf.DUMMYFUNCTION("""COMPUTED_VALUE"""),45425.66666666667)</f>
        <v>45425.66667</v>
      </c>
      <c r="N93" s="1">
        <f>IFERROR(__xludf.DUMMYFUNCTION("""COMPUTED_VALUE"""),2.70458068E8)</f>
        <v>270458068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IFERROR(__xludf.DUMMYFUNCTION("""COMPUTED_VALUE"""),1514.95)</f>
        <v>1514.95</v>
      </c>
      <c r="D94" s="2">
        <f>IFERROR(__xludf.DUMMYFUNCTION("""COMPUTED_VALUE"""),45426.66666666667)</f>
        <v>45426.66667</v>
      </c>
      <c r="E94" s="1">
        <f>IFERROR(__xludf.DUMMYFUNCTION("""COMPUTED_VALUE"""),1521.04)</f>
        <v>1521.04</v>
      </c>
      <c r="G94" s="2">
        <f>IFERROR(__xludf.DUMMYFUNCTION("""COMPUTED_VALUE"""),45426.66666666667)</f>
        <v>45426.66667</v>
      </c>
      <c r="H94" s="1">
        <f>IFERROR(__xludf.DUMMYFUNCTION("""COMPUTED_VALUE"""),1510.39)</f>
        <v>1510.39</v>
      </c>
      <c r="J94" s="2">
        <f>IFERROR(__xludf.DUMMYFUNCTION("""COMPUTED_VALUE"""),45426.66666666667)</f>
        <v>45426.66667</v>
      </c>
      <c r="K94" s="1">
        <f>IFERROR(__xludf.DUMMYFUNCTION("""COMPUTED_VALUE"""),1520.4)</f>
        <v>1520.4</v>
      </c>
      <c r="M94" s="2">
        <f>IFERROR(__xludf.DUMMYFUNCTION("""COMPUTED_VALUE"""),45426.66666666667)</f>
        <v>45426.66667</v>
      </c>
      <c r="N94" s="1">
        <f>IFERROR(__xludf.DUMMYFUNCTION("""COMPUTED_VALUE"""),2.59736118E8)</f>
        <v>259736118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IFERROR(__xludf.DUMMYFUNCTION("""COMPUTED_VALUE"""),1523.82)</f>
        <v>1523.82</v>
      </c>
      <c r="D95" s="2">
        <f>IFERROR(__xludf.DUMMYFUNCTION("""COMPUTED_VALUE"""),45427.66666666667)</f>
        <v>45427.66667</v>
      </c>
      <c r="E95" s="1">
        <f>IFERROR(__xludf.DUMMYFUNCTION("""COMPUTED_VALUE"""),1543.91)</f>
        <v>1543.91</v>
      </c>
      <c r="G95" s="2">
        <f>IFERROR(__xludf.DUMMYFUNCTION("""COMPUTED_VALUE"""),45427.66666666667)</f>
        <v>45427.66667</v>
      </c>
      <c r="H95" s="1">
        <f>IFERROR(__xludf.DUMMYFUNCTION("""COMPUTED_VALUE"""),1523.82)</f>
        <v>1523.82</v>
      </c>
      <c r="J95" s="2">
        <f>IFERROR(__xludf.DUMMYFUNCTION("""COMPUTED_VALUE"""),45427.66666666667)</f>
        <v>45427.66667</v>
      </c>
      <c r="K95" s="1">
        <f>IFERROR(__xludf.DUMMYFUNCTION("""COMPUTED_VALUE"""),1542.09)</f>
        <v>1542.09</v>
      </c>
      <c r="M95" s="2">
        <f>IFERROR(__xludf.DUMMYFUNCTION("""COMPUTED_VALUE"""),45427.66666666667)</f>
        <v>45427.66667</v>
      </c>
      <c r="N95" s="1">
        <f>IFERROR(__xludf.DUMMYFUNCTION("""COMPUTED_VALUE"""),2.72312774E8)</f>
        <v>272312774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IFERROR(__xludf.DUMMYFUNCTION("""COMPUTED_VALUE"""),1540.58)</f>
        <v>1540.58</v>
      </c>
      <c r="D96" s="2">
        <f>IFERROR(__xludf.DUMMYFUNCTION("""COMPUTED_VALUE"""),45428.66666666667)</f>
        <v>45428.66667</v>
      </c>
      <c r="E96" s="1">
        <f>IFERROR(__xludf.DUMMYFUNCTION("""COMPUTED_VALUE"""),1543.51)</f>
        <v>1543.51</v>
      </c>
      <c r="G96" s="2">
        <f>IFERROR(__xludf.DUMMYFUNCTION("""COMPUTED_VALUE"""),45428.66666666667)</f>
        <v>45428.66667</v>
      </c>
      <c r="H96" s="1">
        <f>IFERROR(__xludf.DUMMYFUNCTION("""COMPUTED_VALUE"""),1535.86)</f>
        <v>1535.86</v>
      </c>
      <c r="J96" s="2">
        <f>IFERROR(__xludf.DUMMYFUNCTION("""COMPUTED_VALUE"""),45428.66666666667)</f>
        <v>45428.66667</v>
      </c>
      <c r="K96" s="1">
        <f>IFERROR(__xludf.DUMMYFUNCTION("""COMPUTED_VALUE"""),1539.81)</f>
        <v>1539.81</v>
      </c>
      <c r="M96" s="2">
        <f>IFERROR(__xludf.DUMMYFUNCTION("""COMPUTED_VALUE"""),45428.66666666667)</f>
        <v>45428.66667</v>
      </c>
      <c r="N96" s="1">
        <f>IFERROR(__xludf.DUMMYFUNCTION("""COMPUTED_VALUE"""),2.82577694E8)</f>
        <v>282577694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IFERROR(__xludf.DUMMYFUNCTION("""COMPUTED_VALUE"""),1540.36)</f>
        <v>1540.36</v>
      </c>
      <c r="D97" s="2">
        <f>IFERROR(__xludf.DUMMYFUNCTION("""COMPUTED_VALUE"""),45429.66666666667)</f>
        <v>45429.66667</v>
      </c>
      <c r="E97" s="1">
        <f>IFERROR(__xludf.DUMMYFUNCTION("""COMPUTED_VALUE"""),1542.17)</f>
        <v>1542.17</v>
      </c>
      <c r="G97" s="2">
        <f>IFERROR(__xludf.DUMMYFUNCTION("""COMPUTED_VALUE"""),45429.66666666667)</f>
        <v>45429.66667</v>
      </c>
      <c r="H97" s="1">
        <f>IFERROR(__xludf.DUMMYFUNCTION("""COMPUTED_VALUE"""),1533.73)</f>
        <v>1533.73</v>
      </c>
      <c r="J97" s="2">
        <f>IFERROR(__xludf.DUMMYFUNCTION("""COMPUTED_VALUE"""),45429.66666666667)</f>
        <v>45429.66667</v>
      </c>
      <c r="K97" s="1">
        <f>IFERROR(__xludf.DUMMYFUNCTION("""COMPUTED_VALUE"""),1541.83)</f>
        <v>1541.83</v>
      </c>
      <c r="M97" s="2">
        <f>IFERROR(__xludf.DUMMYFUNCTION("""COMPUTED_VALUE"""),45429.66666666667)</f>
        <v>45429.66667</v>
      </c>
      <c r="N97" s="1">
        <f>IFERROR(__xludf.DUMMYFUNCTION("""COMPUTED_VALUE"""),2.5642947E8)</f>
        <v>256429470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IFERROR(__xludf.DUMMYFUNCTION("""COMPUTED_VALUE"""),1541.31)</f>
        <v>1541.31</v>
      </c>
      <c r="D98" s="2">
        <f>IFERROR(__xludf.DUMMYFUNCTION("""COMPUTED_VALUE"""),45432.66666666667)</f>
        <v>45432.66667</v>
      </c>
      <c r="E98" s="1">
        <f>IFERROR(__xludf.DUMMYFUNCTION("""COMPUTED_VALUE"""),1541.98)</f>
        <v>1541.98</v>
      </c>
      <c r="G98" s="2">
        <f>IFERROR(__xludf.DUMMYFUNCTION("""COMPUTED_VALUE"""),45432.66666666667)</f>
        <v>45432.66667</v>
      </c>
      <c r="H98" s="1">
        <f>IFERROR(__xludf.DUMMYFUNCTION("""COMPUTED_VALUE"""),1534.5)</f>
        <v>1534.5</v>
      </c>
      <c r="J98" s="2">
        <f>IFERROR(__xludf.DUMMYFUNCTION("""COMPUTED_VALUE"""),45432.66666666667)</f>
        <v>45432.66667</v>
      </c>
      <c r="K98" s="1">
        <f>IFERROR(__xludf.DUMMYFUNCTION("""COMPUTED_VALUE"""),1537.83)</f>
        <v>1537.83</v>
      </c>
      <c r="M98" s="2">
        <f>IFERROR(__xludf.DUMMYFUNCTION("""COMPUTED_VALUE"""),45432.66666666667)</f>
        <v>45432.66667</v>
      </c>
      <c r="N98" s="1">
        <f>IFERROR(__xludf.DUMMYFUNCTION("""COMPUTED_VALUE"""),2.27983933E8)</f>
        <v>227983933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IFERROR(__xludf.DUMMYFUNCTION("""COMPUTED_VALUE"""),1537.11)</f>
        <v>1537.11</v>
      </c>
      <c r="D99" s="2">
        <f>IFERROR(__xludf.DUMMYFUNCTION("""COMPUTED_VALUE"""),45433.66666666667)</f>
        <v>45433.66667</v>
      </c>
      <c r="E99" s="1">
        <f>IFERROR(__xludf.DUMMYFUNCTION("""COMPUTED_VALUE"""),1546.81)</f>
        <v>1546.81</v>
      </c>
      <c r="G99" s="2">
        <f>IFERROR(__xludf.DUMMYFUNCTION("""COMPUTED_VALUE"""),45433.66666666667)</f>
        <v>45433.66667</v>
      </c>
      <c r="H99" s="1">
        <f>IFERROR(__xludf.DUMMYFUNCTION("""COMPUTED_VALUE"""),1536.95)</f>
        <v>1536.95</v>
      </c>
      <c r="J99" s="2">
        <f>IFERROR(__xludf.DUMMYFUNCTION("""COMPUTED_VALUE"""),45433.66666666667)</f>
        <v>45433.66667</v>
      </c>
      <c r="K99" s="1">
        <f>IFERROR(__xludf.DUMMYFUNCTION("""COMPUTED_VALUE"""),1540.2)</f>
        <v>1540.2</v>
      </c>
      <c r="M99" s="2">
        <f>IFERROR(__xludf.DUMMYFUNCTION("""COMPUTED_VALUE"""),45433.66666666667)</f>
        <v>45433.66667</v>
      </c>
      <c r="N99" s="1">
        <f>IFERROR(__xludf.DUMMYFUNCTION("""COMPUTED_VALUE"""),2.3669322E8)</f>
        <v>236693220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IFERROR(__xludf.DUMMYFUNCTION("""COMPUTED_VALUE"""),1539.27)</f>
        <v>1539.27</v>
      </c>
      <c r="D100" s="2">
        <f>IFERROR(__xludf.DUMMYFUNCTION("""COMPUTED_VALUE"""),45434.66666666667)</f>
        <v>45434.66667</v>
      </c>
      <c r="E100" s="1">
        <f>IFERROR(__xludf.DUMMYFUNCTION("""COMPUTED_VALUE"""),1548.43)</f>
        <v>1548.43</v>
      </c>
      <c r="G100" s="2">
        <f>IFERROR(__xludf.DUMMYFUNCTION("""COMPUTED_VALUE"""),45434.66666666667)</f>
        <v>45434.66667</v>
      </c>
      <c r="H100" s="1">
        <f>IFERROR(__xludf.DUMMYFUNCTION("""COMPUTED_VALUE"""),1535.68)</f>
        <v>1535.68</v>
      </c>
      <c r="J100" s="2">
        <f>IFERROR(__xludf.DUMMYFUNCTION("""COMPUTED_VALUE"""),45434.66666666667)</f>
        <v>45434.66667</v>
      </c>
      <c r="K100" s="1">
        <f>IFERROR(__xludf.DUMMYFUNCTION("""COMPUTED_VALUE"""),1543.27)</f>
        <v>1543.27</v>
      </c>
      <c r="M100" s="2">
        <f>IFERROR(__xludf.DUMMYFUNCTION("""COMPUTED_VALUE"""),45434.66666666667)</f>
        <v>45434.66667</v>
      </c>
      <c r="N100" s="1">
        <f>IFERROR(__xludf.DUMMYFUNCTION("""COMPUTED_VALUE"""),2.77932316E8)</f>
        <v>277932316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IFERROR(__xludf.DUMMYFUNCTION("""COMPUTED_VALUE"""),1541.11)</f>
        <v>1541.11</v>
      </c>
      <c r="D101" s="2">
        <f>IFERROR(__xludf.DUMMYFUNCTION("""COMPUTED_VALUE"""),45435.66666666667)</f>
        <v>45435.66667</v>
      </c>
      <c r="E101" s="1">
        <f>IFERROR(__xludf.DUMMYFUNCTION("""COMPUTED_VALUE"""),1541.11)</f>
        <v>1541.11</v>
      </c>
      <c r="G101" s="2">
        <f>IFERROR(__xludf.DUMMYFUNCTION("""COMPUTED_VALUE"""),45435.66666666667)</f>
        <v>45435.66667</v>
      </c>
      <c r="H101" s="1">
        <f>IFERROR(__xludf.DUMMYFUNCTION("""COMPUTED_VALUE"""),1524.45)</f>
        <v>1524.45</v>
      </c>
      <c r="J101" s="2">
        <f>IFERROR(__xludf.DUMMYFUNCTION("""COMPUTED_VALUE"""),45435.66666666667)</f>
        <v>45435.66667</v>
      </c>
      <c r="K101" s="1">
        <f>IFERROR(__xludf.DUMMYFUNCTION("""COMPUTED_VALUE"""),1525.86)</f>
        <v>1525.86</v>
      </c>
      <c r="M101" s="2">
        <f>IFERROR(__xludf.DUMMYFUNCTION("""COMPUTED_VALUE"""),45435.66666666667)</f>
        <v>45435.66667</v>
      </c>
      <c r="N101" s="1">
        <f>IFERROR(__xludf.DUMMYFUNCTION("""COMPUTED_VALUE"""),2.89912712E8)</f>
        <v>289912712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IFERROR(__xludf.DUMMYFUNCTION("""COMPUTED_VALUE"""),1526.47)</f>
        <v>1526.47</v>
      </c>
      <c r="D102" s="2">
        <f>IFERROR(__xludf.DUMMYFUNCTION("""COMPUTED_VALUE"""),45436.66666666667)</f>
        <v>45436.66667</v>
      </c>
      <c r="E102" s="1">
        <f>IFERROR(__xludf.DUMMYFUNCTION("""COMPUTED_VALUE"""),1529.86)</f>
        <v>1529.86</v>
      </c>
      <c r="G102" s="2">
        <f>IFERROR(__xludf.DUMMYFUNCTION("""COMPUTED_VALUE"""),45436.66666666667)</f>
        <v>45436.66667</v>
      </c>
      <c r="H102" s="1">
        <f>IFERROR(__xludf.DUMMYFUNCTION("""COMPUTED_VALUE"""),1520.13)</f>
        <v>1520.13</v>
      </c>
      <c r="J102" s="2">
        <f>IFERROR(__xludf.DUMMYFUNCTION("""COMPUTED_VALUE"""),45436.66666666667)</f>
        <v>45436.66667</v>
      </c>
      <c r="K102" s="1">
        <f>IFERROR(__xludf.DUMMYFUNCTION("""COMPUTED_VALUE"""),1521.3)</f>
        <v>1521.3</v>
      </c>
      <c r="M102" s="2">
        <f>IFERROR(__xludf.DUMMYFUNCTION("""COMPUTED_VALUE"""),45436.66666666667)</f>
        <v>45436.66667</v>
      </c>
      <c r="N102" s="1">
        <f>IFERROR(__xludf.DUMMYFUNCTION("""COMPUTED_VALUE"""),2.37634527E8)</f>
        <v>237634527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IFERROR(__xludf.DUMMYFUNCTION("""COMPUTED_VALUE"""),1519.53)</f>
        <v>1519.53</v>
      </c>
      <c r="D103" s="2">
        <f>IFERROR(__xludf.DUMMYFUNCTION("""COMPUTED_VALUE"""),45440.66666666667)</f>
        <v>45440.66667</v>
      </c>
      <c r="E103" s="1">
        <f>IFERROR(__xludf.DUMMYFUNCTION("""COMPUTED_VALUE"""),1519.53)</f>
        <v>1519.53</v>
      </c>
      <c r="G103" s="2">
        <f>IFERROR(__xludf.DUMMYFUNCTION("""COMPUTED_VALUE"""),45440.66666666667)</f>
        <v>45440.66667</v>
      </c>
      <c r="H103" s="1">
        <f>IFERROR(__xludf.DUMMYFUNCTION("""COMPUTED_VALUE"""),1497.19)</f>
        <v>1497.19</v>
      </c>
      <c r="J103" s="2">
        <f>IFERROR(__xludf.DUMMYFUNCTION("""COMPUTED_VALUE"""),45440.66666666667)</f>
        <v>45440.66667</v>
      </c>
      <c r="K103" s="1">
        <f>IFERROR(__xludf.DUMMYFUNCTION("""COMPUTED_VALUE"""),1502.88)</f>
        <v>1502.88</v>
      </c>
      <c r="M103" s="2">
        <f>IFERROR(__xludf.DUMMYFUNCTION("""COMPUTED_VALUE"""),45440.66666666667)</f>
        <v>45440.66667</v>
      </c>
      <c r="N103" s="1">
        <f>IFERROR(__xludf.DUMMYFUNCTION("""COMPUTED_VALUE"""),2.73241524E8)</f>
        <v>273241524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IFERROR(__xludf.DUMMYFUNCTION("""COMPUTED_VALUE"""),1498.89)</f>
        <v>1498.89</v>
      </c>
      <c r="D104" s="2">
        <f>IFERROR(__xludf.DUMMYFUNCTION("""COMPUTED_VALUE"""),45441.66666666667)</f>
        <v>45441.66667</v>
      </c>
      <c r="E104" s="1">
        <f>IFERROR(__xludf.DUMMYFUNCTION("""COMPUTED_VALUE"""),1498.89)</f>
        <v>1498.89</v>
      </c>
      <c r="G104" s="2">
        <f>IFERROR(__xludf.DUMMYFUNCTION("""COMPUTED_VALUE"""),45441.66666666667)</f>
        <v>45441.66667</v>
      </c>
      <c r="H104" s="1">
        <f>IFERROR(__xludf.DUMMYFUNCTION("""COMPUTED_VALUE"""),1484.58)</f>
        <v>1484.58</v>
      </c>
      <c r="J104" s="2">
        <f>IFERROR(__xludf.DUMMYFUNCTION("""COMPUTED_VALUE"""),45441.66666666667)</f>
        <v>45441.66667</v>
      </c>
      <c r="K104" s="1">
        <f>IFERROR(__xludf.DUMMYFUNCTION("""COMPUTED_VALUE"""),1490.39)</f>
        <v>1490.39</v>
      </c>
      <c r="M104" s="2">
        <f>IFERROR(__xludf.DUMMYFUNCTION("""COMPUTED_VALUE"""),45441.66666666667)</f>
        <v>45441.66667</v>
      </c>
      <c r="N104" s="1">
        <f>IFERROR(__xludf.DUMMYFUNCTION("""COMPUTED_VALUE"""),2.94962061E8)</f>
        <v>294962061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IFERROR(__xludf.DUMMYFUNCTION("""COMPUTED_VALUE"""),1490.26)</f>
        <v>1490.26</v>
      </c>
      <c r="D105" s="2">
        <f>IFERROR(__xludf.DUMMYFUNCTION("""COMPUTED_VALUE"""),45442.66666666667)</f>
        <v>45442.66667</v>
      </c>
      <c r="E105" s="1">
        <f>IFERROR(__xludf.DUMMYFUNCTION("""COMPUTED_VALUE"""),1496.73)</f>
        <v>1496.73</v>
      </c>
      <c r="G105" s="2">
        <f>IFERROR(__xludf.DUMMYFUNCTION("""COMPUTED_VALUE"""),45442.66666666667)</f>
        <v>45442.66667</v>
      </c>
      <c r="H105" s="1">
        <f>IFERROR(__xludf.DUMMYFUNCTION("""COMPUTED_VALUE"""),1481.87)</f>
        <v>1481.87</v>
      </c>
      <c r="J105" s="2">
        <f>IFERROR(__xludf.DUMMYFUNCTION("""COMPUTED_VALUE"""),45442.66666666667)</f>
        <v>45442.66667</v>
      </c>
      <c r="K105" s="1">
        <f>IFERROR(__xludf.DUMMYFUNCTION("""COMPUTED_VALUE"""),1491.7)</f>
        <v>1491.7</v>
      </c>
      <c r="M105" s="2">
        <f>IFERROR(__xludf.DUMMYFUNCTION("""COMPUTED_VALUE"""),45442.66666666667)</f>
        <v>45442.66667</v>
      </c>
      <c r="N105" s="1">
        <f>IFERROR(__xludf.DUMMYFUNCTION("""COMPUTED_VALUE"""),3.17023307E8)</f>
        <v>317023307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IFERROR(__xludf.DUMMYFUNCTION("""COMPUTED_VALUE"""),1493.23)</f>
        <v>1493.23</v>
      </c>
      <c r="D106" s="2">
        <f>IFERROR(__xludf.DUMMYFUNCTION("""COMPUTED_VALUE"""),45443.66666666667)</f>
        <v>45443.66667</v>
      </c>
      <c r="E106" s="1">
        <f>IFERROR(__xludf.DUMMYFUNCTION("""COMPUTED_VALUE"""),1512.22)</f>
        <v>1512.22</v>
      </c>
      <c r="G106" s="2">
        <f>IFERROR(__xludf.DUMMYFUNCTION("""COMPUTED_VALUE"""),45443.66666666667)</f>
        <v>45443.66667</v>
      </c>
      <c r="H106" s="1">
        <f>IFERROR(__xludf.DUMMYFUNCTION("""COMPUTED_VALUE"""),1493.23)</f>
        <v>1493.23</v>
      </c>
      <c r="J106" s="2">
        <f>IFERROR(__xludf.DUMMYFUNCTION("""COMPUTED_VALUE"""),45443.66666666667)</f>
        <v>45443.66667</v>
      </c>
      <c r="K106" s="1">
        <f>IFERROR(__xludf.DUMMYFUNCTION("""COMPUTED_VALUE"""),1510.96)</f>
        <v>1510.96</v>
      </c>
      <c r="M106" s="2">
        <f>IFERROR(__xludf.DUMMYFUNCTION("""COMPUTED_VALUE"""),45443.66666666667)</f>
        <v>45443.66667</v>
      </c>
      <c r="N106" s="1">
        <f>IFERROR(__xludf.DUMMYFUNCTION("""COMPUTED_VALUE"""),5.20337233E8)</f>
        <v>520337233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IFERROR(__xludf.DUMMYFUNCTION("""COMPUTED_VALUE"""),1510.7)</f>
        <v>1510.7</v>
      </c>
      <c r="D107" s="2">
        <f>IFERROR(__xludf.DUMMYFUNCTION("""COMPUTED_VALUE"""),45446.66666666667)</f>
        <v>45446.66667</v>
      </c>
      <c r="E107" s="1">
        <f>IFERROR(__xludf.DUMMYFUNCTION("""COMPUTED_VALUE"""),1527.19)</f>
        <v>1527.19</v>
      </c>
      <c r="G107" s="2">
        <f>IFERROR(__xludf.DUMMYFUNCTION("""COMPUTED_VALUE"""),45446.66666666667)</f>
        <v>45446.66667</v>
      </c>
      <c r="H107" s="1">
        <f>IFERROR(__xludf.DUMMYFUNCTION("""COMPUTED_VALUE"""),1509.54)</f>
        <v>1509.54</v>
      </c>
      <c r="J107" s="2">
        <f>IFERROR(__xludf.DUMMYFUNCTION("""COMPUTED_VALUE"""),45446.66666666667)</f>
        <v>45446.66667</v>
      </c>
      <c r="K107" s="1">
        <f>IFERROR(__xludf.DUMMYFUNCTION("""COMPUTED_VALUE"""),1521.69)</f>
        <v>1521.69</v>
      </c>
      <c r="M107" s="2">
        <f>IFERROR(__xludf.DUMMYFUNCTION("""COMPUTED_VALUE"""),45446.66666666667)</f>
        <v>45446.66667</v>
      </c>
      <c r="N107" s="1">
        <f>IFERROR(__xludf.DUMMYFUNCTION("""COMPUTED_VALUE"""),2.9590637E8)</f>
        <v>295906370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IFERROR(__xludf.DUMMYFUNCTION("""COMPUTED_VALUE"""),1521.45)</f>
        <v>1521.45</v>
      </c>
      <c r="D108" s="2">
        <f>IFERROR(__xludf.DUMMYFUNCTION("""COMPUTED_VALUE"""),45447.66666666667)</f>
        <v>45447.66667</v>
      </c>
      <c r="E108" s="1">
        <f>IFERROR(__xludf.DUMMYFUNCTION("""COMPUTED_VALUE"""),1530.04)</f>
        <v>1530.04</v>
      </c>
      <c r="G108" s="2">
        <f>IFERROR(__xludf.DUMMYFUNCTION("""COMPUTED_VALUE"""),45447.66666666667)</f>
        <v>45447.66667</v>
      </c>
      <c r="H108" s="1">
        <f>IFERROR(__xludf.DUMMYFUNCTION("""COMPUTED_VALUE"""),1515.05)</f>
        <v>1515.05</v>
      </c>
      <c r="J108" s="2">
        <f>IFERROR(__xludf.DUMMYFUNCTION("""COMPUTED_VALUE"""),45447.66666666667)</f>
        <v>45447.66667</v>
      </c>
      <c r="K108" s="1">
        <f>IFERROR(__xludf.DUMMYFUNCTION("""COMPUTED_VALUE"""),1526.45)</f>
        <v>1526.45</v>
      </c>
      <c r="M108" s="2">
        <f>IFERROR(__xludf.DUMMYFUNCTION("""COMPUTED_VALUE"""),45447.66666666667)</f>
        <v>45447.66667</v>
      </c>
      <c r="N108" s="1">
        <f>IFERROR(__xludf.DUMMYFUNCTION("""COMPUTED_VALUE"""),2.78154E8)</f>
        <v>278154000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IFERROR(__xludf.DUMMYFUNCTION("""COMPUTED_VALUE"""),1527.69)</f>
        <v>1527.69</v>
      </c>
      <c r="D109" s="2">
        <f>IFERROR(__xludf.DUMMYFUNCTION("""COMPUTED_VALUE"""),45448.66666666667)</f>
        <v>45448.66667</v>
      </c>
      <c r="E109" s="1">
        <f>IFERROR(__xludf.DUMMYFUNCTION("""COMPUTED_VALUE"""),1535.6)</f>
        <v>1535.6</v>
      </c>
      <c r="G109" s="2">
        <f>IFERROR(__xludf.DUMMYFUNCTION("""COMPUTED_VALUE"""),45448.66666666667)</f>
        <v>45448.66667</v>
      </c>
      <c r="H109" s="1">
        <f>IFERROR(__xludf.DUMMYFUNCTION("""COMPUTED_VALUE"""),1520.19)</f>
        <v>1520.19</v>
      </c>
      <c r="J109" s="2">
        <f>IFERROR(__xludf.DUMMYFUNCTION("""COMPUTED_VALUE"""),45448.66666666667)</f>
        <v>45448.66667</v>
      </c>
      <c r="K109" s="1">
        <f>IFERROR(__xludf.DUMMYFUNCTION("""COMPUTED_VALUE"""),1534.03)</f>
        <v>1534.03</v>
      </c>
      <c r="M109" s="2">
        <f>IFERROR(__xludf.DUMMYFUNCTION("""COMPUTED_VALUE"""),45448.66666666667)</f>
        <v>45448.66667</v>
      </c>
      <c r="N109" s="1">
        <f>IFERROR(__xludf.DUMMYFUNCTION("""COMPUTED_VALUE"""),2.50269405E8)</f>
        <v>250269405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IFERROR(__xludf.DUMMYFUNCTION("""COMPUTED_VALUE"""),1533.31)</f>
        <v>1533.31</v>
      </c>
      <c r="D110" s="2">
        <f>IFERROR(__xludf.DUMMYFUNCTION("""COMPUTED_VALUE"""),45449.66666666667)</f>
        <v>45449.66667</v>
      </c>
      <c r="E110" s="1">
        <f>IFERROR(__xludf.DUMMYFUNCTION("""COMPUTED_VALUE"""),1541.87)</f>
        <v>1541.87</v>
      </c>
      <c r="G110" s="2">
        <f>IFERROR(__xludf.DUMMYFUNCTION("""COMPUTED_VALUE"""),45449.66666666667)</f>
        <v>45449.66667</v>
      </c>
      <c r="H110" s="1">
        <f>IFERROR(__xludf.DUMMYFUNCTION("""COMPUTED_VALUE"""),1527.95)</f>
        <v>1527.95</v>
      </c>
      <c r="J110" s="2">
        <f>IFERROR(__xludf.DUMMYFUNCTION("""COMPUTED_VALUE"""),45449.66666666667)</f>
        <v>45449.66667</v>
      </c>
      <c r="K110" s="1">
        <f>IFERROR(__xludf.DUMMYFUNCTION("""COMPUTED_VALUE"""),1538.36)</f>
        <v>1538.36</v>
      </c>
      <c r="M110" s="2">
        <f>IFERROR(__xludf.DUMMYFUNCTION("""COMPUTED_VALUE"""),45449.66666666667)</f>
        <v>45449.66667</v>
      </c>
      <c r="N110" s="1">
        <f>IFERROR(__xludf.DUMMYFUNCTION("""COMPUTED_VALUE"""),2.61476036E8)</f>
        <v>261476036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IFERROR(__xludf.DUMMYFUNCTION("""COMPUTED_VALUE"""),1537.05)</f>
        <v>1537.05</v>
      </c>
      <c r="D111" s="2">
        <f>IFERROR(__xludf.DUMMYFUNCTION("""COMPUTED_VALUE"""),45450.66666666667)</f>
        <v>45450.66667</v>
      </c>
      <c r="E111" s="1">
        <f>IFERROR(__xludf.DUMMYFUNCTION("""COMPUTED_VALUE"""),1547.3)</f>
        <v>1547.3</v>
      </c>
      <c r="G111" s="2">
        <f>IFERROR(__xludf.DUMMYFUNCTION("""COMPUTED_VALUE"""),45450.66666666667)</f>
        <v>45450.66667</v>
      </c>
      <c r="H111" s="1">
        <f>IFERROR(__xludf.DUMMYFUNCTION("""COMPUTED_VALUE"""),1535.05)</f>
        <v>1535.05</v>
      </c>
      <c r="J111" s="2">
        <f>IFERROR(__xludf.DUMMYFUNCTION("""COMPUTED_VALUE"""),45450.66666666667)</f>
        <v>45450.66667</v>
      </c>
      <c r="K111" s="1">
        <f>IFERROR(__xludf.DUMMYFUNCTION("""COMPUTED_VALUE"""),1539.72)</f>
        <v>1539.72</v>
      </c>
      <c r="M111" s="2">
        <f>IFERROR(__xludf.DUMMYFUNCTION("""COMPUTED_VALUE"""),45450.66666666667)</f>
        <v>45450.66667</v>
      </c>
      <c r="N111" s="1">
        <f>IFERROR(__xludf.DUMMYFUNCTION("""COMPUTED_VALUE"""),2.42218635E8)</f>
        <v>242218635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IFERROR(__xludf.DUMMYFUNCTION("""COMPUTED_VALUE"""),1537.66)</f>
        <v>1537.66</v>
      </c>
      <c r="D112" s="2">
        <f>IFERROR(__xludf.DUMMYFUNCTION("""COMPUTED_VALUE"""),45453.66666666667)</f>
        <v>45453.66667</v>
      </c>
      <c r="E112" s="1">
        <f>IFERROR(__xludf.DUMMYFUNCTION("""COMPUTED_VALUE"""),1545.74)</f>
        <v>1545.74</v>
      </c>
      <c r="G112" s="2">
        <f>IFERROR(__xludf.DUMMYFUNCTION("""COMPUTED_VALUE"""),45453.66666666667)</f>
        <v>45453.66667</v>
      </c>
      <c r="H112" s="1">
        <f>IFERROR(__xludf.DUMMYFUNCTION("""COMPUTED_VALUE"""),1531.74)</f>
        <v>1531.74</v>
      </c>
      <c r="J112" s="2">
        <f>IFERROR(__xludf.DUMMYFUNCTION("""COMPUTED_VALUE"""),45453.66666666667)</f>
        <v>45453.66667</v>
      </c>
      <c r="K112" s="1">
        <f>IFERROR(__xludf.DUMMYFUNCTION("""COMPUTED_VALUE"""),1544.54)</f>
        <v>1544.54</v>
      </c>
      <c r="M112" s="2">
        <f>IFERROR(__xludf.DUMMYFUNCTION("""COMPUTED_VALUE"""),45453.66666666667)</f>
        <v>45453.66667</v>
      </c>
      <c r="N112" s="1">
        <f>IFERROR(__xludf.DUMMYFUNCTION("""COMPUTED_VALUE"""),2.74491404E8)</f>
        <v>274491404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IFERROR(__xludf.DUMMYFUNCTION("""COMPUTED_VALUE"""),1543.86)</f>
        <v>1543.86</v>
      </c>
      <c r="D113" s="2">
        <f>IFERROR(__xludf.DUMMYFUNCTION("""COMPUTED_VALUE"""),45454.66666666667)</f>
        <v>45454.66667</v>
      </c>
      <c r="E113" s="1">
        <f>IFERROR(__xludf.DUMMYFUNCTION("""COMPUTED_VALUE"""),1543.86)</f>
        <v>1543.86</v>
      </c>
      <c r="G113" s="2">
        <f>IFERROR(__xludf.DUMMYFUNCTION("""COMPUTED_VALUE"""),45454.66666666667)</f>
        <v>45454.66667</v>
      </c>
      <c r="H113" s="1">
        <f>IFERROR(__xludf.DUMMYFUNCTION("""COMPUTED_VALUE"""),1532.8)</f>
        <v>1532.8</v>
      </c>
      <c r="J113" s="2">
        <f>IFERROR(__xludf.DUMMYFUNCTION("""COMPUTED_VALUE"""),45454.66666666667)</f>
        <v>45454.66667</v>
      </c>
      <c r="K113" s="1">
        <f>IFERROR(__xludf.DUMMYFUNCTION("""COMPUTED_VALUE"""),1539.36)</f>
        <v>1539.36</v>
      </c>
      <c r="M113" s="2">
        <f>IFERROR(__xludf.DUMMYFUNCTION("""COMPUTED_VALUE"""),45454.66666666667)</f>
        <v>45454.66667</v>
      </c>
      <c r="N113" s="1">
        <f>IFERROR(__xludf.DUMMYFUNCTION("""COMPUTED_VALUE"""),2.72498596E8)</f>
        <v>272498596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IFERROR(__xludf.DUMMYFUNCTION("""COMPUTED_VALUE"""),1541.66)</f>
        <v>1541.66</v>
      </c>
      <c r="D114" s="2">
        <f>IFERROR(__xludf.DUMMYFUNCTION("""COMPUTED_VALUE"""),45455.66666666667)</f>
        <v>45455.66667</v>
      </c>
      <c r="E114" s="1">
        <f>IFERROR(__xludf.DUMMYFUNCTION("""COMPUTED_VALUE"""),1546.45)</f>
        <v>1546.45</v>
      </c>
      <c r="G114" s="2">
        <f>IFERROR(__xludf.DUMMYFUNCTION("""COMPUTED_VALUE"""),45455.66666666667)</f>
        <v>45455.66667</v>
      </c>
      <c r="H114" s="1">
        <f>IFERROR(__xludf.DUMMYFUNCTION("""COMPUTED_VALUE"""),1533.89)</f>
        <v>1533.89</v>
      </c>
      <c r="J114" s="2">
        <f>IFERROR(__xludf.DUMMYFUNCTION("""COMPUTED_VALUE"""),45455.66666666667)</f>
        <v>45455.66667</v>
      </c>
      <c r="K114" s="1">
        <f>IFERROR(__xludf.DUMMYFUNCTION("""COMPUTED_VALUE"""),1537.38)</f>
        <v>1537.38</v>
      </c>
      <c r="M114" s="2">
        <f>IFERROR(__xludf.DUMMYFUNCTION("""COMPUTED_VALUE"""),45455.66666666667)</f>
        <v>45455.66667</v>
      </c>
      <c r="N114" s="1">
        <f>IFERROR(__xludf.DUMMYFUNCTION("""COMPUTED_VALUE"""),2.75137223E8)</f>
        <v>275137223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IFERROR(__xludf.DUMMYFUNCTION("""COMPUTED_VALUE"""),1534.79)</f>
        <v>1534.79</v>
      </c>
      <c r="D115" s="2">
        <f>IFERROR(__xludf.DUMMYFUNCTION("""COMPUTED_VALUE"""),45456.66666666667)</f>
        <v>45456.66667</v>
      </c>
      <c r="E115" s="1">
        <f>IFERROR(__xludf.DUMMYFUNCTION("""COMPUTED_VALUE"""),1537.55)</f>
        <v>1537.55</v>
      </c>
      <c r="G115" s="2">
        <f>IFERROR(__xludf.DUMMYFUNCTION("""COMPUTED_VALUE"""),45456.66666666667)</f>
        <v>45456.66667</v>
      </c>
      <c r="H115" s="1">
        <f>IFERROR(__xludf.DUMMYFUNCTION("""COMPUTED_VALUE"""),1522.48)</f>
        <v>1522.48</v>
      </c>
      <c r="J115" s="2">
        <f>IFERROR(__xludf.DUMMYFUNCTION("""COMPUTED_VALUE"""),45456.66666666667)</f>
        <v>45456.66667</v>
      </c>
      <c r="K115" s="1">
        <f>IFERROR(__xludf.DUMMYFUNCTION("""COMPUTED_VALUE"""),1536.02)</f>
        <v>1536.02</v>
      </c>
      <c r="M115" s="2">
        <f>IFERROR(__xludf.DUMMYFUNCTION("""COMPUTED_VALUE"""),45456.66666666667)</f>
        <v>45456.66667</v>
      </c>
      <c r="N115" s="1">
        <f>IFERROR(__xludf.DUMMYFUNCTION("""COMPUTED_VALUE"""),2.71907698E8)</f>
        <v>271907698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IFERROR(__xludf.DUMMYFUNCTION("""COMPUTED_VALUE"""),1533.27)</f>
        <v>1533.27</v>
      </c>
      <c r="D116" s="2">
        <f>IFERROR(__xludf.DUMMYFUNCTION("""COMPUTED_VALUE"""),45457.66666666667)</f>
        <v>45457.66667</v>
      </c>
      <c r="E116" s="1">
        <f>IFERROR(__xludf.DUMMYFUNCTION("""COMPUTED_VALUE"""),1533.74)</f>
        <v>1533.74</v>
      </c>
      <c r="G116" s="2">
        <f>IFERROR(__xludf.DUMMYFUNCTION("""COMPUTED_VALUE"""),45457.66666666667)</f>
        <v>45457.66667</v>
      </c>
      <c r="H116" s="1">
        <f>IFERROR(__xludf.DUMMYFUNCTION("""COMPUTED_VALUE"""),1525.01)</f>
        <v>1525.01</v>
      </c>
      <c r="J116" s="2">
        <f>IFERROR(__xludf.DUMMYFUNCTION("""COMPUTED_VALUE"""),45457.66666666667)</f>
        <v>45457.66667</v>
      </c>
      <c r="K116" s="1">
        <f>IFERROR(__xludf.DUMMYFUNCTION("""COMPUTED_VALUE"""),1533.67)</f>
        <v>1533.67</v>
      </c>
      <c r="M116" s="2">
        <f>IFERROR(__xludf.DUMMYFUNCTION("""COMPUTED_VALUE"""),45457.66666666667)</f>
        <v>45457.66667</v>
      </c>
      <c r="N116" s="1">
        <f>IFERROR(__xludf.DUMMYFUNCTION("""COMPUTED_VALUE"""),2.43097455E8)</f>
        <v>243097455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IFERROR(__xludf.DUMMYFUNCTION("""COMPUTED_VALUE"""),1531.27)</f>
        <v>1531.27</v>
      </c>
      <c r="D117" s="2">
        <f>IFERROR(__xludf.DUMMYFUNCTION("""COMPUTED_VALUE"""),45460.66666666667)</f>
        <v>45460.66667</v>
      </c>
      <c r="E117" s="1">
        <f>IFERROR(__xludf.DUMMYFUNCTION("""COMPUTED_VALUE"""),1532.75)</f>
        <v>1532.75</v>
      </c>
      <c r="G117" s="2">
        <f>IFERROR(__xludf.DUMMYFUNCTION("""COMPUTED_VALUE"""),45460.66666666667)</f>
        <v>45460.66667</v>
      </c>
      <c r="H117" s="1">
        <f>IFERROR(__xludf.DUMMYFUNCTION("""COMPUTED_VALUE"""),1523.96)</f>
        <v>1523.96</v>
      </c>
      <c r="J117" s="2">
        <f>IFERROR(__xludf.DUMMYFUNCTION("""COMPUTED_VALUE"""),45460.66666666667)</f>
        <v>45460.66667</v>
      </c>
      <c r="K117" s="1">
        <f>IFERROR(__xludf.DUMMYFUNCTION("""COMPUTED_VALUE"""),1530.13)</f>
        <v>1530.13</v>
      </c>
      <c r="M117" s="2">
        <f>IFERROR(__xludf.DUMMYFUNCTION("""COMPUTED_VALUE"""),45460.66666666667)</f>
        <v>45460.66667</v>
      </c>
      <c r="N117" s="1">
        <f>IFERROR(__xludf.DUMMYFUNCTION("""COMPUTED_VALUE"""),2.54641921E8)</f>
        <v>254641921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IFERROR(__xludf.DUMMYFUNCTION("""COMPUTED_VALUE"""),1529.9)</f>
        <v>1529.9</v>
      </c>
      <c r="D118" s="2">
        <f>IFERROR(__xludf.DUMMYFUNCTION("""COMPUTED_VALUE"""),45461.66666666667)</f>
        <v>45461.66667</v>
      </c>
      <c r="E118" s="1">
        <f>IFERROR(__xludf.DUMMYFUNCTION("""COMPUTED_VALUE"""),1537.2)</f>
        <v>1537.2</v>
      </c>
      <c r="G118" s="2">
        <f>IFERROR(__xludf.DUMMYFUNCTION("""COMPUTED_VALUE"""),45461.66666666667)</f>
        <v>45461.66667</v>
      </c>
      <c r="H118" s="1">
        <f>IFERROR(__xludf.DUMMYFUNCTION("""COMPUTED_VALUE"""),1528.29)</f>
        <v>1528.29</v>
      </c>
      <c r="J118" s="2">
        <f>IFERROR(__xludf.DUMMYFUNCTION("""COMPUTED_VALUE"""),45461.66666666667)</f>
        <v>45461.66667</v>
      </c>
      <c r="K118" s="1">
        <f>IFERROR(__xludf.DUMMYFUNCTION("""COMPUTED_VALUE"""),1530.97)</f>
        <v>1530.97</v>
      </c>
      <c r="M118" s="2">
        <f>IFERROR(__xludf.DUMMYFUNCTION("""COMPUTED_VALUE"""),45461.66666666667)</f>
        <v>45461.66667</v>
      </c>
      <c r="N118" s="1">
        <f>IFERROR(__xludf.DUMMYFUNCTION("""COMPUTED_VALUE"""),2.62032323E8)</f>
        <v>262032323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IFERROR(__xludf.DUMMYFUNCTION("""COMPUTED_VALUE"""),1529.57)</f>
        <v>1529.57</v>
      </c>
      <c r="D119" s="2">
        <f>IFERROR(__xludf.DUMMYFUNCTION("""COMPUTED_VALUE"""),45463.66666666667)</f>
        <v>45463.66667</v>
      </c>
      <c r="E119" s="1">
        <f>IFERROR(__xludf.DUMMYFUNCTION("""COMPUTED_VALUE"""),1538.49)</f>
        <v>1538.49</v>
      </c>
      <c r="G119" s="2">
        <f>IFERROR(__xludf.DUMMYFUNCTION("""COMPUTED_VALUE"""),45463.66666666667)</f>
        <v>45463.66667</v>
      </c>
      <c r="H119" s="1">
        <f>IFERROR(__xludf.DUMMYFUNCTION("""COMPUTED_VALUE"""),1524.37)</f>
        <v>1524.37</v>
      </c>
      <c r="J119" s="2">
        <f>IFERROR(__xludf.DUMMYFUNCTION("""COMPUTED_VALUE"""),45463.66666666667)</f>
        <v>45463.66667</v>
      </c>
      <c r="K119" s="1">
        <f>IFERROR(__xludf.DUMMYFUNCTION("""COMPUTED_VALUE"""),1536.7)</f>
        <v>1536.7</v>
      </c>
      <c r="M119" s="2">
        <f>IFERROR(__xludf.DUMMYFUNCTION("""COMPUTED_VALUE"""),45463.66666666667)</f>
        <v>45463.66667</v>
      </c>
      <c r="N119" s="1">
        <f>IFERROR(__xludf.DUMMYFUNCTION("""COMPUTED_VALUE"""),3.17624473E8)</f>
        <v>317624473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IFERROR(__xludf.DUMMYFUNCTION("""COMPUTED_VALUE"""),1539.44)</f>
        <v>1539.44</v>
      </c>
      <c r="D120" s="2">
        <f>IFERROR(__xludf.DUMMYFUNCTION("""COMPUTED_VALUE"""),45464.66666666667)</f>
        <v>45464.66667</v>
      </c>
      <c r="E120" s="1">
        <f>IFERROR(__xludf.DUMMYFUNCTION("""COMPUTED_VALUE"""),1545.42)</f>
        <v>1545.42</v>
      </c>
      <c r="G120" s="2">
        <f>IFERROR(__xludf.DUMMYFUNCTION("""COMPUTED_VALUE"""),45464.66666666667)</f>
        <v>45464.66667</v>
      </c>
      <c r="H120" s="1">
        <f>IFERROR(__xludf.DUMMYFUNCTION("""COMPUTED_VALUE"""),1536.83)</f>
        <v>1536.83</v>
      </c>
      <c r="J120" s="2">
        <f>IFERROR(__xludf.DUMMYFUNCTION("""COMPUTED_VALUE"""),45464.66666666667)</f>
        <v>45464.66667</v>
      </c>
      <c r="K120" s="1">
        <f>IFERROR(__xludf.DUMMYFUNCTION("""COMPUTED_VALUE"""),1542.82)</f>
        <v>1542.82</v>
      </c>
      <c r="M120" s="2">
        <f>IFERROR(__xludf.DUMMYFUNCTION("""COMPUTED_VALUE"""),45464.66666666667)</f>
        <v>45464.66667</v>
      </c>
      <c r="N120" s="1">
        <f>IFERROR(__xludf.DUMMYFUNCTION("""COMPUTED_VALUE"""),6.80200806E8)</f>
        <v>680200806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IFERROR(__xludf.DUMMYFUNCTION("""COMPUTED_VALUE"""),1545.56)</f>
        <v>1545.56</v>
      </c>
      <c r="D121" s="2">
        <f>IFERROR(__xludf.DUMMYFUNCTION("""COMPUTED_VALUE"""),45467.66666666667)</f>
        <v>45467.66667</v>
      </c>
      <c r="E121" s="1">
        <f>IFERROR(__xludf.DUMMYFUNCTION("""COMPUTED_VALUE"""),1558.72)</f>
        <v>1558.72</v>
      </c>
      <c r="G121" s="2">
        <f>IFERROR(__xludf.DUMMYFUNCTION("""COMPUTED_VALUE"""),45467.66666666667)</f>
        <v>45467.66667</v>
      </c>
      <c r="H121" s="1">
        <f>IFERROR(__xludf.DUMMYFUNCTION("""COMPUTED_VALUE"""),1545.56)</f>
        <v>1545.56</v>
      </c>
      <c r="J121" s="2">
        <f>IFERROR(__xludf.DUMMYFUNCTION("""COMPUTED_VALUE"""),45467.66666666667)</f>
        <v>45467.66667</v>
      </c>
      <c r="K121" s="1">
        <f>IFERROR(__xludf.DUMMYFUNCTION("""COMPUTED_VALUE"""),1553.04)</f>
        <v>1553.04</v>
      </c>
      <c r="M121" s="2">
        <f>IFERROR(__xludf.DUMMYFUNCTION("""COMPUTED_VALUE"""),45467.66666666667)</f>
        <v>45467.66667</v>
      </c>
      <c r="N121" s="1">
        <f>IFERROR(__xludf.DUMMYFUNCTION("""COMPUTED_VALUE"""),3.16777117E8)</f>
        <v>316777117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IFERROR(__xludf.DUMMYFUNCTION("""COMPUTED_VALUE"""),1553.32)</f>
        <v>1553.32</v>
      </c>
      <c r="D122" s="2">
        <f>IFERROR(__xludf.DUMMYFUNCTION("""COMPUTED_VALUE"""),45468.66666666667)</f>
        <v>45468.66667</v>
      </c>
      <c r="E122" s="1">
        <f>IFERROR(__xludf.DUMMYFUNCTION("""COMPUTED_VALUE"""),1557.21)</f>
        <v>1557.21</v>
      </c>
      <c r="G122" s="2">
        <f>IFERROR(__xludf.DUMMYFUNCTION("""COMPUTED_VALUE"""),45468.66666666667)</f>
        <v>45468.66667</v>
      </c>
      <c r="H122" s="1">
        <f>IFERROR(__xludf.DUMMYFUNCTION("""COMPUTED_VALUE"""),1545.3)</f>
        <v>1545.3</v>
      </c>
      <c r="J122" s="2">
        <f>IFERROR(__xludf.DUMMYFUNCTION("""COMPUTED_VALUE"""),45468.66666666667)</f>
        <v>45468.66667</v>
      </c>
      <c r="K122" s="1">
        <f>IFERROR(__xludf.DUMMYFUNCTION("""COMPUTED_VALUE"""),1548.92)</f>
        <v>1548.92</v>
      </c>
      <c r="M122" s="2">
        <f>IFERROR(__xludf.DUMMYFUNCTION("""COMPUTED_VALUE"""),45468.66666666667)</f>
        <v>45468.66667</v>
      </c>
      <c r="N122" s="1">
        <f>IFERROR(__xludf.DUMMYFUNCTION("""COMPUTED_VALUE"""),2.77908138E8)</f>
        <v>277908138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IFERROR(__xludf.DUMMYFUNCTION("""COMPUTED_VALUE"""),1546.69)</f>
        <v>1546.69</v>
      </c>
      <c r="D123" s="2">
        <f>IFERROR(__xludf.DUMMYFUNCTION("""COMPUTED_VALUE"""),45469.66666666667)</f>
        <v>45469.66667</v>
      </c>
      <c r="E123" s="1">
        <f>IFERROR(__xludf.DUMMYFUNCTION("""COMPUTED_VALUE"""),1549.09)</f>
        <v>1549.09</v>
      </c>
      <c r="G123" s="2">
        <f>IFERROR(__xludf.DUMMYFUNCTION("""COMPUTED_VALUE"""),45469.66666666667)</f>
        <v>45469.66667</v>
      </c>
      <c r="H123" s="1">
        <f>IFERROR(__xludf.DUMMYFUNCTION("""COMPUTED_VALUE"""),1540.77)</f>
        <v>1540.77</v>
      </c>
      <c r="J123" s="2">
        <f>IFERROR(__xludf.DUMMYFUNCTION("""COMPUTED_VALUE"""),45469.66666666667)</f>
        <v>45469.66667</v>
      </c>
      <c r="K123" s="1">
        <f>IFERROR(__xludf.DUMMYFUNCTION("""COMPUTED_VALUE"""),1544.03)</f>
        <v>1544.03</v>
      </c>
      <c r="M123" s="2">
        <f>IFERROR(__xludf.DUMMYFUNCTION("""COMPUTED_VALUE"""),45469.66666666667)</f>
        <v>45469.66667</v>
      </c>
      <c r="N123" s="1">
        <f>IFERROR(__xludf.DUMMYFUNCTION("""COMPUTED_VALUE"""),2.77029072E8)</f>
        <v>277029072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IFERROR(__xludf.DUMMYFUNCTION("""COMPUTED_VALUE"""),1543.96)</f>
        <v>1543.96</v>
      </c>
      <c r="D124" s="2">
        <f>IFERROR(__xludf.DUMMYFUNCTION("""COMPUTED_VALUE"""),45470.66666666667)</f>
        <v>45470.66667</v>
      </c>
      <c r="E124" s="1">
        <f>IFERROR(__xludf.DUMMYFUNCTION("""COMPUTED_VALUE"""),1545.3)</f>
        <v>1545.3</v>
      </c>
      <c r="G124" s="2">
        <f>IFERROR(__xludf.DUMMYFUNCTION("""COMPUTED_VALUE"""),45470.66666666667)</f>
        <v>45470.66667</v>
      </c>
      <c r="H124" s="1">
        <f>IFERROR(__xludf.DUMMYFUNCTION("""COMPUTED_VALUE"""),1533.27)</f>
        <v>1533.27</v>
      </c>
      <c r="J124" s="2">
        <f>IFERROR(__xludf.DUMMYFUNCTION("""COMPUTED_VALUE"""),45470.66666666667)</f>
        <v>45470.66667</v>
      </c>
      <c r="K124" s="1">
        <f>IFERROR(__xludf.DUMMYFUNCTION("""COMPUTED_VALUE"""),1541.81)</f>
        <v>1541.81</v>
      </c>
      <c r="M124" s="2">
        <f>IFERROR(__xludf.DUMMYFUNCTION("""COMPUTED_VALUE"""),45470.66666666667)</f>
        <v>45470.66667</v>
      </c>
      <c r="N124" s="1">
        <f>IFERROR(__xludf.DUMMYFUNCTION("""COMPUTED_VALUE"""),3.05169049E8)</f>
        <v>305169049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IFERROR(__xludf.DUMMYFUNCTION("""COMPUTED_VALUE"""),1543.12)</f>
        <v>1543.12</v>
      </c>
      <c r="D125" s="2">
        <f>IFERROR(__xludf.DUMMYFUNCTION("""COMPUTED_VALUE"""),45471.66666666667)</f>
        <v>45471.66667</v>
      </c>
      <c r="E125" s="1">
        <f>IFERROR(__xludf.DUMMYFUNCTION("""COMPUTED_VALUE"""),1553.13)</f>
        <v>1553.13</v>
      </c>
      <c r="G125" s="2">
        <f>IFERROR(__xludf.DUMMYFUNCTION("""COMPUTED_VALUE"""),45471.66666666667)</f>
        <v>45471.66667</v>
      </c>
      <c r="H125" s="1">
        <f>IFERROR(__xludf.DUMMYFUNCTION("""COMPUTED_VALUE"""),1532.93)</f>
        <v>1532.93</v>
      </c>
      <c r="J125" s="2">
        <f>IFERROR(__xludf.DUMMYFUNCTION("""COMPUTED_VALUE"""),45471.66666666667)</f>
        <v>45471.66667</v>
      </c>
      <c r="K125" s="1">
        <f>IFERROR(__xludf.DUMMYFUNCTION("""COMPUTED_VALUE"""),1540.0)</f>
        <v>1540</v>
      </c>
      <c r="M125" s="2">
        <f>IFERROR(__xludf.DUMMYFUNCTION("""COMPUTED_VALUE"""),45471.66666666667)</f>
        <v>45471.66667</v>
      </c>
      <c r="N125" s="1">
        <f>IFERROR(__xludf.DUMMYFUNCTION("""COMPUTED_VALUE"""),6.81551838E8)</f>
        <v>681551838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IFERROR(__xludf.DUMMYFUNCTION("""COMPUTED_VALUE"""),1540.44)</f>
        <v>1540.44</v>
      </c>
      <c r="D126" s="2">
        <f>IFERROR(__xludf.DUMMYFUNCTION("""COMPUTED_VALUE"""),45474.66666666667)</f>
        <v>45474.66667</v>
      </c>
      <c r="E126" s="1">
        <f>IFERROR(__xludf.DUMMYFUNCTION("""COMPUTED_VALUE"""),1557.72)</f>
        <v>1557.72</v>
      </c>
      <c r="G126" s="2">
        <f>IFERROR(__xludf.DUMMYFUNCTION("""COMPUTED_VALUE"""),45474.66666666667)</f>
        <v>45474.66667</v>
      </c>
      <c r="H126" s="1">
        <f>IFERROR(__xludf.DUMMYFUNCTION("""COMPUTED_VALUE"""),1528.29)</f>
        <v>1528.29</v>
      </c>
      <c r="J126" s="2">
        <f>IFERROR(__xludf.DUMMYFUNCTION("""COMPUTED_VALUE"""),45474.66666666667)</f>
        <v>45474.66667</v>
      </c>
      <c r="K126" s="1">
        <f>IFERROR(__xludf.DUMMYFUNCTION("""COMPUTED_VALUE"""),1531.34)</f>
        <v>1531.34</v>
      </c>
      <c r="M126" s="2">
        <f>IFERROR(__xludf.DUMMYFUNCTION("""COMPUTED_VALUE"""),45474.66666666667)</f>
        <v>45474.66667</v>
      </c>
      <c r="N126" s="1">
        <f>IFERROR(__xludf.DUMMYFUNCTION("""COMPUTED_VALUE"""),2.71551544E8)</f>
        <v>271551544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IFERROR(__xludf.DUMMYFUNCTION("""COMPUTED_VALUE"""),1530.94)</f>
        <v>1530.94</v>
      </c>
      <c r="D127" s="2">
        <f>IFERROR(__xludf.DUMMYFUNCTION("""COMPUTED_VALUE"""),45475.66666666667)</f>
        <v>45475.66667</v>
      </c>
      <c r="E127" s="1">
        <f>IFERROR(__xludf.DUMMYFUNCTION("""COMPUTED_VALUE"""),1530.94)</f>
        <v>1530.94</v>
      </c>
      <c r="G127" s="2">
        <f>IFERROR(__xludf.DUMMYFUNCTION("""COMPUTED_VALUE"""),45475.66666666667)</f>
        <v>45475.66667</v>
      </c>
      <c r="H127" s="1">
        <f>IFERROR(__xludf.DUMMYFUNCTION("""COMPUTED_VALUE"""),1517.57)</f>
        <v>1517.57</v>
      </c>
      <c r="J127" s="2">
        <f>IFERROR(__xludf.DUMMYFUNCTION("""COMPUTED_VALUE"""),45475.66666666667)</f>
        <v>45475.66667</v>
      </c>
      <c r="K127" s="1">
        <f>IFERROR(__xludf.DUMMYFUNCTION("""COMPUTED_VALUE"""),1525.34)</f>
        <v>1525.34</v>
      </c>
      <c r="M127" s="2">
        <f>IFERROR(__xludf.DUMMYFUNCTION("""COMPUTED_VALUE"""),45475.66666666667)</f>
        <v>45475.66667</v>
      </c>
      <c r="N127" s="1">
        <f>IFERROR(__xludf.DUMMYFUNCTION("""COMPUTED_VALUE"""),2.45443941E8)</f>
        <v>245443941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IFERROR(__xludf.DUMMYFUNCTION("""COMPUTED_VALUE"""),1526.31)</f>
        <v>1526.31</v>
      </c>
      <c r="D128" s="2">
        <f>IFERROR(__xludf.DUMMYFUNCTION("""COMPUTED_VALUE"""),45476.54166666667)</f>
        <v>45476.54167</v>
      </c>
      <c r="E128" s="1">
        <f>IFERROR(__xludf.DUMMYFUNCTION("""COMPUTED_VALUE"""),1528.34)</f>
        <v>1528.34</v>
      </c>
      <c r="G128" s="2">
        <f>IFERROR(__xludf.DUMMYFUNCTION("""COMPUTED_VALUE"""),45476.54166666667)</f>
        <v>45476.54167</v>
      </c>
      <c r="H128" s="1">
        <f>IFERROR(__xludf.DUMMYFUNCTION("""COMPUTED_VALUE"""),1509.49)</f>
        <v>1509.49</v>
      </c>
      <c r="J128" s="2">
        <f>IFERROR(__xludf.DUMMYFUNCTION("""COMPUTED_VALUE"""),45476.54166666667)</f>
        <v>45476.54167</v>
      </c>
      <c r="K128" s="1">
        <f>IFERROR(__xludf.DUMMYFUNCTION("""COMPUTED_VALUE"""),1514.93)</f>
        <v>1514.93</v>
      </c>
      <c r="M128" s="2">
        <f>IFERROR(__xludf.DUMMYFUNCTION("""COMPUTED_VALUE"""),45476.54166666667)</f>
        <v>45476.54167</v>
      </c>
      <c r="N128" s="1">
        <f>IFERROR(__xludf.DUMMYFUNCTION("""COMPUTED_VALUE"""),1.60450715E8)</f>
        <v>160450715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IFERROR(__xludf.DUMMYFUNCTION("""COMPUTED_VALUE"""),1515.79)</f>
        <v>1515.79</v>
      </c>
      <c r="D129" s="2">
        <f>IFERROR(__xludf.DUMMYFUNCTION("""COMPUTED_VALUE"""),45478.66666666667)</f>
        <v>45478.66667</v>
      </c>
      <c r="E129" s="1">
        <f>IFERROR(__xludf.DUMMYFUNCTION("""COMPUTED_VALUE"""),1526.64)</f>
        <v>1526.64</v>
      </c>
      <c r="G129" s="2">
        <f>IFERROR(__xludf.DUMMYFUNCTION("""COMPUTED_VALUE"""),45478.66666666667)</f>
        <v>45478.66667</v>
      </c>
      <c r="H129" s="1">
        <f>IFERROR(__xludf.DUMMYFUNCTION("""COMPUTED_VALUE"""),1509.64)</f>
        <v>1509.64</v>
      </c>
      <c r="J129" s="2">
        <f>IFERROR(__xludf.DUMMYFUNCTION("""COMPUTED_VALUE"""),45478.66666666667)</f>
        <v>45478.66667</v>
      </c>
      <c r="K129" s="1">
        <f>IFERROR(__xludf.DUMMYFUNCTION("""COMPUTED_VALUE"""),1525.69)</f>
        <v>1525.69</v>
      </c>
      <c r="M129" s="2">
        <f>IFERROR(__xludf.DUMMYFUNCTION("""COMPUTED_VALUE"""),45478.66666666667)</f>
        <v>45478.66667</v>
      </c>
      <c r="N129" s="1">
        <f>IFERROR(__xludf.DUMMYFUNCTION("""COMPUTED_VALUE"""),2.32780195E8)</f>
        <v>232780195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IFERROR(__xludf.DUMMYFUNCTION("""COMPUTED_VALUE"""),1526.08)</f>
        <v>1526.08</v>
      </c>
      <c r="D130" s="2">
        <f>IFERROR(__xludf.DUMMYFUNCTION("""COMPUTED_VALUE"""),45481.66666666667)</f>
        <v>45481.66667</v>
      </c>
      <c r="E130" s="1">
        <f>IFERROR(__xludf.DUMMYFUNCTION("""COMPUTED_VALUE"""),1531.49)</f>
        <v>1531.49</v>
      </c>
      <c r="G130" s="2">
        <f>IFERROR(__xludf.DUMMYFUNCTION("""COMPUTED_VALUE"""),45481.66666666667)</f>
        <v>45481.66667</v>
      </c>
      <c r="H130" s="1">
        <f>IFERROR(__xludf.DUMMYFUNCTION("""COMPUTED_VALUE"""),1520.14)</f>
        <v>1520.14</v>
      </c>
      <c r="J130" s="2">
        <f>IFERROR(__xludf.DUMMYFUNCTION("""COMPUTED_VALUE"""),45481.66666666667)</f>
        <v>45481.66667</v>
      </c>
      <c r="K130" s="1">
        <f>IFERROR(__xludf.DUMMYFUNCTION("""COMPUTED_VALUE"""),1524.4)</f>
        <v>1524.4</v>
      </c>
      <c r="M130" s="2">
        <f>IFERROR(__xludf.DUMMYFUNCTION("""COMPUTED_VALUE"""),45481.66666666667)</f>
        <v>45481.66667</v>
      </c>
      <c r="N130" s="1">
        <f>IFERROR(__xludf.DUMMYFUNCTION("""COMPUTED_VALUE"""),2.41262422E8)</f>
        <v>241262422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IFERROR(__xludf.DUMMYFUNCTION("""COMPUTED_VALUE"""),1525.61)</f>
        <v>1525.61</v>
      </c>
      <c r="D131" s="2">
        <f>IFERROR(__xludf.DUMMYFUNCTION("""COMPUTED_VALUE"""),45482.66666666667)</f>
        <v>45482.66667</v>
      </c>
      <c r="E131" s="1">
        <f>IFERROR(__xludf.DUMMYFUNCTION("""COMPUTED_VALUE"""),1531.53)</f>
        <v>1531.53</v>
      </c>
      <c r="G131" s="2">
        <f>IFERROR(__xludf.DUMMYFUNCTION("""COMPUTED_VALUE"""),45482.66666666667)</f>
        <v>45482.66667</v>
      </c>
      <c r="H131" s="1">
        <f>IFERROR(__xludf.DUMMYFUNCTION("""COMPUTED_VALUE"""),1518.38)</f>
        <v>1518.38</v>
      </c>
      <c r="J131" s="2">
        <f>IFERROR(__xludf.DUMMYFUNCTION("""COMPUTED_VALUE"""),45482.66666666667)</f>
        <v>45482.66667</v>
      </c>
      <c r="K131" s="1">
        <f>IFERROR(__xludf.DUMMYFUNCTION("""COMPUTED_VALUE"""),1530.43)</f>
        <v>1530.43</v>
      </c>
      <c r="M131" s="2">
        <f>IFERROR(__xludf.DUMMYFUNCTION("""COMPUTED_VALUE"""),45482.66666666667)</f>
        <v>45482.66667</v>
      </c>
      <c r="N131" s="1">
        <f>IFERROR(__xludf.DUMMYFUNCTION("""COMPUTED_VALUE"""),2.54657339E8)</f>
        <v>254657339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IFERROR(__xludf.DUMMYFUNCTION("""COMPUTED_VALUE"""),1531.89)</f>
        <v>1531.89</v>
      </c>
      <c r="D132" s="2">
        <f>IFERROR(__xludf.DUMMYFUNCTION("""COMPUTED_VALUE"""),45483.66666666667)</f>
        <v>45483.66667</v>
      </c>
      <c r="E132" s="1">
        <f>IFERROR(__xludf.DUMMYFUNCTION("""COMPUTED_VALUE"""),1545.64)</f>
        <v>1545.64</v>
      </c>
      <c r="G132" s="2">
        <f>IFERROR(__xludf.DUMMYFUNCTION("""COMPUTED_VALUE"""),45483.66666666667)</f>
        <v>45483.66667</v>
      </c>
      <c r="H132" s="1">
        <f>IFERROR(__xludf.DUMMYFUNCTION("""COMPUTED_VALUE"""),1529.61)</f>
        <v>1529.61</v>
      </c>
      <c r="J132" s="2">
        <f>IFERROR(__xludf.DUMMYFUNCTION("""COMPUTED_VALUE"""),45483.66666666667)</f>
        <v>45483.66667</v>
      </c>
      <c r="K132" s="1">
        <f>IFERROR(__xludf.DUMMYFUNCTION("""COMPUTED_VALUE"""),1545.33)</f>
        <v>1545.33</v>
      </c>
      <c r="M132" s="2">
        <f>IFERROR(__xludf.DUMMYFUNCTION("""COMPUTED_VALUE"""),45483.66666666667)</f>
        <v>45483.66667</v>
      </c>
      <c r="N132" s="1">
        <f>IFERROR(__xludf.DUMMYFUNCTION("""COMPUTED_VALUE"""),2.45190267E8)</f>
        <v>245190267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IFERROR(__xludf.DUMMYFUNCTION("""COMPUTED_VALUE"""),1546.84)</f>
        <v>1546.84</v>
      </c>
      <c r="D133" s="2">
        <f>IFERROR(__xludf.DUMMYFUNCTION("""COMPUTED_VALUE"""),45484.66666666667)</f>
        <v>45484.66667</v>
      </c>
      <c r="E133" s="1">
        <f>IFERROR(__xludf.DUMMYFUNCTION("""COMPUTED_VALUE"""),1561.94)</f>
        <v>1561.94</v>
      </c>
      <c r="G133" s="2">
        <f>IFERROR(__xludf.DUMMYFUNCTION("""COMPUTED_VALUE"""),45484.66666666667)</f>
        <v>45484.66667</v>
      </c>
      <c r="H133" s="1">
        <f>IFERROR(__xludf.DUMMYFUNCTION("""COMPUTED_VALUE"""),1546.84)</f>
        <v>1546.84</v>
      </c>
      <c r="J133" s="2">
        <f>IFERROR(__xludf.DUMMYFUNCTION("""COMPUTED_VALUE"""),45484.66666666667)</f>
        <v>45484.66667</v>
      </c>
      <c r="K133" s="1">
        <f>IFERROR(__xludf.DUMMYFUNCTION("""COMPUTED_VALUE"""),1558.25)</f>
        <v>1558.25</v>
      </c>
      <c r="M133" s="2">
        <f>IFERROR(__xludf.DUMMYFUNCTION("""COMPUTED_VALUE"""),45484.66666666667)</f>
        <v>45484.66667</v>
      </c>
      <c r="N133" s="1">
        <f>IFERROR(__xludf.DUMMYFUNCTION("""COMPUTED_VALUE"""),3.09080086E8)</f>
        <v>309080086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IFERROR(__xludf.DUMMYFUNCTION("""COMPUTED_VALUE"""),1561.58)</f>
        <v>1561.58</v>
      </c>
      <c r="D134" s="2">
        <f>IFERROR(__xludf.DUMMYFUNCTION("""COMPUTED_VALUE"""),45485.66666666667)</f>
        <v>45485.66667</v>
      </c>
      <c r="E134" s="1">
        <f>IFERROR(__xludf.DUMMYFUNCTION("""COMPUTED_VALUE"""),1573.96)</f>
        <v>1573.96</v>
      </c>
      <c r="G134" s="2">
        <f>IFERROR(__xludf.DUMMYFUNCTION("""COMPUTED_VALUE"""),45485.66666666667)</f>
        <v>45485.66667</v>
      </c>
      <c r="H134" s="1">
        <f>IFERROR(__xludf.DUMMYFUNCTION("""COMPUTED_VALUE"""),1561.58)</f>
        <v>1561.58</v>
      </c>
      <c r="J134" s="2">
        <f>IFERROR(__xludf.DUMMYFUNCTION("""COMPUTED_VALUE"""),45485.66666666667)</f>
        <v>45485.66667</v>
      </c>
      <c r="K134" s="1">
        <f>IFERROR(__xludf.DUMMYFUNCTION("""COMPUTED_VALUE"""),1567.39)</f>
        <v>1567.39</v>
      </c>
      <c r="M134" s="2">
        <f>IFERROR(__xludf.DUMMYFUNCTION("""COMPUTED_VALUE"""),45485.66666666667)</f>
        <v>45485.66667</v>
      </c>
      <c r="N134" s="1">
        <f>IFERROR(__xludf.DUMMYFUNCTION("""COMPUTED_VALUE"""),2.53346456E8)</f>
        <v>253346456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IFERROR(__xludf.DUMMYFUNCTION("""COMPUTED_VALUE"""),1570.4)</f>
        <v>1570.4</v>
      </c>
      <c r="D135" s="2">
        <f>IFERROR(__xludf.DUMMYFUNCTION("""COMPUTED_VALUE"""),45488.66666666667)</f>
        <v>45488.66667</v>
      </c>
      <c r="E135" s="1">
        <f>IFERROR(__xludf.DUMMYFUNCTION("""COMPUTED_VALUE"""),1573.94)</f>
        <v>1573.94</v>
      </c>
      <c r="G135" s="2">
        <f>IFERROR(__xludf.DUMMYFUNCTION("""COMPUTED_VALUE"""),45488.66666666667)</f>
        <v>45488.66667</v>
      </c>
      <c r="H135" s="1">
        <f>IFERROR(__xludf.DUMMYFUNCTION("""COMPUTED_VALUE"""),1558.99)</f>
        <v>1558.99</v>
      </c>
      <c r="J135" s="2">
        <f>IFERROR(__xludf.DUMMYFUNCTION("""COMPUTED_VALUE"""),45488.66666666667)</f>
        <v>45488.66667</v>
      </c>
      <c r="K135" s="1">
        <f>IFERROR(__xludf.DUMMYFUNCTION("""COMPUTED_VALUE"""),1560.73)</f>
        <v>1560.73</v>
      </c>
      <c r="M135" s="2">
        <f>IFERROR(__xludf.DUMMYFUNCTION("""COMPUTED_VALUE"""),45488.66666666667)</f>
        <v>45488.66667</v>
      </c>
      <c r="N135" s="1">
        <f>IFERROR(__xludf.DUMMYFUNCTION("""COMPUTED_VALUE"""),2.5006047E8)</f>
        <v>250060470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IFERROR(__xludf.DUMMYFUNCTION("""COMPUTED_VALUE"""),1563.99)</f>
        <v>1563.99</v>
      </c>
      <c r="D136" s="2">
        <f>IFERROR(__xludf.DUMMYFUNCTION("""COMPUTED_VALUE"""),45489.66666666667)</f>
        <v>45489.66667</v>
      </c>
      <c r="E136" s="1">
        <f>IFERROR(__xludf.DUMMYFUNCTION("""COMPUTED_VALUE"""),1585.07)</f>
        <v>1585.07</v>
      </c>
      <c r="G136" s="2">
        <f>IFERROR(__xludf.DUMMYFUNCTION("""COMPUTED_VALUE"""),45489.66666666667)</f>
        <v>45489.66667</v>
      </c>
      <c r="H136" s="1">
        <f>IFERROR(__xludf.DUMMYFUNCTION("""COMPUTED_VALUE"""),1563.99)</f>
        <v>1563.99</v>
      </c>
      <c r="J136" s="2">
        <f>IFERROR(__xludf.DUMMYFUNCTION("""COMPUTED_VALUE"""),45489.66666666667)</f>
        <v>45489.66667</v>
      </c>
      <c r="K136" s="1">
        <f>IFERROR(__xludf.DUMMYFUNCTION("""COMPUTED_VALUE"""),1584.39)</f>
        <v>1584.39</v>
      </c>
      <c r="M136" s="2">
        <f>IFERROR(__xludf.DUMMYFUNCTION("""COMPUTED_VALUE"""),45489.66666666667)</f>
        <v>45489.66667</v>
      </c>
      <c r="N136" s="1">
        <f>IFERROR(__xludf.DUMMYFUNCTION("""COMPUTED_VALUE"""),3.03549375E8)</f>
        <v>303549375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IFERROR(__xludf.DUMMYFUNCTION("""COMPUTED_VALUE"""),1574.01)</f>
        <v>1574.01</v>
      </c>
      <c r="D137" s="2">
        <f>IFERROR(__xludf.DUMMYFUNCTION("""COMPUTED_VALUE"""),45490.66666666667)</f>
        <v>45490.66667</v>
      </c>
      <c r="E137" s="1">
        <f>IFERROR(__xludf.DUMMYFUNCTION("""COMPUTED_VALUE"""),1598.99)</f>
        <v>1598.99</v>
      </c>
      <c r="G137" s="2">
        <f>IFERROR(__xludf.DUMMYFUNCTION("""COMPUTED_VALUE"""),45490.66666666667)</f>
        <v>45490.66667</v>
      </c>
      <c r="H137" s="1">
        <f>IFERROR(__xludf.DUMMYFUNCTION("""COMPUTED_VALUE"""),1574.01)</f>
        <v>1574.01</v>
      </c>
      <c r="J137" s="2">
        <f>IFERROR(__xludf.DUMMYFUNCTION("""COMPUTED_VALUE"""),45490.66666666667)</f>
        <v>45490.66667</v>
      </c>
      <c r="K137" s="1">
        <f>IFERROR(__xludf.DUMMYFUNCTION("""COMPUTED_VALUE"""),1589.85)</f>
        <v>1589.85</v>
      </c>
      <c r="M137" s="2">
        <f>IFERROR(__xludf.DUMMYFUNCTION("""COMPUTED_VALUE"""),45490.66666666667)</f>
        <v>45490.66667</v>
      </c>
      <c r="N137" s="1">
        <f>IFERROR(__xludf.DUMMYFUNCTION("""COMPUTED_VALUE"""),3.40379154E8)</f>
        <v>340379154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IFERROR(__xludf.DUMMYFUNCTION("""COMPUTED_VALUE"""),1583.44)</f>
        <v>1583.44</v>
      </c>
      <c r="D138" s="2">
        <f>IFERROR(__xludf.DUMMYFUNCTION("""COMPUTED_VALUE"""),45491.66666666667)</f>
        <v>45491.66667</v>
      </c>
      <c r="E138" s="1">
        <f>IFERROR(__xludf.DUMMYFUNCTION("""COMPUTED_VALUE"""),1590.73)</f>
        <v>1590.73</v>
      </c>
      <c r="G138" s="2">
        <f>IFERROR(__xludf.DUMMYFUNCTION("""COMPUTED_VALUE"""),45491.66666666667)</f>
        <v>45491.66667</v>
      </c>
      <c r="H138" s="1">
        <f>IFERROR(__xludf.DUMMYFUNCTION("""COMPUTED_VALUE"""),1550.77)</f>
        <v>1550.77</v>
      </c>
      <c r="J138" s="2">
        <f>IFERROR(__xludf.DUMMYFUNCTION("""COMPUTED_VALUE"""),45491.66666666667)</f>
        <v>45491.66667</v>
      </c>
      <c r="K138" s="1">
        <f>IFERROR(__xludf.DUMMYFUNCTION("""COMPUTED_VALUE"""),1553.14)</f>
        <v>1553.14</v>
      </c>
      <c r="M138" s="2">
        <f>IFERROR(__xludf.DUMMYFUNCTION("""COMPUTED_VALUE"""),45491.66666666667)</f>
        <v>45491.66667</v>
      </c>
      <c r="N138" s="1">
        <f>IFERROR(__xludf.DUMMYFUNCTION("""COMPUTED_VALUE"""),3.36740651E8)</f>
        <v>336740651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IFERROR(__xludf.DUMMYFUNCTION("""COMPUTED_VALUE"""),1560.23)</f>
        <v>1560.23</v>
      </c>
      <c r="D139" s="2">
        <f>IFERROR(__xludf.DUMMYFUNCTION("""COMPUTED_VALUE"""),45492.66666666667)</f>
        <v>45492.66667</v>
      </c>
      <c r="E139" s="1">
        <f>IFERROR(__xludf.DUMMYFUNCTION("""COMPUTED_VALUE"""),1567.72)</f>
        <v>1567.72</v>
      </c>
      <c r="G139" s="2">
        <f>IFERROR(__xludf.DUMMYFUNCTION("""COMPUTED_VALUE"""),45492.66666666667)</f>
        <v>45492.66667</v>
      </c>
      <c r="H139" s="1">
        <f>IFERROR(__xludf.DUMMYFUNCTION("""COMPUTED_VALUE"""),1554.98)</f>
        <v>1554.98</v>
      </c>
      <c r="J139" s="2">
        <f>IFERROR(__xludf.DUMMYFUNCTION("""COMPUTED_VALUE"""),45492.66666666667)</f>
        <v>45492.66667</v>
      </c>
      <c r="K139" s="1">
        <f>IFERROR(__xludf.DUMMYFUNCTION("""COMPUTED_VALUE"""),1560.72)</f>
        <v>1560.72</v>
      </c>
      <c r="M139" s="2">
        <f>IFERROR(__xludf.DUMMYFUNCTION("""COMPUTED_VALUE"""),45492.66666666667)</f>
        <v>45492.66667</v>
      </c>
      <c r="N139" s="1">
        <f>IFERROR(__xludf.DUMMYFUNCTION("""COMPUTED_VALUE"""),2.64357768E8)</f>
        <v>264357768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IFERROR(__xludf.DUMMYFUNCTION("""COMPUTED_VALUE"""),1564.62)</f>
        <v>1564.62</v>
      </c>
      <c r="D140" s="2">
        <f>IFERROR(__xludf.DUMMYFUNCTION("""COMPUTED_VALUE"""),45495.66666666667)</f>
        <v>45495.66667</v>
      </c>
      <c r="E140" s="1">
        <f>IFERROR(__xludf.DUMMYFUNCTION("""COMPUTED_VALUE"""),1573.07)</f>
        <v>1573.07</v>
      </c>
      <c r="G140" s="2">
        <f>IFERROR(__xludf.DUMMYFUNCTION("""COMPUTED_VALUE"""),45495.66666666667)</f>
        <v>45495.66667</v>
      </c>
      <c r="H140" s="1">
        <f>IFERROR(__xludf.DUMMYFUNCTION("""COMPUTED_VALUE"""),1560.7)</f>
        <v>1560.7</v>
      </c>
      <c r="J140" s="2">
        <f>IFERROR(__xludf.DUMMYFUNCTION("""COMPUTED_VALUE"""),45495.66666666667)</f>
        <v>45495.66667</v>
      </c>
      <c r="K140" s="1">
        <f>IFERROR(__xludf.DUMMYFUNCTION("""COMPUTED_VALUE"""),1570.36)</f>
        <v>1570.36</v>
      </c>
      <c r="M140" s="2">
        <f>IFERROR(__xludf.DUMMYFUNCTION("""COMPUTED_VALUE"""),45495.66666666667)</f>
        <v>45495.66667</v>
      </c>
      <c r="N140" s="1">
        <f>IFERROR(__xludf.DUMMYFUNCTION("""COMPUTED_VALUE"""),2.56848955E8)</f>
        <v>256848955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IFERROR(__xludf.DUMMYFUNCTION("""COMPUTED_VALUE"""),1576.54)</f>
        <v>1576.54</v>
      </c>
      <c r="D141" s="2">
        <f>IFERROR(__xludf.DUMMYFUNCTION("""COMPUTED_VALUE"""),45496.66666666667)</f>
        <v>45496.66667</v>
      </c>
      <c r="E141" s="1">
        <f>IFERROR(__xludf.DUMMYFUNCTION("""COMPUTED_VALUE"""),1577.29)</f>
        <v>1577.29</v>
      </c>
      <c r="G141" s="2">
        <f>IFERROR(__xludf.DUMMYFUNCTION("""COMPUTED_VALUE"""),45496.66666666667)</f>
        <v>45496.66667</v>
      </c>
      <c r="H141" s="1">
        <f>IFERROR(__xludf.DUMMYFUNCTION("""COMPUTED_VALUE"""),1568.05)</f>
        <v>1568.05</v>
      </c>
      <c r="J141" s="2">
        <f>IFERROR(__xludf.DUMMYFUNCTION("""COMPUTED_VALUE"""),45496.66666666667)</f>
        <v>45496.66667</v>
      </c>
      <c r="K141" s="1">
        <f>IFERROR(__xludf.DUMMYFUNCTION("""COMPUTED_VALUE"""),1569.75)</f>
        <v>1569.75</v>
      </c>
      <c r="M141" s="2">
        <f>IFERROR(__xludf.DUMMYFUNCTION("""COMPUTED_VALUE"""),45496.66666666667)</f>
        <v>45496.66667</v>
      </c>
      <c r="N141" s="1">
        <f>IFERROR(__xludf.DUMMYFUNCTION("""COMPUTED_VALUE"""),2.53719906E8)</f>
        <v>253719906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IFERROR(__xludf.DUMMYFUNCTION("""COMPUTED_VALUE"""),1570.8)</f>
        <v>1570.8</v>
      </c>
      <c r="D142" s="2">
        <f>IFERROR(__xludf.DUMMYFUNCTION("""COMPUTED_VALUE"""),45497.66666666667)</f>
        <v>45497.66667</v>
      </c>
      <c r="E142" s="1">
        <f>IFERROR(__xludf.DUMMYFUNCTION("""COMPUTED_VALUE"""),1584.71)</f>
        <v>1584.71</v>
      </c>
      <c r="G142" s="2">
        <f>IFERROR(__xludf.DUMMYFUNCTION("""COMPUTED_VALUE"""),45497.66666666667)</f>
        <v>45497.66667</v>
      </c>
      <c r="H142" s="1">
        <f>IFERROR(__xludf.DUMMYFUNCTION("""COMPUTED_VALUE"""),1566.29)</f>
        <v>1566.29</v>
      </c>
      <c r="J142" s="2">
        <f>IFERROR(__xludf.DUMMYFUNCTION("""COMPUTED_VALUE"""),45497.66666666667)</f>
        <v>45497.66667</v>
      </c>
      <c r="K142" s="1">
        <f>IFERROR(__xludf.DUMMYFUNCTION("""COMPUTED_VALUE"""),1582.07)</f>
        <v>1582.07</v>
      </c>
      <c r="M142" s="2">
        <f>IFERROR(__xludf.DUMMYFUNCTION("""COMPUTED_VALUE"""),45497.66666666667)</f>
        <v>45497.66667</v>
      </c>
      <c r="N142" s="1">
        <f>IFERROR(__xludf.DUMMYFUNCTION("""COMPUTED_VALUE"""),3.00842363E8)</f>
        <v>300842363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IFERROR(__xludf.DUMMYFUNCTION("""COMPUTED_VALUE"""),1583.94)</f>
        <v>1583.94</v>
      </c>
      <c r="D143" s="2">
        <f>IFERROR(__xludf.DUMMYFUNCTION("""COMPUTED_VALUE"""),45498.66666666667)</f>
        <v>45498.66667</v>
      </c>
      <c r="E143" s="1">
        <f>IFERROR(__xludf.DUMMYFUNCTION("""COMPUTED_VALUE"""),1599.91)</f>
        <v>1599.91</v>
      </c>
      <c r="G143" s="2">
        <f>IFERROR(__xludf.DUMMYFUNCTION("""COMPUTED_VALUE"""),45498.66666666667)</f>
        <v>45498.66667</v>
      </c>
      <c r="H143" s="1">
        <f>IFERROR(__xludf.DUMMYFUNCTION("""COMPUTED_VALUE"""),1574.14)</f>
        <v>1574.14</v>
      </c>
      <c r="J143" s="2">
        <f>IFERROR(__xludf.DUMMYFUNCTION("""COMPUTED_VALUE"""),45498.66666666667)</f>
        <v>45498.66667</v>
      </c>
      <c r="K143" s="1">
        <f>IFERROR(__xludf.DUMMYFUNCTION("""COMPUTED_VALUE"""),1574.24)</f>
        <v>1574.24</v>
      </c>
      <c r="M143" s="2">
        <f>IFERROR(__xludf.DUMMYFUNCTION("""COMPUTED_VALUE"""),45498.66666666667)</f>
        <v>45498.66667</v>
      </c>
      <c r="N143" s="1">
        <f>IFERROR(__xludf.DUMMYFUNCTION("""COMPUTED_VALUE"""),4.95837596E8)</f>
        <v>495837596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IFERROR(__xludf.DUMMYFUNCTION("""COMPUTED_VALUE"""),1572.67)</f>
        <v>1572.67</v>
      </c>
      <c r="D144" s="2">
        <f>IFERROR(__xludf.DUMMYFUNCTION("""COMPUTED_VALUE"""),45499.66666666667)</f>
        <v>45499.66667</v>
      </c>
      <c r="E144" s="1">
        <f>IFERROR(__xludf.DUMMYFUNCTION("""COMPUTED_VALUE"""),1594.52)</f>
        <v>1594.52</v>
      </c>
      <c r="G144" s="2">
        <f>IFERROR(__xludf.DUMMYFUNCTION("""COMPUTED_VALUE"""),45499.66666666667)</f>
        <v>45499.66667</v>
      </c>
      <c r="H144" s="1">
        <f>IFERROR(__xludf.DUMMYFUNCTION("""COMPUTED_VALUE"""),1572.67)</f>
        <v>1572.67</v>
      </c>
      <c r="J144" s="2">
        <f>IFERROR(__xludf.DUMMYFUNCTION("""COMPUTED_VALUE"""),45499.66666666667)</f>
        <v>45499.66667</v>
      </c>
      <c r="K144" s="1">
        <f>IFERROR(__xludf.DUMMYFUNCTION("""COMPUTED_VALUE"""),1583.51)</f>
        <v>1583.51</v>
      </c>
      <c r="M144" s="2">
        <f>IFERROR(__xludf.DUMMYFUNCTION("""COMPUTED_VALUE"""),45499.66666666667)</f>
        <v>45499.66667</v>
      </c>
      <c r="N144" s="1">
        <f>IFERROR(__xludf.DUMMYFUNCTION("""COMPUTED_VALUE"""),3.86168776E8)</f>
        <v>386168776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IFERROR(__xludf.DUMMYFUNCTION("""COMPUTED_VALUE"""),1581.08)</f>
        <v>1581.08</v>
      </c>
      <c r="D145" s="2">
        <f>IFERROR(__xludf.DUMMYFUNCTION("""COMPUTED_VALUE"""),45502.66666666667)</f>
        <v>45502.66667</v>
      </c>
      <c r="E145" s="1">
        <f>IFERROR(__xludf.DUMMYFUNCTION("""COMPUTED_VALUE"""),1590.34)</f>
        <v>1590.34</v>
      </c>
      <c r="G145" s="2">
        <f>IFERROR(__xludf.DUMMYFUNCTION("""COMPUTED_VALUE"""),45502.66666666667)</f>
        <v>45502.66667</v>
      </c>
      <c r="H145" s="1">
        <f>IFERROR(__xludf.DUMMYFUNCTION("""COMPUTED_VALUE"""),1577.5)</f>
        <v>1577.5</v>
      </c>
      <c r="J145" s="2">
        <f>IFERROR(__xludf.DUMMYFUNCTION("""COMPUTED_VALUE"""),45502.66666666667)</f>
        <v>45502.66667</v>
      </c>
      <c r="K145" s="1">
        <f>IFERROR(__xludf.DUMMYFUNCTION("""COMPUTED_VALUE"""),1584.99)</f>
        <v>1584.99</v>
      </c>
      <c r="M145" s="2">
        <f>IFERROR(__xludf.DUMMYFUNCTION("""COMPUTED_VALUE"""),45502.66666666667)</f>
        <v>45502.66667</v>
      </c>
      <c r="N145" s="1">
        <f>IFERROR(__xludf.DUMMYFUNCTION("""COMPUTED_VALUE"""),3.37533373E8)</f>
        <v>337533373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IFERROR(__xludf.DUMMYFUNCTION("""COMPUTED_VALUE"""),1586.84)</f>
        <v>1586.84</v>
      </c>
      <c r="D146" s="2">
        <f>IFERROR(__xludf.DUMMYFUNCTION("""COMPUTED_VALUE"""),45503.66666666667)</f>
        <v>45503.66667</v>
      </c>
      <c r="E146" s="1">
        <f>IFERROR(__xludf.DUMMYFUNCTION("""COMPUTED_VALUE"""),1596.44)</f>
        <v>1596.44</v>
      </c>
      <c r="G146" s="2">
        <f>IFERROR(__xludf.DUMMYFUNCTION("""COMPUTED_VALUE"""),45503.66666666667)</f>
        <v>45503.66667</v>
      </c>
      <c r="H146" s="1">
        <f>IFERROR(__xludf.DUMMYFUNCTION("""COMPUTED_VALUE"""),1575.29)</f>
        <v>1575.29</v>
      </c>
      <c r="J146" s="2">
        <f>IFERROR(__xludf.DUMMYFUNCTION("""COMPUTED_VALUE"""),45503.66666666667)</f>
        <v>45503.66667</v>
      </c>
      <c r="K146" s="1">
        <f>IFERROR(__xludf.DUMMYFUNCTION("""COMPUTED_VALUE"""),1586.68)</f>
        <v>1586.68</v>
      </c>
      <c r="M146" s="2">
        <f>IFERROR(__xludf.DUMMYFUNCTION("""COMPUTED_VALUE"""),45503.66666666667)</f>
        <v>45503.66667</v>
      </c>
      <c r="N146" s="1">
        <f>IFERROR(__xludf.DUMMYFUNCTION("""COMPUTED_VALUE"""),4.15670944E8)</f>
        <v>415670944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IFERROR(__xludf.DUMMYFUNCTION("""COMPUTED_VALUE"""),1586.73)</f>
        <v>1586.73</v>
      </c>
      <c r="D147" s="2">
        <f>IFERROR(__xludf.DUMMYFUNCTION("""COMPUTED_VALUE"""),45504.66666666667)</f>
        <v>45504.66667</v>
      </c>
      <c r="E147" s="1">
        <f>IFERROR(__xludf.DUMMYFUNCTION("""COMPUTED_VALUE"""),1591.46)</f>
        <v>1591.46</v>
      </c>
      <c r="G147" s="2">
        <f>IFERROR(__xludf.DUMMYFUNCTION("""COMPUTED_VALUE"""),45504.66666666667)</f>
        <v>45504.66667</v>
      </c>
      <c r="H147" s="1">
        <f>IFERROR(__xludf.DUMMYFUNCTION("""COMPUTED_VALUE"""),1574.96)</f>
        <v>1574.96</v>
      </c>
      <c r="J147" s="2">
        <f>IFERROR(__xludf.DUMMYFUNCTION("""COMPUTED_VALUE"""),45504.66666666667)</f>
        <v>45504.66667</v>
      </c>
      <c r="K147" s="1">
        <f>IFERROR(__xludf.DUMMYFUNCTION("""COMPUTED_VALUE"""),1580.09)</f>
        <v>1580.09</v>
      </c>
      <c r="M147" s="2">
        <f>IFERROR(__xludf.DUMMYFUNCTION("""COMPUTED_VALUE"""),45504.66666666667)</f>
        <v>45504.66667</v>
      </c>
      <c r="N147" s="1">
        <f>IFERROR(__xludf.DUMMYFUNCTION("""COMPUTED_VALUE"""),3.84306822E8)</f>
        <v>384306822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IFERROR(__xludf.DUMMYFUNCTION("""COMPUTED_VALUE"""),1578.95)</f>
        <v>1578.95</v>
      </c>
      <c r="D148" s="2">
        <f>IFERROR(__xludf.DUMMYFUNCTION("""COMPUTED_VALUE"""),45505.66666666667)</f>
        <v>45505.66667</v>
      </c>
      <c r="E148" s="1">
        <f>IFERROR(__xludf.DUMMYFUNCTION("""COMPUTED_VALUE"""),1598.8)</f>
        <v>1598.8</v>
      </c>
      <c r="G148" s="2">
        <f>IFERROR(__xludf.DUMMYFUNCTION("""COMPUTED_VALUE"""),45505.66666666667)</f>
        <v>45505.66667</v>
      </c>
      <c r="H148" s="1">
        <f>IFERROR(__xludf.DUMMYFUNCTION("""COMPUTED_VALUE"""),1578.95)</f>
        <v>1578.95</v>
      </c>
      <c r="J148" s="2">
        <f>IFERROR(__xludf.DUMMYFUNCTION("""COMPUTED_VALUE"""),45505.66666666667)</f>
        <v>45505.66667</v>
      </c>
      <c r="K148" s="1">
        <f>IFERROR(__xludf.DUMMYFUNCTION("""COMPUTED_VALUE"""),1597.3)</f>
        <v>1597.3</v>
      </c>
      <c r="M148" s="2">
        <f>IFERROR(__xludf.DUMMYFUNCTION("""COMPUTED_VALUE"""),45505.66666666667)</f>
        <v>45505.66667</v>
      </c>
      <c r="N148" s="1">
        <f>IFERROR(__xludf.DUMMYFUNCTION("""COMPUTED_VALUE"""),4.66164659E8)</f>
        <v>466164659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IFERROR(__xludf.DUMMYFUNCTION("""COMPUTED_VALUE"""),1595.55)</f>
        <v>1595.55</v>
      </c>
      <c r="D149" s="2">
        <f>IFERROR(__xludf.DUMMYFUNCTION("""COMPUTED_VALUE"""),45506.66666666667)</f>
        <v>45506.66667</v>
      </c>
      <c r="E149" s="1">
        <f>IFERROR(__xludf.DUMMYFUNCTION("""COMPUTED_VALUE"""),1599.0)</f>
        <v>1599</v>
      </c>
      <c r="G149" s="2">
        <f>IFERROR(__xludf.DUMMYFUNCTION("""COMPUTED_VALUE"""),45506.66666666667)</f>
        <v>45506.66667</v>
      </c>
      <c r="H149" s="1">
        <f>IFERROR(__xludf.DUMMYFUNCTION("""COMPUTED_VALUE"""),1568.78)</f>
        <v>1568.78</v>
      </c>
      <c r="J149" s="2">
        <f>IFERROR(__xludf.DUMMYFUNCTION("""COMPUTED_VALUE"""),45506.66666666667)</f>
        <v>45506.66667</v>
      </c>
      <c r="K149" s="1">
        <f>IFERROR(__xludf.DUMMYFUNCTION("""COMPUTED_VALUE"""),1592.45)</f>
        <v>1592.45</v>
      </c>
      <c r="M149" s="2">
        <f>IFERROR(__xludf.DUMMYFUNCTION("""COMPUTED_VALUE"""),45506.66666666667)</f>
        <v>45506.66667</v>
      </c>
      <c r="N149" s="1">
        <f>IFERROR(__xludf.DUMMYFUNCTION("""COMPUTED_VALUE"""),3.75619216E8)</f>
        <v>375619216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IFERROR(__xludf.DUMMYFUNCTION("""COMPUTED_VALUE"""),1578.19)</f>
        <v>1578.19</v>
      </c>
      <c r="D150" s="2">
        <f>IFERROR(__xludf.DUMMYFUNCTION("""COMPUTED_VALUE"""),45509.66666666667)</f>
        <v>45509.66667</v>
      </c>
      <c r="E150" s="1">
        <f>IFERROR(__xludf.DUMMYFUNCTION("""COMPUTED_VALUE"""),1578.19)</f>
        <v>1578.19</v>
      </c>
      <c r="G150" s="2">
        <f>IFERROR(__xludf.DUMMYFUNCTION("""COMPUTED_VALUE"""),45509.66666666667)</f>
        <v>45509.66667</v>
      </c>
      <c r="H150" s="1">
        <f>IFERROR(__xludf.DUMMYFUNCTION("""COMPUTED_VALUE"""),1542.7)</f>
        <v>1542.7</v>
      </c>
      <c r="J150" s="2">
        <f>IFERROR(__xludf.DUMMYFUNCTION("""COMPUTED_VALUE"""),45509.66666666667)</f>
        <v>45509.66667</v>
      </c>
      <c r="K150" s="1">
        <f>IFERROR(__xludf.DUMMYFUNCTION("""COMPUTED_VALUE"""),1550.03)</f>
        <v>1550.03</v>
      </c>
      <c r="M150" s="2">
        <f>IFERROR(__xludf.DUMMYFUNCTION("""COMPUTED_VALUE"""),45509.66666666667)</f>
        <v>45509.66667</v>
      </c>
      <c r="N150" s="1">
        <f>IFERROR(__xludf.DUMMYFUNCTION("""COMPUTED_VALUE"""),3.84159435E8)</f>
        <v>384159435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IFERROR(__xludf.DUMMYFUNCTION("""COMPUTED_VALUE"""),1551.41)</f>
        <v>1551.41</v>
      </c>
      <c r="D151" s="2">
        <f>IFERROR(__xludf.DUMMYFUNCTION("""COMPUTED_VALUE"""),45510.66666666667)</f>
        <v>45510.66667</v>
      </c>
      <c r="E151" s="1">
        <f>IFERROR(__xludf.DUMMYFUNCTION("""COMPUTED_VALUE"""),1577.12)</f>
        <v>1577.12</v>
      </c>
      <c r="G151" s="2">
        <f>IFERROR(__xludf.DUMMYFUNCTION("""COMPUTED_VALUE"""),45510.66666666667)</f>
        <v>45510.66667</v>
      </c>
      <c r="H151" s="1">
        <f>IFERROR(__xludf.DUMMYFUNCTION("""COMPUTED_VALUE"""),1550.22)</f>
        <v>1550.22</v>
      </c>
      <c r="J151" s="2">
        <f>IFERROR(__xludf.DUMMYFUNCTION("""COMPUTED_VALUE"""),45510.66666666667)</f>
        <v>45510.66667</v>
      </c>
      <c r="K151" s="1">
        <f>IFERROR(__xludf.DUMMYFUNCTION("""COMPUTED_VALUE"""),1557.49)</f>
        <v>1557.49</v>
      </c>
      <c r="M151" s="2">
        <f>IFERROR(__xludf.DUMMYFUNCTION("""COMPUTED_VALUE"""),45510.66666666667)</f>
        <v>45510.66667</v>
      </c>
      <c r="N151" s="1">
        <f>IFERROR(__xludf.DUMMYFUNCTION("""COMPUTED_VALUE"""),3.30241632E8)</f>
        <v>330241632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IFERROR(__xludf.DUMMYFUNCTION("""COMPUTED_VALUE"""),1559.97)</f>
        <v>1559.97</v>
      </c>
      <c r="D152" s="2">
        <f>IFERROR(__xludf.DUMMYFUNCTION("""COMPUTED_VALUE"""),45511.66666666667)</f>
        <v>45511.66667</v>
      </c>
      <c r="E152" s="1">
        <f>IFERROR(__xludf.DUMMYFUNCTION("""COMPUTED_VALUE"""),1564.72)</f>
        <v>1564.72</v>
      </c>
      <c r="G152" s="2">
        <f>IFERROR(__xludf.DUMMYFUNCTION("""COMPUTED_VALUE"""),45511.66666666667)</f>
        <v>45511.66667</v>
      </c>
      <c r="H152" s="1">
        <f>IFERROR(__xludf.DUMMYFUNCTION("""COMPUTED_VALUE"""),1537.52)</f>
        <v>1537.52</v>
      </c>
      <c r="J152" s="2">
        <f>IFERROR(__xludf.DUMMYFUNCTION("""COMPUTED_VALUE"""),45511.66666666667)</f>
        <v>45511.66667</v>
      </c>
      <c r="K152" s="1">
        <f>IFERROR(__xludf.DUMMYFUNCTION("""COMPUTED_VALUE"""),1541.56)</f>
        <v>1541.56</v>
      </c>
      <c r="M152" s="2">
        <f>IFERROR(__xludf.DUMMYFUNCTION("""COMPUTED_VALUE"""),45511.66666666667)</f>
        <v>45511.66667</v>
      </c>
      <c r="N152" s="1">
        <f>IFERROR(__xludf.DUMMYFUNCTION("""COMPUTED_VALUE"""),3.44048736E8)</f>
        <v>344048736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IFERROR(__xludf.DUMMYFUNCTION("""COMPUTED_VALUE"""),1567.04)</f>
        <v>1567.04</v>
      </c>
      <c r="D153" s="2">
        <f>IFERROR(__xludf.DUMMYFUNCTION("""COMPUTED_VALUE"""),45512.66666666667)</f>
        <v>45512.66667</v>
      </c>
      <c r="E153" s="1">
        <f>IFERROR(__xludf.DUMMYFUNCTION("""COMPUTED_VALUE"""),1577.99)</f>
        <v>1577.99</v>
      </c>
      <c r="G153" s="2">
        <f>IFERROR(__xludf.DUMMYFUNCTION("""COMPUTED_VALUE"""),45512.66666666667)</f>
        <v>45512.66667</v>
      </c>
      <c r="H153" s="1">
        <f>IFERROR(__xludf.DUMMYFUNCTION("""COMPUTED_VALUE"""),1559.33)</f>
        <v>1559.33</v>
      </c>
      <c r="J153" s="2">
        <f>IFERROR(__xludf.DUMMYFUNCTION("""COMPUTED_VALUE"""),45512.66666666667)</f>
        <v>45512.66667</v>
      </c>
      <c r="K153" s="1">
        <f>IFERROR(__xludf.DUMMYFUNCTION("""COMPUTED_VALUE"""),1577.27)</f>
        <v>1577.27</v>
      </c>
      <c r="M153" s="2">
        <f>IFERROR(__xludf.DUMMYFUNCTION("""COMPUTED_VALUE"""),45512.66666666667)</f>
        <v>45512.66667</v>
      </c>
      <c r="N153" s="1">
        <f>IFERROR(__xludf.DUMMYFUNCTION("""COMPUTED_VALUE"""),3.31507883E8)</f>
        <v>331507883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IFERROR(__xludf.DUMMYFUNCTION("""COMPUTED_VALUE"""),1579.14)</f>
        <v>1579.14</v>
      </c>
      <c r="D154" s="2">
        <f>IFERROR(__xludf.DUMMYFUNCTION("""COMPUTED_VALUE"""),45513.66666666667)</f>
        <v>45513.66667</v>
      </c>
      <c r="E154" s="1">
        <f>IFERROR(__xludf.DUMMYFUNCTION("""COMPUTED_VALUE"""),1588.19)</f>
        <v>1588.19</v>
      </c>
      <c r="G154" s="2">
        <f>IFERROR(__xludf.DUMMYFUNCTION("""COMPUTED_VALUE"""),45513.66666666667)</f>
        <v>45513.66667</v>
      </c>
      <c r="H154" s="1">
        <f>IFERROR(__xludf.DUMMYFUNCTION("""COMPUTED_VALUE"""),1576.53)</f>
        <v>1576.53</v>
      </c>
      <c r="J154" s="2">
        <f>IFERROR(__xludf.DUMMYFUNCTION("""COMPUTED_VALUE"""),45513.66666666667)</f>
        <v>45513.66667</v>
      </c>
      <c r="K154" s="1">
        <f>IFERROR(__xludf.DUMMYFUNCTION("""COMPUTED_VALUE"""),1583.8)</f>
        <v>1583.8</v>
      </c>
      <c r="M154" s="2">
        <f>IFERROR(__xludf.DUMMYFUNCTION("""COMPUTED_VALUE"""),45513.66666666667)</f>
        <v>45513.66667</v>
      </c>
      <c r="N154" s="1">
        <f>IFERROR(__xludf.DUMMYFUNCTION("""COMPUTED_VALUE"""),2.74080498E8)</f>
        <v>274080498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IFERROR(__xludf.DUMMYFUNCTION("""COMPUTED_VALUE"""),1583.18)</f>
        <v>1583.18</v>
      </c>
      <c r="D155" s="2">
        <f>IFERROR(__xludf.DUMMYFUNCTION("""COMPUTED_VALUE"""),45516.66666666667)</f>
        <v>45516.66667</v>
      </c>
      <c r="E155" s="1">
        <f>IFERROR(__xludf.DUMMYFUNCTION("""COMPUTED_VALUE"""),1586.29)</f>
        <v>1586.29</v>
      </c>
      <c r="G155" s="2">
        <f>IFERROR(__xludf.DUMMYFUNCTION("""COMPUTED_VALUE"""),45516.66666666667)</f>
        <v>45516.66667</v>
      </c>
      <c r="H155" s="1">
        <f>IFERROR(__xludf.DUMMYFUNCTION("""COMPUTED_VALUE"""),1574.24)</f>
        <v>1574.24</v>
      </c>
      <c r="J155" s="2">
        <f>IFERROR(__xludf.DUMMYFUNCTION("""COMPUTED_VALUE"""),45516.66666666667)</f>
        <v>45516.66667</v>
      </c>
      <c r="K155" s="1">
        <f>IFERROR(__xludf.DUMMYFUNCTION("""COMPUTED_VALUE"""),1577.82)</f>
        <v>1577.82</v>
      </c>
      <c r="M155" s="2">
        <f>IFERROR(__xludf.DUMMYFUNCTION("""COMPUTED_VALUE"""),45516.66666666667)</f>
        <v>45516.66667</v>
      </c>
      <c r="N155" s="1">
        <f>IFERROR(__xludf.DUMMYFUNCTION("""COMPUTED_VALUE"""),2.36103366E8)</f>
        <v>236103366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IFERROR(__xludf.DUMMYFUNCTION("""COMPUTED_VALUE"""),1581.8)</f>
        <v>1581.8</v>
      </c>
      <c r="D156" s="2">
        <f>IFERROR(__xludf.DUMMYFUNCTION("""COMPUTED_VALUE"""),45517.66666666667)</f>
        <v>45517.66667</v>
      </c>
      <c r="E156" s="1">
        <f>IFERROR(__xludf.DUMMYFUNCTION("""COMPUTED_VALUE"""),1598.77)</f>
        <v>1598.77</v>
      </c>
      <c r="G156" s="2">
        <f>IFERROR(__xludf.DUMMYFUNCTION("""COMPUTED_VALUE"""),45517.66666666667)</f>
        <v>45517.66667</v>
      </c>
      <c r="H156" s="1">
        <f>IFERROR(__xludf.DUMMYFUNCTION("""COMPUTED_VALUE"""),1581.8)</f>
        <v>1581.8</v>
      </c>
      <c r="J156" s="2">
        <f>IFERROR(__xludf.DUMMYFUNCTION("""COMPUTED_VALUE"""),45517.66666666667)</f>
        <v>45517.66667</v>
      </c>
      <c r="K156" s="1">
        <f>IFERROR(__xludf.DUMMYFUNCTION("""COMPUTED_VALUE"""),1597.17)</f>
        <v>1597.17</v>
      </c>
      <c r="M156" s="2">
        <f>IFERROR(__xludf.DUMMYFUNCTION("""COMPUTED_VALUE"""),45517.66666666667)</f>
        <v>45517.66667</v>
      </c>
      <c r="N156" s="1">
        <f>IFERROR(__xludf.DUMMYFUNCTION("""COMPUTED_VALUE"""),2.83250278E8)</f>
        <v>283250278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IFERROR(__xludf.DUMMYFUNCTION("""COMPUTED_VALUE"""),1596.45)</f>
        <v>1596.45</v>
      </c>
      <c r="D157" s="2">
        <f>IFERROR(__xludf.DUMMYFUNCTION("""COMPUTED_VALUE"""),45518.66666666667)</f>
        <v>45518.66667</v>
      </c>
      <c r="E157" s="1">
        <f>IFERROR(__xludf.DUMMYFUNCTION("""COMPUTED_VALUE"""),1603.67)</f>
        <v>1603.67</v>
      </c>
      <c r="G157" s="2">
        <f>IFERROR(__xludf.DUMMYFUNCTION("""COMPUTED_VALUE"""),45518.66666666667)</f>
        <v>45518.66667</v>
      </c>
      <c r="H157" s="1">
        <f>IFERROR(__xludf.DUMMYFUNCTION("""COMPUTED_VALUE"""),1592.64)</f>
        <v>1592.64</v>
      </c>
      <c r="J157" s="2">
        <f>IFERROR(__xludf.DUMMYFUNCTION("""COMPUTED_VALUE"""),45518.66666666667)</f>
        <v>45518.66667</v>
      </c>
      <c r="K157" s="1">
        <f>IFERROR(__xludf.DUMMYFUNCTION("""COMPUTED_VALUE"""),1602.62)</f>
        <v>1602.62</v>
      </c>
      <c r="M157" s="2">
        <f>IFERROR(__xludf.DUMMYFUNCTION("""COMPUTED_VALUE"""),45518.66666666667)</f>
        <v>45518.66667</v>
      </c>
      <c r="N157" s="1">
        <f>IFERROR(__xludf.DUMMYFUNCTION("""COMPUTED_VALUE"""),2.47851151E8)</f>
        <v>247851151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IFERROR(__xludf.DUMMYFUNCTION("""COMPUTED_VALUE"""),1609.25)</f>
        <v>1609.25</v>
      </c>
      <c r="D158" s="2">
        <f>IFERROR(__xludf.DUMMYFUNCTION("""COMPUTED_VALUE"""),45519.66666666667)</f>
        <v>45519.66667</v>
      </c>
      <c r="E158" s="1">
        <f>IFERROR(__xludf.DUMMYFUNCTION("""COMPUTED_VALUE"""),1614.22)</f>
        <v>1614.22</v>
      </c>
      <c r="G158" s="2">
        <f>IFERROR(__xludf.DUMMYFUNCTION("""COMPUTED_VALUE"""),45519.66666666667)</f>
        <v>45519.66667</v>
      </c>
      <c r="H158" s="1">
        <f>IFERROR(__xludf.DUMMYFUNCTION("""COMPUTED_VALUE"""),1602.76)</f>
        <v>1602.76</v>
      </c>
      <c r="J158" s="2">
        <f>IFERROR(__xludf.DUMMYFUNCTION("""COMPUTED_VALUE"""),45519.66666666667)</f>
        <v>45519.66667</v>
      </c>
      <c r="K158" s="1">
        <f>IFERROR(__xludf.DUMMYFUNCTION("""COMPUTED_VALUE"""),1613.52)</f>
        <v>1613.52</v>
      </c>
      <c r="M158" s="2">
        <f>IFERROR(__xludf.DUMMYFUNCTION("""COMPUTED_VALUE"""),45519.66666666667)</f>
        <v>45519.66667</v>
      </c>
      <c r="N158" s="1">
        <f>IFERROR(__xludf.DUMMYFUNCTION("""COMPUTED_VALUE"""),2.66142743E8)</f>
        <v>266142743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IFERROR(__xludf.DUMMYFUNCTION("""COMPUTED_VALUE"""),1613.44)</f>
        <v>1613.44</v>
      </c>
      <c r="D159" s="2">
        <f>IFERROR(__xludf.DUMMYFUNCTION("""COMPUTED_VALUE"""),45520.66666666667)</f>
        <v>45520.66667</v>
      </c>
      <c r="E159" s="1">
        <f>IFERROR(__xludf.DUMMYFUNCTION("""COMPUTED_VALUE"""),1616.46)</f>
        <v>1616.46</v>
      </c>
      <c r="G159" s="2">
        <f>IFERROR(__xludf.DUMMYFUNCTION("""COMPUTED_VALUE"""),45520.66666666667)</f>
        <v>45520.66667</v>
      </c>
      <c r="H159" s="1">
        <f>IFERROR(__xludf.DUMMYFUNCTION("""COMPUTED_VALUE"""),1606.99)</f>
        <v>1606.99</v>
      </c>
      <c r="J159" s="2">
        <f>IFERROR(__xludf.DUMMYFUNCTION("""COMPUTED_VALUE"""),45520.66666666667)</f>
        <v>45520.66667</v>
      </c>
      <c r="K159" s="1">
        <f>IFERROR(__xludf.DUMMYFUNCTION("""COMPUTED_VALUE"""),1613.88)</f>
        <v>1613.88</v>
      </c>
      <c r="M159" s="2">
        <f>IFERROR(__xludf.DUMMYFUNCTION("""COMPUTED_VALUE"""),45520.66666666667)</f>
        <v>45520.66667</v>
      </c>
      <c r="N159" s="1">
        <f>IFERROR(__xludf.DUMMYFUNCTION("""COMPUTED_VALUE"""),2.74817088E8)</f>
        <v>274817088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IFERROR(__xludf.DUMMYFUNCTION("""COMPUTED_VALUE"""),1614.34)</f>
        <v>1614.34</v>
      </c>
      <c r="D160" s="2">
        <f>IFERROR(__xludf.DUMMYFUNCTION("""COMPUTED_VALUE"""),45523.66666666667)</f>
        <v>45523.66667</v>
      </c>
      <c r="E160" s="1">
        <f>IFERROR(__xludf.DUMMYFUNCTION("""COMPUTED_VALUE"""),1625.9)</f>
        <v>1625.9</v>
      </c>
      <c r="G160" s="2">
        <f>IFERROR(__xludf.DUMMYFUNCTION("""COMPUTED_VALUE"""),45523.66666666667)</f>
        <v>45523.66667</v>
      </c>
      <c r="H160" s="1">
        <f>IFERROR(__xludf.DUMMYFUNCTION("""COMPUTED_VALUE"""),1613.01)</f>
        <v>1613.01</v>
      </c>
      <c r="J160" s="2">
        <f>IFERROR(__xludf.DUMMYFUNCTION("""COMPUTED_VALUE"""),45523.66666666667)</f>
        <v>45523.66667</v>
      </c>
      <c r="K160" s="1">
        <f>IFERROR(__xludf.DUMMYFUNCTION("""COMPUTED_VALUE"""),1625.46)</f>
        <v>1625.46</v>
      </c>
      <c r="M160" s="2">
        <f>IFERROR(__xludf.DUMMYFUNCTION("""COMPUTED_VALUE"""),45523.66666666667)</f>
        <v>45523.66667</v>
      </c>
      <c r="N160" s="1">
        <f>IFERROR(__xludf.DUMMYFUNCTION("""COMPUTED_VALUE"""),2.13369617E8)</f>
        <v>213369617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IFERROR(__xludf.DUMMYFUNCTION("""COMPUTED_VALUE"""),1624.86)</f>
        <v>1624.86</v>
      </c>
      <c r="D161" s="2">
        <f>IFERROR(__xludf.DUMMYFUNCTION("""COMPUTED_VALUE"""),45524.66666666667)</f>
        <v>45524.66667</v>
      </c>
      <c r="E161" s="1">
        <f>IFERROR(__xludf.DUMMYFUNCTION("""COMPUTED_VALUE"""),1639.13)</f>
        <v>1639.13</v>
      </c>
      <c r="G161" s="2">
        <f>IFERROR(__xludf.DUMMYFUNCTION("""COMPUTED_VALUE"""),45524.66666666667)</f>
        <v>45524.66667</v>
      </c>
      <c r="H161" s="1">
        <f>IFERROR(__xludf.DUMMYFUNCTION("""COMPUTED_VALUE"""),1624.86)</f>
        <v>1624.86</v>
      </c>
      <c r="J161" s="2">
        <f>IFERROR(__xludf.DUMMYFUNCTION("""COMPUTED_VALUE"""),45524.66666666667)</f>
        <v>45524.66667</v>
      </c>
      <c r="K161" s="1">
        <f>IFERROR(__xludf.DUMMYFUNCTION("""COMPUTED_VALUE"""),1630.63)</f>
        <v>1630.63</v>
      </c>
      <c r="M161" s="2">
        <f>IFERROR(__xludf.DUMMYFUNCTION("""COMPUTED_VALUE"""),45524.66666666667)</f>
        <v>45524.66667</v>
      </c>
      <c r="N161" s="1">
        <f>IFERROR(__xludf.DUMMYFUNCTION("""COMPUTED_VALUE"""),2.15809917E8)</f>
        <v>215809917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IFERROR(__xludf.DUMMYFUNCTION("""COMPUTED_VALUE"""),1633.8)</f>
        <v>1633.8</v>
      </c>
      <c r="D162" s="2">
        <f>IFERROR(__xludf.DUMMYFUNCTION("""COMPUTED_VALUE"""),45525.66666666667)</f>
        <v>45525.66667</v>
      </c>
      <c r="E162" s="1">
        <f>IFERROR(__xludf.DUMMYFUNCTION("""COMPUTED_VALUE"""),1638.3)</f>
        <v>1638.3</v>
      </c>
      <c r="G162" s="2">
        <f>IFERROR(__xludf.DUMMYFUNCTION("""COMPUTED_VALUE"""),45525.66666666667)</f>
        <v>45525.66667</v>
      </c>
      <c r="H162" s="1">
        <f>IFERROR(__xludf.DUMMYFUNCTION("""COMPUTED_VALUE"""),1628.48)</f>
        <v>1628.48</v>
      </c>
      <c r="J162" s="2">
        <f>IFERROR(__xludf.DUMMYFUNCTION("""COMPUTED_VALUE"""),45525.66666666667)</f>
        <v>45525.66667</v>
      </c>
      <c r="K162" s="1">
        <f>IFERROR(__xludf.DUMMYFUNCTION("""COMPUTED_VALUE"""),1635.37)</f>
        <v>1635.37</v>
      </c>
      <c r="M162" s="2">
        <f>IFERROR(__xludf.DUMMYFUNCTION("""COMPUTED_VALUE"""),45525.66666666667)</f>
        <v>45525.66667</v>
      </c>
      <c r="N162" s="1">
        <f>IFERROR(__xludf.DUMMYFUNCTION("""COMPUTED_VALUE"""),2.08631474E8)</f>
        <v>208631474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IFERROR(__xludf.DUMMYFUNCTION("""COMPUTED_VALUE"""),1638.89)</f>
        <v>1638.89</v>
      </c>
      <c r="D163" s="2">
        <f>IFERROR(__xludf.DUMMYFUNCTION("""COMPUTED_VALUE"""),45526.66666666667)</f>
        <v>45526.66667</v>
      </c>
      <c r="E163" s="1">
        <f>IFERROR(__xludf.DUMMYFUNCTION("""COMPUTED_VALUE"""),1641.84)</f>
        <v>1641.84</v>
      </c>
      <c r="G163" s="2">
        <f>IFERROR(__xludf.DUMMYFUNCTION("""COMPUTED_VALUE"""),45526.66666666667)</f>
        <v>45526.66667</v>
      </c>
      <c r="H163" s="1">
        <f>IFERROR(__xludf.DUMMYFUNCTION("""COMPUTED_VALUE"""),1626.57)</f>
        <v>1626.57</v>
      </c>
      <c r="J163" s="2">
        <f>IFERROR(__xludf.DUMMYFUNCTION("""COMPUTED_VALUE"""),45526.66666666667)</f>
        <v>45526.66667</v>
      </c>
      <c r="K163" s="1">
        <f>IFERROR(__xludf.DUMMYFUNCTION("""COMPUTED_VALUE"""),1633.69)</f>
        <v>1633.69</v>
      </c>
      <c r="M163" s="2">
        <f>IFERROR(__xludf.DUMMYFUNCTION("""COMPUTED_VALUE"""),45526.66666666667)</f>
        <v>45526.66667</v>
      </c>
      <c r="N163" s="1">
        <f>IFERROR(__xludf.DUMMYFUNCTION("""COMPUTED_VALUE"""),2.19606474E8)</f>
        <v>219606474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IFERROR(__xludf.DUMMYFUNCTION("""COMPUTED_VALUE"""),1638.44)</f>
        <v>1638.44</v>
      </c>
      <c r="D164" s="2">
        <f>IFERROR(__xludf.DUMMYFUNCTION("""COMPUTED_VALUE"""),45527.66666666667)</f>
        <v>45527.66667</v>
      </c>
      <c r="E164" s="1">
        <f>IFERROR(__xludf.DUMMYFUNCTION("""COMPUTED_VALUE"""),1643.56)</f>
        <v>1643.56</v>
      </c>
      <c r="G164" s="2">
        <f>IFERROR(__xludf.DUMMYFUNCTION("""COMPUTED_VALUE"""),45527.66666666667)</f>
        <v>45527.66667</v>
      </c>
      <c r="H164" s="1">
        <f>IFERROR(__xludf.DUMMYFUNCTION("""COMPUTED_VALUE"""),1634.53)</f>
        <v>1634.53</v>
      </c>
      <c r="J164" s="2">
        <f>IFERROR(__xludf.DUMMYFUNCTION("""COMPUTED_VALUE"""),45527.66666666667)</f>
        <v>45527.66667</v>
      </c>
      <c r="K164" s="1">
        <f>IFERROR(__xludf.DUMMYFUNCTION("""COMPUTED_VALUE"""),1643.26)</f>
        <v>1643.26</v>
      </c>
      <c r="M164" s="2">
        <f>IFERROR(__xludf.DUMMYFUNCTION("""COMPUTED_VALUE"""),45527.66666666667)</f>
        <v>45527.66667</v>
      </c>
      <c r="N164" s="1">
        <f>IFERROR(__xludf.DUMMYFUNCTION("""COMPUTED_VALUE"""),2.08826947E8)</f>
        <v>208826947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IFERROR(__xludf.DUMMYFUNCTION("""COMPUTED_VALUE"""),1643.44)</f>
        <v>1643.44</v>
      </c>
      <c r="D165" s="2">
        <f>IFERROR(__xludf.DUMMYFUNCTION("""COMPUTED_VALUE"""),45530.66666666667)</f>
        <v>45530.66667</v>
      </c>
      <c r="E165" s="1">
        <f>IFERROR(__xludf.DUMMYFUNCTION("""COMPUTED_VALUE"""),1649.01)</f>
        <v>1649.01</v>
      </c>
      <c r="G165" s="2">
        <f>IFERROR(__xludf.DUMMYFUNCTION("""COMPUTED_VALUE"""),45530.66666666667)</f>
        <v>45530.66667</v>
      </c>
      <c r="H165" s="1">
        <f>IFERROR(__xludf.DUMMYFUNCTION("""COMPUTED_VALUE"""),1639.56)</f>
        <v>1639.56</v>
      </c>
      <c r="J165" s="2">
        <f>IFERROR(__xludf.DUMMYFUNCTION("""COMPUTED_VALUE"""),45530.66666666667)</f>
        <v>45530.66667</v>
      </c>
      <c r="K165" s="1">
        <f>IFERROR(__xludf.DUMMYFUNCTION("""COMPUTED_VALUE"""),1640.88)</f>
        <v>1640.88</v>
      </c>
      <c r="M165" s="2">
        <f>IFERROR(__xludf.DUMMYFUNCTION("""COMPUTED_VALUE"""),45530.66666666667)</f>
        <v>45530.66667</v>
      </c>
      <c r="N165" s="1">
        <f>IFERROR(__xludf.DUMMYFUNCTION("""COMPUTED_VALUE"""),1.83619785E8)</f>
        <v>183619785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IFERROR(__xludf.DUMMYFUNCTION("""COMPUTED_VALUE"""),1640.9)</f>
        <v>1640.9</v>
      </c>
      <c r="D166" s="2">
        <f>IFERROR(__xludf.DUMMYFUNCTION("""COMPUTED_VALUE"""),45531.66666666667)</f>
        <v>45531.66667</v>
      </c>
      <c r="E166" s="1">
        <f>IFERROR(__xludf.DUMMYFUNCTION("""COMPUTED_VALUE"""),1646.55)</f>
        <v>1646.55</v>
      </c>
      <c r="G166" s="2">
        <f>IFERROR(__xludf.DUMMYFUNCTION("""COMPUTED_VALUE"""),45531.66666666667)</f>
        <v>45531.66667</v>
      </c>
      <c r="H166" s="1">
        <f>IFERROR(__xludf.DUMMYFUNCTION("""COMPUTED_VALUE"""),1636.58)</f>
        <v>1636.58</v>
      </c>
      <c r="J166" s="2">
        <f>IFERROR(__xludf.DUMMYFUNCTION("""COMPUTED_VALUE"""),45531.66666666667)</f>
        <v>45531.66667</v>
      </c>
      <c r="K166" s="1">
        <f>IFERROR(__xludf.DUMMYFUNCTION("""COMPUTED_VALUE"""),1643.08)</f>
        <v>1643.08</v>
      </c>
      <c r="M166" s="2">
        <f>IFERROR(__xludf.DUMMYFUNCTION("""COMPUTED_VALUE"""),45531.66666666667)</f>
        <v>45531.66667</v>
      </c>
      <c r="N166" s="1">
        <f>IFERROR(__xludf.DUMMYFUNCTION("""COMPUTED_VALUE"""),1.75055859E8)</f>
        <v>175055859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IFERROR(__xludf.DUMMYFUNCTION("""COMPUTED_VALUE"""),1643.71)</f>
        <v>1643.71</v>
      </c>
      <c r="D167" s="2">
        <f>IFERROR(__xludf.DUMMYFUNCTION("""COMPUTED_VALUE"""),45532.66666666667)</f>
        <v>45532.66667</v>
      </c>
      <c r="E167" s="1">
        <f>IFERROR(__xludf.DUMMYFUNCTION("""COMPUTED_VALUE"""),1651.28)</f>
        <v>1651.28</v>
      </c>
      <c r="G167" s="2">
        <f>IFERROR(__xludf.DUMMYFUNCTION("""COMPUTED_VALUE"""),45532.66666666667)</f>
        <v>45532.66667</v>
      </c>
      <c r="H167" s="1">
        <f>IFERROR(__xludf.DUMMYFUNCTION("""COMPUTED_VALUE"""),1636.63)</f>
        <v>1636.63</v>
      </c>
      <c r="J167" s="2">
        <f>IFERROR(__xludf.DUMMYFUNCTION("""COMPUTED_VALUE"""),45532.66666666667)</f>
        <v>45532.66667</v>
      </c>
      <c r="K167" s="1">
        <f>IFERROR(__xludf.DUMMYFUNCTION("""COMPUTED_VALUE"""),1643.94)</f>
        <v>1643.94</v>
      </c>
      <c r="M167" s="2">
        <f>IFERROR(__xludf.DUMMYFUNCTION("""COMPUTED_VALUE"""),45532.66666666667)</f>
        <v>45532.66667</v>
      </c>
      <c r="N167" s="1">
        <f>IFERROR(__xludf.DUMMYFUNCTION("""COMPUTED_VALUE"""),2.07195292E8)</f>
        <v>207195292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IFERROR(__xludf.DUMMYFUNCTION("""COMPUTED_VALUE"""),1647.5)</f>
        <v>1647.5</v>
      </c>
      <c r="D168" s="2">
        <f>IFERROR(__xludf.DUMMYFUNCTION("""COMPUTED_VALUE"""),45533.66666666667)</f>
        <v>45533.66667</v>
      </c>
      <c r="E168" s="1">
        <f>IFERROR(__xludf.DUMMYFUNCTION("""COMPUTED_VALUE"""),1656.62)</f>
        <v>1656.62</v>
      </c>
      <c r="G168" s="2">
        <f>IFERROR(__xludf.DUMMYFUNCTION("""COMPUTED_VALUE"""),45533.66666666667)</f>
        <v>45533.66667</v>
      </c>
      <c r="H168" s="1">
        <f>IFERROR(__xludf.DUMMYFUNCTION("""COMPUTED_VALUE"""),1642.12)</f>
        <v>1642.12</v>
      </c>
      <c r="J168" s="2">
        <f>IFERROR(__xludf.DUMMYFUNCTION("""COMPUTED_VALUE"""),45533.66666666667)</f>
        <v>45533.66667</v>
      </c>
      <c r="K168" s="1">
        <f>IFERROR(__xludf.DUMMYFUNCTION("""COMPUTED_VALUE"""),1648.72)</f>
        <v>1648.72</v>
      </c>
      <c r="M168" s="2">
        <f>IFERROR(__xludf.DUMMYFUNCTION("""COMPUTED_VALUE"""),45533.66666666667)</f>
        <v>45533.66667</v>
      </c>
      <c r="N168" s="1">
        <f>IFERROR(__xludf.DUMMYFUNCTION("""COMPUTED_VALUE"""),2.16551529E8)</f>
        <v>216551529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IFERROR(__xludf.DUMMYFUNCTION("""COMPUTED_VALUE"""),1649.2)</f>
        <v>1649.2</v>
      </c>
      <c r="D169" s="2">
        <f>IFERROR(__xludf.DUMMYFUNCTION("""COMPUTED_VALUE"""),45534.66666666667)</f>
        <v>45534.66667</v>
      </c>
      <c r="E169" s="1">
        <f>IFERROR(__xludf.DUMMYFUNCTION("""COMPUTED_VALUE"""),1659.55)</f>
        <v>1659.55</v>
      </c>
      <c r="G169" s="2">
        <f>IFERROR(__xludf.DUMMYFUNCTION("""COMPUTED_VALUE"""),45534.66666666667)</f>
        <v>45534.66667</v>
      </c>
      <c r="H169" s="1">
        <f>IFERROR(__xludf.DUMMYFUNCTION("""COMPUTED_VALUE"""),1641.6)</f>
        <v>1641.6</v>
      </c>
      <c r="J169" s="2">
        <f>IFERROR(__xludf.DUMMYFUNCTION("""COMPUTED_VALUE"""),45534.66666666667)</f>
        <v>45534.66667</v>
      </c>
      <c r="K169" s="1">
        <f>IFERROR(__xludf.DUMMYFUNCTION("""COMPUTED_VALUE"""),1658.99)</f>
        <v>1658.99</v>
      </c>
      <c r="M169" s="2">
        <f>IFERROR(__xludf.DUMMYFUNCTION("""COMPUTED_VALUE"""),45534.66666666667)</f>
        <v>45534.66667</v>
      </c>
      <c r="N169" s="1">
        <f>IFERROR(__xludf.DUMMYFUNCTION("""COMPUTED_VALUE"""),2.72988061E8)</f>
        <v>272988061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IFERROR(__xludf.DUMMYFUNCTION("""COMPUTED_VALUE"""),1656.92)</f>
        <v>1656.92</v>
      </c>
      <c r="D170" s="2">
        <f>IFERROR(__xludf.DUMMYFUNCTION("""COMPUTED_VALUE"""),45538.66666666667)</f>
        <v>45538.66667</v>
      </c>
      <c r="E170" s="1">
        <f>IFERROR(__xludf.DUMMYFUNCTION("""COMPUTED_VALUE"""),1663.54)</f>
        <v>1663.54</v>
      </c>
      <c r="G170" s="2">
        <f>IFERROR(__xludf.DUMMYFUNCTION("""COMPUTED_VALUE"""),45538.66666666667)</f>
        <v>45538.66667</v>
      </c>
      <c r="H170" s="1">
        <f>IFERROR(__xludf.DUMMYFUNCTION("""COMPUTED_VALUE"""),1648.73)</f>
        <v>1648.73</v>
      </c>
      <c r="J170" s="2">
        <f>IFERROR(__xludf.DUMMYFUNCTION("""COMPUTED_VALUE"""),45538.66666666667)</f>
        <v>45538.66667</v>
      </c>
      <c r="K170" s="1">
        <f>IFERROR(__xludf.DUMMYFUNCTION("""COMPUTED_VALUE"""),1653.11)</f>
        <v>1653.11</v>
      </c>
      <c r="M170" s="2">
        <f>IFERROR(__xludf.DUMMYFUNCTION("""COMPUTED_VALUE"""),45538.66666666667)</f>
        <v>45538.66667</v>
      </c>
      <c r="N170" s="1">
        <f>IFERROR(__xludf.DUMMYFUNCTION("""COMPUTED_VALUE"""),2.83349187E8)</f>
        <v>283349187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IFERROR(__xludf.DUMMYFUNCTION("""COMPUTED_VALUE"""),1651.3)</f>
        <v>1651.3</v>
      </c>
      <c r="D171" s="2">
        <f>IFERROR(__xludf.DUMMYFUNCTION("""COMPUTED_VALUE"""),45539.66666666667)</f>
        <v>45539.66667</v>
      </c>
      <c r="E171" s="1">
        <f>IFERROR(__xludf.DUMMYFUNCTION("""COMPUTED_VALUE"""),1656.95)</f>
        <v>1656.95</v>
      </c>
      <c r="G171" s="2">
        <f>IFERROR(__xludf.DUMMYFUNCTION("""COMPUTED_VALUE"""),45539.66666666667)</f>
        <v>45539.66667</v>
      </c>
      <c r="H171" s="1">
        <f>IFERROR(__xludf.DUMMYFUNCTION("""COMPUTED_VALUE"""),1642.59)</f>
        <v>1642.59</v>
      </c>
      <c r="J171" s="2">
        <f>IFERROR(__xludf.DUMMYFUNCTION("""COMPUTED_VALUE"""),45539.66666666667)</f>
        <v>45539.66667</v>
      </c>
      <c r="K171" s="1">
        <f>IFERROR(__xludf.DUMMYFUNCTION("""COMPUTED_VALUE"""),1650.89)</f>
        <v>1650.89</v>
      </c>
      <c r="M171" s="2">
        <f>IFERROR(__xludf.DUMMYFUNCTION("""COMPUTED_VALUE"""),45539.66666666667)</f>
        <v>45539.66667</v>
      </c>
      <c r="N171" s="1">
        <f>IFERROR(__xludf.DUMMYFUNCTION("""COMPUTED_VALUE"""),2.42200558E8)</f>
        <v>242200558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IFERROR(__xludf.DUMMYFUNCTION("""COMPUTED_VALUE"""),1650.6)</f>
        <v>1650.6</v>
      </c>
      <c r="D172" s="2">
        <f>IFERROR(__xludf.DUMMYFUNCTION("""COMPUTED_VALUE"""),45540.66666666667)</f>
        <v>45540.66667</v>
      </c>
      <c r="E172" s="1">
        <f>IFERROR(__xludf.DUMMYFUNCTION("""COMPUTED_VALUE"""),1650.6)</f>
        <v>1650.6</v>
      </c>
      <c r="G172" s="2">
        <f>IFERROR(__xludf.DUMMYFUNCTION("""COMPUTED_VALUE"""),45540.66666666667)</f>
        <v>45540.66667</v>
      </c>
      <c r="H172" s="1">
        <f>IFERROR(__xludf.DUMMYFUNCTION("""COMPUTED_VALUE"""),1621.8)</f>
        <v>1621.8</v>
      </c>
      <c r="J172" s="2">
        <f>IFERROR(__xludf.DUMMYFUNCTION("""COMPUTED_VALUE"""),45540.66666666667)</f>
        <v>45540.66667</v>
      </c>
      <c r="K172" s="1">
        <f>IFERROR(__xludf.DUMMYFUNCTION("""COMPUTED_VALUE"""),1629.65)</f>
        <v>1629.65</v>
      </c>
      <c r="M172" s="2">
        <f>IFERROR(__xludf.DUMMYFUNCTION("""COMPUTED_VALUE"""),45540.66666666667)</f>
        <v>45540.66667</v>
      </c>
      <c r="N172" s="1">
        <f>IFERROR(__xludf.DUMMYFUNCTION("""COMPUTED_VALUE"""),2.61925681E8)</f>
        <v>261925681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IFERROR(__xludf.DUMMYFUNCTION("""COMPUTED_VALUE"""),1631.15)</f>
        <v>1631.15</v>
      </c>
      <c r="D173" s="2">
        <f>IFERROR(__xludf.DUMMYFUNCTION("""COMPUTED_VALUE"""),45541.66666666667)</f>
        <v>45541.66667</v>
      </c>
      <c r="E173" s="1">
        <f>IFERROR(__xludf.DUMMYFUNCTION("""COMPUTED_VALUE"""),1641.19)</f>
        <v>1641.19</v>
      </c>
      <c r="G173" s="2">
        <f>IFERROR(__xludf.DUMMYFUNCTION("""COMPUTED_VALUE"""),45541.66666666667)</f>
        <v>45541.66667</v>
      </c>
      <c r="H173" s="1">
        <f>IFERROR(__xludf.DUMMYFUNCTION("""COMPUTED_VALUE"""),1618.4)</f>
        <v>1618.4</v>
      </c>
      <c r="J173" s="2">
        <f>IFERROR(__xludf.DUMMYFUNCTION("""COMPUTED_VALUE"""),45541.66666666667)</f>
        <v>45541.66667</v>
      </c>
      <c r="K173" s="1">
        <f>IFERROR(__xludf.DUMMYFUNCTION("""COMPUTED_VALUE"""),1621.49)</f>
        <v>1621.49</v>
      </c>
      <c r="M173" s="2">
        <f>IFERROR(__xludf.DUMMYFUNCTION("""COMPUTED_VALUE"""),45541.66666666667)</f>
        <v>45541.66667</v>
      </c>
      <c r="N173" s="1">
        <f>IFERROR(__xludf.DUMMYFUNCTION("""COMPUTED_VALUE"""),2.74449207E8)</f>
        <v>274449207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IFERROR(__xludf.DUMMYFUNCTION("""COMPUTED_VALUE"""),1624.47)</f>
        <v>1624.47</v>
      </c>
      <c r="D174" s="2">
        <f>IFERROR(__xludf.DUMMYFUNCTION("""COMPUTED_VALUE"""),45544.66666666667)</f>
        <v>45544.66667</v>
      </c>
      <c r="E174" s="1">
        <f>IFERROR(__xludf.DUMMYFUNCTION("""COMPUTED_VALUE"""),1638.34)</f>
        <v>1638.34</v>
      </c>
      <c r="G174" s="2">
        <f>IFERROR(__xludf.DUMMYFUNCTION("""COMPUTED_VALUE"""),45544.66666666667)</f>
        <v>45544.66667</v>
      </c>
      <c r="H174" s="1">
        <f>IFERROR(__xludf.DUMMYFUNCTION("""COMPUTED_VALUE"""),1619.72)</f>
        <v>1619.72</v>
      </c>
      <c r="J174" s="2">
        <f>IFERROR(__xludf.DUMMYFUNCTION("""COMPUTED_VALUE"""),45544.66666666667)</f>
        <v>45544.66667</v>
      </c>
      <c r="K174" s="1">
        <f>IFERROR(__xludf.DUMMYFUNCTION("""COMPUTED_VALUE"""),1633.11)</f>
        <v>1633.11</v>
      </c>
      <c r="M174" s="2">
        <f>IFERROR(__xludf.DUMMYFUNCTION("""COMPUTED_VALUE"""),45544.66666666667)</f>
        <v>45544.66667</v>
      </c>
      <c r="N174" s="1">
        <f>IFERROR(__xludf.DUMMYFUNCTION("""COMPUTED_VALUE"""),3.03663895E8)</f>
        <v>303663895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IFERROR(__xludf.DUMMYFUNCTION("""COMPUTED_VALUE"""),1633.61)</f>
        <v>1633.61</v>
      </c>
      <c r="D175" s="2">
        <f>IFERROR(__xludf.DUMMYFUNCTION("""COMPUTED_VALUE"""),45545.66666666667)</f>
        <v>45545.66667</v>
      </c>
      <c r="E175" s="1">
        <f>IFERROR(__xludf.DUMMYFUNCTION("""COMPUTED_VALUE"""),1640.89)</f>
        <v>1640.89</v>
      </c>
      <c r="G175" s="2">
        <f>IFERROR(__xludf.DUMMYFUNCTION("""COMPUTED_VALUE"""),45545.66666666667)</f>
        <v>45545.66667</v>
      </c>
      <c r="H175" s="1">
        <f>IFERROR(__xludf.DUMMYFUNCTION("""COMPUTED_VALUE"""),1628.63)</f>
        <v>1628.63</v>
      </c>
      <c r="J175" s="2">
        <f>IFERROR(__xludf.DUMMYFUNCTION("""COMPUTED_VALUE"""),45545.66666666667)</f>
        <v>45545.66667</v>
      </c>
      <c r="K175" s="1">
        <f>IFERROR(__xludf.DUMMYFUNCTION("""COMPUTED_VALUE"""),1639.96)</f>
        <v>1639.96</v>
      </c>
      <c r="M175" s="2">
        <f>IFERROR(__xludf.DUMMYFUNCTION("""COMPUTED_VALUE"""),45545.66666666667)</f>
        <v>45545.66667</v>
      </c>
      <c r="N175" s="1">
        <f>IFERROR(__xludf.DUMMYFUNCTION("""COMPUTED_VALUE"""),2.67755752E8)</f>
        <v>267755752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IFERROR(__xludf.DUMMYFUNCTION("""COMPUTED_VALUE"""),1634.95)</f>
        <v>1634.95</v>
      </c>
      <c r="D176" s="2">
        <f>IFERROR(__xludf.DUMMYFUNCTION("""COMPUTED_VALUE"""),45546.66666666667)</f>
        <v>45546.66667</v>
      </c>
      <c r="E176" s="1">
        <f>IFERROR(__xludf.DUMMYFUNCTION("""COMPUTED_VALUE"""),1638.29)</f>
        <v>1638.29</v>
      </c>
      <c r="G176" s="2">
        <f>IFERROR(__xludf.DUMMYFUNCTION("""COMPUTED_VALUE"""),45546.66666666667)</f>
        <v>45546.66667</v>
      </c>
      <c r="H176" s="1">
        <f>IFERROR(__xludf.DUMMYFUNCTION("""COMPUTED_VALUE"""),1610.96)</f>
        <v>1610.96</v>
      </c>
      <c r="J176" s="2">
        <f>IFERROR(__xludf.DUMMYFUNCTION("""COMPUTED_VALUE"""),45546.66666666667)</f>
        <v>45546.66667</v>
      </c>
      <c r="K176" s="1">
        <f>IFERROR(__xludf.DUMMYFUNCTION("""COMPUTED_VALUE"""),1637.17)</f>
        <v>1637.17</v>
      </c>
      <c r="M176" s="2">
        <f>IFERROR(__xludf.DUMMYFUNCTION("""COMPUTED_VALUE"""),45546.66666666667)</f>
        <v>45546.66667</v>
      </c>
      <c r="N176" s="1">
        <f>IFERROR(__xludf.DUMMYFUNCTION("""COMPUTED_VALUE"""),2.61622523E8)</f>
        <v>261622523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IFERROR(__xludf.DUMMYFUNCTION("""COMPUTED_VALUE"""),1635.35)</f>
        <v>1635.35</v>
      </c>
      <c r="D177" s="2">
        <f>IFERROR(__xludf.DUMMYFUNCTION("""COMPUTED_VALUE"""),45547.66666666667)</f>
        <v>45547.66667</v>
      </c>
      <c r="E177" s="1">
        <f>IFERROR(__xludf.DUMMYFUNCTION("""COMPUTED_VALUE"""),1643.34)</f>
        <v>1643.34</v>
      </c>
      <c r="G177" s="2">
        <f>IFERROR(__xludf.DUMMYFUNCTION("""COMPUTED_VALUE"""),45547.66666666667)</f>
        <v>45547.66667</v>
      </c>
      <c r="H177" s="1">
        <f>IFERROR(__xludf.DUMMYFUNCTION("""COMPUTED_VALUE"""),1621.06)</f>
        <v>1621.06</v>
      </c>
      <c r="J177" s="2">
        <f>IFERROR(__xludf.DUMMYFUNCTION("""COMPUTED_VALUE"""),45547.66666666667)</f>
        <v>45547.66667</v>
      </c>
      <c r="K177" s="1">
        <f>IFERROR(__xludf.DUMMYFUNCTION("""COMPUTED_VALUE"""),1642.06)</f>
        <v>1642.06</v>
      </c>
      <c r="M177" s="2">
        <f>IFERROR(__xludf.DUMMYFUNCTION("""COMPUTED_VALUE"""),45547.66666666667)</f>
        <v>45547.66667</v>
      </c>
      <c r="N177" s="1">
        <f>IFERROR(__xludf.DUMMYFUNCTION("""COMPUTED_VALUE"""),2.63223803E8)</f>
        <v>263223803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IFERROR(__xludf.DUMMYFUNCTION("""COMPUTED_VALUE"""),1640.98)</f>
        <v>1640.98</v>
      </c>
      <c r="D178" s="2">
        <f>IFERROR(__xludf.DUMMYFUNCTION("""COMPUTED_VALUE"""),45548.66666666667)</f>
        <v>45548.66667</v>
      </c>
      <c r="E178" s="1">
        <f>IFERROR(__xludf.DUMMYFUNCTION("""COMPUTED_VALUE"""),1650.57)</f>
        <v>1650.57</v>
      </c>
      <c r="G178" s="2">
        <f>IFERROR(__xludf.DUMMYFUNCTION("""COMPUTED_VALUE"""),45548.66666666667)</f>
        <v>45548.66667</v>
      </c>
      <c r="H178" s="1">
        <f>IFERROR(__xludf.DUMMYFUNCTION("""COMPUTED_VALUE"""),1640.98)</f>
        <v>1640.98</v>
      </c>
      <c r="J178" s="2">
        <f>IFERROR(__xludf.DUMMYFUNCTION("""COMPUTED_VALUE"""),45548.66666666667)</f>
        <v>45548.66667</v>
      </c>
      <c r="K178" s="1">
        <f>IFERROR(__xludf.DUMMYFUNCTION("""COMPUTED_VALUE"""),1646.14)</f>
        <v>1646.14</v>
      </c>
      <c r="M178" s="2">
        <f>IFERROR(__xludf.DUMMYFUNCTION("""COMPUTED_VALUE"""),45548.66666666667)</f>
        <v>45548.66667</v>
      </c>
      <c r="N178" s="1">
        <f>IFERROR(__xludf.DUMMYFUNCTION("""COMPUTED_VALUE"""),2.42716113E8)</f>
        <v>242716113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IFERROR(__xludf.DUMMYFUNCTION("""COMPUTED_VALUE"""),1649.85)</f>
        <v>1649.85</v>
      </c>
      <c r="D179" s="2">
        <f>IFERROR(__xludf.DUMMYFUNCTION("""COMPUTED_VALUE"""),45551.66666666667)</f>
        <v>45551.66667</v>
      </c>
      <c r="E179" s="1">
        <f>IFERROR(__xludf.DUMMYFUNCTION("""COMPUTED_VALUE"""),1658.61)</f>
        <v>1658.61</v>
      </c>
      <c r="G179" s="2">
        <f>IFERROR(__xludf.DUMMYFUNCTION("""COMPUTED_VALUE"""),45551.66666666667)</f>
        <v>45551.66667</v>
      </c>
      <c r="H179" s="1">
        <f>IFERROR(__xludf.DUMMYFUNCTION("""COMPUTED_VALUE"""),1649.53)</f>
        <v>1649.53</v>
      </c>
      <c r="J179" s="2">
        <f>IFERROR(__xludf.DUMMYFUNCTION("""COMPUTED_VALUE"""),45551.66666666667)</f>
        <v>45551.66667</v>
      </c>
      <c r="K179" s="1">
        <f>IFERROR(__xludf.DUMMYFUNCTION("""COMPUTED_VALUE"""),1655.16)</f>
        <v>1655.16</v>
      </c>
      <c r="M179" s="2">
        <f>IFERROR(__xludf.DUMMYFUNCTION("""COMPUTED_VALUE"""),45551.66666666667)</f>
        <v>45551.66667</v>
      </c>
      <c r="N179" s="1">
        <f>IFERROR(__xludf.DUMMYFUNCTION("""COMPUTED_VALUE"""),2.63814456E8)</f>
        <v>263814456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IFERROR(__xludf.DUMMYFUNCTION("""COMPUTED_VALUE"""),1654.35)</f>
        <v>1654.35</v>
      </c>
      <c r="D180" s="2">
        <f>IFERROR(__xludf.DUMMYFUNCTION("""COMPUTED_VALUE"""),45552.66666666667)</f>
        <v>45552.66667</v>
      </c>
      <c r="E180" s="1">
        <f>IFERROR(__xludf.DUMMYFUNCTION("""COMPUTED_VALUE"""),1654.35)</f>
        <v>1654.35</v>
      </c>
      <c r="G180" s="2">
        <f>IFERROR(__xludf.DUMMYFUNCTION("""COMPUTED_VALUE"""),45552.66666666667)</f>
        <v>45552.66667</v>
      </c>
      <c r="H180" s="1">
        <f>IFERROR(__xludf.DUMMYFUNCTION("""COMPUTED_VALUE"""),1633.91)</f>
        <v>1633.91</v>
      </c>
      <c r="J180" s="2">
        <f>IFERROR(__xludf.DUMMYFUNCTION("""COMPUTED_VALUE"""),45552.66666666667)</f>
        <v>45552.66667</v>
      </c>
      <c r="K180" s="1">
        <f>IFERROR(__xludf.DUMMYFUNCTION("""COMPUTED_VALUE"""),1639.43)</f>
        <v>1639.43</v>
      </c>
      <c r="M180" s="2">
        <f>IFERROR(__xludf.DUMMYFUNCTION("""COMPUTED_VALUE"""),45552.66666666667)</f>
        <v>45552.66667</v>
      </c>
      <c r="N180" s="1">
        <f>IFERROR(__xludf.DUMMYFUNCTION("""COMPUTED_VALUE"""),2.64850735E8)</f>
        <v>264850735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IFERROR(__xludf.DUMMYFUNCTION("""COMPUTED_VALUE"""),1639.07)</f>
        <v>1639.07</v>
      </c>
      <c r="D181" s="2">
        <f>IFERROR(__xludf.DUMMYFUNCTION("""COMPUTED_VALUE"""),45553.66666666667)</f>
        <v>45553.66667</v>
      </c>
      <c r="E181" s="1">
        <f>IFERROR(__xludf.DUMMYFUNCTION("""COMPUTED_VALUE"""),1653.64)</f>
        <v>1653.64</v>
      </c>
      <c r="G181" s="2">
        <f>IFERROR(__xludf.DUMMYFUNCTION("""COMPUTED_VALUE"""),45553.66666666667)</f>
        <v>45553.66667</v>
      </c>
      <c r="H181" s="1">
        <f>IFERROR(__xludf.DUMMYFUNCTION("""COMPUTED_VALUE"""),1631.52)</f>
        <v>1631.52</v>
      </c>
      <c r="J181" s="2">
        <f>IFERROR(__xludf.DUMMYFUNCTION("""COMPUTED_VALUE"""),45553.66666666667)</f>
        <v>45553.66667</v>
      </c>
      <c r="K181" s="1">
        <f>IFERROR(__xludf.DUMMYFUNCTION("""COMPUTED_VALUE"""),1637.69)</f>
        <v>1637.69</v>
      </c>
      <c r="M181" s="2">
        <f>IFERROR(__xludf.DUMMYFUNCTION("""COMPUTED_VALUE"""),45553.66666666667)</f>
        <v>45553.66667</v>
      </c>
      <c r="N181" s="1">
        <f>IFERROR(__xludf.DUMMYFUNCTION("""COMPUTED_VALUE"""),2.70162437E8)</f>
        <v>270162437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IFERROR(__xludf.DUMMYFUNCTION("""COMPUTED_VALUE"""),1646.32)</f>
        <v>1646.32</v>
      </c>
      <c r="D182" s="2">
        <f>IFERROR(__xludf.DUMMYFUNCTION("""COMPUTED_VALUE"""),45554.66666666667)</f>
        <v>45554.66667</v>
      </c>
      <c r="E182" s="1">
        <f>IFERROR(__xludf.DUMMYFUNCTION("""COMPUTED_VALUE"""),1651.76)</f>
        <v>1651.76</v>
      </c>
      <c r="G182" s="2">
        <f>IFERROR(__xludf.DUMMYFUNCTION("""COMPUTED_VALUE"""),45554.66666666667)</f>
        <v>45554.66667</v>
      </c>
      <c r="H182" s="1">
        <f>IFERROR(__xludf.DUMMYFUNCTION("""COMPUTED_VALUE"""),1641.0)</f>
        <v>1641</v>
      </c>
      <c r="J182" s="2">
        <f>IFERROR(__xludf.DUMMYFUNCTION("""COMPUTED_VALUE"""),45554.66666666667)</f>
        <v>45554.66667</v>
      </c>
      <c r="K182" s="1">
        <f>IFERROR(__xludf.DUMMYFUNCTION("""COMPUTED_VALUE"""),1644.4)</f>
        <v>1644.4</v>
      </c>
      <c r="M182" s="2">
        <f>IFERROR(__xludf.DUMMYFUNCTION("""COMPUTED_VALUE"""),45554.66666666667)</f>
        <v>45554.66667</v>
      </c>
      <c r="N182" s="1">
        <f>IFERROR(__xludf.DUMMYFUNCTION("""COMPUTED_VALUE"""),2.82701006E8)</f>
        <v>282701006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IFERROR(__xludf.DUMMYFUNCTION("""COMPUTED_VALUE"""),1642.71)</f>
        <v>1642.71</v>
      </c>
      <c r="D183" s="2">
        <f>IFERROR(__xludf.DUMMYFUNCTION("""COMPUTED_VALUE"""),45555.66666666667)</f>
        <v>45555.66667</v>
      </c>
      <c r="E183" s="1">
        <f>IFERROR(__xludf.DUMMYFUNCTION("""COMPUTED_VALUE"""),1644.24)</f>
        <v>1644.24</v>
      </c>
      <c r="G183" s="2">
        <f>IFERROR(__xludf.DUMMYFUNCTION("""COMPUTED_VALUE"""),45555.66666666667)</f>
        <v>45555.66667</v>
      </c>
      <c r="H183" s="1">
        <f>IFERROR(__xludf.DUMMYFUNCTION("""COMPUTED_VALUE"""),1633.92)</f>
        <v>1633.92</v>
      </c>
      <c r="J183" s="2">
        <f>IFERROR(__xludf.DUMMYFUNCTION("""COMPUTED_VALUE"""),45555.66666666667)</f>
        <v>45555.66667</v>
      </c>
      <c r="K183" s="1">
        <f>IFERROR(__xludf.DUMMYFUNCTION("""COMPUTED_VALUE"""),1637.85)</f>
        <v>1637.85</v>
      </c>
      <c r="M183" s="2">
        <f>IFERROR(__xludf.DUMMYFUNCTION("""COMPUTED_VALUE"""),45555.66666666667)</f>
        <v>45555.66667</v>
      </c>
      <c r="N183" s="1">
        <f>IFERROR(__xludf.DUMMYFUNCTION("""COMPUTED_VALUE"""),6.37116833E8)</f>
        <v>637116833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IFERROR(__xludf.DUMMYFUNCTION("""COMPUTED_VALUE"""),1639.88)</f>
        <v>1639.88</v>
      </c>
      <c r="D184" s="2">
        <f>IFERROR(__xludf.DUMMYFUNCTION("""COMPUTED_VALUE"""),45558.66666666667)</f>
        <v>45558.66667</v>
      </c>
      <c r="E184" s="1">
        <f>IFERROR(__xludf.DUMMYFUNCTION("""COMPUTED_VALUE"""),1641.8)</f>
        <v>1641.8</v>
      </c>
      <c r="G184" s="2">
        <f>IFERROR(__xludf.DUMMYFUNCTION("""COMPUTED_VALUE"""),45558.66666666667)</f>
        <v>45558.66667</v>
      </c>
      <c r="H184" s="1">
        <f>IFERROR(__xludf.DUMMYFUNCTION("""COMPUTED_VALUE"""),1630.69)</f>
        <v>1630.69</v>
      </c>
      <c r="J184" s="2">
        <f>IFERROR(__xludf.DUMMYFUNCTION("""COMPUTED_VALUE"""),45558.66666666667)</f>
        <v>45558.66667</v>
      </c>
      <c r="K184" s="1">
        <f>IFERROR(__xludf.DUMMYFUNCTION("""COMPUTED_VALUE"""),1633.02)</f>
        <v>1633.02</v>
      </c>
      <c r="M184" s="2">
        <f>IFERROR(__xludf.DUMMYFUNCTION("""COMPUTED_VALUE"""),45558.66666666667)</f>
        <v>45558.66667</v>
      </c>
      <c r="N184" s="1">
        <f>IFERROR(__xludf.DUMMYFUNCTION("""COMPUTED_VALUE"""),2.39413219E8)</f>
        <v>239413219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IFERROR(__xludf.DUMMYFUNCTION("""COMPUTED_VALUE"""),1631.56)</f>
        <v>1631.56</v>
      </c>
      <c r="D185" s="2">
        <f>IFERROR(__xludf.DUMMYFUNCTION("""COMPUTED_VALUE"""),45559.66666666667)</f>
        <v>45559.66667</v>
      </c>
      <c r="E185" s="1">
        <f>IFERROR(__xludf.DUMMYFUNCTION("""COMPUTED_VALUE"""),1632.28)</f>
        <v>1632.28</v>
      </c>
      <c r="G185" s="2">
        <f>IFERROR(__xludf.DUMMYFUNCTION("""COMPUTED_VALUE"""),45559.66666666667)</f>
        <v>45559.66667</v>
      </c>
      <c r="H185" s="1">
        <f>IFERROR(__xludf.DUMMYFUNCTION("""COMPUTED_VALUE"""),1623.45)</f>
        <v>1623.45</v>
      </c>
      <c r="J185" s="2">
        <f>IFERROR(__xludf.DUMMYFUNCTION("""COMPUTED_VALUE"""),45559.66666666667)</f>
        <v>45559.66667</v>
      </c>
      <c r="K185" s="1">
        <f>IFERROR(__xludf.DUMMYFUNCTION("""COMPUTED_VALUE"""),1629.37)</f>
        <v>1629.37</v>
      </c>
      <c r="M185" s="2">
        <f>IFERROR(__xludf.DUMMYFUNCTION("""COMPUTED_VALUE"""),45559.66666666667)</f>
        <v>45559.66667</v>
      </c>
      <c r="N185" s="1">
        <f>IFERROR(__xludf.DUMMYFUNCTION("""COMPUTED_VALUE"""),2.55178249E8)</f>
        <v>255178249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IFERROR(__xludf.DUMMYFUNCTION("""COMPUTED_VALUE"""),1632.12)</f>
        <v>1632.12</v>
      </c>
      <c r="D186" s="2">
        <f>IFERROR(__xludf.DUMMYFUNCTION("""COMPUTED_VALUE"""),45560.66666666667)</f>
        <v>45560.66667</v>
      </c>
      <c r="E186" s="1">
        <f>IFERROR(__xludf.DUMMYFUNCTION("""COMPUTED_VALUE"""),1635.9)</f>
        <v>1635.9</v>
      </c>
      <c r="G186" s="2">
        <f>IFERROR(__xludf.DUMMYFUNCTION("""COMPUTED_VALUE"""),45560.66666666667)</f>
        <v>45560.66667</v>
      </c>
      <c r="H186" s="1">
        <f>IFERROR(__xludf.DUMMYFUNCTION("""COMPUTED_VALUE"""),1613.0)</f>
        <v>1613</v>
      </c>
      <c r="J186" s="2">
        <f>IFERROR(__xludf.DUMMYFUNCTION("""COMPUTED_VALUE"""),45560.66666666667)</f>
        <v>45560.66667</v>
      </c>
      <c r="K186" s="1">
        <f>IFERROR(__xludf.DUMMYFUNCTION("""COMPUTED_VALUE"""),1614.0)</f>
        <v>1614</v>
      </c>
      <c r="M186" s="2">
        <f>IFERROR(__xludf.DUMMYFUNCTION("""COMPUTED_VALUE"""),45560.66666666667)</f>
        <v>45560.66667</v>
      </c>
      <c r="N186" s="1">
        <f>IFERROR(__xludf.DUMMYFUNCTION("""COMPUTED_VALUE"""),2.6118596E8)</f>
        <v>261185960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IFERROR(__xludf.DUMMYFUNCTION("""COMPUTED_VALUE"""),1615.98)</f>
        <v>1615.98</v>
      </c>
      <c r="D187" s="2">
        <f>IFERROR(__xludf.DUMMYFUNCTION("""COMPUTED_VALUE"""),45561.66666666667)</f>
        <v>45561.66667</v>
      </c>
      <c r="E187" s="1">
        <f>IFERROR(__xludf.DUMMYFUNCTION("""COMPUTED_VALUE"""),1620.88)</f>
        <v>1620.88</v>
      </c>
      <c r="G187" s="2">
        <f>IFERROR(__xludf.DUMMYFUNCTION("""COMPUTED_VALUE"""),45561.66666666667)</f>
        <v>45561.66667</v>
      </c>
      <c r="H187" s="1">
        <f>IFERROR(__xludf.DUMMYFUNCTION("""COMPUTED_VALUE"""),1610.87)</f>
        <v>1610.87</v>
      </c>
      <c r="J187" s="2">
        <f>IFERROR(__xludf.DUMMYFUNCTION("""COMPUTED_VALUE"""),45561.66666666667)</f>
        <v>45561.66667</v>
      </c>
      <c r="K187" s="1">
        <f>IFERROR(__xludf.DUMMYFUNCTION("""COMPUTED_VALUE"""),1619.97)</f>
        <v>1619.97</v>
      </c>
      <c r="M187" s="2">
        <f>IFERROR(__xludf.DUMMYFUNCTION("""COMPUTED_VALUE"""),45561.66666666667)</f>
        <v>45561.66667</v>
      </c>
      <c r="N187" s="1">
        <f>IFERROR(__xludf.DUMMYFUNCTION("""COMPUTED_VALUE"""),2.55180336E8)</f>
        <v>255180336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IFERROR(__xludf.DUMMYFUNCTION("""COMPUTED_VALUE"""),1623.49)</f>
        <v>1623.49</v>
      </c>
      <c r="D188" s="2">
        <f>IFERROR(__xludf.DUMMYFUNCTION("""COMPUTED_VALUE"""),45562.66666666667)</f>
        <v>45562.66667</v>
      </c>
      <c r="E188" s="1">
        <f>IFERROR(__xludf.DUMMYFUNCTION("""COMPUTED_VALUE"""),1630.64)</f>
        <v>1630.64</v>
      </c>
      <c r="G188" s="2">
        <f>IFERROR(__xludf.DUMMYFUNCTION("""COMPUTED_VALUE"""),45562.66666666667)</f>
        <v>45562.66667</v>
      </c>
      <c r="H188" s="1">
        <f>IFERROR(__xludf.DUMMYFUNCTION("""COMPUTED_VALUE"""),1618.75)</f>
        <v>1618.75</v>
      </c>
      <c r="J188" s="2">
        <f>IFERROR(__xludf.DUMMYFUNCTION("""COMPUTED_VALUE"""),45562.66666666667)</f>
        <v>45562.66667</v>
      </c>
      <c r="K188" s="1">
        <f>IFERROR(__xludf.DUMMYFUNCTION("""COMPUTED_VALUE"""),1619.02)</f>
        <v>1619.02</v>
      </c>
      <c r="M188" s="2">
        <f>IFERROR(__xludf.DUMMYFUNCTION("""COMPUTED_VALUE"""),45562.66666666667)</f>
        <v>45562.66667</v>
      </c>
      <c r="N188" s="1">
        <f>IFERROR(__xludf.DUMMYFUNCTION("""COMPUTED_VALUE"""),2.60381156E8)</f>
        <v>260381156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IFERROR(__xludf.DUMMYFUNCTION("""COMPUTED_VALUE"""),1619.0)</f>
        <v>1619</v>
      </c>
      <c r="D189" s="2">
        <f>IFERROR(__xludf.DUMMYFUNCTION("""COMPUTED_VALUE"""),45565.66666666667)</f>
        <v>45565.66667</v>
      </c>
      <c r="E189" s="1">
        <f>IFERROR(__xludf.DUMMYFUNCTION("""COMPUTED_VALUE"""),1629.48)</f>
        <v>1629.48</v>
      </c>
      <c r="G189" s="2">
        <f>IFERROR(__xludf.DUMMYFUNCTION("""COMPUTED_VALUE"""),45565.66666666667)</f>
        <v>45565.66667</v>
      </c>
      <c r="H189" s="1">
        <f>IFERROR(__xludf.DUMMYFUNCTION("""COMPUTED_VALUE"""),1614.54)</f>
        <v>1614.54</v>
      </c>
      <c r="J189" s="2">
        <f>IFERROR(__xludf.DUMMYFUNCTION("""COMPUTED_VALUE"""),45565.66666666667)</f>
        <v>45565.66667</v>
      </c>
      <c r="K189" s="1">
        <f>IFERROR(__xludf.DUMMYFUNCTION("""COMPUTED_VALUE"""),1628.8)</f>
        <v>1628.8</v>
      </c>
      <c r="M189" s="2">
        <f>IFERROR(__xludf.DUMMYFUNCTION("""COMPUTED_VALUE"""),45565.66666666667)</f>
        <v>45565.66667</v>
      </c>
      <c r="N189" s="1">
        <f>IFERROR(__xludf.DUMMYFUNCTION("""COMPUTED_VALUE"""),2.53120083E8)</f>
        <v>253120083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IFERROR(__xludf.DUMMYFUNCTION("""COMPUTED_VALUE"""),1630.18)</f>
        <v>1630.18</v>
      </c>
      <c r="D190" s="2">
        <f>IFERROR(__xludf.DUMMYFUNCTION("""COMPUTED_VALUE"""),45566.66666666667)</f>
        <v>45566.66667</v>
      </c>
      <c r="E190" s="1">
        <f>IFERROR(__xludf.DUMMYFUNCTION("""COMPUTED_VALUE"""),1631.92)</f>
        <v>1631.92</v>
      </c>
      <c r="G190" s="2">
        <f>IFERROR(__xludf.DUMMYFUNCTION("""COMPUTED_VALUE"""),45566.66666666667)</f>
        <v>45566.66667</v>
      </c>
      <c r="H190" s="1">
        <f>IFERROR(__xludf.DUMMYFUNCTION("""COMPUTED_VALUE"""),1613.54)</f>
        <v>1613.54</v>
      </c>
      <c r="J190" s="2">
        <f>IFERROR(__xludf.DUMMYFUNCTION("""COMPUTED_VALUE"""),45566.66666666667)</f>
        <v>45566.66667</v>
      </c>
      <c r="K190" s="1">
        <f>IFERROR(__xludf.DUMMYFUNCTION("""COMPUTED_VALUE"""),1620.1)</f>
        <v>1620.1</v>
      </c>
      <c r="M190" s="2">
        <f>IFERROR(__xludf.DUMMYFUNCTION("""COMPUTED_VALUE"""),45566.66666666667)</f>
        <v>45566.66667</v>
      </c>
      <c r="N190" s="1">
        <f>IFERROR(__xludf.DUMMYFUNCTION("""COMPUTED_VALUE"""),2.54361812E8)</f>
        <v>254361812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IFERROR(__xludf.DUMMYFUNCTION("""COMPUTED_VALUE"""),1616.47)</f>
        <v>1616.47</v>
      </c>
      <c r="D191" s="2">
        <f>IFERROR(__xludf.DUMMYFUNCTION("""COMPUTED_VALUE"""),45567.66666666667)</f>
        <v>45567.66667</v>
      </c>
      <c r="E191" s="1">
        <f>IFERROR(__xludf.DUMMYFUNCTION("""COMPUTED_VALUE"""),1621.64)</f>
        <v>1621.64</v>
      </c>
      <c r="G191" s="2">
        <f>IFERROR(__xludf.DUMMYFUNCTION("""COMPUTED_VALUE"""),45567.66666666667)</f>
        <v>45567.66667</v>
      </c>
      <c r="H191" s="1">
        <f>IFERROR(__xludf.DUMMYFUNCTION("""COMPUTED_VALUE"""),1606.35)</f>
        <v>1606.35</v>
      </c>
      <c r="J191" s="2">
        <f>IFERROR(__xludf.DUMMYFUNCTION("""COMPUTED_VALUE"""),45567.66666666667)</f>
        <v>45567.66667</v>
      </c>
      <c r="K191" s="1">
        <f>IFERROR(__xludf.DUMMYFUNCTION("""COMPUTED_VALUE"""),1617.29)</f>
        <v>1617.29</v>
      </c>
      <c r="M191" s="2">
        <f>IFERROR(__xludf.DUMMYFUNCTION("""COMPUTED_VALUE"""),45567.66666666667)</f>
        <v>45567.66667</v>
      </c>
      <c r="N191" s="1">
        <f>IFERROR(__xludf.DUMMYFUNCTION("""COMPUTED_VALUE"""),2.69180231E8)</f>
        <v>269180231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IFERROR(__xludf.DUMMYFUNCTION("""COMPUTED_VALUE"""),1614.71)</f>
        <v>1614.71</v>
      </c>
      <c r="D192" s="2">
        <f>IFERROR(__xludf.DUMMYFUNCTION("""COMPUTED_VALUE"""),45568.66666666667)</f>
        <v>45568.66667</v>
      </c>
      <c r="E192" s="1">
        <f>IFERROR(__xludf.DUMMYFUNCTION("""COMPUTED_VALUE"""),1614.71)</f>
        <v>1614.71</v>
      </c>
      <c r="G192" s="2">
        <f>IFERROR(__xludf.DUMMYFUNCTION("""COMPUTED_VALUE"""),45568.66666666667)</f>
        <v>45568.66667</v>
      </c>
      <c r="H192" s="1">
        <f>IFERROR(__xludf.DUMMYFUNCTION("""COMPUTED_VALUE"""),1598.93)</f>
        <v>1598.93</v>
      </c>
      <c r="J192" s="2">
        <f>IFERROR(__xludf.DUMMYFUNCTION("""COMPUTED_VALUE"""),45568.66666666667)</f>
        <v>45568.66667</v>
      </c>
      <c r="K192" s="1">
        <f>IFERROR(__xludf.DUMMYFUNCTION("""COMPUTED_VALUE"""),1601.78)</f>
        <v>1601.78</v>
      </c>
      <c r="M192" s="2">
        <f>IFERROR(__xludf.DUMMYFUNCTION("""COMPUTED_VALUE"""),45568.66666666667)</f>
        <v>45568.66667</v>
      </c>
      <c r="N192" s="1">
        <f>IFERROR(__xludf.DUMMYFUNCTION("""COMPUTED_VALUE"""),2.31484286E8)</f>
        <v>231484286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IFERROR(__xludf.DUMMYFUNCTION("""COMPUTED_VALUE"""),1604.33)</f>
        <v>1604.33</v>
      </c>
      <c r="D193" s="2">
        <f>IFERROR(__xludf.DUMMYFUNCTION("""COMPUTED_VALUE"""),45569.66666666667)</f>
        <v>45569.66667</v>
      </c>
      <c r="E193" s="1">
        <f>IFERROR(__xludf.DUMMYFUNCTION("""COMPUTED_VALUE"""),1606.88)</f>
        <v>1606.88</v>
      </c>
      <c r="G193" s="2">
        <f>IFERROR(__xludf.DUMMYFUNCTION("""COMPUTED_VALUE"""),45569.66666666667)</f>
        <v>45569.66667</v>
      </c>
      <c r="H193" s="1">
        <f>IFERROR(__xludf.DUMMYFUNCTION("""COMPUTED_VALUE"""),1595.47)</f>
        <v>1595.47</v>
      </c>
      <c r="J193" s="2">
        <f>IFERROR(__xludf.DUMMYFUNCTION("""COMPUTED_VALUE"""),45569.66666666667)</f>
        <v>45569.66667</v>
      </c>
      <c r="K193" s="1">
        <f>IFERROR(__xludf.DUMMYFUNCTION("""COMPUTED_VALUE"""),1604.09)</f>
        <v>1604.09</v>
      </c>
      <c r="M193" s="2">
        <f>IFERROR(__xludf.DUMMYFUNCTION("""COMPUTED_VALUE"""),45569.66666666667)</f>
        <v>45569.66667</v>
      </c>
      <c r="N193" s="1">
        <f>IFERROR(__xludf.DUMMYFUNCTION("""COMPUTED_VALUE"""),2.28616378E8)</f>
        <v>228616378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IFERROR(__xludf.DUMMYFUNCTION("""COMPUTED_VALUE"""),1604.24)</f>
        <v>1604.24</v>
      </c>
      <c r="D194" s="2">
        <f>IFERROR(__xludf.DUMMYFUNCTION("""COMPUTED_VALUE"""),45572.66666666667)</f>
        <v>45572.66667</v>
      </c>
      <c r="E194" s="1">
        <f>IFERROR(__xludf.DUMMYFUNCTION("""COMPUTED_VALUE"""),1607.36)</f>
        <v>1607.36</v>
      </c>
      <c r="G194" s="2">
        <f>IFERROR(__xludf.DUMMYFUNCTION("""COMPUTED_VALUE"""),45572.66666666667)</f>
        <v>45572.66667</v>
      </c>
      <c r="H194" s="1">
        <f>IFERROR(__xludf.DUMMYFUNCTION("""COMPUTED_VALUE"""),1592.32)</f>
        <v>1592.32</v>
      </c>
      <c r="J194" s="2">
        <f>IFERROR(__xludf.DUMMYFUNCTION("""COMPUTED_VALUE"""),45572.66666666667)</f>
        <v>45572.66667</v>
      </c>
      <c r="K194" s="1">
        <f>IFERROR(__xludf.DUMMYFUNCTION("""COMPUTED_VALUE"""),1595.04)</f>
        <v>1595.04</v>
      </c>
      <c r="M194" s="2">
        <f>IFERROR(__xludf.DUMMYFUNCTION("""COMPUTED_VALUE"""),45572.66666666667)</f>
        <v>45572.66667</v>
      </c>
      <c r="N194" s="1">
        <f>IFERROR(__xludf.DUMMYFUNCTION("""COMPUTED_VALUE"""),2.49488241E8)</f>
        <v>249488241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IFERROR(__xludf.DUMMYFUNCTION("""COMPUTED_VALUE"""),1598.04)</f>
        <v>1598.04</v>
      </c>
      <c r="D195" s="2">
        <f>IFERROR(__xludf.DUMMYFUNCTION("""COMPUTED_VALUE"""),45573.66666666667)</f>
        <v>45573.66667</v>
      </c>
      <c r="E195" s="1">
        <f>IFERROR(__xludf.DUMMYFUNCTION("""COMPUTED_VALUE"""),1605.86)</f>
        <v>1605.86</v>
      </c>
      <c r="G195" s="2">
        <f>IFERROR(__xludf.DUMMYFUNCTION("""COMPUTED_VALUE"""),45573.66666666667)</f>
        <v>45573.66667</v>
      </c>
      <c r="H195" s="1">
        <f>IFERROR(__xludf.DUMMYFUNCTION("""COMPUTED_VALUE"""),1598.04)</f>
        <v>1598.04</v>
      </c>
      <c r="J195" s="2">
        <f>IFERROR(__xludf.DUMMYFUNCTION("""COMPUTED_VALUE"""),45573.66666666667)</f>
        <v>45573.66667</v>
      </c>
      <c r="K195" s="1">
        <f>IFERROR(__xludf.DUMMYFUNCTION("""COMPUTED_VALUE"""),1603.51)</f>
        <v>1603.51</v>
      </c>
      <c r="M195" s="2">
        <f>IFERROR(__xludf.DUMMYFUNCTION("""COMPUTED_VALUE"""),45573.66666666667)</f>
        <v>45573.66667</v>
      </c>
      <c r="N195" s="1">
        <f>IFERROR(__xludf.DUMMYFUNCTION("""COMPUTED_VALUE"""),2.15036382E8)</f>
        <v>215036382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IFERROR(__xludf.DUMMYFUNCTION("""COMPUTED_VALUE"""),1603.59)</f>
        <v>1603.59</v>
      </c>
      <c r="D196" s="2">
        <f>IFERROR(__xludf.DUMMYFUNCTION("""COMPUTED_VALUE"""),45574.66666666667)</f>
        <v>45574.66667</v>
      </c>
      <c r="E196" s="1">
        <f>IFERROR(__xludf.DUMMYFUNCTION("""COMPUTED_VALUE"""),1619.95)</f>
        <v>1619.95</v>
      </c>
      <c r="G196" s="2">
        <f>IFERROR(__xludf.DUMMYFUNCTION("""COMPUTED_VALUE"""),45574.66666666667)</f>
        <v>45574.66667</v>
      </c>
      <c r="H196" s="1">
        <f>IFERROR(__xludf.DUMMYFUNCTION("""COMPUTED_VALUE"""),1601.39)</f>
        <v>1601.39</v>
      </c>
      <c r="J196" s="2">
        <f>IFERROR(__xludf.DUMMYFUNCTION("""COMPUTED_VALUE"""),45574.66666666667)</f>
        <v>45574.66667</v>
      </c>
      <c r="K196" s="1">
        <f>IFERROR(__xludf.DUMMYFUNCTION("""COMPUTED_VALUE"""),1618.89)</f>
        <v>1618.89</v>
      </c>
      <c r="M196" s="2">
        <f>IFERROR(__xludf.DUMMYFUNCTION("""COMPUTED_VALUE"""),45574.66666666667)</f>
        <v>45574.66667</v>
      </c>
      <c r="N196" s="1">
        <f>IFERROR(__xludf.DUMMYFUNCTION("""COMPUTED_VALUE"""),2.22301038E8)</f>
        <v>222301038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IFERROR(__xludf.DUMMYFUNCTION("""COMPUTED_VALUE"""),1617.17)</f>
        <v>1617.17</v>
      </c>
      <c r="D197" s="2">
        <f>IFERROR(__xludf.DUMMYFUNCTION("""COMPUTED_VALUE"""),45575.66666666667)</f>
        <v>45575.66667</v>
      </c>
      <c r="E197" s="1">
        <f>IFERROR(__xludf.DUMMYFUNCTION("""COMPUTED_VALUE"""),1618.61)</f>
        <v>1618.61</v>
      </c>
      <c r="G197" s="2">
        <f>IFERROR(__xludf.DUMMYFUNCTION("""COMPUTED_VALUE"""),45575.66666666667)</f>
        <v>45575.66667</v>
      </c>
      <c r="H197" s="1">
        <f>IFERROR(__xludf.DUMMYFUNCTION("""COMPUTED_VALUE"""),1609.74)</f>
        <v>1609.74</v>
      </c>
      <c r="J197" s="2">
        <f>IFERROR(__xludf.DUMMYFUNCTION("""COMPUTED_VALUE"""),45575.66666666667)</f>
        <v>45575.66667</v>
      </c>
      <c r="K197" s="1">
        <f>IFERROR(__xludf.DUMMYFUNCTION("""COMPUTED_VALUE"""),1614.02)</f>
        <v>1614.02</v>
      </c>
      <c r="M197" s="2">
        <f>IFERROR(__xludf.DUMMYFUNCTION("""COMPUTED_VALUE"""),45575.66666666667)</f>
        <v>45575.66667</v>
      </c>
      <c r="N197" s="1">
        <f>IFERROR(__xludf.DUMMYFUNCTION("""COMPUTED_VALUE"""),2.1165829E8)</f>
        <v>211658290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IFERROR(__xludf.DUMMYFUNCTION("""COMPUTED_VALUE"""),1616.97)</f>
        <v>1616.97</v>
      </c>
      <c r="D198" s="2">
        <f>IFERROR(__xludf.DUMMYFUNCTION("""COMPUTED_VALUE"""),45576.66666666667)</f>
        <v>45576.66667</v>
      </c>
      <c r="E198" s="1">
        <f>IFERROR(__xludf.DUMMYFUNCTION("""COMPUTED_VALUE"""),1628.28)</f>
        <v>1628.28</v>
      </c>
      <c r="G198" s="2">
        <f>IFERROR(__xludf.DUMMYFUNCTION("""COMPUTED_VALUE"""),45576.66666666667)</f>
        <v>45576.66667</v>
      </c>
      <c r="H198" s="1">
        <f>IFERROR(__xludf.DUMMYFUNCTION("""COMPUTED_VALUE"""),1616.97)</f>
        <v>1616.97</v>
      </c>
      <c r="J198" s="2">
        <f>IFERROR(__xludf.DUMMYFUNCTION("""COMPUTED_VALUE"""),45576.66666666667)</f>
        <v>45576.66667</v>
      </c>
      <c r="K198" s="1">
        <f>IFERROR(__xludf.DUMMYFUNCTION("""COMPUTED_VALUE"""),1627.23)</f>
        <v>1627.23</v>
      </c>
      <c r="M198" s="2">
        <f>IFERROR(__xludf.DUMMYFUNCTION("""COMPUTED_VALUE"""),45576.66666666667)</f>
        <v>45576.66667</v>
      </c>
      <c r="N198" s="1">
        <f>IFERROR(__xludf.DUMMYFUNCTION("""COMPUTED_VALUE"""),2.11913573E8)</f>
        <v>211913573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IFERROR(__xludf.DUMMYFUNCTION("""COMPUTED_VALUE"""),1627.2)</f>
        <v>1627.2</v>
      </c>
      <c r="D199" s="2">
        <f>IFERROR(__xludf.DUMMYFUNCTION("""COMPUTED_VALUE"""),45579.66666666667)</f>
        <v>45579.66667</v>
      </c>
      <c r="E199" s="1">
        <f>IFERROR(__xludf.DUMMYFUNCTION("""COMPUTED_VALUE"""),1638.55)</f>
        <v>1638.55</v>
      </c>
      <c r="G199" s="2">
        <f>IFERROR(__xludf.DUMMYFUNCTION("""COMPUTED_VALUE"""),45579.66666666667)</f>
        <v>45579.66667</v>
      </c>
      <c r="H199" s="1">
        <f>IFERROR(__xludf.DUMMYFUNCTION("""COMPUTED_VALUE"""),1623.47)</f>
        <v>1623.47</v>
      </c>
      <c r="J199" s="2">
        <f>IFERROR(__xludf.DUMMYFUNCTION("""COMPUTED_VALUE"""),45579.66666666667)</f>
        <v>45579.66667</v>
      </c>
      <c r="K199" s="1">
        <f>IFERROR(__xludf.DUMMYFUNCTION("""COMPUTED_VALUE"""),1635.53)</f>
        <v>1635.53</v>
      </c>
      <c r="M199" s="2">
        <f>IFERROR(__xludf.DUMMYFUNCTION("""COMPUTED_VALUE"""),45579.66666666667)</f>
        <v>45579.66667</v>
      </c>
      <c r="N199" s="1">
        <f>IFERROR(__xludf.DUMMYFUNCTION("""COMPUTED_VALUE"""),1.9230008E8)</f>
        <v>192300080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IFERROR(__xludf.DUMMYFUNCTION("""COMPUTED_VALUE"""),1633.04)</f>
        <v>1633.04</v>
      </c>
      <c r="D200" s="2">
        <f>IFERROR(__xludf.DUMMYFUNCTION("""COMPUTED_VALUE"""),45580.66666666667)</f>
        <v>45580.66667</v>
      </c>
      <c r="E200" s="1">
        <f>IFERROR(__xludf.DUMMYFUNCTION("""COMPUTED_VALUE"""),1633.04)</f>
        <v>1633.04</v>
      </c>
      <c r="G200" s="2">
        <f>IFERROR(__xludf.DUMMYFUNCTION("""COMPUTED_VALUE"""),45580.66666666667)</f>
        <v>45580.66667</v>
      </c>
      <c r="H200" s="1">
        <f>IFERROR(__xludf.DUMMYFUNCTION("""COMPUTED_VALUE"""),1614.55)</f>
        <v>1614.55</v>
      </c>
      <c r="J200" s="2">
        <f>IFERROR(__xludf.DUMMYFUNCTION("""COMPUTED_VALUE"""),45580.66666666667)</f>
        <v>45580.66667</v>
      </c>
      <c r="K200" s="1">
        <f>IFERROR(__xludf.DUMMYFUNCTION("""COMPUTED_VALUE"""),1616.46)</f>
        <v>1616.46</v>
      </c>
      <c r="M200" s="2">
        <f>IFERROR(__xludf.DUMMYFUNCTION("""COMPUTED_VALUE"""),45580.66666666667)</f>
        <v>45580.66667</v>
      </c>
      <c r="N200" s="1">
        <f>IFERROR(__xludf.DUMMYFUNCTION("""COMPUTED_VALUE"""),2.6639379E8)</f>
        <v>266393790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IFERROR(__xludf.DUMMYFUNCTION("""COMPUTED_VALUE"""),1614.45)</f>
        <v>1614.45</v>
      </c>
      <c r="D201" s="2">
        <f>IFERROR(__xludf.DUMMYFUNCTION("""COMPUTED_VALUE"""),45581.66666666667)</f>
        <v>45581.66667</v>
      </c>
      <c r="E201" s="1">
        <f>IFERROR(__xludf.DUMMYFUNCTION("""COMPUTED_VALUE"""),1624.79)</f>
        <v>1624.79</v>
      </c>
      <c r="G201" s="2">
        <f>IFERROR(__xludf.DUMMYFUNCTION("""COMPUTED_VALUE"""),45581.66666666667)</f>
        <v>45581.66667</v>
      </c>
      <c r="H201" s="1">
        <f>IFERROR(__xludf.DUMMYFUNCTION("""COMPUTED_VALUE"""),1610.55)</f>
        <v>1610.55</v>
      </c>
      <c r="J201" s="2">
        <f>IFERROR(__xludf.DUMMYFUNCTION("""COMPUTED_VALUE"""),45581.66666666667)</f>
        <v>45581.66667</v>
      </c>
      <c r="K201" s="1">
        <f>IFERROR(__xludf.DUMMYFUNCTION("""COMPUTED_VALUE"""),1621.59)</f>
        <v>1621.59</v>
      </c>
      <c r="M201" s="2">
        <f>IFERROR(__xludf.DUMMYFUNCTION("""COMPUTED_VALUE"""),45581.66666666667)</f>
        <v>45581.66667</v>
      </c>
      <c r="N201" s="1">
        <f>IFERROR(__xludf.DUMMYFUNCTION("""COMPUTED_VALUE"""),2.29166463E8)</f>
        <v>229166463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IFERROR(__xludf.DUMMYFUNCTION("""COMPUTED_VALUE"""),1616.15)</f>
        <v>1616.15</v>
      </c>
      <c r="D202" s="2">
        <f>IFERROR(__xludf.DUMMYFUNCTION("""COMPUTED_VALUE"""),45582.66666666667)</f>
        <v>45582.66667</v>
      </c>
      <c r="E202" s="1">
        <f>IFERROR(__xludf.DUMMYFUNCTION("""COMPUTED_VALUE"""),1619.92)</f>
        <v>1619.92</v>
      </c>
      <c r="G202" s="2">
        <f>IFERROR(__xludf.DUMMYFUNCTION("""COMPUTED_VALUE"""),45582.66666666667)</f>
        <v>45582.66667</v>
      </c>
      <c r="H202" s="1">
        <f>IFERROR(__xludf.DUMMYFUNCTION("""COMPUTED_VALUE"""),1610.95)</f>
        <v>1610.95</v>
      </c>
      <c r="J202" s="2">
        <f>IFERROR(__xludf.DUMMYFUNCTION("""COMPUTED_VALUE"""),45582.66666666667)</f>
        <v>45582.66667</v>
      </c>
      <c r="K202" s="1">
        <f>IFERROR(__xludf.DUMMYFUNCTION("""COMPUTED_VALUE"""),1611.92)</f>
        <v>1611.92</v>
      </c>
      <c r="M202" s="2">
        <f>IFERROR(__xludf.DUMMYFUNCTION("""COMPUTED_VALUE"""),45582.66666666667)</f>
        <v>45582.66667</v>
      </c>
      <c r="N202" s="1">
        <f>IFERROR(__xludf.DUMMYFUNCTION("""COMPUTED_VALUE"""),2.40786186E8)</f>
        <v>240786186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IFERROR(__xludf.DUMMYFUNCTION("""COMPUTED_VALUE"""),1613.94)</f>
        <v>1613.94</v>
      </c>
      <c r="D203" s="2">
        <f>IFERROR(__xludf.DUMMYFUNCTION("""COMPUTED_VALUE"""),45583.66666666667)</f>
        <v>45583.66667</v>
      </c>
      <c r="E203" s="1">
        <f>IFERROR(__xludf.DUMMYFUNCTION("""COMPUTED_VALUE"""),1623.78)</f>
        <v>1623.78</v>
      </c>
      <c r="G203" s="2">
        <f>IFERROR(__xludf.DUMMYFUNCTION("""COMPUTED_VALUE"""),45583.66666666667)</f>
        <v>45583.66667</v>
      </c>
      <c r="H203" s="1">
        <f>IFERROR(__xludf.DUMMYFUNCTION("""COMPUTED_VALUE"""),1609.13)</f>
        <v>1609.13</v>
      </c>
      <c r="J203" s="2">
        <f>IFERROR(__xludf.DUMMYFUNCTION("""COMPUTED_VALUE"""),45583.66666666667)</f>
        <v>45583.66667</v>
      </c>
      <c r="K203" s="1">
        <f>IFERROR(__xludf.DUMMYFUNCTION("""COMPUTED_VALUE"""),1619.88)</f>
        <v>1619.88</v>
      </c>
      <c r="M203" s="2">
        <f>IFERROR(__xludf.DUMMYFUNCTION("""COMPUTED_VALUE"""),45583.66666666667)</f>
        <v>45583.66667</v>
      </c>
      <c r="N203" s="1">
        <f>IFERROR(__xludf.DUMMYFUNCTION("""COMPUTED_VALUE"""),2.67286723E8)</f>
        <v>267286723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IFERROR(__xludf.DUMMYFUNCTION("""COMPUTED_VALUE"""),1617.81)</f>
        <v>1617.81</v>
      </c>
      <c r="D204" s="2">
        <f>IFERROR(__xludf.DUMMYFUNCTION("""COMPUTED_VALUE"""),45586.66666666667)</f>
        <v>45586.66667</v>
      </c>
      <c r="E204" s="1">
        <f>IFERROR(__xludf.DUMMYFUNCTION("""COMPUTED_VALUE"""),1619.12)</f>
        <v>1619.12</v>
      </c>
      <c r="G204" s="2">
        <f>IFERROR(__xludf.DUMMYFUNCTION("""COMPUTED_VALUE"""),45586.66666666667)</f>
        <v>45586.66667</v>
      </c>
      <c r="H204" s="1">
        <f>IFERROR(__xludf.DUMMYFUNCTION("""COMPUTED_VALUE"""),1599.02)</f>
        <v>1599.02</v>
      </c>
      <c r="J204" s="2">
        <f>IFERROR(__xludf.DUMMYFUNCTION("""COMPUTED_VALUE"""),45586.66666666667)</f>
        <v>45586.66667</v>
      </c>
      <c r="K204" s="1">
        <f>IFERROR(__xludf.DUMMYFUNCTION("""COMPUTED_VALUE"""),1600.63)</f>
        <v>1600.63</v>
      </c>
      <c r="M204" s="2">
        <f>IFERROR(__xludf.DUMMYFUNCTION("""COMPUTED_VALUE"""),45586.66666666667)</f>
        <v>45586.66667</v>
      </c>
      <c r="N204" s="1">
        <f>IFERROR(__xludf.DUMMYFUNCTION("""COMPUTED_VALUE"""),2.26360124E8)</f>
        <v>226360124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IFERROR(__xludf.DUMMYFUNCTION("""COMPUTED_VALUE"""),1595.56)</f>
        <v>1595.56</v>
      </c>
      <c r="D205" s="2">
        <f>IFERROR(__xludf.DUMMYFUNCTION("""COMPUTED_VALUE"""),45587.66666666667)</f>
        <v>45587.66667</v>
      </c>
      <c r="E205" s="1">
        <f>IFERROR(__xludf.DUMMYFUNCTION("""COMPUTED_VALUE"""),1600.78)</f>
        <v>1600.78</v>
      </c>
      <c r="G205" s="2">
        <f>IFERROR(__xludf.DUMMYFUNCTION("""COMPUTED_VALUE"""),45587.66666666667)</f>
        <v>45587.66667</v>
      </c>
      <c r="H205" s="1">
        <f>IFERROR(__xludf.DUMMYFUNCTION("""COMPUTED_VALUE"""),1590.93)</f>
        <v>1590.93</v>
      </c>
      <c r="J205" s="2">
        <f>IFERROR(__xludf.DUMMYFUNCTION("""COMPUTED_VALUE"""),45587.66666666667)</f>
        <v>45587.66667</v>
      </c>
      <c r="K205" s="1">
        <f>IFERROR(__xludf.DUMMYFUNCTION("""COMPUTED_VALUE"""),1597.83)</f>
        <v>1597.83</v>
      </c>
      <c r="M205" s="2">
        <f>IFERROR(__xludf.DUMMYFUNCTION("""COMPUTED_VALUE"""),45587.66666666667)</f>
        <v>45587.66667</v>
      </c>
      <c r="N205" s="1">
        <f>IFERROR(__xludf.DUMMYFUNCTION("""COMPUTED_VALUE"""),2.23829858E8)</f>
        <v>223829858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IFERROR(__xludf.DUMMYFUNCTION("""COMPUTED_VALUE"""),1596.76)</f>
        <v>1596.76</v>
      </c>
      <c r="D206" s="2">
        <f>IFERROR(__xludf.DUMMYFUNCTION("""COMPUTED_VALUE"""),45588.66666666667)</f>
        <v>45588.66667</v>
      </c>
      <c r="E206" s="1">
        <f>IFERROR(__xludf.DUMMYFUNCTION("""COMPUTED_VALUE"""),1596.76)</f>
        <v>1596.76</v>
      </c>
      <c r="G206" s="2">
        <f>IFERROR(__xludf.DUMMYFUNCTION("""COMPUTED_VALUE"""),45588.66666666667)</f>
        <v>45588.66667</v>
      </c>
      <c r="H206" s="1">
        <f>IFERROR(__xludf.DUMMYFUNCTION("""COMPUTED_VALUE"""),1581.64)</f>
        <v>1581.64</v>
      </c>
      <c r="J206" s="2">
        <f>IFERROR(__xludf.DUMMYFUNCTION("""COMPUTED_VALUE"""),45588.66666666667)</f>
        <v>45588.66667</v>
      </c>
      <c r="K206" s="1">
        <f>IFERROR(__xludf.DUMMYFUNCTION("""COMPUTED_VALUE"""),1589.73)</f>
        <v>1589.73</v>
      </c>
      <c r="M206" s="2">
        <f>IFERROR(__xludf.DUMMYFUNCTION("""COMPUTED_VALUE"""),45588.66666666667)</f>
        <v>45588.66667</v>
      </c>
      <c r="N206" s="1">
        <f>IFERROR(__xludf.DUMMYFUNCTION("""COMPUTED_VALUE"""),2.2606636E8)</f>
        <v>226066360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IFERROR(__xludf.DUMMYFUNCTION("""COMPUTED_VALUE"""),1590.36)</f>
        <v>1590.36</v>
      </c>
      <c r="D207" s="2">
        <f>IFERROR(__xludf.DUMMYFUNCTION("""COMPUTED_VALUE"""),45589.66666666667)</f>
        <v>45589.66667</v>
      </c>
      <c r="E207" s="1">
        <f>IFERROR(__xludf.DUMMYFUNCTION("""COMPUTED_VALUE"""),1595.94)</f>
        <v>1595.94</v>
      </c>
      <c r="G207" s="2">
        <f>IFERROR(__xludf.DUMMYFUNCTION("""COMPUTED_VALUE"""),45589.66666666667)</f>
        <v>45589.66667</v>
      </c>
      <c r="H207" s="1">
        <f>IFERROR(__xludf.DUMMYFUNCTION("""COMPUTED_VALUE"""),1578.82)</f>
        <v>1578.82</v>
      </c>
      <c r="J207" s="2">
        <f>IFERROR(__xludf.DUMMYFUNCTION("""COMPUTED_VALUE"""),45589.66666666667)</f>
        <v>45589.66667</v>
      </c>
      <c r="K207" s="1">
        <f>IFERROR(__xludf.DUMMYFUNCTION("""COMPUTED_VALUE"""),1578.97)</f>
        <v>1578.97</v>
      </c>
      <c r="M207" s="2">
        <f>IFERROR(__xludf.DUMMYFUNCTION("""COMPUTED_VALUE"""),45589.66666666667)</f>
        <v>45589.66667</v>
      </c>
      <c r="N207" s="1">
        <f>IFERROR(__xludf.DUMMYFUNCTION("""COMPUTED_VALUE"""),2.54847393E8)</f>
        <v>254847393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IFERROR(__xludf.DUMMYFUNCTION("""COMPUTED_VALUE"""),1579.44)</f>
        <v>1579.44</v>
      </c>
      <c r="D208" s="2">
        <f>IFERROR(__xludf.DUMMYFUNCTION("""COMPUTED_VALUE"""),45590.66666666667)</f>
        <v>45590.66667</v>
      </c>
      <c r="E208" s="1">
        <f>IFERROR(__xludf.DUMMYFUNCTION("""COMPUTED_VALUE"""),1584.74)</f>
        <v>1584.74</v>
      </c>
      <c r="G208" s="2">
        <f>IFERROR(__xludf.DUMMYFUNCTION("""COMPUTED_VALUE"""),45590.66666666667)</f>
        <v>45590.66667</v>
      </c>
      <c r="H208" s="1">
        <f>IFERROR(__xludf.DUMMYFUNCTION("""COMPUTED_VALUE"""),1568.31)</f>
        <v>1568.31</v>
      </c>
      <c r="J208" s="2">
        <f>IFERROR(__xludf.DUMMYFUNCTION("""COMPUTED_VALUE"""),45590.66666666667)</f>
        <v>45590.66667</v>
      </c>
      <c r="K208" s="1">
        <f>IFERROR(__xludf.DUMMYFUNCTION("""COMPUTED_VALUE"""),1570.11)</f>
        <v>1570.11</v>
      </c>
      <c r="M208" s="2">
        <f>IFERROR(__xludf.DUMMYFUNCTION("""COMPUTED_VALUE"""),45590.66666666667)</f>
        <v>45590.66667</v>
      </c>
      <c r="N208" s="1">
        <f>IFERROR(__xludf.DUMMYFUNCTION("""COMPUTED_VALUE"""),2.44564645E8)</f>
        <v>244564645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IFERROR(__xludf.DUMMYFUNCTION("""COMPUTED_VALUE"""),1573.13)</f>
        <v>1573.13</v>
      </c>
      <c r="D209" s="2">
        <f>IFERROR(__xludf.DUMMYFUNCTION("""COMPUTED_VALUE"""),45593.66666666667)</f>
        <v>45593.66667</v>
      </c>
      <c r="E209" s="1">
        <f>IFERROR(__xludf.DUMMYFUNCTION("""COMPUTED_VALUE"""),1580.15)</f>
        <v>1580.15</v>
      </c>
      <c r="G209" s="2">
        <f>IFERROR(__xludf.DUMMYFUNCTION("""COMPUTED_VALUE"""),45593.66666666667)</f>
        <v>45593.66667</v>
      </c>
      <c r="H209" s="1">
        <f>IFERROR(__xludf.DUMMYFUNCTION("""COMPUTED_VALUE"""),1571.1)</f>
        <v>1571.1</v>
      </c>
      <c r="J209" s="2">
        <f>IFERROR(__xludf.DUMMYFUNCTION("""COMPUTED_VALUE"""),45593.66666666667)</f>
        <v>45593.66667</v>
      </c>
      <c r="K209" s="1">
        <f>IFERROR(__xludf.DUMMYFUNCTION("""COMPUTED_VALUE"""),1573.12)</f>
        <v>1573.12</v>
      </c>
      <c r="M209" s="2">
        <f>IFERROR(__xludf.DUMMYFUNCTION("""COMPUTED_VALUE"""),45593.66666666667)</f>
        <v>45593.66667</v>
      </c>
      <c r="N209" s="1">
        <f>IFERROR(__xludf.DUMMYFUNCTION("""COMPUTED_VALUE"""),2.39337203E8)</f>
        <v>239337203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IFERROR(__xludf.DUMMYFUNCTION("""COMPUTED_VALUE"""),1572.85)</f>
        <v>1572.85</v>
      </c>
      <c r="D210" s="2">
        <f>IFERROR(__xludf.DUMMYFUNCTION("""COMPUTED_VALUE"""),45594.66666666667)</f>
        <v>45594.66667</v>
      </c>
      <c r="E210" s="1">
        <f>IFERROR(__xludf.DUMMYFUNCTION("""COMPUTED_VALUE"""),1578.75)</f>
        <v>1578.75</v>
      </c>
      <c r="G210" s="2">
        <f>IFERROR(__xludf.DUMMYFUNCTION("""COMPUTED_VALUE"""),45594.66666666667)</f>
        <v>45594.66667</v>
      </c>
      <c r="H210" s="1">
        <f>IFERROR(__xludf.DUMMYFUNCTION("""COMPUTED_VALUE"""),1569.44)</f>
        <v>1569.44</v>
      </c>
      <c r="J210" s="2">
        <f>IFERROR(__xludf.DUMMYFUNCTION("""COMPUTED_VALUE"""),45594.66666666667)</f>
        <v>45594.66667</v>
      </c>
      <c r="K210" s="1">
        <f>IFERROR(__xludf.DUMMYFUNCTION("""COMPUTED_VALUE"""),1569.8)</f>
        <v>1569.8</v>
      </c>
      <c r="M210" s="2">
        <f>IFERROR(__xludf.DUMMYFUNCTION("""COMPUTED_VALUE"""),45594.66666666667)</f>
        <v>45594.66667</v>
      </c>
      <c r="N210" s="1">
        <f>IFERROR(__xludf.DUMMYFUNCTION("""COMPUTED_VALUE"""),3.12505581E8)</f>
        <v>312505581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IFERROR(__xludf.DUMMYFUNCTION("""COMPUTED_VALUE"""),1547.41)</f>
        <v>1547.41</v>
      </c>
      <c r="D211" s="2">
        <f>IFERROR(__xludf.DUMMYFUNCTION("""COMPUTED_VALUE"""),45595.66666666667)</f>
        <v>45595.66667</v>
      </c>
      <c r="E211" s="1">
        <f>IFERROR(__xludf.DUMMYFUNCTION("""COMPUTED_VALUE"""),1569.07)</f>
        <v>1569.07</v>
      </c>
      <c r="G211" s="2">
        <f>IFERROR(__xludf.DUMMYFUNCTION("""COMPUTED_VALUE"""),45595.66666666667)</f>
        <v>45595.66667</v>
      </c>
      <c r="H211" s="1">
        <f>IFERROR(__xludf.DUMMYFUNCTION("""COMPUTED_VALUE"""),1542.47)</f>
        <v>1542.47</v>
      </c>
      <c r="J211" s="2">
        <f>IFERROR(__xludf.DUMMYFUNCTION("""COMPUTED_VALUE"""),45595.66666666667)</f>
        <v>45595.66667</v>
      </c>
      <c r="K211" s="1">
        <f>IFERROR(__xludf.DUMMYFUNCTION("""COMPUTED_VALUE"""),1567.35)</f>
        <v>1567.35</v>
      </c>
      <c r="M211" s="2">
        <f>IFERROR(__xludf.DUMMYFUNCTION("""COMPUTED_VALUE"""),45595.66666666667)</f>
        <v>45595.66667</v>
      </c>
      <c r="N211" s="1">
        <f>IFERROR(__xludf.DUMMYFUNCTION("""COMPUTED_VALUE"""),3.16706417E8)</f>
        <v>316706417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IFERROR(__xludf.DUMMYFUNCTION("""COMPUTED_VALUE"""),1562.35)</f>
        <v>1562.35</v>
      </c>
      <c r="D212" s="2">
        <f>IFERROR(__xludf.DUMMYFUNCTION("""COMPUTED_VALUE"""),45596.66666666667)</f>
        <v>45596.66667</v>
      </c>
      <c r="E212" s="1">
        <f>IFERROR(__xludf.DUMMYFUNCTION("""COMPUTED_VALUE"""),1564.37)</f>
        <v>1564.37</v>
      </c>
      <c r="G212" s="2">
        <f>IFERROR(__xludf.DUMMYFUNCTION("""COMPUTED_VALUE"""),45596.66666666667)</f>
        <v>45596.66667</v>
      </c>
      <c r="H212" s="1">
        <f>IFERROR(__xludf.DUMMYFUNCTION("""COMPUTED_VALUE"""),1553.5)</f>
        <v>1553.5</v>
      </c>
      <c r="J212" s="2">
        <f>IFERROR(__xludf.DUMMYFUNCTION("""COMPUTED_VALUE"""),45596.66666666667)</f>
        <v>45596.66667</v>
      </c>
      <c r="K212" s="1">
        <f>IFERROR(__xludf.DUMMYFUNCTION("""COMPUTED_VALUE"""),1553.57)</f>
        <v>1553.57</v>
      </c>
      <c r="M212" s="2">
        <f>IFERROR(__xludf.DUMMYFUNCTION("""COMPUTED_VALUE"""),45596.66666666667)</f>
        <v>45596.66667</v>
      </c>
      <c r="N212" s="1">
        <f>IFERROR(__xludf.DUMMYFUNCTION("""COMPUTED_VALUE"""),3.12160222E8)</f>
        <v>312160222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IFERROR(__xludf.DUMMYFUNCTION("""COMPUTED_VALUE"""),1555.65)</f>
        <v>1555.65</v>
      </c>
      <c r="D213" s="2">
        <f>IFERROR(__xludf.DUMMYFUNCTION("""COMPUTED_VALUE"""),45597.66666666667)</f>
        <v>45597.66667</v>
      </c>
      <c r="E213" s="1">
        <f>IFERROR(__xludf.DUMMYFUNCTION("""COMPUTED_VALUE"""),1569.71)</f>
        <v>1569.71</v>
      </c>
      <c r="G213" s="2">
        <f>IFERROR(__xludf.DUMMYFUNCTION("""COMPUTED_VALUE"""),45597.66666666667)</f>
        <v>45597.66667</v>
      </c>
      <c r="H213" s="1">
        <f>IFERROR(__xludf.DUMMYFUNCTION("""COMPUTED_VALUE"""),1555.65)</f>
        <v>1555.65</v>
      </c>
      <c r="J213" s="2">
        <f>IFERROR(__xludf.DUMMYFUNCTION("""COMPUTED_VALUE"""),45597.66666666667)</f>
        <v>45597.66667</v>
      </c>
      <c r="K213" s="1">
        <f>IFERROR(__xludf.DUMMYFUNCTION("""COMPUTED_VALUE"""),1563.32)</f>
        <v>1563.32</v>
      </c>
      <c r="M213" s="2">
        <f>IFERROR(__xludf.DUMMYFUNCTION("""COMPUTED_VALUE"""),45597.66666666667)</f>
        <v>45597.66667</v>
      </c>
      <c r="N213" s="1">
        <f>IFERROR(__xludf.DUMMYFUNCTION("""COMPUTED_VALUE"""),2.90653025E8)</f>
        <v>290653025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IFERROR(__xludf.DUMMYFUNCTION("""COMPUTED_VALUE"""),1560.61)</f>
        <v>1560.61</v>
      </c>
      <c r="D214" s="2">
        <f>IFERROR(__xludf.DUMMYFUNCTION("""COMPUTED_VALUE"""),45600.66666666667)</f>
        <v>45600.66667</v>
      </c>
      <c r="E214" s="1">
        <f>IFERROR(__xludf.DUMMYFUNCTION("""COMPUTED_VALUE"""),1565.65)</f>
        <v>1565.65</v>
      </c>
      <c r="G214" s="2">
        <f>IFERROR(__xludf.DUMMYFUNCTION("""COMPUTED_VALUE"""),45600.66666666667)</f>
        <v>45600.66667</v>
      </c>
      <c r="H214" s="1">
        <f>IFERROR(__xludf.DUMMYFUNCTION("""COMPUTED_VALUE"""),1551.34)</f>
        <v>1551.34</v>
      </c>
      <c r="J214" s="2">
        <f>IFERROR(__xludf.DUMMYFUNCTION("""COMPUTED_VALUE"""),45600.66666666667)</f>
        <v>45600.66667</v>
      </c>
      <c r="K214" s="1">
        <f>IFERROR(__xludf.DUMMYFUNCTION("""COMPUTED_VALUE"""),1553.75)</f>
        <v>1553.75</v>
      </c>
      <c r="M214" s="2">
        <f>IFERROR(__xludf.DUMMYFUNCTION("""COMPUTED_VALUE"""),45600.66666666667)</f>
        <v>45600.66667</v>
      </c>
      <c r="N214" s="1">
        <f>IFERROR(__xludf.DUMMYFUNCTION("""COMPUTED_VALUE"""),2.74078759E8)</f>
        <v>274078759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IFERROR(__xludf.DUMMYFUNCTION("""COMPUTED_VALUE"""),1550.38)</f>
        <v>1550.38</v>
      </c>
      <c r="D215" s="2">
        <f>IFERROR(__xludf.DUMMYFUNCTION("""COMPUTED_VALUE"""),45601.66666666667)</f>
        <v>45601.66667</v>
      </c>
      <c r="E215" s="1">
        <f>IFERROR(__xludf.DUMMYFUNCTION("""COMPUTED_VALUE"""),1566.13)</f>
        <v>1566.13</v>
      </c>
      <c r="G215" s="2">
        <f>IFERROR(__xludf.DUMMYFUNCTION("""COMPUTED_VALUE"""),45601.66666666667)</f>
        <v>45601.66667</v>
      </c>
      <c r="H215" s="1">
        <f>IFERROR(__xludf.DUMMYFUNCTION("""COMPUTED_VALUE"""),1545.22)</f>
        <v>1545.22</v>
      </c>
      <c r="J215" s="2">
        <f>IFERROR(__xludf.DUMMYFUNCTION("""COMPUTED_VALUE"""),45601.66666666667)</f>
        <v>45601.66667</v>
      </c>
      <c r="K215" s="1">
        <f>IFERROR(__xludf.DUMMYFUNCTION("""COMPUTED_VALUE"""),1565.86)</f>
        <v>1565.86</v>
      </c>
      <c r="M215" s="2">
        <f>IFERROR(__xludf.DUMMYFUNCTION("""COMPUTED_VALUE"""),45601.66666666667)</f>
        <v>45601.66667</v>
      </c>
      <c r="N215" s="1">
        <f>IFERROR(__xludf.DUMMYFUNCTION("""COMPUTED_VALUE"""),2.69081528E8)</f>
        <v>269081528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IFERROR(__xludf.DUMMYFUNCTION("""COMPUTED_VALUE"""),1576.48)</f>
        <v>1576.48</v>
      </c>
      <c r="D216" s="2">
        <f>IFERROR(__xludf.DUMMYFUNCTION("""COMPUTED_VALUE"""),45602.66666666667)</f>
        <v>45602.66667</v>
      </c>
      <c r="E216" s="1">
        <f>IFERROR(__xludf.DUMMYFUNCTION("""COMPUTED_VALUE"""),1595.42)</f>
        <v>1595.42</v>
      </c>
      <c r="G216" s="2">
        <f>IFERROR(__xludf.DUMMYFUNCTION("""COMPUTED_VALUE"""),45602.66666666667)</f>
        <v>45602.66667</v>
      </c>
      <c r="H216" s="1">
        <f>IFERROR(__xludf.DUMMYFUNCTION("""COMPUTED_VALUE"""),1560.06)</f>
        <v>1560.06</v>
      </c>
      <c r="J216" s="2">
        <f>IFERROR(__xludf.DUMMYFUNCTION("""COMPUTED_VALUE"""),45602.66666666667)</f>
        <v>45602.66667</v>
      </c>
      <c r="K216" s="1">
        <f>IFERROR(__xludf.DUMMYFUNCTION("""COMPUTED_VALUE"""),1568.49)</f>
        <v>1568.49</v>
      </c>
      <c r="M216" s="2">
        <f>IFERROR(__xludf.DUMMYFUNCTION("""COMPUTED_VALUE"""),45602.66666666667)</f>
        <v>45602.66667</v>
      </c>
      <c r="N216" s="1">
        <f>IFERROR(__xludf.DUMMYFUNCTION("""COMPUTED_VALUE"""),4.28456176E8)</f>
        <v>428456176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IFERROR(__xludf.DUMMYFUNCTION("""COMPUTED_VALUE"""),1574.42)</f>
        <v>1574.42</v>
      </c>
      <c r="D217" s="2">
        <f>IFERROR(__xludf.DUMMYFUNCTION("""COMPUTED_VALUE"""),45603.66666666667)</f>
        <v>45603.66667</v>
      </c>
      <c r="E217" s="1">
        <f>IFERROR(__xludf.DUMMYFUNCTION("""COMPUTED_VALUE"""),1580.99)</f>
        <v>1580.99</v>
      </c>
      <c r="G217" s="2">
        <f>IFERROR(__xludf.DUMMYFUNCTION("""COMPUTED_VALUE"""),45603.66666666667)</f>
        <v>45603.66667</v>
      </c>
      <c r="H217" s="1">
        <f>IFERROR(__xludf.DUMMYFUNCTION("""COMPUTED_VALUE"""),1569.89)</f>
        <v>1569.89</v>
      </c>
      <c r="J217" s="2">
        <f>IFERROR(__xludf.DUMMYFUNCTION("""COMPUTED_VALUE"""),45603.66666666667)</f>
        <v>45603.66667</v>
      </c>
      <c r="K217" s="1">
        <f>IFERROR(__xludf.DUMMYFUNCTION("""COMPUTED_VALUE"""),1578.18)</f>
        <v>1578.18</v>
      </c>
      <c r="M217" s="2">
        <f>IFERROR(__xludf.DUMMYFUNCTION("""COMPUTED_VALUE"""),45603.66666666667)</f>
        <v>45603.66667</v>
      </c>
      <c r="N217" s="1">
        <f>IFERROR(__xludf.DUMMYFUNCTION("""COMPUTED_VALUE"""),3.80039629E8)</f>
        <v>380039629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IFERROR(__xludf.DUMMYFUNCTION("""COMPUTED_VALUE"""),1581.5)</f>
        <v>1581.5</v>
      </c>
      <c r="D218" s="2">
        <f>IFERROR(__xludf.DUMMYFUNCTION("""COMPUTED_VALUE"""),45604.66666666667)</f>
        <v>45604.66667</v>
      </c>
      <c r="E218" s="1">
        <f>IFERROR(__xludf.DUMMYFUNCTION("""COMPUTED_VALUE"""),1597.65)</f>
        <v>1597.65</v>
      </c>
      <c r="G218" s="2">
        <f>IFERROR(__xludf.DUMMYFUNCTION("""COMPUTED_VALUE"""),45604.66666666667)</f>
        <v>45604.66667</v>
      </c>
      <c r="H218" s="1">
        <f>IFERROR(__xludf.DUMMYFUNCTION("""COMPUTED_VALUE"""),1579.52)</f>
        <v>1579.52</v>
      </c>
      <c r="J218" s="2">
        <f>IFERROR(__xludf.DUMMYFUNCTION("""COMPUTED_VALUE"""),45604.66666666667)</f>
        <v>45604.66667</v>
      </c>
      <c r="K218" s="1">
        <f>IFERROR(__xludf.DUMMYFUNCTION("""COMPUTED_VALUE"""),1589.71)</f>
        <v>1589.71</v>
      </c>
      <c r="M218" s="2">
        <f>IFERROR(__xludf.DUMMYFUNCTION("""COMPUTED_VALUE"""),45604.66666666667)</f>
        <v>45604.66667</v>
      </c>
      <c r="N218" s="1">
        <f>IFERROR(__xludf.DUMMYFUNCTION("""COMPUTED_VALUE"""),3.41050412E8)</f>
        <v>341050412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IFERROR(__xludf.DUMMYFUNCTION("""COMPUTED_VALUE"""),1592.86)</f>
        <v>1592.86</v>
      </c>
      <c r="D219" s="2">
        <f>IFERROR(__xludf.DUMMYFUNCTION("""COMPUTED_VALUE"""),45607.66666666667)</f>
        <v>45607.66667</v>
      </c>
      <c r="E219" s="1">
        <f>IFERROR(__xludf.DUMMYFUNCTION("""COMPUTED_VALUE"""),1594.77)</f>
        <v>1594.77</v>
      </c>
      <c r="G219" s="2">
        <f>IFERROR(__xludf.DUMMYFUNCTION("""COMPUTED_VALUE"""),45607.66666666667)</f>
        <v>45607.66667</v>
      </c>
      <c r="H219" s="1">
        <f>IFERROR(__xludf.DUMMYFUNCTION("""COMPUTED_VALUE"""),1579.64)</f>
        <v>1579.64</v>
      </c>
      <c r="J219" s="2">
        <f>IFERROR(__xludf.DUMMYFUNCTION("""COMPUTED_VALUE"""),45607.66666666667)</f>
        <v>45607.66667</v>
      </c>
      <c r="K219" s="1">
        <f>IFERROR(__xludf.DUMMYFUNCTION("""COMPUTED_VALUE"""),1581.17)</f>
        <v>1581.17</v>
      </c>
      <c r="M219" s="2">
        <f>IFERROR(__xludf.DUMMYFUNCTION("""COMPUTED_VALUE"""),45607.66666666667)</f>
        <v>45607.66667</v>
      </c>
      <c r="N219" s="1">
        <f>IFERROR(__xludf.DUMMYFUNCTION("""COMPUTED_VALUE"""),3.53174929E8)</f>
        <v>353174929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IFERROR(__xludf.DUMMYFUNCTION("""COMPUTED_VALUE"""),1580.45)</f>
        <v>1580.45</v>
      </c>
      <c r="D220" s="2">
        <f>IFERROR(__xludf.DUMMYFUNCTION("""COMPUTED_VALUE"""),45608.66666666667)</f>
        <v>45608.66667</v>
      </c>
      <c r="E220" s="1">
        <f>IFERROR(__xludf.DUMMYFUNCTION("""COMPUTED_VALUE"""),1581.37)</f>
        <v>1581.37</v>
      </c>
      <c r="G220" s="2">
        <f>IFERROR(__xludf.DUMMYFUNCTION("""COMPUTED_VALUE"""),45608.66666666667)</f>
        <v>45608.66667</v>
      </c>
      <c r="H220" s="1">
        <f>IFERROR(__xludf.DUMMYFUNCTION("""COMPUTED_VALUE"""),1558.75)</f>
        <v>1558.75</v>
      </c>
      <c r="J220" s="2">
        <f>IFERROR(__xludf.DUMMYFUNCTION("""COMPUTED_VALUE"""),45608.66666666667)</f>
        <v>45608.66667</v>
      </c>
      <c r="K220" s="1">
        <f>IFERROR(__xludf.DUMMYFUNCTION("""COMPUTED_VALUE"""),1559.37)</f>
        <v>1559.37</v>
      </c>
      <c r="M220" s="2">
        <f>IFERROR(__xludf.DUMMYFUNCTION("""COMPUTED_VALUE"""),45608.66666666667)</f>
        <v>45608.66667</v>
      </c>
      <c r="N220" s="1">
        <f>IFERROR(__xludf.DUMMYFUNCTION("""COMPUTED_VALUE"""),3.27235497E8)</f>
        <v>327235497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IFERROR(__xludf.DUMMYFUNCTION("""COMPUTED_VALUE"""),1559.63)</f>
        <v>1559.63</v>
      </c>
      <c r="D221" s="2">
        <f>IFERROR(__xludf.DUMMYFUNCTION("""COMPUTED_VALUE"""),45609.66666666667)</f>
        <v>45609.66667</v>
      </c>
      <c r="E221" s="1">
        <f>IFERROR(__xludf.DUMMYFUNCTION("""COMPUTED_VALUE"""),1564.01)</f>
        <v>1564.01</v>
      </c>
      <c r="G221" s="2">
        <f>IFERROR(__xludf.DUMMYFUNCTION("""COMPUTED_VALUE"""),45609.66666666667)</f>
        <v>45609.66667</v>
      </c>
      <c r="H221" s="1">
        <f>IFERROR(__xludf.DUMMYFUNCTION("""COMPUTED_VALUE"""),1553.43)</f>
        <v>1553.43</v>
      </c>
      <c r="J221" s="2">
        <f>IFERROR(__xludf.DUMMYFUNCTION("""COMPUTED_VALUE"""),45609.66666666667)</f>
        <v>45609.66667</v>
      </c>
      <c r="K221" s="1">
        <f>IFERROR(__xludf.DUMMYFUNCTION("""COMPUTED_VALUE"""),1554.67)</f>
        <v>1554.67</v>
      </c>
      <c r="M221" s="2">
        <f>IFERROR(__xludf.DUMMYFUNCTION("""COMPUTED_VALUE"""),45609.66666666667)</f>
        <v>45609.66667</v>
      </c>
      <c r="N221" s="1">
        <f>IFERROR(__xludf.DUMMYFUNCTION("""COMPUTED_VALUE"""),3.07156928E8)</f>
        <v>307156928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IFERROR(__xludf.DUMMYFUNCTION("""COMPUTED_VALUE"""),1554.05)</f>
        <v>1554.05</v>
      </c>
      <c r="D222" s="2">
        <f>IFERROR(__xludf.DUMMYFUNCTION("""COMPUTED_VALUE"""),45610.66666666667)</f>
        <v>45610.66667</v>
      </c>
      <c r="E222" s="1">
        <f>IFERROR(__xludf.DUMMYFUNCTION("""COMPUTED_VALUE"""),1554.05)</f>
        <v>1554.05</v>
      </c>
      <c r="G222" s="2">
        <f>IFERROR(__xludf.DUMMYFUNCTION("""COMPUTED_VALUE"""),45610.66666666667)</f>
        <v>45610.66667</v>
      </c>
      <c r="H222" s="1">
        <f>IFERROR(__xludf.DUMMYFUNCTION("""COMPUTED_VALUE"""),1528.45)</f>
        <v>1528.45</v>
      </c>
      <c r="J222" s="2">
        <f>IFERROR(__xludf.DUMMYFUNCTION("""COMPUTED_VALUE"""),45610.66666666667)</f>
        <v>45610.66667</v>
      </c>
      <c r="K222" s="1">
        <f>IFERROR(__xludf.DUMMYFUNCTION("""COMPUTED_VALUE"""),1530.2)</f>
        <v>1530.2</v>
      </c>
      <c r="M222" s="2">
        <f>IFERROR(__xludf.DUMMYFUNCTION("""COMPUTED_VALUE"""),45610.66666666667)</f>
        <v>45610.66667</v>
      </c>
      <c r="N222" s="1">
        <f>IFERROR(__xludf.DUMMYFUNCTION("""COMPUTED_VALUE"""),3.24246885E8)</f>
        <v>324246885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IFERROR(__xludf.DUMMYFUNCTION("""COMPUTED_VALUE"""),1526.46)</f>
        <v>1526.46</v>
      </c>
      <c r="D223" s="2">
        <f>IFERROR(__xludf.DUMMYFUNCTION("""COMPUTED_VALUE"""),45611.66666666667)</f>
        <v>45611.66667</v>
      </c>
      <c r="E223" s="1">
        <f>IFERROR(__xludf.DUMMYFUNCTION("""COMPUTED_VALUE"""),1526.46)</f>
        <v>1526.46</v>
      </c>
      <c r="G223" s="2">
        <f>IFERROR(__xludf.DUMMYFUNCTION("""COMPUTED_VALUE"""),45611.66666666667)</f>
        <v>45611.66667</v>
      </c>
      <c r="H223" s="1">
        <f>IFERROR(__xludf.DUMMYFUNCTION("""COMPUTED_VALUE"""),1496.03)</f>
        <v>1496.03</v>
      </c>
      <c r="J223" s="2">
        <f>IFERROR(__xludf.DUMMYFUNCTION("""COMPUTED_VALUE"""),45611.66666666667)</f>
        <v>45611.66667</v>
      </c>
      <c r="K223" s="1">
        <f>IFERROR(__xludf.DUMMYFUNCTION("""COMPUTED_VALUE"""),1498.31)</f>
        <v>1498.31</v>
      </c>
      <c r="M223" s="2">
        <f>IFERROR(__xludf.DUMMYFUNCTION("""COMPUTED_VALUE"""),45611.66666666667)</f>
        <v>45611.66667</v>
      </c>
      <c r="N223" s="1">
        <f>IFERROR(__xludf.DUMMYFUNCTION("""COMPUTED_VALUE"""),5.33036634E8)</f>
        <v>533036634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IFERROR(__xludf.DUMMYFUNCTION("""COMPUTED_VALUE"""),1499.09)</f>
        <v>1499.09</v>
      </c>
      <c r="D224" s="2">
        <f>IFERROR(__xludf.DUMMYFUNCTION("""COMPUTED_VALUE"""),45614.66666666667)</f>
        <v>45614.66667</v>
      </c>
      <c r="E224" s="1">
        <f>IFERROR(__xludf.DUMMYFUNCTION("""COMPUTED_VALUE"""),1499.45)</f>
        <v>1499.45</v>
      </c>
      <c r="G224" s="2">
        <f>IFERROR(__xludf.DUMMYFUNCTION("""COMPUTED_VALUE"""),45614.66666666667)</f>
        <v>45614.66667</v>
      </c>
      <c r="H224" s="1">
        <f>IFERROR(__xludf.DUMMYFUNCTION("""COMPUTED_VALUE"""),1492.12)</f>
        <v>1492.12</v>
      </c>
      <c r="J224" s="2">
        <f>IFERROR(__xludf.DUMMYFUNCTION("""COMPUTED_VALUE"""),45614.66666666667)</f>
        <v>45614.66667</v>
      </c>
      <c r="K224" s="1">
        <f>IFERROR(__xludf.DUMMYFUNCTION("""COMPUTED_VALUE"""),1497.57)</f>
        <v>1497.57</v>
      </c>
      <c r="M224" s="2">
        <f>IFERROR(__xludf.DUMMYFUNCTION("""COMPUTED_VALUE"""),45614.66666666667)</f>
        <v>45614.66667</v>
      </c>
      <c r="N224" s="1">
        <f>IFERROR(__xludf.DUMMYFUNCTION("""COMPUTED_VALUE"""),3.82756186E8)</f>
        <v>382756186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IFERROR(__xludf.DUMMYFUNCTION("""COMPUTED_VALUE"""),1492.78)</f>
        <v>1492.78</v>
      </c>
      <c r="D225" s="2">
        <f>IFERROR(__xludf.DUMMYFUNCTION("""COMPUTED_VALUE"""),45615.66666666667)</f>
        <v>45615.66667</v>
      </c>
      <c r="E225" s="1">
        <f>IFERROR(__xludf.DUMMYFUNCTION("""COMPUTED_VALUE"""),1496.23)</f>
        <v>1496.23</v>
      </c>
      <c r="G225" s="2">
        <f>IFERROR(__xludf.DUMMYFUNCTION("""COMPUTED_VALUE"""),45615.66666666667)</f>
        <v>45615.66667</v>
      </c>
      <c r="H225" s="1">
        <f>IFERROR(__xludf.DUMMYFUNCTION("""COMPUTED_VALUE"""),1480.98)</f>
        <v>1480.98</v>
      </c>
      <c r="J225" s="2">
        <f>IFERROR(__xludf.DUMMYFUNCTION("""COMPUTED_VALUE"""),45615.66666666667)</f>
        <v>45615.66667</v>
      </c>
      <c r="K225" s="1">
        <f>IFERROR(__xludf.DUMMYFUNCTION("""COMPUTED_VALUE"""),1492.44)</f>
        <v>1492.44</v>
      </c>
      <c r="M225" s="2">
        <f>IFERROR(__xludf.DUMMYFUNCTION("""COMPUTED_VALUE"""),45615.66666666667)</f>
        <v>45615.66667</v>
      </c>
      <c r="N225" s="1">
        <f>IFERROR(__xludf.DUMMYFUNCTION("""COMPUTED_VALUE"""),3.36340144E8)</f>
        <v>336340144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IFERROR(__xludf.DUMMYFUNCTION("""COMPUTED_VALUE"""),1493.15)</f>
        <v>1493.15</v>
      </c>
      <c r="D226" s="2">
        <f>IFERROR(__xludf.DUMMYFUNCTION("""COMPUTED_VALUE"""),45616.66666666667)</f>
        <v>45616.66667</v>
      </c>
      <c r="E226" s="1">
        <f>IFERROR(__xludf.DUMMYFUNCTION("""COMPUTED_VALUE"""),1511.84)</f>
        <v>1511.84</v>
      </c>
      <c r="G226" s="2">
        <f>IFERROR(__xludf.DUMMYFUNCTION("""COMPUTED_VALUE"""),45616.66666666667)</f>
        <v>45616.66667</v>
      </c>
      <c r="H226" s="1">
        <f>IFERROR(__xludf.DUMMYFUNCTION("""COMPUTED_VALUE"""),1493.15)</f>
        <v>1493.15</v>
      </c>
      <c r="J226" s="2">
        <f>IFERROR(__xludf.DUMMYFUNCTION("""COMPUTED_VALUE"""),45616.66666666667)</f>
        <v>45616.66667</v>
      </c>
      <c r="K226" s="1">
        <f>IFERROR(__xludf.DUMMYFUNCTION("""COMPUTED_VALUE"""),1510.3)</f>
        <v>1510.3</v>
      </c>
      <c r="M226" s="2">
        <f>IFERROR(__xludf.DUMMYFUNCTION("""COMPUTED_VALUE"""),45616.66666666667)</f>
        <v>45616.66667</v>
      </c>
      <c r="N226" s="1">
        <f>IFERROR(__xludf.DUMMYFUNCTION("""COMPUTED_VALUE"""),2.98296239E8)</f>
        <v>298296239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IFERROR(__xludf.DUMMYFUNCTION("""COMPUTED_VALUE"""),1511.45)</f>
        <v>1511.45</v>
      </c>
      <c r="D227" s="2">
        <f>IFERROR(__xludf.DUMMYFUNCTION("""COMPUTED_VALUE"""),45617.66666666667)</f>
        <v>45617.66667</v>
      </c>
      <c r="E227" s="1">
        <f>IFERROR(__xludf.DUMMYFUNCTION("""COMPUTED_VALUE"""),1524.87)</f>
        <v>1524.87</v>
      </c>
      <c r="G227" s="2">
        <f>IFERROR(__xludf.DUMMYFUNCTION("""COMPUTED_VALUE"""),45617.66666666667)</f>
        <v>45617.66667</v>
      </c>
      <c r="H227" s="1">
        <f>IFERROR(__xludf.DUMMYFUNCTION("""COMPUTED_VALUE"""),1503.63)</f>
        <v>1503.63</v>
      </c>
      <c r="J227" s="2">
        <f>IFERROR(__xludf.DUMMYFUNCTION("""COMPUTED_VALUE"""),45617.66666666667)</f>
        <v>45617.66667</v>
      </c>
      <c r="K227" s="1">
        <f>IFERROR(__xludf.DUMMYFUNCTION("""COMPUTED_VALUE"""),1522.81)</f>
        <v>1522.81</v>
      </c>
      <c r="M227" s="2">
        <f>IFERROR(__xludf.DUMMYFUNCTION("""COMPUTED_VALUE"""),45617.66666666667)</f>
        <v>45617.66667</v>
      </c>
      <c r="N227" s="1">
        <f>IFERROR(__xludf.DUMMYFUNCTION("""COMPUTED_VALUE"""),2.86831681E8)</f>
        <v>286831681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IFERROR(__xludf.DUMMYFUNCTION("""COMPUTED_VALUE"""),1523.44)</f>
        <v>1523.44</v>
      </c>
      <c r="D228" s="2">
        <f>IFERROR(__xludf.DUMMYFUNCTION("""COMPUTED_VALUE"""),45618.66666666667)</f>
        <v>45618.66667</v>
      </c>
      <c r="E228" s="1">
        <f>IFERROR(__xludf.DUMMYFUNCTION("""COMPUTED_VALUE"""),1532.08)</f>
        <v>1532.08</v>
      </c>
      <c r="G228" s="2">
        <f>IFERROR(__xludf.DUMMYFUNCTION("""COMPUTED_VALUE"""),45618.66666666667)</f>
        <v>45618.66667</v>
      </c>
      <c r="H228" s="1">
        <f>IFERROR(__xludf.DUMMYFUNCTION("""COMPUTED_VALUE"""),1522.51)</f>
        <v>1522.51</v>
      </c>
      <c r="J228" s="2">
        <f>IFERROR(__xludf.DUMMYFUNCTION("""COMPUTED_VALUE"""),45618.66666666667)</f>
        <v>45618.66667</v>
      </c>
      <c r="K228" s="1">
        <f>IFERROR(__xludf.DUMMYFUNCTION("""COMPUTED_VALUE"""),1525.24)</f>
        <v>1525.24</v>
      </c>
      <c r="M228" s="2">
        <f>IFERROR(__xludf.DUMMYFUNCTION("""COMPUTED_VALUE"""),45618.66666666667)</f>
        <v>45618.66667</v>
      </c>
      <c r="N228" s="1">
        <f>IFERROR(__xludf.DUMMYFUNCTION("""COMPUTED_VALUE"""),3.0468613E8)</f>
        <v>304686130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IFERROR(__xludf.DUMMYFUNCTION("""COMPUTED_VALUE"""),1528.69)</f>
        <v>1528.69</v>
      </c>
      <c r="D229" s="2">
        <f>IFERROR(__xludf.DUMMYFUNCTION("""COMPUTED_VALUE"""),45621.66666666667)</f>
        <v>45621.66667</v>
      </c>
      <c r="E229" s="1">
        <f>IFERROR(__xludf.DUMMYFUNCTION("""COMPUTED_VALUE"""),1543.4)</f>
        <v>1543.4</v>
      </c>
      <c r="G229" s="2">
        <f>IFERROR(__xludf.DUMMYFUNCTION("""COMPUTED_VALUE"""),45621.66666666667)</f>
        <v>45621.66667</v>
      </c>
      <c r="H229" s="1">
        <f>IFERROR(__xludf.DUMMYFUNCTION("""COMPUTED_VALUE"""),1528.69)</f>
        <v>1528.69</v>
      </c>
      <c r="J229" s="2">
        <f>IFERROR(__xludf.DUMMYFUNCTION("""COMPUTED_VALUE"""),45621.66666666667)</f>
        <v>45621.66667</v>
      </c>
      <c r="K229" s="1">
        <f>IFERROR(__xludf.DUMMYFUNCTION("""COMPUTED_VALUE"""),1539.82)</f>
        <v>1539.82</v>
      </c>
      <c r="M229" s="2">
        <f>IFERROR(__xludf.DUMMYFUNCTION("""COMPUTED_VALUE"""),45621.66666666667)</f>
        <v>45621.66667</v>
      </c>
      <c r="N229" s="1">
        <f>IFERROR(__xludf.DUMMYFUNCTION("""COMPUTED_VALUE"""),4.44785713E8)</f>
        <v>444785713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IFERROR(__xludf.DUMMYFUNCTION("""COMPUTED_VALUE"""),1542.71)</f>
        <v>1542.71</v>
      </c>
      <c r="D230" s="2">
        <f>IFERROR(__xludf.DUMMYFUNCTION("""COMPUTED_VALUE"""),45622.66666666667)</f>
        <v>45622.66667</v>
      </c>
      <c r="E230" s="1">
        <f>IFERROR(__xludf.DUMMYFUNCTION("""COMPUTED_VALUE"""),1548.26)</f>
        <v>1548.26</v>
      </c>
      <c r="G230" s="2">
        <f>IFERROR(__xludf.DUMMYFUNCTION("""COMPUTED_VALUE"""),45622.66666666667)</f>
        <v>45622.66667</v>
      </c>
      <c r="H230" s="1">
        <f>IFERROR(__xludf.DUMMYFUNCTION("""COMPUTED_VALUE"""),1530.68)</f>
        <v>1530.68</v>
      </c>
      <c r="J230" s="2">
        <f>IFERROR(__xludf.DUMMYFUNCTION("""COMPUTED_VALUE"""),45622.66666666667)</f>
        <v>45622.66667</v>
      </c>
      <c r="K230" s="1">
        <f>IFERROR(__xludf.DUMMYFUNCTION("""COMPUTED_VALUE"""),1547.19)</f>
        <v>1547.19</v>
      </c>
      <c r="M230" s="2">
        <f>IFERROR(__xludf.DUMMYFUNCTION("""COMPUTED_VALUE"""),45622.66666666667)</f>
        <v>45622.66667</v>
      </c>
      <c r="N230" s="1">
        <f>IFERROR(__xludf.DUMMYFUNCTION("""COMPUTED_VALUE"""),2.79763501E8)</f>
        <v>279763501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IFERROR(__xludf.DUMMYFUNCTION("""COMPUTED_VALUE"""),1548.33)</f>
        <v>1548.33</v>
      </c>
      <c r="D231" s="2">
        <f>IFERROR(__xludf.DUMMYFUNCTION("""COMPUTED_VALUE"""),45623.66666666667)</f>
        <v>45623.66667</v>
      </c>
      <c r="E231" s="1">
        <f>IFERROR(__xludf.DUMMYFUNCTION("""COMPUTED_VALUE"""),1562.62)</f>
        <v>1562.62</v>
      </c>
      <c r="G231" s="2">
        <f>IFERROR(__xludf.DUMMYFUNCTION("""COMPUTED_VALUE"""),45623.66666666667)</f>
        <v>45623.66667</v>
      </c>
      <c r="H231" s="1">
        <f>IFERROR(__xludf.DUMMYFUNCTION("""COMPUTED_VALUE"""),1548.33)</f>
        <v>1548.33</v>
      </c>
      <c r="J231" s="2">
        <f>IFERROR(__xludf.DUMMYFUNCTION("""COMPUTED_VALUE"""),45623.66666666667)</f>
        <v>45623.66667</v>
      </c>
      <c r="K231" s="1">
        <f>IFERROR(__xludf.DUMMYFUNCTION("""COMPUTED_VALUE"""),1554.72)</f>
        <v>1554.72</v>
      </c>
      <c r="M231" s="2">
        <f>IFERROR(__xludf.DUMMYFUNCTION("""COMPUTED_VALUE"""),45623.66666666667)</f>
        <v>45623.66667</v>
      </c>
      <c r="N231" s="1">
        <f>IFERROR(__xludf.DUMMYFUNCTION("""COMPUTED_VALUE"""),2.22226252E8)</f>
        <v>222226252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IFERROR(__xludf.DUMMYFUNCTION("""COMPUTED_VALUE"""),1554.27)</f>
        <v>1554.27</v>
      </c>
      <c r="D232" s="2">
        <f>IFERROR(__xludf.DUMMYFUNCTION("""COMPUTED_VALUE"""),45625.54166666667)</f>
        <v>45625.54167</v>
      </c>
      <c r="E232" s="1">
        <f>IFERROR(__xludf.DUMMYFUNCTION("""COMPUTED_VALUE"""),1563.0)</f>
        <v>1563</v>
      </c>
      <c r="G232" s="2">
        <f>IFERROR(__xludf.DUMMYFUNCTION("""COMPUTED_VALUE"""),45625.54166666667)</f>
        <v>45625.54167</v>
      </c>
      <c r="H232" s="1">
        <f>IFERROR(__xludf.DUMMYFUNCTION("""COMPUTED_VALUE"""),1552.58)</f>
        <v>1552.58</v>
      </c>
      <c r="J232" s="2">
        <f>IFERROR(__xludf.DUMMYFUNCTION("""COMPUTED_VALUE"""),45625.54166666667)</f>
        <v>45625.54167</v>
      </c>
      <c r="K232" s="1">
        <f>IFERROR(__xludf.DUMMYFUNCTION("""COMPUTED_VALUE"""),1558.26)</f>
        <v>1558.26</v>
      </c>
      <c r="M232" s="2">
        <f>IFERROR(__xludf.DUMMYFUNCTION("""COMPUTED_VALUE"""),45625.54166666667)</f>
        <v>45625.54167</v>
      </c>
      <c r="N232" s="1">
        <f>IFERROR(__xludf.DUMMYFUNCTION("""COMPUTED_VALUE"""),1.4521021E8)</f>
        <v>145210210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IFERROR(__xludf.DUMMYFUNCTION("""COMPUTED_VALUE"""),1558.3)</f>
        <v>1558.3</v>
      </c>
      <c r="D233" s="2">
        <f>IFERROR(__xludf.DUMMYFUNCTION("""COMPUTED_VALUE"""),45628.66666666667)</f>
        <v>45628.66667</v>
      </c>
      <c r="E233" s="1">
        <f>IFERROR(__xludf.DUMMYFUNCTION("""COMPUTED_VALUE"""),1558.5)</f>
        <v>1558.5</v>
      </c>
      <c r="G233" s="2">
        <f>IFERROR(__xludf.DUMMYFUNCTION("""COMPUTED_VALUE"""),45628.66666666667)</f>
        <v>45628.66667</v>
      </c>
      <c r="H233" s="1">
        <f>IFERROR(__xludf.DUMMYFUNCTION("""COMPUTED_VALUE"""),1549.11)</f>
        <v>1549.11</v>
      </c>
      <c r="J233" s="2">
        <f>IFERROR(__xludf.DUMMYFUNCTION("""COMPUTED_VALUE"""),45628.66666666667)</f>
        <v>45628.66667</v>
      </c>
      <c r="K233" s="1">
        <f>IFERROR(__xludf.DUMMYFUNCTION("""COMPUTED_VALUE"""),1556.15)</f>
        <v>1556.15</v>
      </c>
      <c r="M233" s="2">
        <f>IFERROR(__xludf.DUMMYFUNCTION("""COMPUTED_VALUE"""),45628.66666666667)</f>
        <v>45628.66667</v>
      </c>
      <c r="N233" s="1">
        <f>IFERROR(__xludf.DUMMYFUNCTION("""COMPUTED_VALUE"""),2.62194991E8)</f>
        <v>262194991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IFERROR(__xludf.DUMMYFUNCTION("""COMPUTED_VALUE"""),1555.1)</f>
        <v>1555.1</v>
      </c>
      <c r="D234" s="2">
        <f>IFERROR(__xludf.DUMMYFUNCTION("""COMPUTED_VALUE"""),45629.66666666667)</f>
        <v>45629.66667</v>
      </c>
      <c r="E234" s="1">
        <f>IFERROR(__xludf.DUMMYFUNCTION("""COMPUTED_VALUE"""),1558.58)</f>
        <v>1558.58</v>
      </c>
      <c r="G234" s="2">
        <f>IFERROR(__xludf.DUMMYFUNCTION("""COMPUTED_VALUE"""),45629.66666666667)</f>
        <v>45629.66667</v>
      </c>
      <c r="H234" s="1">
        <f>IFERROR(__xludf.DUMMYFUNCTION("""COMPUTED_VALUE"""),1551.88)</f>
        <v>1551.88</v>
      </c>
      <c r="J234" s="2">
        <f>IFERROR(__xludf.DUMMYFUNCTION("""COMPUTED_VALUE"""),45629.66666666667)</f>
        <v>45629.66667</v>
      </c>
      <c r="K234" s="1">
        <f>IFERROR(__xludf.DUMMYFUNCTION("""COMPUTED_VALUE"""),1552.26)</f>
        <v>1552.26</v>
      </c>
      <c r="M234" s="2">
        <f>IFERROR(__xludf.DUMMYFUNCTION("""COMPUTED_VALUE"""),45629.66666666667)</f>
        <v>45629.66667</v>
      </c>
      <c r="N234" s="1">
        <f>IFERROR(__xludf.DUMMYFUNCTION("""COMPUTED_VALUE"""),2.73241086E8)</f>
        <v>273241086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IFERROR(__xludf.DUMMYFUNCTION("""COMPUTED_VALUE"""),1554.46)</f>
        <v>1554.46</v>
      </c>
      <c r="D235" s="2">
        <f>IFERROR(__xludf.DUMMYFUNCTION("""COMPUTED_VALUE"""),45630.66666666667)</f>
        <v>45630.66667</v>
      </c>
      <c r="E235" s="1">
        <f>IFERROR(__xludf.DUMMYFUNCTION("""COMPUTED_VALUE"""),1560.9)</f>
        <v>1560.9</v>
      </c>
      <c r="G235" s="2">
        <f>IFERROR(__xludf.DUMMYFUNCTION("""COMPUTED_VALUE"""),45630.66666666667)</f>
        <v>45630.66667</v>
      </c>
      <c r="H235" s="1">
        <f>IFERROR(__xludf.DUMMYFUNCTION("""COMPUTED_VALUE"""),1548.02)</f>
        <v>1548.02</v>
      </c>
      <c r="J235" s="2">
        <f>IFERROR(__xludf.DUMMYFUNCTION("""COMPUTED_VALUE"""),45630.66666666667)</f>
        <v>45630.66667</v>
      </c>
      <c r="K235" s="1">
        <f>IFERROR(__xludf.DUMMYFUNCTION("""COMPUTED_VALUE"""),1553.05)</f>
        <v>1553.05</v>
      </c>
      <c r="M235" s="2">
        <f>IFERROR(__xludf.DUMMYFUNCTION("""COMPUTED_VALUE"""),45630.66666666667)</f>
        <v>45630.66667</v>
      </c>
      <c r="N235" s="1">
        <f>IFERROR(__xludf.DUMMYFUNCTION("""COMPUTED_VALUE"""),2.67746893E8)</f>
        <v>267746893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IFERROR(__xludf.DUMMYFUNCTION("""COMPUTED_VALUE"""),1550.39)</f>
        <v>1550.39</v>
      </c>
      <c r="D236" s="2">
        <f>IFERROR(__xludf.DUMMYFUNCTION("""COMPUTED_VALUE"""),45631.66666666667)</f>
        <v>45631.66667</v>
      </c>
      <c r="E236" s="1">
        <f>IFERROR(__xludf.DUMMYFUNCTION("""COMPUTED_VALUE"""),1550.39)</f>
        <v>1550.39</v>
      </c>
      <c r="G236" s="2">
        <f>IFERROR(__xludf.DUMMYFUNCTION("""COMPUTED_VALUE"""),45631.66666666667)</f>
        <v>45631.66667</v>
      </c>
      <c r="H236" s="1">
        <f>IFERROR(__xludf.DUMMYFUNCTION("""COMPUTED_VALUE"""),1532.73)</f>
        <v>1532.73</v>
      </c>
      <c r="J236" s="2">
        <f>IFERROR(__xludf.DUMMYFUNCTION("""COMPUTED_VALUE"""),45631.66666666667)</f>
        <v>45631.66667</v>
      </c>
      <c r="K236" s="1">
        <f>IFERROR(__xludf.DUMMYFUNCTION("""COMPUTED_VALUE"""),1535.23)</f>
        <v>1535.23</v>
      </c>
      <c r="M236" s="2">
        <f>IFERROR(__xludf.DUMMYFUNCTION("""COMPUTED_VALUE"""),45631.66666666667)</f>
        <v>45631.66667</v>
      </c>
      <c r="N236" s="1">
        <f>IFERROR(__xludf.DUMMYFUNCTION("""COMPUTED_VALUE"""),2.72638668E8)</f>
        <v>272638668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IFERROR(__xludf.DUMMYFUNCTION("""COMPUTED_VALUE"""),1537.25)</f>
        <v>1537.25</v>
      </c>
      <c r="D237" s="2">
        <f>IFERROR(__xludf.DUMMYFUNCTION("""COMPUTED_VALUE"""),45632.66666666667)</f>
        <v>45632.66667</v>
      </c>
      <c r="E237" s="1">
        <f>IFERROR(__xludf.DUMMYFUNCTION("""COMPUTED_VALUE"""),1539.78)</f>
        <v>1539.78</v>
      </c>
      <c r="G237" s="2">
        <f>IFERROR(__xludf.DUMMYFUNCTION("""COMPUTED_VALUE"""),45632.66666666667)</f>
        <v>45632.66667</v>
      </c>
      <c r="H237" s="1">
        <f>IFERROR(__xludf.DUMMYFUNCTION("""COMPUTED_VALUE"""),1527.17)</f>
        <v>1527.17</v>
      </c>
      <c r="J237" s="2">
        <f>IFERROR(__xludf.DUMMYFUNCTION("""COMPUTED_VALUE"""),45632.66666666667)</f>
        <v>45632.66667</v>
      </c>
      <c r="K237" s="1">
        <f>IFERROR(__xludf.DUMMYFUNCTION("""COMPUTED_VALUE"""),1529.2)</f>
        <v>1529.2</v>
      </c>
      <c r="M237" s="2">
        <f>IFERROR(__xludf.DUMMYFUNCTION("""COMPUTED_VALUE"""),45632.66666666667)</f>
        <v>45632.66667</v>
      </c>
      <c r="N237" s="1">
        <f>IFERROR(__xludf.DUMMYFUNCTION("""COMPUTED_VALUE"""),2.54164953E8)</f>
        <v>254164953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IFERROR(__xludf.DUMMYFUNCTION("""COMPUTED_VALUE"""),1530.06)</f>
        <v>1530.06</v>
      </c>
      <c r="D238" s="2">
        <f>IFERROR(__xludf.DUMMYFUNCTION("""COMPUTED_VALUE"""),45635.66666666667)</f>
        <v>45635.66667</v>
      </c>
      <c r="E238" s="1">
        <f>IFERROR(__xludf.DUMMYFUNCTION("""COMPUTED_VALUE"""),1536.94)</f>
        <v>1536.94</v>
      </c>
      <c r="G238" s="2">
        <f>IFERROR(__xludf.DUMMYFUNCTION("""COMPUTED_VALUE"""),45635.66666666667)</f>
        <v>45635.66667</v>
      </c>
      <c r="H238" s="1">
        <f>IFERROR(__xludf.DUMMYFUNCTION("""COMPUTED_VALUE"""),1525.85)</f>
        <v>1525.85</v>
      </c>
      <c r="J238" s="2">
        <f>IFERROR(__xludf.DUMMYFUNCTION("""COMPUTED_VALUE"""),45635.66666666667)</f>
        <v>45635.66667</v>
      </c>
      <c r="K238" s="1">
        <f>IFERROR(__xludf.DUMMYFUNCTION("""COMPUTED_VALUE"""),1532.7)</f>
        <v>1532.7</v>
      </c>
      <c r="M238" s="2">
        <f>IFERROR(__xludf.DUMMYFUNCTION("""COMPUTED_VALUE"""),45635.66666666667)</f>
        <v>45635.66667</v>
      </c>
      <c r="N238" s="1">
        <f>IFERROR(__xludf.DUMMYFUNCTION("""COMPUTED_VALUE"""),2.73588602E8)</f>
        <v>273588602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IFERROR(__xludf.DUMMYFUNCTION("""COMPUTED_VALUE"""),1532.74)</f>
        <v>1532.74</v>
      </c>
      <c r="D239" s="2">
        <f>IFERROR(__xludf.DUMMYFUNCTION("""COMPUTED_VALUE"""),45636.66666666667)</f>
        <v>45636.66667</v>
      </c>
      <c r="E239" s="1">
        <f>IFERROR(__xludf.DUMMYFUNCTION("""COMPUTED_VALUE"""),1536.43)</f>
        <v>1536.43</v>
      </c>
      <c r="G239" s="2">
        <f>IFERROR(__xludf.DUMMYFUNCTION("""COMPUTED_VALUE"""),45636.66666666667)</f>
        <v>45636.66667</v>
      </c>
      <c r="H239" s="1">
        <f>IFERROR(__xludf.DUMMYFUNCTION("""COMPUTED_VALUE"""),1521.91)</f>
        <v>1521.91</v>
      </c>
      <c r="J239" s="2">
        <f>IFERROR(__xludf.DUMMYFUNCTION("""COMPUTED_VALUE"""),45636.66666666667)</f>
        <v>45636.66667</v>
      </c>
      <c r="K239" s="1">
        <f>IFERROR(__xludf.DUMMYFUNCTION("""COMPUTED_VALUE"""),1525.57)</f>
        <v>1525.57</v>
      </c>
      <c r="M239" s="2">
        <f>IFERROR(__xludf.DUMMYFUNCTION("""COMPUTED_VALUE"""),45636.66666666667)</f>
        <v>45636.66667</v>
      </c>
      <c r="N239" s="1">
        <f>IFERROR(__xludf.DUMMYFUNCTION("""COMPUTED_VALUE"""),2.73353695E8)</f>
        <v>273353695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IFERROR(__xludf.DUMMYFUNCTION("""COMPUTED_VALUE"""),1523.1)</f>
        <v>1523.1</v>
      </c>
      <c r="D240" s="2">
        <f>IFERROR(__xludf.DUMMYFUNCTION("""COMPUTED_VALUE"""),45637.66666666667)</f>
        <v>45637.66667</v>
      </c>
      <c r="E240" s="1">
        <f>IFERROR(__xludf.DUMMYFUNCTION("""COMPUTED_VALUE"""),1523.1)</f>
        <v>1523.1</v>
      </c>
      <c r="G240" s="2">
        <f>IFERROR(__xludf.DUMMYFUNCTION("""COMPUTED_VALUE"""),45637.66666666667)</f>
        <v>45637.66667</v>
      </c>
      <c r="H240" s="1">
        <f>IFERROR(__xludf.DUMMYFUNCTION("""COMPUTED_VALUE"""),1506.74)</f>
        <v>1506.74</v>
      </c>
      <c r="J240" s="2">
        <f>IFERROR(__xludf.DUMMYFUNCTION("""COMPUTED_VALUE"""),45637.66666666667)</f>
        <v>45637.66667</v>
      </c>
      <c r="K240" s="1">
        <f>IFERROR(__xludf.DUMMYFUNCTION("""COMPUTED_VALUE"""),1507.23)</f>
        <v>1507.23</v>
      </c>
      <c r="M240" s="2">
        <f>IFERROR(__xludf.DUMMYFUNCTION("""COMPUTED_VALUE"""),45637.66666666667)</f>
        <v>45637.66667</v>
      </c>
      <c r="N240" s="1">
        <f>IFERROR(__xludf.DUMMYFUNCTION("""COMPUTED_VALUE"""),3.08507077E8)</f>
        <v>308507077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IFERROR(__xludf.DUMMYFUNCTION("""COMPUTED_VALUE"""),1508.14)</f>
        <v>1508.14</v>
      </c>
      <c r="D241" s="2">
        <f>IFERROR(__xludf.DUMMYFUNCTION("""COMPUTED_VALUE"""),45638.66666666667)</f>
        <v>45638.66667</v>
      </c>
      <c r="E241" s="1">
        <f>IFERROR(__xludf.DUMMYFUNCTION("""COMPUTED_VALUE"""),1510.42)</f>
        <v>1510.42</v>
      </c>
      <c r="G241" s="2">
        <f>IFERROR(__xludf.DUMMYFUNCTION("""COMPUTED_VALUE"""),45638.66666666667)</f>
        <v>45638.66667</v>
      </c>
      <c r="H241" s="1">
        <f>IFERROR(__xludf.DUMMYFUNCTION("""COMPUTED_VALUE"""),1493.88)</f>
        <v>1493.88</v>
      </c>
      <c r="J241" s="2">
        <f>IFERROR(__xludf.DUMMYFUNCTION("""COMPUTED_VALUE"""),45638.66666666667)</f>
        <v>45638.66667</v>
      </c>
      <c r="K241" s="1">
        <f>IFERROR(__xludf.DUMMYFUNCTION("""COMPUTED_VALUE"""),1494.3)</f>
        <v>1494.3</v>
      </c>
      <c r="M241" s="2">
        <f>IFERROR(__xludf.DUMMYFUNCTION("""COMPUTED_VALUE"""),45638.66666666667)</f>
        <v>45638.66667</v>
      </c>
      <c r="N241" s="1">
        <f>IFERROR(__xludf.DUMMYFUNCTION("""COMPUTED_VALUE"""),2.7627472E8)</f>
        <v>276274720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IFERROR(__xludf.DUMMYFUNCTION("""COMPUTED_VALUE"""),1492.98)</f>
        <v>1492.98</v>
      </c>
      <c r="D242" s="2">
        <f>IFERROR(__xludf.DUMMYFUNCTION("""COMPUTED_VALUE"""),45639.66666666667)</f>
        <v>45639.66667</v>
      </c>
      <c r="E242" s="1">
        <f>IFERROR(__xludf.DUMMYFUNCTION("""COMPUTED_VALUE"""),1497.58)</f>
        <v>1497.58</v>
      </c>
      <c r="G242" s="2">
        <f>IFERROR(__xludf.DUMMYFUNCTION("""COMPUTED_VALUE"""),45639.66666666667)</f>
        <v>45639.66667</v>
      </c>
      <c r="H242" s="1">
        <f>IFERROR(__xludf.DUMMYFUNCTION("""COMPUTED_VALUE"""),1484.66)</f>
        <v>1484.66</v>
      </c>
      <c r="J242" s="2">
        <f>IFERROR(__xludf.DUMMYFUNCTION("""COMPUTED_VALUE"""),45639.66666666667)</f>
        <v>45639.66667</v>
      </c>
      <c r="K242" s="1">
        <f>IFERROR(__xludf.DUMMYFUNCTION("""COMPUTED_VALUE"""),1493.51)</f>
        <v>1493.51</v>
      </c>
      <c r="M242" s="2">
        <f>IFERROR(__xludf.DUMMYFUNCTION("""COMPUTED_VALUE"""),45639.66666666667)</f>
        <v>45639.66667</v>
      </c>
      <c r="N242" s="1">
        <f>IFERROR(__xludf.DUMMYFUNCTION("""COMPUTED_VALUE"""),2.61091684E8)</f>
        <v>261091684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IFERROR(__xludf.DUMMYFUNCTION("""COMPUTED_VALUE"""),1493.63)</f>
        <v>1493.63</v>
      </c>
      <c r="D243" s="2">
        <f>IFERROR(__xludf.DUMMYFUNCTION("""COMPUTED_VALUE"""),45642.66666666667)</f>
        <v>45642.66667</v>
      </c>
      <c r="E243" s="1">
        <f>IFERROR(__xludf.DUMMYFUNCTION("""COMPUTED_VALUE"""),1500.23)</f>
        <v>1500.23</v>
      </c>
      <c r="G243" s="2">
        <f>IFERROR(__xludf.DUMMYFUNCTION("""COMPUTED_VALUE"""),45642.66666666667)</f>
        <v>45642.66667</v>
      </c>
      <c r="H243" s="1">
        <f>IFERROR(__xludf.DUMMYFUNCTION("""COMPUTED_VALUE"""),1475.89)</f>
        <v>1475.89</v>
      </c>
      <c r="J243" s="2">
        <f>IFERROR(__xludf.DUMMYFUNCTION("""COMPUTED_VALUE"""),45642.66666666667)</f>
        <v>45642.66667</v>
      </c>
      <c r="K243" s="1">
        <f>IFERROR(__xludf.DUMMYFUNCTION("""COMPUTED_VALUE"""),1477.06)</f>
        <v>1477.06</v>
      </c>
      <c r="M243" s="2">
        <f>IFERROR(__xludf.DUMMYFUNCTION("""COMPUTED_VALUE"""),45642.66666666667)</f>
        <v>45642.66667</v>
      </c>
      <c r="N243" s="1">
        <f>IFERROR(__xludf.DUMMYFUNCTION("""COMPUTED_VALUE"""),3.29214768E8)</f>
        <v>329214768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IFERROR(__xludf.DUMMYFUNCTION("""COMPUTED_VALUE"""),1475.55)</f>
        <v>1475.55</v>
      </c>
      <c r="D244" s="2">
        <f>IFERROR(__xludf.DUMMYFUNCTION("""COMPUTED_VALUE"""),45643.66666666667)</f>
        <v>45643.66667</v>
      </c>
      <c r="E244" s="1">
        <f>IFERROR(__xludf.DUMMYFUNCTION("""COMPUTED_VALUE"""),1485.29)</f>
        <v>1485.29</v>
      </c>
      <c r="G244" s="2">
        <f>IFERROR(__xludf.DUMMYFUNCTION("""COMPUTED_VALUE"""),45643.66666666667)</f>
        <v>45643.66667</v>
      </c>
      <c r="H244" s="1">
        <f>IFERROR(__xludf.DUMMYFUNCTION("""COMPUTED_VALUE"""),1469.81)</f>
        <v>1469.81</v>
      </c>
      <c r="J244" s="2">
        <f>IFERROR(__xludf.DUMMYFUNCTION("""COMPUTED_VALUE"""),45643.66666666667)</f>
        <v>45643.66667</v>
      </c>
      <c r="K244" s="1">
        <f>IFERROR(__xludf.DUMMYFUNCTION("""COMPUTED_VALUE"""),1476.35)</f>
        <v>1476.35</v>
      </c>
      <c r="M244" s="2">
        <f>IFERROR(__xludf.DUMMYFUNCTION("""COMPUTED_VALUE"""),45643.66666666667)</f>
        <v>45643.66667</v>
      </c>
      <c r="N244" s="1">
        <f>IFERROR(__xludf.DUMMYFUNCTION("""COMPUTED_VALUE"""),3.77729707E8)</f>
        <v>377729707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IFERROR(__xludf.DUMMYFUNCTION("""COMPUTED_VALUE"""),1475.58)</f>
        <v>1475.58</v>
      </c>
      <c r="D245" s="2">
        <f>IFERROR(__xludf.DUMMYFUNCTION("""COMPUTED_VALUE"""),45644.66666666667)</f>
        <v>45644.66667</v>
      </c>
      <c r="E245" s="1">
        <f>IFERROR(__xludf.DUMMYFUNCTION("""COMPUTED_VALUE"""),1483.67)</f>
        <v>1483.67</v>
      </c>
      <c r="G245" s="2">
        <f>IFERROR(__xludf.DUMMYFUNCTION("""COMPUTED_VALUE"""),45644.66666666667)</f>
        <v>45644.66667</v>
      </c>
      <c r="H245" s="1">
        <f>IFERROR(__xludf.DUMMYFUNCTION("""COMPUTED_VALUE"""),1452.41)</f>
        <v>1452.41</v>
      </c>
      <c r="J245" s="2">
        <f>IFERROR(__xludf.DUMMYFUNCTION("""COMPUTED_VALUE"""),45644.66666666667)</f>
        <v>45644.66667</v>
      </c>
      <c r="K245" s="1">
        <f>IFERROR(__xludf.DUMMYFUNCTION("""COMPUTED_VALUE"""),1452.99)</f>
        <v>1452.99</v>
      </c>
      <c r="M245" s="2">
        <f>IFERROR(__xludf.DUMMYFUNCTION("""COMPUTED_VALUE"""),45644.66666666667)</f>
        <v>45644.66667</v>
      </c>
      <c r="N245" s="1">
        <f>IFERROR(__xludf.DUMMYFUNCTION("""COMPUTED_VALUE"""),3.38622348E8)</f>
        <v>338622348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IFERROR(__xludf.DUMMYFUNCTION("""COMPUTED_VALUE"""),1449.33)</f>
        <v>1449.33</v>
      </c>
      <c r="D246" s="2">
        <f>IFERROR(__xludf.DUMMYFUNCTION("""COMPUTED_VALUE"""),45645.66666666667)</f>
        <v>45645.66667</v>
      </c>
      <c r="E246" s="1">
        <f>IFERROR(__xludf.DUMMYFUNCTION("""COMPUTED_VALUE"""),1457.74)</f>
        <v>1457.74</v>
      </c>
      <c r="G246" s="2">
        <f>IFERROR(__xludf.DUMMYFUNCTION("""COMPUTED_VALUE"""),45645.66666666667)</f>
        <v>45645.66667</v>
      </c>
      <c r="H246" s="1">
        <f>IFERROR(__xludf.DUMMYFUNCTION("""COMPUTED_VALUE"""),1438.79)</f>
        <v>1438.79</v>
      </c>
      <c r="J246" s="2">
        <f>IFERROR(__xludf.DUMMYFUNCTION("""COMPUTED_VALUE"""),45645.66666666667)</f>
        <v>45645.66667</v>
      </c>
      <c r="K246" s="1">
        <f>IFERROR(__xludf.DUMMYFUNCTION("""COMPUTED_VALUE"""),1442.85)</f>
        <v>1442.85</v>
      </c>
      <c r="M246" s="2">
        <f>IFERROR(__xludf.DUMMYFUNCTION("""COMPUTED_VALUE"""),45645.66666666667)</f>
        <v>45645.66667</v>
      </c>
      <c r="N246" s="1">
        <f>IFERROR(__xludf.DUMMYFUNCTION("""COMPUTED_VALUE"""),3.63435197E8)</f>
        <v>363435197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IFERROR(__xludf.DUMMYFUNCTION("""COMPUTED_VALUE"""),1442.41)</f>
        <v>1442.41</v>
      </c>
      <c r="D247" s="2">
        <f>IFERROR(__xludf.DUMMYFUNCTION("""COMPUTED_VALUE"""),45646.66666666667)</f>
        <v>45646.66667</v>
      </c>
      <c r="E247" s="1">
        <f>IFERROR(__xludf.DUMMYFUNCTION("""COMPUTED_VALUE"""),1473.64)</f>
        <v>1473.64</v>
      </c>
      <c r="G247" s="2">
        <f>IFERROR(__xludf.DUMMYFUNCTION("""COMPUTED_VALUE"""),45646.66666666667)</f>
        <v>45646.66667</v>
      </c>
      <c r="H247" s="1">
        <f>IFERROR(__xludf.DUMMYFUNCTION("""COMPUTED_VALUE"""),1442.41)</f>
        <v>1442.41</v>
      </c>
      <c r="J247" s="2">
        <f>IFERROR(__xludf.DUMMYFUNCTION("""COMPUTED_VALUE"""),45646.66666666667)</f>
        <v>45646.66667</v>
      </c>
      <c r="K247" s="1">
        <f>IFERROR(__xludf.DUMMYFUNCTION("""COMPUTED_VALUE"""),1460.28)</f>
        <v>1460.28</v>
      </c>
      <c r="M247" s="2">
        <f>IFERROR(__xludf.DUMMYFUNCTION("""COMPUTED_VALUE"""),45646.66666666667)</f>
        <v>45646.66667</v>
      </c>
      <c r="N247" s="1">
        <f>IFERROR(__xludf.DUMMYFUNCTION("""COMPUTED_VALUE"""),8.48315056E8)</f>
        <v>848315056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IFERROR(__xludf.DUMMYFUNCTION("""COMPUTED_VALUE"""),1459.36)</f>
        <v>1459.36</v>
      </c>
      <c r="D248" s="2">
        <f>IFERROR(__xludf.DUMMYFUNCTION("""COMPUTED_VALUE"""),45649.66666666667)</f>
        <v>45649.66667</v>
      </c>
      <c r="E248" s="1">
        <f>IFERROR(__xludf.DUMMYFUNCTION("""COMPUTED_VALUE"""),1476.14)</f>
        <v>1476.14</v>
      </c>
      <c r="G248" s="2">
        <f>IFERROR(__xludf.DUMMYFUNCTION("""COMPUTED_VALUE"""),45649.66666666667)</f>
        <v>45649.66667</v>
      </c>
      <c r="H248" s="1">
        <f>IFERROR(__xludf.DUMMYFUNCTION("""COMPUTED_VALUE"""),1456.14)</f>
        <v>1456.14</v>
      </c>
      <c r="J248" s="2">
        <f>IFERROR(__xludf.DUMMYFUNCTION("""COMPUTED_VALUE"""),45649.66666666667)</f>
        <v>45649.66667</v>
      </c>
      <c r="K248" s="1">
        <f>IFERROR(__xludf.DUMMYFUNCTION("""COMPUTED_VALUE"""),1474.63)</f>
        <v>1474.63</v>
      </c>
      <c r="M248" s="2">
        <f>IFERROR(__xludf.DUMMYFUNCTION("""COMPUTED_VALUE"""),45649.66666666667)</f>
        <v>45649.66667</v>
      </c>
      <c r="N248" s="1">
        <f>IFERROR(__xludf.DUMMYFUNCTION("""COMPUTED_VALUE"""),2.59713913E8)</f>
        <v>259713913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IFERROR(__xludf.DUMMYFUNCTION("""COMPUTED_VALUE"""),1472.38)</f>
        <v>1472.38</v>
      </c>
      <c r="D249" s="2">
        <f>IFERROR(__xludf.DUMMYFUNCTION("""COMPUTED_VALUE"""),45650.54166666667)</f>
        <v>45650.54167</v>
      </c>
      <c r="E249" s="1">
        <f>IFERROR(__xludf.DUMMYFUNCTION("""COMPUTED_VALUE"""),1480.18)</f>
        <v>1480.18</v>
      </c>
      <c r="G249" s="2">
        <f>IFERROR(__xludf.DUMMYFUNCTION("""COMPUTED_VALUE"""),45650.54166666667)</f>
        <v>45650.54167</v>
      </c>
      <c r="H249" s="1">
        <f>IFERROR(__xludf.DUMMYFUNCTION("""COMPUTED_VALUE"""),1466.81)</f>
        <v>1466.81</v>
      </c>
      <c r="J249" s="2">
        <f>IFERROR(__xludf.DUMMYFUNCTION("""COMPUTED_VALUE"""),45650.54166666667)</f>
        <v>45650.54167</v>
      </c>
      <c r="K249" s="1">
        <f>IFERROR(__xludf.DUMMYFUNCTION("""COMPUTED_VALUE"""),1480.18)</f>
        <v>1480.18</v>
      </c>
      <c r="M249" s="2">
        <f>IFERROR(__xludf.DUMMYFUNCTION("""COMPUTED_VALUE"""),45650.54166666667)</f>
        <v>45650.54167</v>
      </c>
      <c r="N249" s="1">
        <f>IFERROR(__xludf.DUMMYFUNCTION("""COMPUTED_VALUE"""),1.02863386E8)</f>
        <v>102863386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IFERROR(__xludf.DUMMYFUNCTION("""COMPUTED_VALUE"""),1476.72)</f>
        <v>1476.72</v>
      </c>
      <c r="D250" s="2">
        <f>IFERROR(__xludf.DUMMYFUNCTION("""COMPUTED_VALUE"""),45652.66666666667)</f>
        <v>45652.66667</v>
      </c>
      <c r="E250" s="1">
        <f>IFERROR(__xludf.DUMMYFUNCTION("""COMPUTED_VALUE"""),1484.02)</f>
        <v>1484.02</v>
      </c>
      <c r="G250" s="2">
        <f>IFERROR(__xludf.DUMMYFUNCTION("""COMPUTED_VALUE"""),45652.66666666667)</f>
        <v>45652.66667</v>
      </c>
      <c r="H250" s="1">
        <f>IFERROR(__xludf.DUMMYFUNCTION("""COMPUTED_VALUE"""),1473.66)</f>
        <v>1473.66</v>
      </c>
      <c r="J250" s="2">
        <f>IFERROR(__xludf.DUMMYFUNCTION("""COMPUTED_VALUE"""),45652.66666666667)</f>
        <v>45652.66667</v>
      </c>
      <c r="K250" s="1">
        <f>IFERROR(__xludf.DUMMYFUNCTION("""COMPUTED_VALUE"""),1482.67)</f>
        <v>1482.67</v>
      </c>
      <c r="M250" s="2">
        <f>IFERROR(__xludf.DUMMYFUNCTION("""COMPUTED_VALUE"""),45652.66666666667)</f>
        <v>45652.66667</v>
      </c>
      <c r="N250" s="1">
        <f>IFERROR(__xludf.DUMMYFUNCTION("""COMPUTED_VALUE"""),1.70642609E8)</f>
        <v>170642609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IFERROR(__xludf.DUMMYFUNCTION("""COMPUTED_VALUE"""),1477.74)</f>
        <v>1477.74</v>
      </c>
      <c r="D251" s="2">
        <f>IFERROR(__xludf.DUMMYFUNCTION("""COMPUTED_VALUE"""),45653.66666666667)</f>
        <v>45653.66667</v>
      </c>
      <c r="E251" s="1">
        <f>IFERROR(__xludf.DUMMYFUNCTION("""COMPUTED_VALUE"""),1484.29)</f>
        <v>1484.29</v>
      </c>
      <c r="G251" s="2">
        <f>IFERROR(__xludf.DUMMYFUNCTION("""COMPUTED_VALUE"""),45653.66666666667)</f>
        <v>45653.66667</v>
      </c>
      <c r="H251" s="1">
        <f>IFERROR(__xludf.DUMMYFUNCTION("""COMPUTED_VALUE"""),1468.79)</f>
        <v>1468.79</v>
      </c>
      <c r="J251" s="2">
        <f>IFERROR(__xludf.DUMMYFUNCTION("""COMPUTED_VALUE"""),45653.66666666667)</f>
        <v>45653.66667</v>
      </c>
      <c r="K251" s="1">
        <f>IFERROR(__xludf.DUMMYFUNCTION("""COMPUTED_VALUE"""),1474.67)</f>
        <v>1474.67</v>
      </c>
      <c r="M251" s="2">
        <f>IFERROR(__xludf.DUMMYFUNCTION("""COMPUTED_VALUE"""),45653.66666666667)</f>
        <v>45653.66667</v>
      </c>
      <c r="N251" s="1">
        <f>IFERROR(__xludf.DUMMYFUNCTION("""COMPUTED_VALUE"""),1.84871433E8)</f>
        <v>184871433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IFERROR(__xludf.DUMMYFUNCTION("""COMPUTED_VALUE"""),1471.28)</f>
        <v>1471.28</v>
      </c>
      <c r="D252" s="2">
        <f>IFERROR(__xludf.DUMMYFUNCTION("""COMPUTED_VALUE"""),45656.66666666667)</f>
        <v>45656.66667</v>
      </c>
      <c r="E252" s="1">
        <f>IFERROR(__xludf.DUMMYFUNCTION("""COMPUTED_VALUE"""),1471.28)</f>
        <v>1471.28</v>
      </c>
      <c r="G252" s="2">
        <f>IFERROR(__xludf.DUMMYFUNCTION("""COMPUTED_VALUE"""),45656.66666666667)</f>
        <v>45656.66667</v>
      </c>
      <c r="H252" s="1">
        <f>IFERROR(__xludf.DUMMYFUNCTION("""COMPUTED_VALUE"""),1451.38)</f>
        <v>1451.38</v>
      </c>
      <c r="J252" s="2">
        <f>IFERROR(__xludf.DUMMYFUNCTION("""COMPUTED_VALUE"""),45656.66666666667)</f>
        <v>45656.66667</v>
      </c>
      <c r="K252" s="1">
        <f>IFERROR(__xludf.DUMMYFUNCTION("""COMPUTED_VALUE"""),1456.63)</f>
        <v>1456.63</v>
      </c>
      <c r="M252" s="2">
        <f>IFERROR(__xludf.DUMMYFUNCTION("""COMPUTED_VALUE"""),45656.66666666667)</f>
        <v>45656.66667</v>
      </c>
      <c r="N252" s="1">
        <f>IFERROR(__xludf.DUMMYFUNCTION("""COMPUTED_VALUE"""),2.01905912E8)</f>
        <v>201905912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IFERROR(__xludf.DUMMYFUNCTION("""COMPUTED_VALUE"""),1458.72)</f>
        <v>1458.72</v>
      </c>
      <c r="D253" s="2">
        <f>IFERROR(__xludf.DUMMYFUNCTION("""COMPUTED_VALUE"""),45657.66666666667)</f>
        <v>45657.66667</v>
      </c>
      <c r="E253" s="1">
        <f>IFERROR(__xludf.DUMMYFUNCTION("""COMPUTED_VALUE"""),1466.04)</f>
        <v>1466.04</v>
      </c>
      <c r="G253" s="2">
        <f>IFERROR(__xludf.DUMMYFUNCTION("""COMPUTED_VALUE"""),45657.66666666667)</f>
        <v>45657.66667</v>
      </c>
      <c r="H253" s="1">
        <f>IFERROR(__xludf.DUMMYFUNCTION("""COMPUTED_VALUE"""),1452.32)</f>
        <v>1452.32</v>
      </c>
      <c r="J253" s="2">
        <f>IFERROR(__xludf.DUMMYFUNCTION("""COMPUTED_VALUE"""),45657.66666666667)</f>
        <v>45657.66667</v>
      </c>
      <c r="K253" s="1">
        <f>IFERROR(__xludf.DUMMYFUNCTION("""COMPUTED_VALUE"""),1459.92)</f>
        <v>1459.92</v>
      </c>
      <c r="M253" s="2">
        <f>IFERROR(__xludf.DUMMYFUNCTION("""COMPUTED_VALUE"""),45657.66666666667)</f>
        <v>45657.66667</v>
      </c>
      <c r="N253" s="1">
        <f>IFERROR(__xludf.DUMMYFUNCTION("""COMPUTED_VALUE"""),1.88166894E8)</f>
        <v>188166894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IFERROR(__xludf.DUMMYFUNCTION("""COMPUTED_VALUE"""),1463.7)</f>
        <v>1463.7</v>
      </c>
      <c r="D254" s="2">
        <f>IFERROR(__xludf.DUMMYFUNCTION("""COMPUTED_VALUE"""),45659.66666666667)</f>
        <v>45659.66667</v>
      </c>
      <c r="E254" s="1">
        <f>IFERROR(__xludf.DUMMYFUNCTION("""COMPUTED_VALUE"""),1473.25)</f>
        <v>1473.25</v>
      </c>
      <c r="G254" s="2">
        <f>IFERROR(__xludf.DUMMYFUNCTION("""COMPUTED_VALUE"""),45659.66666666667)</f>
        <v>45659.66667</v>
      </c>
      <c r="H254" s="1">
        <f>IFERROR(__xludf.DUMMYFUNCTION("""COMPUTED_VALUE"""),1456.31)</f>
        <v>1456.31</v>
      </c>
      <c r="J254" s="2">
        <f>IFERROR(__xludf.DUMMYFUNCTION("""COMPUTED_VALUE"""),45659.66666666667)</f>
        <v>45659.66667</v>
      </c>
      <c r="K254" s="1">
        <f>IFERROR(__xludf.DUMMYFUNCTION("""COMPUTED_VALUE"""),1460.75)</f>
        <v>1460.75</v>
      </c>
      <c r="M254" s="2">
        <f>IFERROR(__xludf.DUMMYFUNCTION("""COMPUTED_VALUE"""),45659.66666666667)</f>
        <v>45659.66667</v>
      </c>
      <c r="N254" s="1">
        <f>IFERROR(__xludf.DUMMYFUNCTION("""COMPUTED_VALUE"""),2.07379121E8)</f>
        <v>207379121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IFERROR(__xludf.DUMMYFUNCTION("""COMPUTED_VALUE"""),1462.41)</f>
        <v>1462.41</v>
      </c>
      <c r="D255" s="2">
        <f>IFERROR(__xludf.DUMMYFUNCTION("""COMPUTED_VALUE"""),45660.66666666667)</f>
        <v>45660.66667</v>
      </c>
      <c r="E255" s="1">
        <f>IFERROR(__xludf.DUMMYFUNCTION("""COMPUTED_VALUE"""),1479.07)</f>
        <v>1479.07</v>
      </c>
      <c r="G255" s="2">
        <f>IFERROR(__xludf.DUMMYFUNCTION("""COMPUTED_VALUE"""),45660.66666666667)</f>
        <v>45660.66667</v>
      </c>
      <c r="H255" s="1">
        <f>IFERROR(__xludf.DUMMYFUNCTION("""COMPUTED_VALUE"""),1461.81)</f>
        <v>1461.81</v>
      </c>
      <c r="J255" s="2">
        <f>IFERROR(__xludf.DUMMYFUNCTION("""COMPUTED_VALUE"""),45660.66666666667)</f>
        <v>45660.66667</v>
      </c>
      <c r="K255" s="1">
        <f>IFERROR(__xludf.DUMMYFUNCTION("""COMPUTED_VALUE"""),1475.23)</f>
        <v>1475.23</v>
      </c>
      <c r="M255" s="2">
        <f>IFERROR(__xludf.DUMMYFUNCTION("""COMPUTED_VALUE"""),45660.66666666667)</f>
        <v>45660.66667</v>
      </c>
      <c r="N255" s="1">
        <f>IFERROR(__xludf.DUMMYFUNCTION("""COMPUTED_VALUE"""),2.12053694E8)</f>
        <v>212053694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IFERROR(__xludf.DUMMYFUNCTION("""COMPUTED_VALUE"""),1475.22)</f>
        <v>1475.22</v>
      </c>
      <c r="D256" s="2">
        <f>IFERROR(__xludf.DUMMYFUNCTION("""COMPUTED_VALUE"""),45663.66666666667)</f>
        <v>45663.66667</v>
      </c>
      <c r="E256" s="1">
        <f>IFERROR(__xludf.DUMMYFUNCTION("""COMPUTED_VALUE"""),1487.35)</f>
        <v>1487.35</v>
      </c>
      <c r="G256" s="2">
        <f>IFERROR(__xludf.DUMMYFUNCTION("""COMPUTED_VALUE"""),45663.66666666667)</f>
        <v>45663.66667</v>
      </c>
      <c r="H256" s="1">
        <f>IFERROR(__xludf.DUMMYFUNCTION("""COMPUTED_VALUE"""),1471.94)</f>
        <v>1471.94</v>
      </c>
      <c r="J256" s="2">
        <f>IFERROR(__xludf.DUMMYFUNCTION("""COMPUTED_VALUE"""),45663.66666666667)</f>
        <v>45663.66667</v>
      </c>
      <c r="K256" s="1">
        <f>IFERROR(__xludf.DUMMYFUNCTION("""COMPUTED_VALUE"""),1475.4)</f>
        <v>1475.4</v>
      </c>
      <c r="M256" s="2">
        <f>IFERROR(__xludf.DUMMYFUNCTION("""COMPUTED_VALUE"""),45663.66666666667)</f>
        <v>45663.66667</v>
      </c>
      <c r="N256" s="1">
        <f>IFERROR(__xludf.DUMMYFUNCTION("""COMPUTED_VALUE"""),2.97825713E8)</f>
        <v>297825713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IFERROR(__xludf.DUMMYFUNCTION("""COMPUTED_VALUE"""),1478.58)</f>
        <v>1478.58</v>
      </c>
      <c r="D257" s="2">
        <f>IFERROR(__xludf.DUMMYFUNCTION("""COMPUTED_VALUE"""),45664.66666666667)</f>
        <v>45664.66667</v>
      </c>
      <c r="E257" s="1">
        <f>IFERROR(__xludf.DUMMYFUNCTION("""COMPUTED_VALUE"""),1496.74)</f>
        <v>1496.74</v>
      </c>
      <c r="G257" s="2">
        <f>IFERROR(__xludf.DUMMYFUNCTION("""COMPUTED_VALUE"""),45664.66666666667)</f>
        <v>45664.66667</v>
      </c>
      <c r="H257" s="1">
        <f>IFERROR(__xludf.DUMMYFUNCTION("""COMPUTED_VALUE"""),1478.58)</f>
        <v>1478.58</v>
      </c>
      <c r="J257" s="2">
        <f>IFERROR(__xludf.DUMMYFUNCTION("""COMPUTED_VALUE"""),45664.66666666667)</f>
        <v>45664.66667</v>
      </c>
      <c r="K257" s="1">
        <f>IFERROR(__xludf.DUMMYFUNCTION("""COMPUTED_VALUE"""),1483.82)</f>
        <v>1483.82</v>
      </c>
      <c r="M257" s="2">
        <f>IFERROR(__xludf.DUMMYFUNCTION("""COMPUTED_VALUE"""),45664.66666666667)</f>
        <v>45664.66667</v>
      </c>
      <c r="N257" s="1">
        <f>IFERROR(__xludf.DUMMYFUNCTION("""COMPUTED_VALUE"""),2.74925922E8)</f>
        <v>274925922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IFERROR(__xludf.DUMMYFUNCTION("""COMPUTED_VALUE"""),1485.17)</f>
        <v>1485.17</v>
      </c>
      <c r="D258" s="2">
        <f>IFERROR(__xludf.DUMMYFUNCTION("""COMPUTED_VALUE"""),45665.66666666667)</f>
        <v>45665.66667</v>
      </c>
      <c r="E258" s="1">
        <f>IFERROR(__xludf.DUMMYFUNCTION("""COMPUTED_VALUE"""),1493.28)</f>
        <v>1493.28</v>
      </c>
      <c r="G258" s="2">
        <f>IFERROR(__xludf.DUMMYFUNCTION("""COMPUTED_VALUE"""),45665.66666666667)</f>
        <v>45665.66667</v>
      </c>
      <c r="H258" s="1">
        <f>IFERROR(__xludf.DUMMYFUNCTION("""COMPUTED_VALUE"""),1472.83)</f>
        <v>1472.83</v>
      </c>
      <c r="J258" s="2">
        <f>IFERROR(__xludf.DUMMYFUNCTION("""COMPUTED_VALUE"""),45665.66666666667)</f>
        <v>45665.66667</v>
      </c>
      <c r="K258" s="1">
        <f>IFERROR(__xludf.DUMMYFUNCTION("""COMPUTED_VALUE"""),1491.75)</f>
        <v>1491.75</v>
      </c>
      <c r="M258" s="2">
        <f>IFERROR(__xludf.DUMMYFUNCTION("""COMPUTED_VALUE"""),45665.66666666667)</f>
        <v>45665.66667</v>
      </c>
      <c r="N258" s="1">
        <f>IFERROR(__xludf.DUMMYFUNCTION("""COMPUTED_VALUE"""),2.81906325E8)</f>
        <v>281906325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IFERROR(__xludf.DUMMYFUNCTION("""COMPUTED_VALUE"""),1488.64)</f>
        <v>1488.64</v>
      </c>
      <c r="D259" s="2">
        <f>IFERROR(__xludf.DUMMYFUNCTION("""COMPUTED_VALUE"""),45667.66666666667)</f>
        <v>45667.66667</v>
      </c>
      <c r="E259" s="1">
        <f>IFERROR(__xludf.DUMMYFUNCTION("""COMPUTED_VALUE"""),1495.28)</f>
        <v>1495.28</v>
      </c>
      <c r="G259" s="2">
        <f>IFERROR(__xludf.DUMMYFUNCTION("""COMPUTED_VALUE"""),45667.66666666667)</f>
        <v>45667.66667</v>
      </c>
      <c r="H259" s="1">
        <f>IFERROR(__xludf.DUMMYFUNCTION("""COMPUTED_VALUE"""),1479.94)</f>
        <v>1479.94</v>
      </c>
      <c r="J259" s="2">
        <f>IFERROR(__xludf.DUMMYFUNCTION("""COMPUTED_VALUE"""),45667.66666666667)</f>
        <v>45667.66667</v>
      </c>
      <c r="K259" s="1">
        <f>IFERROR(__xludf.DUMMYFUNCTION("""COMPUTED_VALUE"""),1483.12)</f>
        <v>1483.12</v>
      </c>
      <c r="M259" s="2">
        <f>IFERROR(__xludf.DUMMYFUNCTION("""COMPUTED_VALUE"""),45667.66666666667)</f>
        <v>45667.66667</v>
      </c>
      <c r="N259" s="1">
        <f>IFERROR(__xludf.DUMMYFUNCTION("""COMPUTED_VALUE"""),3.03097317E8)</f>
        <v>303097317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IFERROR(__xludf.DUMMYFUNCTION("""COMPUTED_VALUE"""),1486.61)</f>
        <v>1486.61</v>
      </c>
      <c r="D260" s="2">
        <f>IFERROR(__xludf.DUMMYFUNCTION("""COMPUTED_VALUE"""),45670.66666666667)</f>
        <v>45670.66667</v>
      </c>
      <c r="E260" s="1">
        <f>IFERROR(__xludf.DUMMYFUNCTION("""COMPUTED_VALUE"""),1506.84)</f>
        <v>1506.84</v>
      </c>
      <c r="G260" s="2">
        <f>IFERROR(__xludf.DUMMYFUNCTION("""COMPUTED_VALUE"""),45670.66666666667)</f>
        <v>45670.66667</v>
      </c>
      <c r="H260" s="1">
        <f>IFERROR(__xludf.DUMMYFUNCTION("""COMPUTED_VALUE"""),1484.2)</f>
        <v>1484.2</v>
      </c>
      <c r="J260" s="2">
        <f>IFERROR(__xludf.DUMMYFUNCTION("""COMPUTED_VALUE"""),45670.66666666667)</f>
        <v>45670.66667</v>
      </c>
      <c r="K260" s="1">
        <f>IFERROR(__xludf.DUMMYFUNCTION("""COMPUTED_VALUE"""),1503.28)</f>
        <v>1503.28</v>
      </c>
      <c r="M260" s="2">
        <f>IFERROR(__xludf.DUMMYFUNCTION("""COMPUTED_VALUE"""),45670.66666666667)</f>
        <v>45670.66667</v>
      </c>
      <c r="N260" s="1">
        <f>IFERROR(__xludf.DUMMYFUNCTION("""COMPUTED_VALUE"""),3.67616376E8)</f>
        <v>367616376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IFERROR(__xludf.DUMMYFUNCTION("""COMPUTED_VALUE"""),1500.1)</f>
        <v>1500.1</v>
      </c>
      <c r="D261" s="2">
        <f>IFERROR(__xludf.DUMMYFUNCTION("""COMPUTED_VALUE"""),45671.66666666667)</f>
        <v>45671.66667</v>
      </c>
      <c r="E261" s="1">
        <f>IFERROR(__xludf.DUMMYFUNCTION("""COMPUTED_VALUE"""),1501.59)</f>
        <v>1501.59</v>
      </c>
      <c r="G261" s="2">
        <f>IFERROR(__xludf.DUMMYFUNCTION("""COMPUTED_VALUE"""),45671.66666666667)</f>
        <v>45671.66667</v>
      </c>
      <c r="H261" s="1">
        <f>IFERROR(__xludf.DUMMYFUNCTION("""COMPUTED_VALUE"""),1475.36)</f>
        <v>1475.36</v>
      </c>
      <c r="J261" s="2">
        <f>IFERROR(__xludf.DUMMYFUNCTION("""COMPUTED_VALUE"""),45671.66666666667)</f>
        <v>45671.66667</v>
      </c>
      <c r="K261" s="1">
        <f>IFERROR(__xludf.DUMMYFUNCTION("""COMPUTED_VALUE"""),1487.44)</f>
        <v>1487.44</v>
      </c>
      <c r="M261" s="2">
        <f>IFERROR(__xludf.DUMMYFUNCTION("""COMPUTED_VALUE"""),45671.66666666667)</f>
        <v>45671.66667</v>
      </c>
      <c r="N261" s="1">
        <f>IFERROR(__xludf.DUMMYFUNCTION("""COMPUTED_VALUE"""),3.09390531E8)</f>
        <v>309390531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IFERROR(__xludf.DUMMYFUNCTION("""COMPUTED_VALUE"""),1491.67)</f>
        <v>1491.67</v>
      </c>
      <c r="D262" s="2">
        <f>IFERROR(__xludf.DUMMYFUNCTION("""COMPUTED_VALUE"""),45672.66666666667)</f>
        <v>45672.66667</v>
      </c>
      <c r="E262" s="1">
        <f>IFERROR(__xludf.DUMMYFUNCTION("""COMPUTED_VALUE"""),1499.59)</f>
        <v>1499.59</v>
      </c>
      <c r="G262" s="2">
        <f>IFERROR(__xludf.DUMMYFUNCTION("""COMPUTED_VALUE"""),45672.66666666667)</f>
        <v>45672.66667</v>
      </c>
      <c r="H262" s="1">
        <f>IFERROR(__xludf.DUMMYFUNCTION("""COMPUTED_VALUE"""),1483.99)</f>
        <v>1483.99</v>
      </c>
      <c r="J262" s="2">
        <f>IFERROR(__xludf.DUMMYFUNCTION("""COMPUTED_VALUE"""),45672.66666666667)</f>
        <v>45672.66667</v>
      </c>
      <c r="K262" s="1">
        <f>IFERROR(__xludf.DUMMYFUNCTION("""COMPUTED_VALUE"""),1492.59)</f>
        <v>1492.59</v>
      </c>
      <c r="M262" s="2">
        <f>IFERROR(__xludf.DUMMYFUNCTION("""COMPUTED_VALUE"""),45672.66666666667)</f>
        <v>45672.66667</v>
      </c>
      <c r="N262" s="1">
        <f>IFERROR(__xludf.DUMMYFUNCTION("""COMPUTED_VALUE"""),3.0956863E8)</f>
        <v>309568630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IFERROR(__xludf.DUMMYFUNCTION("""COMPUTED_VALUE"""),1492.13)</f>
        <v>1492.13</v>
      </c>
      <c r="D263" s="2">
        <f>IFERROR(__xludf.DUMMYFUNCTION("""COMPUTED_VALUE"""),45673.66666666667)</f>
        <v>45673.66667</v>
      </c>
      <c r="E263" s="1">
        <f>IFERROR(__xludf.DUMMYFUNCTION("""COMPUTED_VALUE"""),1500.39)</f>
        <v>1500.39</v>
      </c>
      <c r="G263" s="2">
        <f>IFERROR(__xludf.DUMMYFUNCTION("""COMPUTED_VALUE"""),45673.66666666667)</f>
        <v>45673.66667</v>
      </c>
      <c r="H263" s="1">
        <f>IFERROR(__xludf.DUMMYFUNCTION("""COMPUTED_VALUE"""),1482.0)</f>
        <v>1482</v>
      </c>
      <c r="J263" s="2">
        <f>IFERROR(__xludf.DUMMYFUNCTION("""COMPUTED_VALUE"""),45673.66666666667)</f>
        <v>45673.66667</v>
      </c>
      <c r="K263" s="1">
        <f>IFERROR(__xludf.DUMMYFUNCTION("""COMPUTED_VALUE"""),1498.5)</f>
        <v>1498.5</v>
      </c>
      <c r="M263" s="2">
        <f>IFERROR(__xludf.DUMMYFUNCTION("""COMPUTED_VALUE"""),45673.66666666667)</f>
        <v>45673.66667</v>
      </c>
      <c r="N263" s="1">
        <f>IFERROR(__xludf.DUMMYFUNCTION("""COMPUTED_VALUE"""),2.88087168E8)</f>
        <v>288087168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IFERROR(__xludf.DUMMYFUNCTION("""COMPUTED_VALUE"""),1500.38)</f>
        <v>1500.38</v>
      </c>
      <c r="D264" s="2">
        <f>IFERROR(__xludf.DUMMYFUNCTION("""COMPUTED_VALUE"""),45674.66666666667)</f>
        <v>45674.66667</v>
      </c>
      <c r="E264" s="1">
        <f>IFERROR(__xludf.DUMMYFUNCTION("""COMPUTED_VALUE"""),1501.02)</f>
        <v>1501.02</v>
      </c>
      <c r="G264" s="2">
        <f>IFERROR(__xludf.DUMMYFUNCTION("""COMPUTED_VALUE"""),45674.66666666667)</f>
        <v>45674.66667</v>
      </c>
      <c r="H264" s="1">
        <f>IFERROR(__xludf.DUMMYFUNCTION("""COMPUTED_VALUE"""),1488.55)</f>
        <v>1488.55</v>
      </c>
      <c r="J264" s="2">
        <f>IFERROR(__xludf.DUMMYFUNCTION("""COMPUTED_VALUE"""),45674.66666666667)</f>
        <v>45674.66667</v>
      </c>
      <c r="K264" s="1">
        <f>IFERROR(__xludf.DUMMYFUNCTION("""COMPUTED_VALUE"""),1488.59)</f>
        <v>1488.59</v>
      </c>
      <c r="M264" s="2">
        <f>IFERROR(__xludf.DUMMYFUNCTION("""COMPUTED_VALUE"""),45674.66666666667)</f>
        <v>45674.66667</v>
      </c>
      <c r="N264" s="1">
        <f>IFERROR(__xludf.DUMMYFUNCTION("""COMPUTED_VALUE"""),3.06820588E8)</f>
        <v>306820588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IFERROR(__xludf.DUMMYFUNCTION("""COMPUTED_VALUE"""),1493.21)</f>
        <v>1493.21</v>
      </c>
      <c r="D265" s="2">
        <f>IFERROR(__xludf.DUMMYFUNCTION("""COMPUTED_VALUE"""),45678.66666666667)</f>
        <v>45678.66667</v>
      </c>
      <c r="E265" s="1">
        <f>IFERROR(__xludf.DUMMYFUNCTION("""COMPUTED_VALUE"""),1514.72)</f>
        <v>1514.72</v>
      </c>
      <c r="G265" s="2">
        <f>IFERROR(__xludf.DUMMYFUNCTION("""COMPUTED_VALUE"""),45678.66666666667)</f>
        <v>45678.66667</v>
      </c>
      <c r="H265" s="1">
        <f>IFERROR(__xludf.DUMMYFUNCTION("""COMPUTED_VALUE"""),1493.21)</f>
        <v>1493.21</v>
      </c>
      <c r="J265" s="2">
        <f>IFERROR(__xludf.DUMMYFUNCTION("""COMPUTED_VALUE"""),45678.66666666667)</f>
        <v>45678.66667</v>
      </c>
      <c r="K265" s="1">
        <f>IFERROR(__xludf.DUMMYFUNCTION("""COMPUTED_VALUE"""),1514.72)</f>
        <v>1514.72</v>
      </c>
      <c r="M265" s="2">
        <f>IFERROR(__xludf.DUMMYFUNCTION("""COMPUTED_VALUE"""),45678.66666666667)</f>
        <v>45678.66667</v>
      </c>
      <c r="N265" s="1">
        <f>IFERROR(__xludf.DUMMYFUNCTION("""COMPUTED_VALUE"""),3.30823046E8)</f>
        <v>330823046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IFERROR(__xludf.DUMMYFUNCTION("""COMPUTED_VALUE"""),1513.36)</f>
        <v>1513.36</v>
      </c>
      <c r="D266" s="2">
        <f>IFERROR(__xludf.DUMMYFUNCTION("""COMPUTED_VALUE"""),45679.66666666667)</f>
        <v>45679.66667</v>
      </c>
      <c r="E266" s="1">
        <f>IFERROR(__xludf.DUMMYFUNCTION("""COMPUTED_VALUE"""),1516.77)</f>
        <v>1516.77</v>
      </c>
      <c r="G266" s="2">
        <f>IFERROR(__xludf.DUMMYFUNCTION("""COMPUTED_VALUE"""),45679.66666666667)</f>
        <v>45679.66667</v>
      </c>
      <c r="H266" s="1">
        <f>IFERROR(__xludf.DUMMYFUNCTION("""COMPUTED_VALUE"""),1501.7)</f>
        <v>1501.7</v>
      </c>
      <c r="J266" s="2">
        <f>IFERROR(__xludf.DUMMYFUNCTION("""COMPUTED_VALUE"""),45679.66666666667)</f>
        <v>45679.66667</v>
      </c>
      <c r="K266" s="1">
        <f>IFERROR(__xludf.DUMMYFUNCTION("""COMPUTED_VALUE"""),1511.44)</f>
        <v>1511.44</v>
      </c>
      <c r="M266" s="2">
        <f>IFERROR(__xludf.DUMMYFUNCTION("""COMPUTED_VALUE"""),45679.66666666667)</f>
        <v>45679.66667</v>
      </c>
      <c r="N266" s="1">
        <f>IFERROR(__xludf.DUMMYFUNCTION("""COMPUTED_VALUE"""),3.22604524E8)</f>
        <v>322604524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IFERROR(__xludf.DUMMYFUNCTION("""COMPUTED_VALUE"""),1514.19)</f>
        <v>1514.19</v>
      </c>
      <c r="D267" s="2">
        <f>IFERROR(__xludf.DUMMYFUNCTION("""COMPUTED_VALUE"""),45680.66666666667)</f>
        <v>45680.66667</v>
      </c>
      <c r="E267" s="1">
        <f>IFERROR(__xludf.DUMMYFUNCTION("""COMPUTED_VALUE"""),1530.86)</f>
        <v>1530.86</v>
      </c>
      <c r="G267" s="2">
        <f>IFERROR(__xludf.DUMMYFUNCTION("""COMPUTED_VALUE"""),45680.66666666667)</f>
        <v>45680.66667</v>
      </c>
      <c r="H267" s="1">
        <f>IFERROR(__xludf.DUMMYFUNCTION("""COMPUTED_VALUE"""),1506.53)</f>
        <v>1506.53</v>
      </c>
      <c r="J267" s="2">
        <f>IFERROR(__xludf.DUMMYFUNCTION("""COMPUTED_VALUE"""),45680.66666666667)</f>
        <v>45680.66667</v>
      </c>
      <c r="K267" s="1">
        <f>IFERROR(__xludf.DUMMYFUNCTION("""COMPUTED_VALUE"""),1530.86)</f>
        <v>1530.86</v>
      </c>
      <c r="M267" s="2">
        <f>IFERROR(__xludf.DUMMYFUNCTION("""COMPUTED_VALUE"""),45680.66666666667)</f>
        <v>45680.66667</v>
      </c>
      <c r="N267" s="1">
        <f>IFERROR(__xludf.DUMMYFUNCTION("""COMPUTED_VALUE"""),3.10242939E8)</f>
        <v>310242939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IFERROR(__xludf.DUMMYFUNCTION("""COMPUTED_VALUE"""),1524.71)</f>
        <v>1524.71</v>
      </c>
      <c r="D268" s="2">
        <f>IFERROR(__xludf.DUMMYFUNCTION("""COMPUTED_VALUE"""),45681.66666666667)</f>
        <v>45681.66667</v>
      </c>
      <c r="E268" s="1">
        <f>IFERROR(__xludf.DUMMYFUNCTION("""COMPUTED_VALUE"""),1535.56)</f>
        <v>1535.56</v>
      </c>
      <c r="G268" s="2">
        <f>IFERROR(__xludf.DUMMYFUNCTION("""COMPUTED_VALUE"""),45681.66666666667)</f>
        <v>45681.66667</v>
      </c>
      <c r="H268" s="1">
        <f>IFERROR(__xludf.DUMMYFUNCTION("""COMPUTED_VALUE"""),1523.92)</f>
        <v>1523.92</v>
      </c>
      <c r="J268" s="2">
        <f>IFERROR(__xludf.DUMMYFUNCTION("""COMPUTED_VALUE"""),45681.66666666667)</f>
        <v>45681.66667</v>
      </c>
      <c r="K268" s="1">
        <f>IFERROR(__xludf.DUMMYFUNCTION("""COMPUTED_VALUE"""),1532.58)</f>
        <v>1532.58</v>
      </c>
      <c r="M268" s="2">
        <f>IFERROR(__xludf.DUMMYFUNCTION("""COMPUTED_VALUE"""),45681.66666666667)</f>
        <v>45681.66667</v>
      </c>
      <c r="N268" s="1">
        <f>IFERROR(__xludf.DUMMYFUNCTION("""COMPUTED_VALUE"""),3.02820397E8)</f>
        <v>302820397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IFERROR(__xludf.DUMMYFUNCTION("""COMPUTED_VALUE"""),1533.13)</f>
        <v>1533.13</v>
      </c>
      <c r="D269" s="2">
        <f>IFERROR(__xludf.DUMMYFUNCTION("""COMPUTED_VALUE"""),45684.66666666667)</f>
        <v>45684.66667</v>
      </c>
      <c r="E269" s="1">
        <f>IFERROR(__xludf.DUMMYFUNCTION("""COMPUTED_VALUE"""),1564.11)</f>
        <v>1564.11</v>
      </c>
      <c r="G269" s="2">
        <f>IFERROR(__xludf.DUMMYFUNCTION("""COMPUTED_VALUE"""),45684.66666666667)</f>
        <v>45684.66667</v>
      </c>
      <c r="H269" s="1">
        <f>IFERROR(__xludf.DUMMYFUNCTION("""COMPUTED_VALUE"""),1533.13)</f>
        <v>1533.13</v>
      </c>
      <c r="J269" s="2">
        <f>IFERROR(__xludf.DUMMYFUNCTION("""COMPUTED_VALUE"""),45684.66666666667)</f>
        <v>45684.66667</v>
      </c>
      <c r="K269" s="1">
        <f>IFERROR(__xludf.DUMMYFUNCTION("""COMPUTED_VALUE"""),1563.77)</f>
        <v>1563.77</v>
      </c>
      <c r="M269" s="2">
        <f>IFERROR(__xludf.DUMMYFUNCTION("""COMPUTED_VALUE"""),45684.66666666667)</f>
        <v>45684.66667</v>
      </c>
      <c r="N269" s="1">
        <f>IFERROR(__xludf.DUMMYFUNCTION("""COMPUTED_VALUE"""),3.1834607E8)</f>
        <v>318346070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IFERROR(__xludf.DUMMYFUNCTION("""COMPUTED_VALUE"""),1564.35)</f>
        <v>1564.35</v>
      </c>
      <c r="D270" s="2">
        <f>IFERROR(__xludf.DUMMYFUNCTION("""COMPUTED_VALUE"""),45685.66666666667)</f>
        <v>45685.66667</v>
      </c>
      <c r="E270" s="1">
        <f>IFERROR(__xludf.DUMMYFUNCTION("""COMPUTED_VALUE"""),1567.41)</f>
        <v>1567.41</v>
      </c>
      <c r="G270" s="2">
        <f>IFERROR(__xludf.DUMMYFUNCTION("""COMPUTED_VALUE"""),45685.66666666667)</f>
        <v>45685.66667</v>
      </c>
      <c r="H270" s="1">
        <f>IFERROR(__xludf.DUMMYFUNCTION("""COMPUTED_VALUE"""),1554.56)</f>
        <v>1554.56</v>
      </c>
      <c r="J270" s="2">
        <f>IFERROR(__xludf.DUMMYFUNCTION("""COMPUTED_VALUE"""),45685.66666666667)</f>
        <v>45685.66667</v>
      </c>
      <c r="K270" s="1">
        <f>IFERROR(__xludf.DUMMYFUNCTION("""COMPUTED_VALUE"""),1555.0)</f>
        <v>1555</v>
      </c>
      <c r="M270" s="2">
        <f>IFERROR(__xludf.DUMMYFUNCTION("""COMPUTED_VALUE"""),45685.66666666667)</f>
        <v>45685.66667</v>
      </c>
      <c r="N270" s="1">
        <f>IFERROR(__xludf.DUMMYFUNCTION("""COMPUTED_VALUE"""),2.95393495E8)</f>
        <v>295393495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IFERROR(__xludf.DUMMYFUNCTION("""COMPUTED_VALUE"""),1554.68)</f>
        <v>1554.68</v>
      </c>
      <c r="D271" s="2">
        <f>IFERROR(__xludf.DUMMYFUNCTION("""COMPUTED_VALUE"""),45686.66666666667)</f>
        <v>45686.66667</v>
      </c>
      <c r="E271" s="1">
        <f>IFERROR(__xludf.DUMMYFUNCTION("""COMPUTED_VALUE"""),1555.17)</f>
        <v>1555.17</v>
      </c>
      <c r="G271" s="2">
        <f>IFERROR(__xludf.DUMMYFUNCTION("""COMPUTED_VALUE"""),45686.66666666667)</f>
        <v>45686.66667</v>
      </c>
      <c r="H271" s="1">
        <f>IFERROR(__xludf.DUMMYFUNCTION("""COMPUTED_VALUE"""),1541.15)</f>
        <v>1541.15</v>
      </c>
      <c r="J271" s="2">
        <f>IFERROR(__xludf.DUMMYFUNCTION("""COMPUTED_VALUE"""),45686.66666666667)</f>
        <v>45686.66667</v>
      </c>
      <c r="K271" s="1">
        <f>IFERROR(__xludf.DUMMYFUNCTION("""COMPUTED_VALUE"""),1545.82)</f>
        <v>1545.82</v>
      </c>
      <c r="M271" s="2">
        <f>IFERROR(__xludf.DUMMYFUNCTION("""COMPUTED_VALUE"""),45686.66666666667)</f>
        <v>45686.66667</v>
      </c>
      <c r="N271" s="1">
        <f>IFERROR(__xludf.DUMMYFUNCTION("""COMPUTED_VALUE"""),2.70700849E8)</f>
        <v>270700849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IFERROR(__xludf.DUMMYFUNCTION("""COMPUTED_VALUE"""),1551.57)</f>
        <v>1551.57</v>
      </c>
      <c r="D272" s="2">
        <f>IFERROR(__xludf.DUMMYFUNCTION("""COMPUTED_VALUE"""),45687.66666666667)</f>
        <v>45687.66667</v>
      </c>
      <c r="E272" s="1">
        <f>IFERROR(__xludf.DUMMYFUNCTION("""COMPUTED_VALUE"""),1568.08)</f>
        <v>1568.08</v>
      </c>
      <c r="G272" s="2">
        <f>IFERROR(__xludf.DUMMYFUNCTION("""COMPUTED_VALUE"""),45687.66666666667)</f>
        <v>45687.66667</v>
      </c>
      <c r="H272" s="1">
        <f>IFERROR(__xludf.DUMMYFUNCTION("""COMPUTED_VALUE"""),1551.57)</f>
        <v>1551.57</v>
      </c>
      <c r="J272" s="2">
        <f>IFERROR(__xludf.DUMMYFUNCTION("""COMPUTED_VALUE"""),45687.66666666667)</f>
        <v>45687.66667</v>
      </c>
      <c r="K272" s="1">
        <f>IFERROR(__xludf.DUMMYFUNCTION("""COMPUTED_VALUE"""),1563.9)</f>
        <v>1563.9</v>
      </c>
      <c r="M272" s="2">
        <f>IFERROR(__xludf.DUMMYFUNCTION("""COMPUTED_VALUE"""),45687.66666666667)</f>
        <v>45687.66667</v>
      </c>
      <c r="N272" s="1">
        <f>IFERROR(__xludf.DUMMYFUNCTION("""COMPUTED_VALUE"""),2.62050257E8)</f>
        <v>262050257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IFERROR(__xludf.DUMMYFUNCTION("""COMPUTED_VALUE"""),1563.77)</f>
        <v>1563.77</v>
      </c>
      <c r="D273" s="2">
        <f>IFERROR(__xludf.DUMMYFUNCTION("""COMPUTED_VALUE"""),45688.66666666667)</f>
        <v>45688.66667</v>
      </c>
      <c r="E273" s="1">
        <f>IFERROR(__xludf.DUMMYFUNCTION("""COMPUTED_VALUE"""),1577.01)</f>
        <v>1577.01</v>
      </c>
      <c r="G273" s="2">
        <f>IFERROR(__xludf.DUMMYFUNCTION("""COMPUTED_VALUE"""),45688.66666666667)</f>
        <v>45688.66667</v>
      </c>
      <c r="H273" s="1">
        <f>IFERROR(__xludf.DUMMYFUNCTION("""COMPUTED_VALUE"""),1557.71)</f>
        <v>1557.71</v>
      </c>
      <c r="J273" s="2">
        <f>IFERROR(__xludf.DUMMYFUNCTION("""COMPUTED_VALUE"""),45688.66666666667)</f>
        <v>45688.66667</v>
      </c>
      <c r="K273" s="1">
        <f>IFERROR(__xludf.DUMMYFUNCTION("""COMPUTED_VALUE"""),1558.09)</f>
        <v>1558.09</v>
      </c>
      <c r="M273" s="2">
        <f>IFERROR(__xludf.DUMMYFUNCTION("""COMPUTED_VALUE"""),45688.66666666667)</f>
        <v>45688.66667</v>
      </c>
      <c r="N273" s="1">
        <f>IFERROR(__xludf.DUMMYFUNCTION("""COMPUTED_VALUE"""),3.01805391E8)</f>
        <v>301805391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IFERROR(__xludf.DUMMYFUNCTION("""COMPUTED_VALUE"""),1554.23)</f>
        <v>1554.23</v>
      </c>
      <c r="D274" s="2">
        <f>IFERROR(__xludf.DUMMYFUNCTION("""COMPUTED_VALUE"""),45691.66666666667)</f>
        <v>45691.66667</v>
      </c>
      <c r="E274" s="1">
        <f>IFERROR(__xludf.DUMMYFUNCTION("""COMPUTED_VALUE"""),1570.89)</f>
        <v>1570.89</v>
      </c>
      <c r="G274" s="2">
        <f>IFERROR(__xludf.DUMMYFUNCTION("""COMPUTED_VALUE"""),45691.66666666667)</f>
        <v>45691.66667</v>
      </c>
      <c r="H274" s="1">
        <f>IFERROR(__xludf.DUMMYFUNCTION("""COMPUTED_VALUE"""),1547.68)</f>
        <v>1547.68</v>
      </c>
      <c r="J274" s="2">
        <f>IFERROR(__xludf.DUMMYFUNCTION("""COMPUTED_VALUE"""),45691.66666666667)</f>
        <v>45691.66667</v>
      </c>
      <c r="K274" s="1">
        <f>IFERROR(__xludf.DUMMYFUNCTION("""COMPUTED_VALUE"""),1562.98)</f>
        <v>1562.98</v>
      </c>
      <c r="M274" s="2">
        <f>IFERROR(__xludf.DUMMYFUNCTION("""COMPUTED_VALUE"""),45691.66666666667)</f>
        <v>45691.66667</v>
      </c>
      <c r="N274" s="1">
        <f>IFERROR(__xludf.DUMMYFUNCTION("""COMPUTED_VALUE"""),3.06876977E8)</f>
        <v>306876977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IFERROR(__xludf.DUMMYFUNCTION("""COMPUTED_VALUE"""),1552.67)</f>
        <v>1552.67</v>
      </c>
      <c r="D275" s="2">
        <f>IFERROR(__xludf.DUMMYFUNCTION("""COMPUTED_VALUE"""),45692.66666666667)</f>
        <v>45692.66667</v>
      </c>
      <c r="E275" s="1">
        <f>IFERROR(__xludf.DUMMYFUNCTION("""COMPUTED_VALUE"""),1560.62)</f>
        <v>1560.62</v>
      </c>
      <c r="G275" s="2">
        <f>IFERROR(__xludf.DUMMYFUNCTION("""COMPUTED_VALUE"""),45692.66666666667)</f>
        <v>45692.66667</v>
      </c>
      <c r="H275" s="1">
        <f>IFERROR(__xludf.DUMMYFUNCTION("""COMPUTED_VALUE"""),1544.77)</f>
        <v>1544.77</v>
      </c>
      <c r="J275" s="2">
        <f>IFERROR(__xludf.DUMMYFUNCTION("""COMPUTED_VALUE"""),45692.66666666667)</f>
        <v>45692.66667</v>
      </c>
      <c r="K275" s="1">
        <f>IFERROR(__xludf.DUMMYFUNCTION("""COMPUTED_VALUE"""),1559.29)</f>
        <v>1559.29</v>
      </c>
      <c r="M275" s="2">
        <f>IFERROR(__xludf.DUMMYFUNCTION("""COMPUTED_VALUE"""),45692.66666666667)</f>
        <v>45692.66667</v>
      </c>
      <c r="N275" s="1">
        <f>IFERROR(__xludf.DUMMYFUNCTION("""COMPUTED_VALUE"""),3.68158911E8)</f>
        <v>368158911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IFERROR(__xludf.DUMMYFUNCTION("""COMPUTED_VALUE"""),1560.8)</f>
        <v>1560.8</v>
      </c>
      <c r="D276" s="2">
        <f>IFERROR(__xludf.DUMMYFUNCTION("""COMPUTED_VALUE"""),45693.66666666667)</f>
        <v>45693.66667</v>
      </c>
      <c r="E276" s="1">
        <f>IFERROR(__xludf.DUMMYFUNCTION("""COMPUTED_VALUE"""),1577.09)</f>
        <v>1577.09</v>
      </c>
      <c r="G276" s="2">
        <f>IFERROR(__xludf.DUMMYFUNCTION("""COMPUTED_VALUE"""),45693.66666666667)</f>
        <v>45693.66667</v>
      </c>
      <c r="H276" s="1">
        <f>IFERROR(__xludf.DUMMYFUNCTION("""COMPUTED_VALUE"""),1560.12)</f>
        <v>1560.12</v>
      </c>
      <c r="J276" s="2">
        <f>IFERROR(__xludf.DUMMYFUNCTION("""COMPUTED_VALUE"""),45693.66666666667)</f>
        <v>45693.66667</v>
      </c>
      <c r="K276" s="1">
        <f>IFERROR(__xludf.DUMMYFUNCTION("""COMPUTED_VALUE"""),1575.49)</f>
        <v>1575.49</v>
      </c>
      <c r="M276" s="2">
        <f>IFERROR(__xludf.DUMMYFUNCTION("""COMPUTED_VALUE"""),45693.66666666667)</f>
        <v>45693.66667</v>
      </c>
      <c r="N276" s="1">
        <f>IFERROR(__xludf.DUMMYFUNCTION("""COMPUTED_VALUE"""),3.03087497E8)</f>
        <v>303087497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IFERROR(__xludf.DUMMYFUNCTION("""COMPUTED_VALUE"""),1574.65)</f>
        <v>1574.65</v>
      </c>
      <c r="D277" s="2">
        <f>IFERROR(__xludf.DUMMYFUNCTION("""COMPUTED_VALUE"""),45694.66666666667)</f>
        <v>45694.66667</v>
      </c>
      <c r="E277" s="1">
        <f>IFERROR(__xludf.DUMMYFUNCTION("""COMPUTED_VALUE"""),1574.65)</f>
        <v>1574.65</v>
      </c>
      <c r="G277" s="2">
        <f>IFERROR(__xludf.DUMMYFUNCTION("""COMPUTED_VALUE"""),45694.66666666667)</f>
        <v>45694.66667</v>
      </c>
      <c r="H277" s="1">
        <f>IFERROR(__xludf.DUMMYFUNCTION("""COMPUTED_VALUE"""),1557.96)</f>
        <v>1557.96</v>
      </c>
      <c r="J277" s="2">
        <f>IFERROR(__xludf.DUMMYFUNCTION("""COMPUTED_VALUE"""),45694.66666666667)</f>
        <v>45694.66667</v>
      </c>
      <c r="K277" s="1">
        <f>IFERROR(__xludf.DUMMYFUNCTION("""COMPUTED_VALUE"""),1560.49)</f>
        <v>1560.49</v>
      </c>
      <c r="M277" s="2">
        <f>IFERROR(__xludf.DUMMYFUNCTION("""COMPUTED_VALUE"""),45694.66666666667)</f>
        <v>45694.66667</v>
      </c>
      <c r="N277" s="1">
        <f>IFERROR(__xludf.DUMMYFUNCTION("""COMPUTED_VALUE"""),3.34585421E8)</f>
        <v>334585421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IFERROR(__xludf.DUMMYFUNCTION("""COMPUTED_VALUE"""),1563.54)</f>
        <v>1563.54</v>
      </c>
      <c r="D278" s="2">
        <f>IFERROR(__xludf.DUMMYFUNCTION("""COMPUTED_VALUE"""),45695.66666666667)</f>
        <v>45695.66667</v>
      </c>
      <c r="E278" s="1">
        <f>IFERROR(__xludf.DUMMYFUNCTION("""COMPUTED_VALUE"""),1567.9)</f>
        <v>1567.9</v>
      </c>
      <c r="G278" s="2">
        <f>IFERROR(__xludf.DUMMYFUNCTION("""COMPUTED_VALUE"""),45695.66666666667)</f>
        <v>45695.66667</v>
      </c>
      <c r="H278" s="1">
        <f>IFERROR(__xludf.DUMMYFUNCTION("""COMPUTED_VALUE"""),1550.03)</f>
        <v>1550.03</v>
      </c>
      <c r="J278" s="2">
        <f>IFERROR(__xludf.DUMMYFUNCTION("""COMPUTED_VALUE"""),45695.66666666667)</f>
        <v>45695.66667</v>
      </c>
      <c r="K278" s="1">
        <f>IFERROR(__xludf.DUMMYFUNCTION("""COMPUTED_VALUE"""),1550.75)</f>
        <v>1550.75</v>
      </c>
      <c r="M278" s="2">
        <f>IFERROR(__xludf.DUMMYFUNCTION("""COMPUTED_VALUE"""),45695.66666666667)</f>
        <v>45695.66667</v>
      </c>
      <c r="N278" s="1">
        <f>IFERROR(__xludf.DUMMYFUNCTION("""COMPUTED_VALUE"""),2.96607344E8)</f>
        <v>296607344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IFERROR(__xludf.DUMMYFUNCTION("""COMPUTED_VALUE"""),1551.9)</f>
        <v>1551.9</v>
      </c>
      <c r="D279" s="2">
        <f>IFERROR(__xludf.DUMMYFUNCTION("""COMPUTED_VALUE"""),45698.66666666667)</f>
        <v>45698.66667</v>
      </c>
      <c r="E279" s="1">
        <f>IFERROR(__xludf.DUMMYFUNCTION("""COMPUTED_VALUE"""),1552.7)</f>
        <v>1552.7</v>
      </c>
      <c r="G279" s="2">
        <f>IFERROR(__xludf.DUMMYFUNCTION("""COMPUTED_VALUE"""),45698.66666666667)</f>
        <v>45698.66667</v>
      </c>
      <c r="H279" s="1">
        <f>IFERROR(__xludf.DUMMYFUNCTION("""COMPUTED_VALUE"""),1540.17)</f>
        <v>1540.17</v>
      </c>
      <c r="J279" s="2">
        <f>IFERROR(__xludf.DUMMYFUNCTION("""COMPUTED_VALUE"""),45698.66666666667)</f>
        <v>45698.66667</v>
      </c>
      <c r="K279" s="1">
        <f>IFERROR(__xludf.DUMMYFUNCTION("""COMPUTED_VALUE"""),1549.18)</f>
        <v>1549.18</v>
      </c>
      <c r="M279" s="2">
        <f>IFERROR(__xludf.DUMMYFUNCTION("""COMPUTED_VALUE"""),45698.66666666667)</f>
        <v>45698.66667</v>
      </c>
      <c r="N279" s="1">
        <f>IFERROR(__xludf.DUMMYFUNCTION("""COMPUTED_VALUE"""),3.17581469E8)</f>
        <v>317581469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IFERROR(__xludf.DUMMYFUNCTION("""COMPUTED_VALUE"""),1544.47)</f>
        <v>1544.47</v>
      </c>
      <c r="D280" s="2">
        <f>IFERROR(__xludf.DUMMYFUNCTION("""COMPUTED_VALUE"""),45699.66666666667)</f>
        <v>45699.66667</v>
      </c>
      <c r="E280" s="1">
        <f>IFERROR(__xludf.DUMMYFUNCTION("""COMPUTED_VALUE"""),1546.89)</f>
        <v>1546.89</v>
      </c>
      <c r="G280" s="2">
        <f>IFERROR(__xludf.DUMMYFUNCTION("""COMPUTED_VALUE"""),45699.66666666667)</f>
        <v>45699.66667</v>
      </c>
      <c r="H280" s="1">
        <f>IFERROR(__xludf.DUMMYFUNCTION("""COMPUTED_VALUE"""),1538.99)</f>
        <v>1538.99</v>
      </c>
      <c r="J280" s="2">
        <f>IFERROR(__xludf.DUMMYFUNCTION("""COMPUTED_VALUE"""),45699.66666666667)</f>
        <v>45699.66667</v>
      </c>
      <c r="K280" s="1">
        <f>IFERROR(__xludf.DUMMYFUNCTION("""COMPUTED_VALUE"""),1544.48)</f>
        <v>1544.48</v>
      </c>
      <c r="M280" s="2">
        <f>IFERROR(__xludf.DUMMYFUNCTION("""COMPUTED_VALUE"""),45699.66666666667)</f>
        <v>45699.66667</v>
      </c>
      <c r="N280" s="1">
        <f>IFERROR(__xludf.DUMMYFUNCTION("""COMPUTED_VALUE"""),2.948929E8)</f>
        <v>294892900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IFERROR(__xludf.DUMMYFUNCTION("""COMPUTED_VALUE"""),1541.85)</f>
        <v>1541.85</v>
      </c>
      <c r="D281" s="2">
        <f>IFERROR(__xludf.DUMMYFUNCTION("""COMPUTED_VALUE"""),45700.66666666667)</f>
        <v>45700.66667</v>
      </c>
      <c r="E281" s="1">
        <f>IFERROR(__xludf.DUMMYFUNCTION("""COMPUTED_VALUE"""),1550.39)</f>
        <v>1550.39</v>
      </c>
      <c r="G281" s="2">
        <f>IFERROR(__xludf.DUMMYFUNCTION("""COMPUTED_VALUE"""),45700.66666666667)</f>
        <v>45700.66667</v>
      </c>
      <c r="H281" s="1">
        <f>IFERROR(__xludf.DUMMYFUNCTION("""COMPUTED_VALUE"""),1537.7)</f>
        <v>1537.7</v>
      </c>
      <c r="J281" s="2">
        <f>IFERROR(__xludf.DUMMYFUNCTION("""COMPUTED_VALUE"""),45700.66666666667)</f>
        <v>45700.66667</v>
      </c>
      <c r="K281" s="1">
        <f>IFERROR(__xludf.DUMMYFUNCTION("""COMPUTED_VALUE"""),1543.39)</f>
        <v>1543.39</v>
      </c>
      <c r="M281" s="2">
        <f>IFERROR(__xludf.DUMMYFUNCTION("""COMPUTED_VALUE"""),45700.66666666667)</f>
        <v>45700.66667</v>
      </c>
      <c r="N281" s="1">
        <f>IFERROR(__xludf.DUMMYFUNCTION("""COMPUTED_VALUE"""),3.29578525E8)</f>
        <v>329578525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IFERROR(__xludf.DUMMYFUNCTION("""COMPUTED_VALUE"""),1547.26)</f>
        <v>1547.26</v>
      </c>
      <c r="D282" s="2">
        <f>IFERROR(__xludf.DUMMYFUNCTION("""COMPUTED_VALUE"""),45701.66666666667)</f>
        <v>45701.66667</v>
      </c>
      <c r="E282" s="1">
        <f>IFERROR(__xludf.DUMMYFUNCTION("""COMPUTED_VALUE"""),1552.37)</f>
        <v>1552.37</v>
      </c>
      <c r="G282" s="2">
        <f>IFERROR(__xludf.DUMMYFUNCTION("""COMPUTED_VALUE"""),45701.66666666667)</f>
        <v>45701.66667</v>
      </c>
      <c r="H282" s="1">
        <f>IFERROR(__xludf.DUMMYFUNCTION("""COMPUTED_VALUE"""),1537.38)</f>
        <v>1537.38</v>
      </c>
      <c r="J282" s="2">
        <f>IFERROR(__xludf.DUMMYFUNCTION("""COMPUTED_VALUE"""),45701.66666666667)</f>
        <v>45701.66667</v>
      </c>
      <c r="K282" s="1">
        <f>IFERROR(__xludf.DUMMYFUNCTION("""COMPUTED_VALUE"""),1549.67)</f>
        <v>1549.67</v>
      </c>
      <c r="M282" s="2">
        <f>IFERROR(__xludf.DUMMYFUNCTION("""COMPUTED_VALUE"""),45701.66666666667)</f>
        <v>45701.66667</v>
      </c>
      <c r="N282" s="1">
        <f>IFERROR(__xludf.DUMMYFUNCTION("""COMPUTED_VALUE"""),3.36555726E8)</f>
        <v>336555726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IFERROR(__xludf.DUMMYFUNCTION("""COMPUTED_VALUE"""),1550.4)</f>
        <v>1550.4</v>
      </c>
      <c r="D283" s="2">
        <f>IFERROR(__xludf.DUMMYFUNCTION("""COMPUTED_VALUE"""),45702.66666666667)</f>
        <v>45702.66667</v>
      </c>
      <c r="E283" s="1">
        <f>IFERROR(__xludf.DUMMYFUNCTION("""COMPUTED_VALUE"""),1551.99)</f>
        <v>1551.99</v>
      </c>
      <c r="G283" s="2">
        <f>IFERROR(__xludf.DUMMYFUNCTION("""COMPUTED_VALUE"""),45702.66666666667)</f>
        <v>45702.66667</v>
      </c>
      <c r="H283" s="1">
        <f>IFERROR(__xludf.DUMMYFUNCTION("""COMPUTED_VALUE"""),1532.1)</f>
        <v>1532.1</v>
      </c>
      <c r="J283" s="2">
        <f>IFERROR(__xludf.DUMMYFUNCTION("""COMPUTED_VALUE"""),45702.66666666667)</f>
        <v>45702.66667</v>
      </c>
      <c r="K283" s="1">
        <f>IFERROR(__xludf.DUMMYFUNCTION("""COMPUTED_VALUE"""),1532.92)</f>
        <v>1532.92</v>
      </c>
      <c r="M283" s="2">
        <f>IFERROR(__xludf.DUMMYFUNCTION("""COMPUTED_VALUE"""),45702.66666666667)</f>
        <v>45702.66667</v>
      </c>
      <c r="N283" s="1">
        <f>IFERROR(__xludf.DUMMYFUNCTION("""COMPUTED_VALUE"""),3.31323334E8)</f>
        <v>331323334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IFERROR(__xludf.DUMMYFUNCTION("""COMPUTED_VALUE"""),1528.53)</f>
        <v>1528.53</v>
      </c>
      <c r="D284" s="2">
        <f>IFERROR(__xludf.DUMMYFUNCTION("""COMPUTED_VALUE"""),45706.66666666667)</f>
        <v>45706.66667</v>
      </c>
      <c r="E284" s="1">
        <f>IFERROR(__xludf.DUMMYFUNCTION("""COMPUTED_VALUE"""),1533.11)</f>
        <v>1533.11</v>
      </c>
      <c r="G284" s="2">
        <f>IFERROR(__xludf.DUMMYFUNCTION("""COMPUTED_VALUE"""),45706.66666666667)</f>
        <v>45706.66667</v>
      </c>
      <c r="H284" s="1">
        <f>IFERROR(__xludf.DUMMYFUNCTION("""COMPUTED_VALUE"""),1522.96)</f>
        <v>1522.96</v>
      </c>
      <c r="J284" s="2">
        <f>IFERROR(__xludf.DUMMYFUNCTION("""COMPUTED_VALUE"""),45706.66666666667)</f>
        <v>45706.66667</v>
      </c>
      <c r="K284" s="1">
        <f>IFERROR(__xludf.DUMMYFUNCTION("""COMPUTED_VALUE"""),1529.2)</f>
        <v>1529.2</v>
      </c>
      <c r="M284" s="2">
        <f>IFERROR(__xludf.DUMMYFUNCTION("""COMPUTED_VALUE"""),45706.66666666667)</f>
        <v>45706.66667</v>
      </c>
      <c r="N284" s="1">
        <f>IFERROR(__xludf.DUMMYFUNCTION("""COMPUTED_VALUE"""),3.49211633E8)</f>
        <v>349211633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IFERROR(__xludf.DUMMYFUNCTION("""COMPUTED_VALUE"""),1528.83)</f>
        <v>1528.83</v>
      </c>
      <c r="D285" s="2">
        <f>IFERROR(__xludf.DUMMYFUNCTION("""COMPUTED_VALUE"""),45707.66666666667)</f>
        <v>45707.66667</v>
      </c>
      <c r="E285" s="1">
        <f>IFERROR(__xludf.DUMMYFUNCTION("""COMPUTED_VALUE"""),1548.51)</f>
        <v>1548.51</v>
      </c>
      <c r="G285" s="2">
        <f>IFERROR(__xludf.DUMMYFUNCTION("""COMPUTED_VALUE"""),45707.66666666667)</f>
        <v>45707.66667</v>
      </c>
      <c r="H285" s="1">
        <f>IFERROR(__xludf.DUMMYFUNCTION("""COMPUTED_VALUE"""),1528.83)</f>
        <v>1528.83</v>
      </c>
      <c r="J285" s="2">
        <f>IFERROR(__xludf.DUMMYFUNCTION("""COMPUTED_VALUE"""),45707.66666666667)</f>
        <v>45707.66667</v>
      </c>
      <c r="K285" s="1">
        <f>IFERROR(__xludf.DUMMYFUNCTION("""COMPUTED_VALUE"""),1548.03)</f>
        <v>1548.03</v>
      </c>
      <c r="M285" s="2">
        <f>IFERROR(__xludf.DUMMYFUNCTION("""COMPUTED_VALUE"""),45707.66666666667)</f>
        <v>45707.66667</v>
      </c>
      <c r="N285" s="1">
        <f>IFERROR(__xludf.DUMMYFUNCTION("""COMPUTED_VALUE"""),3.09863287E8)</f>
        <v>309863287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IFERROR(__xludf.DUMMYFUNCTION("""COMPUTED_VALUE"""),1547.64)</f>
        <v>1547.64</v>
      </c>
      <c r="D286" s="2">
        <f>IFERROR(__xludf.DUMMYFUNCTION("""COMPUTED_VALUE"""),45708.66666666667)</f>
        <v>45708.66667</v>
      </c>
      <c r="E286" s="1">
        <f>IFERROR(__xludf.DUMMYFUNCTION("""COMPUTED_VALUE"""),1556.69)</f>
        <v>1556.69</v>
      </c>
      <c r="G286" s="2">
        <f>IFERROR(__xludf.DUMMYFUNCTION("""COMPUTED_VALUE"""),45708.66666666667)</f>
        <v>45708.66667</v>
      </c>
      <c r="H286" s="1">
        <f>IFERROR(__xludf.DUMMYFUNCTION("""COMPUTED_VALUE"""),1545.7)</f>
        <v>1545.7</v>
      </c>
      <c r="J286" s="2">
        <f>IFERROR(__xludf.DUMMYFUNCTION("""COMPUTED_VALUE"""),45708.66666666667)</f>
        <v>45708.66667</v>
      </c>
      <c r="K286" s="1">
        <f>IFERROR(__xludf.DUMMYFUNCTION("""COMPUTED_VALUE"""),1555.7)</f>
        <v>1555.7</v>
      </c>
      <c r="M286" s="2">
        <f>IFERROR(__xludf.DUMMYFUNCTION("""COMPUTED_VALUE"""),45708.66666666667)</f>
        <v>45708.66667</v>
      </c>
      <c r="N286" s="1">
        <f>IFERROR(__xludf.DUMMYFUNCTION("""COMPUTED_VALUE"""),2.98316529E8)</f>
        <v>298316529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IFERROR(__xludf.DUMMYFUNCTION("""COMPUTED_VALUE"""),1540.18)</f>
        <v>1540.18</v>
      </c>
      <c r="D287" s="2">
        <f>IFERROR(__xludf.DUMMYFUNCTION("""COMPUTED_VALUE"""),45709.66666666667)</f>
        <v>45709.66667</v>
      </c>
      <c r="E287" s="1">
        <f>IFERROR(__xludf.DUMMYFUNCTION("""COMPUTED_VALUE"""),1553.27)</f>
        <v>1553.27</v>
      </c>
      <c r="G287" s="2">
        <f>IFERROR(__xludf.DUMMYFUNCTION("""COMPUTED_VALUE"""),45709.66666666667)</f>
        <v>45709.66667</v>
      </c>
      <c r="H287" s="1">
        <f>IFERROR(__xludf.DUMMYFUNCTION("""COMPUTED_VALUE"""),1538.38)</f>
        <v>1538.38</v>
      </c>
      <c r="J287" s="2">
        <f>IFERROR(__xludf.DUMMYFUNCTION("""COMPUTED_VALUE"""),45709.66666666667)</f>
        <v>45709.66667</v>
      </c>
      <c r="K287" s="1">
        <f>IFERROR(__xludf.DUMMYFUNCTION("""COMPUTED_VALUE"""),1546.87)</f>
        <v>1546.87</v>
      </c>
      <c r="M287" s="2">
        <f>IFERROR(__xludf.DUMMYFUNCTION("""COMPUTED_VALUE"""),45709.66666666667)</f>
        <v>45709.66667</v>
      </c>
      <c r="N287" s="1">
        <f>IFERROR(__xludf.DUMMYFUNCTION("""COMPUTED_VALUE"""),3.77979748E8)</f>
        <v>377979748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IFERROR(__xludf.DUMMYFUNCTION("""COMPUTED_VALUE"""),1546.77)</f>
        <v>1546.77</v>
      </c>
      <c r="D288" s="2">
        <f>IFERROR(__xludf.DUMMYFUNCTION("""COMPUTED_VALUE"""),45712.66666666667)</f>
        <v>45712.66667</v>
      </c>
      <c r="E288" s="1">
        <f>IFERROR(__xludf.DUMMYFUNCTION("""COMPUTED_VALUE"""),1564.48)</f>
        <v>1564.48</v>
      </c>
      <c r="G288" s="2">
        <f>IFERROR(__xludf.DUMMYFUNCTION("""COMPUTED_VALUE"""),45712.66666666667)</f>
        <v>45712.66667</v>
      </c>
      <c r="H288" s="1">
        <f>IFERROR(__xludf.DUMMYFUNCTION("""COMPUTED_VALUE"""),1544.46)</f>
        <v>1544.46</v>
      </c>
      <c r="J288" s="2">
        <f>IFERROR(__xludf.DUMMYFUNCTION("""COMPUTED_VALUE"""),45712.66666666667)</f>
        <v>45712.66667</v>
      </c>
      <c r="K288" s="1">
        <f>IFERROR(__xludf.DUMMYFUNCTION("""COMPUTED_VALUE"""),1557.86)</f>
        <v>1557.86</v>
      </c>
      <c r="M288" s="2">
        <f>IFERROR(__xludf.DUMMYFUNCTION("""COMPUTED_VALUE"""),45712.66666666667)</f>
        <v>45712.66667</v>
      </c>
      <c r="N288" s="1">
        <f>IFERROR(__xludf.DUMMYFUNCTION("""COMPUTED_VALUE"""),3.2566827E8)</f>
        <v>325668270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IFERROR(__xludf.DUMMYFUNCTION("""COMPUTED_VALUE"""),1561.62)</f>
        <v>1561.62</v>
      </c>
      <c r="D289" s="2">
        <f>IFERROR(__xludf.DUMMYFUNCTION("""COMPUTED_VALUE"""),45713.66666666667)</f>
        <v>45713.66667</v>
      </c>
      <c r="E289" s="1">
        <f>IFERROR(__xludf.DUMMYFUNCTION("""COMPUTED_VALUE"""),1571.42)</f>
        <v>1571.42</v>
      </c>
      <c r="G289" s="2">
        <f>IFERROR(__xludf.DUMMYFUNCTION("""COMPUTED_VALUE"""),45713.66666666667)</f>
        <v>45713.66667</v>
      </c>
      <c r="H289" s="1">
        <f>IFERROR(__xludf.DUMMYFUNCTION("""COMPUTED_VALUE"""),1553.63)</f>
        <v>1553.63</v>
      </c>
      <c r="J289" s="2">
        <f>IFERROR(__xludf.DUMMYFUNCTION("""COMPUTED_VALUE"""),45713.66666666667)</f>
        <v>45713.66667</v>
      </c>
      <c r="K289" s="1">
        <f>IFERROR(__xludf.DUMMYFUNCTION("""COMPUTED_VALUE"""),1569.31)</f>
        <v>1569.31</v>
      </c>
      <c r="M289" s="2">
        <f>IFERROR(__xludf.DUMMYFUNCTION("""COMPUTED_VALUE"""),45713.66666666667)</f>
        <v>45713.66667</v>
      </c>
      <c r="N289" s="1">
        <f>IFERROR(__xludf.DUMMYFUNCTION("""COMPUTED_VALUE"""),3.79103803E8)</f>
        <v>379103803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IFERROR(__xludf.DUMMYFUNCTION("""COMPUTED_VALUE"""),1567.43)</f>
        <v>1567.43</v>
      </c>
      <c r="D290" s="2">
        <f>IFERROR(__xludf.DUMMYFUNCTION("""COMPUTED_VALUE"""),45714.66666666667)</f>
        <v>45714.66667</v>
      </c>
      <c r="E290" s="1">
        <f>IFERROR(__xludf.DUMMYFUNCTION("""COMPUTED_VALUE"""),1571.53)</f>
        <v>1571.53</v>
      </c>
      <c r="G290" s="2">
        <f>IFERROR(__xludf.DUMMYFUNCTION("""COMPUTED_VALUE"""),45714.66666666667)</f>
        <v>45714.66667</v>
      </c>
      <c r="H290" s="1">
        <f>IFERROR(__xludf.DUMMYFUNCTION("""COMPUTED_VALUE"""),1554.55)</f>
        <v>1554.55</v>
      </c>
      <c r="J290" s="2">
        <f>IFERROR(__xludf.DUMMYFUNCTION("""COMPUTED_VALUE"""),45714.66666666667)</f>
        <v>45714.66667</v>
      </c>
      <c r="K290" s="1">
        <f>IFERROR(__xludf.DUMMYFUNCTION("""COMPUTED_VALUE"""),1559.28)</f>
        <v>1559.28</v>
      </c>
      <c r="M290" s="2">
        <f>IFERROR(__xludf.DUMMYFUNCTION("""COMPUTED_VALUE"""),45714.66666666667)</f>
        <v>45714.66667</v>
      </c>
      <c r="N290" s="1">
        <f>IFERROR(__xludf.DUMMYFUNCTION("""COMPUTED_VALUE"""),2.76605656E8)</f>
        <v>276605656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IFERROR(__xludf.DUMMYFUNCTION("""COMPUTED_VALUE"""),1557.61)</f>
        <v>1557.61</v>
      </c>
      <c r="D291" s="2">
        <f>IFERROR(__xludf.DUMMYFUNCTION("""COMPUTED_VALUE"""),45715.66666666667)</f>
        <v>45715.66667</v>
      </c>
      <c r="E291" s="1">
        <f>IFERROR(__xludf.DUMMYFUNCTION("""COMPUTED_VALUE"""),1569.29)</f>
        <v>1569.29</v>
      </c>
      <c r="G291" s="2">
        <f>IFERROR(__xludf.DUMMYFUNCTION("""COMPUTED_VALUE"""),45715.66666666667)</f>
        <v>45715.66667</v>
      </c>
      <c r="H291" s="1">
        <f>IFERROR(__xludf.DUMMYFUNCTION("""COMPUTED_VALUE"""),1550.43)</f>
        <v>1550.43</v>
      </c>
      <c r="J291" s="2">
        <f>IFERROR(__xludf.DUMMYFUNCTION("""COMPUTED_VALUE"""),45715.66666666667)</f>
        <v>45715.66667</v>
      </c>
      <c r="K291" s="1">
        <f>IFERROR(__xludf.DUMMYFUNCTION("""COMPUTED_VALUE"""),1551.22)</f>
        <v>1551.22</v>
      </c>
      <c r="M291" s="2">
        <f>IFERROR(__xludf.DUMMYFUNCTION("""COMPUTED_VALUE"""),45715.66666666667)</f>
        <v>45715.66667</v>
      </c>
      <c r="N291" s="1">
        <f>IFERROR(__xludf.DUMMYFUNCTION("""COMPUTED_VALUE"""),3.23852568E8)</f>
        <v>323852568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IFERROR(__xludf.DUMMYFUNCTION("""COMPUTED_VALUE"""),1550.51)</f>
        <v>1550.51</v>
      </c>
      <c r="D292" s="2">
        <f>IFERROR(__xludf.DUMMYFUNCTION("""COMPUTED_VALUE"""),45716.66666666667)</f>
        <v>45716.66667</v>
      </c>
      <c r="E292" s="1">
        <f>IFERROR(__xludf.DUMMYFUNCTION("""COMPUTED_VALUE"""),1571.17)</f>
        <v>1571.17</v>
      </c>
      <c r="G292" s="2">
        <f>IFERROR(__xludf.DUMMYFUNCTION("""COMPUTED_VALUE"""),45716.66666666667)</f>
        <v>45716.66667</v>
      </c>
      <c r="H292" s="1">
        <f>IFERROR(__xludf.DUMMYFUNCTION("""COMPUTED_VALUE"""),1543.37)</f>
        <v>1543.37</v>
      </c>
      <c r="J292" s="2">
        <f>IFERROR(__xludf.DUMMYFUNCTION("""COMPUTED_VALUE"""),45716.66666666667)</f>
        <v>45716.66667</v>
      </c>
      <c r="K292" s="1">
        <f>IFERROR(__xludf.DUMMYFUNCTION("""COMPUTED_VALUE"""),1569.86)</f>
        <v>1569.86</v>
      </c>
      <c r="M292" s="2">
        <f>IFERROR(__xludf.DUMMYFUNCTION("""COMPUTED_VALUE"""),45716.66666666667)</f>
        <v>45716.66667</v>
      </c>
      <c r="N292" s="1">
        <f>IFERROR(__xludf.DUMMYFUNCTION("""COMPUTED_VALUE"""),4.48062845E8)</f>
        <v>448062845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IFERROR(__xludf.DUMMYFUNCTION("""COMPUTED_VALUE"""),1570.41)</f>
        <v>1570.41</v>
      </c>
      <c r="D293" s="2">
        <f>IFERROR(__xludf.DUMMYFUNCTION("""COMPUTED_VALUE"""),45719.66666666667)</f>
        <v>45719.66667</v>
      </c>
      <c r="E293" s="1">
        <f>IFERROR(__xludf.DUMMYFUNCTION("""COMPUTED_VALUE"""),1581.77)</f>
        <v>1581.77</v>
      </c>
      <c r="G293" s="2">
        <f>IFERROR(__xludf.DUMMYFUNCTION("""COMPUTED_VALUE"""),45719.66666666667)</f>
        <v>45719.66667</v>
      </c>
      <c r="H293" s="1">
        <f>IFERROR(__xludf.DUMMYFUNCTION("""COMPUTED_VALUE"""),1566.28)</f>
        <v>1566.28</v>
      </c>
      <c r="J293" s="2">
        <f>IFERROR(__xludf.DUMMYFUNCTION("""COMPUTED_VALUE"""),45719.66666666667)</f>
        <v>45719.66667</v>
      </c>
      <c r="K293" s="1">
        <f>IFERROR(__xludf.DUMMYFUNCTION("""COMPUTED_VALUE"""),1572.18)</f>
        <v>1572.18</v>
      </c>
      <c r="M293" s="2">
        <f>IFERROR(__xludf.DUMMYFUNCTION("""COMPUTED_VALUE"""),45719.66666666667)</f>
        <v>45719.66667</v>
      </c>
      <c r="N293" s="1">
        <f>IFERROR(__xludf.DUMMYFUNCTION("""COMPUTED_VALUE"""),3.65470076E8)</f>
        <v>365470076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IFERROR(__xludf.DUMMYFUNCTION("""COMPUTED_VALUE"""),1570.07)</f>
        <v>1570.07</v>
      </c>
      <c r="D294" s="2">
        <f>IFERROR(__xludf.DUMMYFUNCTION("""COMPUTED_VALUE"""),45720.66666666667)</f>
        <v>45720.66667</v>
      </c>
      <c r="E294" s="1">
        <f>IFERROR(__xludf.DUMMYFUNCTION("""COMPUTED_VALUE"""),1575.2)</f>
        <v>1575.2</v>
      </c>
      <c r="G294" s="2">
        <f>IFERROR(__xludf.DUMMYFUNCTION("""COMPUTED_VALUE"""),45720.66666666667)</f>
        <v>45720.66667</v>
      </c>
      <c r="H294" s="1">
        <f>IFERROR(__xludf.DUMMYFUNCTION("""COMPUTED_VALUE"""),1556.15)</f>
        <v>1556.15</v>
      </c>
      <c r="J294" s="2">
        <f>IFERROR(__xludf.DUMMYFUNCTION("""COMPUTED_VALUE"""),45720.66666666667)</f>
        <v>45720.66667</v>
      </c>
      <c r="K294" s="1">
        <f>IFERROR(__xludf.DUMMYFUNCTION("""COMPUTED_VALUE"""),1558.39)</f>
        <v>1558.39</v>
      </c>
      <c r="M294" s="2">
        <f>IFERROR(__xludf.DUMMYFUNCTION("""COMPUTED_VALUE"""),45720.66666666667)</f>
        <v>45720.66667</v>
      </c>
      <c r="N294" s="1">
        <f>IFERROR(__xludf.DUMMYFUNCTION("""COMPUTED_VALUE"""),3.89713993E8)</f>
        <v>389713993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IFERROR(__xludf.DUMMYFUNCTION("""COMPUTED_VALUE"""),1553.7)</f>
        <v>1553.7</v>
      </c>
      <c r="D295" s="2">
        <f>IFERROR(__xludf.DUMMYFUNCTION("""COMPUTED_VALUE"""),45721.66666666667)</f>
        <v>45721.66667</v>
      </c>
      <c r="E295" s="1">
        <f>IFERROR(__xludf.DUMMYFUNCTION("""COMPUTED_VALUE"""),1576.68)</f>
        <v>1576.68</v>
      </c>
      <c r="G295" s="2">
        <f>IFERROR(__xludf.DUMMYFUNCTION("""COMPUTED_VALUE"""),45721.66666666667)</f>
        <v>45721.66667</v>
      </c>
      <c r="H295" s="1">
        <f>IFERROR(__xludf.DUMMYFUNCTION("""COMPUTED_VALUE"""),1551.98)</f>
        <v>1551.98</v>
      </c>
      <c r="J295" s="2">
        <f>IFERROR(__xludf.DUMMYFUNCTION("""COMPUTED_VALUE"""),45721.66666666667)</f>
        <v>45721.66667</v>
      </c>
      <c r="K295" s="1">
        <f>IFERROR(__xludf.DUMMYFUNCTION("""COMPUTED_VALUE"""),1574.8)</f>
        <v>1574.8</v>
      </c>
      <c r="M295" s="2">
        <f>IFERROR(__xludf.DUMMYFUNCTION("""COMPUTED_VALUE"""),45721.66666666667)</f>
        <v>45721.66667</v>
      </c>
      <c r="N295" s="1">
        <f>IFERROR(__xludf.DUMMYFUNCTION("""COMPUTED_VALUE"""),3.3255126E8)</f>
        <v>332551260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IFERROR(__xludf.DUMMYFUNCTION("""COMPUTED_VALUE"""),1572.55)</f>
        <v>1572.55</v>
      </c>
      <c r="D296" s="2">
        <f>IFERROR(__xludf.DUMMYFUNCTION("""COMPUTED_VALUE"""),45722.66666666667)</f>
        <v>45722.66667</v>
      </c>
      <c r="E296" s="1">
        <f>IFERROR(__xludf.DUMMYFUNCTION("""COMPUTED_VALUE"""),1573.49)</f>
        <v>1573.49</v>
      </c>
      <c r="G296" s="2">
        <f>IFERROR(__xludf.DUMMYFUNCTION("""COMPUTED_VALUE"""),45722.66666666667)</f>
        <v>45722.66667</v>
      </c>
      <c r="H296" s="1">
        <f>IFERROR(__xludf.DUMMYFUNCTION("""COMPUTED_VALUE"""),1556.74)</f>
        <v>1556.74</v>
      </c>
      <c r="J296" s="2">
        <f>IFERROR(__xludf.DUMMYFUNCTION("""COMPUTED_VALUE"""),45722.66666666667)</f>
        <v>45722.66667</v>
      </c>
      <c r="K296" s="1">
        <f>IFERROR(__xludf.DUMMYFUNCTION("""COMPUTED_VALUE"""),1570.0)</f>
        <v>1570</v>
      </c>
      <c r="M296" s="2">
        <f>IFERROR(__xludf.DUMMYFUNCTION("""COMPUTED_VALUE"""),45722.66666666667)</f>
        <v>45722.66667</v>
      </c>
      <c r="N296" s="1">
        <f>IFERROR(__xludf.DUMMYFUNCTION("""COMPUTED_VALUE"""),3.14512897E8)</f>
        <v>314512897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IFERROR(__xludf.DUMMYFUNCTION("""COMPUTED_VALUE"""),1567.58)</f>
        <v>1567.58</v>
      </c>
      <c r="D297" s="2">
        <f>IFERROR(__xludf.DUMMYFUNCTION("""COMPUTED_VALUE"""),45723.66666666667)</f>
        <v>45723.66667</v>
      </c>
      <c r="E297" s="1">
        <f>IFERROR(__xludf.DUMMYFUNCTION("""COMPUTED_VALUE"""),1580.99)</f>
        <v>1580.99</v>
      </c>
      <c r="G297" s="2">
        <f>IFERROR(__xludf.DUMMYFUNCTION("""COMPUTED_VALUE"""),45723.66666666667)</f>
        <v>45723.66667</v>
      </c>
      <c r="H297" s="1">
        <f>IFERROR(__xludf.DUMMYFUNCTION("""COMPUTED_VALUE"""),1561.14)</f>
        <v>1561.14</v>
      </c>
      <c r="J297" s="2">
        <f>IFERROR(__xludf.DUMMYFUNCTION("""COMPUTED_VALUE"""),45723.66666666667)</f>
        <v>45723.66667</v>
      </c>
      <c r="K297" s="1">
        <f>IFERROR(__xludf.DUMMYFUNCTION("""COMPUTED_VALUE"""),1571.09)</f>
        <v>1571.09</v>
      </c>
      <c r="M297" s="2">
        <f>IFERROR(__xludf.DUMMYFUNCTION("""COMPUTED_VALUE"""),45723.66666666667)</f>
        <v>45723.66667</v>
      </c>
      <c r="N297" s="1">
        <f>IFERROR(__xludf.DUMMYFUNCTION("""COMPUTED_VALUE"""),4.01214327E8)</f>
        <v>401214327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IFERROR(__xludf.DUMMYFUNCTION("""COMPUTED_VALUE"""),1560.04)</f>
        <v>1560.04</v>
      </c>
      <c r="D298" s="2">
        <f>IFERROR(__xludf.DUMMYFUNCTION("""COMPUTED_VALUE"""),45726.66666666667)</f>
        <v>45726.66667</v>
      </c>
      <c r="E298" s="1">
        <f>IFERROR(__xludf.DUMMYFUNCTION("""COMPUTED_VALUE"""),1574.39)</f>
        <v>1574.39</v>
      </c>
      <c r="G298" s="2">
        <f>IFERROR(__xludf.DUMMYFUNCTION("""COMPUTED_VALUE"""),45726.66666666667)</f>
        <v>45726.66667</v>
      </c>
      <c r="H298" s="1">
        <f>IFERROR(__xludf.DUMMYFUNCTION("""COMPUTED_VALUE"""),1547.3)</f>
        <v>1547.3</v>
      </c>
      <c r="J298" s="2">
        <f>IFERROR(__xludf.DUMMYFUNCTION("""COMPUTED_VALUE"""),45726.66666666667)</f>
        <v>45726.66667</v>
      </c>
      <c r="K298" s="1">
        <f>IFERROR(__xludf.DUMMYFUNCTION("""COMPUTED_VALUE"""),1551.83)</f>
        <v>1551.83</v>
      </c>
      <c r="M298" s="2">
        <f>IFERROR(__xludf.DUMMYFUNCTION("""COMPUTED_VALUE"""),45726.66666666667)</f>
        <v>45726.66667</v>
      </c>
      <c r="N298" s="1">
        <f>IFERROR(__xludf.DUMMYFUNCTION("""COMPUTED_VALUE"""),4.32171823E8)</f>
        <v>432171823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IFERROR(__xludf.DUMMYFUNCTION("""COMPUTED_VALUE"""),1553.56)</f>
        <v>1553.56</v>
      </c>
      <c r="D299" s="2">
        <f>IFERROR(__xludf.DUMMYFUNCTION("""COMPUTED_VALUE"""),45727.66666666667)</f>
        <v>45727.66667</v>
      </c>
      <c r="E299" s="1">
        <f>IFERROR(__xludf.DUMMYFUNCTION("""COMPUTED_VALUE"""),1553.56)</f>
        <v>1553.56</v>
      </c>
      <c r="G299" s="2">
        <f>IFERROR(__xludf.DUMMYFUNCTION("""COMPUTED_VALUE"""),45727.66666666667)</f>
        <v>45727.66667</v>
      </c>
      <c r="H299" s="1">
        <f>IFERROR(__xludf.DUMMYFUNCTION("""COMPUTED_VALUE"""),1525.97)</f>
        <v>1525.97</v>
      </c>
      <c r="J299" s="2">
        <f>IFERROR(__xludf.DUMMYFUNCTION("""COMPUTED_VALUE"""),45727.66666666667)</f>
        <v>45727.66667</v>
      </c>
      <c r="K299" s="1">
        <f>IFERROR(__xludf.DUMMYFUNCTION("""COMPUTED_VALUE"""),1535.13)</f>
        <v>1535.13</v>
      </c>
      <c r="M299" s="2">
        <f>IFERROR(__xludf.DUMMYFUNCTION("""COMPUTED_VALUE"""),45727.66666666667)</f>
        <v>45727.66667</v>
      </c>
      <c r="N299" s="1">
        <f>IFERROR(__xludf.DUMMYFUNCTION("""COMPUTED_VALUE"""),3.72241507E8)</f>
        <v>372241507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IFERROR(__xludf.DUMMYFUNCTION("""COMPUTED_VALUE"""),1533.91)</f>
        <v>1533.91</v>
      </c>
      <c r="D300" s="2">
        <f>IFERROR(__xludf.DUMMYFUNCTION("""COMPUTED_VALUE"""),45728.66666666667)</f>
        <v>45728.66667</v>
      </c>
      <c r="E300" s="1">
        <f>IFERROR(__xludf.DUMMYFUNCTION("""COMPUTED_VALUE"""),1535.04)</f>
        <v>1535.04</v>
      </c>
      <c r="G300" s="2">
        <f>IFERROR(__xludf.DUMMYFUNCTION("""COMPUTED_VALUE"""),45728.66666666667)</f>
        <v>45728.66667</v>
      </c>
      <c r="H300" s="1">
        <f>IFERROR(__xludf.DUMMYFUNCTION("""COMPUTED_VALUE"""),1515.91)</f>
        <v>1515.91</v>
      </c>
      <c r="J300" s="2">
        <f>IFERROR(__xludf.DUMMYFUNCTION("""COMPUTED_VALUE"""),45728.66666666667)</f>
        <v>45728.66667</v>
      </c>
      <c r="K300" s="1">
        <f>IFERROR(__xludf.DUMMYFUNCTION("""COMPUTED_VALUE"""),1520.67)</f>
        <v>1520.67</v>
      </c>
      <c r="M300" s="2">
        <f>IFERROR(__xludf.DUMMYFUNCTION("""COMPUTED_VALUE"""),45728.66666666667)</f>
        <v>45728.66667</v>
      </c>
      <c r="N300" s="1">
        <f>IFERROR(__xludf.DUMMYFUNCTION("""COMPUTED_VALUE"""),3.17693138E8)</f>
        <v>317693138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IFERROR(__xludf.DUMMYFUNCTION("""COMPUTED_VALUE"""),1521.16)</f>
        <v>1521.16</v>
      </c>
      <c r="D301" s="2">
        <f>IFERROR(__xludf.DUMMYFUNCTION("""COMPUTED_VALUE"""),45729.66666666667)</f>
        <v>45729.66667</v>
      </c>
      <c r="E301" s="1">
        <f>IFERROR(__xludf.DUMMYFUNCTION("""COMPUTED_VALUE"""),1525.34)</f>
        <v>1525.34</v>
      </c>
      <c r="G301" s="2">
        <f>IFERROR(__xludf.DUMMYFUNCTION("""COMPUTED_VALUE"""),45729.66666666667)</f>
        <v>45729.66667</v>
      </c>
      <c r="H301" s="1">
        <f>IFERROR(__xludf.DUMMYFUNCTION("""COMPUTED_VALUE"""),1507.55)</f>
        <v>1507.55</v>
      </c>
      <c r="J301" s="2">
        <f>IFERROR(__xludf.DUMMYFUNCTION("""COMPUTED_VALUE"""),45729.66666666667)</f>
        <v>45729.66667</v>
      </c>
      <c r="K301" s="1">
        <f>IFERROR(__xludf.DUMMYFUNCTION("""COMPUTED_VALUE"""),1511.98)</f>
        <v>1511.98</v>
      </c>
      <c r="M301" s="2">
        <f>IFERROR(__xludf.DUMMYFUNCTION("""COMPUTED_VALUE"""),45729.66666666667)</f>
        <v>45729.66667</v>
      </c>
      <c r="N301" s="1">
        <f>IFERROR(__xludf.DUMMYFUNCTION("""COMPUTED_VALUE"""),3.02815076E8)</f>
        <v>302815076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IFERROR(__xludf.DUMMYFUNCTION("""COMPUTED_VALUE"""),1511.07)</f>
        <v>1511.07</v>
      </c>
      <c r="D302" s="2">
        <f>IFERROR(__xludf.DUMMYFUNCTION("""COMPUTED_VALUE"""),45730.66666666667)</f>
        <v>45730.66667</v>
      </c>
      <c r="E302" s="1">
        <f>IFERROR(__xludf.DUMMYFUNCTION("""COMPUTED_VALUE"""),1525.86)</f>
        <v>1525.86</v>
      </c>
      <c r="G302" s="2">
        <f>IFERROR(__xludf.DUMMYFUNCTION("""COMPUTED_VALUE"""),45730.66666666667)</f>
        <v>45730.66667</v>
      </c>
      <c r="H302" s="1">
        <f>IFERROR(__xludf.DUMMYFUNCTION("""COMPUTED_VALUE"""),1508.71)</f>
        <v>1508.71</v>
      </c>
      <c r="J302" s="2">
        <f>IFERROR(__xludf.DUMMYFUNCTION("""COMPUTED_VALUE"""),45730.66666666667)</f>
        <v>45730.66667</v>
      </c>
      <c r="K302" s="1">
        <f>IFERROR(__xludf.DUMMYFUNCTION("""COMPUTED_VALUE"""),1524.51)</f>
        <v>1524.51</v>
      </c>
      <c r="M302" s="2">
        <f>IFERROR(__xludf.DUMMYFUNCTION("""COMPUTED_VALUE"""),45730.66666666667)</f>
        <v>45730.66667</v>
      </c>
      <c r="N302" s="1">
        <f>IFERROR(__xludf.DUMMYFUNCTION("""COMPUTED_VALUE"""),2.84633541E8)</f>
        <v>284633541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IFERROR(__xludf.DUMMYFUNCTION("""COMPUTED_VALUE"""),1524.07)</f>
        <v>1524.07</v>
      </c>
      <c r="D303" s="2">
        <f>IFERROR(__xludf.DUMMYFUNCTION("""COMPUTED_VALUE"""),45733.66666666667)</f>
        <v>45733.66667</v>
      </c>
      <c r="E303" s="1">
        <f>IFERROR(__xludf.DUMMYFUNCTION("""COMPUTED_VALUE"""),1547.11)</f>
        <v>1547.11</v>
      </c>
      <c r="G303" s="2">
        <f>IFERROR(__xludf.DUMMYFUNCTION("""COMPUTED_VALUE"""),45733.66666666667)</f>
        <v>45733.66667</v>
      </c>
      <c r="H303" s="1">
        <f>IFERROR(__xludf.DUMMYFUNCTION("""COMPUTED_VALUE"""),1523.46)</f>
        <v>1523.46</v>
      </c>
      <c r="J303" s="2">
        <f>IFERROR(__xludf.DUMMYFUNCTION("""COMPUTED_VALUE"""),45733.66666666667)</f>
        <v>45733.66667</v>
      </c>
      <c r="K303" s="1">
        <f>IFERROR(__xludf.DUMMYFUNCTION("""COMPUTED_VALUE"""),1542.67)</f>
        <v>1542.67</v>
      </c>
      <c r="M303" s="2">
        <f>IFERROR(__xludf.DUMMYFUNCTION("""COMPUTED_VALUE"""),45733.66666666667)</f>
        <v>45733.66667</v>
      </c>
      <c r="N303" s="1">
        <f>IFERROR(__xludf.DUMMYFUNCTION("""COMPUTED_VALUE"""),2.65837506E8)</f>
        <v>265837506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IFERROR(__xludf.DUMMYFUNCTION("""COMPUTED_VALUE"""),1542.73)</f>
        <v>1542.73</v>
      </c>
      <c r="D304" s="2">
        <f>IFERROR(__xludf.DUMMYFUNCTION("""COMPUTED_VALUE"""),45734.66666666667)</f>
        <v>45734.66667</v>
      </c>
      <c r="E304" s="1">
        <f>IFERROR(__xludf.DUMMYFUNCTION("""COMPUTED_VALUE"""),1544.14)</f>
        <v>1544.14</v>
      </c>
      <c r="G304" s="2">
        <f>IFERROR(__xludf.DUMMYFUNCTION("""COMPUTED_VALUE"""),45734.66666666667)</f>
        <v>45734.66667</v>
      </c>
      <c r="H304" s="1">
        <f>IFERROR(__xludf.DUMMYFUNCTION("""COMPUTED_VALUE"""),1534.91)</f>
        <v>1534.91</v>
      </c>
      <c r="J304" s="2">
        <f>IFERROR(__xludf.DUMMYFUNCTION("""COMPUTED_VALUE"""),45734.66666666667)</f>
        <v>45734.66667</v>
      </c>
      <c r="K304" s="1">
        <f>IFERROR(__xludf.DUMMYFUNCTION("""COMPUTED_VALUE"""),1542.28)</f>
        <v>1542.28</v>
      </c>
      <c r="M304" s="2">
        <f>IFERROR(__xludf.DUMMYFUNCTION("""COMPUTED_VALUE"""),45734.66666666667)</f>
        <v>45734.66667</v>
      </c>
      <c r="N304" s="1">
        <f>IFERROR(__xludf.DUMMYFUNCTION("""COMPUTED_VALUE"""),2.86679306E8)</f>
        <v>286679306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IFERROR(__xludf.DUMMYFUNCTION("""COMPUTED_VALUE"""),1542.04)</f>
        <v>1542.04</v>
      </c>
      <c r="D305" s="2">
        <f>IFERROR(__xludf.DUMMYFUNCTION("""COMPUTED_VALUE"""),45735.66666666667)</f>
        <v>45735.66667</v>
      </c>
      <c r="E305" s="1">
        <f>IFERROR(__xludf.DUMMYFUNCTION("""COMPUTED_VALUE"""),1547.68)</f>
        <v>1547.68</v>
      </c>
      <c r="G305" s="2">
        <f>IFERROR(__xludf.DUMMYFUNCTION("""COMPUTED_VALUE"""),45735.66666666667)</f>
        <v>45735.66667</v>
      </c>
      <c r="H305" s="1">
        <f>IFERROR(__xludf.DUMMYFUNCTION("""COMPUTED_VALUE"""),1533.04)</f>
        <v>1533.04</v>
      </c>
      <c r="J305" s="2">
        <f>IFERROR(__xludf.DUMMYFUNCTION("""COMPUTED_VALUE"""),45735.66666666667)</f>
        <v>45735.66667</v>
      </c>
      <c r="K305" s="1">
        <f>IFERROR(__xludf.DUMMYFUNCTION("""COMPUTED_VALUE"""),1543.53)</f>
        <v>1543.53</v>
      </c>
      <c r="M305" s="2">
        <f>IFERROR(__xludf.DUMMYFUNCTION("""COMPUTED_VALUE"""),45735.66666666667)</f>
        <v>45735.66667</v>
      </c>
      <c r="N305" s="1">
        <f>IFERROR(__xludf.DUMMYFUNCTION("""COMPUTED_VALUE"""),3.06393203E8)</f>
        <v>306393203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IFERROR(__xludf.DUMMYFUNCTION("""COMPUTED_VALUE"""),1541.73)</f>
        <v>1541.73</v>
      </c>
      <c r="D306" s="2">
        <f>IFERROR(__xludf.DUMMYFUNCTION("""COMPUTED_VALUE"""),45736.66666666667)</f>
        <v>45736.66667</v>
      </c>
      <c r="E306" s="1">
        <f>IFERROR(__xludf.DUMMYFUNCTION("""COMPUTED_VALUE"""),1551.38)</f>
        <v>1551.38</v>
      </c>
      <c r="G306" s="2">
        <f>IFERROR(__xludf.DUMMYFUNCTION("""COMPUTED_VALUE"""),45736.66666666667)</f>
        <v>45736.66667</v>
      </c>
      <c r="H306" s="1">
        <f>IFERROR(__xludf.DUMMYFUNCTION("""COMPUTED_VALUE"""),1539.38)</f>
        <v>1539.38</v>
      </c>
      <c r="J306" s="2">
        <f>IFERROR(__xludf.DUMMYFUNCTION("""COMPUTED_VALUE"""),45736.66666666667)</f>
        <v>45736.66667</v>
      </c>
      <c r="K306" s="1">
        <f>IFERROR(__xludf.DUMMYFUNCTION("""COMPUTED_VALUE"""),1543.94)</f>
        <v>1543.94</v>
      </c>
      <c r="M306" s="2">
        <f>IFERROR(__xludf.DUMMYFUNCTION("""COMPUTED_VALUE"""),45736.66666666667)</f>
        <v>45736.66667</v>
      </c>
      <c r="N306" s="1">
        <f>IFERROR(__xludf.DUMMYFUNCTION("""COMPUTED_VALUE"""),2.95109915E8)</f>
        <v>295109915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IFERROR(__xludf.DUMMYFUNCTION("""COMPUTED_VALUE"""),1541.83)</f>
        <v>1541.83</v>
      </c>
      <c r="D307" s="2">
        <f>IFERROR(__xludf.DUMMYFUNCTION("""COMPUTED_VALUE"""),45737.66666666667)</f>
        <v>45737.66667</v>
      </c>
      <c r="E307" s="1">
        <f>IFERROR(__xludf.DUMMYFUNCTION("""COMPUTED_VALUE"""),1543.25)</f>
        <v>1543.25</v>
      </c>
      <c r="G307" s="2">
        <f>IFERROR(__xludf.DUMMYFUNCTION("""COMPUTED_VALUE"""),45737.66666666667)</f>
        <v>45737.66667</v>
      </c>
      <c r="H307" s="1">
        <f>IFERROR(__xludf.DUMMYFUNCTION("""COMPUTED_VALUE"""),1531.75)</f>
        <v>1531.75</v>
      </c>
      <c r="J307" s="2">
        <f>IFERROR(__xludf.DUMMYFUNCTION("""COMPUTED_VALUE"""),45737.66666666667)</f>
        <v>45737.66667</v>
      </c>
      <c r="K307" s="1">
        <f>IFERROR(__xludf.DUMMYFUNCTION("""COMPUTED_VALUE"""),1540.96)</f>
        <v>1540.96</v>
      </c>
      <c r="M307" s="2">
        <f>IFERROR(__xludf.DUMMYFUNCTION("""COMPUTED_VALUE"""),45737.66666666667)</f>
        <v>45737.66667</v>
      </c>
      <c r="N307" s="1">
        <f>IFERROR(__xludf.DUMMYFUNCTION("""COMPUTED_VALUE"""),9.67033871E8)</f>
        <v>967033871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IFERROR(__xludf.DUMMYFUNCTION("""COMPUTED_VALUE"""),1543.89)</f>
        <v>1543.89</v>
      </c>
      <c r="D308" s="2">
        <f>IFERROR(__xludf.DUMMYFUNCTION("""COMPUTED_VALUE"""),45740.66666666667)</f>
        <v>45740.66667</v>
      </c>
      <c r="E308" s="1">
        <f>IFERROR(__xludf.DUMMYFUNCTION("""COMPUTED_VALUE"""),1556.0)</f>
        <v>1556</v>
      </c>
      <c r="G308" s="2">
        <f>IFERROR(__xludf.DUMMYFUNCTION("""COMPUTED_VALUE"""),45740.66666666667)</f>
        <v>45740.66667</v>
      </c>
      <c r="H308" s="1">
        <f>IFERROR(__xludf.DUMMYFUNCTION("""COMPUTED_VALUE"""),1543.27)</f>
        <v>1543.27</v>
      </c>
      <c r="J308" s="2">
        <f>IFERROR(__xludf.DUMMYFUNCTION("""COMPUTED_VALUE"""),45740.66666666667)</f>
        <v>45740.66667</v>
      </c>
      <c r="K308" s="1">
        <f>IFERROR(__xludf.DUMMYFUNCTION("""COMPUTED_VALUE"""),1553.94)</f>
        <v>1553.94</v>
      </c>
      <c r="M308" s="2">
        <f>IFERROR(__xludf.DUMMYFUNCTION("""COMPUTED_VALUE"""),45740.66666666667)</f>
        <v>45740.66667</v>
      </c>
      <c r="N308" s="1">
        <f>IFERROR(__xludf.DUMMYFUNCTION("""COMPUTED_VALUE"""),2.91515622E8)</f>
        <v>291515622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IFERROR(__xludf.DUMMYFUNCTION("""COMPUTED_VALUE"""),1556.71)</f>
        <v>1556.71</v>
      </c>
      <c r="D309" s="2">
        <f>IFERROR(__xludf.DUMMYFUNCTION("""COMPUTED_VALUE"""),45741.66666666667)</f>
        <v>45741.66667</v>
      </c>
      <c r="E309" s="1">
        <f>IFERROR(__xludf.DUMMYFUNCTION("""COMPUTED_VALUE"""),1558.11)</f>
        <v>1558.11</v>
      </c>
      <c r="G309" s="2">
        <f>IFERROR(__xludf.DUMMYFUNCTION("""COMPUTED_VALUE"""),45741.66666666667)</f>
        <v>45741.66667</v>
      </c>
      <c r="H309" s="1">
        <f>IFERROR(__xludf.DUMMYFUNCTION("""COMPUTED_VALUE"""),1524.58)</f>
        <v>1524.58</v>
      </c>
      <c r="J309" s="2">
        <f>IFERROR(__xludf.DUMMYFUNCTION("""COMPUTED_VALUE"""),45741.66666666667)</f>
        <v>45741.66667</v>
      </c>
      <c r="K309" s="1">
        <f>IFERROR(__xludf.DUMMYFUNCTION("""COMPUTED_VALUE"""),1533.86)</f>
        <v>1533.86</v>
      </c>
      <c r="M309" s="2">
        <f>IFERROR(__xludf.DUMMYFUNCTION("""COMPUTED_VALUE"""),45741.66666666667)</f>
        <v>45741.66667</v>
      </c>
      <c r="N309" s="1">
        <f>IFERROR(__xludf.DUMMYFUNCTION("""COMPUTED_VALUE"""),3.17096717E8)</f>
        <v>317096717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IFERROR(__xludf.DUMMYFUNCTION("""COMPUTED_VALUE"""),1534.79)</f>
        <v>1534.79</v>
      </c>
      <c r="D310" s="2">
        <f>IFERROR(__xludf.DUMMYFUNCTION("""COMPUTED_VALUE"""),45742.66666666667)</f>
        <v>45742.66667</v>
      </c>
      <c r="E310" s="1">
        <f>IFERROR(__xludf.DUMMYFUNCTION("""COMPUTED_VALUE"""),1539.12)</f>
        <v>1539.12</v>
      </c>
      <c r="G310" s="2">
        <f>IFERROR(__xludf.DUMMYFUNCTION("""COMPUTED_VALUE"""),45742.66666666667)</f>
        <v>45742.66667</v>
      </c>
      <c r="H310" s="1">
        <f>IFERROR(__xludf.DUMMYFUNCTION("""COMPUTED_VALUE"""),1522.66)</f>
        <v>1522.66</v>
      </c>
      <c r="J310" s="2">
        <f>IFERROR(__xludf.DUMMYFUNCTION("""COMPUTED_VALUE"""),45742.66666666667)</f>
        <v>45742.66667</v>
      </c>
      <c r="K310" s="1">
        <f>IFERROR(__xludf.DUMMYFUNCTION("""COMPUTED_VALUE"""),1526.0)</f>
        <v>1526</v>
      </c>
      <c r="M310" s="2">
        <f>IFERROR(__xludf.DUMMYFUNCTION("""COMPUTED_VALUE"""),45742.66666666667)</f>
        <v>45742.66667</v>
      </c>
      <c r="N310" s="1">
        <f>IFERROR(__xludf.DUMMYFUNCTION("""COMPUTED_VALUE"""),2.89678903E8)</f>
        <v>289678903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IFERROR(__xludf.DUMMYFUNCTION("""COMPUTED_VALUE"""),1524.5)</f>
        <v>1524.5</v>
      </c>
      <c r="D311" s="2">
        <f>IFERROR(__xludf.DUMMYFUNCTION("""COMPUTED_VALUE"""),45743.66666666667)</f>
        <v>45743.66667</v>
      </c>
      <c r="E311" s="1">
        <f>IFERROR(__xludf.DUMMYFUNCTION("""COMPUTED_VALUE"""),1533.01)</f>
        <v>1533.01</v>
      </c>
      <c r="G311" s="2">
        <f>IFERROR(__xludf.DUMMYFUNCTION("""COMPUTED_VALUE"""),45743.66666666667)</f>
        <v>45743.66667</v>
      </c>
      <c r="H311" s="1">
        <f>IFERROR(__xludf.DUMMYFUNCTION("""COMPUTED_VALUE"""),1523.35)</f>
        <v>1523.35</v>
      </c>
      <c r="J311" s="2">
        <f>IFERROR(__xludf.DUMMYFUNCTION("""COMPUTED_VALUE"""),45743.66666666667)</f>
        <v>45743.66667</v>
      </c>
      <c r="K311" s="1">
        <f>IFERROR(__xludf.DUMMYFUNCTION("""COMPUTED_VALUE"""),1528.43)</f>
        <v>1528.43</v>
      </c>
      <c r="M311" s="2">
        <f>IFERROR(__xludf.DUMMYFUNCTION("""COMPUTED_VALUE"""),45743.66666666667)</f>
        <v>45743.66667</v>
      </c>
      <c r="N311" s="1">
        <f>IFERROR(__xludf.DUMMYFUNCTION("""COMPUTED_VALUE"""),2.76963782E8)</f>
        <v>276963782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IFERROR(__xludf.DUMMYFUNCTION("""COMPUTED_VALUE"""),1529.1)</f>
        <v>1529.1</v>
      </c>
      <c r="D312" s="2">
        <f>IFERROR(__xludf.DUMMYFUNCTION("""COMPUTED_VALUE"""),45744.66666666667)</f>
        <v>45744.66667</v>
      </c>
      <c r="E312" s="1">
        <f>IFERROR(__xludf.DUMMYFUNCTION("""COMPUTED_VALUE"""),1529.37)</f>
        <v>1529.37</v>
      </c>
      <c r="G312" s="2">
        <f>IFERROR(__xludf.DUMMYFUNCTION("""COMPUTED_VALUE"""),45744.66666666667)</f>
        <v>45744.66667</v>
      </c>
      <c r="H312" s="1">
        <f>IFERROR(__xludf.DUMMYFUNCTION("""COMPUTED_VALUE"""),1520.84)</f>
        <v>1520.84</v>
      </c>
      <c r="J312" s="2">
        <f>IFERROR(__xludf.DUMMYFUNCTION("""COMPUTED_VALUE"""),45744.66666666667)</f>
        <v>45744.66667</v>
      </c>
      <c r="K312" s="1">
        <f>IFERROR(__xludf.DUMMYFUNCTION("""COMPUTED_VALUE"""),1522.81)</f>
        <v>1522.81</v>
      </c>
      <c r="M312" s="2">
        <f>IFERROR(__xludf.DUMMYFUNCTION("""COMPUTED_VALUE"""),45744.66666666667)</f>
        <v>45744.66667</v>
      </c>
      <c r="N312" s="1">
        <f>IFERROR(__xludf.DUMMYFUNCTION("""COMPUTED_VALUE"""),2.49938619E8)</f>
        <v>249938619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IFERROR(__xludf.DUMMYFUNCTION("""COMPUTED_VALUE"""),1517.62)</f>
        <v>1517.62</v>
      </c>
      <c r="D313" s="2">
        <f>IFERROR(__xludf.DUMMYFUNCTION("""COMPUTED_VALUE"""),45747.66666666667)</f>
        <v>45747.66667</v>
      </c>
      <c r="E313" s="1">
        <f>IFERROR(__xludf.DUMMYFUNCTION("""COMPUTED_VALUE"""),1540.7)</f>
        <v>1540.7</v>
      </c>
      <c r="G313" s="2">
        <f>IFERROR(__xludf.DUMMYFUNCTION("""COMPUTED_VALUE"""),45747.66666666667)</f>
        <v>45747.66667</v>
      </c>
      <c r="H313" s="1">
        <f>IFERROR(__xludf.DUMMYFUNCTION("""COMPUTED_VALUE"""),1506.91)</f>
        <v>1506.91</v>
      </c>
      <c r="J313" s="2">
        <f>IFERROR(__xludf.DUMMYFUNCTION("""COMPUTED_VALUE"""),45747.66666666667)</f>
        <v>45747.66667</v>
      </c>
      <c r="K313" s="1">
        <f>IFERROR(__xludf.DUMMYFUNCTION("""COMPUTED_VALUE"""),1533.71)</f>
        <v>1533.71</v>
      </c>
      <c r="M313" s="2">
        <f>IFERROR(__xludf.DUMMYFUNCTION("""COMPUTED_VALUE"""),45747.66666666667)</f>
        <v>45747.66667</v>
      </c>
      <c r="N313" s="1">
        <f>IFERROR(__xludf.DUMMYFUNCTION("""COMPUTED_VALUE"""),3.88147005E8)</f>
        <v>388147005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IFERROR(__xludf.DUMMYFUNCTION("""COMPUTED_VALUE"""),1529.26)</f>
        <v>1529.26</v>
      </c>
      <c r="D314" s="2">
        <f>IFERROR(__xludf.DUMMYFUNCTION("""COMPUTED_VALUE"""),45748.66666666667)</f>
        <v>45748.66667</v>
      </c>
      <c r="E314" s="1">
        <f>IFERROR(__xludf.DUMMYFUNCTION("""COMPUTED_VALUE"""),1529.26)</f>
        <v>1529.26</v>
      </c>
      <c r="G314" s="2">
        <f>IFERROR(__xludf.DUMMYFUNCTION("""COMPUTED_VALUE"""),45748.66666666667)</f>
        <v>45748.66667</v>
      </c>
      <c r="H314" s="1">
        <f>IFERROR(__xludf.DUMMYFUNCTION("""COMPUTED_VALUE"""),1501.2)</f>
        <v>1501.2</v>
      </c>
      <c r="J314" s="2">
        <f>IFERROR(__xludf.DUMMYFUNCTION("""COMPUTED_VALUE"""),45748.66666666667)</f>
        <v>45748.66667</v>
      </c>
      <c r="K314" s="1">
        <f>IFERROR(__xludf.DUMMYFUNCTION("""COMPUTED_VALUE"""),1506.45)</f>
        <v>1506.45</v>
      </c>
      <c r="M314" s="2">
        <f>IFERROR(__xludf.DUMMYFUNCTION("""COMPUTED_VALUE"""),45748.66666666667)</f>
        <v>45748.66667</v>
      </c>
      <c r="N314" s="1">
        <f>IFERROR(__xludf.DUMMYFUNCTION("""COMPUTED_VALUE"""),3.55521099E8)</f>
        <v>355521099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IFERROR(__xludf.DUMMYFUNCTION("""COMPUTED_VALUE"""),1502.77)</f>
        <v>1502.77</v>
      </c>
      <c r="D315" s="2">
        <f>IFERROR(__xludf.DUMMYFUNCTION("""COMPUTED_VALUE"""),45749.66666666667)</f>
        <v>45749.66667</v>
      </c>
      <c r="E315" s="1">
        <f>IFERROR(__xludf.DUMMYFUNCTION("""COMPUTED_VALUE"""),1518.28)</f>
        <v>1518.28</v>
      </c>
      <c r="G315" s="2">
        <f>IFERROR(__xludf.DUMMYFUNCTION("""COMPUTED_VALUE"""),45749.66666666667)</f>
        <v>45749.66667</v>
      </c>
      <c r="H315" s="1">
        <f>IFERROR(__xludf.DUMMYFUNCTION("""COMPUTED_VALUE"""),1495.14)</f>
        <v>1495.14</v>
      </c>
      <c r="J315" s="2">
        <f>IFERROR(__xludf.DUMMYFUNCTION("""COMPUTED_VALUE"""),45749.66666666667)</f>
        <v>45749.66667</v>
      </c>
      <c r="K315" s="1">
        <f>IFERROR(__xludf.DUMMYFUNCTION("""COMPUTED_VALUE"""),1517.31)</f>
        <v>1517.31</v>
      </c>
      <c r="M315" s="2">
        <f>IFERROR(__xludf.DUMMYFUNCTION("""COMPUTED_VALUE"""),45749.66666666667)</f>
        <v>45749.66667</v>
      </c>
      <c r="N315" s="1">
        <f>IFERROR(__xludf.DUMMYFUNCTION("""COMPUTED_VALUE"""),2.91745304E8)</f>
        <v>291745304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IFERROR(__xludf.DUMMYFUNCTION("""COMPUTED_VALUE"""),1513.13)</f>
        <v>1513.13</v>
      </c>
      <c r="D316" s="2">
        <f>IFERROR(__xludf.DUMMYFUNCTION("""COMPUTED_VALUE"""),45750.66666666667)</f>
        <v>45750.66667</v>
      </c>
      <c r="E316" s="1">
        <f>IFERROR(__xludf.DUMMYFUNCTION("""COMPUTED_VALUE"""),1522.34)</f>
        <v>1522.34</v>
      </c>
      <c r="G316" s="2">
        <f>IFERROR(__xludf.DUMMYFUNCTION("""COMPUTED_VALUE"""),45750.66666666667)</f>
        <v>45750.66667</v>
      </c>
      <c r="H316" s="1">
        <f>IFERROR(__xludf.DUMMYFUNCTION("""COMPUTED_VALUE"""),1501.67)</f>
        <v>1501.67</v>
      </c>
      <c r="J316" s="2">
        <f>IFERROR(__xludf.DUMMYFUNCTION("""COMPUTED_VALUE"""),45750.66666666667)</f>
        <v>45750.66667</v>
      </c>
      <c r="K316" s="1">
        <f>IFERROR(__xludf.DUMMYFUNCTION("""COMPUTED_VALUE"""),1502.35)</f>
        <v>1502.35</v>
      </c>
      <c r="M316" s="2">
        <f>IFERROR(__xludf.DUMMYFUNCTION("""COMPUTED_VALUE"""),45750.66666666667)</f>
        <v>45750.66667</v>
      </c>
      <c r="N316" s="1">
        <f>IFERROR(__xludf.DUMMYFUNCTION("""COMPUTED_VALUE"""),4.16106426E8)</f>
        <v>416106426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IFERROR(__xludf.DUMMYFUNCTION("""COMPUTED_VALUE"""),1486.79)</f>
        <v>1486.79</v>
      </c>
      <c r="D317" s="2">
        <f>IFERROR(__xludf.DUMMYFUNCTION("""COMPUTED_VALUE"""),45751.66666666667)</f>
        <v>45751.66667</v>
      </c>
      <c r="E317" s="1">
        <f>IFERROR(__xludf.DUMMYFUNCTION("""COMPUTED_VALUE"""),1486.79)</f>
        <v>1486.79</v>
      </c>
      <c r="G317" s="2">
        <f>IFERROR(__xludf.DUMMYFUNCTION("""COMPUTED_VALUE"""),45751.66666666667)</f>
        <v>45751.66667</v>
      </c>
      <c r="H317" s="1">
        <f>IFERROR(__xludf.DUMMYFUNCTION("""COMPUTED_VALUE"""),1418.85)</f>
        <v>1418.85</v>
      </c>
      <c r="J317" s="2">
        <f>IFERROR(__xludf.DUMMYFUNCTION("""COMPUTED_VALUE"""),45751.66666666667)</f>
        <v>45751.66667</v>
      </c>
      <c r="K317" s="1">
        <f>IFERROR(__xludf.DUMMYFUNCTION("""COMPUTED_VALUE"""),1419.62)</f>
        <v>1419.62</v>
      </c>
      <c r="M317" s="2">
        <f>IFERROR(__xludf.DUMMYFUNCTION("""COMPUTED_VALUE"""),45751.66666666667)</f>
        <v>45751.66667</v>
      </c>
      <c r="N317" s="1">
        <f>IFERROR(__xludf.DUMMYFUNCTION("""COMPUTED_VALUE"""),5.8269336E8)</f>
        <v>582693360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IFERROR(__xludf.DUMMYFUNCTION("""COMPUTED_VALUE"""),1401.1)</f>
        <v>1401.1</v>
      </c>
      <c r="D318" s="2">
        <f>IFERROR(__xludf.DUMMYFUNCTION("""COMPUTED_VALUE"""),45754.66666666667)</f>
        <v>45754.66667</v>
      </c>
      <c r="E318" s="1">
        <f>IFERROR(__xludf.DUMMYFUNCTION("""COMPUTED_VALUE"""),1441.93)</f>
        <v>1441.93</v>
      </c>
      <c r="G318" s="2">
        <f>IFERROR(__xludf.DUMMYFUNCTION("""COMPUTED_VALUE"""),45754.66666666667)</f>
        <v>45754.66667</v>
      </c>
      <c r="H318" s="1">
        <f>IFERROR(__xludf.DUMMYFUNCTION("""COMPUTED_VALUE"""),1359.12)</f>
        <v>1359.12</v>
      </c>
      <c r="J318" s="2">
        <f>IFERROR(__xludf.DUMMYFUNCTION("""COMPUTED_VALUE"""),45754.66666666667)</f>
        <v>45754.66667</v>
      </c>
      <c r="K318" s="1">
        <f>IFERROR(__xludf.DUMMYFUNCTION("""COMPUTED_VALUE"""),1411.95)</f>
        <v>1411.95</v>
      </c>
      <c r="M318" s="2">
        <f>IFERROR(__xludf.DUMMYFUNCTION("""COMPUTED_VALUE"""),45754.66666666667)</f>
        <v>45754.66667</v>
      </c>
      <c r="N318" s="1">
        <f>IFERROR(__xludf.DUMMYFUNCTION("""COMPUTED_VALUE"""),5.6048265E8)</f>
        <v>560482650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IFERROR(__xludf.DUMMYFUNCTION("""COMPUTED_VALUE"""),1424.26)</f>
        <v>1424.26</v>
      </c>
      <c r="D319" s="2">
        <f>IFERROR(__xludf.DUMMYFUNCTION("""COMPUTED_VALUE"""),45755.66666666667)</f>
        <v>45755.66667</v>
      </c>
      <c r="E319" s="1">
        <f>IFERROR(__xludf.DUMMYFUNCTION("""COMPUTED_VALUE"""),1457.36)</f>
        <v>1457.36</v>
      </c>
      <c r="G319" s="2">
        <f>IFERROR(__xludf.DUMMYFUNCTION("""COMPUTED_VALUE"""),45755.66666666667)</f>
        <v>45755.66667</v>
      </c>
      <c r="H319" s="1">
        <f>IFERROR(__xludf.DUMMYFUNCTION("""COMPUTED_VALUE"""),1375.67)</f>
        <v>1375.67</v>
      </c>
      <c r="J319" s="2">
        <f>IFERROR(__xludf.DUMMYFUNCTION("""COMPUTED_VALUE"""),45755.66666666667)</f>
        <v>45755.66667</v>
      </c>
      <c r="K319" s="1">
        <f>IFERROR(__xludf.DUMMYFUNCTION("""COMPUTED_VALUE"""),1394.28)</f>
        <v>1394.28</v>
      </c>
      <c r="M319" s="2">
        <f>IFERROR(__xludf.DUMMYFUNCTION("""COMPUTED_VALUE"""),45755.66666666667)</f>
        <v>45755.66667</v>
      </c>
      <c r="N319" s="1">
        <f>IFERROR(__xludf.DUMMYFUNCTION("""COMPUTED_VALUE"""),4.90680002E8)</f>
        <v>490680002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IFERROR(__xludf.DUMMYFUNCTION("""COMPUTED_VALUE"""),1379.65)</f>
        <v>1379.65</v>
      </c>
      <c r="D320" s="2">
        <f>IFERROR(__xludf.DUMMYFUNCTION("""COMPUTED_VALUE"""),45756.66666666667)</f>
        <v>45756.66667</v>
      </c>
      <c r="E320" s="1">
        <f>IFERROR(__xludf.DUMMYFUNCTION("""COMPUTED_VALUE"""),1462.48)</f>
        <v>1462.48</v>
      </c>
      <c r="G320" s="2">
        <f>IFERROR(__xludf.DUMMYFUNCTION("""COMPUTED_VALUE"""),45756.66666666667)</f>
        <v>45756.66667</v>
      </c>
      <c r="H320" s="1">
        <f>IFERROR(__xludf.DUMMYFUNCTION("""COMPUTED_VALUE"""),1358.33)</f>
        <v>1358.33</v>
      </c>
      <c r="J320" s="2">
        <f>IFERROR(__xludf.DUMMYFUNCTION("""COMPUTED_VALUE"""),45756.66666666667)</f>
        <v>45756.66667</v>
      </c>
      <c r="K320" s="1">
        <f>IFERROR(__xludf.DUMMYFUNCTION("""COMPUTED_VALUE"""),1458.62)</f>
        <v>1458.62</v>
      </c>
      <c r="M320" s="2">
        <f>IFERROR(__xludf.DUMMYFUNCTION("""COMPUTED_VALUE"""),45756.66666666667)</f>
        <v>45756.66667</v>
      </c>
      <c r="N320" s="1">
        <f>IFERROR(__xludf.DUMMYFUNCTION("""COMPUTED_VALUE"""),6.46266669E8)</f>
        <v>646266669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IFERROR(__xludf.DUMMYFUNCTION("""COMPUTED_VALUE"""),1447.19)</f>
        <v>1447.19</v>
      </c>
      <c r="D321" s="2">
        <f>IFERROR(__xludf.DUMMYFUNCTION("""COMPUTED_VALUE"""),45757.66666666667)</f>
        <v>45757.66667</v>
      </c>
      <c r="E321" s="1">
        <f>IFERROR(__xludf.DUMMYFUNCTION("""COMPUTED_VALUE"""),1447.19)</f>
        <v>1447.19</v>
      </c>
      <c r="G321" s="2">
        <f>IFERROR(__xludf.DUMMYFUNCTION("""COMPUTED_VALUE"""),45757.66666666667)</f>
        <v>45757.66667</v>
      </c>
      <c r="H321" s="1">
        <f>IFERROR(__xludf.DUMMYFUNCTION("""COMPUTED_VALUE"""),1377.19)</f>
        <v>1377.19</v>
      </c>
      <c r="J321" s="2">
        <f>IFERROR(__xludf.DUMMYFUNCTION("""COMPUTED_VALUE"""),45757.66666666667)</f>
        <v>45757.66667</v>
      </c>
      <c r="K321" s="1">
        <f>IFERROR(__xludf.DUMMYFUNCTION("""COMPUTED_VALUE"""),1415.24)</f>
        <v>1415.24</v>
      </c>
      <c r="M321" s="2">
        <f>IFERROR(__xludf.DUMMYFUNCTION("""COMPUTED_VALUE"""),45757.66666666667)</f>
        <v>45757.66667</v>
      </c>
      <c r="N321" s="1">
        <f>IFERROR(__xludf.DUMMYFUNCTION("""COMPUTED_VALUE"""),4.93268335E8)</f>
        <v>493268335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IFERROR(__xludf.DUMMYFUNCTION("""COMPUTED_VALUE"""),1419.28)</f>
        <v>1419.28</v>
      </c>
      <c r="D322" s="2">
        <f>IFERROR(__xludf.DUMMYFUNCTION("""COMPUTED_VALUE"""),45758.66666666667)</f>
        <v>45758.66667</v>
      </c>
      <c r="E322" s="1">
        <f>IFERROR(__xludf.DUMMYFUNCTION("""COMPUTED_VALUE"""),1443.63)</f>
        <v>1443.63</v>
      </c>
      <c r="G322" s="2">
        <f>IFERROR(__xludf.DUMMYFUNCTION("""COMPUTED_VALUE"""),45758.66666666667)</f>
        <v>45758.66667</v>
      </c>
      <c r="H322" s="1">
        <f>IFERROR(__xludf.DUMMYFUNCTION("""COMPUTED_VALUE"""),1402.03)</f>
        <v>1402.03</v>
      </c>
      <c r="J322" s="2">
        <f>IFERROR(__xludf.DUMMYFUNCTION("""COMPUTED_VALUE"""),45758.66666666667)</f>
        <v>45758.66667</v>
      </c>
      <c r="K322" s="1">
        <f>IFERROR(__xludf.DUMMYFUNCTION("""COMPUTED_VALUE"""),1436.68)</f>
        <v>1436.68</v>
      </c>
      <c r="M322" s="2">
        <f>IFERROR(__xludf.DUMMYFUNCTION("""COMPUTED_VALUE"""),45758.66666666667)</f>
        <v>45758.66667</v>
      </c>
      <c r="N322" s="1">
        <f>IFERROR(__xludf.DUMMYFUNCTION("""COMPUTED_VALUE"""),4.10752875E8)</f>
        <v>410752875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IFERROR(__xludf.DUMMYFUNCTION("""COMPUTED_VALUE"""),1443.61)</f>
        <v>1443.61</v>
      </c>
      <c r="D323" s="2">
        <f>IFERROR(__xludf.DUMMYFUNCTION("""COMPUTED_VALUE"""),45761.66666666667)</f>
        <v>45761.66667</v>
      </c>
      <c r="E323" s="1">
        <f>IFERROR(__xludf.DUMMYFUNCTION("""COMPUTED_VALUE"""),1459.13)</f>
        <v>1459.13</v>
      </c>
      <c r="G323" s="2">
        <f>IFERROR(__xludf.DUMMYFUNCTION("""COMPUTED_VALUE"""),45761.66666666667)</f>
        <v>45761.66667</v>
      </c>
      <c r="H323" s="1">
        <f>IFERROR(__xludf.DUMMYFUNCTION("""COMPUTED_VALUE"""),1437.0)</f>
        <v>1437</v>
      </c>
      <c r="J323" s="2">
        <f>IFERROR(__xludf.DUMMYFUNCTION("""COMPUTED_VALUE"""),45761.66666666667)</f>
        <v>45761.66667</v>
      </c>
      <c r="K323" s="1">
        <f>IFERROR(__xludf.DUMMYFUNCTION("""COMPUTED_VALUE"""),1454.17)</f>
        <v>1454.17</v>
      </c>
      <c r="M323" s="2">
        <f>IFERROR(__xludf.DUMMYFUNCTION("""COMPUTED_VALUE"""),45761.66666666667)</f>
        <v>45761.66667</v>
      </c>
      <c r="N323" s="1">
        <f>IFERROR(__xludf.DUMMYFUNCTION("""COMPUTED_VALUE"""),3.4753076E8)</f>
        <v>347530760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IFERROR(__xludf.DUMMYFUNCTION("""COMPUTED_VALUE"""),1454.82)</f>
        <v>1454.82</v>
      </c>
      <c r="D324" s="2">
        <f>IFERROR(__xludf.DUMMYFUNCTION("""COMPUTED_VALUE"""),45762.66666666667)</f>
        <v>45762.66667</v>
      </c>
      <c r="E324" s="1">
        <f>IFERROR(__xludf.DUMMYFUNCTION("""COMPUTED_VALUE"""),1456.6)</f>
        <v>1456.6</v>
      </c>
      <c r="G324" s="2">
        <f>IFERROR(__xludf.DUMMYFUNCTION("""COMPUTED_VALUE"""),45762.66666666667)</f>
        <v>45762.66667</v>
      </c>
      <c r="H324" s="1">
        <f>IFERROR(__xludf.DUMMYFUNCTION("""COMPUTED_VALUE"""),1439.08)</f>
        <v>1439.08</v>
      </c>
      <c r="J324" s="2">
        <f>IFERROR(__xludf.DUMMYFUNCTION("""COMPUTED_VALUE"""),45762.66666666667)</f>
        <v>45762.66667</v>
      </c>
      <c r="K324" s="1">
        <f>IFERROR(__xludf.DUMMYFUNCTION("""COMPUTED_VALUE"""),1443.95)</f>
        <v>1443.95</v>
      </c>
      <c r="M324" s="2">
        <f>IFERROR(__xludf.DUMMYFUNCTION("""COMPUTED_VALUE"""),45762.66666666667)</f>
        <v>45762.66667</v>
      </c>
      <c r="N324" s="1">
        <f>IFERROR(__xludf.DUMMYFUNCTION("""COMPUTED_VALUE"""),3.21724218E8)</f>
        <v>321724218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IFERROR(__xludf.DUMMYFUNCTION("""COMPUTED_VALUE"""),1448.13)</f>
        <v>1448.13</v>
      </c>
      <c r="D325" s="2">
        <f>IFERROR(__xludf.DUMMYFUNCTION("""COMPUTED_VALUE"""),45763.66666666667)</f>
        <v>45763.66667</v>
      </c>
      <c r="E325" s="1">
        <f>IFERROR(__xludf.DUMMYFUNCTION("""COMPUTED_VALUE"""),1452.67)</f>
        <v>1452.67</v>
      </c>
      <c r="G325" s="2">
        <f>IFERROR(__xludf.DUMMYFUNCTION("""COMPUTED_VALUE"""),45763.66666666667)</f>
        <v>45763.66667</v>
      </c>
      <c r="H325" s="1">
        <f>IFERROR(__xludf.DUMMYFUNCTION("""COMPUTED_VALUE"""),1422.17)</f>
        <v>1422.17</v>
      </c>
      <c r="J325" s="2">
        <f>IFERROR(__xludf.DUMMYFUNCTION("""COMPUTED_VALUE"""),45763.66666666667)</f>
        <v>45763.66667</v>
      </c>
      <c r="K325" s="1">
        <f>IFERROR(__xludf.DUMMYFUNCTION("""COMPUTED_VALUE"""),1429.53)</f>
        <v>1429.53</v>
      </c>
      <c r="M325" s="2">
        <f>IFERROR(__xludf.DUMMYFUNCTION("""COMPUTED_VALUE"""),45763.66666666667)</f>
        <v>45763.66667</v>
      </c>
      <c r="N325" s="1">
        <f>IFERROR(__xludf.DUMMYFUNCTION("""COMPUTED_VALUE"""),3.12621579E8)</f>
        <v>312621579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IFERROR(__xludf.DUMMYFUNCTION("""COMPUTED_VALUE"""),1446.23)</f>
        <v>1446.23</v>
      </c>
      <c r="D326" s="2">
        <f>IFERROR(__xludf.DUMMYFUNCTION("""COMPUTED_VALUE"""),45764.66666666667)</f>
        <v>45764.66667</v>
      </c>
      <c r="E326" s="1">
        <f>IFERROR(__xludf.DUMMYFUNCTION("""COMPUTED_VALUE"""),1446.23)</f>
        <v>1446.23</v>
      </c>
      <c r="G326" s="2">
        <f>IFERROR(__xludf.DUMMYFUNCTION("""COMPUTED_VALUE"""),45764.66666666667)</f>
        <v>45764.66667</v>
      </c>
      <c r="H326" s="1">
        <f>IFERROR(__xludf.DUMMYFUNCTION("""COMPUTED_VALUE"""),1416.72)</f>
        <v>1416.72</v>
      </c>
      <c r="J326" s="2">
        <f>IFERROR(__xludf.DUMMYFUNCTION("""COMPUTED_VALUE"""),45764.66666666667)</f>
        <v>45764.66667</v>
      </c>
      <c r="K326" s="1">
        <f>IFERROR(__xludf.DUMMYFUNCTION("""COMPUTED_VALUE"""),1420.97)</f>
        <v>1420.97</v>
      </c>
      <c r="M326" s="2">
        <f>IFERROR(__xludf.DUMMYFUNCTION("""COMPUTED_VALUE"""),45764.66666666667)</f>
        <v>45764.66667</v>
      </c>
      <c r="N326" s="1">
        <f>IFERROR(__xludf.DUMMYFUNCTION("""COMPUTED_VALUE"""),3.95033161E8)</f>
        <v>395033161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IFERROR(__xludf.DUMMYFUNCTION("""COMPUTED_VALUE"""),1417.47)</f>
        <v>1417.47</v>
      </c>
      <c r="D327" s="2">
        <f>IFERROR(__xludf.DUMMYFUNCTION("""COMPUTED_VALUE"""),45768.66666666667)</f>
        <v>45768.66667</v>
      </c>
      <c r="E327" s="1">
        <f>IFERROR(__xludf.DUMMYFUNCTION("""COMPUTED_VALUE"""),1418.93)</f>
        <v>1418.93</v>
      </c>
      <c r="G327" s="2">
        <f>IFERROR(__xludf.DUMMYFUNCTION("""COMPUTED_VALUE"""),45768.66666666667)</f>
        <v>45768.66667</v>
      </c>
      <c r="H327" s="1">
        <f>IFERROR(__xludf.DUMMYFUNCTION("""COMPUTED_VALUE"""),1380.23)</f>
        <v>1380.23</v>
      </c>
      <c r="J327" s="2">
        <f>IFERROR(__xludf.DUMMYFUNCTION("""COMPUTED_VALUE"""),45768.66666666667)</f>
        <v>45768.66667</v>
      </c>
      <c r="K327" s="1">
        <f>IFERROR(__xludf.DUMMYFUNCTION("""COMPUTED_VALUE"""),1390.77)</f>
        <v>1390.77</v>
      </c>
      <c r="M327" s="2">
        <f>IFERROR(__xludf.DUMMYFUNCTION("""COMPUTED_VALUE"""),45768.66666666667)</f>
        <v>45768.66667</v>
      </c>
      <c r="N327" s="1">
        <f>IFERROR(__xludf.DUMMYFUNCTION("""COMPUTED_VALUE"""),3.06661061E8)</f>
        <v>306661061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IFERROR(__xludf.DUMMYFUNCTION("""COMPUTED_VALUE"""),1395.01)</f>
        <v>1395.01</v>
      </c>
      <c r="D328" s="2">
        <f>IFERROR(__xludf.DUMMYFUNCTION("""COMPUTED_VALUE"""),45769.66666666667)</f>
        <v>45769.66667</v>
      </c>
      <c r="E328" s="1">
        <f>IFERROR(__xludf.DUMMYFUNCTION("""COMPUTED_VALUE"""),1418.5)</f>
        <v>1418.5</v>
      </c>
      <c r="G328" s="2">
        <f>IFERROR(__xludf.DUMMYFUNCTION("""COMPUTED_VALUE"""),45769.66666666667)</f>
        <v>45769.66667</v>
      </c>
      <c r="H328" s="1">
        <f>IFERROR(__xludf.DUMMYFUNCTION("""COMPUTED_VALUE"""),1395.01)</f>
        <v>1395.01</v>
      </c>
      <c r="J328" s="2">
        <f>IFERROR(__xludf.DUMMYFUNCTION("""COMPUTED_VALUE"""),45769.66666666667)</f>
        <v>45769.66667</v>
      </c>
      <c r="K328" s="1">
        <f>IFERROR(__xludf.DUMMYFUNCTION("""COMPUTED_VALUE"""),1416.39)</f>
        <v>1416.39</v>
      </c>
      <c r="M328" s="2">
        <f>IFERROR(__xludf.DUMMYFUNCTION("""COMPUTED_VALUE"""),45769.66666666667)</f>
        <v>45769.66667</v>
      </c>
      <c r="N328" s="1">
        <f>IFERROR(__xludf.DUMMYFUNCTION("""COMPUTED_VALUE"""),3.12959539E8)</f>
        <v>312959539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IFERROR(__xludf.DUMMYFUNCTION("""COMPUTED_VALUE"""),1425.72)</f>
        <v>1425.72</v>
      </c>
      <c r="D329" s="2">
        <f>IFERROR(__xludf.DUMMYFUNCTION("""COMPUTED_VALUE"""),45770.66666666667)</f>
        <v>45770.66667</v>
      </c>
      <c r="E329" s="1">
        <f>IFERROR(__xludf.DUMMYFUNCTION("""COMPUTED_VALUE"""),1449.26)</f>
        <v>1449.26</v>
      </c>
      <c r="G329" s="2">
        <f>IFERROR(__xludf.DUMMYFUNCTION("""COMPUTED_VALUE"""),45770.66666666667)</f>
        <v>45770.66667</v>
      </c>
      <c r="H329" s="1">
        <f>IFERROR(__xludf.DUMMYFUNCTION("""COMPUTED_VALUE"""),1419.9)</f>
        <v>1419.9</v>
      </c>
      <c r="J329" s="2">
        <f>IFERROR(__xludf.DUMMYFUNCTION("""COMPUTED_VALUE"""),45770.66666666667)</f>
        <v>45770.66667</v>
      </c>
      <c r="K329" s="1">
        <f>IFERROR(__xludf.DUMMYFUNCTION("""COMPUTED_VALUE"""),1425.34)</f>
        <v>1425.34</v>
      </c>
      <c r="M329" s="2">
        <f>IFERROR(__xludf.DUMMYFUNCTION("""COMPUTED_VALUE"""),45770.66666666667)</f>
        <v>45770.66667</v>
      </c>
      <c r="N329" s="1">
        <f>IFERROR(__xludf.DUMMYFUNCTION("""COMPUTED_VALUE"""),3.67536705E8)</f>
        <v>367536705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IFERROR(__xludf.DUMMYFUNCTION("""COMPUTED_VALUE"""),1429.14)</f>
        <v>1429.14</v>
      </c>
      <c r="D330" s="2">
        <f>IFERROR(__xludf.DUMMYFUNCTION("""COMPUTED_VALUE"""),45771.66666666667)</f>
        <v>45771.66667</v>
      </c>
      <c r="E330" s="1">
        <f>IFERROR(__xludf.DUMMYFUNCTION("""COMPUTED_VALUE"""),1445.15)</f>
        <v>1445.15</v>
      </c>
      <c r="G330" s="2">
        <f>IFERROR(__xludf.DUMMYFUNCTION("""COMPUTED_VALUE"""),45771.66666666667)</f>
        <v>45771.66667</v>
      </c>
      <c r="H330" s="1">
        <f>IFERROR(__xludf.DUMMYFUNCTION("""COMPUTED_VALUE"""),1419.34)</f>
        <v>1419.34</v>
      </c>
      <c r="J330" s="2">
        <f>IFERROR(__xludf.DUMMYFUNCTION("""COMPUTED_VALUE"""),45771.66666666667)</f>
        <v>45771.66667</v>
      </c>
      <c r="K330" s="1">
        <f>IFERROR(__xludf.DUMMYFUNCTION("""COMPUTED_VALUE"""),1443.95)</f>
        <v>1443.95</v>
      </c>
      <c r="M330" s="2">
        <f>IFERROR(__xludf.DUMMYFUNCTION("""COMPUTED_VALUE"""),45771.66666666667)</f>
        <v>45771.66667</v>
      </c>
      <c r="N330" s="1">
        <f>IFERROR(__xludf.DUMMYFUNCTION("""COMPUTED_VALUE"""),3.36282979E8)</f>
        <v>336282979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IFERROR(__xludf.DUMMYFUNCTION("""COMPUTED_VALUE"""),1447.2)</f>
        <v>1447.2</v>
      </c>
      <c r="D331" s="2">
        <f>IFERROR(__xludf.DUMMYFUNCTION("""COMPUTED_VALUE"""),45772.66666666667)</f>
        <v>45772.66667</v>
      </c>
      <c r="E331" s="1">
        <f>IFERROR(__xludf.DUMMYFUNCTION("""COMPUTED_VALUE"""),1451.79)</f>
        <v>1451.79</v>
      </c>
      <c r="G331" s="2">
        <f>IFERROR(__xludf.DUMMYFUNCTION("""COMPUTED_VALUE"""),45772.66666666667)</f>
        <v>45772.66667</v>
      </c>
      <c r="H331" s="1">
        <f>IFERROR(__xludf.DUMMYFUNCTION("""COMPUTED_VALUE"""),1428.28)</f>
        <v>1428.28</v>
      </c>
      <c r="J331" s="2">
        <f>IFERROR(__xludf.DUMMYFUNCTION("""COMPUTED_VALUE"""),45772.66666666667)</f>
        <v>45772.66667</v>
      </c>
      <c r="K331" s="1">
        <f>IFERROR(__xludf.DUMMYFUNCTION("""COMPUTED_VALUE"""),1450.8)</f>
        <v>1450.8</v>
      </c>
      <c r="M331" s="2">
        <f>IFERROR(__xludf.DUMMYFUNCTION("""COMPUTED_VALUE"""),45772.66666666667)</f>
        <v>45772.66667</v>
      </c>
      <c r="N331" s="1">
        <f>IFERROR(__xludf.DUMMYFUNCTION("""COMPUTED_VALUE"""),3.61978609E8)</f>
        <v>361978609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IFERROR(__xludf.DUMMYFUNCTION("""COMPUTED_VALUE"""),1450.88)</f>
        <v>1450.88</v>
      </c>
      <c r="D332" s="2">
        <f>IFERROR(__xludf.DUMMYFUNCTION("""COMPUTED_VALUE"""),45775.66666666667)</f>
        <v>45775.66667</v>
      </c>
      <c r="E332" s="1">
        <f>IFERROR(__xludf.DUMMYFUNCTION("""COMPUTED_VALUE"""),1459.93)</f>
        <v>1459.93</v>
      </c>
      <c r="G332" s="2">
        <f>IFERROR(__xludf.DUMMYFUNCTION("""COMPUTED_VALUE"""),45775.66666666667)</f>
        <v>45775.66667</v>
      </c>
      <c r="H332" s="1">
        <f>IFERROR(__xludf.DUMMYFUNCTION("""COMPUTED_VALUE"""),1443.4)</f>
        <v>1443.4</v>
      </c>
      <c r="J332" s="2">
        <f>IFERROR(__xludf.DUMMYFUNCTION("""COMPUTED_VALUE"""),45775.66666666667)</f>
        <v>45775.66667</v>
      </c>
      <c r="K332" s="1">
        <f>IFERROR(__xludf.DUMMYFUNCTION("""COMPUTED_VALUE"""),1456.13)</f>
        <v>1456.13</v>
      </c>
      <c r="M332" s="2">
        <f>IFERROR(__xludf.DUMMYFUNCTION("""COMPUTED_VALUE"""),45775.66666666667)</f>
        <v>45775.66667</v>
      </c>
      <c r="N332" s="1">
        <f>IFERROR(__xludf.DUMMYFUNCTION("""COMPUTED_VALUE"""),3.359716E8)</f>
        <v>335971600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IFERROR(__xludf.DUMMYFUNCTION("""COMPUTED_VALUE"""),1454.11)</f>
        <v>1454.11</v>
      </c>
      <c r="D333" s="2">
        <f>IFERROR(__xludf.DUMMYFUNCTION("""COMPUTED_VALUE"""),45776.66666666667)</f>
        <v>45776.66667</v>
      </c>
      <c r="E333" s="1">
        <f>IFERROR(__xludf.DUMMYFUNCTION("""COMPUTED_VALUE"""),1471.37)</f>
        <v>1471.37</v>
      </c>
      <c r="G333" s="2">
        <f>IFERROR(__xludf.DUMMYFUNCTION("""COMPUTED_VALUE"""),45776.66666666667)</f>
        <v>45776.66667</v>
      </c>
      <c r="H333" s="1">
        <f>IFERROR(__xludf.DUMMYFUNCTION("""COMPUTED_VALUE"""),1448.06)</f>
        <v>1448.06</v>
      </c>
      <c r="J333" s="2">
        <f>IFERROR(__xludf.DUMMYFUNCTION("""COMPUTED_VALUE"""),45776.66666666667)</f>
        <v>45776.66667</v>
      </c>
      <c r="K333" s="1">
        <f>IFERROR(__xludf.DUMMYFUNCTION("""COMPUTED_VALUE"""),1463.94)</f>
        <v>1463.94</v>
      </c>
      <c r="M333" s="2">
        <f>IFERROR(__xludf.DUMMYFUNCTION("""COMPUTED_VALUE"""),45776.66666666667)</f>
        <v>45776.66667</v>
      </c>
      <c r="N333" s="1">
        <f>IFERROR(__xludf.DUMMYFUNCTION("""COMPUTED_VALUE"""),3.88279621E8)</f>
        <v>388279621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IFERROR(__xludf.DUMMYFUNCTION("""COMPUTED_VALUE"""),1467.3)</f>
        <v>1467.3</v>
      </c>
      <c r="D334" s="2">
        <f>IFERROR(__xludf.DUMMYFUNCTION("""COMPUTED_VALUE"""),45777.66666666667)</f>
        <v>45777.66667</v>
      </c>
      <c r="E334" s="1">
        <f>IFERROR(__xludf.DUMMYFUNCTION("""COMPUTED_VALUE"""),1479.43)</f>
        <v>1479.43</v>
      </c>
      <c r="G334" s="2">
        <f>IFERROR(__xludf.DUMMYFUNCTION("""COMPUTED_VALUE"""),45777.66666666667)</f>
        <v>45777.66667</v>
      </c>
      <c r="H334" s="1">
        <f>IFERROR(__xludf.DUMMYFUNCTION("""COMPUTED_VALUE"""),1453.16)</f>
        <v>1453.16</v>
      </c>
      <c r="J334" s="2">
        <f>IFERROR(__xludf.DUMMYFUNCTION("""COMPUTED_VALUE"""),45777.66666666667)</f>
        <v>45777.66667</v>
      </c>
      <c r="K334" s="1">
        <f>IFERROR(__xludf.DUMMYFUNCTION("""COMPUTED_VALUE"""),1476.74)</f>
        <v>1476.74</v>
      </c>
      <c r="M334" s="2">
        <f>IFERROR(__xludf.DUMMYFUNCTION("""COMPUTED_VALUE"""),45777.66666666667)</f>
        <v>45777.66667</v>
      </c>
      <c r="N334" s="1">
        <f>IFERROR(__xludf.DUMMYFUNCTION("""COMPUTED_VALUE"""),3.82601097E8)</f>
        <v>382601097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IFERROR(__xludf.DUMMYFUNCTION("""COMPUTED_VALUE"""),1463.04)</f>
        <v>1463.04</v>
      </c>
      <c r="D335" s="2">
        <f>IFERROR(__xludf.DUMMYFUNCTION("""COMPUTED_VALUE"""),45778.66666666667)</f>
        <v>45778.66667</v>
      </c>
      <c r="E335" s="1">
        <f>IFERROR(__xludf.DUMMYFUNCTION("""COMPUTED_VALUE"""),1463.04)</f>
        <v>1463.04</v>
      </c>
      <c r="G335" s="2">
        <f>IFERROR(__xludf.DUMMYFUNCTION("""COMPUTED_VALUE"""),45778.66666666667)</f>
        <v>45778.66667</v>
      </c>
      <c r="H335" s="1">
        <f>IFERROR(__xludf.DUMMYFUNCTION("""COMPUTED_VALUE"""),1436.07)</f>
        <v>1436.07</v>
      </c>
      <c r="J335" s="2">
        <f>IFERROR(__xludf.DUMMYFUNCTION("""COMPUTED_VALUE"""),45778.66666666667)</f>
        <v>45778.66667</v>
      </c>
      <c r="K335" s="1">
        <f>IFERROR(__xludf.DUMMYFUNCTION("""COMPUTED_VALUE"""),1437.08)</f>
        <v>1437.08</v>
      </c>
      <c r="M335" s="2">
        <f>IFERROR(__xludf.DUMMYFUNCTION("""COMPUTED_VALUE"""),45778.66666666667)</f>
        <v>45778.66667</v>
      </c>
      <c r="N335" s="1">
        <f>IFERROR(__xludf.DUMMYFUNCTION("""COMPUTED_VALUE"""),4.17756139E8)</f>
        <v>417756139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IFERROR(__xludf.DUMMYFUNCTION("""COMPUTED_VALUE"""),1447.38)</f>
        <v>1447.38</v>
      </c>
      <c r="D336" s="2">
        <f>IFERROR(__xludf.DUMMYFUNCTION("""COMPUTED_VALUE"""),45779.66666666667)</f>
        <v>45779.66667</v>
      </c>
      <c r="E336" s="1">
        <f>IFERROR(__xludf.DUMMYFUNCTION("""COMPUTED_VALUE"""),1462.54)</f>
        <v>1462.54</v>
      </c>
      <c r="G336" s="2">
        <f>IFERROR(__xludf.DUMMYFUNCTION("""COMPUTED_VALUE"""),45779.66666666667)</f>
        <v>45779.66667</v>
      </c>
      <c r="H336" s="1">
        <f>IFERROR(__xludf.DUMMYFUNCTION("""COMPUTED_VALUE"""),1447.38)</f>
        <v>1447.38</v>
      </c>
      <c r="J336" s="2">
        <f>IFERROR(__xludf.DUMMYFUNCTION("""COMPUTED_VALUE"""),45779.66666666667)</f>
        <v>45779.66667</v>
      </c>
      <c r="K336" s="1">
        <f>IFERROR(__xludf.DUMMYFUNCTION("""COMPUTED_VALUE"""),1457.72)</f>
        <v>1457.72</v>
      </c>
      <c r="M336" s="2">
        <f>IFERROR(__xludf.DUMMYFUNCTION("""COMPUTED_VALUE"""),45779.66666666667)</f>
        <v>45779.66667</v>
      </c>
      <c r="N336" s="1">
        <f>IFERROR(__xludf.DUMMYFUNCTION("""COMPUTED_VALUE"""),3.71791612E8)</f>
        <v>371791612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IFERROR(__xludf.DUMMYFUNCTION("""COMPUTED_VALUE"""),1457.12)</f>
        <v>1457.12</v>
      </c>
      <c r="D337" s="2">
        <f>IFERROR(__xludf.DUMMYFUNCTION("""COMPUTED_VALUE"""),45782.66666666667)</f>
        <v>45782.66667</v>
      </c>
      <c r="E337" s="1">
        <f>IFERROR(__xludf.DUMMYFUNCTION("""COMPUTED_VALUE"""),1459.65)</f>
        <v>1459.65</v>
      </c>
      <c r="G337" s="2">
        <f>IFERROR(__xludf.DUMMYFUNCTION("""COMPUTED_VALUE"""),45782.66666666667)</f>
        <v>45782.66667</v>
      </c>
      <c r="H337" s="1">
        <f>IFERROR(__xludf.DUMMYFUNCTION("""COMPUTED_VALUE"""),1447.78)</f>
        <v>1447.78</v>
      </c>
      <c r="J337" s="2">
        <f>IFERROR(__xludf.DUMMYFUNCTION("""COMPUTED_VALUE"""),45782.66666666667)</f>
        <v>45782.66667</v>
      </c>
      <c r="K337" s="1">
        <f>IFERROR(__xludf.DUMMYFUNCTION("""COMPUTED_VALUE"""),1452.98)</f>
        <v>1452.98</v>
      </c>
      <c r="M337" s="2">
        <f>IFERROR(__xludf.DUMMYFUNCTION("""COMPUTED_VALUE"""),45782.66666666667)</f>
        <v>45782.66667</v>
      </c>
      <c r="N337" s="1">
        <f>IFERROR(__xludf.DUMMYFUNCTION("""COMPUTED_VALUE"""),3.1991801E8)</f>
        <v>319918010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IFERROR(__xludf.DUMMYFUNCTION("""COMPUTED_VALUE"""),1447.38)</f>
        <v>1447.38</v>
      </c>
      <c r="D338" s="2">
        <f>IFERROR(__xludf.DUMMYFUNCTION("""COMPUTED_VALUE"""),45783.66666666667)</f>
        <v>45783.66667</v>
      </c>
      <c r="E338" s="1">
        <f>IFERROR(__xludf.DUMMYFUNCTION("""COMPUTED_VALUE"""),1447.38)</f>
        <v>1447.38</v>
      </c>
      <c r="G338" s="2">
        <f>IFERROR(__xludf.DUMMYFUNCTION("""COMPUTED_VALUE"""),45783.66666666667)</f>
        <v>45783.66667</v>
      </c>
      <c r="H338" s="1">
        <f>IFERROR(__xludf.DUMMYFUNCTION("""COMPUTED_VALUE"""),1409.89)</f>
        <v>1409.89</v>
      </c>
      <c r="J338" s="2">
        <f>IFERROR(__xludf.DUMMYFUNCTION("""COMPUTED_VALUE"""),45783.66666666667)</f>
        <v>45783.66667</v>
      </c>
      <c r="K338" s="1">
        <f>IFERROR(__xludf.DUMMYFUNCTION("""COMPUTED_VALUE"""),1412.59)</f>
        <v>1412.59</v>
      </c>
      <c r="M338" s="2">
        <f>IFERROR(__xludf.DUMMYFUNCTION("""COMPUTED_VALUE"""),45783.66666666667)</f>
        <v>45783.66667</v>
      </c>
      <c r="N338" s="1">
        <f>IFERROR(__xludf.DUMMYFUNCTION("""COMPUTED_VALUE"""),4.37093001E8)</f>
        <v>437093001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IFERROR(__xludf.DUMMYFUNCTION("""COMPUTED_VALUE"""),1415.31)</f>
        <v>1415.31</v>
      </c>
      <c r="D339" s="2">
        <f>IFERROR(__xludf.DUMMYFUNCTION("""COMPUTED_VALUE"""),45784.66666666667)</f>
        <v>45784.66667</v>
      </c>
      <c r="E339" s="1">
        <f>IFERROR(__xludf.DUMMYFUNCTION("""COMPUTED_VALUE"""),1427.9)</f>
        <v>1427.9</v>
      </c>
      <c r="G339" s="2">
        <f>IFERROR(__xludf.DUMMYFUNCTION("""COMPUTED_VALUE"""),45784.66666666667)</f>
        <v>45784.66667</v>
      </c>
      <c r="H339" s="1">
        <f>IFERROR(__xludf.DUMMYFUNCTION("""COMPUTED_VALUE"""),1413.57)</f>
        <v>1413.57</v>
      </c>
      <c r="J339" s="2">
        <f>IFERROR(__xludf.DUMMYFUNCTION("""COMPUTED_VALUE"""),45784.66666666667)</f>
        <v>45784.66667</v>
      </c>
      <c r="K339" s="1">
        <f>IFERROR(__xludf.DUMMYFUNCTION("""COMPUTED_VALUE"""),1423.99)</f>
        <v>1423.99</v>
      </c>
      <c r="M339" s="2">
        <f>IFERROR(__xludf.DUMMYFUNCTION("""COMPUTED_VALUE"""),45784.66666666667)</f>
        <v>45784.66667</v>
      </c>
      <c r="N339" s="1">
        <f>IFERROR(__xludf.DUMMYFUNCTION("""COMPUTED_VALUE"""),4.37113745E8)</f>
        <v>437113745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IFERROR(__xludf.DUMMYFUNCTION("""COMPUTED_VALUE"""),1418.35)</f>
        <v>1418.35</v>
      </c>
      <c r="D340" s="2">
        <f>IFERROR(__xludf.DUMMYFUNCTION("""COMPUTED_VALUE"""),45785.66666666667)</f>
        <v>45785.66667</v>
      </c>
      <c r="E340" s="1">
        <f>IFERROR(__xludf.DUMMYFUNCTION("""COMPUTED_VALUE"""),1425.6)</f>
        <v>1425.6</v>
      </c>
      <c r="G340" s="2">
        <f>IFERROR(__xludf.DUMMYFUNCTION("""COMPUTED_VALUE"""),45785.66666666667)</f>
        <v>45785.66667</v>
      </c>
      <c r="H340" s="1">
        <f>IFERROR(__xludf.DUMMYFUNCTION("""COMPUTED_VALUE"""),1407.03)</f>
        <v>1407.03</v>
      </c>
      <c r="J340" s="2">
        <f>IFERROR(__xludf.DUMMYFUNCTION("""COMPUTED_VALUE"""),45785.66666666667)</f>
        <v>45785.66667</v>
      </c>
      <c r="K340" s="1">
        <f>IFERROR(__xludf.DUMMYFUNCTION("""COMPUTED_VALUE"""),1412.86)</f>
        <v>1412.86</v>
      </c>
      <c r="M340" s="2">
        <f>IFERROR(__xludf.DUMMYFUNCTION("""COMPUTED_VALUE"""),45785.66666666667)</f>
        <v>45785.66667</v>
      </c>
      <c r="N340" s="1">
        <f>IFERROR(__xludf.DUMMYFUNCTION("""COMPUTED_VALUE"""),4.51878212E8)</f>
        <v>451878212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IFERROR(__xludf.DUMMYFUNCTION("""COMPUTED_VALUE"""),1413.82)</f>
        <v>1413.82</v>
      </c>
      <c r="D341" s="2">
        <f>IFERROR(__xludf.DUMMYFUNCTION("""COMPUTED_VALUE"""),45786.66666666667)</f>
        <v>45786.66667</v>
      </c>
      <c r="E341" s="1">
        <f>IFERROR(__xludf.DUMMYFUNCTION("""COMPUTED_VALUE"""),1418.56)</f>
        <v>1418.56</v>
      </c>
      <c r="G341" s="2">
        <f>IFERROR(__xludf.DUMMYFUNCTION("""COMPUTED_VALUE"""),45786.66666666667)</f>
        <v>45786.66667</v>
      </c>
      <c r="H341" s="1">
        <f>IFERROR(__xludf.DUMMYFUNCTION("""COMPUTED_VALUE"""),1395.13)</f>
        <v>1395.13</v>
      </c>
      <c r="J341" s="2">
        <f>IFERROR(__xludf.DUMMYFUNCTION("""COMPUTED_VALUE"""),45786.66666666667)</f>
        <v>45786.66667</v>
      </c>
      <c r="K341" s="1">
        <f>IFERROR(__xludf.DUMMYFUNCTION("""COMPUTED_VALUE"""),1396.07)</f>
        <v>1396.07</v>
      </c>
      <c r="M341" s="2">
        <f>IFERROR(__xludf.DUMMYFUNCTION("""COMPUTED_VALUE"""),45786.66666666667)</f>
        <v>45786.66667</v>
      </c>
      <c r="N341" s="1">
        <f>IFERROR(__xludf.DUMMYFUNCTION("""COMPUTED_VALUE"""),3.52000856E8)</f>
        <v>352000856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IFERROR(__xludf.DUMMYFUNCTION("""COMPUTED_VALUE"""),1401.24)</f>
        <v>1401.24</v>
      </c>
      <c r="D342" s="2">
        <f>IFERROR(__xludf.DUMMYFUNCTION("""COMPUTED_VALUE"""),45789.66666666667)</f>
        <v>45789.66667</v>
      </c>
      <c r="E342" s="1">
        <f>IFERROR(__xludf.DUMMYFUNCTION("""COMPUTED_VALUE"""),1434.19)</f>
        <v>1434.19</v>
      </c>
      <c r="G342" s="2">
        <f>IFERROR(__xludf.DUMMYFUNCTION("""COMPUTED_VALUE"""),45789.66666666667)</f>
        <v>45789.66667</v>
      </c>
      <c r="H342" s="1">
        <f>IFERROR(__xludf.DUMMYFUNCTION("""COMPUTED_VALUE"""),1398.54)</f>
        <v>1398.54</v>
      </c>
      <c r="J342" s="2">
        <f>IFERROR(__xludf.DUMMYFUNCTION("""COMPUTED_VALUE"""),45789.66666666667)</f>
        <v>45789.66667</v>
      </c>
      <c r="K342" s="1">
        <f>IFERROR(__xludf.DUMMYFUNCTION("""COMPUTED_VALUE"""),1432.17)</f>
        <v>1432.17</v>
      </c>
      <c r="M342" s="2">
        <f>IFERROR(__xludf.DUMMYFUNCTION("""COMPUTED_VALUE"""),45789.66666666667)</f>
        <v>45789.66667</v>
      </c>
      <c r="N342" s="1">
        <f>IFERROR(__xludf.DUMMYFUNCTION("""COMPUTED_VALUE"""),4.81027299E8)</f>
        <v>481027299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IFERROR(__xludf.DUMMYFUNCTION("""COMPUTED_VALUE"""),1425.09)</f>
        <v>1425.09</v>
      </c>
      <c r="D343" s="2">
        <f>IFERROR(__xludf.DUMMYFUNCTION("""COMPUTED_VALUE"""),45790.66666666667)</f>
        <v>45790.66667</v>
      </c>
      <c r="E343" s="1">
        <f>IFERROR(__xludf.DUMMYFUNCTION("""COMPUTED_VALUE"""),1425.09)</f>
        <v>1425.09</v>
      </c>
      <c r="G343" s="2">
        <f>IFERROR(__xludf.DUMMYFUNCTION("""COMPUTED_VALUE"""),45790.66666666667)</f>
        <v>45790.66667</v>
      </c>
      <c r="H343" s="1">
        <f>IFERROR(__xludf.DUMMYFUNCTION("""COMPUTED_VALUE"""),1390.37)</f>
        <v>1390.37</v>
      </c>
      <c r="J343" s="2">
        <f>IFERROR(__xludf.DUMMYFUNCTION("""COMPUTED_VALUE"""),45790.66666666667)</f>
        <v>45790.66667</v>
      </c>
      <c r="K343" s="1">
        <f>IFERROR(__xludf.DUMMYFUNCTION("""COMPUTED_VALUE"""),1390.67)</f>
        <v>1390.67</v>
      </c>
      <c r="M343" s="2">
        <f>IFERROR(__xludf.DUMMYFUNCTION("""COMPUTED_VALUE"""),45790.66666666667)</f>
        <v>45790.66667</v>
      </c>
      <c r="N343" s="1">
        <f>IFERROR(__xludf.DUMMYFUNCTION("""COMPUTED_VALUE"""),4.60102587E8)</f>
        <v>460102587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IFERROR(__xludf.DUMMYFUNCTION("""COMPUTED_VALUE"""),1392.55)</f>
        <v>1392.55</v>
      </c>
      <c r="D344" s="2">
        <f>IFERROR(__xludf.DUMMYFUNCTION("""COMPUTED_VALUE"""),45791.66666666667)</f>
        <v>45791.66667</v>
      </c>
      <c r="E344" s="1">
        <f>IFERROR(__xludf.DUMMYFUNCTION("""COMPUTED_VALUE"""),1397.37)</f>
        <v>1397.37</v>
      </c>
      <c r="G344" s="2">
        <f>IFERROR(__xludf.DUMMYFUNCTION("""COMPUTED_VALUE"""),45791.66666666667)</f>
        <v>45791.66667</v>
      </c>
      <c r="H344" s="1">
        <f>IFERROR(__xludf.DUMMYFUNCTION("""COMPUTED_VALUE"""),1358.41)</f>
        <v>1358.41</v>
      </c>
      <c r="J344" s="2">
        <f>IFERROR(__xludf.DUMMYFUNCTION("""COMPUTED_VALUE"""),45791.66666666667)</f>
        <v>45791.66667</v>
      </c>
      <c r="K344" s="1">
        <f>IFERROR(__xludf.DUMMYFUNCTION("""COMPUTED_VALUE"""),1360.06)</f>
        <v>1360.06</v>
      </c>
      <c r="M344" s="2">
        <f>IFERROR(__xludf.DUMMYFUNCTION("""COMPUTED_VALUE"""),45791.66666666667)</f>
        <v>45791.66667</v>
      </c>
      <c r="N344" s="1">
        <f>IFERROR(__xludf.DUMMYFUNCTION("""COMPUTED_VALUE"""),4.57925764E8)</f>
        <v>457925764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IFERROR(__xludf.DUMMYFUNCTION("""COMPUTED_VALUE"""),1353.62)</f>
        <v>1353.62</v>
      </c>
      <c r="D345" s="2">
        <f>IFERROR(__xludf.DUMMYFUNCTION("""COMPUTED_VALUE"""),45792.66666666667)</f>
        <v>45792.66667</v>
      </c>
      <c r="E345" s="1">
        <f>IFERROR(__xludf.DUMMYFUNCTION("""COMPUTED_VALUE"""),1377.33)</f>
        <v>1377.33</v>
      </c>
      <c r="G345" s="2">
        <f>IFERROR(__xludf.DUMMYFUNCTION("""COMPUTED_VALUE"""),45792.66666666667)</f>
        <v>45792.66667</v>
      </c>
      <c r="H345" s="1">
        <f>IFERROR(__xludf.DUMMYFUNCTION("""COMPUTED_VALUE"""),1344.15)</f>
        <v>1344.15</v>
      </c>
      <c r="J345" s="2">
        <f>IFERROR(__xludf.DUMMYFUNCTION("""COMPUTED_VALUE"""),45792.66666666667)</f>
        <v>45792.66667</v>
      </c>
      <c r="K345" s="1">
        <f>IFERROR(__xludf.DUMMYFUNCTION("""COMPUTED_VALUE"""),1377.11)</f>
        <v>1377.11</v>
      </c>
      <c r="M345" s="2">
        <f>IFERROR(__xludf.DUMMYFUNCTION("""COMPUTED_VALUE"""),45792.66666666667)</f>
        <v>45792.66667</v>
      </c>
      <c r="N345" s="1">
        <f>IFERROR(__xludf.DUMMYFUNCTION("""COMPUTED_VALUE"""),5.22370219E8)</f>
        <v>522370219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IFERROR(__xludf.DUMMYFUNCTION("""COMPUTED_VALUE"""),1379.36)</f>
        <v>1379.36</v>
      </c>
      <c r="D346" s="2">
        <f>IFERROR(__xludf.DUMMYFUNCTION("""COMPUTED_VALUE"""),45793.66666666667)</f>
        <v>45793.66667</v>
      </c>
      <c r="E346" s="1">
        <f>IFERROR(__xludf.DUMMYFUNCTION("""COMPUTED_VALUE"""),1403.62)</f>
        <v>1403.62</v>
      </c>
      <c r="G346" s="2">
        <f>IFERROR(__xludf.DUMMYFUNCTION("""COMPUTED_VALUE"""),45793.66666666667)</f>
        <v>45793.66667</v>
      </c>
      <c r="H346" s="1">
        <f>IFERROR(__xludf.DUMMYFUNCTION("""COMPUTED_VALUE"""),1374.93)</f>
        <v>1374.93</v>
      </c>
      <c r="J346" s="2">
        <f>IFERROR(__xludf.DUMMYFUNCTION("""COMPUTED_VALUE"""),45793.66666666667)</f>
        <v>45793.66667</v>
      </c>
      <c r="K346" s="1">
        <f>IFERROR(__xludf.DUMMYFUNCTION("""COMPUTED_VALUE"""),1403.54)</f>
        <v>1403.54</v>
      </c>
      <c r="M346" s="2">
        <f>IFERROR(__xludf.DUMMYFUNCTION("""COMPUTED_VALUE"""),45793.66666666667)</f>
        <v>45793.66667</v>
      </c>
      <c r="N346" s="1">
        <f>IFERROR(__xludf.DUMMYFUNCTION("""COMPUTED_VALUE"""),4.21683382E8)</f>
        <v>421683382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IFERROR(__xludf.DUMMYFUNCTION("""COMPUTED_VALUE"""),1403.9)</f>
        <v>1403.9</v>
      </c>
      <c r="D347" s="2">
        <f>IFERROR(__xludf.DUMMYFUNCTION("""COMPUTED_VALUE"""),45796.66666666667)</f>
        <v>45796.66667</v>
      </c>
      <c r="E347" s="1">
        <f>IFERROR(__xludf.DUMMYFUNCTION("""COMPUTED_VALUE"""),1416.52)</f>
        <v>1416.52</v>
      </c>
      <c r="G347" s="2">
        <f>IFERROR(__xludf.DUMMYFUNCTION("""COMPUTED_VALUE"""),45796.66666666667)</f>
        <v>45796.66667</v>
      </c>
      <c r="H347" s="1">
        <f>IFERROR(__xludf.DUMMYFUNCTION("""COMPUTED_VALUE"""),1398.33)</f>
        <v>1398.33</v>
      </c>
      <c r="J347" s="2">
        <f>IFERROR(__xludf.DUMMYFUNCTION("""COMPUTED_VALUE"""),45796.66666666667)</f>
        <v>45796.66667</v>
      </c>
      <c r="K347" s="1">
        <f>IFERROR(__xludf.DUMMYFUNCTION("""COMPUTED_VALUE"""),1416.32)</f>
        <v>1416.32</v>
      </c>
      <c r="M347" s="2">
        <f>IFERROR(__xludf.DUMMYFUNCTION("""COMPUTED_VALUE"""),45796.66666666667)</f>
        <v>45796.66667</v>
      </c>
      <c r="N347" s="1">
        <f>IFERROR(__xludf.DUMMYFUNCTION("""COMPUTED_VALUE"""),3.54145055E8)</f>
        <v>354145055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IFERROR(__xludf.DUMMYFUNCTION("""COMPUTED_VALUE"""),1416.04)</f>
        <v>1416.04</v>
      </c>
      <c r="D348" s="2">
        <f>IFERROR(__xludf.DUMMYFUNCTION("""COMPUTED_VALUE"""),45797.66666666667)</f>
        <v>45797.66667</v>
      </c>
      <c r="E348" s="1">
        <f>IFERROR(__xludf.DUMMYFUNCTION("""COMPUTED_VALUE"""),1423.7)</f>
        <v>1423.7</v>
      </c>
      <c r="G348" s="2">
        <f>IFERROR(__xludf.DUMMYFUNCTION("""COMPUTED_VALUE"""),45797.66666666667)</f>
        <v>45797.66667</v>
      </c>
      <c r="H348" s="1">
        <f>IFERROR(__xludf.DUMMYFUNCTION("""COMPUTED_VALUE"""),1413.36)</f>
        <v>1413.36</v>
      </c>
      <c r="J348" s="2">
        <f>IFERROR(__xludf.DUMMYFUNCTION("""COMPUTED_VALUE"""),45797.66666666667)</f>
        <v>45797.66667</v>
      </c>
      <c r="K348" s="1">
        <f>IFERROR(__xludf.DUMMYFUNCTION("""COMPUTED_VALUE"""),1420.58)</f>
        <v>1420.58</v>
      </c>
      <c r="M348" s="2">
        <f>IFERROR(__xludf.DUMMYFUNCTION("""COMPUTED_VALUE"""),45797.66666666667)</f>
        <v>45797.66667</v>
      </c>
      <c r="N348" s="1">
        <f>IFERROR(__xludf.DUMMYFUNCTION("""COMPUTED_VALUE"""),3.9919209E8)</f>
        <v>399192090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IFERROR(__xludf.DUMMYFUNCTION("""COMPUTED_VALUE"""),1410.69)</f>
        <v>1410.69</v>
      </c>
      <c r="D349" s="2">
        <f>IFERROR(__xludf.DUMMYFUNCTION("""COMPUTED_VALUE"""),45798.66666666667)</f>
        <v>45798.66667</v>
      </c>
      <c r="E349" s="1">
        <f>IFERROR(__xludf.DUMMYFUNCTION("""COMPUTED_VALUE"""),1413.65)</f>
        <v>1413.65</v>
      </c>
      <c r="G349" s="2">
        <f>IFERROR(__xludf.DUMMYFUNCTION("""COMPUTED_VALUE"""),45798.66666666667)</f>
        <v>45798.66667</v>
      </c>
      <c r="H349" s="1">
        <f>IFERROR(__xludf.DUMMYFUNCTION("""COMPUTED_VALUE"""),1385.82)</f>
        <v>1385.82</v>
      </c>
      <c r="J349" s="2">
        <f>IFERROR(__xludf.DUMMYFUNCTION("""COMPUTED_VALUE"""),45798.66666666667)</f>
        <v>45798.66667</v>
      </c>
      <c r="K349" s="1">
        <f>IFERROR(__xludf.DUMMYFUNCTION("""COMPUTED_VALUE"""),1386.14)</f>
        <v>1386.14</v>
      </c>
      <c r="M349" s="2">
        <f>IFERROR(__xludf.DUMMYFUNCTION("""COMPUTED_VALUE"""),45798.66666666667)</f>
        <v>45798.66667</v>
      </c>
      <c r="N349" s="1">
        <f>IFERROR(__xludf.DUMMYFUNCTION("""COMPUTED_VALUE"""),3.73650141E8)</f>
        <v>373650141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IFERROR(__xludf.DUMMYFUNCTION("""COMPUTED_VALUE"""),1379.3)</f>
        <v>1379.3</v>
      </c>
      <c r="D350" s="2">
        <f>IFERROR(__xludf.DUMMYFUNCTION("""COMPUTED_VALUE"""),45799.66666666667)</f>
        <v>45799.66667</v>
      </c>
      <c r="E350" s="1">
        <f>IFERROR(__xludf.DUMMYFUNCTION("""COMPUTED_VALUE"""),1382.72)</f>
        <v>1382.72</v>
      </c>
      <c r="G350" s="2">
        <f>IFERROR(__xludf.DUMMYFUNCTION("""COMPUTED_VALUE"""),45799.66666666667)</f>
        <v>45799.66667</v>
      </c>
      <c r="H350" s="1">
        <f>IFERROR(__xludf.DUMMYFUNCTION("""COMPUTED_VALUE"""),1370.01)</f>
        <v>1370.01</v>
      </c>
      <c r="J350" s="2">
        <f>IFERROR(__xludf.DUMMYFUNCTION("""COMPUTED_VALUE"""),45799.66666666667)</f>
        <v>45799.66667</v>
      </c>
      <c r="K350" s="1">
        <f>IFERROR(__xludf.DUMMYFUNCTION("""COMPUTED_VALUE"""),1375.94)</f>
        <v>1375.94</v>
      </c>
      <c r="M350" s="2">
        <f>IFERROR(__xludf.DUMMYFUNCTION("""COMPUTED_VALUE"""),45799.66666666667)</f>
        <v>45799.66667</v>
      </c>
      <c r="N350" s="1">
        <f>IFERROR(__xludf.DUMMYFUNCTION("""COMPUTED_VALUE"""),3.32255309E8)</f>
        <v>332255309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IFERROR(__xludf.DUMMYFUNCTION("""COMPUTED_VALUE"""),1371.23)</f>
        <v>1371.23</v>
      </c>
      <c r="D351" s="2">
        <f>IFERROR(__xludf.DUMMYFUNCTION("""COMPUTED_VALUE"""),45800.66666666667)</f>
        <v>45800.66667</v>
      </c>
      <c r="E351" s="1">
        <f>IFERROR(__xludf.DUMMYFUNCTION("""COMPUTED_VALUE"""),1375.83)</f>
        <v>1375.83</v>
      </c>
      <c r="G351" s="2">
        <f>IFERROR(__xludf.DUMMYFUNCTION("""COMPUTED_VALUE"""),45800.66666666667)</f>
        <v>45800.66667</v>
      </c>
      <c r="H351" s="1">
        <f>IFERROR(__xludf.DUMMYFUNCTION("""COMPUTED_VALUE"""),1365.11)</f>
        <v>1365.11</v>
      </c>
      <c r="J351" s="2">
        <f>IFERROR(__xludf.DUMMYFUNCTION("""COMPUTED_VALUE"""),45800.66666666667)</f>
        <v>45800.66667</v>
      </c>
      <c r="K351" s="1">
        <f>IFERROR(__xludf.DUMMYFUNCTION("""COMPUTED_VALUE"""),1372.8)</f>
        <v>1372.8</v>
      </c>
      <c r="M351" s="2">
        <f>IFERROR(__xludf.DUMMYFUNCTION("""COMPUTED_VALUE"""),45800.66666666667)</f>
        <v>45800.66667</v>
      </c>
      <c r="N351" s="1">
        <f>IFERROR(__xludf.DUMMYFUNCTION("""COMPUTED_VALUE"""),2.74413117E8)</f>
        <v>274413117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IFERROR(__xludf.DUMMYFUNCTION("""COMPUTED_VALUE"""),1380.23)</f>
        <v>1380.23</v>
      </c>
      <c r="D352" s="2">
        <f>IFERROR(__xludf.DUMMYFUNCTION("""COMPUTED_VALUE"""),45804.66666666667)</f>
        <v>45804.66667</v>
      </c>
      <c r="E352" s="1">
        <f>IFERROR(__xludf.DUMMYFUNCTION("""COMPUTED_VALUE"""),1394.45)</f>
        <v>1394.45</v>
      </c>
      <c r="G352" s="2">
        <f>IFERROR(__xludf.DUMMYFUNCTION("""COMPUTED_VALUE"""),45804.66666666667)</f>
        <v>45804.66667</v>
      </c>
      <c r="H352" s="1">
        <f>IFERROR(__xludf.DUMMYFUNCTION("""COMPUTED_VALUE"""),1380.23)</f>
        <v>1380.23</v>
      </c>
      <c r="J352" s="2">
        <f>IFERROR(__xludf.DUMMYFUNCTION("""COMPUTED_VALUE"""),45804.66666666667)</f>
        <v>45804.66667</v>
      </c>
      <c r="K352" s="1">
        <f>IFERROR(__xludf.DUMMYFUNCTION("""COMPUTED_VALUE"""),1392.28)</f>
        <v>1392.28</v>
      </c>
      <c r="M352" s="2">
        <f>IFERROR(__xludf.DUMMYFUNCTION("""COMPUTED_VALUE"""),45804.66666666667)</f>
        <v>45804.66667</v>
      </c>
      <c r="N352" s="1">
        <f>IFERROR(__xludf.DUMMYFUNCTION("""COMPUTED_VALUE"""),3.51066646E8)</f>
        <v>351066646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IFERROR(__xludf.DUMMYFUNCTION("""COMPUTED_VALUE"""),1390.48)</f>
        <v>1390.48</v>
      </c>
      <c r="D353" s="2">
        <f>IFERROR(__xludf.DUMMYFUNCTION("""COMPUTED_VALUE"""),45805.66666666667)</f>
        <v>45805.66667</v>
      </c>
      <c r="E353" s="1">
        <f>IFERROR(__xludf.DUMMYFUNCTION("""COMPUTED_VALUE"""),1396.2)</f>
        <v>1396.2</v>
      </c>
      <c r="G353" s="2">
        <f>IFERROR(__xludf.DUMMYFUNCTION("""COMPUTED_VALUE"""),45805.66666666667)</f>
        <v>45805.66667</v>
      </c>
      <c r="H353" s="1">
        <f>IFERROR(__xludf.DUMMYFUNCTION("""COMPUTED_VALUE"""),1381.64)</f>
        <v>1381.64</v>
      </c>
      <c r="J353" s="2">
        <f>IFERROR(__xludf.DUMMYFUNCTION("""COMPUTED_VALUE"""),45805.66666666667)</f>
        <v>45805.66667</v>
      </c>
      <c r="K353" s="1">
        <f>IFERROR(__xludf.DUMMYFUNCTION("""COMPUTED_VALUE"""),1384.31)</f>
        <v>1384.31</v>
      </c>
      <c r="M353" s="2">
        <f>IFERROR(__xludf.DUMMYFUNCTION("""COMPUTED_VALUE"""),45805.66666666667)</f>
        <v>45805.66667</v>
      </c>
      <c r="N353" s="1">
        <f>IFERROR(__xludf.DUMMYFUNCTION("""COMPUTED_VALUE"""),3.09025216E8)</f>
        <v>309025216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IFERROR(__xludf.DUMMYFUNCTION("""COMPUTED_VALUE"""),1386.66)</f>
        <v>1386.66</v>
      </c>
      <c r="D354" s="2">
        <f>IFERROR(__xludf.DUMMYFUNCTION("""COMPUTED_VALUE"""),45806.66666666667)</f>
        <v>45806.66667</v>
      </c>
      <c r="E354" s="1">
        <f>IFERROR(__xludf.DUMMYFUNCTION("""COMPUTED_VALUE"""),1400.57)</f>
        <v>1400.57</v>
      </c>
      <c r="G354" s="2">
        <f>IFERROR(__xludf.DUMMYFUNCTION("""COMPUTED_VALUE"""),45806.66666666667)</f>
        <v>45806.66667</v>
      </c>
      <c r="H354" s="1">
        <f>IFERROR(__xludf.DUMMYFUNCTION("""COMPUTED_VALUE"""),1385.53)</f>
        <v>1385.53</v>
      </c>
      <c r="J354" s="2">
        <f>IFERROR(__xludf.DUMMYFUNCTION("""COMPUTED_VALUE"""),45806.66666666667)</f>
        <v>45806.66667</v>
      </c>
      <c r="K354" s="1">
        <f>IFERROR(__xludf.DUMMYFUNCTION("""COMPUTED_VALUE"""),1396.61)</f>
        <v>1396.61</v>
      </c>
      <c r="M354" s="2">
        <f>IFERROR(__xludf.DUMMYFUNCTION("""COMPUTED_VALUE"""),45806.66666666667)</f>
        <v>45806.66667</v>
      </c>
      <c r="N354" s="1">
        <f>IFERROR(__xludf.DUMMYFUNCTION("""COMPUTED_VALUE"""),3.12274796E8)</f>
        <v>312274796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IFERROR(__xludf.DUMMYFUNCTION("""COMPUTED_VALUE"""),1392.55)</f>
        <v>1392.55</v>
      </c>
      <c r="D355" s="2">
        <f>IFERROR(__xludf.DUMMYFUNCTION("""COMPUTED_VALUE"""),45807.66666666667)</f>
        <v>45807.66667</v>
      </c>
      <c r="E355" s="1">
        <f>IFERROR(__xludf.DUMMYFUNCTION("""COMPUTED_VALUE"""),1406.12)</f>
        <v>1406.12</v>
      </c>
      <c r="G355" s="2">
        <f>IFERROR(__xludf.DUMMYFUNCTION("""COMPUTED_VALUE"""),45807.66666666667)</f>
        <v>45807.66667</v>
      </c>
      <c r="H355" s="1">
        <f>IFERROR(__xludf.DUMMYFUNCTION("""COMPUTED_VALUE"""),1380.54)</f>
        <v>1380.54</v>
      </c>
      <c r="J355" s="2">
        <f>IFERROR(__xludf.DUMMYFUNCTION("""COMPUTED_VALUE"""),45807.66666666667)</f>
        <v>45807.66667</v>
      </c>
      <c r="K355" s="1">
        <f>IFERROR(__xludf.DUMMYFUNCTION("""COMPUTED_VALUE"""),1400.13)</f>
        <v>1400.13</v>
      </c>
      <c r="M355" s="2">
        <f>IFERROR(__xludf.DUMMYFUNCTION("""COMPUTED_VALUE"""),45807.66666666667)</f>
        <v>45807.66667</v>
      </c>
      <c r="N355" s="1">
        <f>IFERROR(__xludf.DUMMYFUNCTION("""COMPUTED_VALUE"""),6.02349204E8)</f>
        <v>602349204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IFERROR(__xludf.DUMMYFUNCTION("""COMPUTED_VALUE"""),1398.48)</f>
        <v>1398.48</v>
      </c>
      <c r="D356" s="2">
        <f>IFERROR(__xludf.DUMMYFUNCTION("""COMPUTED_VALUE"""),45810.66666666667)</f>
        <v>45810.66667</v>
      </c>
      <c r="E356" s="1">
        <f>IFERROR(__xludf.DUMMYFUNCTION("""COMPUTED_VALUE"""),1401.18)</f>
        <v>1401.18</v>
      </c>
      <c r="G356" s="2">
        <f>IFERROR(__xludf.DUMMYFUNCTION("""COMPUTED_VALUE"""),45810.66666666667)</f>
        <v>45810.66667</v>
      </c>
      <c r="H356" s="1">
        <f>IFERROR(__xludf.DUMMYFUNCTION("""COMPUTED_VALUE"""),1383.55)</f>
        <v>1383.55</v>
      </c>
      <c r="J356" s="2">
        <f>IFERROR(__xludf.DUMMYFUNCTION("""COMPUTED_VALUE"""),45810.66666666667)</f>
        <v>45810.66667</v>
      </c>
      <c r="K356" s="1">
        <f>IFERROR(__xludf.DUMMYFUNCTION("""COMPUTED_VALUE"""),1401.01)</f>
        <v>1401.01</v>
      </c>
      <c r="M356" s="2">
        <f>IFERROR(__xludf.DUMMYFUNCTION("""COMPUTED_VALUE"""),45810.66666666667)</f>
        <v>45810.66667</v>
      </c>
      <c r="N356" s="1">
        <f>IFERROR(__xludf.DUMMYFUNCTION("""COMPUTED_VALUE"""),3.70204399E8)</f>
        <v>370204399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IFERROR(__xludf.DUMMYFUNCTION("""COMPUTED_VALUE"""),1398.05)</f>
        <v>1398.05</v>
      </c>
      <c r="D357" s="2">
        <f>IFERROR(__xludf.DUMMYFUNCTION("""COMPUTED_VALUE"""),45811.66666666667)</f>
        <v>45811.66667</v>
      </c>
      <c r="E357" s="1">
        <f>IFERROR(__xludf.DUMMYFUNCTION("""COMPUTED_VALUE"""),1409.8)</f>
        <v>1409.8</v>
      </c>
      <c r="G357" s="2">
        <f>IFERROR(__xludf.DUMMYFUNCTION("""COMPUTED_VALUE"""),45811.66666666667)</f>
        <v>45811.66667</v>
      </c>
      <c r="H357" s="1">
        <f>IFERROR(__xludf.DUMMYFUNCTION("""COMPUTED_VALUE"""),1390.21)</f>
        <v>1390.21</v>
      </c>
      <c r="J357" s="2">
        <f>IFERROR(__xludf.DUMMYFUNCTION("""COMPUTED_VALUE"""),45811.66666666667)</f>
        <v>45811.66667</v>
      </c>
      <c r="K357" s="1">
        <f>IFERROR(__xludf.DUMMYFUNCTION("""COMPUTED_VALUE"""),1404.32)</f>
        <v>1404.32</v>
      </c>
      <c r="M357" s="2">
        <f>IFERROR(__xludf.DUMMYFUNCTION("""COMPUTED_VALUE"""),45811.66666666667)</f>
        <v>45811.66667</v>
      </c>
      <c r="N357" s="1">
        <f>IFERROR(__xludf.DUMMYFUNCTION("""COMPUTED_VALUE"""),3.75079735E8)</f>
        <v>375079735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IFERROR(__xludf.DUMMYFUNCTION("""COMPUTED_VALUE"""),1406.5)</f>
        <v>1406.5</v>
      </c>
      <c r="D358" s="2">
        <f>IFERROR(__xludf.DUMMYFUNCTION("""COMPUTED_VALUE"""),45812.66666666667)</f>
        <v>45812.66667</v>
      </c>
      <c r="E358" s="1">
        <f>IFERROR(__xludf.DUMMYFUNCTION("""COMPUTED_VALUE"""),1418.75)</f>
        <v>1418.75</v>
      </c>
      <c r="G358" s="2">
        <f>IFERROR(__xludf.DUMMYFUNCTION("""COMPUTED_VALUE"""),45812.66666666667)</f>
        <v>45812.66667</v>
      </c>
      <c r="H358" s="1">
        <f>IFERROR(__xludf.DUMMYFUNCTION("""COMPUTED_VALUE"""),1406.5)</f>
        <v>1406.5</v>
      </c>
      <c r="J358" s="2">
        <f>IFERROR(__xludf.DUMMYFUNCTION("""COMPUTED_VALUE"""),45812.66666666667)</f>
        <v>45812.66667</v>
      </c>
      <c r="K358" s="1">
        <f>IFERROR(__xludf.DUMMYFUNCTION("""COMPUTED_VALUE"""),1408.05)</f>
        <v>1408.05</v>
      </c>
      <c r="M358" s="2">
        <f>IFERROR(__xludf.DUMMYFUNCTION("""COMPUTED_VALUE"""),45812.66666666667)</f>
        <v>45812.66667</v>
      </c>
      <c r="N358" s="1">
        <f>IFERROR(__xludf.DUMMYFUNCTION("""COMPUTED_VALUE"""),2.95322671E8)</f>
        <v>295322671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IFERROR(__xludf.DUMMYFUNCTION("""COMPUTED_VALUE"""),1410.37)</f>
        <v>1410.37</v>
      </c>
      <c r="D359" s="2">
        <f>IFERROR(__xludf.DUMMYFUNCTION("""COMPUTED_VALUE"""),45813.66666666667)</f>
        <v>45813.66667</v>
      </c>
      <c r="E359" s="1">
        <f>IFERROR(__xludf.DUMMYFUNCTION("""COMPUTED_VALUE"""),1415.02)</f>
        <v>1415.02</v>
      </c>
      <c r="G359" s="2">
        <f>IFERROR(__xludf.DUMMYFUNCTION("""COMPUTED_VALUE"""),45813.66666666667)</f>
        <v>45813.66667</v>
      </c>
      <c r="H359" s="1">
        <f>IFERROR(__xludf.DUMMYFUNCTION("""COMPUTED_VALUE"""),1400.81)</f>
        <v>1400.81</v>
      </c>
      <c r="J359" s="2">
        <f>IFERROR(__xludf.DUMMYFUNCTION("""COMPUTED_VALUE"""),45813.66666666667)</f>
        <v>45813.66667</v>
      </c>
      <c r="K359" s="1">
        <f>IFERROR(__xludf.DUMMYFUNCTION("""COMPUTED_VALUE"""),1407.08)</f>
        <v>1407.08</v>
      </c>
      <c r="M359" s="2">
        <f>IFERROR(__xludf.DUMMYFUNCTION("""COMPUTED_VALUE"""),45813.66666666667)</f>
        <v>45813.66667</v>
      </c>
      <c r="N359" s="1">
        <f>IFERROR(__xludf.DUMMYFUNCTION("""COMPUTED_VALUE"""),3.10407277E8)</f>
        <v>310407277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IFERROR(__xludf.DUMMYFUNCTION("""COMPUTED_VALUE"""),1411.76)</f>
        <v>1411.76</v>
      </c>
      <c r="D360" s="2">
        <f>IFERROR(__xludf.DUMMYFUNCTION("""COMPUTED_VALUE"""),45814.66666666667)</f>
        <v>45814.66667</v>
      </c>
      <c r="E360" s="1">
        <f>IFERROR(__xludf.DUMMYFUNCTION("""COMPUTED_VALUE"""),1424.64)</f>
        <v>1424.64</v>
      </c>
      <c r="G360" s="2">
        <f>IFERROR(__xludf.DUMMYFUNCTION("""COMPUTED_VALUE"""),45814.66666666667)</f>
        <v>45814.66667</v>
      </c>
      <c r="H360" s="1">
        <f>IFERROR(__xludf.DUMMYFUNCTION("""COMPUTED_VALUE"""),1411.76)</f>
        <v>1411.76</v>
      </c>
      <c r="J360" s="2">
        <f>IFERROR(__xludf.DUMMYFUNCTION("""COMPUTED_VALUE"""),45814.66666666667)</f>
        <v>45814.66667</v>
      </c>
      <c r="K360" s="1">
        <f>IFERROR(__xludf.DUMMYFUNCTION("""COMPUTED_VALUE"""),1419.7)</f>
        <v>1419.7</v>
      </c>
      <c r="M360" s="2">
        <f>IFERROR(__xludf.DUMMYFUNCTION("""COMPUTED_VALUE"""),45814.66666666667)</f>
        <v>45814.66667</v>
      </c>
      <c r="N360" s="1">
        <f>IFERROR(__xludf.DUMMYFUNCTION("""COMPUTED_VALUE"""),2.8097083E8)</f>
        <v>280970830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IFERROR(__xludf.DUMMYFUNCTION("""COMPUTED_VALUE"""),1418.58)</f>
        <v>1418.58</v>
      </c>
      <c r="D361" s="2">
        <f>IFERROR(__xludf.DUMMYFUNCTION("""COMPUTED_VALUE"""),45817.66666666667)</f>
        <v>45817.66667</v>
      </c>
      <c r="E361" s="1">
        <f>IFERROR(__xludf.DUMMYFUNCTION("""COMPUTED_VALUE"""),1424.12)</f>
        <v>1424.12</v>
      </c>
      <c r="G361" s="2">
        <f>IFERROR(__xludf.DUMMYFUNCTION("""COMPUTED_VALUE"""),45817.66666666667)</f>
        <v>45817.66667</v>
      </c>
      <c r="H361" s="1">
        <f>IFERROR(__xludf.DUMMYFUNCTION("""COMPUTED_VALUE"""),1409.3)</f>
        <v>1409.3</v>
      </c>
      <c r="J361" s="2">
        <f>IFERROR(__xludf.DUMMYFUNCTION("""COMPUTED_VALUE"""),45817.66666666667)</f>
        <v>45817.66667</v>
      </c>
      <c r="K361" s="1">
        <f>IFERROR(__xludf.DUMMYFUNCTION("""COMPUTED_VALUE"""),1417.85)</f>
        <v>1417.85</v>
      </c>
      <c r="M361" s="2">
        <f>IFERROR(__xludf.DUMMYFUNCTION("""COMPUTED_VALUE"""),45817.66666666667)</f>
        <v>45817.66667</v>
      </c>
      <c r="N361" s="1">
        <f>IFERROR(__xludf.DUMMYFUNCTION("""COMPUTED_VALUE"""),3.21015037E8)</f>
        <v>321015037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IFERROR(__xludf.DUMMYFUNCTION("""COMPUTED_VALUE"""),1418.29)</f>
        <v>1418.29</v>
      </c>
      <c r="D362" s="2">
        <f>IFERROR(__xludf.DUMMYFUNCTION("""COMPUTED_VALUE"""),45818.66666666667)</f>
        <v>45818.66667</v>
      </c>
      <c r="E362" s="1">
        <f>IFERROR(__xludf.DUMMYFUNCTION("""COMPUTED_VALUE"""),1437.57)</f>
        <v>1437.57</v>
      </c>
      <c r="G362" s="2">
        <f>IFERROR(__xludf.DUMMYFUNCTION("""COMPUTED_VALUE"""),45818.66666666667)</f>
        <v>45818.66667</v>
      </c>
      <c r="H362" s="1">
        <f>IFERROR(__xludf.DUMMYFUNCTION("""COMPUTED_VALUE"""),1418.29)</f>
        <v>1418.29</v>
      </c>
      <c r="J362" s="2">
        <f>IFERROR(__xludf.DUMMYFUNCTION("""COMPUTED_VALUE"""),45818.66666666667)</f>
        <v>45818.66667</v>
      </c>
      <c r="K362" s="1">
        <f>IFERROR(__xludf.DUMMYFUNCTION("""COMPUTED_VALUE"""),1433.06)</f>
        <v>1433.06</v>
      </c>
      <c r="M362" s="2">
        <f>IFERROR(__xludf.DUMMYFUNCTION("""COMPUTED_VALUE"""),45818.66666666667)</f>
        <v>45818.66667</v>
      </c>
      <c r="N362" s="1">
        <f>IFERROR(__xludf.DUMMYFUNCTION("""COMPUTED_VALUE"""),3.46410441E8)</f>
        <v>346410441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IFERROR(__xludf.DUMMYFUNCTION("""COMPUTED_VALUE"""),1433.5)</f>
        <v>1433.5</v>
      </c>
      <c r="D363" s="2">
        <f>IFERROR(__xludf.DUMMYFUNCTION("""COMPUTED_VALUE"""),45819.66666666667)</f>
        <v>45819.66667</v>
      </c>
      <c r="E363" s="1">
        <f>IFERROR(__xludf.DUMMYFUNCTION("""COMPUTED_VALUE"""),1442.56)</f>
        <v>1442.56</v>
      </c>
      <c r="G363" s="2">
        <f>IFERROR(__xludf.DUMMYFUNCTION("""COMPUTED_VALUE"""),45819.66666666667)</f>
        <v>45819.66667</v>
      </c>
      <c r="H363" s="1">
        <f>IFERROR(__xludf.DUMMYFUNCTION("""COMPUTED_VALUE"""),1429.41)</f>
        <v>1429.41</v>
      </c>
      <c r="J363" s="2">
        <f>IFERROR(__xludf.DUMMYFUNCTION("""COMPUTED_VALUE"""),45819.66666666667)</f>
        <v>45819.66667</v>
      </c>
      <c r="K363" s="1">
        <f>IFERROR(__xludf.DUMMYFUNCTION("""COMPUTED_VALUE"""),1433.18)</f>
        <v>1433.18</v>
      </c>
      <c r="M363" s="2">
        <f>IFERROR(__xludf.DUMMYFUNCTION("""COMPUTED_VALUE"""),45819.66666666667)</f>
        <v>45819.66667</v>
      </c>
      <c r="N363" s="1">
        <f>IFERROR(__xludf.DUMMYFUNCTION("""COMPUTED_VALUE"""),3.18217854E8)</f>
        <v>318217854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IFERROR(__xludf.DUMMYFUNCTION("""COMPUTED_VALUE"""),1433.92)</f>
        <v>1433.92</v>
      </c>
      <c r="D364" s="2">
        <f>IFERROR(__xludf.DUMMYFUNCTION("""COMPUTED_VALUE"""),45820.66666666667)</f>
        <v>45820.66667</v>
      </c>
      <c r="E364" s="1">
        <f>IFERROR(__xludf.DUMMYFUNCTION("""COMPUTED_VALUE"""),1443.34)</f>
        <v>1443.34</v>
      </c>
      <c r="G364" s="2">
        <f>IFERROR(__xludf.DUMMYFUNCTION("""COMPUTED_VALUE"""),45820.66666666667)</f>
        <v>45820.66667</v>
      </c>
      <c r="H364" s="1">
        <f>IFERROR(__xludf.DUMMYFUNCTION("""COMPUTED_VALUE"""),1430.37)</f>
        <v>1430.37</v>
      </c>
      <c r="J364" s="2">
        <f>IFERROR(__xludf.DUMMYFUNCTION("""COMPUTED_VALUE"""),45820.66666666667)</f>
        <v>45820.66667</v>
      </c>
      <c r="K364" s="1">
        <f>IFERROR(__xludf.DUMMYFUNCTION("""COMPUTED_VALUE"""),1443.34)</f>
        <v>1443.34</v>
      </c>
      <c r="M364" s="2">
        <f>IFERROR(__xludf.DUMMYFUNCTION("""COMPUTED_VALUE"""),45820.66666666667)</f>
        <v>45820.66667</v>
      </c>
      <c r="N364" s="1">
        <f>IFERROR(__xludf.DUMMYFUNCTION("""COMPUTED_VALUE"""),2.98241274E8)</f>
        <v>298241274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IFERROR(__xludf.DUMMYFUNCTION("""COMPUTED_VALUE"""),1434.76)</f>
        <v>1434.76</v>
      </c>
      <c r="D365" s="2">
        <f>IFERROR(__xludf.DUMMYFUNCTION("""COMPUTED_VALUE"""),45821.66666666667)</f>
        <v>45821.66667</v>
      </c>
      <c r="E365" s="1">
        <f>IFERROR(__xludf.DUMMYFUNCTION("""COMPUTED_VALUE"""),1447.74)</f>
        <v>1447.74</v>
      </c>
      <c r="G365" s="2">
        <f>IFERROR(__xludf.DUMMYFUNCTION("""COMPUTED_VALUE"""),45821.66666666667)</f>
        <v>45821.66667</v>
      </c>
      <c r="H365" s="1">
        <f>IFERROR(__xludf.DUMMYFUNCTION("""COMPUTED_VALUE"""),1431.45)</f>
        <v>1431.45</v>
      </c>
      <c r="J365" s="2">
        <f>IFERROR(__xludf.DUMMYFUNCTION("""COMPUTED_VALUE"""),45821.66666666667)</f>
        <v>45821.66667</v>
      </c>
      <c r="K365" s="1">
        <f>IFERROR(__xludf.DUMMYFUNCTION("""COMPUTED_VALUE"""),1435.22)</f>
        <v>1435.22</v>
      </c>
      <c r="M365" s="2">
        <f>IFERROR(__xludf.DUMMYFUNCTION("""COMPUTED_VALUE"""),45821.66666666667)</f>
        <v>45821.66667</v>
      </c>
      <c r="N365" s="1">
        <f>IFERROR(__xludf.DUMMYFUNCTION("""COMPUTED_VALUE"""),2.92764773E8)</f>
        <v>292764773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IFERROR(__xludf.DUMMYFUNCTION("""COMPUTED_VALUE"""),1436.98)</f>
        <v>1436.98</v>
      </c>
      <c r="D366" s="2">
        <f>IFERROR(__xludf.DUMMYFUNCTION("""COMPUTED_VALUE"""),45824.66666666667)</f>
        <v>45824.66667</v>
      </c>
      <c r="E366" s="1">
        <f>IFERROR(__xludf.DUMMYFUNCTION("""COMPUTED_VALUE"""),1440.98)</f>
        <v>1440.98</v>
      </c>
      <c r="G366" s="2">
        <f>IFERROR(__xludf.DUMMYFUNCTION("""COMPUTED_VALUE"""),45824.66666666667)</f>
        <v>45824.66667</v>
      </c>
      <c r="H366" s="1">
        <f>IFERROR(__xludf.DUMMYFUNCTION("""COMPUTED_VALUE"""),1423.19)</f>
        <v>1423.19</v>
      </c>
      <c r="J366" s="2">
        <f>IFERROR(__xludf.DUMMYFUNCTION("""COMPUTED_VALUE"""),45824.66666666667)</f>
        <v>45824.66667</v>
      </c>
      <c r="K366" s="1">
        <f>IFERROR(__xludf.DUMMYFUNCTION("""COMPUTED_VALUE"""),1430.21)</f>
        <v>1430.21</v>
      </c>
      <c r="M366" s="2">
        <f>IFERROR(__xludf.DUMMYFUNCTION("""COMPUTED_VALUE"""),45824.66666666667)</f>
        <v>45824.66667</v>
      </c>
      <c r="N366" s="1">
        <f>IFERROR(__xludf.DUMMYFUNCTION("""COMPUTED_VALUE"""),3.53088806E8)</f>
        <v>353088806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IFERROR(__xludf.DUMMYFUNCTION("""COMPUTED_VALUE"""),1425.88)</f>
        <v>1425.88</v>
      </c>
      <c r="D367" s="2">
        <f>IFERROR(__xludf.DUMMYFUNCTION("""COMPUTED_VALUE"""),45825.66666666667)</f>
        <v>45825.66667</v>
      </c>
      <c r="E367" s="1">
        <f>IFERROR(__xludf.DUMMYFUNCTION("""COMPUTED_VALUE"""),1425.99)</f>
        <v>1425.99</v>
      </c>
      <c r="G367" s="2">
        <f>IFERROR(__xludf.DUMMYFUNCTION("""COMPUTED_VALUE"""),45825.66666666667)</f>
        <v>45825.66667</v>
      </c>
      <c r="H367" s="1">
        <f>IFERROR(__xludf.DUMMYFUNCTION("""COMPUTED_VALUE"""),1405.47)</f>
        <v>1405.47</v>
      </c>
      <c r="J367" s="2">
        <f>IFERROR(__xludf.DUMMYFUNCTION("""COMPUTED_VALUE"""),45825.66666666667)</f>
        <v>45825.66667</v>
      </c>
      <c r="K367" s="1">
        <f>IFERROR(__xludf.DUMMYFUNCTION("""COMPUTED_VALUE"""),1407.22)</f>
        <v>1407.22</v>
      </c>
      <c r="M367" s="2">
        <f>IFERROR(__xludf.DUMMYFUNCTION("""COMPUTED_VALUE"""),45825.66666666667)</f>
        <v>45825.66667</v>
      </c>
      <c r="N367" s="1">
        <f>IFERROR(__xludf.DUMMYFUNCTION("""COMPUTED_VALUE"""),3.22077914E8)</f>
        <v>322077914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IFERROR(__xludf.DUMMYFUNCTION("""COMPUTED_VALUE"""),1407.46)</f>
        <v>1407.46</v>
      </c>
      <c r="D368" s="2">
        <f>IFERROR(__xludf.DUMMYFUNCTION("""COMPUTED_VALUE"""),45826.66666666667)</f>
        <v>45826.66667</v>
      </c>
      <c r="E368" s="1">
        <f>IFERROR(__xludf.DUMMYFUNCTION("""COMPUTED_VALUE"""),1413.87)</f>
        <v>1413.87</v>
      </c>
      <c r="G368" s="2">
        <f>IFERROR(__xludf.DUMMYFUNCTION("""COMPUTED_VALUE"""),45826.66666666667)</f>
        <v>45826.66667</v>
      </c>
      <c r="H368" s="1">
        <f>IFERROR(__xludf.DUMMYFUNCTION("""COMPUTED_VALUE"""),1397.45)</f>
        <v>1397.45</v>
      </c>
      <c r="J368" s="2">
        <f>IFERROR(__xludf.DUMMYFUNCTION("""COMPUTED_VALUE"""),45826.66666666667)</f>
        <v>45826.66667</v>
      </c>
      <c r="K368" s="1">
        <f>IFERROR(__xludf.DUMMYFUNCTION("""COMPUTED_VALUE"""),1405.22)</f>
        <v>1405.22</v>
      </c>
      <c r="M368" s="2">
        <f>IFERROR(__xludf.DUMMYFUNCTION("""COMPUTED_VALUE"""),45826.66666666667)</f>
        <v>45826.66667</v>
      </c>
      <c r="N368" s="1">
        <f>IFERROR(__xludf.DUMMYFUNCTION("""COMPUTED_VALUE"""),3.37163002E8)</f>
        <v>337163002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IFERROR(__xludf.DUMMYFUNCTION("""COMPUTED_VALUE"""),1407.86)</f>
        <v>1407.86</v>
      </c>
      <c r="D369" s="2">
        <f>IFERROR(__xludf.DUMMYFUNCTION("""COMPUTED_VALUE"""),45828.66666666667)</f>
        <v>45828.66667</v>
      </c>
      <c r="E369" s="1">
        <f>IFERROR(__xludf.DUMMYFUNCTION("""COMPUTED_VALUE"""),1410.88)</f>
        <v>1410.88</v>
      </c>
      <c r="G369" s="2">
        <f>IFERROR(__xludf.DUMMYFUNCTION("""COMPUTED_VALUE"""),45828.66666666667)</f>
        <v>45828.66667</v>
      </c>
      <c r="H369" s="1">
        <f>IFERROR(__xludf.DUMMYFUNCTION("""COMPUTED_VALUE"""),1396.84)</f>
        <v>1396.84</v>
      </c>
      <c r="J369" s="2">
        <f>IFERROR(__xludf.DUMMYFUNCTION("""COMPUTED_VALUE"""),45828.66666666667)</f>
        <v>45828.66667</v>
      </c>
      <c r="K369" s="1">
        <f>IFERROR(__xludf.DUMMYFUNCTION("""COMPUTED_VALUE"""),1399.52)</f>
        <v>1399.52</v>
      </c>
      <c r="M369" s="2">
        <f>IFERROR(__xludf.DUMMYFUNCTION("""COMPUTED_VALUE"""),45828.66666666667)</f>
        <v>45828.66667</v>
      </c>
      <c r="N369" s="1">
        <f>IFERROR(__xludf.DUMMYFUNCTION("""COMPUTED_VALUE"""),6.0313626E8)</f>
        <v>603136260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IFERROR(__xludf.DUMMYFUNCTION("""COMPUTED_VALUE"""),1399.68)</f>
        <v>1399.68</v>
      </c>
      <c r="D370" s="2">
        <f>IFERROR(__xludf.DUMMYFUNCTION("""COMPUTED_VALUE"""),45831.66666666667)</f>
        <v>45831.66667</v>
      </c>
      <c r="E370" s="1">
        <f>IFERROR(__xludf.DUMMYFUNCTION("""COMPUTED_VALUE"""),1406.71)</f>
        <v>1406.71</v>
      </c>
      <c r="G370" s="2">
        <f>IFERROR(__xludf.DUMMYFUNCTION("""COMPUTED_VALUE"""),45831.66666666667)</f>
        <v>45831.66667</v>
      </c>
      <c r="H370" s="1">
        <f>IFERROR(__xludf.DUMMYFUNCTION("""COMPUTED_VALUE"""),1388.41)</f>
        <v>1388.41</v>
      </c>
      <c r="J370" s="2">
        <f>IFERROR(__xludf.DUMMYFUNCTION("""COMPUTED_VALUE"""),45831.66666666667)</f>
        <v>45831.66667</v>
      </c>
      <c r="K370" s="1">
        <f>IFERROR(__xludf.DUMMYFUNCTION("""COMPUTED_VALUE"""),1401.31)</f>
        <v>1401.31</v>
      </c>
      <c r="M370" s="2">
        <f>IFERROR(__xludf.DUMMYFUNCTION("""COMPUTED_VALUE"""),45831.66666666667)</f>
        <v>45831.66667</v>
      </c>
      <c r="N370" s="1">
        <f>IFERROR(__xludf.DUMMYFUNCTION("""COMPUTED_VALUE"""),3.14610877E8)</f>
        <v>314610877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IFERROR(__xludf.DUMMYFUNCTION("""COMPUTED_VALUE"""),1404.32)</f>
        <v>1404.32</v>
      </c>
      <c r="D371" s="2">
        <f>IFERROR(__xludf.DUMMYFUNCTION("""COMPUTED_VALUE"""),45832.66666666667)</f>
        <v>45832.66667</v>
      </c>
      <c r="E371" s="1">
        <f>IFERROR(__xludf.DUMMYFUNCTION("""COMPUTED_VALUE"""),1422.15)</f>
        <v>1422.15</v>
      </c>
      <c r="G371" s="2">
        <f>IFERROR(__xludf.DUMMYFUNCTION("""COMPUTED_VALUE"""),45832.66666666667)</f>
        <v>45832.66667</v>
      </c>
      <c r="H371" s="1">
        <f>IFERROR(__xludf.DUMMYFUNCTION("""COMPUTED_VALUE"""),1400.48)</f>
        <v>1400.48</v>
      </c>
      <c r="J371" s="2">
        <f>IFERROR(__xludf.DUMMYFUNCTION("""COMPUTED_VALUE"""),45832.66666666667)</f>
        <v>45832.66667</v>
      </c>
      <c r="K371" s="1">
        <f>IFERROR(__xludf.DUMMYFUNCTION("""COMPUTED_VALUE"""),1418.75)</f>
        <v>1418.75</v>
      </c>
      <c r="M371" s="2">
        <f>IFERROR(__xludf.DUMMYFUNCTION("""COMPUTED_VALUE"""),45832.66666666667)</f>
        <v>45832.66667</v>
      </c>
      <c r="N371" s="1">
        <f>IFERROR(__xludf.DUMMYFUNCTION("""COMPUTED_VALUE"""),3.46645591E8)</f>
        <v>346645591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IFERROR(__xludf.DUMMYFUNCTION("""COMPUTED_VALUE"""),1417.02)</f>
        <v>1417.02</v>
      </c>
      <c r="D372" s="2">
        <f>IFERROR(__xludf.DUMMYFUNCTION("""COMPUTED_VALUE"""),45833.66666666667)</f>
        <v>45833.66667</v>
      </c>
      <c r="E372" s="1">
        <f>IFERROR(__xludf.DUMMYFUNCTION("""COMPUTED_VALUE"""),1423.94)</f>
        <v>1423.94</v>
      </c>
      <c r="G372" s="2">
        <f>IFERROR(__xludf.DUMMYFUNCTION("""COMPUTED_VALUE"""),45833.66666666667)</f>
        <v>45833.66667</v>
      </c>
      <c r="H372" s="1">
        <f>IFERROR(__xludf.DUMMYFUNCTION("""COMPUTED_VALUE"""),1409.66)</f>
        <v>1409.66</v>
      </c>
      <c r="J372" s="2">
        <f>IFERROR(__xludf.DUMMYFUNCTION("""COMPUTED_VALUE"""),45833.66666666667)</f>
        <v>45833.66667</v>
      </c>
      <c r="K372" s="1">
        <f>IFERROR(__xludf.DUMMYFUNCTION("""COMPUTED_VALUE"""),1419.14)</f>
        <v>1419.14</v>
      </c>
      <c r="M372" s="2">
        <f>IFERROR(__xludf.DUMMYFUNCTION("""COMPUTED_VALUE"""),45833.66666666667)</f>
        <v>45833.66667</v>
      </c>
      <c r="N372" s="1">
        <f>IFERROR(__xludf.DUMMYFUNCTION("""COMPUTED_VALUE"""),2.9510723E8)</f>
        <v>295107230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IFERROR(__xludf.DUMMYFUNCTION("""COMPUTED_VALUE"""),1422.45)</f>
        <v>1422.45</v>
      </c>
      <c r="D373" s="2">
        <f>IFERROR(__xludf.DUMMYFUNCTION("""COMPUTED_VALUE"""),45834.66666666667)</f>
        <v>45834.66667</v>
      </c>
      <c r="E373" s="1">
        <f>IFERROR(__xludf.DUMMYFUNCTION("""COMPUTED_VALUE"""),1432.39)</f>
        <v>1432.39</v>
      </c>
      <c r="G373" s="2">
        <f>IFERROR(__xludf.DUMMYFUNCTION("""COMPUTED_VALUE"""),45834.66666666667)</f>
        <v>45834.66667</v>
      </c>
      <c r="H373" s="1">
        <f>IFERROR(__xludf.DUMMYFUNCTION("""COMPUTED_VALUE"""),1417.54)</f>
        <v>1417.54</v>
      </c>
      <c r="J373" s="2">
        <f>IFERROR(__xludf.DUMMYFUNCTION("""COMPUTED_VALUE"""),45834.66666666667)</f>
        <v>45834.66667</v>
      </c>
      <c r="K373" s="1">
        <f>IFERROR(__xludf.DUMMYFUNCTION("""COMPUTED_VALUE"""),1422.13)</f>
        <v>1422.13</v>
      </c>
      <c r="M373" s="2">
        <f>IFERROR(__xludf.DUMMYFUNCTION("""COMPUTED_VALUE"""),45834.66666666667)</f>
        <v>45834.66667</v>
      </c>
      <c r="N373" s="1">
        <f>IFERROR(__xludf.DUMMYFUNCTION("""COMPUTED_VALUE"""),3.13301259E8)</f>
        <v>313301259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IFERROR(__xludf.DUMMYFUNCTION("""COMPUTED_VALUE"""),1423.03)</f>
        <v>1423.03</v>
      </c>
      <c r="D374" s="2">
        <f>IFERROR(__xludf.DUMMYFUNCTION("""COMPUTED_VALUE"""),45835.66666666667)</f>
        <v>45835.66667</v>
      </c>
      <c r="E374" s="1">
        <f>IFERROR(__xludf.DUMMYFUNCTION("""COMPUTED_VALUE"""),1432.27)</f>
        <v>1432.27</v>
      </c>
      <c r="G374" s="2">
        <f>IFERROR(__xludf.DUMMYFUNCTION("""COMPUTED_VALUE"""),45835.66666666667)</f>
        <v>45835.66667</v>
      </c>
      <c r="H374" s="1">
        <f>IFERROR(__xludf.DUMMYFUNCTION("""COMPUTED_VALUE"""),1416.95)</f>
        <v>1416.95</v>
      </c>
      <c r="J374" s="2">
        <f>IFERROR(__xludf.DUMMYFUNCTION("""COMPUTED_VALUE"""),45835.66666666667)</f>
        <v>45835.66667</v>
      </c>
      <c r="K374" s="1">
        <f>IFERROR(__xludf.DUMMYFUNCTION("""COMPUTED_VALUE"""),1420.03)</f>
        <v>1420.03</v>
      </c>
      <c r="M374" s="2">
        <f>IFERROR(__xludf.DUMMYFUNCTION("""COMPUTED_VALUE"""),45835.66666666667)</f>
        <v>45835.66667</v>
      </c>
      <c r="N374" s="1">
        <f>IFERROR(__xludf.DUMMYFUNCTION("""COMPUTED_VALUE"""),5.85427898E8)</f>
        <v>585427898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IFERROR(__xludf.DUMMYFUNCTION("""COMPUTED_VALUE"""),1420.05)</f>
        <v>1420.05</v>
      </c>
      <c r="D375" s="2">
        <f>IFERROR(__xludf.DUMMYFUNCTION("""COMPUTED_VALUE"""),45838.66666666667)</f>
        <v>45838.66667</v>
      </c>
      <c r="E375" s="1">
        <f>IFERROR(__xludf.DUMMYFUNCTION("""COMPUTED_VALUE"""),1430.02)</f>
        <v>1430.02</v>
      </c>
      <c r="G375" s="2">
        <f>IFERROR(__xludf.DUMMYFUNCTION("""COMPUTED_VALUE"""),45838.66666666667)</f>
        <v>45838.66667</v>
      </c>
      <c r="H375" s="1">
        <f>IFERROR(__xludf.DUMMYFUNCTION("""COMPUTED_VALUE"""),1419.16)</f>
        <v>1419.16</v>
      </c>
      <c r="J375" s="2">
        <f>IFERROR(__xludf.DUMMYFUNCTION("""COMPUTED_VALUE"""),45838.66666666667)</f>
        <v>45838.66667</v>
      </c>
      <c r="K375" s="1">
        <f>IFERROR(__xludf.DUMMYFUNCTION("""COMPUTED_VALUE"""),1428.55)</f>
        <v>1428.55</v>
      </c>
      <c r="M375" s="2">
        <f>IFERROR(__xludf.DUMMYFUNCTION("""COMPUTED_VALUE"""),45838.66666666667)</f>
        <v>45838.66667</v>
      </c>
      <c r="N375" s="1">
        <f>IFERROR(__xludf.DUMMYFUNCTION("""COMPUTED_VALUE"""),3.23668752E8)</f>
        <v>323668752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IFERROR(__xludf.DUMMYFUNCTION("""COMPUTED_VALUE"""),1426.47)</f>
        <v>1426.47</v>
      </c>
      <c r="D376" s="2">
        <f>IFERROR(__xludf.DUMMYFUNCTION("""COMPUTED_VALUE"""),45839.66666666667)</f>
        <v>45839.66667</v>
      </c>
      <c r="E376" s="1">
        <f>IFERROR(__xludf.DUMMYFUNCTION("""COMPUTED_VALUE"""),1458.9)</f>
        <v>1458.9</v>
      </c>
      <c r="G376" s="2">
        <f>IFERROR(__xludf.DUMMYFUNCTION("""COMPUTED_VALUE"""),45839.66666666667)</f>
        <v>45839.66667</v>
      </c>
      <c r="H376" s="1">
        <f>IFERROR(__xludf.DUMMYFUNCTION("""COMPUTED_VALUE"""),1425.23)</f>
        <v>1425.23</v>
      </c>
      <c r="J376" s="2">
        <f>IFERROR(__xludf.DUMMYFUNCTION("""COMPUTED_VALUE"""),45839.66666666667)</f>
        <v>45839.66667</v>
      </c>
      <c r="K376" s="1">
        <f>IFERROR(__xludf.DUMMYFUNCTION("""COMPUTED_VALUE"""),1447.36)</f>
        <v>1447.36</v>
      </c>
      <c r="M376" s="2">
        <f>IFERROR(__xludf.DUMMYFUNCTION("""COMPUTED_VALUE"""),45839.66666666667)</f>
        <v>45839.66667</v>
      </c>
      <c r="N376" s="1">
        <f>IFERROR(__xludf.DUMMYFUNCTION("""COMPUTED_VALUE"""),4.18411419E8)</f>
        <v>418411419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IFERROR(__xludf.DUMMYFUNCTION("""COMPUTED_VALUE"""),1439.33)</f>
        <v>1439.33</v>
      </c>
      <c r="D377" s="2">
        <f>IFERROR(__xludf.DUMMYFUNCTION("""COMPUTED_VALUE"""),45840.66666666667)</f>
        <v>45840.66667</v>
      </c>
      <c r="E377" s="1">
        <f>IFERROR(__xludf.DUMMYFUNCTION("""COMPUTED_VALUE"""),1444.27)</f>
        <v>1444.27</v>
      </c>
      <c r="G377" s="2">
        <f>IFERROR(__xludf.DUMMYFUNCTION("""COMPUTED_VALUE"""),45840.66666666667)</f>
        <v>45840.66667</v>
      </c>
      <c r="H377" s="1">
        <f>IFERROR(__xludf.DUMMYFUNCTION("""COMPUTED_VALUE"""),1434.16)</f>
        <v>1434.16</v>
      </c>
      <c r="J377" s="2">
        <f>IFERROR(__xludf.DUMMYFUNCTION("""COMPUTED_VALUE"""),45840.66666666667)</f>
        <v>45840.66667</v>
      </c>
      <c r="K377" s="1">
        <f>IFERROR(__xludf.DUMMYFUNCTION("""COMPUTED_VALUE"""),1435.44)</f>
        <v>1435.44</v>
      </c>
      <c r="M377" s="2">
        <f>IFERROR(__xludf.DUMMYFUNCTION("""COMPUTED_VALUE"""),45840.66666666667)</f>
        <v>45840.66667</v>
      </c>
      <c r="N377" s="1">
        <f>IFERROR(__xludf.DUMMYFUNCTION("""COMPUTED_VALUE"""),4.2856244E8)</f>
        <v>428562440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IFERROR(__xludf.DUMMYFUNCTION("""COMPUTED_VALUE"""),1437.93)</f>
        <v>1437.93</v>
      </c>
      <c r="D378" s="2">
        <f>IFERROR(__xludf.DUMMYFUNCTION("""COMPUTED_VALUE"""),45841.54166666667)</f>
        <v>45841.54167</v>
      </c>
      <c r="E378" s="1">
        <f>IFERROR(__xludf.DUMMYFUNCTION("""COMPUTED_VALUE"""),1439.42)</f>
        <v>1439.42</v>
      </c>
      <c r="G378" s="2">
        <f>IFERROR(__xludf.DUMMYFUNCTION("""COMPUTED_VALUE"""),45841.54166666667)</f>
        <v>45841.54167</v>
      </c>
      <c r="H378" s="1">
        <f>IFERROR(__xludf.DUMMYFUNCTION("""COMPUTED_VALUE"""),1432.98)</f>
        <v>1432.98</v>
      </c>
      <c r="J378" s="2">
        <f>IFERROR(__xludf.DUMMYFUNCTION("""COMPUTED_VALUE"""),45841.54166666667)</f>
        <v>45841.54167</v>
      </c>
      <c r="K378" s="1">
        <f>IFERROR(__xludf.DUMMYFUNCTION("""COMPUTED_VALUE"""),1436.8)</f>
        <v>1436.8</v>
      </c>
      <c r="M378" s="2">
        <f>IFERROR(__xludf.DUMMYFUNCTION("""COMPUTED_VALUE"""),45841.54166666667)</f>
        <v>45841.54167</v>
      </c>
      <c r="N378" s="1">
        <f>IFERROR(__xludf.DUMMYFUNCTION("""COMPUTED_VALUE"""),2.14152618E8)</f>
        <v>214152618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IFERROR(__xludf.DUMMYFUNCTION("""COMPUTED_VALUE"""),1436.85)</f>
        <v>1436.85</v>
      </c>
      <c r="D379" s="2">
        <f>IFERROR(__xludf.DUMMYFUNCTION("""COMPUTED_VALUE"""),45845.66666666667)</f>
        <v>45845.66667</v>
      </c>
      <c r="E379" s="1">
        <f>IFERROR(__xludf.DUMMYFUNCTION("""COMPUTED_VALUE"""),1436.85)</f>
        <v>1436.85</v>
      </c>
      <c r="G379" s="2">
        <f>IFERROR(__xludf.DUMMYFUNCTION("""COMPUTED_VALUE"""),45845.66666666667)</f>
        <v>45845.66667</v>
      </c>
      <c r="H379" s="1">
        <f>IFERROR(__xludf.DUMMYFUNCTION("""COMPUTED_VALUE"""),1415.47)</f>
        <v>1415.47</v>
      </c>
      <c r="J379" s="2">
        <f>IFERROR(__xludf.DUMMYFUNCTION("""COMPUTED_VALUE"""),45845.66666666667)</f>
        <v>45845.66667</v>
      </c>
      <c r="K379" s="1">
        <f>IFERROR(__xludf.DUMMYFUNCTION("""COMPUTED_VALUE"""),1422.63)</f>
        <v>1422.63</v>
      </c>
      <c r="M379" s="2">
        <f>IFERROR(__xludf.DUMMYFUNCTION("""COMPUTED_VALUE"""),45845.66666666667)</f>
        <v>45845.66667</v>
      </c>
      <c r="N379" s="1">
        <f>IFERROR(__xludf.DUMMYFUNCTION("""COMPUTED_VALUE"""),3.25093065E8)</f>
        <v>325093065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IFERROR(__xludf.DUMMYFUNCTION("""COMPUTED_VALUE"""),1421.22)</f>
        <v>1421.22</v>
      </c>
      <c r="D380" s="2">
        <f>IFERROR(__xludf.DUMMYFUNCTION("""COMPUTED_VALUE"""),45846.66666666667)</f>
        <v>45846.66667</v>
      </c>
      <c r="E380" s="1">
        <f>IFERROR(__xludf.DUMMYFUNCTION("""COMPUTED_VALUE"""),1442.27)</f>
        <v>1442.27</v>
      </c>
      <c r="G380" s="2">
        <f>IFERROR(__xludf.DUMMYFUNCTION("""COMPUTED_VALUE"""),45846.66666666667)</f>
        <v>45846.66667</v>
      </c>
      <c r="H380" s="1">
        <f>IFERROR(__xludf.DUMMYFUNCTION("""COMPUTED_VALUE"""),1419.34)</f>
        <v>1419.34</v>
      </c>
      <c r="J380" s="2">
        <f>IFERROR(__xludf.DUMMYFUNCTION("""COMPUTED_VALUE"""),45846.66666666667)</f>
        <v>45846.66667</v>
      </c>
      <c r="K380" s="1">
        <f>IFERROR(__xludf.DUMMYFUNCTION("""COMPUTED_VALUE"""),1429.41)</f>
        <v>1429.41</v>
      </c>
      <c r="M380" s="2">
        <f>IFERROR(__xludf.DUMMYFUNCTION("""COMPUTED_VALUE"""),45846.66666666667)</f>
        <v>45846.66667</v>
      </c>
      <c r="N380" s="1">
        <f>IFERROR(__xludf.DUMMYFUNCTION("""COMPUTED_VALUE"""),3.46895524E8)</f>
        <v>346895524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IFERROR(__xludf.DUMMYFUNCTION("""COMPUTED_VALUE"""),1431.75)</f>
        <v>1431.75</v>
      </c>
      <c r="D381" s="2">
        <f>IFERROR(__xludf.DUMMYFUNCTION("""COMPUTED_VALUE"""),45847.66666666667)</f>
        <v>45847.66667</v>
      </c>
      <c r="E381" s="1">
        <f>IFERROR(__xludf.DUMMYFUNCTION("""COMPUTED_VALUE"""),1439.57)</f>
        <v>1439.57</v>
      </c>
      <c r="G381" s="2">
        <f>IFERROR(__xludf.DUMMYFUNCTION("""COMPUTED_VALUE"""),45847.66666666667)</f>
        <v>45847.66667</v>
      </c>
      <c r="H381" s="1">
        <f>IFERROR(__xludf.DUMMYFUNCTION("""COMPUTED_VALUE"""),1424.87)</f>
        <v>1424.87</v>
      </c>
      <c r="J381" s="2">
        <f>IFERROR(__xludf.DUMMYFUNCTION("""COMPUTED_VALUE"""),45847.66666666667)</f>
        <v>45847.66667</v>
      </c>
      <c r="K381" s="1">
        <f>IFERROR(__xludf.DUMMYFUNCTION("""COMPUTED_VALUE"""),1436.45)</f>
        <v>1436.45</v>
      </c>
      <c r="M381" s="2">
        <f>IFERROR(__xludf.DUMMYFUNCTION("""COMPUTED_VALUE"""),45847.66666666667)</f>
        <v>45847.66667</v>
      </c>
      <c r="N381" s="1">
        <f>IFERROR(__xludf.DUMMYFUNCTION("""COMPUTED_VALUE"""),3.26881628E8)</f>
        <v>326881628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IFERROR(__xludf.DUMMYFUNCTION("""COMPUTED_VALUE"""),1436.24)</f>
        <v>1436.24</v>
      </c>
      <c r="D382" s="2">
        <f>IFERROR(__xludf.DUMMYFUNCTION("""COMPUTED_VALUE"""),45848.66666666667)</f>
        <v>45848.66667</v>
      </c>
      <c r="E382" s="1">
        <f>IFERROR(__xludf.DUMMYFUNCTION("""COMPUTED_VALUE"""),1458.18)</f>
        <v>1458.18</v>
      </c>
      <c r="G382" s="2">
        <f>IFERROR(__xludf.DUMMYFUNCTION("""COMPUTED_VALUE"""),45848.66666666667)</f>
        <v>45848.66667</v>
      </c>
      <c r="H382" s="1">
        <f>IFERROR(__xludf.DUMMYFUNCTION("""COMPUTED_VALUE"""),1432.36)</f>
        <v>1432.36</v>
      </c>
      <c r="J382" s="2">
        <f>IFERROR(__xludf.DUMMYFUNCTION("""COMPUTED_VALUE"""),45848.66666666667)</f>
        <v>45848.66667</v>
      </c>
      <c r="K382" s="1">
        <f>IFERROR(__xludf.DUMMYFUNCTION("""COMPUTED_VALUE"""),1445.28)</f>
        <v>1445.28</v>
      </c>
      <c r="M382" s="2">
        <f>IFERROR(__xludf.DUMMYFUNCTION("""COMPUTED_VALUE"""),45848.66666666667)</f>
        <v>45848.66667</v>
      </c>
      <c r="N382" s="1">
        <f>IFERROR(__xludf.DUMMYFUNCTION("""COMPUTED_VALUE"""),3.36497111E8)</f>
        <v>336497111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IFERROR(__xludf.DUMMYFUNCTION("""COMPUTED_VALUE"""),1439.6)</f>
        <v>1439.6</v>
      </c>
      <c r="D383" s="2">
        <f>IFERROR(__xludf.DUMMYFUNCTION("""COMPUTED_VALUE"""),45849.66666666667)</f>
        <v>45849.66667</v>
      </c>
      <c r="E383" s="1">
        <f>IFERROR(__xludf.DUMMYFUNCTION("""COMPUTED_VALUE"""),1439.6)</f>
        <v>1439.6</v>
      </c>
      <c r="G383" s="2">
        <f>IFERROR(__xludf.DUMMYFUNCTION("""COMPUTED_VALUE"""),45849.66666666667)</f>
        <v>45849.66667</v>
      </c>
      <c r="H383" s="1">
        <f>IFERROR(__xludf.DUMMYFUNCTION("""COMPUTED_VALUE"""),1423.91)</f>
        <v>1423.91</v>
      </c>
      <c r="J383" s="2">
        <f>IFERROR(__xludf.DUMMYFUNCTION("""COMPUTED_VALUE"""),45849.66666666667)</f>
        <v>45849.66667</v>
      </c>
      <c r="K383" s="1">
        <f>IFERROR(__xludf.DUMMYFUNCTION("""COMPUTED_VALUE"""),1431.98)</f>
        <v>1431.98</v>
      </c>
      <c r="M383" s="2">
        <f>IFERROR(__xludf.DUMMYFUNCTION("""COMPUTED_VALUE"""),45849.66666666667)</f>
        <v>45849.66667</v>
      </c>
      <c r="N383" s="1">
        <f>IFERROR(__xludf.DUMMYFUNCTION("""COMPUTED_VALUE"""),2.9135325E8)</f>
        <v>291353250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IFERROR(__xludf.DUMMYFUNCTION("""COMPUTED_VALUE"""),1429.82)</f>
        <v>1429.82</v>
      </c>
      <c r="D384" s="2">
        <f>IFERROR(__xludf.DUMMYFUNCTION("""COMPUTED_VALUE"""),45852.66666666667)</f>
        <v>45852.66667</v>
      </c>
      <c r="E384" s="1">
        <f>IFERROR(__xludf.DUMMYFUNCTION("""COMPUTED_VALUE"""),1433.96)</f>
        <v>1433.96</v>
      </c>
      <c r="G384" s="2">
        <f>IFERROR(__xludf.DUMMYFUNCTION("""COMPUTED_VALUE"""),45852.66666666667)</f>
        <v>45852.66667</v>
      </c>
      <c r="H384" s="1">
        <f>IFERROR(__xludf.DUMMYFUNCTION("""COMPUTED_VALUE"""),1424.95)</f>
        <v>1424.95</v>
      </c>
      <c r="J384" s="2">
        <f>IFERROR(__xludf.DUMMYFUNCTION("""COMPUTED_VALUE"""),45852.66666666667)</f>
        <v>45852.66667</v>
      </c>
      <c r="K384" s="1">
        <f>IFERROR(__xludf.DUMMYFUNCTION("""COMPUTED_VALUE"""),1431.33)</f>
        <v>1431.33</v>
      </c>
      <c r="M384" s="2">
        <f>IFERROR(__xludf.DUMMYFUNCTION("""COMPUTED_VALUE"""),45852.66666666667)</f>
        <v>45852.66667</v>
      </c>
      <c r="N384" s="1">
        <f>IFERROR(__xludf.DUMMYFUNCTION("""COMPUTED_VALUE"""),3.04493754E8)</f>
        <v>304493754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IFERROR(__xludf.DUMMYFUNCTION("""COMPUTED_VALUE"""),1431.41)</f>
        <v>1431.41</v>
      </c>
      <c r="D385" s="2">
        <f>IFERROR(__xludf.DUMMYFUNCTION("""COMPUTED_VALUE"""),45853.66666666667)</f>
        <v>45853.66667</v>
      </c>
      <c r="E385" s="1">
        <f>IFERROR(__xludf.DUMMYFUNCTION("""COMPUTED_VALUE"""),1434.63)</f>
        <v>1434.63</v>
      </c>
      <c r="G385" s="2">
        <f>IFERROR(__xludf.DUMMYFUNCTION("""COMPUTED_VALUE"""),45853.66666666667)</f>
        <v>45853.66667</v>
      </c>
      <c r="H385" s="1">
        <f>IFERROR(__xludf.DUMMYFUNCTION("""COMPUTED_VALUE"""),1402.69)</f>
        <v>1402.69</v>
      </c>
      <c r="J385" s="2">
        <f>IFERROR(__xludf.DUMMYFUNCTION("""COMPUTED_VALUE"""),45853.66666666667)</f>
        <v>45853.66667</v>
      </c>
      <c r="K385" s="1">
        <f>IFERROR(__xludf.DUMMYFUNCTION("""COMPUTED_VALUE"""),1403.77)</f>
        <v>1403.77</v>
      </c>
      <c r="M385" s="2">
        <f>IFERROR(__xludf.DUMMYFUNCTION("""COMPUTED_VALUE"""),45853.66666666667)</f>
        <v>45853.66667</v>
      </c>
      <c r="N385" s="1">
        <f>IFERROR(__xludf.DUMMYFUNCTION("""COMPUTED_VALUE"""),3.45171451E8)</f>
        <v>345171451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IFERROR(__xludf.DUMMYFUNCTION("""COMPUTED_VALUE"""),1408.34)</f>
        <v>1408.34</v>
      </c>
      <c r="D386" s="2">
        <f>IFERROR(__xludf.DUMMYFUNCTION("""COMPUTED_VALUE"""),45854.66666666667)</f>
        <v>45854.66667</v>
      </c>
      <c r="E386" s="1">
        <f>IFERROR(__xludf.DUMMYFUNCTION("""COMPUTED_VALUE"""),1422.26)</f>
        <v>1422.26</v>
      </c>
      <c r="G386" s="2">
        <f>IFERROR(__xludf.DUMMYFUNCTION("""COMPUTED_VALUE"""),45854.66666666667)</f>
        <v>45854.66667</v>
      </c>
      <c r="H386" s="1">
        <f>IFERROR(__xludf.DUMMYFUNCTION("""COMPUTED_VALUE"""),1408.34)</f>
        <v>1408.34</v>
      </c>
      <c r="J386" s="2">
        <f>IFERROR(__xludf.DUMMYFUNCTION("""COMPUTED_VALUE"""),45854.66666666667)</f>
        <v>45854.66667</v>
      </c>
      <c r="K386" s="1">
        <f>IFERROR(__xludf.DUMMYFUNCTION("""COMPUTED_VALUE"""),1420.84)</f>
        <v>1420.84</v>
      </c>
      <c r="M386" s="2">
        <f>IFERROR(__xludf.DUMMYFUNCTION("""COMPUTED_VALUE"""),45854.66666666667)</f>
        <v>45854.66667</v>
      </c>
      <c r="N386" s="1">
        <f>IFERROR(__xludf.DUMMYFUNCTION("""COMPUTED_VALUE"""),3.59259811E8)</f>
        <v>359259811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IFERROR(__xludf.DUMMYFUNCTION("""COMPUTED_VALUE"""),1413.97)</f>
        <v>1413.97</v>
      </c>
      <c r="D387" s="2">
        <f>IFERROR(__xludf.DUMMYFUNCTION("""COMPUTED_VALUE"""),45855.66666666667)</f>
        <v>45855.66667</v>
      </c>
      <c r="E387" s="1">
        <f>IFERROR(__xludf.DUMMYFUNCTION("""COMPUTED_VALUE"""),1414.86)</f>
        <v>1414.86</v>
      </c>
      <c r="G387" s="2">
        <f>IFERROR(__xludf.DUMMYFUNCTION("""COMPUTED_VALUE"""),45855.66666666667)</f>
        <v>45855.66667</v>
      </c>
      <c r="H387" s="1">
        <f>IFERROR(__xludf.DUMMYFUNCTION("""COMPUTED_VALUE"""),1401.7)</f>
        <v>1401.7</v>
      </c>
      <c r="J387" s="2">
        <f>IFERROR(__xludf.DUMMYFUNCTION("""COMPUTED_VALUE"""),45855.66666666667)</f>
        <v>45855.66667</v>
      </c>
      <c r="K387" s="1">
        <f>IFERROR(__xludf.DUMMYFUNCTION("""COMPUTED_VALUE"""),1405.29)</f>
        <v>1405.29</v>
      </c>
      <c r="M387" s="2">
        <f>IFERROR(__xludf.DUMMYFUNCTION("""COMPUTED_VALUE"""),45855.66666666667)</f>
        <v>45855.66667</v>
      </c>
      <c r="N387" s="1">
        <f>IFERROR(__xludf.DUMMYFUNCTION("""COMPUTED_VALUE"""),3.73455489E8)</f>
        <v>373455489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IFERROR(__xludf.DUMMYFUNCTION("""COMPUTED_VALUE"""),1407.86)</f>
        <v>1407.86</v>
      </c>
      <c r="D388" s="2">
        <f>IFERROR(__xludf.DUMMYFUNCTION("""COMPUTED_VALUE"""),45856.66666666667)</f>
        <v>45856.66667</v>
      </c>
      <c r="E388" s="1">
        <f>IFERROR(__xludf.DUMMYFUNCTION("""COMPUTED_VALUE"""),1411.31)</f>
        <v>1411.31</v>
      </c>
      <c r="G388" s="2">
        <f>IFERROR(__xludf.DUMMYFUNCTION("""COMPUTED_VALUE"""),45856.66666666667)</f>
        <v>45856.66667</v>
      </c>
      <c r="H388" s="1">
        <f>IFERROR(__xludf.DUMMYFUNCTION("""COMPUTED_VALUE"""),1393.99)</f>
        <v>1393.99</v>
      </c>
      <c r="J388" s="2">
        <f>IFERROR(__xludf.DUMMYFUNCTION("""COMPUTED_VALUE"""),45856.66666666667)</f>
        <v>45856.66667</v>
      </c>
      <c r="K388" s="1">
        <f>IFERROR(__xludf.DUMMYFUNCTION("""COMPUTED_VALUE"""),1395.95)</f>
        <v>1395.95</v>
      </c>
      <c r="M388" s="2">
        <f>IFERROR(__xludf.DUMMYFUNCTION("""COMPUTED_VALUE"""),45856.66666666667)</f>
        <v>45856.66667</v>
      </c>
      <c r="N388" s="1">
        <f>IFERROR(__xludf.DUMMYFUNCTION("""COMPUTED_VALUE"""),4.23297223E8)</f>
        <v>423297223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IFERROR(__xludf.DUMMYFUNCTION("""COMPUTED_VALUE"""),1397.31)</f>
        <v>1397.31</v>
      </c>
      <c r="D389" s="2">
        <f>IFERROR(__xludf.DUMMYFUNCTION("""COMPUTED_VALUE"""),45859.66666666667)</f>
        <v>45859.66667</v>
      </c>
      <c r="E389" s="1">
        <f>IFERROR(__xludf.DUMMYFUNCTION("""COMPUTED_VALUE"""),1400.75)</f>
        <v>1400.75</v>
      </c>
      <c r="G389" s="2">
        <f>IFERROR(__xludf.DUMMYFUNCTION("""COMPUTED_VALUE"""),45859.66666666667)</f>
        <v>45859.66667</v>
      </c>
      <c r="H389" s="1">
        <f>IFERROR(__xludf.DUMMYFUNCTION("""COMPUTED_VALUE"""),1386.75)</f>
        <v>1386.75</v>
      </c>
      <c r="J389" s="2">
        <f>IFERROR(__xludf.DUMMYFUNCTION("""COMPUTED_VALUE"""),45859.66666666667)</f>
        <v>45859.66667</v>
      </c>
      <c r="K389" s="1">
        <f>IFERROR(__xludf.DUMMYFUNCTION("""COMPUTED_VALUE"""),1386.97)</f>
        <v>1386.97</v>
      </c>
      <c r="M389" s="2">
        <f>IFERROR(__xludf.DUMMYFUNCTION("""COMPUTED_VALUE"""),45859.66666666667)</f>
        <v>45859.66667</v>
      </c>
      <c r="N389" s="1">
        <f>IFERROR(__xludf.DUMMYFUNCTION("""COMPUTED_VALUE"""),3.6425812E8)</f>
        <v>364258120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IFERROR(__xludf.DUMMYFUNCTION("""COMPUTED_VALUE"""),1389.95)</f>
        <v>1389.95</v>
      </c>
      <c r="D390" s="2">
        <f>IFERROR(__xludf.DUMMYFUNCTION("""COMPUTED_VALUE"""),45860.66666666667)</f>
        <v>45860.66667</v>
      </c>
      <c r="E390" s="1">
        <f>IFERROR(__xludf.DUMMYFUNCTION("""COMPUTED_VALUE"""),1416.13)</f>
        <v>1416.13</v>
      </c>
      <c r="G390" s="2">
        <f>IFERROR(__xludf.DUMMYFUNCTION("""COMPUTED_VALUE"""),45860.66666666667)</f>
        <v>45860.66667</v>
      </c>
      <c r="H390" s="1">
        <f>IFERROR(__xludf.DUMMYFUNCTION("""COMPUTED_VALUE"""),1389.95)</f>
        <v>1389.95</v>
      </c>
      <c r="J390" s="2">
        <f>IFERROR(__xludf.DUMMYFUNCTION("""COMPUTED_VALUE"""),45860.66666666667)</f>
        <v>45860.66667</v>
      </c>
      <c r="K390" s="1">
        <f>IFERROR(__xludf.DUMMYFUNCTION("""COMPUTED_VALUE"""),1414.07)</f>
        <v>1414.07</v>
      </c>
      <c r="M390" s="2">
        <f>IFERROR(__xludf.DUMMYFUNCTION("""COMPUTED_VALUE"""),45860.66666666667)</f>
        <v>45860.66667</v>
      </c>
      <c r="N390" s="1">
        <f>IFERROR(__xludf.DUMMYFUNCTION("""COMPUTED_VALUE"""),3.91462303E8)</f>
        <v>391462303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IFERROR(__xludf.DUMMYFUNCTION("""COMPUTED_VALUE"""),1425.49)</f>
        <v>1425.49</v>
      </c>
      <c r="D391" s="2">
        <f>IFERROR(__xludf.DUMMYFUNCTION("""COMPUTED_VALUE"""),45861.66666666667)</f>
        <v>45861.66667</v>
      </c>
      <c r="E391" s="1">
        <f>IFERROR(__xludf.DUMMYFUNCTION("""COMPUTED_VALUE"""),1442.26)</f>
        <v>1442.26</v>
      </c>
      <c r="G391" s="2">
        <f>IFERROR(__xludf.DUMMYFUNCTION("""COMPUTED_VALUE"""),45861.66666666667)</f>
        <v>45861.66667</v>
      </c>
      <c r="H391" s="1">
        <f>IFERROR(__xludf.DUMMYFUNCTION("""COMPUTED_VALUE"""),1425.49)</f>
        <v>1425.49</v>
      </c>
      <c r="J391" s="2">
        <f>IFERROR(__xludf.DUMMYFUNCTION("""COMPUTED_VALUE"""),45861.66666666667)</f>
        <v>45861.66667</v>
      </c>
      <c r="K391" s="1">
        <f>IFERROR(__xludf.DUMMYFUNCTION("""COMPUTED_VALUE"""),1441.88)</f>
        <v>1441.88</v>
      </c>
      <c r="M391" s="2">
        <f>IFERROR(__xludf.DUMMYFUNCTION("""COMPUTED_VALUE"""),45861.66666666667)</f>
        <v>45861.66667</v>
      </c>
      <c r="N391" s="1">
        <f>IFERROR(__xludf.DUMMYFUNCTION("""COMPUTED_VALUE"""),3.79907919E8)</f>
        <v>379907919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IFERROR(__xludf.DUMMYFUNCTION("""COMPUTED_VALUE"""),1439.35)</f>
        <v>1439.35</v>
      </c>
      <c r="D392" s="2">
        <f>IFERROR(__xludf.DUMMYFUNCTION("""COMPUTED_VALUE"""),45862.66666666667)</f>
        <v>45862.66667</v>
      </c>
      <c r="E392" s="1">
        <f>IFERROR(__xludf.DUMMYFUNCTION("""COMPUTED_VALUE"""),1449.3)</f>
        <v>1449.3</v>
      </c>
      <c r="G392" s="2">
        <f>IFERROR(__xludf.DUMMYFUNCTION("""COMPUTED_VALUE"""),45862.66666666667)</f>
        <v>45862.66667</v>
      </c>
      <c r="H392" s="1">
        <f>IFERROR(__xludf.DUMMYFUNCTION("""COMPUTED_VALUE"""),1434.75)</f>
        <v>1434.75</v>
      </c>
      <c r="J392" s="2">
        <f>IFERROR(__xludf.DUMMYFUNCTION("""COMPUTED_VALUE"""),45862.66666666667)</f>
        <v>45862.66667</v>
      </c>
      <c r="K392" s="1">
        <f>IFERROR(__xludf.DUMMYFUNCTION("""COMPUTED_VALUE"""),1436.39)</f>
        <v>1436.39</v>
      </c>
      <c r="M392" s="2">
        <f>IFERROR(__xludf.DUMMYFUNCTION("""COMPUTED_VALUE"""),45862.66666666667)</f>
        <v>45862.66667</v>
      </c>
      <c r="N392" s="1">
        <f>IFERROR(__xludf.DUMMYFUNCTION("""COMPUTED_VALUE"""),3.96357065E8)</f>
        <v>396357065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IFERROR(__xludf.DUMMYFUNCTION("""COMPUTED_VALUE"""),1438.45)</f>
        <v>1438.45</v>
      </c>
      <c r="D393" s="2">
        <f>IFERROR(__xludf.DUMMYFUNCTION("""COMPUTED_VALUE"""),45863.66666666667)</f>
        <v>45863.66667</v>
      </c>
      <c r="E393" s="1">
        <f>IFERROR(__xludf.DUMMYFUNCTION("""COMPUTED_VALUE"""),1445.82)</f>
        <v>1445.82</v>
      </c>
      <c r="G393" s="2">
        <f>IFERROR(__xludf.DUMMYFUNCTION("""COMPUTED_VALUE"""),45863.66666666667)</f>
        <v>45863.66667</v>
      </c>
      <c r="H393" s="1">
        <f>IFERROR(__xludf.DUMMYFUNCTION("""COMPUTED_VALUE"""),1436.13)</f>
        <v>1436.13</v>
      </c>
      <c r="J393" s="2">
        <f>IFERROR(__xludf.DUMMYFUNCTION("""COMPUTED_VALUE"""),45863.66666666667)</f>
        <v>45863.66667</v>
      </c>
      <c r="K393" s="1">
        <f>IFERROR(__xludf.DUMMYFUNCTION("""COMPUTED_VALUE"""),1443.67)</f>
        <v>1443.67</v>
      </c>
      <c r="M393" s="2">
        <f>IFERROR(__xludf.DUMMYFUNCTION("""COMPUTED_VALUE"""),45863.66666666667)</f>
        <v>45863.66667</v>
      </c>
      <c r="N393" s="1">
        <f>IFERROR(__xludf.DUMMYFUNCTION("""COMPUTED_VALUE"""),3.79842015E8)</f>
        <v>379842015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IFERROR(__xludf.DUMMYFUNCTION("""COMPUTED_VALUE"""),1442.96)</f>
        <v>1442.96</v>
      </c>
      <c r="D394" s="2">
        <f>IFERROR(__xludf.DUMMYFUNCTION("""COMPUTED_VALUE"""),45866.66666666667)</f>
        <v>45866.66667</v>
      </c>
      <c r="E394" s="1">
        <f>IFERROR(__xludf.DUMMYFUNCTION("""COMPUTED_VALUE"""),1443.79)</f>
        <v>1443.79</v>
      </c>
      <c r="G394" s="2">
        <f>IFERROR(__xludf.DUMMYFUNCTION("""COMPUTED_VALUE"""),45866.66666666667)</f>
        <v>45866.66667</v>
      </c>
      <c r="H394" s="1">
        <f>IFERROR(__xludf.DUMMYFUNCTION("""COMPUTED_VALUE"""),1428.94)</f>
        <v>1428.94</v>
      </c>
      <c r="J394" s="2">
        <f>IFERROR(__xludf.DUMMYFUNCTION("""COMPUTED_VALUE"""),45866.66666666667)</f>
        <v>45866.66667</v>
      </c>
      <c r="K394" s="1">
        <f>IFERROR(__xludf.DUMMYFUNCTION("""COMPUTED_VALUE"""),1432.13)</f>
        <v>1432.13</v>
      </c>
      <c r="M394" s="2">
        <f>IFERROR(__xludf.DUMMYFUNCTION("""COMPUTED_VALUE"""),45866.66666666667)</f>
        <v>45866.66667</v>
      </c>
      <c r="N394" s="1">
        <f>IFERROR(__xludf.DUMMYFUNCTION("""COMPUTED_VALUE"""),3.33982596E8)</f>
        <v>333982596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IFERROR(__xludf.DUMMYFUNCTION("""COMPUTED_VALUE"""),1425.66)</f>
        <v>1425.66</v>
      </c>
      <c r="D395" s="2">
        <f>IFERROR(__xludf.DUMMYFUNCTION("""COMPUTED_VALUE"""),45867.66666666667)</f>
        <v>45867.66667</v>
      </c>
      <c r="E395" s="1">
        <f>IFERROR(__xludf.DUMMYFUNCTION("""COMPUTED_VALUE"""),1429.75)</f>
        <v>1429.75</v>
      </c>
      <c r="G395" s="2">
        <f>IFERROR(__xludf.DUMMYFUNCTION("""COMPUTED_VALUE"""),45867.66666666667)</f>
        <v>45867.66667</v>
      </c>
      <c r="H395" s="1">
        <f>IFERROR(__xludf.DUMMYFUNCTION("""COMPUTED_VALUE"""),1409.78)</f>
        <v>1409.78</v>
      </c>
      <c r="J395" s="2">
        <f>IFERROR(__xludf.DUMMYFUNCTION("""COMPUTED_VALUE"""),45867.66666666667)</f>
        <v>45867.66667</v>
      </c>
      <c r="K395" s="1">
        <f>IFERROR(__xludf.DUMMYFUNCTION("""COMPUTED_VALUE"""),1421.99)</f>
        <v>1421.99</v>
      </c>
      <c r="M395" s="2">
        <f>IFERROR(__xludf.DUMMYFUNCTION("""COMPUTED_VALUE"""),45867.66666666667)</f>
        <v>45867.66667</v>
      </c>
      <c r="N395" s="1">
        <f>IFERROR(__xludf.DUMMYFUNCTION("""COMPUTED_VALUE"""),4.61147643E8)</f>
        <v>461147643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IFERROR(__xludf.DUMMYFUNCTION("""COMPUTED_VALUE"""),1423.64)</f>
        <v>1423.64</v>
      </c>
      <c r="D396" s="2">
        <f>IFERROR(__xludf.DUMMYFUNCTION("""COMPUTED_VALUE"""),45868.66666666667)</f>
        <v>45868.66667</v>
      </c>
      <c r="E396" s="1">
        <f>IFERROR(__xludf.DUMMYFUNCTION("""COMPUTED_VALUE"""),1431.24)</f>
        <v>1431.24</v>
      </c>
      <c r="G396" s="2">
        <f>IFERROR(__xludf.DUMMYFUNCTION("""COMPUTED_VALUE"""),45868.66666666667)</f>
        <v>45868.66667</v>
      </c>
      <c r="H396" s="1">
        <f>IFERROR(__xludf.DUMMYFUNCTION("""COMPUTED_VALUE"""),1414.71)</f>
        <v>1414.71</v>
      </c>
      <c r="J396" s="2">
        <f>IFERROR(__xludf.DUMMYFUNCTION("""COMPUTED_VALUE"""),45868.66666666667)</f>
        <v>45868.66667</v>
      </c>
      <c r="K396" s="1">
        <f>IFERROR(__xludf.DUMMYFUNCTION("""COMPUTED_VALUE"""),1420.09)</f>
        <v>1420.09</v>
      </c>
      <c r="M396" s="2">
        <f>IFERROR(__xludf.DUMMYFUNCTION("""COMPUTED_VALUE"""),45868.66666666667)</f>
        <v>45868.66667</v>
      </c>
      <c r="N396" s="1">
        <f>IFERROR(__xludf.DUMMYFUNCTION("""COMPUTED_VALUE"""),4.1467874E8)</f>
        <v>414678740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IFERROR(__xludf.DUMMYFUNCTION("""COMPUTED_VALUE"""),1419.13)</f>
        <v>1419.13</v>
      </c>
      <c r="D397" s="2">
        <f>IFERROR(__xludf.DUMMYFUNCTION("""COMPUTED_VALUE"""),45869.66666666667)</f>
        <v>45869.66667</v>
      </c>
      <c r="E397" s="1">
        <f>IFERROR(__xludf.DUMMYFUNCTION("""COMPUTED_VALUE"""),1419.13)</f>
        <v>1419.13</v>
      </c>
      <c r="G397" s="2">
        <f>IFERROR(__xludf.DUMMYFUNCTION("""COMPUTED_VALUE"""),45869.66666666667)</f>
        <v>45869.66667</v>
      </c>
      <c r="H397" s="1">
        <f>IFERROR(__xludf.DUMMYFUNCTION("""COMPUTED_VALUE"""),1379.19)</f>
        <v>1379.19</v>
      </c>
      <c r="J397" s="2">
        <f>IFERROR(__xludf.DUMMYFUNCTION("""COMPUTED_VALUE"""),45869.66666666667)</f>
        <v>45869.66667</v>
      </c>
      <c r="K397" s="1">
        <f>IFERROR(__xludf.DUMMYFUNCTION("""COMPUTED_VALUE"""),1383.43)</f>
        <v>1383.43</v>
      </c>
      <c r="M397" s="2">
        <f>IFERROR(__xludf.DUMMYFUNCTION("""COMPUTED_VALUE"""),45869.66666666667)</f>
        <v>45869.66667</v>
      </c>
      <c r="N397" s="1">
        <f>IFERROR(__xludf.DUMMYFUNCTION("""COMPUTED_VALUE"""),5.85089819E8)</f>
        <v>585089819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IFERROR(__xludf.DUMMYFUNCTION("""COMPUTED_VALUE"""),1384.0)</f>
        <v>1384</v>
      </c>
      <c r="D398" s="2">
        <f>IFERROR(__xludf.DUMMYFUNCTION("""COMPUTED_VALUE"""),45870.66666666667)</f>
        <v>45870.66667</v>
      </c>
      <c r="E398" s="1">
        <f>IFERROR(__xludf.DUMMYFUNCTION("""COMPUTED_VALUE"""),1392.43)</f>
        <v>1392.43</v>
      </c>
      <c r="G398" s="2">
        <f>IFERROR(__xludf.DUMMYFUNCTION("""COMPUTED_VALUE"""),45870.66666666667)</f>
        <v>45870.66667</v>
      </c>
      <c r="H398" s="1">
        <f>IFERROR(__xludf.DUMMYFUNCTION("""COMPUTED_VALUE"""),1376.7)</f>
        <v>1376.7</v>
      </c>
      <c r="J398" s="2">
        <f>IFERROR(__xludf.DUMMYFUNCTION("""COMPUTED_VALUE"""),45870.66666666667)</f>
        <v>45870.66667</v>
      </c>
      <c r="K398" s="1">
        <f>IFERROR(__xludf.DUMMYFUNCTION("""COMPUTED_VALUE"""),1390.58)</f>
        <v>1390.58</v>
      </c>
      <c r="M398" s="2">
        <f>IFERROR(__xludf.DUMMYFUNCTION("""COMPUTED_VALUE"""),45870.66666666667)</f>
        <v>45870.66667</v>
      </c>
      <c r="N398" s="1">
        <f>IFERROR(__xludf.DUMMYFUNCTION("""COMPUTED_VALUE"""),4.95816263E8)</f>
        <v>495816263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IFERROR(__xludf.DUMMYFUNCTION("""COMPUTED_VALUE"""),1394.49)</f>
        <v>1394.49</v>
      </c>
      <c r="D399" s="2">
        <f>IFERROR(__xludf.DUMMYFUNCTION("""COMPUTED_VALUE"""),45873.66666666667)</f>
        <v>45873.66667</v>
      </c>
      <c r="E399" s="1">
        <f>IFERROR(__xludf.DUMMYFUNCTION("""COMPUTED_VALUE"""),1410.68)</f>
        <v>1410.68</v>
      </c>
      <c r="G399" s="2">
        <f>IFERROR(__xludf.DUMMYFUNCTION("""COMPUTED_VALUE"""),45873.66666666667)</f>
        <v>45873.66667</v>
      </c>
      <c r="H399" s="1">
        <f>IFERROR(__xludf.DUMMYFUNCTION("""COMPUTED_VALUE"""),1392.36)</f>
        <v>1392.36</v>
      </c>
      <c r="J399" s="2">
        <f>IFERROR(__xludf.DUMMYFUNCTION("""COMPUTED_VALUE"""),45873.66666666667)</f>
        <v>45873.66667</v>
      </c>
      <c r="K399" s="1">
        <f>IFERROR(__xludf.DUMMYFUNCTION("""COMPUTED_VALUE"""),1410.4)</f>
        <v>1410.4</v>
      </c>
      <c r="M399" s="2">
        <f>IFERROR(__xludf.DUMMYFUNCTION("""COMPUTED_VALUE"""),45873.66666666667)</f>
        <v>45873.66667</v>
      </c>
      <c r="N399" s="1">
        <f>IFERROR(__xludf.DUMMYFUNCTION("""COMPUTED_VALUE"""),4.09770012E8)</f>
        <v>409770012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IFERROR(__xludf.DUMMYFUNCTION("""COMPUTED_VALUE"""),1408.08)</f>
        <v>1408.08</v>
      </c>
      <c r="D400" s="2">
        <f>IFERROR(__xludf.DUMMYFUNCTION("""COMPUTED_VALUE"""),45874.66666666667)</f>
        <v>45874.66667</v>
      </c>
      <c r="E400" s="1">
        <f>IFERROR(__xludf.DUMMYFUNCTION("""COMPUTED_VALUE"""),1409.91)</f>
        <v>1409.91</v>
      </c>
      <c r="G400" s="2">
        <f>IFERROR(__xludf.DUMMYFUNCTION("""COMPUTED_VALUE"""),45874.66666666667)</f>
        <v>45874.66667</v>
      </c>
      <c r="H400" s="1">
        <f>IFERROR(__xludf.DUMMYFUNCTION("""COMPUTED_VALUE"""),1400.87)</f>
        <v>1400.87</v>
      </c>
      <c r="J400" s="2">
        <f>IFERROR(__xludf.DUMMYFUNCTION("""COMPUTED_VALUE"""),45874.66666666667)</f>
        <v>45874.66667</v>
      </c>
      <c r="K400" s="1">
        <f>IFERROR(__xludf.DUMMYFUNCTION("""COMPUTED_VALUE"""),1405.28)</f>
        <v>1405.28</v>
      </c>
      <c r="M400" s="2">
        <f>IFERROR(__xludf.DUMMYFUNCTION("""COMPUTED_VALUE"""),45874.66666666667)</f>
        <v>45874.66667</v>
      </c>
      <c r="N400" s="1">
        <f>IFERROR(__xludf.DUMMYFUNCTION("""COMPUTED_VALUE"""),4.92271855E8)</f>
        <v>492271855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IFERROR(__xludf.DUMMYFUNCTION("""COMPUTED_VALUE"""),1403.34)</f>
        <v>1403.34</v>
      </c>
      <c r="D401" s="2">
        <f>IFERROR(__xludf.DUMMYFUNCTION("""COMPUTED_VALUE"""),45875.66666666667)</f>
        <v>45875.66667</v>
      </c>
      <c r="E401" s="1">
        <f>IFERROR(__xludf.DUMMYFUNCTION("""COMPUTED_VALUE"""),1403.34)</f>
        <v>1403.34</v>
      </c>
      <c r="G401" s="2">
        <f>IFERROR(__xludf.DUMMYFUNCTION("""COMPUTED_VALUE"""),45875.66666666667)</f>
        <v>45875.66667</v>
      </c>
      <c r="H401" s="1">
        <f>IFERROR(__xludf.DUMMYFUNCTION("""COMPUTED_VALUE"""),1382.77)</f>
        <v>1382.77</v>
      </c>
      <c r="J401" s="2">
        <f>IFERROR(__xludf.DUMMYFUNCTION("""COMPUTED_VALUE"""),45875.66666666667)</f>
        <v>45875.66667</v>
      </c>
      <c r="K401" s="1">
        <f>IFERROR(__xludf.DUMMYFUNCTION("""COMPUTED_VALUE"""),1384.69)</f>
        <v>1384.69</v>
      </c>
      <c r="M401" s="2">
        <f>IFERROR(__xludf.DUMMYFUNCTION("""COMPUTED_VALUE"""),45875.66666666667)</f>
        <v>45875.66667</v>
      </c>
      <c r="N401" s="1">
        <f>IFERROR(__xludf.DUMMYFUNCTION("""COMPUTED_VALUE"""),4.37378946E8)</f>
        <v>437378946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IFERROR(__xludf.DUMMYFUNCTION("""COMPUTED_VALUE"""),1373.49)</f>
        <v>1373.49</v>
      </c>
      <c r="D402" s="2">
        <f>IFERROR(__xludf.DUMMYFUNCTION("""COMPUTED_VALUE"""),45876.66666666667)</f>
        <v>45876.66667</v>
      </c>
      <c r="E402" s="1">
        <f>IFERROR(__xludf.DUMMYFUNCTION("""COMPUTED_VALUE"""),1381.5)</f>
        <v>1381.5</v>
      </c>
      <c r="G402" s="2">
        <f>IFERROR(__xludf.DUMMYFUNCTION("""COMPUTED_VALUE"""),45876.66666666667)</f>
        <v>45876.66667</v>
      </c>
      <c r="H402" s="1">
        <f>IFERROR(__xludf.DUMMYFUNCTION("""COMPUTED_VALUE"""),1359.97)</f>
        <v>1359.97</v>
      </c>
      <c r="J402" s="2">
        <f>IFERROR(__xludf.DUMMYFUNCTION("""COMPUTED_VALUE"""),45876.66666666667)</f>
        <v>45876.66667</v>
      </c>
      <c r="K402" s="1">
        <f>IFERROR(__xludf.DUMMYFUNCTION("""COMPUTED_VALUE"""),1370.57)</f>
        <v>1370.57</v>
      </c>
      <c r="M402" s="2">
        <f>IFERROR(__xludf.DUMMYFUNCTION("""COMPUTED_VALUE"""),45876.66666666667)</f>
        <v>45876.66667</v>
      </c>
      <c r="N402" s="1">
        <f>IFERROR(__xludf.DUMMYFUNCTION("""COMPUTED_VALUE"""),4.39231938E8)</f>
        <v>439231938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IFERROR(__xludf.DUMMYFUNCTION("""COMPUTED_VALUE"""),1376.74)</f>
        <v>1376.74</v>
      </c>
      <c r="D403" s="2">
        <f>IFERROR(__xludf.DUMMYFUNCTION("""COMPUTED_VALUE"""),45877.66666666667)</f>
        <v>45877.66667</v>
      </c>
      <c r="E403" s="1">
        <f>IFERROR(__xludf.DUMMYFUNCTION("""COMPUTED_VALUE"""),1385.4)</f>
        <v>1385.4</v>
      </c>
      <c r="G403" s="2">
        <f>IFERROR(__xludf.DUMMYFUNCTION("""COMPUTED_VALUE"""),45877.66666666667)</f>
        <v>45877.66667</v>
      </c>
      <c r="H403" s="1">
        <f>IFERROR(__xludf.DUMMYFUNCTION("""COMPUTED_VALUE"""),1375.26)</f>
        <v>1375.26</v>
      </c>
      <c r="J403" s="2">
        <f>IFERROR(__xludf.DUMMYFUNCTION("""COMPUTED_VALUE"""),45877.66666666667)</f>
        <v>45877.66667</v>
      </c>
      <c r="K403" s="1">
        <f>IFERROR(__xludf.DUMMYFUNCTION("""COMPUTED_VALUE"""),1382.93)</f>
        <v>1382.93</v>
      </c>
      <c r="M403" s="2">
        <f>IFERROR(__xludf.DUMMYFUNCTION("""COMPUTED_VALUE"""),45877.66666666667)</f>
        <v>45877.66667</v>
      </c>
      <c r="N403" s="1">
        <f>IFERROR(__xludf.DUMMYFUNCTION("""COMPUTED_VALUE"""),3.61325724E8)</f>
        <v>361325724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IFERROR(__xludf.DUMMYFUNCTION("""COMPUTED_VALUE"""),1383.35)</f>
        <v>1383.35</v>
      </c>
      <c r="D404" s="2">
        <f>IFERROR(__xludf.DUMMYFUNCTION("""COMPUTED_VALUE"""),45880.66666666667)</f>
        <v>45880.66667</v>
      </c>
      <c r="E404" s="1">
        <f>IFERROR(__xludf.DUMMYFUNCTION("""COMPUTED_VALUE"""),1394.11)</f>
        <v>1394.11</v>
      </c>
      <c r="G404" s="2">
        <f>IFERROR(__xludf.DUMMYFUNCTION("""COMPUTED_VALUE"""),45880.66666666667)</f>
        <v>45880.66667</v>
      </c>
      <c r="H404" s="1">
        <f>IFERROR(__xludf.DUMMYFUNCTION("""COMPUTED_VALUE"""),1382.22)</f>
        <v>1382.22</v>
      </c>
      <c r="J404" s="2">
        <f>IFERROR(__xludf.DUMMYFUNCTION("""COMPUTED_VALUE"""),45880.66666666667)</f>
        <v>45880.66667</v>
      </c>
      <c r="K404" s="1">
        <f>IFERROR(__xludf.DUMMYFUNCTION("""COMPUTED_VALUE"""),1383.29)</f>
        <v>1383.29</v>
      </c>
      <c r="M404" s="2">
        <f>IFERROR(__xludf.DUMMYFUNCTION("""COMPUTED_VALUE"""),45880.66666666667)</f>
        <v>45880.66667</v>
      </c>
      <c r="N404" s="1">
        <f>IFERROR(__xludf.DUMMYFUNCTION("""COMPUTED_VALUE"""),3.52695025E8)</f>
        <v>352695025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IFERROR(__xludf.DUMMYFUNCTION("""COMPUTED_VALUE"""),1385.21)</f>
        <v>1385.21</v>
      </c>
      <c r="D405" s="2">
        <f>IFERROR(__xludf.DUMMYFUNCTION("""COMPUTED_VALUE"""),45881.66666666667)</f>
        <v>45881.66667</v>
      </c>
      <c r="E405" s="1">
        <f>IFERROR(__xludf.DUMMYFUNCTION("""COMPUTED_VALUE"""),1395.94)</f>
        <v>1395.94</v>
      </c>
      <c r="G405" s="2">
        <f>IFERROR(__xludf.DUMMYFUNCTION("""COMPUTED_VALUE"""),45881.66666666667)</f>
        <v>45881.66667</v>
      </c>
      <c r="H405" s="1">
        <f>IFERROR(__xludf.DUMMYFUNCTION("""COMPUTED_VALUE"""),1385.01)</f>
        <v>1385.01</v>
      </c>
      <c r="J405" s="2">
        <f>IFERROR(__xludf.DUMMYFUNCTION("""COMPUTED_VALUE"""),45881.66666666667)</f>
        <v>45881.66667</v>
      </c>
      <c r="K405" s="1">
        <f>IFERROR(__xludf.DUMMYFUNCTION("""COMPUTED_VALUE"""),1395.67)</f>
        <v>1395.67</v>
      </c>
      <c r="M405" s="2">
        <f>IFERROR(__xludf.DUMMYFUNCTION("""COMPUTED_VALUE"""),45881.66666666667)</f>
        <v>45881.66667</v>
      </c>
      <c r="N405" s="1">
        <f>IFERROR(__xludf.DUMMYFUNCTION("""COMPUTED_VALUE"""),3.31021369E8)</f>
        <v>331021369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IFERROR(__xludf.DUMMYFUNCTION("""COMPUTED_VALUE"""),1398.31)</f>
        <v>1398.31</v>
      </c>
      <c r="D406" s="2">
        <f>IFERROR(__xludf.DUMMYFUNCTION("""COMPUTED_VALUE"""),45882.66666666667)</f>
        <v>45882.66667</v>
      </c>
      <c r="E406" s="1">
        <f>IFERROR(__xludf.DUMMYFUNCTION("""COMPUTED_VALUE"""),1419.36)</f>
        <v>1419.36</v>
      </c>
      <c r="G406" s="2">
        <f>IFERROR(__xludf.DUMMYFUNCTION("""COMPUTED_VALUE"""),45882.66666666667)</f>
        <v>45882.66667</v>
      </c>
      <c r="H406" s="1">
        <f>IFERROR(__xludf.DUMMYFUNCTION("""COMPUTED_VALUE"""),1398.31)</f>
        <v>1398.31</v>
      </c>
      <c r="J406" s="2">
        <f>IFERROR(__xludf.DUMMYFUNCTION("""COMPUTED_VALUE"""),45882.66666666667)</f>
        <v>45882.66667</v>
      </c>
      <c r="K406" s="1">
        <f>IFERROR(__xludf.DUMMYFUNCTION("""COMPUTED_VALUE"""),1418.6)</f>
        <v>1418.6</v>
      </c>
      <c r="M406" s="2">
        <f>IFERROR(__xludf.DUMMYFUNCTION("""COMPUTED_VALUE"""),45882.66666666667)</f>
        <v>45882.66667</v>
      </c>
      <c r="N406" s="1">
        <f>IFERROR(__xludf.DUMMYFUNCTION("""COMPUTED_VALUE"""),3.57273708E8)</f>
        <v>357273708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IFERROR(__xludf.DUMMYFUNCTION("""COMPUTED_VALUE"""),1417.67)</f>
        <v>1417.67</v>
      </c>
      <c r="D407" s="2">
        <f>IFERROR(__xludf.DUMMYFUNCTION("""COMPUTED_VALUE"""),45883.66666666667)</f>
        <v>45883.66667</v>
      </c>
      <c r="E407" s="1">
        <f>IFERROR(__xludf.DUMMYFUNCTION("""COMPUTED_VALUE"""),1426.37)</f>
        <v>1426.37</v>
      </c>
      <c r="G407" s="2">
        <f>IFERROR(__xludf.DUMMYFUNCTION("""COMPUTED_VALUE"""),45883.66666666667)</f>
        <v>45883.66667</v>
      </c>
      <c r="H407" s="1">
        <f>IFERROR(__xludf.DUMMYFUNCTION("""COMPUTED_VALUE"""),1409.38)</f>
        <v>1409.38</v>
      </c>
      <c r="J407" s="2">
        <f>IFERROR(__xludf.DUMMYFUNCTION("""COMPUTED_VALUE"""),45883.66666666667)</f>
        <v>45883.66667</v>
      </c>
      <c r="K407" s="1">
        <f>IFERROR(__xludf.DUMMYFUNCTION("""COMPUTED_VALUE"""),1424.92)</f>
        <v>1424.92</v>
      </c>
      <c r="M407" s="2">
        <f>IFERROR(__xludf.DUMMYFUNCTION("""COMPUTED_VALUE"""),45883.66666666667)</f>
        <v>45883.66667</v>
      </c>
      <c r="N407" s="1">
        <f>IFERROR(__xludf.DUMMYFUNCTION("""COMPUTED_VALUE"""),3.21039367E8)</f>
        <v>321039367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IFERROR(__xludf.DUMMYFUNCTION("""COMPUTED_VALUE"""),1436.62)</f>
        <v>1436.62</v>
      </c>
      <c r="D408" s="2">
        <f>IFERROR(__xludf.DUMMYFUNCTION("""COMPUTED_VALUE"""),45884.66666666667)</f>
        <v>45884.66667</v>
      </c>
      <c r="E408" s="1">
        <f>IFERROR(__xludf.DUMMYFUNCTION("""COMPUTED_VALUE"""),1451.97)</f>
        <v>1451.97</v>
      </c>
      <c r="G408" s="2">
        <f>IFERROR(__xludf.DUMMYFUNCTION("""COMPUTED_VALUE"""),45884.66666666667)</f>
        <v>45884.66667</v>
      </c>
      <c r="H408" s="1">
        <f>IFERROR(__xludf.DUMMYFUNCTION("""COMPUTED_VALUE"""),1436.62)</f>
        <v>1436.62</v>
      </c>
      <c r="J408" s="2">
        <f>IFERROR(__xludf.DUMMYFUNCTION("""COMPUTED_VALUE"""),45884.66666666667)</f>
        <v>45884.66667</v>
      </c>
      <c r="K408" s="1">
        <f>IFERROR(__xludf.DUMMYFUNCTION("""COMPUTED_VALUE"""),1448.11)</f>
        <v>1448.11</v>
      </c>
      <c r="M408" s="2">
        <f>IFERROR(__xludf.DUMMYFUNCTION("""COMPUTED_VALUE"""),45884.66666666667)</f>
        <v>45884.66667</v>
      </c>
      <c r="N408" s="1">
        <f>IFERROR(__xludf.DUMMYFUNCTION("""COMPUTED_VALUE"""),3.88328041E8)</f>
        <v>388328041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IFERROR(__xludf.DUMMYFUNCTION("""COMPUTED_VALUE"""),1449.93)</f>
        <v>1449.93</v>
      </c>
      <c r="D409" s="2">
        <f>IFERROR(__xludf.DUMMYFUNCTION("""COMPUTED_VALUE"""),45887.66666666667)</f>
        <v>45887.66667</v>
      </c>
      <c r="E409" s="1">
        <f>IFERROR(__xludf.DUMMYFUNCTION("""COMPUTED_VALUE"""),1458.2)</f>
        <v>1458.2</v>
      </c>
      <c r="G409" s="2">
        <f>IFERROR(__xludf.DUMMYFUNCTION("""COMPUTED_VALUE"""),45887.66666666667)</f>
        <v>45887.66667</v>
      </c>
      <c r="H409" s="1">
        <f>IFERROR(__xludf.DUMMYFUNCTION("""COMPUTED_VALUE"""),1444.63)</f>
        <v>1444.63</v>
      </c>
      <c r="J409" s="2">
        <f>IFERROR(__xludf.DUMMYFUNCTION("""COMPUTED_VALUE"""),45887.66666666667)</f>
        <v>45887.66667</v>
      </c>
      <c r="K409" s="1">
        <f>IFERROR(__xludf.DUMMYFUNCTION("""COMPUTED_VALUE"""),1445.18)</f>
        <v>1445.18</v>
      </c>
      <c r="M409" s="2">
        <f>IFERROR(__xludf.DUMMYFUNCTION("""COMPUTED_VALUE"""),45887.66666666667)</f>
        <v>45887.66667</v>
      </c>
      <c r="N409" s="1">
        <f>IFERROR(__xludf.DUMMYFUNCTION("""COMPUTED_VALUE"""),3.33138548E8)</f>
        <v>333138548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IFERROR(__xludf.DUMMYFUNCTION("""COMPUTED_VALUE"""),1447.43)</f>
        <v>1447.43</v>
      </c>
      <c r="D410" s="2">
        <f>IFERROR(__xludf.DUMMYFUNCTION("""COMPUTED_VALUE"""),45888.66666666667)</f>
        <v>45888.66667</v>
      </c>
      <c r="E410" s="1">
        <f>IFERROR(__xludf.DUMMYFUNCTION("""COMPUTED_VALUE"""),1459.15)</f>
        <v>1459.15</v>
      </c>
      <c r="G410" s="2">
        <f>IFERROR(__xludf.DUMMYFUNCTION("""COMPUTED_VALUE"""),45888.66666666667)</f>
        <v>45888.66667</v>
      </c>
      <c r="H410" s="1">
        <f>IFERROR(__xludf.DUMMYFUNCTION("""COMPUTED_VALUE"""),1444.47)</f>
        <v>1444.47</v>
      </c>
      <c r="J410" s="2">
        <f>IFERROR(__xludf.DUMMYFUNCTION("""COMPUTED_VALUE"""),45888.66666666667)</f>
        <v>45888.66667</v>
      </c>
      <c r="K410" s="1">
        <f>IFERROR(__xludf.DUMMYFUNCTION("""COMPUTED_VALUE"""),1453.67)</f>
        <v>1453.67</v>
      </c>
      <c r="M410" s="2">
        <f>IFERROR(__xludf.DUMMYFUNCTION("""COMPUTED_VALUE"""),45888.66666666667)</f>
        <v>45888.66667</v>
      </c>
      <c r="N410" s="1">
        <f>IFERROR(__xludf.DUMMYFUNCTION("""COMPUTED_VALUE"""),3.18449952E8)</f>
        <v>318449952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IFERROR(__xludf.DUMMYFUNCTION("""COMPUTED_VALUE"""),1455.91)</f>
        <v>1455.91</v>
      </c>
      <c r="D411" s="2">
        <f>IFERROR(__xludf.DUMMYFUNCTION("""COMPUTED_VALUE"""),45889.66666666667)</f>
        <v>45889.66667</v>
      </c>
      <c r="E411" s="1">
        <f>IFERROR(__xludf.DUMMYFUNCTION("""COMPUTED_VALUE"""),1467.68)</f>
        <v>1467.68</v>
      </c>
      <c r="G411" s="2">
        <f>IFERROR(__xludf.DUMMYFUNCTION("""COMPUTED_VALUE"""),45889.66666666667)</f>
        <v>45889.66667</v>
      </c>
      <c r="H411" s="1">
        <f>IFERROR(__xludf.DUMMYFUNCTION("""COMPUTED_VALUE"""),1455.41)</f>
        <v>1455.41</v>
      </c>
      <c r="J411" s="2">
        <f>IFERROR(__xludf.DUMMYFUNCTION("""COMPUTED_VALUE"""),45889.66666666667)</f>
        <v>45889.66667</v>
      </c>
      <c r="K411" s="1">
        <f>IFERROR(__xludf.DUMMYFUNCTION("""COMPUTED_VALUE"""),1461.46)</f>
        <v>1461.46</v>
      </c>
      <c r="M411" s="2">
        <f>IFERROR(__xludf.DUMMYFUNCTION("""COMPUTED_VALUE"""),45889.66666666667)</f>
        <v>45889.66667</v>
      </c>
      <c r="N411" s="1">
        <f>IFERROR(__xludf.DUMMYFUNCTION("""COMPUTED_VALUE"""),3.15725236E8)</f>
        <v>315725236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IFERROR(__xludf.DUMMYFUNCTION("""COMPUTED_VALUE"""),1458.96)</f>
        <v>1458.96</v>
      </c>
      <c r="D412" s="2">
        <f>IFERROR(__xludf.DUMMYFUNCTION("""COMPUTED_VALUE"""),45890.66666666667)</f>
        <v>45890.66667</v>
      </c>
      <c r="E412" s="1">
        <f>IFERROR(__xludf.DUMMYFUNCTION("""COMPUTED_VALUE"""),1471.32)</f>
        <v>1471.32</v>
      </c>
      <c r="G412" s="2">
        <f>IFERROR(__xludf.DUMMYFUNCTION("""COMPUTED_VALUE"""),45890.66666666667)</f>
        <v>45890.66667</v>
      </c>
      <c r="H412" s="1">
        <f>IFERROR(__xludf.DUMMYFUNCTION("""COMPUTED_VALUE"""),1456.07)</f>
        <v>1456.07</v>
      </c>
      <c r="J412" s="2">
        <f>IFERROR(__xludf.DUMMYFUNCTION("""COMPUTED_VALUE"""),45890.66666666667)</f>
        <v>45890.66667</v>
      </c>
      <c r="K412" s="1">
        <f>IFERROR(__xludf.DUMMYFUNCTION("""COMPUTED_VALUE"""),1456.94)</f>
        <v>1456.94</v>
      </c>
      <c r="M412" s="2">
        <f>IFERROR(__xludf.DUMMYFUNCTION("""COMPUTED_VALUE"""),45890.66666666667)</f>
        <v>45890.66667</v>
      </c>
      <c r="N412" s="1">
        <f>IFERROR(__xludf.DUMMYFUNCTION("""COMPUTED_VALUE"""),2.99781329E8)</f>
        <v>299781329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IFERROR(__xludf.DUMMYFUNCTION("""COMPUTED_VALUE"""),1464.67)</f>
        <v>1464.67</v>
      </c>
      <c r="D413" s="2">
        <f>IFERROR(__xludf.DUMMYFUNCTION("""COMPUTED_VALUE"""),45891.66666666667)</f>
        <v>45891.66667</v>
      </c>
      <c r="E413" s="1">
        <f>IFERROR(__xludf.DUMMYFUNCTION("""COMPUTED_VALUE"""),1476.93)</f>
        <v>1476.93</v>
      </c>
      <c r="G413" s="2">
        <f>IFERROR(__xludf.DUMMYFUNCTION("""COMPUTED_VALUE"""),45891.66666666667)</f>
        <v>45891.66667</v>
      </c>
      <c r="H413" s="1">
        <f>IFERROR(__xludf.DUMMYFUNCTION("""COMPUTED_VALUE"""),1464.67)</f>
        <v>1464.67</v>
      </c>
      <c r="J413" s="2">
        <f>IFERROR(__xludf.DUMMYFUNCTION("""COMPUTED_VALUE"""),45891.66666666667)</f>
        <v>45891.66667</v>
      </c>
      <c r="K413" s="1">
        <f>IFERROR(__xludf.DUMMYFUNCTION("""COMPUTED_VALUE"""),1470.35)</f>
        <v>1470.35</v>
      </c>
      <c r="M413" s="2">
        <f>IFERROR(__xludf.DUMMYFUNCTION("""COMPUTED_VALUE"""),45891.66666666667)</f>
        <v>45891.66667</v>
      </c>
      <c r="N413" s="1">
        <f>IFERROR(__xludf.DUMMYFUNCTION("""COMPUTED_VALUE"""),3.02012516E8)</f>
        <v>302012516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IFERROR(__xludf.DUMMYFUNCTION("""COMPUTED_VALUE"""),1469.62)</f>
        <v>1469.62</v>
      </c>
      <c r="D414" s="2">
        <f>IFERROR(__xludf.DUMMYFUNCTION("""COMPUTED_VALUE"""),45894.66666666667)</f>
        <v>45894.66667</v>
      </c>
      <c r="E414" s="1">
        <f>IFERROR(__xludf.DUMMYFUNCTION("""COMPUTED_VALUE"""),1470.47)</f>
        <v>1470.47</v>
      </c>
      <c r="G414" s="2">
        <f>IFERROR(__xludf.DUMMYFUNCTION("""COMPUTED_VALUE"""),45894.66666666667)</f>
        <v>45894.66667</v>
      </c>
      <c r="H414" s="1">
        <f>IFERROR(__xludf.DUMMYFUNCTION("""COMPUTED_VALUE"""),1448.02)</f>
        <v>1448.02</v>
      </c>
      <c r="J414" s="2">
        <f>IFERROR(__xludf.DUMMYFUNCTION("""COMPUTED_VALUE"""),45894.66666666667)</f>
        <v>45894.66667</v>
      </c>
      <c r="K414" s="1">
        <f>IFERROR(__xludf.DUMMYFUNCTION("""COMPUTED_VALUE"""),1448.95)</f>
        <v>1448.95</v>
      </c>
      <c r="M414" s="2">
        <f>IFERROR(__xludf.DUMMYFUNCTION("""COMPUTED_VALUE"""),45894.66666666667)</f>
        <v>45894.66667</v>
      </c>
      <c r="N414" s="1">
        <f>IFERROR(__xludf.DUMMYFUNCTION("""COMPUTED_VALUE"""),2.67658476E8)</f>
        <v>267658476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IFERROR(__xludf.DUMMYFUNCTION("""COMPUTED_VALUE"""),1452.04)</f>
        <v>1452.04</v>
      </c>
      <c r="D415" s="2">
        <f>IFERROR(__xludf.DUMMYFUNCTION("""COMPUTED_VALUE"""),45895.66666666667)</f>
        <v>45895.66667</v>
      </c>
      <c r="E415" s="1">
        <f>IFERROR(__xludf.DUMMYFUNCTION("""COMPUTED_VALUE"""),1458.38)</f>
        <v>1458.38</v>
      </c>
      <c r="G415" s="2">
        <f>IFERROR(__xludf.DUMMYFUNCTION("""COMPUTED_VALUE"""),45895.66666666667)</f>
        <v>45895.66667</v>
      </c>
      <c r="H415" s="1">
        <f>IFERROR(__xludf.DUMMYFUNCTION("""COMPUTED_VALUE"""),1449.91)</f>
        <v>1449.91</v>
      </c>
      <c r="J415" s="2">
        <f>IFERROR(__xludf.DUMMYFUNCTION("""COMPUTED_VALUE"""),45895.66666666667)</f>
        <v>45895.66667</v>
      </c>
      <c r="K415" s="1">
        <f>IFERROR(__xludf.DUMMYFUNCTION("""COMPUTED_VALUE"""),1457.13)</f>
        <v>1457.13</v>
      </c>
      <c r="M415" s="2">
        <f>IFERROR(__xludf.DUMMYFUNCTION("""COMPUTED_VALUE"""),45895.66666666667)</f>
        <v>45895.66667</v>
      </c>
      <c r="N415" s="1">
        <f>IFERROR(__xludf.DUMMYFUNCTION("""COMPUTED_VALUE"""),3.84701416E8)</f>
        <v>384701416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IFERROR(__xludf.DUMMYFUNCTION("""COMPUTED_VALUE"""),1456.8)</f>
        <v>1456.8</v>
      </c>
      <c r="D416" s="2">
        <f>IFERROR(__xludf.DUMMYFUNCTION("""COMPUTED_VALUE"""),45896.66666666667)</f>
        <v>45896.66667</v>
      </c>
      <c r="E416" s="1">
        <f>IFERROR(__xludf.DUMMYFUNCTION("""COMPUTED_VALUE"""),1464.43)</f>
        <v>1464.43</v>
      </c>
      <c r="G416" s="2">
        <f>IFERROR(__xludf.DUMMYFUNCTION("""COMPUTED_VALUE"""),45896.66666666667)</f>
        <v>45896.66667</v>
      </c>
      <c r="H416" s="1">
        <f>IFERROR(__xludf.DUMMYFUNCTION("""COMPUTED_VALUE"""),1454.47)</f>
        <v>1454.47</v>
      </c>
      <c r="J416" s="2">
        <f>IFERROR(__xludf.DUMMYFUNCTION("""COMPUTED_VALUE"""),45896.66666666667)</f>
        <v>45896.66667</v>
      </c>
      <c r="K416" s="1">
        <f>IFERROR(__xludf.DUMMYFUNCTION("""COMPUTED_VALUE"""),1457.4)</f>
        <v>1457.4</v>
      </c>
      <c r="M416" s="2">
        <f>IFERROR(__xludf.DUMMYFUNCTION("""COMPUTED_VALUE"""),45896.66666666667)</f>
        <v>45896.66667</v>
      </c>
      <c r="N416" s="1">
        <f>IFERROR(__xludf.DUMMYFUNCTION("""COMPUTED_VALUE"""),2.99181157E8)</f>
        <v>299181157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IFERROR(__xludf.DUMMYFUNCTION("""COMPUTED_VALUE"""),1455.41)</f>
        <v>1455.41</v>
      </c>
      <c r="D417" s="2">
        <f>IFERROR(__xludf.DUMMYFUNCTION("""COMPUTED_VALUE"""),45897.66666666667)</f>
        <v>45897.66667</v>
      </c>
      <c r="E417" s="1">
        <f>IFERROR(__xludf.DUMMYFUNCTION("""COMPUTED_VALUE"""),1455.41)</f>
        <v>1455.41</v>
      </c>
      <c r="G417" s="2">
        <f>IFERROR(__xludf.DUMMYFUNCTION("""COMPUTED_VALUE"""),45897.66666666667)</f>
        <v>45897.66667</v>
      </c>
      <c r="H417" s="1">
        <f>IFERROR(__xludf.DUMMYFUNCTION("""COMPUTED_VALUE"""),1444.55)</f>
        <v>1444.55</v>
      </c>
      <c r="J417" s="2">
        <f>IFERROR(__xludf.DUMMYFUNCTION("""COMPUTED_VALUE"""),45897.66666666667)</f>
        <v>45897.66667</v>
      </c>
      <c r="K417" s="1">
        <f>IFERROR(__xludf.DUMMYFUNCTION("""COMPUTED_VALUE"""),1451.02)</f>
        <v>1451.02</v>
      </c>
      <c r="M417" s="2">
        <f>IFERROR(__xludf.DUMMYFUNCTION("""COMPUTED_VALUE"""),45897.66666666667)</f>
        <v>45897.66667</v>
      </c>
      <c r="N417" s="1">
        <f>IFERROR(__xludf.DUMMYFUNCTION("""COMPUTED_VALUE"""),3.05919282E8)</f>
        <v>305919282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IFERROR(__xludf.DUMMYFUNCTION("""COMPUTED_VALUE"""),1451.15)</f>
        <v>1451.15</v>
      </c>
      <c r="D418" s="2">
        <f>IFERROR(__xludf.DUMMYFUNCTION("""COMPUTED_VALUE"""),45898.66666666667)</f>
        <v>45898.66667</v>
      </c>
      <c r="E418" s="1">
        <f>IFERROR(__xludf.DUMMYFUNCTION("""COMPUTED_VALUE"""),1461.02)</f>
        <v>1461.02</v>
      </c>
      <c r="G418" s="2">
        <f>IFERROR(__xludf.DUMMYFUNCTION("""COMPUTED_VALUE"""),45898.66666666667)</f>
        <v>45898.66667</v>
      </c>
      <c r="H418" s="1">
        <f>IFERROR(__xludf.DUMMYFUNCTION("""COMPUTED_VALUE"""),1450.78)</f>
        <v>1450.78</v>
      </c>
      <c r="J418" s="2">
        <f>IFERROR(__xludf.DUMMYFUNCTION("""COMPUTED_VALUE"""),45898.66666666667)</f>
        <v>45898.66667</v>
      </c>
      <c r="K418" s="1">
        <f>IFERROR(__xludf.DUMMYFUNCTION("""COMPUTED_VALUE"""),1460.83)</f>
        <v>1460.83</v>
      </c>
      <c r="M418" s="2">
        <f>IFERROR(__xludf.DUMMYFUNCTION("""COMPUTED_VALUE"""),45898.66666666667)</f>
        <v>45898.66667</v>
      </c>
      <c r="N418" s="1">
        <f>IFERROR(__xludf.DUMMYFUNCTION("""COMPUTED_VALUE"""),3.56533573E8)</f>
        <v>356533573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IFERROR(__xludf.DUMMYFUNCTION("""COMPUTED_VALUE"""),1460.05)</f>
        <v>1460.05</v>
      </c>
      <c r="D419" s="2">
        <f>IFERROR(__xludf.DUMMYFUNCTION("""COMPUTED_VALUE"""),45902.66666666667)</f>
        <v>45902.66667</v>
      </c>
      <c r="E419" s="1">
        <f>IFERROR(__xludf.DUMMYFUNCTION("""COMPUTED_VALUE"""),1465.66)</f>
        <v>1465.66</v>
      </c>
      <c r="G419" s="2">
        <f>IFERROR(__xludf.DUMMYFUNCTION("""COMPUTED_VALUE"""),45902.66666666667)</f>
        <v>45902.66667</v>
      </c>
      <c r="H419" s="1">
        <f>IFERROR(__xludf.DUMMYFUNCTION("""COMPUTED_VALUE"""),1452.96)</f>
        <v>1452.96</v>
      </c>
      <c r="J419" s="2">
        <f>IFERROR(__xludf.DUMMYFUNCTION("""COMPUTED_VALUE"""),45902.66666666667)</f>
        <v>45902.66667</v>
      </c>
      <c r="K419" s="1">
        <f>IFERROR(__xludf.DUMMYFUNCTION("""COMPUTED_VALUE"""),1464.08)</f>
        <v>1464.08</v>
      </c>
      <c r="M419" s="2">
        <f>IFERROR(__xludf.DUMMYFUNCTION("""COMPUTED_VALUE"""),45902.66666666667)</f>
        <v>45902.66667</v>
      </c>
      <c r="N419" s="1">
        <f>IFERROR(__xludf.DUMMYFUNCTION("""COMPUTED_VALUE"""),3.65913157E8)</f>
        <v>365913157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IFERROR(__xludf.DUMMYFUNCTION("""COMPUTED_VALUE"""),1462.67)</f>
        <v>1462.67</v>
      </c>
      <c r="D420" s="2">
        <f>IFERROR(__xludf.DUMMYFUNCTION("""COMPUTED_VALUE"""),45903.66666666667)</f>
        <v>45903.66667</v>
      </c>
      <c r="E420" s="1">
        <f>IFERROR(__xludf.DUMMYFUNCTION("""COMPUTED_VALUE"""),1467.43)</f>
        <v>1467.43</v>
      </c>
      <c r="G420" s="2">
        <f>IFERROR(__xludf.DUMMYFUNCTION("""COMPUTED_VALUE"""),45903.66666666667)</f>
        <v>45903.66667</v>
      </c>
      <c r="H420" s="1">
        <f>IFERROR(__xludf.DUMMYFUNCTION("""COMPUTED_VALUE"""),1450.59)</f>
        <v>1450.59</v>
      </c>
      <c r="J420" s="2">
        <f>IFERROR(__xludf.DUMMYFUNCTION("""COMPUTED_VALUE"""),45903.66666666667)</f>
        <v>45903.66667</v>
      </c>
      <c r="K420" s="1">
        <f>IFERROR(__xludf.DUMMYFUNCTION("""COMPUTED_VALUE"""),1458.15)</f>
        <v>1458.15</v>
      </c>
      <c r="M420" s="2">
        <f>IFERROR(__xludf.DUMMYFUNCTION("""COMPUTED_VALUE"""),45903.66666666667)</f>
        <v>45903.66667</v>
      </c>
      <c r="N420" s="1">
        <f>IFERROR(__xludf.DUMMYFUNCTION("""COMPUTED_VALUE"""),3.47393445E8)</f>
        <v>347393445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IFERROR(__xludf.DUMMYFUNCTION("""COMPUTED_VALUE"""),1457.02)</f>
        <v>1457.02</v>
      </c>
      <c r="D421" s="2">
        <f>IFERROR(__xludf.DUMMYFUNCTION("""COMPUTED_VALUE"""),45904.66666666667)</f>
        <v>45904.66667</v>
      </c>
      <c r="E421" s="1">
        <f>IFERROR(__xludf.DUMMYFUNCTION("""COMPUTED_VALUE"""),1463.85)</f>
        <v>1463.85</v>
      </c>
      <c r="G421" s="2">
        <f>IFERROR(__xludf.DUMMYFUNCTION("""COMPUTED_VALUE"""),45904.66666666667)</f>
        <v>45904.66667</v>
      </c>
      <c r="H421" s="1">
        <f>IFERROR(__xludf.DUMMYFUNCTION("""COMPUTED_VALUE"""),1448.87)</f>
        <v>1448.87</v>
      </c>
      <c r="J421" s="2">
        <f>IFERROR(__xludf.DUMMYFUNCTION("""COMPUTED_VALUE"""),45904.66666666667)</f>
        <v>45904.66667</v>
      </c>
      <c r="K421" s="1">
        <f>IFERROR(__xludf.DUMMYFUNCTION("""COMPUTED_VALUE"""),1463.85)</f>
        <v>1463.85</v>
      </c>
      <c r="M421" s="2">
        <f>IFERROR(__xludf.DUMMYFUNCTION("""COMPUTED_VALUE"""),45904.66666666667)</f>
        <v>45904.66667</v>
      </c>
      <c r="N421" s="1">
        <f>IFERROR(__xludf.DUMMYFUNCTION("""COMPUTED_VALUE"""),3.54495618E8)</f>
        <v>354495618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IFERROR(__xludf.DUMMYFUNCTION("""COMPUTED_VALUE"""),1463.77)</f>
        <v>1463.77</v>
      </c>
      <c r="D422" s="2">
        <f>IFERROR(__xludf.DUMMYFUNCTION("""COMPUTED_VALUE"""),45905.66666666667)</f>
        <v>45905.66667</v>
      </c>
      <c r="E422" s="1">
        <f>IFERROR(__xludf.DUMMYFUNCTION("""COMPUTED_VALUE"""),1473.91)</f>
        <v>1473.91</v>
      </c>
      <c r="G422" s="2">
        <f>IFERROR(__xludf.DUMMYFUNCTION("""COMPUTED_VALUE"""),45905.66666666667)</f>
        <v>45905.66667</v>
      </c>
      <c r="H422" s="1">
        <f>IFERROR(__xludf.DUMMYFUNCTION("""COMPUTED_VALUE"""),1461.26)</f>
        <v>1461.26</v>
      </c>
      <c r="J422" s="2">
        <f>IFERROR(__xludf.DUMMYFUNCTION("""COMPUTED_VALUE"""),45905.66666666667)</f>
        <v>45905.66667</v>
      </c>
      <c r="K422" s="1">
        <f>IFERROR(__xludf.DUMMYFUNCTION("""COMPUTED_VALUE"""),1469.86)</f>
        <v>1469.86</v>
      </c>
      <c r="M422" s="2">
        <f>IFERROR(__xludf.DUMMYFUNCTION("""COMPUTED_VALUE"""),45905.66666666667)</f>
        <v>45905.66667</v>
      </c>
      <c r="N422" s="1">
        <f>IFERROR(__xludf.DUMMYFUNCTION("""COMPUTED_VALUE"""),3.25574199E8)</f>
        <v>325574199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IFERROR(__xludf.DUMMYFUNCTION("""COMPUTED_VALUE"""),1467.9)</f>
        <v>1467.9</v>
      </c>
      <c r="D423" s="2">
        <f>IFERROR(__xludf.DUMMYFUNCTION("""COMPUTED_VALUE"""),45908.66666666667)</f>
        <v>45908.66667</v>
      </c>
      <c r="E423" s="1">
        <f>IFERROR(__xludf.DUMMYFUNCTION("""COMPUTED_VALUE"""),1469.17)</f>
        <v>1469.17</v>
      </c>
      <c r="G423" s="2">
        <f>IFERROR(__xludf.DUMMYFUNCTION("""COMPUTED_VALUE"""),45908.66666666667)</f>
        <v>45908.66667</v>
      </c>
      <c r="H423" s="1">
        <f>IFERROR(__xludf.DUMMYFUNCTION("""COMPUTED_VALUE"""),1453.67)</f>
        <v>1453.67</v>
      </c>
      <c r="J423" s="2">
        <f>IFERROR(__xludf.DUMMYFUNCTION("""COMPUTED_VALUE"""),45908.66666666667)</f>
        <v>45908.66667</v>
      </c>
      <c r="K423" s="1">
        <f>IFERROR(__xludf.DUMMYFUNCTION("""COMPUTED_VALUE"""),1468.06)</f>
        <v>1468.06</v>
      </c>
      <c r="M423" s="2">
        <f>IFERROR(__xludf.DUMMYFUNCTION("""COMPUTED_VALUE"""),45908.66666666667)</f>
        <v>45908.66667</v>
      </c>
      <c r="N423" s="1">
        <f>IFERROR(__xludf.DUMMYFUNCTION("""COMPUTED_VALUE"""),3.80254209E8)</f>
        <v>380254209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IFERROR(__xludf.DUMMYFUNCTION("""COMPUTED_VALUE"""),1471.04)</f>
        <v>1471.04</v>
      </c>
      <c r="D424" s="2">
        <f>IFERROR(__xludf.DUMMYFUNCTION("""COMPUTED_VALUE"""),45909.66666666667)</f>
        <v>45909.66667</v>
      </c>
      <c r="E424" s="1">
        <f>IFERROR(__xludf.DUMMYFUNCTION("""COMPUTED_VALUE"""),1480.85)</f>
        <v>1480.85</v>
      </c>
      <c r="G424" s="2">
        <f>IFERROR(__xludf.DUMMYFUNCTION("""COMPUTED_VALUE"""),45909.66666666667)</f>
        <v>45909.66667</v>
      </c>
      <c r="H424" s="1">
        <f>IFERROR(__xludf.DUMMYFUNCTION("""COMPUTED_VALUE"""),1467.76)</f>
        <v>1467.76</v>
      </c>
      <c r="J424" s="2">
        <f>IFERROR(__xludf.DUMMYFUNCTION("""COMPUTED_VALUE"""),45909.66666666667)</f>
        <v>45909.66667</v>
      </c>
      <c r="K424" s="1">
        <f>IFERROR(__xludf.DUMMYFUNCTION("""COMPUTED_VALUE"""),1477.67)</f>
        <v>1477.67</v>
      </c>
      <c r="M424" s="2">
        <f>IFERROR(__xludf.DUMMYFUNCTION("""COMPUTED_VALUE"""),45909.66666666667)</f>
        <v>45909.66667</v>
      </c>
      <c r="N424" s="1">
        <f>IFERROR(__xludf.DUMMYFUNCTION("""COMPUTED_VALUE"""),3.32726916E8)</f>
        <v>332726916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IFERROR(__xludf.DUMMYFUNCTION("""COMPUTED_VALUE"""),1475.49)</f>
        <v>1475.49</v>
      </c>
      <c r="D425" s="2">
        <f>IFERROR(__xludf.DUMMYFUNCTION("""COMPUTED_VALUE"""),45910.66666666667)</f>
        <v>45910.66667</v>
      </c>
      <c r="E425" s="1">
        <f>IFERROR(__xludf.DUMMYFUNCTION("""COMPUTED_VALUE"""),1475.49)</f>
        <v>1475.49</v>
      </c>
      <c r="G425" s="2">
        <f>IFERROR(__xludf.DUMMYFUNCTION("""COMPUTED_VALUE"""),45910.66666666667)</f>
        <v>45910.66667</v>
      </c>
      <c r="H425" s="1">
        <f>IFERROR(__xludf.DUMMYFUNCTION("""COMPUTED_VALUE"""),1457.37)</f>
        <v>1457.37</v>
      </c>
      <c r="J425" s="2">
        <f>IFERROR(__xludf.DUMMYFUNCTION("""COMPUTED_VALUE"""),45910.66666666667)</f>
        <v>45910.66667</v>
      </c>
      <c r="K425" s="1">
        <f>IFERROR(__xludf.DUMMYFUNCTION("""COMPUTED_VALUE"""),1462.78)</f>
        <v>1462.78</v>
      </c>
      <c r="M425" s="2">
        <f>IFERROR(__xludf.DUMMYFUNCTION("""COMPUTED_VALUE"""),45910.66666666667)</f>
        <v>45910.66667</v>
      </c>
      <c r="N425" s="1">
        <f>IFERROR(__xludf.DUMMYFUNCTION("""COMPUTED_VALUE"""),3.3280106E8)</f>
        <v>332801060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IFERROR(__xludf.DUMMYFUNCTION("""COMPUTED_VALUE"""),1470.3)</f>
        <v>1470.3</v>
      </c>
      <c r="D426" s="2">
        <f>IFERROR(__xludf.DUMMYFUNCTION("""COMPUTED_VALUE"""),45911.66666666667)</f>
        <v>45911.66667</v>
      </c>
      <c r="E426" s="1">
        <f>IFERROR(__xludf.DUMMYFUNCTION("""COMPUTED_VALUE"""),1490.83)</f>
        <v>1490.83</v>
      </c>
      <c r="G426" s="2">
        <f>IFERROR(__xludf.DUMMYFUNCTION("""COMPUTED_VALUE"""),45911.66666666667)</f>
        <v>45911.66667</v>
      </c>
      <c r="H426" s="1">
        <f>IFERROR(__xludf.DUMMYFUNCTION("""COMPUTED_VALUE"""),1469.53)</f>
        <v>1469.53</v>
      </c>
      <c r="J426" s="2">
        <f>IFERROR(__xludf.DUMMYFUNCTION("""COMPUTED_VALUE"""),45911.66666666667)</f>
        <v>45911.66667</v>
      </c>
      <c r="K426" s="1">
        <f>IFERROR(__xludf.DUMMYFUNCTION("""COMPUTED_VALUE"""),1487.93)</f>
        <v>1487.93</v>
      </c>
      <c r="M426" s="2">
        <f>IFERROR(__xludf.DUMMYFUNCTION("""COMPUTED_VALUE"""),45911.66666666667)</f>
        <v>45911.66667</v>
      </c>
      <c r="N426" s="1">
        <f>IFERROR(__xludf.DUMMYFUNCTION("""COMPUTED_VALUE"""),3.72985824E8)</f>
        <v>372985824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IFERROR(__xludf.DUMMYFUNCTION("""COMPUTED_VALUE"""),1485.16)</f>
        <v>1485.16</v>
      </c>
      <c r="D427" s="2">
        <f>IFERROR(__xludf.DUMMYFUNCTION("""COMPUTED_VALUE"""),45912.66666666667)</f>
        <v>45912.66667</v>
      </c>
      <c r="E427" s="1">
        <f>IFERROR(__xludf.DUMMYFUNCTION("""COMPUTED_VALUE"""),1488.42)</f>
        <v>1488.42</v>
      </c>
      <c r="G427" s="2">
        <f>IFERROR(__xludf.DUMMYFUNCTION("""COMPUTED_VALUE"""),45912.66666666667)</f>
        <v>45912.66667</v>
      </c>
      <c r="H427" s="1">
        <f>IFERROR(__xludf.DUMMYFUNCTION("""COMPUTED_VALUE"""),1470.48)</f>
        <v>1470.48</v>
      </c>
      <c r="J427" s="2">
        <f>IFERROR(__xludf.DUMMYFUNCTION("""COMPUTED_VALUE"""),45912.66666666667)</f>
        <v>45912.66667</v>
      </c>
      <c r="K427" s="1">
        <f>IFERROR(__xludf.DUMMYFUNCTION("""COMPUTED_VALUE"""),1470.53)</f>
        <v>1470.53</v>
      </c>
      <c r="M427" s="2">
        <f>IFERROR(__xludf.DUMMYFUNCTION("""COMPUTED_VALUE"""),45912.66666666667)</f>
        <v>45912.66667</v>
      </c>
      <c r="N427" s="1">
        <f>IFERROR(__xludf.DUMMYFUNCTION("""COMPUTED_VALUE"""),3.79297116E8)</f>
        <v>379297116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IFERROR(__xludf.DUMMYFUNCTION("""COMPUTED_VALUE"""),1470.17)</f>
        <v>1470.17</v>
      </c>
      <c r="D428" s="2">
        <f>IFERROR(__xludf.DUMMYFUNCTION("""COMPUTED_VALUE"""),45915.66666666667)</f>
        <v>45915.66667</v>
      </c>
      <c r="E428" s="1">
        <f>IFERROR(__xludf.DUMMYFUNCTION("""COMPUTED_VALUE"""),1472.55)</f>
        <v>1472.55</v>
      </c>
      <c r="G428" s="2">
        <f>IFERROR(__xludf.DUMMYFUNCTION("""COMPUTED_VALUE"""),45915.66666666667)</f>
        <v>45915.66667</v>
      </c>
      <c r="H428" s="1">
        <f>IFERROR(__xludf.DUMMYFUNCTION("""COMPUTED_VALUE"""),1454.27)</f>
        <v>1454.27</v>
      </c>
      <c r="J428" s="2">
        <f>IFERROR(__xludf.DUMMYFUNCTION("""COMPUTED_VALUE"""),45915.66666666667)</f>
        <v>45915.66667</v>
      </c>
      <c r="K428" s="1">
        <f>IFERROR(__xludf.DUMMYFUNCTION("""COMPUTED_VALUE"""),1456.59)</f>
        <v>1456.59</v>
      </c>
      <c r="M428" s="2">
        <f>IFERROR(__xludf.DUMMYFUNCTION("""COMPUTED_VALUE"""),45915.66666666667)</f>
        <v>45915.66667</v>
      </c>
      <c r="N428" s="1">
        <f>IFERROR(__xludf.DUMMYFUNCTION("""COMPUTED_VALUE"""),3.40817714E8)</f>
        <v>340817714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IFERROR(__xludf.DUMMYFUNCTION("""COMPUTED_VALUE"""),1456.67)</f>
        <v>1456.67</v>
      </c>
      <c r="D429" s="2">
        <f>IFERROR(__xludf.DUMMYFUNCTION("""COMPUTED_VALUE"""),45916.66666666667)</f>
        <v>45916.66667</v>
      </c>
      <c r="E429" s="1">
        <f>IFERROR(__xludf.DUMMYFUNCTION("""COMPUTED_VALUE"""),1461.63)</f>
        <v>1461.63</v>
      </c>
      <c r="G429" s="2">
        <f>IFERROR(__xludf.DUMMYFUNCTION("""COMPUTED_VALUE"""),45916.66666666667)</f>
        <v>45916.66667</v>
      </c>
      <c r="H429" s="1">
        <f>IFERROR(__xludf.DUMMYFUNCTION("""COMPUTED_VALUE"""),1452.69)</f>
        <v>1452.69</v>
      </c>
      <c r="J429" s="2">
        <f>IFERROR(__xludf.DUMMYFUNCTION("""COMPUTED_VALUE"""),45916.66666666667)</f>
        <v>45916.66667</v>
      </c>
      <c r="K429" s="1">
        <f>IFERROR(__xludf.DUMMYFUNCTION("""COMPUTED_VALUE"""),1457.42)</f>
        <v>1457.42</v>
      </c>
      <c r="M429" s="2">
        <f>IFERROR(__xludf.DUMMYFUNCTION("""COMPUTED_VALUE"""),45916.66666666667)</f>
        <v>45916.66667</v>
      </c>
      <c r="N429" s="1">
        <f>IFERROR(__xludf.DUMMYFUNCTION("""COMPUTED_VALUE"""),3.55579389E8)</f>
        <v>355579389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IFERROR(__xludf.DUMMYFUNCTION("""COMPUTED_VALUE"""),1458.84)</f>
        <v>1458.84</v>
      </c>
      <c r="D430" s="2">
        <f>IFERROR(__xludf.DUMMYFUNCTION("""COMPUTED_VALUE"""),45917.66666666667)</f>
        <v>45917.66667</v>
      </c>
      <c r="E430" s="1">
        <f>IFERROR(__xludf.DUMMYFUNCTION("""COMPUTED_VALUE"""),1472.21)</f>
        <v>1472.21</v>
      </c>
      <c r="G430" s="2">
        <f>IFERROR(__xludf.DUMMYFUNCTION("""COMPUTED_VALUE"""),45917.66666666667)</f>
        <v>45917.66667</v>
      </c>
      <c r="H430" s="1">
        <f>IFERROR(__xludf.DUMMYFUNCTION("""COMPUTED_VALUE"""),1456.11)</f>
        <v>1456.11</v>
      </c>
      <c r="J430" s="2">
        <f>IFERROR(__xludf.DUMMYFUNCTION("""COMPUTED_VALUE"""),45917.66666666667)</f>
        <v>45917.66667</v>
      </c>
      <c r="K430" s="1">
        <f>IFERROR(__xludf.DUMMYFUNCTION("""COMPUTED_VALUE"""),1460.55)</f>
        <v>1460.55</v>
      </c>
      <c r="M430" s="2">
        <f>IFERROR(__xludf.DUMMYFUNCTION("""COMPUTED_VALUE"""),45917.66666666667)</f>
        <v>45917.66667</v>
      </c>
      <c r="N430" s="1">
        <f>IFERROR(__xludf.DUMMYFUNCTION("""COMPUTED_VALUE"""),3.71461627E8)</f>
        <v>371461627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IFERROR(__xludf.DUMMYFUNCTION("""COMPUTED_VALUE"""),1461.66)</f>
        <v>1461.66</v>
      </c>
      <c r="D431" s="2">
        <f>IFERROR(__xludf.DUMMYFUNCTION("""COMPUTED_VALUE"""),45918.66666666667)</f>
        <v>45918.66667</v>
      </c>
      <c r="E431" s="1">
        <f>IFERROR(__xludf.DUMMYFUNCTION("""COMPUTED_VALUE"""),1468.89)</f>
        <v>1468.89</v>
      </c>
      <c r="G431" s="2">
        <f>IFERROR(__xludf.DUMMYFUNCTION("""COMPUTED_VALUE"""),45918.66666666667)</f>
        <v>45918.66667</v>
      </c>
      <c r="H431" s="1">
        <f>IFERROR(__xludf.DUMMYFUNCTION("""COMPUTED_VALUE"""),1458.91)</f>
        <v>1458.91</v>
      </c>
      <c r="J431" s="2">
        <f>IFERROR(__xludf.DUMMYFUNCTION("""COMPUTED_VALUE"""),45918.66666666667)</f>
        <v>45918.66667</v>
      </c>
      <c r="K431" s="1">
        <f>IFERROR(__xludf.DUMMYFUNCTION("""COMPUTED_VALUE"""),1464.84)</f>
        <v>1464.84</v>
      </c>
      <c r="M431" s="2">
        <f>IFERROR(__xludf.DUMMYFUNCTION("""COMPUTED_VALUE"""),45918.66666666667)</f>
        <v>45918.66667</v>
      </c>
      <c r="N431" s="1">
        <f>IFERROR(__xludf.DUMMYFUNCTION("""COMPUTED_VALUE"""),3.4244741E8)</f>
        <v>342447410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IFERROR(__xludf.DUMMYFUNCTION("""COMPUTED_VALUE"""),1465.72)</f>
        <v>1465.72</v>
      </c>
      <c r="D432" s="2">
        <f>IFERROR(__xludf.DUMMYFUNCTION("""COMPUTED_VALUE"""),45919.66666666667)</f>
        <v>45919.66667</v>
      </c>
      <c r="E432" s="1">
        <f>IFERROR(__xludf.DUMMYFUNCTION("""COMPUTED_VALUE"""),1468.97)</f>
        <v>1468.97</v>
      </c>
      <c r="G432" s="2">
        <f>IFERROR(__xludf.DUMMYFUNCTION("""COMPUTED_VALUE"""),45919.66666666667)</f>
        <v>45919.66667</v>
      </c>
      <c r="H432" s="1">
        <f>IFERROR(__xludf.DUMMYFUNCTION("""COMPUTED_VALUE"""),1461.19)</f>
        <v>1461.19</v>
      </c>
      <c r="J432" s="2">
        <f>IFERROR(__xludf.DUMMYFUNCTION("""COMPUTED_VALUE"""),45919.66666666667)</f>
        <v>45919.66667</v>
      </c>
      <c r="K432" s="1">
        <f>IFERROR(__xludf.DUMMYFUNCTION("""COMPUTED_VALUE"""),1462.14)</f>
        <v>1462.14</v>
      </c>
      <c r="M432" s="2">
        <f>IFERROR(__xludf.DUMMYFUNCTION("""COMPUTED_VALUE"""),45919.66666666667)</f>
        <v>45919.66667</v>
      </c>
      <c r="N432" s="1">
        <f>IFERROR(__xludf.DUMMYFUNCTION("""COMPUTED_VALUE"""),7.31818884E8)</f>
        <v>731818884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IFERROR(__xludf.DUMMYFUNCTION("""COMPUTED_VALUE"""),1461.34)</f>
        <v>1461.34</v>
      </c>
      <c r="D433" s="2">
        <f>IFERROR(__xludf.DUMMYFUNCTION("""COMPUTED_VALUE"""),45922.66666666667)</f>
        <v>45922.66667</v>
      </c>
      <c r="E433" s="1">
        <f>IFERROR(__xludf.DUMMYFUNCTION("""COMPUTED_VALUE"""),1468.7)</f>
        <v>1468.7</v>
      </c>
      <c r="G433" s="2">
        <f>IFERROR(__xludf.DUMMYFUNCTION("""COMPUTED_VALUE"""),45922.66666666667)</f>
        <v>45922.66667</v>
      </c>
      <c r="H433" s="1">
        <f>IFERROR(__xludf.DUMMYFUNCTION("""COMPUTED_VALUE"""),1454.45)</f>
        <v>1454.45</v>
      </c>
      <c r="J433" s="2">
        <f>IFERROR(__xludf.DUMMYFUNCTION("""COMPUTED_VALUE"""),45922.66666666667)</f>
        <v>45922.66667</v>
      </c>
      <c r="K433" s="1">
        <f>IFERROR(__xludf.DUMMYFUNCTION("""COMPUTED_VALUE"""),1462.34)</f>
        <v>1462.34</v>
      </c>
      <c r="M433" s="2">
        <f>IFERROR(__xludf.DUMMYFUNCTION("""COMPUTED_VALUE"""),45922.66666666667)</f>
        <v>45922.66667</v>
      </c>
      <c r="N433" s="1">
        <f>IFERROR(__xludf.DUMMYFUNCTION("""COMPUTED_VALUE"""),3.5997604E8)</f>
        <v>359976040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IFERROR(__xludf.DUMMYFUNCTION("""COMPUTED_VALUE"""),1459.5)</f>
        <v>1459.5</v>
      </c>
      <c r="D434" s="2">
        <f>IFERROR(__xludf.DUMMYFUNCTION("""COMPUTED_VALUE"""),45923.66666666667)</f>
        <v>45923.66667</v>
      </c>
      <c r="E434" s="1">
        <f>IFERROR(__xludf.DUMMYFUNCTION("""COMPUTED_VALUE"""),1468.97)</f>
        <v>1468.97</v>
      </c>
      <c r="G434" s="2">
        <f>IFERROR(__xludf.DUMMYFUNCTION("""COMPUTED_VALUE"""),45923.66666666667)</f>
        <v>45923.66667</v>
      </c>
      <c r="H434" s="1">
        <f>IFERROR(__xludf.DUMMYFUNCTION("""COMPUTED_VALUE"""),1457.17)</f>
        <v>1457.17</v>
      </c>
      <c r="J434" s="2">
        <f>IFERROR(__xludf.DUMMYFUNCTION("""COMPUTED_VALUE"""),45923.66666666667)</f>
        <v>45923.66667</v>
      </c>
      <c r="K434" s="1">
        <f>IFERROR(__xludf.DUMMYFUNCTION("""COMPUTED_VALUE"""),1463.7)</f>
        <v>1463.7</v>
      </c>
      <c r="M434" s="2">
        <f>IFERROR(__xludf.DUMMYFUNCTION("""COMPUTED_VALUE"""),45923.66666666667)</f>
        <v>45923.66667</v>
      </c>
      <c r="N434" s="1">
        <f>IFERROR(__xludf.DUMMYFUNCTION("""COMPUTED_VALUE"""),3.33377725E8)</f>
        <v>333377725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IFERROR(__xludf.DUMMYFUNCTION("""COMPUTED_VALUE"""),1462.25)</f>
        <v>1462.25</v>
      </c>
      <c r="D435" s="2">
        <f>IFERROR(__xludf.DUMMYFUNCTION("""COMPUTED_VALUE"""),45924.66666666667)</f>
        <v>45924.66667</v>
      </c>
      <c r="E435" s="1">
        <f>IFERROR(__xludf.DUMMYFUNCTION("""COMPUTED_VALUE"""),1464.69)</f>
        <v>1464.69</v>
      </c>
      <c r="G435" s="2">
        <f>IFERROR(__xludf.DUMMYFUNCTION("""COMPUTED_VALUE"""),45924.66666666667)</f>
        <v>45924.66667</v>
      </c>
      <c r="H435" s="1">
        <f>IFERROR(__xludf.DUMMYFUNCTION("""COMPUTED_VALUE"""),1455.1)</f>
        <v>1455.1</v>
      </c>
      <c r="J435" s="2">
        <f>IFERROR(__xludf.DUMMYFUNCTION("""COMPUTED_VALUE"""),45924.66666666667)</f>
        <v>45924.66667</v>
      </c>
      <c r="K435" s="1">
        <f>IFERROR(__xludf.DUMMYFUNCTION("""COMPUTED_VALUE"""),1457.65)</f>
        <v>1457.65</v>
      </c>
      <c r="M435" s="2">
        <f>IFERROR(__xludf.DUMMYFUNCTION("""COMPUTED_VALUE"""),45924.66666666667)</f>
        <v>45924.66667</v>
      </c>
      <c r="N435" s="1">
        <f>IFERROR(__xludf.DUMMYFUNCTION("""COMPUTED_VALUE"""),3.36097634E8)</f>
        <v>336097634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IFERROR(__xludf.DUMMYFUNCTION("""COMPUTED_VALUE"""),1456.03)</f>
        <v>1456.03</v>
      </c>
      <c r="D436" s="2">
        <f>IFERROR(__xludf.DUMMYFUNCTION("""COMPUTED_VALUE"""),45925.66666666667)</f>
        <v>45925.66667</v>
      </c>
      <c r="E436" s="1">
        <f>IFERROR(__xludf.DUMMYFUNCTION("""COMPUTED_VALUE"""),1456.03)</f>
        <v>1456.03</v>
      </c>
      <c r="G436" s="2">
        <f>IFERROR(__xludf.DUMMYFUNCTION("""COMPUTED_VALUE"""),45925.66666666667)</f>
        <v>45925.66667</v>
      </c>
      <c r="H436" s="1">
        <f>IFERROR(__xludf.DUMMYFUNCTION("""COMPUTED_VALUE"""),1430.21)</f>
        <v>1430.21</v>
      </c>
      <c r="J436" s="2">
        <f>IFERROR(__xludf.DUMMYFUNCTION("""COMPUTED_VALUE"""),45925.66666666667)</f>
        <v>45925.66667</v>
      </c>
      <c r="K436" s="1">
        <f>IFERROR(__xludf.DUMMYFUNCTION("""COMPUTED_VALUE"""),1434.33)</f>
        <v>1434.33</v>
      </c>
      <c r="M436" s="2">
        <f>IFERROR(__xludf.DUMMYFUNCTION("""COMPUTED_VALUE"""),45925.66666666667)</f>
        <v>45925.66667</v>
      </c>
      <c r="N436" s="1">
        <f>IFERROR(__xludf.DUMMYFUNCTION("""COMPUTED_VALUE"""),3.74847595E8)</f>
        <v>374847595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IFERROR(__xludf.DUMMYFUNCTION("""COMPUTED_VALUE"""),1439.15)</f>
        <v>1439.15</v>
      </c>
      <c r="D437" s="2">
        <f>IFERROR(__xludf.DUMMYFUNCTION("""COMPUTED_VALUE"""),45926.66666666667)</f>
        <v>45926.66667</v>
      </c>
      <c r="E437" s="1">
        <f>IFERROR(__xludf.DUMMYFUNCTION("""COMPUTED_VALUE"""),1449.42)</f>
        <v>1449.42</v>
      </c>
      <c r="G437" s="2">
        <f>IFERROR(__xludf.DUMMYFUNCTION("""COMPUTED_VALUE"""),45926.66666666667)</f>
        <v>45926.66667</v>
      </c>
      <c r="H437" s="1">
        <f>IFERROR(__xludf.DUMMYFUNCTION("""COMPUTED_VALUE"""),1438.77)</f>
        <v>1438.77</v>
      </c>
      <c r="J437" s="2">
        <f>IFERROR(__xludf.DUMMYFUNCTION("""COMPUTED_VALUE"""),45926.66666666667)</f>
        <v>45926.66667</v>
      </c>
      <c r="K437" s="1">
        <f>IFERROR(__xludf.DUMMYFUNCTION("""COMPUTED_VALUE"""),1448.29)</f>
        <v>1448.29</v>
      </c>
      <c r="M437" s="2">
        <f>IFERROR(__xludf.DUMMYFUNCTION("""COMPUTED_VALUE"""),45926.66666666667)</f>
        <v>45926.66667</v>
      </c>
      <c r="N437" s="1">
        <f>IFERROR(__xludf.DUMMYFUNCTION("""COMPUTED_VALUE"""),3.0907428E8)</f>
        <v>309074280</v>
      </c>
    </row>
  </sheetData>
  <drawing r:id="rId1"/>
</worksheet>
</file>