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IFERROR(__xludf.DUMMYFUNCTION("GOOGLEFINANCE(""DJUSHD"",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IFERROR(__xludf.DUMMYFUNCTION("GOOGLEFINANCE(""DJUSHD"",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IFERROR(__xludf.DUMMYFUNCTION("GOOGLEFINANCE(""DJUSHD"",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IFERROR(__xludf.DUMMYFUNCTION("GOOGLEFINANCE(""DJUSHD"",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IFERROR(__xludf.DUMMYFUNCTION("GOOGLEFINANCE(""DJUSHD"",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IFERROR(__xludf.DUMMYFUNCTION("""COMPUTED_VALUE"""),149.04)</f>
        <v>149.04</v>
      </c>
      <c r="D2" s="2">
        <f>IFERROR(__xludf.DUMMYFUNCTION("""COMPUTED_VALUE"""),45293.66666666667)</f>
        <v>45293.66667</v>
      </c>
      <c r="E2" s="1">
        <f>IFERROR(__xludf.DUMMYFUNCTION("""COMPUTED_VALUE"""),151.53)</f>
        <v>151.53</v>
      </c>
      <c r="G2" s="2">
        <f>IFERROR(__xludf.DUMMYFUNCTION("""COMPUTED_VALUE"""),45293.66666666667)</f>
        <v>45293.66667</v>
      </c>
      <c r="H2" s="1">
        <f>IFERROR(__xludf.DUMMYFUNCTION("""COMPUTED_VALUE"""),147.72)</f>
        <v>147.72</v>
      </c>
      <c r="J2" s="2">
        <f>IFERROR(__xludf.DUMMYFUNCTION("""COMPUTED_VALUE"""),45293.66666666667)</f>
        <v>45293.66667</v>
      </c>
      <c r="K2" s="1">
        <f>IFERROR(__xludf.DUMMYFUNCTION("""COMPUTED_VALUE"""),149.81)</f>
        <v>149.81</v>
      </c>
      <c r="M2" s="2">
        <f>IFERROR(__xludf.DUMMYFUNCTION("""COMPUTED_VALUE"""),45293.66666666667)</f>
        <v>45293.66667</v>
      </c>
      <c r="N2" s="1">
        <f>IFERROR(__xludf.DUMMYFUNCTION("""COMPUTED_VALUE"""),4054182.0)</f>
        <v>4054182</v>
      </c>
    </row>
    <row r="3">
      <c r="A3" s="2">
        <f>IFERROR(__xludf.DUMMYFUNCTION("""COMPUTED_VALUE"""),45294.66666666667)</f>
        <v>45294.66667</v>
      </c>
      <c r="B3" s="1">
        <f>IFERROR(__xludf.DUMMYFUNCTION("""COMPUTED_VALUE"""),149.33)</f>
        <v>149.33</v>
      </c>
      <c r="D3" s="2">
        <f>IFERROR(__xludf.DUMMYFUNCTION("""COMPUTED_VALUE"""),45294.66666666667)</f>
        <v>45294.66667</v>
      </c>
      <c r="E3" s="1">
        <f>IFERROR(__xludf.DUMMYFUNCTION("""COMPUTED_VALUE"""),149.33)</f>
        <v>149.33</v>
      </c>
      <c r="G3" s="2">
        <f>IFERROR(__xludf.DUMMYFUNCTION("""COMPUTED_VALUE"""),45294.66666666667)</f>
        <v>45294.66667</v>
      </c>
      <c r="H3" s="1">
        <f>IFERROR(__xludf.DUMMYFUNCTION("""COMPUTED_VALUE"""),143.07)</f>
        <v>143.07</v>
      </c>
      <c r="J3" s="2">
        <f>IFERROR(__xludf.DUMMYFUNCTION("""COMPUTED_VALUE"""),45294.66666666667)</f>
        <v>45294.66667</v>
      </c>
      <c r="K3" s="1">
        <f>IFERROR(__xludf.DUMMYFUNCTION("""COMPUTED_VALUE"""),143.07)</f>
        <v>143.07</v>
      </c>
      <c r="M3" s="2">
        <f>IFERROR(__xludf.DUMMYFUNCTION("""COMPUTED_VALUE"""),45294.66666666667)</f>
        <v>45294.66667</v>
      </c>
      <c r="N3" s="1">
        <f>IFERROR(__xludf.DUMMYFUNCTION("""COMPUTED_VALUE"""),4276912.0)</f>
        <v>4276912</v>
      </c>
    </row>
    <row r="4">
      <c r="A4" s="2">
        <f>IFERROR(__xludf.DUMMYFUNCTION("""COMPUTED_VALUE"""),45295.66666666667)</f>
        <v>45295.66667</v>
      </c>
      <c r="B4" s="1">
        <f>IFERROR(__xludf.DUMMYFUNCTION("""COMPUTED_VALUE"""),142.87)</f>
        <v>142.87</v>
      </c>
      <c r="D4" s="2">
        <f>IFERROR(__xludf.DUMMYFUNCTION("""COMPUTED_VALUE"""),45295.66666666667)</f>
        <v>45295.66667</v>
      </c>
      <c r="E4" s="1">
        <f>IFERROR(__xludf.DUMMYFUNCTION("""COMPUTED_VALUE"""),143.83)</f>
        <v>143.83</v>
      </c>
      <c r="G4" s="2">
        <f>IFERROR(__xludf.DUMMYFUNCTION("""COMPUTED_VALUE"""),45295.66666666667)</f>
        <v>45295.66667</v>
      </c>
      <c r="H4" s="1">
        <f>IFERROR(__xludf.DUMMYFUNCTION("""COMPUTED_VALUE"""),142.22)</f>
        <v>142.22</v>
      </c>
      <c r="J4" s="2">
        <f>IFERROR(__xludf.DUMMYFUNCTION("""COMPUTED_VALUE"""),45295.66666666667)</f>
        <v>45295.66667</v>
      </c>
      <c r="K4" s="1">
        <f>IFERROR(__xludf.DUMMYFUNCTION("""COMPUTED_VALUE"""),143.69)</f>
        <v>143.69</v>
      </c>
      <c r="M4" s="2">
        <f>IFERROR(__xludf.DUMMYFUNCTION("""COMPUTED_VALUE"""),45295.66666666667)</f>
        <v>45295.66667</v>
      </c>
      <c r="N4" s="1">
        <f>IFERROR(__xludf.DUMMYFUNCTION("""COMPUTED_VALUE"""),4012327.0)</f>
        <v>4012327</v>
      </c>
    </row>
    <row r="5">
      <c r="A5" s="2">
        <f>IFERROR(__xludf.DUMMYFUNCTION("""COMPUTED_VALUE"""),45296.66666666667)</f>
        <v>45296.66667</v>
      </c>
      <c r="B5" s="1">
        <f>IFERROR(__xludf.DUMMYFUNCTION("""COMPUTED_VALUE"""),143.39)</f>
        <v>143.39</v>
      </c>
      <c r="D5" s="2">
        <f>IFERROR(__xludf.DUMMYFUNCTION("""COMPUTED_VALUE"""),45296.66666666667)</f>
        <v>45296.66667</v>
      </c>
      <c r="E5" s="1">
        <f>IFERROR(__xludf.DUMMYFUNCTION("""COMPUTED_VALUE"""),146.44)</f>
        <v>146.44</v>
      </c>
      <c r="G5" s="2">
        <f>IFERROR(__xludf.DUMMYFUNCTION("""COMPUTED_VALUE"""),45296.66666666667)</f>
        <v>45296.66667</v>
      </c>
      <c r="H5" s="1">
        <f>IFERROR(__xludf.DUMMYFUNCTION("""COMPUTED_VALUE"""),142.79)</f>
        <v>142.79</v>
      </c>
      <c r="J5" s="2">
        <f>IFERROR(__xludf.DUMMYFUNCTION("""COMPUTED_VALUE"""),45296.66666666667)</f>
        <v>45296.66667</v>
      </c>
      <c r="K5" s="1">
        <f>IFERROR(__xludf.DUMMYFUNCTION("""COMPUTED_VALUE"""),145.43)</f>
        <v>145.43</v>
      </c>
      <c r="M5" s="2">
        <f>IFERROR(__xludf.DUMMYFUNCTION("""COMPUTED_VALUE"""),45296.66666666667)</f>
        <v>45296.66667</v>
      </c>
      <c r="N5" s="1">
        <f>IFERROR(__xludf.DUMMYFUNCTION("""COMPUTED_VALUE"""),6550035.0)</f>
        <v>6550035</v>
      </c>
    </row>
    <row r="6">
      <c r="A6" s="2">
        <f>IFERROR(__xludf.DUMMYFUNCTION("""COMPUTED_VALUE"""),45299.66666666667)</f>
        <v>45299.66667</v>
      </c>
      <c r="B6" s="1">
        <f>IFERROR(__xludf.DUMMYFUNCTION("""COMPUTED_VALUE"""),145.43)</f>
        <v>145.43</v>
      </c>
      <c r="D6" s="2">
        <f>IFERROR(__xludf.DUMMYFUNCTION("""COMPUTED_VALUE"""),45299.66666666667)</f>
        <v>45299.66667</v>
      </c>
      <c r="E6" s="1">
        <f>IFERROR(__xludf.DUMMYFUNCTION("""COMPUTED_VALUE"""),148.58)</f>
        <v>148.58</v>
      </c>
      <c r="G6" s="2">
        <f>IFERROR(__xludf.DUMMYFUNCTION("""COMPUTED_VALUE"""),45299.66666666667)</f>
        <v>45299.66667</v>
      </c>
      <c r="H6" s="1">
        <f>IFERROR(__xludf.DUMMYFUNCTION("""COMPUTED_VALUE"""),145.43)</f>
        <v>145.43</v>
      </c>
      <c r="J6" s="2">
        <f>IFERROR(__xludf.DUMMYFUNCTION("""COMPUTED_VALUE"""),45299.66666666667)</f>
        <v>45299.66667</v>
      </c>
      <c r="K6" s="1">
        <f>IFERROR(__xludf.DUMMYFUNCTION("""COMPUTED_VALUE"""),148.22)</f>
        <v>148.22</v>
      </c>
      <c r="M6" s="2">
        <f>IFERROR(__xludf.DUMMYFUNCTION("""COMPUTED_VALUE"""),45299.66666666667)</f>
        <v>45299.66667</v>
      </c>
      <c r="N6" s="1">
        <f>IFERROR(__xludf.DUMMYFUNCTION("""COMPUTED_VALUE"""),4251496.0)</f>
        <v>4251496</v>
      </c>
    </row>
    <row r="7">
      <c r="A7" s="2">
        <f>IFERROR(__xludf.DUMMYFUNCTION("""COMPUTED_VALUE"""),45300.66666666667)</f>
        <v>45300.66667</v>
      </c>
      <c r="B7" s="1">
        <f>IFERROR(__xludf.DUMMYFUNCTION("""COMPUTED_VALUE"""),147.99)</f>
        <v>147.99</v>
      </c>
      <c r="D7" s="2">
        <f>IFERROR(__xludf.DUMMYFUNCTION("""COMPUTED_VALUE"""),45300.66666666667)</f>
        <v>45300.66667</v>
      </c>
      <c r="E7" s="1">
        <f>IFERROR(__xludf.DUMMYFUNCTION("""COMPUTED_VALUE"""),150.73)</f>
        <v>150.73</v>
      </c>
      <c r="G7" s="2">
        <f>IFERROR(__xludf.DUMMYFUNCTION("""COMPUTED_VALUE"""),45300.66666666667)</f>
        <v>45300.66667</v>
      </c>
      <c r="H7" s="1">
        <f>IFERROR(__xludf.DUMMYFUNCTION("""COMPUTED_VALUE"""),146.84)</f>
        <v>146.84</v>
      </c>
      <c r="J7" s="2">
        <f>IFERROR(__xludf.DUMMYFUNCTION("""COMPUTED_VALUE"""),45300.66666666667)</f>
        <v>45300.66667</v>
      </c>
      <c r="K7" s="1">
        <f>IFERROR(__xludf.DUMMYFUNCTION("""COMPUTED_VALUE"""),150.11)</f>
        <v>150.11</v>
      </c>
      <c r="M7" s="2">
        <f>IFERROR(__xludf.DUMMYFUNCTION("""COMPUTED_VALUE"""),45300.66666666667)</f>
        <v>45300.66667</v>
      </c>
      <c r="N7" s="1">
        <f>IFERROR(__xludf.DUMMYFUNCTION("""COMPUTED_VALUE"""),5611475.0)</f>
        <v>5611475</v>
      </c>
    </row>
    <row r="8">
      <c r="A8" s="2">
        <f>IFERROR(__xludf.DUMMYFUNCTION("""COMPUTED_VALUE"""),45301.66666666667)</f>
        <v>45301.66667</v>
      </c>
      <c r="B8" s="1">
        <f>IFERROR(__xludf.DUMMYFUNCTION("""COMPUTED_VALUE"""),150.43)</f>
        <v>150.43</v>
      </c>
      <c r="D8" s="2">
        <f>IFERROR(__xludf.DUMMYFUNCTION("""COMPUTED_VALUE"""),45301.66666666667)</f>
        <v>45301.66667</v>
      </c>
      <c r="E8" s="1">
        <f>IFERROR(__xludf.DUMMYFUNCTION("""COMPUTED_VALUE"""),150.8)</f>
        <v>150.8</v>
      </c>
      <c r="G8" s="2">
        <f>IFERROR(__xludf.DUMMYFUNCTION("""COMPUTED_VALUE"""),45301.66666666667)</f>
        <v>45301.66667</v>
      </c>
      <c r="H8" s="1">
        <f>IFERROR(__xludf.DUMMYFUNCTION("""COMPUTED_VALUE"""),148.64)</f>
        <v>148.64</v>
      </c>
      <c r="J8" s="2">
        <f>IFERROR(__xludf.DUMMYFUNCTION("""COMPUTED_VALUE"""),45301.66666666667)</f>
        <v>45301.66667</v>
      </c>
      <c r="K8" s="1">
        <f>IFERROR(__xludf.DUMMYFUNCTION("""COMPUTED_VALUE"""),149.33)</f>
        <v>149.33</v>
      </c>
      <c r="M8" s="2">
        <f>IFERROR(__xludf.DUMMYFUNCTION("""COMPUTED_VALUE"""),45301.66666666667)</f>
        <v>45301.66667</v>
      </c>
      <c r="N8" s="1">
        <f>IFERROR(__xludf.DUMMYFUNCTION("""COMPUTED_VALUE"""),4250482.0)</f>
        <v>4250482</v>
      </c>
    </row>
    <row r="9">
      <c r="A9" s="2">
        <f>IFERROR(__xludf.DUMMYFUNCTION("""COMPUTED_VALUE"""),45302.66666666667)</f>
        <v>45302.66667</v>
      </c>
      <c r="B9" s="1">
        <f>IFERROR(__xludf.DUMMYFUNCTION("""COMPUTED_VALUE"""),148.91)</f>
        <v>148.91</v>
      </c>
      <c r="D9" s="2">
        <f>IFERROR(__xludf.DUMMYFUNCTION("""COMPUTED_VALUE"""),45302.66666666667)</f>
        <v>45302.66667</v>
      </c>
      <c r="E9" s="1">
        <f>IFERROR(__xludf.DUMMYFUNCTION("""COMPUTED_VALUE"""),149.53)</f>
        <v>149.53</v>
      </c>
      <c r="G9" s="2">
        <f>IFERROR(__xludf.DUMMYFUNCTION("""COMPUTED_VALUE"""),45302.66666666667)</f>
        <v>45302.66667</v>
      </c>
      <c r="H9" s="1">
        <f>IFERROR(__xludf.DUMMYFUNCTION("""COMPUTED_VALUE"""),146.45)</f>
        <v>146.45</v>
      </c>
      <c r="J9" s="2">
        <f>IFERROR(__xludf.DUMMYFUNCTION("""COMPUTED_VALUE"""),45302.66666666667)</f>
        <v>45302.66667</v>
      </c>
      <c r="K9" s="1">
        <f>IFERROR(__xludf.DUMMYFUNCTION("""COMPUTED_VALUE"""),148.42)</f>
        <v>148.42</v>
      </c>
      <c r="M9" s="2">
        <f>IFERROR(__xludf.DUMMYFUNCTION("""COMPUTED_VALUE"""),45302.66666666667)</f>
        <v>45302.66667</v>
      </c>
      <c r="N9" s="1">
        <f>IFERROR(__xludf.DUMMYFUNCTION("""COMPUTED_VALUE"""),3406320.0)</f>
        <v>3406320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IFERROR(__xludf.DUMMYFUNCTION("""COMPUTED_VALUE"""),149.17)</f>
        <v>149.17</v>
      </c>
      <c r="D10" s="2">
        <f>IFERROR(__xludf.DUMMYFUNCTION("""COMPUTED_VALUE"""),45303.66666666667)</f>
        <v>45303.66667</v>
      </c>
      <c r="E10" s="1">
        <f>IFERROR(__xludf.DUMMYFUNCTION("""COMPUTED_VALUE"""),150.12)</f>
        <v>150.12</v>
      </c>
      <c r="G10" s="2">
        <f>IFERROR(__xludf.DUMMYFUNCTION("""COMPUTED_VALUE"""),45303.66666666667)</f>
        <v>45303.66667</v>
      </c>
      <c r="H10" s="1">
        <f>IFERROR(__xludf.DUMMYFUNCTION("""COMPUTED_VALUE"""),142.85)</f>
        <v>142.85</v>
      </c>
      <c r="J10" s="2">
        <f>IFERROR(__xludf.DUMMYFUNCTION("""COMPUTED_VALUE"""),45303.66666666667)</f>
        <v>45303.66667</v>
      </c>
      <c r="K10" s="1">
        <f>IFERROR(__xludf.DUMMYFUNCTION("""COMPUTED_VALUE"""),143.52)</f>
        <v>143.52</v>
      </c>
      <c r="M10" s="2">
        <f>IFERROR(__xludf.DUMMYFUNCTION("""COMPUTED_VALUE"""),45303.66666666667)</f>
        <v>45303.66667</v>
      </c>
      <c r="N10" s="1">
        <f>IFERROR(__xludf.DUMMYFUNCTION("""COMPUTED_VALUE"""),5215455.0)</f>
        <v>5215455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IFERROR(__xludf.DUMMYFUNCTION("""COMPUTED_VALUE"""),142.62)</f>
        <v>142.62</v>
      </c>
      <c r="D11" s="2">
        <f>IFERROR(__xludf.DUMMYFUNCTION("""COMPUTED_VALUE"""),45307.66666666667)</f>
        <v>45307.66667</v>
      </c>
      <c r="E11" s="1">
        <f>IFERROR(__xludf.DUMMYFUNCTION("""COMPUTED_VALUE"""),142.62)</f>
        <v>142.62</v>
      </c>
      <c r="G11" s="2">
        <f>IFERROR(__xludf.DUMMYFUNCTION("""COMPUTED_VALUE"""),45307.66666666667)</f>
        <v>45307.66667</v>
      </c>
      <c r="H11" s="1">
        <f>IFERROR(__xludf.DUMMYFUNCTION("""COMPUTED_VALUE"""),139.94)</f>
        <v>139.94</v>
      </c>
      <c r="J11" s="2">
        <f>IFERROR(__xludf.DUMMYFUNCTION("""COMPUTED_VALUE"""),45307.66666666667)</f>
        <v>45307.66667</v>
      </c>
      <c r="K11" s="1">
        <f>IFERROR(__xludf.DUMMYFUNCTION("""COMPUTED_VALUE"""),140.57)</f>
        <v>140.57</v>
      </c>
      <c r="M11" s="2">
        <f>IFERROR(__xludf.DUMMYFUNCTION("""COMPUTED_VALUE"""),45307.66666666667)</f>
        <v>45307.66667</v>
      </c>
      <c r="N11" s="1">
        <f>IFERROR(__xludf.DUMMYFUNCTION("""COMPUTED_VALUE"""),4656277.0)</f>
        <v>4656277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IFERROR(__xludf.DUMMYFUNCTION("""COMPUTED_VALUE"""),140.27)</f>
        <v>140.27</v>
      </c>
      <c r="D12" s="2">
        <f>IFERROR(__xludf.DUMMYFUNCTION("""COMPUTED_VALUE"""),45308.66666666667)</f>
        <v>45308.66667</v>
      </c>
      <c r="E12" s="1">
        <f>IFERROR(__xludf.DUMMYFUNCTION("""COMPUTED_VALUE"""),140.42)</f>
        <v>140.42</v>
      </c>
      <c r="G12" s="2">
        <f>IFERROR(__xludf.DUMMYFUNCTION("""COMPUTED_VALUE"""),45308.66666666667)</f>
        <v>45308.66667</v>
      </c>
      <c r="H12" s="1">
        <f>IFERROR(__xludf.DUMMYFUNCTION("""COMPUTED_VALUE"""),138.21)</f>
        <v>138.21</v>
      </c>
      <c r="J12" s="2">
        <f>IFERROR(__xludf.DUMMYFUNCTION("""COMPUTED_VALUE"""),45308.66666666667)</f>
        <v>45308.66667</v>
      </c>
      <c r="K12" s="1">
        <f>IFERROR(__xludf.DUMMYFUNCTION("""COMPUTED_VALUE"""),138.75)</f>
        <v>138.75</v>
      </c>
      <c r="M12" s="2">
        <f>IFERROR(__xludf.DUMMYFUNCTION("""COMPUTED_VALUE"""),45308.66666666667)</f>
        <v>45308.66667</v>
      </c>
      <c r="N12" s="1">
        <f>IFERROR(__xludf.DUMMYFUNCTION("""COMPUTED_VALUE"""),4350358.0)</f>
        <v>4350358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IFERROR(__xludf.DUMMYFUNCTION("""COMPUTED_VALUE"""),139.09)</f>
        <v>139.09</v>
      </c>
      <c r="D13" s="2">
        <f>IFERROR(__xludf.DUMMYFUNCTION("""COMPUTED_VALUE"""),45309.66666666667)</f>
        <v>45309.66667</v>
      </c>
      <c r="E13" s="1">
        <f>IFERROR(__xludf.DUMMYFUNCTION("""COMPUTED_VALUE"""),139.71)</f>
        <v>139.71</v>
      </c>
      <c r="G13" s="2">
        <f>IFERROR(__xludf.DUMMYFUNCTION("""COMPUTED_VALUE"""),45309.66666666667)</f>
        <v>45309.66667</v>
      </c>
      <c r="H13" s="1">
        <f>IFERROR(__xludf.DUMMYFUNCTION("""COMPUTED_VALUE"""),137.44)</f>
        <v>137.44</v>
      </c>
      <c r="J13" s="2">
        <f>IFERROR(__xludf.DUMMYFUNCTION("""COMPUTED_VALUE"""),45309.66666666667)</f>
        <v>45309.66667</v>
      </c>
      <c r="K13" s="1">
        <f>IFERROR(__xludf.DUMMYFUNCTION("""COMPUTED_VALUE"""),138.99)</f>
        <v>138.99</v>
      </c>
      <c r="M13" s="2">
        <f>IFERROR(__xludf.DUMMYFUNCTION("""COMPUTED_VALUE"""),45309.66666666667)</f>
        <v>45309.66667</v>
      </c>
      <c r="N13" s="1">
        <f>IFERROR(__xludf.DUMMYFUNCTION("""COMPUTED_VALUE"""),4095115.0)</f>
        <v>4095115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IFERROR(__xludf.DUMMYFUNCTION("""COMPUTED_VALUE"""),139.2)</f>
        <v>139.2</v>
      </c>
      <c r="D14" s="2">
        <f>IFERROR(__xludf.DUMMYFUNCTION("""COMPUTED_VALUE"""),45310.66666666667)</f>
        <v>45310.66667</v>
      </c>
      <c r="E14" s="1">
        <f>IFERROR(__xludf.DUMMYFUNCTION("""COMPUTED_VALUE"""),140.55)</f>
        <v>140.55</v>
      </c>
      <c r="G14" s="2">
        <f>IFERROR(__xludf.DUMMYFUNCTION("""COMPUTED_VALUE"""),45310.66666666667)</f>
        <v>45310.66667</v>
      </c>
      <c r="H14" s="1">
        <f>IFERROR(__xludf.DUMMYFUNCTION("""COMPUTED_VALUE"""),137.94)</f>
        <v>137.94</v>
      </c>
      <c r="J14" s="2">
        <f>IFERROR(__xludf.DUMMYFUNCTION("""COMPUTED_VALUE"""),45310.66666666667)</f>
        <v>45310.66667</v>
      </c>
      <c r="K14" s="1">
        <f>IFERROR(__xludf.DUMMYFUNCTION("""COMPUTED_VALUE"""),140.12)</f>
        <v>140.12</v>
      </c>
      <c r="M14" s="2">
        <f>IFERROR(__xludf.DUMMYFUNCTION("""COMPUTED_VALUE"""),45310.66666666667)</f>
        <v>45310.66667</v>
      </c>
      <c r="N14" s="1">
        <f>IFERROR(__xludf.DUMMYFUNCTION("""COMPUTED_VALUE"""),3868312.0)</f>
        <v>3868312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IFERROR(__xludf.DUMMYFUNCTION("""COMPUTED_VALUE"""),140.12)</f>
        <v>140.12</v>
      </c>
      <c r="D15" s="2">
        <f>IFERROR(__xludf.DUMMYFUNCTION("""COMPUTED_VALUE"""),45313.66666666667)</f>
        <v>45313.66667</v>
      </c>
      <c r="E15" s="1">
        <f>IFERROR(__xludf.DUMMYFUNCTION("""COMPUTED_VALUE"""),144.0)</f>
        <v>144</v>
      </c>
      <c r="G15" s="2">
        <f>IFERROR(__xludf.DUMMYFUNCTION("""COMPUTED_VALUE"""),45313.66666666667)</f>
        <v>45313.66667</v>
      </c>
      <c r="H15" s="1">
        <f>IFERROR(__xludf.DUMMYFUNCTION("""COMPUTED_VALUE"""),140.12)</f>
        <v>140.12</v>
      </c>
      <c r="J15" s="2">
        <f>IFERROR(__xludf.DUMMYFUNCTION("""COMPUTED_VALUE"""),45313.66666666667)</f>
        <v>45313.66667</v>
      </c>
      <c r="K15" s="1">
        <f>IFERROR(__xludf.DUMMYFUNCTION("""COMPUTED_VALUE"""),143.52)</f>
        <v>143.52</v>
      </c>
      <c r="M15" s="2">
        <f>IFERROR(__xludf.DUMMYFUNCTION("""COMPUTED_VALUE"""),45313.66666666667)</f>
        <v>45313.66667</v>
      </c>
      <c r="N15" s="1">
        <f>IFERROR(__xludf.DUMMYFUNCTION("""COMPUTED_VALUE"""),6593354.0)</f>
        <v>6593354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IFERROR(__xludf.DUMMYFUNCTION("""COMPUTED_VALUE"""),143.92)</f>
        <v>143.92</v>
      </c>
      <c r="D16" s="2">
        <f>IFERROR(__xludf.DUMMYFUNCTION("""COMPUTED_VALUE"""),45314.66666666667)</f>
        <v>45314.66667</v>
      </c>
      <c r="E16" s="1">
        <f>IFERROR(__xludf.DUMMYFUNCTION("""COMPUTED_VALUE"""),145.48)</f>
        <v>145.48</v>
      </c>
      <c r="G16" s="2">
        <f>IFERROR(__xludf.DUMMYFUNCTION("""COMPUTED_VALUE"""),45314.66666666667)</f>
        <v>45314.66667</v>
      </c>
      <c r="H16" s="1">
        <f>IFERROR(__xludf.DUMMYFUNCTION("""COMPUTED_VALUE"""),141.94)</f>
        <v>141.94</v>
      </c>
      <c r="J16" s="2">
        <f>IFERROR(__xludf.DUMMYFUNCTION("""COMPUTED_VALUE"""),45314.66666666667)</f>
        <v>45314.66667</v>
      </c>
      <c r="K16" s="1">
        <f>IFERROR(__xludf.DUMMYFUNCTION("""COMPUTED_VALUE"""),142.04)</f>
        <v>142.04</v>
      </c>
      <c r="M16" s="2">
        <f>IFERROR(__xludf.DUMMYFUNCTION("""COMPUTED_VALUE"""),45314.66666666667)</f>
        <v>45314.66667</v>
      </c>
      <c r="N16" s="1">
        <f>IFERROR(__xludf.DUMMYFUNCTION("""COMPUTED_VALUE"""),5817611.0)</f>
        <v>5817611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IFERROR(__xludf.DUMMYFUNCTION("""COMPUTED_VALUE"""),142.99)</f>
        <v>142.99</v>
      </c>
      <c r="D17" s="2">
        <f>IFERROR(__xludf.DUMMYFUNCTION("""COMPUTED_VALUE"""),45315.66666666667)</f>
        <v>45315.66667</v>
      </c>
      <c r="E17" s="1">
        <f>IFERROR(__xludf.DUMMYFUNCTION("""COMPUTED_VALUE"""),143.3)</f>
        <v>143.3</v>
      </c>
      <c r="G17" s="2">
        <f>IFERROR(__xludf.DUMMYFUNCTION("""COMPUTED_VALUE"""),45315.66666666667)</f>
        <v>45315.66667</v>
      </c>
      <c r="H17" s="1">
        <f>IFERROR(__xludf.DUMMYFUNCTION("""COMPUTED_VALUE"""),139.92)</f>
        <v>139.92</v>
      </c>
      <c r="J17" s="2">
        <f>IFERROR(__xludf.DUMMYFUNCTION("""COMPUTED_VALUE"""),45315.66666666667)</f>
        <v>45315.66667</v>
      </c>
      <c r="K17" s="1">
        <f>IFERROR(__xludf.DUMMYFUNCTION("""COMPUTED_VALUE"""),140.28)</f>
        <v>140.28</v>
      </c>
      <c r="M17" s="2">
        <f>IFERROR(__xludf.DUMMYFUNCTION("""COMPUTED_VALUE"""),45315.66666666667)</f>
        <v>45315.66667</v>
      </c>
      <c r="N17" s="1">
        <f>IFERROR(__xludf.DUMMYFUNCTION("""COMPUTED_VALUE"""),4556003.0)</f>
        <v>4556003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IFERROR(__xludf.DUMMYFUNCTION("""COMPUTED_VALUE"""),141.01)</f>
        <v>141.01</v>
      </c>
      <c r="D18" s="2">
        <f>IFERROR(__xludf.DUMMYFUNCTION("""COMPUTED_VALUE"""),45316.66666666667)</f>
        <v>45316.66667</v>
      </c>
      <c r="E18" s="1">
        <f>IFERROR(__xludf.DUMMYFUNCTION("""COMPUTED_VALUE"""),144.15)</f>
        <v>144.15</v>
      </c>
      <c r="G18" s="2">
        <f>IFERROR(__xludf.DUMMYFUNCTION("""COMPUTED_VALUE"""),45316.66666666667)</f>
        <v>45316.66667</v>
      </c>
      <c r="H18" s="1">
        <f>IFERROR(__xludf.DUMMYFUNCTION("""COMPUTED_VALUE"""),141.01)</f>
        <v>141.01</v>
      </c>
      <c r="J18" s="2">
        <f>IFERROR(__xludf.DUMMYFUNCTION("""COMPUTED_VALUE"""),45316.66666666667)</f>
        <v>45316.66667</v>
      </c>
      <c r="K18" s="1">
        <f>IFERROR(__xludf.DUMMYFUNCTION("""COMPUTED_VALUE"""),143.9)</f>
        <v>143.9</v>
      </c>
      <c r="M18" s="2">
        <f>IFERROR(__xludf.DUMMYFUNCTION("""COMPUTED_VALUE"""),45316.66666666667)</f>
        <v>45316.66667</v>
      </c>
      <c r="N18" s="1">
        <f>IFERROR(__xludf.DUMMYFUNCTION("""COMPUTED_VALUE"""),5168407.0)</f>
        <v>5168407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IFERROR(__xludf.DUMMYFUNCTION("""COMPUTED_VALUE"""),144.2)</f>
        <v>144.2</v>
      </c>
      <c r="D19" s="2">
        <f>IFERROR(__xludf.DUMMYFUNCTION("""COMPUTED_VALUE"""),45317.66666666667)</f>
        <v>45317.66667</v>
      </c>
      <c r="E19" s="1">
        <f>IFERROR(__xludf.DUMMYFUNCTION("""COMPUTED_VALUE"""),146.84)</f>
        <v>146.84</v>
      </c>
      <c r="G19" s="2">
        <f>IFERROR(__xludf.DUMMYFUNCTION("""COMPUTED_VALUE"""),45317.66666666667)</f>
        <v>45317.66667</v>
      </c>
      <c r="H19" s="1">
        <f>IFERROR(__xludf.DUMMYFUNCTION("""COMPUTED_VALUE"""),144.2)</f>
        <v>144.2</v>
      </c>
      <c r="J19" s="2">
        <f>IFERROR(__xludf.DUMMYFUNCTION("""COMPUTED_VALUE"""),45317.66666666667)</f>
        <v>45317.66667</v>
      </c>
      <c r="K19" s="1">
        <f>IFERROR(__xludf.DUMMYFUNCTION("""COMPUTED_VALUE"""),146.34)</f>
        <v>146.34</v>
      </c>
      <c r="M19" s="2">
        <f>IFERROR(__xludf.DUMMYFUNCTION("""COMPUTED_VALUE"""),45317.66666666667)</f>
        <v>45317.66667</v>
      </c>
      <c r="N19" s="1">
        <f>IFERROR(__xludf.DUMMYFUNCTION("""COMPUTED_VALUE"""),4320164.0)</f>
        <v>4320164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IFERROR(__xludf.DUMMYFUNCTION("""COMPUTED_VALUE"""),146.31)</f>
        <v>146.31</v>
      </c>
      <c r="D20" s="2">
        <f>IFERROR(__xludf.DUMMYFUNCTION("""COMPUTED_VALUE"""),45320.66666666667)</f>
        <v>45320.66667</v>
      </c>
      <c r="E20" s="1">
        <f>IFERROR(__xludf.DUMMYFUNCTION("""COMPUTED_VALUE"""),147.4)</f>
        <v>147.4</v>
      </c>
      <c r="G20" s="2">
        <f>IFERROR(__xludf.DUMMYFUNCTION("""COMPUTED_VALUE"""),45320.66666666667)</f>
        <v>45320.66667</v>
      </c>
      <c r="H20" s="1">
        <f>IFERROR(__xludf.DUMMYFUNCTION("""COMPUTED_VALUE"""),144.92)</f>
        <v>144.92</v>
      </c>
      <c r="J20" s="2">
        <f>IFERROR(__xludf.DUMMYFUNCTION("""COMPUTED_VALUE"""),45320.66666666667)</f>
        <v>45320.66667</v>
      </c>
      <c r="K20" s="1">
        <f>IFERROR(__xludf.DUMMYFUNCTION("""COMPUTED_VALUE"""),146.84)</f>
        <v>146.84</v>
      </c>
      <c r="M20" s="2">
        <f>IFERROR(__xludf.DUMMYFUNCTION("""COMPUTED_VALUE"""),45320.66666666667)</f>
        <v>45320.66667</v>
      </c>
      <c r="N20" s="1">
        <f>IFERROR(__xludf.DUMMYFUNCTION("""COMPUTED_VALUE"""),6765015.0)</f>
        <v>6765015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IFERROR(__xludf.DUMMYFUNCTION("""COMPUTED_VALUE"""),143.45)</f>
        <v>143.45</v>
      </c>
      <c r="D21" s="2">
        <f>IFERROR(__xludf.DUMMYFUNCTION("""COMPUTED_VALUE"""),45321.66666666667)</f>
        <v>45321.66667</v>
      </c>
      <c r="E21" s="1">
        <f>IFERROR(__xludf.DUMMYFUNCTION("""COMPUTED_VALUE"""),143.45)</f>
        <v>143.45</v>
      </c>
      <c r="G21" s="2">
        <f>IFERROR(__xludf.DUMMYFUNCTION("""COMPUTED_VALUE"""),45321.66666666667)</f>
        <v>45321.66667</v>
      </c>
      <c r="H21" s="1">
        <f>IFERROR(__xludf.DUMMYFUNCTION("""COMPUTED_VALUE"""),140.68)</f>
        <v>140.68</v>
      </c>
      <c r="J21" s="2">
        <f>IFERROR(__xludf.DUMMYFUNCTION("""COMPUTED_VALUE"""),45321.66666666667)</f>
        <v>45321.66667</v>
      </c>
      <c r="K21" s="1">
        <f>IFERROR(__xludf.DUMMYFUNCTION("""COMPUTED_VALUE"""),140.71)</f>
        <v>140.71</v>
      </c>
      <c r="M21" s="2">
        <f>IFERROR(__xludf.DUMMYFUNCTION("""COMPUTED_VALUE"""),45321.66666666667)</f>
        <v>45321.66667</v>
      </c>
      <c r="N21" s="1">
        <f>IFERROR(__xludf.DUMMYFUNCTION("""COMPUTED_VALUE"""),7581528.0)</f>
        <v>7581528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IFERROR(__xludf.DUMMYFUNCTION("""COMPUTED_VALUE"""),140.71)</f>
        <v>140.71</v>
      </c>
      <c r="D22" s="2">
        <f>IFERROR(__xludf.DUMMYFUNCTION("""COMPUTED_VALUE"""),45322.66666666667)</f>
        <v>45322.66667</v>
      </c>
      <c r="E22" s="1">
        <f>IFERROR(__xludf.DUMMYFUNCTION("""COMPUTED_VALUE"""),142.52)</f>
        <v>142.52</v>
      </c>
      <c r="G22" s="2">
        <f>IFERROR(__xludf.DUMMYFUNCTION("""COMPUTED_VALUE"""),45322.66666666667)</f>
        <v>45322.66667</v>
      </c>
      <c r="H22" s="1">
        <f>IFERROR(__xludf.DUMMYFUNCTION("""COMPUTED_VALUE"""),137.11)</f>
        <v>137.11</v>
      </c>
      <c r="J22" s="2">
        <f>IFERROR(__xludf.DUMMYFUNCTION("""COMPUTED_VALUE"""),45322.66666666667)</f>
        <v>45322.66667</v>
      </c>
      <c r="K22" s="1">
        <f>IFERROR(__xludf.DUMMYFUNCTION("""COMPUTED_VALUE"""),137.62)</f>
        <v>137.62</v>
      </c>
      <c r="M22" s="2">
        <f>IFERROR(__xludf.DUMMYFUNCTION("""COMPUTED_VALUE"""),45322.66666666667)</f>
        <v>45322.66667</v>
      </c>
      <c r="N22" s="1">
        <f>IFERROR(__xludf.DUMMYFUNCTION("""COMPUTED_VALUE"""),8446603.0)</f>
        <v>8446603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IFERROR(__xludf.DUMMYFUNCTION("""COMPUTED_VALUE"""),138.39)</f>
        <v>138.39</v>
      </c>
      <c r="D23" s="2">
        <f>IFERROR(__xludf.DUMMYFUNCTION("""COMPUTED_VALUE"""),45323.66666666667)</f>
        <v>45323.66667</v>
      </c>
      <c r="E23" s="1">
        <f>IFERROR(__xludf.DUMMYFUNCTION("""COMPUTED_VALUE"""),140.07)</f>
        <v>140.07</v>
      </c>
      <c r="G23" s="2">
        <f>IFERROR(__xludf.DUMMYFUNCTION("""COMPUTED_VALUE"""),45323.66666666667)</f>
        <v>45323.66667</v>
      </c>
      <c r="H23" s="1">
        <f>IFERROR(__xludf.DUMMYFUNCTION("""COMPUTED_VALUE"""),137.39)</f>
        <v>137.39</v>
      </c>
      <c r="J23" s="2">
        <f>IFERROR(__xludf.DUMMYFUNCTION("""COMPUTED_VALUE"""),45323.66666666667)</f>
        <v>45323.66667</v>
      </c>
      <c r="K23" s="1">
        <f>IFERROR(__xludf.DUMMYFUNCTION("""COMPUTED_VALUE"""),139.93)</f>
        <v>139.93</v>
      </c>
      <c r="M23" s="2">
        <f>IFERROR(__xludf.DUMMYFUNCTION("""COMPUTED_VALUE"""),45323.66666666667)</f>
        <v>45323.66667</v>
      </c>
      <c r="N23" s="1">
        <f>IFERROR(__xludf.DUMMYFUNCTION("""COMPUTED_VALUE"""),4853850.0)</f>
        <v>4853850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IFERROR(__xludf.DUMMYFUNCTION("""COMPUTED_VALUE"""),137.98)</f>
        <v>137.98</v>
      </c>
      <c r="D24" s="2">
        <f>IFERROR(__xludf.DUMMYFUNCTION("""COMPUTED_VALUE"""),45324.66666666667)</f>
        <v>45324.66667</v>
      </c>
      <c r="E24" s="1">
        <f>IFERROR(__xludf.DUMMYFUNCTION("""COMPUTED_VALUE"""),140.76)</f>
        <v>140.76</v>
      </c>
      <c r="G24" s="2">
        <f>IFERROR(__xludf.DUMMYFUNCTION("""COMPUTED_VALUE"""),45324.66666666667)</f>
        <v>45324.66667</v>
      </c>
      <c r="H24" s="1">
        <f>IFERROR(__xludf.DUMMYFUNCTION("""COMPUTED_VALUE"""),136.4)</f>
        <v>136.4</v>
      </c>
      <c r="J24" s="2">
        <f>IFERROR(__xludf.DUMMYFUNCTION("""COMPUTED_VALUE"""),45324.66666666667)</f>
        <v>45324.66667</v>
      </c>
      <c r="K24" s="1">
        <f>IFERROR(__xludf.DUMMYFUNCTION("""COMPUTED_VALUE"""),139.58)</f>
        <v>139.58</v>
      </c>
      <c r="M24" s="2">
        <f>IFERROR(__xludf.DUMMYFUNCTION("""COMPUTED_VALUE"""),45324.66666666667)</f>
        <v>45324.66667</v>
      </c>
      <c r="N24" s="1">
        <f>IFERROR(__xludf.DUMMYFUNCTION("""COMPUTED_VALUE"""),5130209.0)</f>
        <v>5130209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IFERROR(__xludf.DUMMYFUNCTION("""COMPUTED_VALUE"""),139.13)</f>
        <v>139.13</v>
      </c>
      <c r="D25" s="2">
        <f>IFERROR(__xludf.DUMMYFUNCTION("""COMPUTED_VALUE"""),45327.66666666667)</f>
        <v>45327.66667</v>
      </c>
      <c r="E25" s="1">
        <f>IFERROR(__xludf.DUMMYFUNCTION("""COMPUTED_VALUE"""),139.13)</f>
        <v>139.13</v>
      </c>
      <c r="G25" s="2">
        <f>IFERROR(__xludf.DUMMYFUNCTION("""COMPUTED_VALUE"""),45327.66666666667)</f>
        <v>45327.66667</v>
      </c>
      <c r="H25" s="1">
        <f>IFERROR(__xludf.DUMMYFUNCTION("""COMPUTED_VALUE"""),135.22)</f>
        <v>135.22</v>
      </c>
      <c r="J25" s="2">
        <f>IFERROR(__xludf.DUMMYFUNCTION("""COMPUTED_VALUE"""),45327.66666666667)</f>
        <v>45327.66667</v>
      </c>
      <c r="K25" s="1">
        <f>IFERROR(__xludf.DUMMYFUNCTION("""COMPUTED_VALUE"""),135.93)</f>
        <v>135.93</v>
      </c>
      <c r="M25" s="2">
        <f>IFERROR(__xludf.DUMMYFUNCTION("""COMPUTED_VALUE"""),45327.66666666667)</f>
        <v>45327.66667</v>
      </c>
      <c r="N25" s="1">
        <f>IFERROR(__xludf.DUMMYFUNCTION("""COMPUTED_VALUE"""),4753385.0)</f>
        <v>4753385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IFERROR(__xludf.DUMMYFUNCTION("""COMPUTED_VALUE"""),135.9)</f>
        <v>135.9</v>
      </c>
      <c r="D26" s="2">
        <f>IFERROR(__xludf.DUMMYFUNCTION("""COMPUTED_VALUE"""),45328.66666666667)</f>
        <v>45328.66667</v>
      </c>
      <c r="E26" s="1">
        <f>IFERROR(__xludf.DUMMYFUNCTION("""COMPUTED_VALUE"""),137.71)</f>
        <v>137.71</v>
      </c>
      <c r="G26" s="2">
        <f>IFERROR(__xludf.DUMMYFUNCTION("""COMPUTED_VALUE"""),45328.66666666667)</f>
        <v>45328.66667</v>
      </c>
      <c r="H26" s="1">
        <f>IFERROR(__xludf.DUMMYFUNCTION("""COMPUTED_VALUE"""),135.53)</f>
        <v>135.53</v>
      </c>
      <c r="J26" s="2">
        <f>IFERROR(__xludf.DUMMYFUNCTION("""COMPUTED_VALUE"""),45328.66666666667)</f>
        <v>45328.66667</v>
      </c>
      <c r="K26" s="1">
        <f>IFERROR(__xludf.DUMMYFUNCTION("""COMPUTED_VALUE"""),137.21)</f>
        <v>137.21</v>
      </c>
      <c r="M26" s="2">
        <f>IFERROR(__xludf.DUMMYFUNCTION("""COMPUTED_VALUE"""),45328.66666666667)</f>
        <v>45328.66667</v>
      </c>
      <c r="N26" s="1">
        <f>IFERROR(__xludf.DUMMYFUNCTION("""COMPUTED_VALUE"""),5056961.0)</f>
        <v>5056961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IFERROR(__xludf.DUMMYFUNCTION("""COMPUTED_VALUE"""),137.25)</f>
        <v>137.25</v>
      </c>
      <c r="D27" s="2">
        <f>IFERROR(__xludf.DUMMYFUNCTION("""COMPUTED_VALUE"""),45329.66666666667)</f>
        <v>45329.66667</v>
      </c>
      <c r="E27" s="1">
        <f>IFERROR(__xludf.DUMMYFUNCTION("""COMPUTED_VALUE"""),137.73)</f>
        <v>137.73</v>
      </c>
      <c r="G27" s="2">
        <f>IFERROR(__xludf.DUMMYFUNCTION("""COMPUTED_VALUE"""),45329.66666666667)</f>
        <v>45329.66667</v>
      </c>
      <c r="H27" s="1">
        <f>IFERROR(__xludf.DUMMYFUNCTION("""COMPUTED_VALUE"""),136.0)</f>
        <v>136</v>
      </c>
      <c r="J27" s="2">
        <f>IFERROR(__xludf.DUMMYFUNCTION("""COMPUTED_VALUE"""),45329.66666666667)</f>
        <v>45329.66667</v>
      </c>
      <c r="K27" s="1">
        <f>IFERROR(__xludf.DUMMYFUNCTION("""COMPUTED_VALUE"""),136.35)</f>
        <v>136.35</v>
      </c>
      <c r="M27" s="2">
        <f>IFERROR(__xludf.DUMMYFUNCTION("""COMPUTED_VALUE"""),45329.66666666667)</f>
        <v>45329.66667</v>
      </c>
      <c r="N27" s="1">
        <f>IFERROR(__xludf.DUMMYFUNCTION("""COMPUTED_VALUE"""),4921886.0)</f>
        <v>4921886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IFERROR(__xludf.DUMMYFUNCTION("""COMPUTED_VALUE"""),136.33)</f>
        <v>136.33</v>
      </c>
      <c r="D28" s="2">
        <f>IFERROR(__xludf.DUMMYFUNCTION("""COMPUTED_VALUE"""),45330.66666666667)</f>
        <v>45330.66667</v>
      </c>
      <c r="E28" s="1">
        <f>IFERROR(__xludf.DUMMYFUNCTION("""COMPUTED_VALUE"""),140.53)</f>
        <v>140.53</v>
      </c>
      <c r="G28" s="2">
        <f>IFERROR(__xludf.DUMMYFUNCTION("""COMPUTED_VALUE"""),45330.66666666667)</f>
        <v>45330.66667</v>
      </c>
      <c r="H28" s="1">
        <f>IFERROR(__xludf.DUMMYFUNCTION("""COMPUTED_VALUE"""),136.29)</f>
        <v>136.29</v>
      </c>
      <c r="J28" s="2">
        <f>IFERROR(__xludf.DUMMYFUNCTION("""COMPUTED_VALUE"""),45330.66666666667)</f>
        <v>45330.66667</v>
      </c>
      <c r="K28" s="1">
        <f>IFERROR(__xludf.DUMMYFUNCTION("""COMPUTED_VALUE"""),140.34)</f>
        <v>140.34</v>
      </c>
      <c r="M28" s="2">
        <f>IFERROR(__xludf.DUMMYFUNCTION("""COMPUTED_VALUE"""),45330.66666666667)</f>
        <v>45330.66667</v>
      </c>
      <c r="N28" s="1">
        <f>IFERROR(__xludf.DUMMYFUNCTION("""COMPUTED_VALUE"""),6433111.0)</f>
        <v>6433111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IFERROR(__xludf.DUMMYFUNCTION("""COMPUTED_VALUE"""),138.84)</f>
        <v>138.84</v>
      </c>
      <c r="D29" s="2">
        <f>IFERROR(__xludf.DUMMYFUNCTION("""COMPUTED_VALUE"""),45331.66666666667)</f>
        <v>45331.66667</v>
      </c>
      <c r="E29" s="1">
        <f>IFERROR(__xludf.DUMMYFUNCTION("""COMPUTED_VALUE"""),138.91)</f>
        <v>138.91</v>
      </c>
      <c r="G29" s="2">
        <f>IFERROR(__xludf.DUMMYFUNCTION("""COMPUTED_VALUE"""),45331.66666666667)</f>
        <v>45331.66667</v>
      </c>
      <c r="H29" s="1">
        <f>IFERROR(__xludf.DUMMYFUNCTION("""COMPUTED_VALUE"""),134.17)</f>
        <v>134.17</v>
      </c>
      <c r="J29" s="2">
        <f>IFERROR(__xludf.DUMMYFUNCTION("""COMPUTED_VALUE"""),45331.66666666667)</f>
        <v>45331.66667</v>
      </c>
      <c r="K29" s="1">
        <f>IFERROR(__xludf.DUMMYFUNCTION("""COMPUTED_VALUE"""),134.44)</f>
        <v>134.44</v>
      </c>
      <c r="M29" s="2">
        <f>IFERROR(__xludf.DUMMYFUNCTION("""COMPUTED_VALUE"""),45331.66666666667)</f>
        <v>45331.66667</v>
      </c>
      <c r="N29" s="1">
        <f>IFERROR(__xludf.DUMMYFUNCTION("""COMPUTED_VALUE"""),1.9472802E7)</f>
        <v>19472802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IFERROR(__xludf.DUMMYFUNCTION("""COMPUTED_VALUE"""),134.47)</f>
        <v>134.47</v>
      </c>
      <c r="D30" s="2">
        <f>IFERROR(__xludf.DUMMYFUNCTION("""COMPUTED_VALUE"""),45334.66666666667)</f>
        <v>45334.66667</v>
      </c>
      <c r="E30" s="1">
        <f>IFERROR(__xludf.DUMMYFUNCTION("""COMPUTED_VALUE"""),140.57)</f>
        <v>140.57</v>
      </c>
      <c r="G30" s="2">
        <f>IFERROR(__xludf.DUMMYFUNCTION("""COMPUTED_VALUE"""),45334.66666666667)</f>
        <v>45334.66667</v>
      </c>
      <c r="H30" s="1">
        <f>IFERROR(__xludf.DUMMYFUNCTION("""COMPUTED_VALUE"""),134.25)</f>
        <v>134.25</v>
      </c>
      <c r="J30" s="2">
        <f>IFERROR(__xludf.DUMMYFUNCTION("""COMPUTED_VALUE"""),45334.66666666667)</f>
        <v>45334.66667</v>
      </c>
      <c r="K30" s="1">
        <f>IFERROR(__xludf.DUMMYFUNCTION("""COMPUTED_VALUE"""),139.7)</f>
        <v>139.7</v>
      </c>
      <c r="M30" s="2">
        <f>IFERROR(__xludf.DUMMYFUNCTION("""COMPUTED_VALUE"""),45334.66666666667)</f>
        <v>45334.66667</v>
      </c>
      <c r="N30" s="1">
        <f>IFERROR(__xludf.DUMMYFUNCTION("""COMPUTED_VALUE"""),1.4358572E7)</f>
        <v>14358572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IFERROR(__xludf.DUMMYFUNCTION("""COMPUTED_VALUE"""),139.03)</f>
        <v>139.03</v>
      </c>
      <c r="D31" s="2">
        <f>IFERROR(__xludf.DUMMYFUNCTION("""COMPUTED_VALUE"""),45335.66666666667)</f>
        <v>45335.66667</v>
      </c>
      <c r="E31" s="1">
        <f>IFERROR(__xludf.DUMMYFUNCTION("""COMPUTED_VALUE"""),139.03)</f>
        <v>139.03</v>
      </c>
      <c r="G31" s="2">
        <f>IFERROR(__xludf.DUMMYFUNCTION("""COMPUTED_VALUE"""),45335.66666666667)</f>
        <v>45335.66667</v>
      </c>
      <c r="H31" s="1">
        <f>IFERROR(__xludf.DUMMYFUNCTION("""COMPUTED_VALUE"""),133.22)</f>
        <v>133.22</v>
      </c>
      <c r="J31" s="2">
        <f>IFERROR(__xludf.DUMMYFUNCTION("""COMPUTED_VALUE"""),45335.66666666667)</f>
        <v>45335.66667</v>
      </c>
      <c r="K31" s="1">
        <f>IFERROR(__xludf.DUMMYFUNCTION("""COMPUTED_VALUE"""),135.61)</f>
        <v>135.61</v>
      </c>
      <c r="M31" s="2">
        <f>IFERROR(__xludf.DUMMYFUNCTION("""COMPUTED_VALUE"""),45335.66666666667)</f>
        <v>45335.66667</v>
      </c>
      <c r="N31" s="1">
        <f>IFERROR(__xludf.DUMMYFUNCTION("""COMPUTED_VALUE"""),1.2581857E7)</f>
        <v>12581857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IFERROR(__xludf.DUMMYFUNCTION("""COMPUTED_VALUE"""),136.58)</f>
        <v>136.58</v>
      </c>
      <c r="D32" s="2">
        <f>IFERROR(__xludf.DUMMYFUNCTION("""COMPUTED_VALUE"""),45336.66666666667)</f>
        <v>45336.66667</v>
      </c>
      <c r="E32" s="1">
        <f>IFERROR(__xludf.DUMMYFUNCTION("""COMPUTED_VALUE"""),138.73)</f>
        <v>138.73</v>
      </c>
      <c r="G32" s="2">
        <f>IFERROR(__xludf.DUMMYFUNCTION("""COMPUTED_VALUE"""),45336.66666666667)</f>
        <v>45336.66667</v>
      </c>
      <c r="H32" s="1">
        <f>IFERROR(__xludf.DUMMYFUNCTION("""COMPUTED_VALUE"""),136.14)</f>
        <v>136.14</v>
      </c>
      <c r="J32" s="2">
        <f>IFERROR(__xludf.DUMMYFUNCTION("""COMPUTED_VALUE"""),45336.66666666667)</f>
        <v>45336.66667</v>
      </c>
      <c r="K32" s="1">
        <f>IFERROR(__xludf.DUMMYFUNCTION("""COMPUTED_VALUE"""),138.14)</f>
        <v>138.14</v>
      </c>
      <c r="M32" s="2">
        <f>IFERROR(__xludf.DUMMYFUNCTION("""COMPUTED_VALUE"""),45336.66666666667)</f>
        <v>45336.66667</v>
      </c>
      <c r="N32" s="1">
        <f>IFERROR(__xludf.DUMMYFUNCTION("""COMPUTED_VALUE"""),8968236.0)</f>
        <v>8968236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IFERROR(__xludf.DUMMYFUNCTION("""COMPUTED_VALUE"""),139.03)</f>
        <v>139.03</v>
      </c>
      <c r="D33" s="2">
        <f>IFERROR(__xludf.DUMMYFUNCTION("""COMPUTED_VALUE"""),45337.66666666667)</f>
        <v>45337.66667</v>
      </c>
      <c r="E33" s="1">
        <f>IFERROR(__xludf.DUMMYFUNCTION("""COMPUTED_VALUE"""),141.88)</f>
        <v>141.88</v>
      </c>
      <c r="G33" s="2">
        <f>IFERROR(__xludf.DUMMYFUNCTION("""COMPUTED_VALUE"""),45337.66666666667)</f>
        <v>45337.66667</v>
      </c>
      <c r="H33" s="1">
        <f>IFERROR(__xludf.DUMMYFUNCTION("""COMPUTED_VALUE"""),139.03)</f>
        <v>139.03</v>
      </c>
      <c r="J33" s="2">
        <f>IFERROR(__xludf.DUMMYFUNCTION("""COMPUTED_VALUE"""),45337.66666666667)</f>
        <v>45337.66667</v>
      </c>
      <c r="K33" s="1">
        <f>IFERROR(__xludf.DUMMYFUNCTION("""COMPUTED_VALUE"""),141.19)</f>
        <v>141.19</v>
      </c>
      <c r="M33" s="2">
        <f>IFERROR(__xludf.DUMMYFUNCTION("""COMPUTED_VALUE"""),45337.66666666667)</f>
        <v>45337.66667</v>
      </c>
      <c r="N33" s="1">
        <f>IFERROR(__xludf.DUMMYFUNCTION("""COMPUTED_VALUE"""),8637291.0)</f>
        <v>8637291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IFERROR(__xludf.DUMMYFUNCTION("""COMPUTED_VALUE"""),140.04)</f>
        <v>140.04</v>
      </c>
      <c r="D34" s="2">
        <f>IFERROR(__xludf.DUMMYFUNCTION("""COMPUTED_VALUE"""),45338.66666666667)</f>
        <v>45338.66667</v>
      </c>
      <c r="E34" s="1">
        <f>IFERROR(__xludf.DUMMYFUNCTION("""COMPUTED_VALUE"""),140.68)</f>
        <v>140.68</v>
      </c>
      <c r="G34" s="2">
        <f>IFERROR(__xludf.DUMMYFUNCTION("""COMPUTED_VALUE"""),45338.66666666667)</f>
        <v>45338.66667</v>
      </c>
      <c r="H34" s="1">
        <f>IFERROR(__xludf.DUMMYFUNCTION("""COMPUTED_VALUE"""),138.78)</f>
        <v>138.78</v>
      </c>
      <c r="J34" s="2">
        <f>IFERROR(__xludf.DUMMYFUNCTION("""COMPUTED_VALUE"""),45338.66666666667)</f>
        <v>45338.66667</v>
      </c>
      <c r="K34" s="1">
        <f>IFERROR(__xludf.DUMMYFUNCTION("""COMPUTED_VALUE"""),138.98)</f>
        <v>138.98</v>
      </c>
      <c r="M34" s="2">
        <f>IFERROR(__xludf.DUMMYFUNCTION("""COMPUTED_VALUE"""),45338.66666666667)</f>
        <v>45338.66667</v>
      </c>
      <c r="N34" s="1">
        <f>IFERROR(__xludf.DUMMYFUNCTION("""COMPUTED_VALUE"""),7771902.0)</f>
        <v>7771902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IFERROR(__xludf.DUMMYFUNCTION("""COMPUTED_VALUE"""),138.02)</f>
        <v>138.02</v>
      </c>
      <c r="D35" s="2">
        <f>IFERROR(__xludf.DUMMYFUNCTION("""COMPUTED_VALUE"""),45342.66666666667)</f>
        <v>45342.66667</v>
      </c>
      <c r="E35" s="1">
        <f>IFERROR(__xludf.DUMMYFUNCTION("""COMPUTED_VALUE"""),140.74)</f>
        <v>140.74</v>
      </c>
      <c r="G35" s="2">
        <f>IFERROR(__xludf.DUMMYFUNCTION("""COMPUTED_VALUE"""),45342.66666666667)</f>
        <v>45342.66667</v>
      </c>
      <c r="H35" s="1">
        <f>IFERROR(__xludf.DUMMYFUNCTION("""COMPUTED_VALUE"""),137.56)</f>
        <v>137.56</v>
      </c>
      <c r="J35" s="2">
        <f>IFERROR(__xludf.DUMMYFUNCTION("""COMPUTED_VALUE"""),45342.66666666667)</f>
        <v>45342.66667</v>
      </c>
      <c r="K35" s="1">
        <f>IFERROR(__xludf.DUMMYFUNCTION("""COMPUTED_VALUE"""),140.26)</f>
        <v>140.26</v>
      </c>
      <c r="M35" s="2">
        <f>IFERROR(__xludf.DUMMYFUNCTION("""COMPUTED_VALUE"""),45342.66666666667)</f>
        <v>45342.66667</v>
      </c>
      <c r="N35" s="1">
        <f>IFERROR(__xludf.DUMMYFUNCTION("""COMPUTED_VALUE"""),7256360.0)</f>
        <v>7256360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IFERROR(__xludf.DUMMYFUNCTION("""COMPUTED_VALUE"""),140.15)</f>
        <v>140.15</v>
      </c>
      <c r="D36" s="2">
        <f>IFERROR(__xludf.DUMMYFUNCTION("""COMPUTED_VALUE"""),45343.66666666667)</f>
        <v>45343.66667</v>
      </c>
      <c r="E36" s="1">
        <f>IFERROR(__xludf.DUMMYFUNCTION("""COMPUTED_VALUE"""),141.63)</f>
        <v>141.63</v>
      </c>
      <c r="G36" s="2">
        <f>IFERROR(__xludf.DUMMYFUNCTION("""COMPUTED_VALUE"""),45343.66666666667)</f>
        <v>45343.66667</v>
      </c>
      <c r="H36" s="1">
        <f>IFERROR(__xludf.DUMMYFUNCTION("""COMPUTED_VALUE"""),139.71)</f>
        <v>139.71</v>
      </c>
      <c r="J36" s="2">
        <f>IFERROR(__xludf.DUMMYFUNCTION("""COMPUTED_VALUE"""),45343.66666666667)</f>
        <v>45343.66667</v>
      </c>
      <c r="K36" s="1">
        <f>IFERROR(__xludf.DUMMYFUNCTION("""COMPUTED_VALUE"""),140.91)</f>
        <v>140.91</v>
      </c>
      <c r="M36" s="2">
        <f>IFERROR(__xludf.DUMMYFUNCTION("""COMPUTED_VALUE"""),45343.66666666667)</f>
        <v>45343.66667</v>
      </c>
      <c r="N36" s="1">
        <f>IFERROR(__xludf.DUMMYFUNCTION("""COMPUTED_VALUE"""),1.0475174E7)</f>
        <v>10475174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IFERROR(__xludf.DUMMYFUNCTION("""COMPUTED_VALUE"""),141.6)</f>
        <v>141.6</v>
      </c>
      <c r="D37" s="2">
        <f>IFERROR(__xludf.DUMMYFUNCTION("""COMPUTED_VALUE"""),45344.66666666667)</f>
        <v>45344.66667</v>
      </c>
      <c r="E37" s="1">
        <f>IFERROR(__xludf.DUMMYFUNCTION("""COMPUTED_VALUE"""),142.21)</f>
        <v>142.21</v>
      </c>
      <c r="G37" s="2">
        <f>IFERROR(__xludf.DUMMYFUNCTION("""COMPUTED_VALUE"""),45344.66666666667)</f>
        <v>45344.66667</v>
      </c>
      <c r="H37" s="1">
        <f>IFERROR(__xludf.DUMMYFUNCTION("""COMPUTED_VALUE"""),140.67)</f>
        <v>140.67</v>
      </c>
      <c r="J37" s="2">
        <f>IFERROR(__xludf.DUMMYFUNCTION("""COMPUTED_VALUE"""),45344.66666666667)</f>
        <v>45344.66667</v>
      </c>
      <c r="K37" s="1">
        <f>IFERROR(__xludf.DUMMYFUNCTION("""COMPUTED_VALUE"""),141.43)</f>
        <v>141.43</v>
      </c>
      <c r="M37" s="2">
        <f>IFERROR(__xludf.DUMMYFUNCTION("""COMPUTED_VALUE"""),45344.66666666667)</f>
        <v>45344.66667</v>
      </c>
      <c r="N37" s="1">
        <f>IFERROR(__xludf.DUMMYFUNCTION("""COMPUTED_VALUE"""),7275411.0)</f>
        <v>7275411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IFERROR(__xludf.DUMMYFUNCTION("""COMPUTED_VALUE"""),141.1)</f>
        <v>141.1</v>
      </c>
      <c r="D38" s="2">
        <f>IFERROR(__xludf.DUMMYFUNCTION("""COMPUTED_VALUE"""),45345.66666666667)</f>
        <v>45345.66667</v>
      </c>
      <c r="E38" s="1">
        <f>IFERROR(__xludf.DUMMYFUNCTION("""COMPUTED_VALUE"""),141.67)</f>
        <v>141.67</v>
      </c>
      <c r="G38" s="2">
        <f>IFERROR(__xludf.DUMMYFUNCTION("""COMPUTED_VALUE"""),45345.66666666667)</f>
        <v>45345.66667</v>
      </c>
      <c r="H38" s="1">
        <f>IFERROR(__xludf.DUMMYFUNCTION("""COMPUTED_VALUE"""),140.09)</f>
        <v>140.09</v>
      </c>
      <c r="J38" s="2">
        <f>IFERROR(__xludf.DUMMYFUNCTION("""COMPUTED_VALUE"""),45345.66666666667)</f>
        <v>45345.66667</v>
      </c>
      <c r="K38" s="1">
        <f>IFERROR(__xludf.DUMMYFUNCTION("""COMPUTED_VALUE"""),140.1)</f>
        <v>140.1</v>
      </c>
      <c r="M38" s="2">
        <f>IFERROR(__xludf.DUMMYFUNCTION("""COMPUTED_VALUE"""),45345.66666666667)</f>
        <v>45345.66667</v>
      </c>
      <c r="N38" s="1">
        <f>IFERROR(__xludf.DUMMYFUNCTION("""COMPUTED_VALUE"""),8254331.0)</f>
        <v>8254331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IFERROR(__xludf.DUMMYFUNCTION("""COMPUTED_VALUE"""),139.84)</f>
        <v>139.84</v>
      </c>
      <c r="D39" s="2">
        <f>IFERROR(__xludf.DUMMYFUNCTION("""COMPUTED_VALUE"""),45348.66666666667)</f>
        <v>45348.66667</v>
      </c>
      <c r="E39" s="1">
        <f>IFERROR(__xludf.DUMMYFUNCTION("""COMPUTED_VALUE"""),140.15)</f>
        <v>140.15</v>
      </c>
      <c r="G39" s="2">
        <f>IFERROR(__xludf.DUMMYFUNCTION("""COMPUTED_VALUE"""),45348.66666666667)</f>
        <v>45348.66667</v>
      </c>
      <c r="H39" s="1">
        <f>IFERROR(__xludf.DUMMYFUNCTION("""COMPUTED_VALUE"""),137.77)</f>
        <v>137.77</v>
      </c>
      <c r="J39" s="2">
        <f>IFERROR(__xludf.DUMMYFUNCTION("""COMPUTED_VALUE"""),45348.66666666667)</f>
        <v>45348.66667</v>
      </c>
      <c r="K39" s="1">
        <f>IFERROR(__xludf.DUMMYFUNCTION("""COMPUTED_VALUE"""),138.07)</f>
        <v>138.07</v>
      </c>
      <c r="M39" s="2">
        <f>IFERROR(__xludf.DUMMYFUNCTION("""COMPUTED_VALUE"""),45348.66666666667)</f>
        <v>45348.66667</v>
      </c>
      <c r="N39" s="1">
        <f>IFERROR(__xludf.DUMMYFUNCTION("""COMPUTED_VALUE"""),8725614.0)</f>
        <v>8725614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IFERROR(__xludf.DUMMYFUNCTION("""COMPUTED_VALUE"""),138.07)</f>
        <v>138.07</v>
      </c>
      <c r="D40" s="2">
        <f>IFERROR(__xludf.DUMMYFUNCTION("""COMPUTED_VALUE"""),45349.66666666667)</f>
        <v>45349.66667</v>
      </c>
      <c r="E40" s="1">
        <f>IFERROR(__xludf.DUMMYFUNCTION("""COMPUTED_VALUE"""),140.05)</f>
        <v>140.05</v>
      </c>
      <c r="G40" s="2">
        <f>IFERROR(__xludf.DUMMYFUNCTION("""COMPUTED_VALUE"""),45349.66666666667)</f>
        <v>45349.66667</v>
      </c>
      <c r="H40" s="1">
        <f>IFERROR(__xludf.DUMMYFUNCTION("""COMPUTED_VALUE"""),138.07)</f>
        <v>138.07</v>
      </c>
      <c r="J40" s="2">
        <f>IFERROR(__xludf.DUMMYFUNCTION("""COMPUTED_VALUE"""),45349.66666666667)</f>
        <v>45349.66667</v>
      </c>
      <c r="K40" s="1">
        <f>IFERROR(__xludf.DUMMYFUNCTION("""COMPUTED_VALUE"""),139.21)</f>
        <v>139.21</v>
      </c>
      <c r="M40" s="2">
        <f>IFERROR(__xludf.DUMMYFUNCTION("""COMPUTED_VALUE"""),45349.66666666667)</f>
        <v>45349.66667</v>
      </c>
      <c r="N40" s="1">
        <f>IFERROR(__xludf.DUMMYFUNCTION("""COMPUTED_VALUE"""),1.4154219E7)</f>
        <v>14154219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IFERROR(__xludf.DUMMYFUNCTION("""COMPUTED_VALUE"""),138.56)</f>
        <v>138.56</v>
      </c>
      <c r="D41" s="2">
        <f>IFERROR(__xludf.DUMMYFUNCTION("""COMPUTED_VALUE"""),45350.66666666667)</f>
        <v>45350.66667</v>
      </c>
      <c r="E41" s="1">
        <f>IFERROR(__xludf.DUMMYFUNCTION("""COMPUTED_VALUE"""),139.84)</f>
        <v>139.84</v>
      </c>
      <c r="G41" s="2">
        <f>IFERROR(__xludf.DUMMYFUNCTION("""COMPUTED_VALUE"""),45350.66666666667)</f>
        <v>45350.66667</v>
      </c>
      <c r="H41" s="1">
        <f>IFERROR(__xludf.DUMMYFUNCTION("""COMPUTED_VALUE"""),137.75)</f>
        <v>137.75</v>
      </c>
      <c r="J41" s="2">
        <f>IFERROR(__xludf.DUMMYFUNCTION("""COMPUTED_VALUE"""),45350.66666666667)</f>
        <v>45350.66667</v>
      </c>
      <c r="K41" s="1">
        <f>IFERROR(__xludf.DUMMYFUNCTION("""COMPUTED_VALUE"""),138.79)</f>
        <v>138.79</v>
      </c>
      <c r="M41" s="2">
        <f>IFERROR(__xludf.DUMMYFUNCTION("""COMPUTED_VALUE"""),45350.66666666667)</f>
        <v>45350.66667</v>
      </c>
      <c r="N41" s="1">
        <f>IFERROR(__xludf.DUMMYFUNCTION("""COMPUTED_VALUE"""),8499564.0)</f>
        <v>8499564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IFERROR(__xludf.DUMMYFUNCTION("""COMPUTED_VALUE"""),138.23)</f>
        <v>138.23</v>
      </c>
      <c r="D42" s="2">
        <f>IFERROR(__xludf.DUMMYFUNCTION("""COMPUTED_VALUE"""),45351.66666666667)</f>
        <v>45351.66667</v>
      </c>
      <c r="E42" s="1">
        <f>IFERROR(__xludf.DUMMYFUNCTION("""COMPUTED_VALUE"""),140.65)</f>
        <v>140.65</v>
      </c>
      <c r="G42" s="2">
        <f>IFERROR(__xludf.DUMMYFUNCTION("""COMPUTED_VALUE"""),45351.66666666667)</f>
        <v>45351.66667</v>
      </c>
      <c r="H42" s="1">
        <f>IFERROR(__xludf.DUMMYFUNCTION("""COMPUTED_VALUE"""),138.08)</f>
        <v>138.08</v>
      </c>
      <c r="J42" s="2">
        <f>IFERROR(__xludf.DUMMYFUNCTION("""COMPUTED_VALUE"""),45351.66666666667)</f>
        <v>45351.66667</v>
      </c>
      <c r="K42" s="1">
        <f>IFERROR(__xludf.DUMMYFUNCTION("""COMPUTED_VALUE"""),139.32)</f>
        <v>139.32</v>
      </c>
      <c r="M42" s="2">
        <f>IFERROR(__xludf.DUMMYFUNCTION("""COMPUTED_VALUE"""),45351.66666666667)</f>
        <v>45351.66667</v>
      </c>
      <c r="N42" s="1">
        <f>IFERROR(__xludf.DUMMYFUNCTION("""COMPUTED_VALUE"""),6975593.0)</f>
        <v>6975593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IFERROR(__xludf.DUMMYFUNCTION("""COMPUTED_VALUE"""),139.32)</f>
        <v>139.32</v>
      </c>
      <c r="D43" s="2">
        <f>IFERROR(__xludf.DUMMYFUNCTION("""COMPUTED_VALUE"""),45352.66666666667)</f>
        <v>45352.66667</v>
      </c>
      <c r="E43" s="1">
        <f>IFERROR(__xludf.DUMMYFUNCTION("""COMPUTED_VALUE"""),140.71)</f>
        <v>140.71</v>
      </c>
      <c r="G43" s="2">
        <f>IFERROR(__xludf.DUMMYFUNCTION("""COMPUTED_VALUE"""),45352.66666666667)</f>
        <v>45352.66667</v>
      </c>
      <c r="H43" s="1">
        <f>IFERROR(__xludf.DUMMYFUNCTION("""COMPUTED_VALUE"""),137.29)</f>
        <v>137.29</v>
      </c>
      <c r="J43" s="2">
        <f>IFERROR(__xludf.DUMMYFUNCTION("""COMPUTED_VALUE"""),45352.66666666667)</f>
        <v>45352.66667</v>
      </c>
      <c r="K43" s="1">
        <f>IFERROR(__xludf.DUMMYFUNCTION("""COMPUTED_VALUE"""),139.91)</f>
        <v>139.91</v>
      </c>
      <c r="M43" s="2">
        <f>IFERROR(__xludf.DUMMYFUNCTION("""COMPUTED_VALUE"""),45352.66666666667)</f>
        <v>45352.66667</v>
      </c>
      <c r="N43" s="1">
        <f>IFERROR(__xludf.DUMMYFUNCTION("""COMPUTED_VALUE"""),7024174.0)</f>
        <v>7024174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IFERROR(__xludf.DUMMYFUNCTION("""COMPUTED_VALUE"""),139.91)</f>
        <v>139.91</v>
      </c>
      <c r="D44" s="2">
        <f>IFERROR(__xludf.DUMMYFUNCTION("""COMPUTED_VALUE"""),45355.66666666667)</f>
        <v>45355.66667</v>
      </c>
      <c r="E44" s="1">
        <f>IFERROR(__xludf.DUMMYFUNCTION("""COMPUTED_VALUE"""),140.66)</f>
        <v>140.66</v>
      </c>
      <c r="G44" s="2">
        <f>IFERROR(__xludf.DUMMYFUNCTION("""COMPUTED_VALUE"""),45355.66666666667)</f>
        <v>45355.66667</v>
      </c>
      <c r="H44" s="1">
        <f>IFERROR(__xludf.DUMMYFUNCTION("""COMPUTED_VALUE"""),138.8)</f>
        <v>138.8</v>
      </c>
      <c r="J44" s="2">
        <f>IFERROR(__xludf.DUMMYFUNCTION("""COMPUTED_VALUE"""),45355.66666666667)</f>
        <v>45355.66667</v>
      </c>
      <c r="K44" s="1">
        <f>IFERROR(__xludf.DUMMYFUNCTION("""COMPUTED_VALUE"""),139.79)</f>
        <v>139.79</v>
      </c>
      <c r="M44" s="2">
        <f>IFERROR(__xludf.DUMMYFUNCTION("""COMPUTED_VALUE"""),45355.66666666667)</f>
        <v>45355.66667</v>
      </c>
      <c r="N44" s="1">
        <f>IFERROR(__xludf.DUMMYFUNCTION("""COMPUTED_VALUE"""),7147466.0)</f>
        <v>7147466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IFERROR(__xludf.DUMMYFUNCTION("""COMPUTED_VALUE"""),139.42)</f>
        <v>139.42</v>
      </c>
      <c r="D45" s="2">
        <f>IFERROR(__xludf.DUMMYFUNCTION("""COMPUTED_VALUE"""),45356.66666666667)</f>
        <v>45356.66667</v>
      </c>
      <c r="E45" s="1">
        <f>IFERROR(__xludf.DUMMYFUNCTION("""COMPUTED_VALUE"""),140.78)</f>
        <v>140.78</v>
      </c>
      <c r="G45" s="2">
        <f>IFERROR(__xludf.DUMMYFUNCTION("""COMPUTED_VALUE"""),45356.66666666667)</f>
        <v>45356.66667</v>
      </c>
      <c r="H45" s="1">
        <f>IFERROR(__xludf.DUMMYFUNCTION("""COMPUTED_VALUE"""),136.96)</f>
        <v>136.96</v>
      </c>
      <c r="J45" s="2">
        <f>IFERROR(__xludf.DUMMYFUNCTION("""COMPUTED_VALUE"""),45356.66666666667)</f>
        <v>45356.66667</v>
      </c>
      <c r="K45" s="1">
        <f>IFERROR(__xludf.DUMMYFUNCTION("""COMPUTED_VALUE"""),137.03)</f>
        <v>137.03</v>
      </c>
      <c r="M45" s="2">
        <f>IFERROR(__xludf.DUMMYFUNCTION("""COMPUTED_VALUE"""),45356.66666666667)</f>
        <v>45356.66667</v>
      </c>
      <c r="N45" s="1">
        <f>IFERROR(__xludf.DUMMYFUNCTION("""COMPUTED_VALUE"""),6832566.0)</f>
        <v>6832566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IFERROR(__xludf.DUMMYFUNCTION("""COMPUTED_VALUE"""),137.48)</f>
        <v>137.48</v>
      </c>
      <c r="D46" s="2">
        <f>IFERROR(__xludf.DUMMYFUNCTION("""COMPUTED_VALUE"""),45357.66666666667)</f>
        <v>45357.66667</v>
      </c>
      <c r="E46" s="1">
        <f>IFERROR(__xludf.DUMMYFUNCTION("""COMPUTED_VALUE"""),139.0)</f>
        <v>139</v>
      </c>
      <c r="G46" s="2">
        <f>IFERROR(__xludf.DUMMYFUNCTION("""COMPUTED_VALUE"""),45357.66666666667)</f>
        <v>45357.66667</v>
      </c>
      <c r="H46" s="1">
        <f>IFERROR(__xludf.DUMMYFUNCTION("""COMPUTED_VALUE"""),137.02)</f>
        <v>137.02</v>
      </c>
      <c r="J46" s="2">
        <f>IFERROR(__xludf.DUMMYFUNCTION("""COMPUTED_VALUE"""),45357.66666666667)</f>
        <v>45357.66667</v>
      </c>
      <c r="K46" s="1">
        <f>IFERROR(__xludf.DUMMYFUNCTION("""COMPUTED_VALUE"""),138.42)</f>
        <v>138.42</v>
      </c>
      <c r="M46" s="2">
        <f>IFERROR(__xludf.DUMMYFUNCTION("""COMPUTED_VALUE"""),45357.66666666667)</f>
        <v>45357.66667</v>
      </c>
      <c r="N46" s="1">
        <f>IFERROR(__xludf.DUMMYFUNCTION("""COMPUTED_VALUE"""),5675752.0)</f>
        <v>5675752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IFERROR(__xludf.DUMMYFUNCTION("""COMPUTED_VALUE"""),138.92)</f>
        <v>138.92</v>
      </c>
      <c r="D47" s="2">
        <f>IFERROR(__xludf.DUMMYFUNCTION("""COMPUTED_VALUE"""),45358.66666666667)</f>
        <v>45358.66667</v>
      </c>
      <c r="E47" s="1">
        <f>IFERROR(__xludf.DUMMYFUNCTION("""COMPUTED_VALUE"""),141.04)</f>
        <v>141.04</v>
      </c>
      <c r="G47" s="2">
        <f>IFERROR(__xludf.DUMMYFUNCTION("""COMPUTED_VALUE"""),45358.66666666667)</f>
        <v>45358.66667</v>
      </c>
      <c r="H47" s="1">
        <f>IFERROR(__xludf.DUMMYFUNCTION("""COMPUTED_VALUE"""),138.92)</f>
        <v>138.92</v>
      </c>
      <c r="J47" s="2">
        <f>IFERROR(__xludf.DUMMYFUNCTION("""COMPUTED_VALUE"""),45358.66666666667)</f>
        <v>45358.66667</v>
      </c>
      <c r="K47" s="1">
        <f>IFERROR(__xludf.DUMMYFUNCTION("""COMPUTED_VALUE"""),140.69)</f>
        <v>140.69</v>
      </c>
      <c r="M47" s="2">
        <f>IFERROR(__xludf.DUMMYFUNCTION("""COMPUTED_VALUE"""),45358.66666666667)</f>
        <v>45358.66667</v>
      </c>
      <c r="N47" s="1">
        <f>IFERROR(__xludf.DUMMYFUNCTION("""COMPUTED_VALUE"""),5939638.0)</f>
        <v>5939638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IFERROR(__xludf.DUMMYFUNCTION("""COMPUTED_VALUE"""),140.91)</f>
        <v>140.91</v>
      </c>
      <c r="D48" s="2">
        <f>IFERROR(__xludf.DUMMYFUNCTION("""COMPUTED_VALUE"""),45359.66666666667)</f>
        <v>45359.66667</v>
      </c>
      <c r="E48" s="1">
        <f>IFERROR(__xludf.DUMMYFUNCTION("""COMPUTED_VALUE"""),142.59)</f>
        <v>142.59</v>
      </c>
      <c r="G48" s="2">
        <f>IFERROR(__xludf.DUMMYFUNCTION("""COMPUTED_VALUE"""),45359.66666666667)</f>
        <v>45359.66667</v>
      </c>
      <c r="H48" s="1">
        <f>IFERROR(__xludf.DUMMYFUNCTION("""COMPUTED_VALUE"""),140.9)</f>
        <v>140.9</v>
      </c>
      <c r="J48" s="2">
        <f>IFERROR(__xludf.DUMMYFUNCTION("""COMPUTED_VALUE"""),45359.66666666667)</f>
        <v>45359.66667</v>
      </c>
      <c r="K48" s="1">
        <f>IFERROR(__xludf.DUMMYFUNCTION("""COMPUTED_VALUE"""),142.48)</f>
        <v>142.48</v>
      </c>
      <c r="M48" s="2">
        <f>IFERROR(__xludf.DUMMYFUNCTION("""COMPUTED_VALUE"""),45359.66666666667)</f>
        <v>45359.66667</v>
      </c>
      <c r="N48" s="1">
        <f>IFERROR(__xludf.DUMMYFUNCTION("""COMPUTED_VALUE"""),6055945.0)</f>
        <v>6055945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IFERROR(__xludf.DUMMYFUNCTION("""COMPUTED_VALUE"""),142.26)</f>
        <v>142.26</v>
      </c>
      <c r="D49" s="2">
        <f>IFERROR(__xludf.DUMMYFUNCTION("""COMPUTED_VALUE"""),45362.66666666667)</f>
        <v>45362.66667</v>
      </c>
      <c r="E49" s="1">
        <f>IFERROR(__xludf.DUMMYFUNCTION("""COMPUTED_VALUE"""),143.04)</f>
        <v>143.04</v>
      </c>
      <c r="G49" s="2">
        <f>IFERROR(__xludf.DUMMYFUNCTION("""COMPUTED_VALUE"""),45362.66666666667)</f>
        <v>45362.66667</v>
      </c>
      <c r="H49" s="1">
        <f>IFERROR(__xludf.DUMMYFUNCTION("""COMPUTED_VALUE"""),139.79)</f>
        <v>139.79</v>
      </c>
      <c r="J49" s="2">
        <f>IFERROR(__xludf.DUMMYFUNCTION("""COMPUTED_VALUE"""),45362.66666666667)</f>
        <v>45362.66667</v>
      </c>
      <c r="K49" s="1">
        <f>IFERROR(__xludf.DUMMYFUNCTION("""COMPUTED_VALUE"""),140.24)</f>
        <v>140.24</v>
      </c>
      <c r="M49" s="2">
        <f>IFERROR(__xludf.DUMMYFUNCTION("""COMPUTED_VALUE"""),45362.66666666667)</f>
        <v>45362.66667</v>
      </c>
      <c r="N49" s="1">
        <f>IFERROR(__xludf.DUMMYFUNCTION("""COMPUTED_VALUE"""),5958890.0)</f>
        <v>5958890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IFERROR(__xludf.DUMMYFUNCTION("""COMPUTED_VALUE"""),140.23)</f>
        <v>140.23</v>
      </c>
      <c r="D50" s="2">
        <f>IFERROR(__xludf.DUMMYFUNCTION("""COMPUTED_VALUE"""),45363.66666666667)</f>
        <v>45363.66667</v>
      </c>
      <c r="E50" s="1">
        <f>IFERROR(__xludf.DUMMYFUNCTION("""COMPUTED_VALUE"""),141.68)</f>
        <v>141.68</v>
      </c>
      <c r="G50" s="2">
        <f>IFERROR(__xludf.DUMMYFUNCTION("""COMPUTED_VALUE"""),45363.66666666667)</f>
        <v>45363.66667</v>
      </c>
      <c r="H50" s="1">
        <f>IFERROR(__xludf.DUMMYFUNCTION("""COMPUTED_VALUE"""),139.1)</f>
        <v>139.1</v>
      </c>
      <c r="J50" s="2">
        <f>IFERROR(__xludf.DUMMYFUNCTION("""COMPUTED_VALUE"""),45363.66666666667)</f>
        <v>45363.66667</v>
      </c>
      <c r="K50" s="1">
        <f>IFERROR(__xludf.DUMMYFUNCTION("""COMPUTED_VALUE"""),140.39)</f>
        <v>140.39</v>
      </c>
      <c r="M50" s="2">
        <f>IFERROR(__xludf.DUMMYFUNCTION("""COMPUTED_VALUE"""),45363.66666666667)</f>
        <v>45363.66667</v>
      </c>
      <c r="N50" s="1">
        <f>IFERROR(__xludf.DUMMYFUNCTION("""COMPUTED_VALUE"""),6997138.0)</f>
        <v>6997138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IFERROR(__xludf.DUMMYFUNCTION("""COMPUTED_VALUE"""),140.31)</f>
        <v>140.31</v>
      </c>
      <c r="D51" s="2">
        <f>IFERROR(__xludf.DUMMYFUNCTION("""COMPUTED_VALUE"""),45364.66666666667)</f>
        <v>45364.66667</v>
      </c>
      <c r="E51" s="1">
        <f>IFERROR(__xludf.DUMMYFUNCTION("""COMPUTED_VALUE"""),142.15)</f>
        <v>142.15</v>
      </c>
      <c r="G51" s="2">
        <f>IFERROR(__xludf.DUMMYFUNCTION("""COMPUTED_VALUE"""),45364.66666666667)</f>
        <v>45364.66667</v>
      </c>
      <c r="H51" s="1">
        <f>IFERROR(__xludf.DUMMYFUNCTION("""COMPUTED_VALUE"""),140.31)</f>
        <v>140.31</v>
      </c>
      <c r="J51" s="2">
        <f>IFERROR(__xludf.DUMMYFUNCTION("""COMPUTED_VALUE"""),45364.66666666667)</f>
        <v>45364.66667</v>
      </c>
      <c r="K51" s="1">
        <f>IFERROR(__xludf.DUMMYFUNCTION("""COMPUTED_VALUE"""),142.03)</f>
        <v>142.03</v>
      </c>
      <c r="M51" s="2">
        <f>IFERROR(__xludf.DUMMYFUNCTION("""COMPUTED_VALUE"""),45364.66666666667)</f>
        <v>45364.66667</v>
      </c>
      <c r="N51" s="1">
        <f>IFERROR(__xludf.DUMMYFUNCTION("""COMPUTED_VALUE"""),7475892.0)</f>
        <v>7475892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IFERROR(__xludf.DUMMYFUNCTION("""COMPUTED_VALUE"""),141.64)</f>
        <v>141.64</v>
      </c>
      <c r="D52" s="2">
        <f>IFERROR(__xludf.DUMMYFUNCTION("""COMPUTED_VALUE"""),45365.66666666667)</f>
        <v>45365.66667</v>
      </c>
      <c r="E52" s="1">
        <f>IFERROR(__xludf.DUMMYFUNCTION("""COMPUTED_VALUE"""),141.64)</f>
        <v>141.64</v>
      </c>
      <c r="G52" s="2">
        <f>IFERROR(__xludf.DUMMYFUNCTION("""COMPUTED_VALUE"""),45365.66666666667)</f>
        <v>45365.66667</v>
      </c>
      <c r="H52" s="1">
        <f>IFERROR(__xludf.DUMMYFUNCTION("""COMPUTED_VALUE"""),138.25)</f>
        <v>138.25</v>
      </c>
      <c r="J52" s="2">
        <f>IFERROR(__xludf.DUMMYFUNCTION("""COMPUTED_VALUE"""),45365.66666666667)</f>
        <v>45365.66667</v>
      </c>
      <c r="K52" s="1">
        <f>IFERROR(__xludf.DUMMYFUNCTION("""COMPUTED_VALUE"""),139.06)</f>
        <v>139.06</v>
      </c>
      <c r="M52" s="2">
        <f>IFERROR(__xludf.DUMMYFUNCTION("""COMPUTED_VALUE"""),45365.66666666667)</f>
        <v>45365.66667</v>
      </c>
      <c r="N52" s="1">
        <f>IFERROR(__xludf.DUMMYFUNCTION("""COMPUTED_VALUE"""),8044858.0)</f>
        <v>8044858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IFERROR(__xludf.DUMMYFUNCTION("""COMPUTED_VALUE"""),138.66)</f>
        <v>138.66</v>
      </c>
      <c r="D53" s="2">
        <f>IFERROR(__xludf.DUMMYFUNCTION("""COMPUTED_VALUE"""),45366.66666666667)</f>
        <v>45366.66667</v>
      </c>
      <c r="E53" s="1">
        <f>IFERROR(__xludf.DUMMYFUNCTION("""COMPUTED_VALUE"""),141.07)</f>
        <v>141.07</v>
      </c>
      <c r="G53" s="2">
        <f>IFERROR(__xludf.DUMMYFUNCTION("""COMPUTED_VALUE"""),45366.66666666667)</f>
        <v>45366.66667</v>
      </c>
      <c r="H53" s="1">
        <f>IFERROR(__xludf.DUMMYFUNCTION("""COMPUTED_VALUE"""),138.66)</f>
        <v>138.66</v>
      </c>
      <c r="J53" s="2">
        <f>IFERROR(__xludf.DUMMYFUNCTION("""COMPUTED_VALUE"""),45366.66666666667)</f>
        <v>45366.66667</v>
      </c>
      <c r="K53" s="1">
        <f>IFERROR(__xludf.DUMMYFUNCTION("""COMPUTED_VALUE"""),140.62)</f>
        <v>140.62</v>
      </c>
      <c r="M53" s="2">
        <f>IFERROR(__xludf.DUMMYFUNCTION("""COMPUTED_VALUE"""),45366.66666666667)</f>
        <v>45366.66667</v>
      </c>
      <c r="N53" s="1">
        <f>IFERROR(__xludf.DUMMYFUNCTION("""COMPUTED_VALUE"""),6.9875446E7)</f>
        <v>69875446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IFERROR(__xludf.DUMMYFUNCTION("""COMPUTED_VALUE"""),140.48)</f>
        <v>140.48</v>
      </c>
      <c r="D54" s="2">
        <f>IFERROR(__xludf.DUMMYFUNCTION("""COMPUTED_VALUE"""),45369.66666666667)</f>
        <v>45369.66667</v>
      </c>
      <c r="E54" s="1">
        <f>IFERROR(__xludf.DUMMYFUNCTION("""COMPUTED_VALUE"""),141.46)</f>
        <v>141.46</v>
      </c>
      <c r="G54" s="2">
        <f>IFERROR(__xludf.DUMMYFUNCTION("""COMPUTED_VALUE"""),45369.66666666667)</f>
        <v>45369.66667</v>
      </c>
      <c r="H54" s="1">
        <f>IFERROR(__xludf.DUMMYFUNCTION("""COMPUTED_VALUE"""),137.79)</f>
        <v>137.79</v>
      </c>
      <c r="J54" s="2">
        <f>IFERROR(__xludf.DUMMYFUNCTION("""COMPUTED_VALUE"""),45369.66666666667)</f>
        <v>45369.66667</v>
      </c>
      <c r="K54" s="1">
        <f>IFERROR(__xludf.DUMMYFUNCTION("""COMPUTED_VALUE"""),137.97)</f>
        <v>137.97</v>
      </c>
      <c r="M54" s="2">
        <f>IFERROR(__xludf.DUMMYFUNCTION("""COMPUTED_VALUE"""),45369.66666666667)</f>
        <v>45369.66667</v>
      </c>
      <c r="N54" s="1">
        <f>IFERROR(__xludf.DUMMYFUNCTION("""COMPUTED_VALUE"""),9148101.0)</f>
        <v>9148101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IFERROR(__xludf.DUMMYFUNCTION("""COMPUTED_VALUE"""),137.91)</f>
        <v>137.91</v>
      </c>
      <c r="D55" s="2">
        <f>IFERROR(__xludf.DUMMYFUNCTION("""COMPUTED_VALUE"""),45370.66666666667)</f>
        <v>45370.66667</v>
      </c>
      <c r="E55" s="1">
        <f>IFERROR(__xludf.DUMMYFUNCTION("""COMPUTED_VALUE"""),140.38)</f>
        <v>140.38</v>
      </c>
      <c r="G55" s="2">
        <f>IFERROR(__xludf.DUMMYFUNCTION("""COMPUTED_VALUE"""),45370.66666666667)</f>
        <v>45370.66667</v>
      </c>
      <c r="H55" s="1">
        <f>IFERROR(__xludf.DUMMYFUNCTION("""COMPUTED_VALUE"""),137.26)</f>
        <v>137.26</v>
      </c>
      <c r="J55" s="2">
        <f>IFERROR(__xludf.DUMMYFUNCTION("""COMPUTED_VALUE"""),45370.66666666667)</f>
        <v>45370.66667</v>
      </c>
      <c r="K55" s="1">
        <f>IFERROR(__xludf.DUMMYFUNCTION("""COMPUTED_VALUE"""),139.9)</f>
        <v>139.9</v>
      </c>
      <c r="M55" s="2">
        <f>IFERROR(__xludf.DUMMYFUNCTION("""COMPUTED_VALUE"""),45370.66666666667)</f>
        <v>45370.66667</v>
      </c>
      <c r="N55" s="1">
        <f>IFERROR(__xludf.DUMMYFUNCTION("""COMPUTED_VALUE"""),6877996.0)</f>
        <v>6877996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IFERROR(__xludf.DUMMYFUNCTION("""COMPUTED_VALUE"""),139.61)</f>
        <v>139.61</v>
      </c>
      <c r="D56" s="2">
        <f>IFERROR(__xludf.DUMMYFUNCTION("""COMPUTED_VALUE"""),45371.66666666667)</f>
        <v>45371.66667</v>
      </c>
      <c r="E56" s="1">
        <f>IFERROR(__xludf.DUMMYFUNCTION("""COMPUTED_VALUE"""),142.67)</f>
        <v>142.67</v>
      </c>
      <c r="G56" s="2">
        <f>IFERROR(__xludf.DUMMYFUNCTION("""COMPUTED_VALUE"""),45371.66666666667)</f>
        <v>45371.66667</v>
      </c>
      <c r="H56" s="1">
        <f>IFERROR(__xludf.DUMMYFUNCTION("""COMPUTED_VALUE"""),139.11)</f>
        <v>139.11</v>
      </c>
      <c r="J56" s="2">
        <f>IFERROR(__xludf.DUMMYFUNCTION("""COMPUTED_VALUE"""),45371.66666666667)</f>
        <v>45371.66667</v>
      </c>
      <c r="K56" s="1">
        <f>IFERROR(__xludf.DUMMYFUNCTION("""COMPUTED_VALUE"""),142.05)</f>
        <v>142.05</v>
      </c>
      <c r="M56" s="2">
        <f>IFERROR(__xludf.DUMMYFUNCTION("""COMPUTED_VALUE"""),45371.66666666667)</f>
        <v>45371.66667</v>
      </c>
      <c r="N56" s="1">
        <f>IFERROR(__xludf.DUMMYFUNCTION("""COMPUTED_VALUE"""),9209700.0)</f>
        <v>9209700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IFERROR(__xludf.DUMMYFUNCTION("""COMPUTED_VALUE"""),142.09)</f>
        <v>142.09</v>
      </c>
      <c r="D57" s="2">
        <f>IFERROR(__xludf.DUMMYFUNCTION("""COMPUTED_VALUE"""),45372.66666666667)</f>
        <v>45372.66667</v>
      </c>
      <c r="E57" s="1">
        <f>IFERROR(__xludf.DUMMYFUNCTION("""COMPUTED_VALUE"""),144.72)</f>
        <v>144.72</v>
      </c>
      <c r="G57" s="2">
        <f>IFERROR(__xludf.DUMMYFUNCTION("""COMPUTED_VALUE"""),45372.66666666667)</f>
        <v>45372.66667</v>
      </c>
      <c r="H57" s="1">
        <f>IFERROR(__xludf.DUMMYFUNCTION("""COMPUTED_VALUE"""),141.99)</f>
        <v>141.99</v>
      </c>
      <c r="J57" s="2">
        <f>IFERROR(__xludf.DUMMYFUNCTION("""COMPUTED_VALUE"""),45372.66666666667)</f>
        <v>45372.66667</v>
      </c>
      <c r="K57" s="1">
        <f>IFERROR(__xludf.DUMMYFUNCTION("""COMPUTED_VALUE"""),142.91)</f>
        <v>142.91</v>
      </c>
      <c r="M57" s="2">
        <f>IFERROR(__xludf.DUMMYFUNCTION("""COMPUTED_VALUE"""),45372.66666666667)</f>
        <v>45372.66667</v>
      </c>
      <c r="N57" s="1">
        <f>IFERROR(__xludf.DUMMYFUNCTION("""COMPUTED_VALUE"""),6609886.0)</f>
        <v>6609886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IFERROR(__xludf.DUMMYFUNCTION("""COMPUTED_VALUE"""),142.98)</f>
        <v>142.98</v>
      </c>
      <c r="D58" s="2">
        <f>IFERROR(__xludf.DUMMYFUNCTION("""COMPUTED_VALUE"""),45373.66666666667)</f>
        <v>45373.66667</v>
      </c>
      <c r="E58" s="1">
        <f>IFERROR(__xludf.DUMMYFUNCTION("""COMPUTED_VALUE"""),143.08)</f>
        <v>143.08</v>
      </c>
      <c r="G58" s="2">
        <f>IFERROR(__xludf.DUMMYFUNCTION("""COMPUTED_VALUE"""),45373.66666666667)</f>
        <v>45373.66667</v>
      </c>
      <c r="H58" s="1">
        <f>IFERROR(__xludf.DUMMYFUNCTION("""COMPUTED_VALUE"""),141.73)</f>
        <v>141.73</v>
      </c>
      <c r="J58" s="2">
        <f>IFERROR(__xludf.DUMMYFUNCTION("""COMPUTED_VALUE"""),45373.66666666667)</f>
        <v>45373.66667</v>
      </c>
      <c r="K58" s="1">
        <f>IFERROR(__xludf.DUMMYFUNCTION("""COMPUTED_VALUE"""),141.91)</f>
        <v>141.91</v>
      </c>
      <c r="M58" s="2">
        <f>IFERROR(__xludf.DUMMYFUNCTION("""COMPUTED_VALUE"""),45373.66666666667)</f>
        <v>45373.66667</v>
      </c>
      <c r="N58" s="1">
        <f>IFERROR(__xludf.DUMMYFUNCTION("""COMPUTED_VALUE"""),5165750.0)</f>
        <v>5165750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IFERROR(__xludf.DUMMYFUNCTION("""COMPUTED_VALUE"""),141.91)</f>
        <v>141.91</v>
      </c>
      <c r="D59" s="2">
        <f>IFERROR(__xludf.DUMMYFUNCTION("""COMPUTED_VALUE"""),45376.66666666667)</f>
        <v>45376.66667</v>
      </c>
      <c r="E59" s="1">
        <f>IFERROR(__xludf.DUMMYFUNCTION("""COMPUTED_VALUE"""),145.35)</f>
        <v>145.35</v>
      </c>
      <c r="G59" s="2">
        <f>IFERROR(__xludf.DUMMYFUNCTION("""COMPUTED_VALUE"""),45376.66666666667)</f>
        <v>45376.66667</v>
      </c>
      <c r="H59" s="1">
        <f>IFERROR(__xludf.DUMMYFUNCTION("""COMPUTED_VALUE"""),141.91)</f>
        <v>141.91</v>
      </c>
      <c r="J59" s="2">
        <f>IFERROR(__xludf.DUMMYFUNCTION("""COMPUTED_VALUE"""),45376.66666666667)</f>
        <v>45376.66667</v>
      </c>
      <c r="K59" s="1">
        <f>IFERROR(__xludf.DUMMYFUNCTION("""COMPUTED_VALUE"""),143.7)</f>
        <v>143.7</v>
      </c>
      <c r="M59" s="2">
        <f>IFERROR(__xludf.DUMMYFUNCTION("""COMPUTED_VALUE"""),45376.66666666667)</f>
        <v>45376.66667</v>
      </c>
      <c r="N59" s="1">
        <f>IFERROR(__xludf.DUMMYFUNCTION("""COMPUTED_VALUE"""),4292768.0)</f>
        <v>4292768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IFERROR(__xludf.DUMMYFUNCTION("""COMPUTED_VALUE"""),144.06)</f>
        <v>144.06</v>
      </c>
      <c r="D60" s="2">
        <f>IFERROR(__xludf.DUMMYFUNCTION("""COMPUTED_VALUE"""),45377.66666666667)</f>
        <v>45377.66667</v>
      </c>
      <c r="E60" s="1">
        <f>IFERROR(__xludf.DUMMYFUNCTION("""COMPUTED_VALUE"""),145.01)</f>
        <v>145.01</v>
      </c>
      <c r="G60" s="2">
        <f>IFERROR(__xludf.DUMMYFUNCTION("""COMPUTED_VALUE"""),45377.66666666667)</f>
        <v>45377.66667</v>
      </c>
      <c r="H60" s="1">
        <f>IFERROR(__xludf.DUMMYFUNCTION("""COMPUTED_VALUE"""),141.98)</f>
        <v>141.98</v>
      </c>
      <c r="J60" s="2">
        <f>IFERROR(__xludf.DUMMYFUNCTION("""COMPUTED_VALUE"""),45377.66666666667)</f>
        <v>45377.66667</v>
      </c>
      <c r="K60" s="1">
        <f>IFERROR(__xludf.DUMMYFUNCTION("""COMPUTED_VALUE"""),142.0)</f>
        <v>142</v>
      </c>
      <c r="M60" s="2">
        <f>IFERROR(__xludf.DUMMYFUNCTION("""COMPUTED_VALUE"""),45377.66666666667)</f>
        <v>45377.66667</v>
      </c>
      <c r="N60" s="1">
        <f>IFERROR(__xludf.DUMMYFUNCTION("""COMPUTED_VALUE"""),6822460.0)</f>
        <v>6822460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IFERROR(__xludf.DUMMYFUNCTION("""COMPUTED_VALUE"""),142.34)</f>
        <v>142.34</v>
      </c>
      <c r="D61" s="2">
        <f>IFERROR(__xludf.DUMMYFUNCTION("""COMPUTED_VALUE"""),45378.66666666667)</f>
        <v>45378.66667</v>
      </c>
      <c r="E61" s="1">
        <f>IFERROR(__xludf.DUMMYFUNCTION("""COMPUTED_VALUE"""),148.41)</f>
        <v>148.41</v>
      </c>
      <c r="G61" s="2">
        <f>IFERROR(__xludf.DUMMYFUNCTION("""COMPUTED_VALUE"""),45378.66666666667)</f>
        <v>45378.66667</v>
      </c>
      <c r="H61" s="1">
        <f>IFERROR(__xludf.DUMMYFUNCTION("""COMPUTED_VALUE"""),142.34)</f>
        <v>142.34</v>
      </c>
      <c r="J61" s="2">
        <f>IFERROR(__xludf.DUMMYFUNCTION("""COMPUTED_VALUE"""),45378.66666666667)</f>
        <v>45378.66667</v>
      </c>
      <c r="K61" s="1">
        <f>IFERROR(__xludf.DUMMYFUNCTION("""COMPUTED_VALUE"""),148.19)</f>
        <v>148.19</v>
      </c>
      <c r="M61" s="2">
        <f>IFERROR(__xludf.DUMMYFUNCTION("""COMPUTED_VALUE"""),45378.66666666667)</f>
        <v>45378.66667</v>
      </c>
      <c r="N61" s="1">
        <f>IFERROR(__xludf.DUMMYFUNCTION("""COMPUTED_VALUE"""),7179099.0)</f>
        <v>7179099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IFERROR(__xludf.DUMMYFUNCTION("""COMPUTED_VALUE"""),148.5)</f>
        <v>148.5</v>
      </c>
      <c r="D62" s="2">
        <f>IFERROR(__xludf.DUMMYFUNCTION("""COMPUTED_VALUE"""),45379.66666666667)</f>
        <v>45379.66667</v>
      </c>
      <c r="E62" s="1">
        <f>IFERROR(__xludf.DUMMYFUNCTION("""COMPUTED_VALUE"""),149.86)</f>
        <v>149.86</v>
      </c>
      <c r="G62" s="2">
        <f>IFERROR(__xludf.DUMMYFUNCTION("""COMPUTED_VALUE"""),45379.66666666667)</f>
        <v>45379.66667</v>
      </c>
      <c r="H62" s="1">
        <f>IFERROR(__xludf.DUMMYFUNCTION("""COMPUTED_VALUE"""),147.8)</f>
        <v>147.8</v>
      </c>
      <c r="J62" s="2">
        <f>IFERROR(__xludf.DUMMYFUNCTION("""COMPUTED_VALUE"""),45379.66666666667)</f>
        <v>45379.66667</v>
      </c>
      <c r="K62" s="1">
        <f>IFERROR(__xludf.DUMMYFUNCTION("""COMPUTED_VALUE"""),149.48)</f>
        <v>149.48</v>
      </c>
      <c r="M62" s="2">
        <f>IFERROR(__xludf.DUMMYFUNCTION("""COMPUTED_VALUE"""),45379.66666666667)</f>
        <v>45379.66667</v>
      </c>
      <c r="N62" s="1">
        <f>IFERROR(__xludf.DUMMYFUNCTION("""COMPUTED_VALUE"""),5393250.0)</f>
        <v>5393250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IFERROR(__xludf.DUMMYFUNCTION("""COMPUTED_VALUE"""),149.61)</f>
        <v>149.61</v>
      </c>
      <c r="D63" s="2">
        <f>IFERROR(__xludf.DUMMYFUNCTION("""COMPUTED_VALUE"""),45383.66666666667)</f>
        <v>45383.66667</v>
      </c>
      <c r="E63" s="1">
        <f>IFERROR(__xludf.DUMMYFUNCTION("""COMPUTED_VALUE"""),150.01)</f>
        <v>150.01</v>
      </c>
      <c r="G63" s="2">
        <f>IFERROR(__xludf.DUMMYFUNCTION("""COMPUTED_VALUE"""),45383.66666666667)</f>
        <v>45383.66667</v>
      </c>
      <c r="H63" s="1">
        <f>IFERROR(__xludf.DUMMYFUNCTION("""COMPUTED_VALUE"""),148.08)</f>
        <v>148.08</v>
      </c>
      <c r="J63" s="2">
        <f>IFERROR(__xludf.DUMMYFUNCTION("""COMPUTED_VALUE"""),45383.66666666667)</f>
        <v>45383.66667</v>
      </c>
      <c r="K63" s="1">
        <f>IFERROR(__xludf.DUMMYFUNCTION("""COMPUTED_VALUE"""),148.15)</f>
        <v>148.15</v>
      </c>
      <c r="M63" s="2">
        <f>IFERROR(__xludf.DUMMYFUNCTION("""COMPUTED_VALUE"""),45383.66666666667)</f>
        <v>45383.66667</v>
      </c>
      <c r="N63" s="1">
        <f>IFERROR(__xludf.DUMMYFUNCTION("""COMPUTED_VALUE"""),6539050.0)</f>
        <v>6539050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IFERROR(__xludf.DUMMYFUNCTION("""COMPUTED_VALUE"""),147.94)</f>
        <v>147.94</v>
      </c>
      <c r="D64" s="2">
        <f>IFERROR(__xludf.DUMMYFUNCTION("""COMPUTED_VALUE"""),45384.66666666667)</f>
        <v>45384.66667</v>
      </c>
      <c r="E64" s="1">
        <f>IFERROR(__xludf.DUMMYFUNCTION("""COMPUTED_VALUE"""),147.94)</f>
        <v>147.94</v>
      </c>
      <c r="G64" s="2">
        <f>IFERROR(__xludf.DUMMYFUNCTION("""COMPUTED_VALUE"""),45384.66666666667)</f>
        <v>45384.66667</v>
      </c>
      <c r="H64" s="1">
        <f>IFERROR(__xludf.DUMMYFUNCTION("""COMPUTED_VALUE"""),143.06)</f>
        <v>143.06</v>
      </c>
      <c r="J64" s="2">
        <f>IFERROR(__xludf.DUMMYFUNCTION("""COMPUTED_VALUE"""),45384.66666666667)</f>
        <v>45384.66667</v>
      </c>
      <c r="K64" s="1">
        <f>IFERROR(__xludf.DUMMYFUNCTION("""COMPUTED_VALUE"""),143.8)</f>
        <v>143.8</v>
      </c>
      <c r="M64" s="2">
        <f>IFERROR(__xludf.DUMMYFUNCTION("""COMPUTED_VALUE"""),45384.66666666667)</f>
        <v>45384.66667</v>
      </c>
      <c r="N64" s="1">
        <f>IFERROR(__xludf.DUMMYFUNCTION("""COMPUTED_VALUE"""),6608596.0)</f>
        <v>6608596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IFERROR(__xludf.DUMMYFUNCTION("""COMPUTED_VALUE"""),143.75)</f>
        <v>143.75</v>
      </c>
      <c r="D65" s="2">
        <f>IFERROR(__xludf.DUMMYFUNCTION("""COMPUTED_VALUE"""),45385.66666666667)</f>
        <v>45385.66667</v>
      </c>
      <c r="E65" s="1">
        <f>IFERROR(__xludf.DUMMYFUNCTION("""COMPUTED_VALUE"""),144.7)</f>
        <v>144.7</v>
      </c>
      <c r="G65" s="2">
        <f>IFERROR(__xludf.DUMMYFUNCTION("""COMPUTED_VALUE"""),45385.66666666667)</f>
        <v>45385.66667</v>
      </c>
      <c r="H65" s="1">
        <f>IFERROR(__xludf.DUMMYFUNCTION("""COMPUTED_VALUE"""),143.09)</f>
        <v>143.09</v>
      </c>
      <c r="J65" s="2">
        <f>IFERROR(__xludf.DUMMYFUNCTION("""COMPUTED_VALUE"""),45385.66666666667)</f>
        <v>45385.66667</v>
      </c>
      <c r="K65" s="1">
        <f>IFERROR(__xludf.DUMMYFUNCTION("""COMPUTED_VALUE"""),144.27)</f>
        <v>144.27</v>
      </c>
      <c r="M65" s="2">
        <f>IFERROR(__xludf.DUMMYFUNCTION("""COMPUTED_VALUE"""),45385.66666666667)</f>
        <v>45385.66667</v>
      </c>
      <c r="N65" s="1">
        <f>IFERROR(__xludf.DUMMYFUNCTION("""COMPUTED_VALUE"""),5200725.0)</f>
        <v>5200725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IFERROR(__xludf.DUMMYFUNCTION("""COMPUTED_VALUE"""),145.52)</f>
        <v>145.52</v>
      </c>
      <c r="D66" s="2">
        <f>IFERROR(__xludf.DUMMYFUNCTION("""COMPUTED_VALUE"""),45386.66666666667)</f>
        <v>45386.66667</v>
      </c>
      <c r="E66" s="1">
        <f>IFERROR(__xludf.DUMMYFUNCTION("""COMPUTED_VALUE"""),147.06)</f>
        <v>147.06</v>
      </c>
      <c r="G66" s="2">
        <f>IFERROR(__xludf.DUMMYFUNCTION("""COMPUTED_VALUE"""),45386.66666666667)</f>
        <v>45386.66667</v>
      </c>
      <c r="H66" s="1">
        <f>IFERROR(__xludf.DUMMYFUNCTION("""COMPUTED_VALUE"""),143.2)</f>
        <v>143.2</v>
      </c>
      <c r="J66" s="2">
        <f>IFERROR(__xludf.DUMMYFUNCTION("""COMPUTED_VALUE"""),45386.66666666667)</f>
        <v>45386.66667</v>
      </c>
      <c r="K66" s="1">
        <f>IFERROR(__xludf.DUMMYFUNCTION("""COMPUTED_VALUE"""),143.25)</f>
        <v>143.25</v>
      </c>
      <c r="M66" s="2">
        <f>IFERROR(__xludf.DUMMYFUNCTION("""COMPUTED_VALUE"""),45386.66666666667)</f>
        <v>45386.66667</v>
      </c>
      <c r="N66" s="1">
        <f>IFERROR(__xludf.DUMMYFUNCTION("""COMPUTED_VALUE"""),5084935.0)</f>
        <v>5084935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IFERROR(__xludf.DUMMYFUNCTION("""COMPUTED_VALUE"""),142.93)</f>
        <v>142.93</v>
      </c>
      <c r="D67" s="2">
        <f>IFERROR(__xludf.DUMMYFUNCTION("""COMPUTED_VALUE"""),45387.66666666667)</f>
        <v>45387.66667</v>
      </c>
      <c r="E67" s="1">
        <f>IFERROR(__xludf.DUMMYFUNCTION("""COMPUTED_VALUE"""),143.93)</f>
        <v>143.93</v>
      </c>
      <c r="G67" s="2">
        <f>IFERROR(__xludf.DUMMYFUNCTION("""COMPUTED_VALUE"""),45387.66666666667)</f>
        <v>45387.66667</v>
      </c>
      <c r="H67" s="1">
        <f>IFERROR(__xludf.DUMMYFUNCTION("""COMPUTED_VALUE"""),142.72)</f>
        <v>142.72</v>
      </c>
      <c r="J67" s="2">
        <f>IFERROR(__xludf.DUMMYFUNCTION("""COMPUTED_VALUE"""),45387.66666666667)</f>
        <v>45387.66667</v>
      </c>
      <c r="K67" s="1">
        <f>IFERROR(__xludf.DUMMYFUNCTION("""COMPUTED_VALUE"""),143.25)</f>
        <v>143.25</v>
      </c>
      <c r="M67" s="2">
        <f>IFERROR(__xludf.DUMMYFUNCTION("""COMPUTED_VALUE"""),45387.66666666667)</f>
        <v>45387.66667</v>
      </c>
      <c r="N67" s="1">
        <f>IFERROR(__xludf.DUMMYFUNCTION("""COMPUTED_VALUE"""),6261049.0)</f>
        <v>6261049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IFERROR(__xludf.DUMMYFUNCTION("""COMPUTED_VALUE"""),143.25)</f>
        <v>143.25</v>
      </c>
      <c r="D68" s="2">
        <f>IFERROR(__xludf.DUMMYFUNCTION("""COMPUTED_VALUE"""),45390.66666666667)</f>
        <v>45390.66667</v>
      </c>
      <c r="E68" s="1">
        <f>IFERROR(__xludf.DUMMYFUNCTION("""COMPUTED_VALUE"""),145.48)</f>
        <v>145.48</v>
      </c>
      <c r="G68" s="2">
        <f>IFERROR(__xludf.DUMMYFUNCTION("""COMPUTED_VALUE"""),45390.66666666667)</f>
        <v>45390.66667</v>
      </c>
      <c r="H68" s="1">
        <f>IFERROR(__xludf.DUMMYFUNCTION("""COMPUTED_VALUE"""),143.25)</f>
        <v>143.25</v>
      </c>
      <c r="J68" s="2">
        <f>IFERROR(__xludf.DUMMYFUNCTION("""COMPUTED_VALUE"""),45390.66666666667)</f>
        <v>45390.66667</v>
      </c>
      <c r="K68" s="1">
        <f>IFERROR(__xludf.DUMMYFUNCTION("""COMPUTED_VALUE"""),144.33)</f>
        <v>144.33</v>
      </c>
      <c r="M68" s="2">
        <f>IFERROR(__xludf.DUMMYFUNCTION("""COMPUTED_VALUE"""),45390.66666666667)</f>
        <v>45390.66667</v>
      </c>
      <c r="N68" s="1">
        <f>IFERROR(__xludf.DUMMYFUNCTION("""COMPUTED_VALUE"""),4270186.0)</f>
        <v>4270186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IFERROR(__xludf.DUMMYFUNCTION("""COMPUTED_VALUE"""),144.43)</f>
        <v>144.43</v>
      </c>
      <c r="D69" s="2">
        <f>IFERROR(__xludf.DUMMYFUNCTION("""COMPUTED_VALUE"""),45391.66666666667)</f>
        <v>45391.66667</v>
      </c>
      <c r="E69" s="1">
        <f>IFERROR(__xludf.DUMMYFUNCTION("""COMPUTED_VALUE"""),146.54)</f>
        <v>146.54</v>
      </c>
      <c r="G69" s="2">
        <f>IFERROR(__xludf.DUMMYFUNCTION("""COMPUTED_VALUE"""),45391.66666666667)</f>
        <v>45391.66667</v>
      </c>
      <c r="H69" s="1">
        <f>IFERROR(__xludf.DUMMYFUNCTION("""COMPUTED_VALUE"""),144.43)</f>
        <v>144.43</v>
      </c>
      <c r="J69" s="2">
        <f>IFERROR(__xludf.DUMMYFUNCTION("""COMPUTED_VALUE"""),45391.66666666667)</f>
        <v>45391.66667</v>
      </c>
      <c r="K69" s="1">
        <f>IFERROR(__xludf.DUMMYFUNCTION("""COMPUTED_VALUE"""),145.5)</f>
        <v>145.5</v>
      </c>
      <c r="M69" s="2">
        <f>IFERROR(__xludf.DUMMYFUNCTION("""COMPUTED_VALUE"""),45391.66666666667)</f>
        <v>45391.66667</v>
      </c>
      <c r="N69" s="1">
        <f>IFERROR(__xludf.DUMMYFUNCTION("""COMPUTED_VALUE"""),4986518.0)</f>
        <v>4986518</v>
      </c>
    </row>
    <row r="70">
      <c r="A70" s="2">
        <f>IFERROR(__xludf.DUMMYFUNCTION("""COMPUTED_VALUE"""),45392.66666666667)</f>
        <v>45392.66667</v>
      </c>
      <c r="B70" s="1">
        <f>IFERROR(__xludf.DUMMYFUNCTION("""COMPUTED_VALUE"""),145.5)</f>
        <v>145.5</v>
      </c>
      <c r="D70" s="2">
        <f>IFERROR(__xludf.DUMMYFUNCTION("""COMPUTED_VALUE"""),45392.66666666667)</f>
        <v>45392.66667</v>
      </c>
      <c r="E70" s="1">
        <f>IFERROR(__xludf.DUMMYFUNCTION("""COMPUTED_VALUE"""),145.5)</f>
        <v>145.5</v>
      </c>
      <c r="G70" s="2">
        <f>IFERROR(__xludf.DUMMYFUNCTION("""COMPUTED_VALUE"""),45392.66666666667)</f>
        <v>45392.66667</v>
      </c>
      <c r="H70" s="1">
        <f>IFERROR(__xludf.DUMMYFUNCTION("""COMPUTED_VALUE"""),139.34)</f>
        <v>139.34</v>
      </c>
      <c r="J70" s="2">
        <f>IFERROR(__xludf.DUMMYFUNCTION("""COMPUTED_VALUE"""),45392.66666666667)</f>
        <v>45392.66667</v>
      </c>
      <c r="K70" s="1">
        <f>IFERROR(__xludf.DUMMYFUNCTION("""COMPUTED_VALUE"""),140.09)</f>
        <v>140.09</v>
      </c>
      <c r="M70" s="2">
        <f>IFERROR(__xludf.DUMMYFUNCTION("""COMPUTED_VALUE"""),45392.66666666667)</f>
        <v>45392.66667</v>
      </c>
      <c r="N70" s="1">
        <f>IFERROR(__xludf.DUMMYFUNCTION("""COMPUTED_VALUE"""),5410737.0)</f>
        <v>5410737</v>
      </c>
    </row>
    <row r="71">
      <c r="A71" s="2">
        <f>IFERROR(__xludf.DUMMYFUNCTION("""COMPUTED_VALUE"""),45393.66666666667)</f>
        <v>45393.66667</v>
      </c>
      <c r="B71" s="1">
        <f>IFERROR(__xludf.DUMMYFUNCTION("""COMPUTED_VALUE"""),140.34)</f>
        <v>140.34</v>
      </c>
      <c r="D71" s="2">
        <f>IFERROR(__xludf.DUMMYFUNCTION("""COMPUTED_VALUE"""),45393.66666666667)</f>
        <v>45393.66667</v>
      </c>
      <c r="E71" s="1">
        <f>IFERROR(__xludf.DUMMYFUNCTION("""COMPUTED_VALUE"""),141.3)</f>
        <v>141.3</v>
      </c>
      <c r="G71" s="2">
        <f>IFERROR(__xludf.DUMMYFUNCTION("""COMPUTED_VALUE"""),45393.66666666667)</f>
        <v>45393.66667</v>
      </c>
      <c r="H71" s="1">
        <f>IFERROR(__xludf.DUMMYFUNCTION("""COMPUTED_VALUE"""),139.06)</f>
        <v>139.06</v>
      </c>
      <c r="J71" s="2">
        <f>IFERROR(__xludf.DUMMYFUNCTION("""COMPUTED_VALUE"""),45393.66666666667)</f>
        <v>45393.66667</v>
      </c>
      <c r="K71" s="1">
        <f>IFERROR(__xludf.DUMMYFUNCTION("""COMPUTED_VALUE"""),139.82)</f>
        <v>139.82</v>
      </c>
      <c r="M71" s="2">
        <f>IFERROR(__xludf.DUMMYFUNCTION("""COMPUTED_VALUE"""),45393.66666666667)</f>
        <v>45393.66667</v>
      </c>
      <c r="N71" s="1">
        <f>IFERROR(__xludf.DUMMYFUNCTION("""COMPUTED_VALUE"""),4573849.0)</f>
        <v>4573849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IFERROR(__xludf.DUMMYFUNCTION("""COMPUTED_VALUE"""),139.36)</f>
        <v>139.36</v>
      </c>
      <c r="D72" s="2">
        <f>IFERROR(__xludf.DUMMYFUNCTION("""COMPUTED_VALUE"""),45394.66666666667)</f>
        <v>45394.66667</v>
      </c>
      <c r="E72" s="1">
        <f>IFERROR(__xludf.DUMMYFUNCTION("""COMPUTED_VALUE"""),139.36)</f>
        <v>139.36</v>
      </c>
      <c r="G72" s="2">
        <f>IFERROR(__xludf.DUMMYFUNCTION("""COMPUTED_VALUE"""),45394.66666666667)</f>
        <v>45394.66667</v>
      </c>
      <c r="H72" s="1">
        <f>IFERROR(__xludf.DUMMYFUNCTION("""COMPUTED_VALUE"""),135.85)</f>
        <v>135.85</v>
      </c>
      <c r="J72" s="2">
        <f>IFERROR(__xludf.DUMMYFUNCTION("""COMPUTED_VALUE"""),45394.66666666667)</f>
        <v>45394.66667</v>
      </c>
      <c r="K72" s="1">
        <f>IFERROR(__xludf.DUMMYFUNCTION("""COMPUTED_VALUE"""),135.91)</f>
        <v>135.91</v>
      </c>
      <c r="M72" s="2">
        <f>IFERROR(__xludf.DUMMYFUNCTION("""COMPUTED_VALUE"""),45394.66666666667)</f>
        <v>45394.66667</v>
      </c>
      <c r="N72" s="1">
        <f>IFERROR(__xludf.DUMMYFUNCTION("""COMPUTED_VALUE"""),5012925.0)</f>
        <v>5012925</v>
      </c>
    </row>
    <row r="73">
      <c r="A73" s="2">
        <f>IFERROR(__xludf.DUMMYFUNCTION("""COMPUTED_VALUE"""),45397.66666666667)</f>
        <v>45397.66667</v>
      </c>
      <c r="B73" s="1">
        <f>IFERROR(__xludf.DUMMYFUNCTION("""COMPUTED_VALUE"""),136.32)</f>
        <v>136.32</v>
      </c>
      <c r="D73" s="2">
        <f>IFERROR(__xludf.DUMMYFUNCTION("""COMPUTED_VALUE"""),45397.66666666667)</f>
        <v>45397.66667</v>
      </c>
      <c r="E73" s="1">
        <f>IFERROR(__xludf.DUMMYFUNCTION("""COMPUTED_VALUE"""),137.62)</f>
        <v>137.62</v>
      </c>
      <c r="G73" s="2">
        <f>IFERROR(__xludf.DUMMYFUNCTION("""COMPUTED_VALUE"""),45397.66666666667)</f>
        <v>45397.66667</v>
      </c>
      <c r="H73" s="1">
        <f>IFERROR(__xludf.DUMMYFUNCTION("""COMPUTED_VALUE"""),133.87)</f>
        <v>133.87</v>
      </c>
      <c r="J73" s="2">
        <f>IFERROR(__xludf.DUMMYFUNCTION("""COMPUTED_VALUE"""),45397.66666666667)</f>
        <v>45397.66667</v>
      </c>
      <c r="K73" s="1">
        <f>IFERROR(__xludf.DUMMYFUNCTION("""COMPUTED_VALUE"""),134.75)</f>
        <v>134.75</v>
      </c>
      <c r="M73" s="2">
        <f>IFERROR(__xludf.DUMMYFUNCTION("""COMPUTED_VALUE"""),45397.66666666667)</f>
        <v>45397.66667</v>
      </c>
      <c r="N73" s="1">
        <f>IFERROR(__xludf.DUMMYFUNCTION("""COMPUTED_VALUE"""),5550056.0)</f>
        <v>5550056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IFERROR(__xludf.DUMMYFUNCTION("""COMPUTED_VALUE"""),134.36)</f>
        <v>134.36</v>
      </c>
      <c r="D74" s="2">
        <f>IFERROR(__xludf.DUMMYFUNCTION("""COMPUTED_VALUE"""),45398.66666666667)</f>
        <v>45398.66667</v>
      </c>
      <c r="E74" s="1">
        <f>IFERROR(__xludf.DUMMYFUNCTION("""COMPUTED_VALUE"""),135.02)</f>
        <v>135.02</v>
      </c>
      <c r="G74" s="2">
        <f>IFERROR(__xludf.DUMMYFUNCTION("""COMPUTED_VALUE"""),45398.66666666667)</f>
        <v>45398.66667</v>
      </c>
      <c r="H74" s="1">
        <f>IFERROR(__xludf.DUMMYFUNCTION("""COMPUTED_VALUE"""),132.69)</f>
        <v>132.69</v>
      </c>
      <c r="J74" s="2">
        <f>IFERROR(__xludf.DUMMYFUNCTION("""COMPUTED_VALUE"""),45398.66666666667)</f>
        <v>45398.66667</v>
      </c>
      <c r="K74" s="1">
        <f>IFERROR(__xludf.DUMMYFUNCTION("""COMPUTED_VALUE"""),134.2)</f>
        <v>134.2</v>
      </c>
      <c r="M74" s="2">
        <f>IFERROR(__xludf.DUMMYFUNCTION("""COMPUTED_VALUE"""),45398.66666666667)</f>
        <v>45398.66667</v>
      </c>
      <c r="N74" s="1">
        <f>IFERROR(__xludf.DUMMYFUNCTION("""COMPUTED_VALUE"""),5728980.0)</f>
        <v>5728980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IFERROR(__xludf.DUMMYFUNCTION("""COMPUTED_VALUE"""),134.59)</f>
        <v>134.59</v>
      </c>
      <c r="D75" s="2">
        <f>IFERROR(__xludf.DUMMYFUNCTION("""COMPUTED_VALUE"""),45399.66666666667)</f>
        <v>45399.66667</v>
      </c>
      <c r="E75" s="1">
        <f>IFERROR(__xludf.DUMMYFUNCTION("""COMPUTED_VALUE"""),135.31)</f>
        <v>135.31</v>
      </c>
      <c r="G75" s="2">
        <f>IFERROR(__xludf.DUMMYFUNCTION("""COMPUTED_VALUE"""),45399.66666666667)</f>
        <v>45399.66667</v>
      </c>
      <c r="H75" s="1">
        <f>IFERROR(__xludf.DUMMYFUNCTION("""COMPUTED_VALUE"""),132.88)</f>
        <v>132.88</v>
      </c>
      <c r="J75" s="2">
        <f>IFERROR(__xludf.DUMMYFUNCTION("""COMPUTED_VALUE"""),45399.66666666667)</f>
        <v>45399.66667</v>
      </c>
      <c r="K75" s="1">
        <f>IFERROR(__xludf.DUMMYFUNCTION("""COMPUTED_VALUE"""),133.02)</f>
        <v>133.02</v>
      </c>
      <c r="M75" s="2">
        <f>IFERROR(__xludf.DUMMYFUNCTION("""COMPUTED_VALUE"""),45399.66666666667)</f>
        <v>45399.66667</v>
      </c>
      <c r="N75" s="1">
        <f>IFERROR(__xludf.DUMMYFUNCTION("""COMPUTED_VALUE"""),6063792.0)</f>
        <v>6063792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IFERROR(__xludf.DUMMYFUNCTION("""COMPUTED_VALUE"""),133.96)</f>
        <v>133.96</v>
      </c>
      <c r="D76" s="2">
        <f>IFERROR(__xludf.DUMMYFUNCTION("""COMPUTED_VALUE"""),45400.66666666667)</f>
        <v>45400.66667</v>
      </c>
      <c r="E76" s="1">
        <f>IFERROR(__xludf.DUMMYFUNCTION("""COMPUTED_VALUE"""),134.57)</f>
        <v>134.57</v>
      </c>
      <c r="G76" s="2">
        <f>IFERROR(__xludf.DUMMYFUNCTION("""COMPUTED_VALUE"""),45400.66666666667)</f>
        <v>45400.66667</v>
      </c>
      <c r="H76" s="1">
        <f>IFERROR(__xludf.DUMMYFUNCTION("""COMPUTED_VALUE"""),132.03)</f>
        <v>132.03</v>
      </c>
      <c r="J76" s="2">
        <f>IFERROR(__xludf.DUMMYFUNCTION("""COMPUTED_VALUE"""),45400.66666666667)</f>
        <v>45400.66667</v>
      </c>
      <c r="K76" s="1">
        <f>IFERROR(__xludf.DUMMYFUNCTION("""COMPUTED_VALUE"""),133.07)</f>
        <v>133.07</v>
      </c>
      <c r="M76" s="2">
        <f>IFERROR(__xludf.DUMMYFUNCTION("""COMPUTED_VALUE"""),45400.66666666667)</f>
        <v>45400.66667</v>
      </c>
      <c r="N76" s="1">
        <f>IFERROR(__xludf.DUMMYFUNCTION("""COMPUTED_VALUE"""),7087295.0)</f>
        <v>7087295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IFERROR(__xludf.DUMMYFUNCTION("""COMPUTED_VALUE"""),132.9)</f>
        <v>132.9</v>
      </c>
      <c r="D77" s="2">
        <f>IFERROR(__xludf.DUMMYFUNCTION("""COMPUTED_VALUE"""),45401.66666666667)</f>
        <v>45401.66667</v>
      </c>
      <c r="E77" s="1">
        <f>IFERROR(__xludf.DUMMYFUNCTION("""COMPUTED_VALUE"""),133.88)</f>
        <v>133.88</v>
      </c>
      <c r="G77" s="2">
        <f>IFERROR(__xludf.DUMMYFUNCTION("""COMPUTED_VALUE"""),45401.66666666667)</f>
        <v>45401.66667</v>
      </c>
      <c r="H77" s="1">
        <f>IFERROR(__xludf.DUMMYFUNCTION("""COMPUTED_VALUE"""),132.32)</f>
        <v>132.32</v>
      </c>
      <c r="J77" s="2">
        <f>IFERROR(__xludf.DUMMYFUNCTION("""COMPUTED_VALUE"""),45401.66666666667)</f>
        <v>45401.66667</v>
      </c>
      <c r="K77" s="1">
        <f>IFERROR(__xludf.DUMMYFUNCTION("""COMPUTED_VALUE"""),133.53)</f>
        <v>133.53</v>
      </c>
      <c r="M77" s="2">
        <f>IFERROR(__xludf.DUMMYFUNCTION("""COMPUTED_VALUE"""),45401.66666666667)</f>
        <v>45401.66667</v>
      </c>
      <c r="N77" s="1">
        <f>IFERROR(__xludf.DUMMYFUNCTION("""COMPUTED_VALUE"""),5635341.0)</f>
        <v>5635341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IFERROR(__xludf.DUMMYFUNCTION("""COMPUTED_VALUE"""),133.53)</f>
        <v>133.53</v>
      </c>
      <c r="D78" s="2">
        <f>IFERROR(__xludf.DUMMYFUNCTION("""COMPUTED_VALUE"""),45404.66666666667)</f>
        <v>45404.66667</v>
      </c>
      <c r="E78" s="1">
        <f>IFERROR(__xludf.DUMMYFUNCTION("""COMPUTED_VALUE"""),134.69)</f>
        <v>134.69</v>
      </c>
      <c r="G78" s="2">
        <f>IFERROR(__xludf.DUMMYFUNCTION("""COMPUTED_VALUE"""),45404.66666666667)</f>
        <v>45404.66667</v>
      </c>
      <c r="H78" s="1">
        <f>IFERROR(__xludf.DUMMYFUNCTION("""COMPUTED_VALUE"""),132.54)</f>
        <v>132.54</v>
      </c>
      <c r="J78" s="2">
        <f>IFERROR(__xludf.DUMMYFUNCTION("""COMPUTED_VALUE"""),45404.66666666667)</f>
        <v>45404.66667</v>
      </c>
      <c r="K78" s="1">
        <f>IFERROR(__xludf.DUMMYFUNCTION("""COMPUTED_VALUE"""),134.08)</f>
        <v>134.08</v>
      </c>
      <c r="M78" s="2">
        <f>IFERROR(__xludf.DUMMYFUNCTION("""COMPUTED_VALUE"""),45404.66666666667)</f>
        <v>45404.66667</v>
      </c>
      <c r="N78" s="1">
        <f>IFERROR(__xludf.DUMMYFUNCTION("""COMPUTED_VALUE"""),5258178.0)</f>
        <v>5258178</v>
      </c>
    </row>
    <row r="79">
      <c r="A79" s="2">
        <f>IFERROR(__xludf.DUMMYFUNCTION("""COMPUTED_VALUE"""),45405.66666666667)</f>
        <v>45405.66667</v>
      </c>
      <c r="B79" s="1">
        <f>IFERROR(__xludf.DUMMYFUNCTION("""COMPUTED_VALUE"""),134.05)</f>
        <v>134.05</v>
      </c>
      <c r="D79" s="2">
        <f>IFERROR(__xludf.DUMMYFUNCTION("""COMPUTED_VALUE"""),45405.66666666667)</f>
        <v>45405.66667</v>
      </c>
      <c r="E79" s="1">
        <f>IFERROR(__xludf.DUMMYFUNCTION("""COMPUTED_VALUE"""),136.73)</f>
        <v>136.73</v>
      </c>
      <c r="G79" s="2">
        <f>IFERROR(__xludf.DUMMYFUNCTION("""COMPUTED_VALUE"""),45405.66666666667)</f>
        <v>45405.66667</v>
      </c>
      <c r="H79" s="1">
        <f>IFERROR(__xludf.DUMMYFUNCTION("""COMPUTED_VALUE"""),134.05)</f>
        <v>134.05</v>
      </c>
      <c r="J79" s="2">
        <f>IFERROR(__xludf.DUMMYFUNCTION("""COMPUTED_VALUE"""),45405.66666666667)</f>
        <v>45405.66667</v>
      </c>
      <c r="K79" s="1">
        <f>IFERROR(__xludf.DUMMYFUNCTION("""COMPUTED_VALUE"""),135.23)</f>
        <v>135.23</v>
      </c>
      <c r="M79" s="2">
        <f>IFERROR(__xludf.DUMMYFUNCTION("""COMPUTED_VALUE"""),45405.66666666667)</f>
        <v>45405.66667</v>
      </c>
      <c r="N79" s="1">
        <f>IFERROR(__xludf.DUMMYFUNCTION("""COMPUTED_VALUE"""),6367113.0)</f>
        <v>6367113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IFERROR(__xludf.DUMMYFUNCTION("""COMPUTED_VALUE"""),135.15)</f>
        <v>135.15</v>
      </c>
      <c r="D80" s="2">
        <f>IFERROR(__xludf.DUMMYFUNCTION("""COMPUTED_VALUE"""),45406.66666666667)</f>
        <v>45406.66667</v>
      </c>
      <c r="E80" s="1">
        <f>IFERROR(__xludf.DUMMYFUNCTION("""COMPUTED_VALUE"""),135.15)</f>
        <v>135.15</v>
      </c>
      <c r="G80" s="2">
        <f>IFERROR(__xludf.DUMMYFUNCTION("""COMPUTED_VALUE"""),45406.66666666667)</f>
        <v>45406.66667</v>
      </c>
      <c r="H80" s="1">
        <f>IFERROR(__xludf.DUMMYFUNCTION("""COMPUTED_VALUE"""),131.13)</f>
        <v>131.13</v>
      </c>
      <c r="J80" s="2">
        <f>IFERROR(__xludf.DUMMYFUNCTION("""COMPUTED_VALUE"""),45406.66666666667)</f>
        <v>45406.66667</v>
      </c>
      <c r="K80" s="1">
        <f>IFERROR(__xludf.DUMMYFUNCTION("""COMPUTED_VALUE"""),133.02)</f>
        <v>133.02</v>
      </c>
      <c r="M80" s="2">
        <f>IFERROR(__xludf.DUMMYFUNCTION("""COMPUTED_VALUE"""),45406.66666666667)</f>
        <v>45406.66667</v>
      </c>
      <c r="N80" s="1">
        <f>IFERROR(__xludf.DUMMYFUNCTION("""COMPUTED_VALUE"""),7645839.0)</f>
        <v>7645839</v>
      </c>
    </row>
    <row r="81">
      <c r="A81" s="2">
        <f>IFERROR(__xludf.DUMMYFUNCTION("""COMPUTED_VALUE"""),45407.66666666667)</f>
        <v>45407.66667</v>
      </c>
      <c r="B81" s="1">
        <f>IFERROR(__xludf.DUMMYFUNCTION("""COMPUTED_VALUE"""),133.02)</f>
        <v>133.02</v>
      </c>
      <c r="D81" s="2">
        <f>IFERROR(__xludf.DUMMYFUNCTION("""COMPUTED_VALUE"""),45407.66666666667)</f>
        <v>45407.66667</v>
      </c>
      <c r="E81" s="1">
        <f>IFERROR(__xludf.DUMMYFUNCTION("""COMPUTED_VALUE"""),133.02)</f>
        <v>133.02</v>
      </c>
      <c r="G81" s="2">
        <f>IFERROR(__xludf.DUMMYFUNCTION("""COMPUTED_VALUE"""),45407.66666666667)</f>
        <v>45407.66667</v>
      </c>
      <c r="H81" s="1">
        <f>IFERROR(__xludf.DUMMYFUNCTION("""COMPUTED_VALUE"""),125.0)</f>
        <v>125</v>
      </c>
      <c r="J81" s="2">
        <f>IFERROR(__xludf.DUMMYFUNCTION("""COMPUTED_VALUE"""),45407.66666666667)</f>
        <v>45407.66667</v>
      </c>
      <c r="K81" s="1">
        <f>IFERROR(__xludf.DUMMYFUNCTION("""COMPUTED_VALUE"""),126.91)</f>
        <v>126.91</v>
      </c>
      <c r="M81" s="2">
        <f>IFERROR(__xludf.DUMMYFUNCTION("""COMPUTED_VALUE"""),45407.66666666667)</f>
        <v>45407.66667</v>
      </c>
      <c r="N81" s="1">
        <f>IFERROR(__xludf.DUMMYFUNCTION("""COMPUTED_VALUE"""),1.5877991E7)</f>
        <v>15877991</v>
      </c>
    </row>
    <row r="82">
      <c r="A82" s="2">
        <f>IFERROR(__xludf.DUMMYFUNCTION("""COMPUTED_VALUE"""),45408.66666666667)</f>
        <v>45408.66667</v>
      </c>
      <c r="B82" s="1">
        <f>IFERROR(__xludf.DUMMYFUNCTION("""COMPUTED_VALUE"""),126.91)</f>
        <v>126.91</v>
      </c>
      <c r="D82" s="2">
        <f>IFERROR(__xludf.DUMMYFUNCTION("""COMPUTED_VALUE"""),45408.66666666667)</f>
        <v>45408.66667</v>
      </c>
      <c r="E82" s="1">
        <f>IFERROR(__xludf.DUMMYFUNCTION("""COMPUTED_VALUE"""),132.24)</f>
        <v>132.24</v>
      </c>
      <c r="G82" s="2">
        <f>IFERROR(__xludf.DUMMYFUNCTION("""COMPUTED_VALUE"""),45408.66666666667)</f>
        <v>45408.66667</v>
      </c>
      <c r="H82" s="1">
        <f>IFERROR(__xludf.DUMMYFUNCTION("""COMPUTED_VALUE"""),126.91)</f>
        <v>126.91</v>
      </c>
      <c r="J82" s="2">
        <f>IFERROR(__xludf.DUMMYFUNCTION("""COMPUTED_VALUE"""),45408.66666666667)</f>
        <v>45408.66667</v>
      </c>
      <c r="K82" s="1">
        <f>IFERROR(__xludf.DUMMYFUNCTION("""COMPUTED_VALUE"""),130.43)</f>
        <v>130.43</v>
      </c>
      <c r="M82" s="2">
        <f>IFERROR(__xludf.DUMMYFUNCTION("""COMPUTED_VALUE"""),45408.66666666667)</f>
        <v>45408.66667</v>
      </c>
      <c r="N82" s="1">
        <f>IFERROR(__xludf.DUMMYFUNCTION("""COMPUTED_VALUE"""),1.385449E7)</f>
        <v>13854490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IFERROR(__xludf.DUMMYFUNCTION("""COMPUTED_VALUE"""),131.17)</f>
        <v>131.17</v>
      </c>
      <c r="D83" s="2">
        <f>IFERROR(__xludf.DUMMYFUNCTION("""COMPUTED_VALUE"""),45411.66666666667)</f>
        <v>45411.66667</v>
      </c>
      <c r="E83" s="1">
        <f>IFERROR(__xludf.DUMMYFUNCTION("""COMPUTED_VALUE"""),133.81)</f>
        <v>133.81</v>
      </c>
      <c r="G83" s="2">
        <f>IFERROR(__xludf.DUMMYFUNCTION("""COMPUTED_VALUE"""),45411.66666666667)</f>
        <v>45411.66667</v>
      </c>
      <c r="H83" s="1">
        <f>IFERROR(__xludf.DUMMYFUNCTION("""COMPUTED_VALUE"""),131.17)</f>
        <v>131.17</v>
      </c>
      <c r="J83" s="2">
        <f>IFERROR(__xludf.DUMMYFUNCTION("""COMPUTED_VALUE"""),45411.66666666667)</f>
        <v>45411.66667</v>
      </c>
      <c r="K83" s="1">
        <f>IFERROR(__xludf.DUMMYFUNCTION("""COMPUTED_VALUE"""),133.41)</f>
        <v>133.41</v>
      </c>
      <c r="M83" s="2">
        <f>IFERROR(__xludf.DUMMYFUNCTION("""COMPUTED_VALUE"""),45411.66666666667)</f>
        <v>45411.66667</v>
      </c>
      <c r="N83" s="1">
        <f>IFERROR(__xludf.DUMMYFUNCTION("""COMPUTED_VALUE"""),8832592.0)</f>
        <v>8832592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IFERROR(__xludf.DUMMYFUNCTION("""COMPUTED_VALUE"""),132.17)</f>
        <v>132.17</v>
      </c>
      <c r="D84" s="2">
        <f>IFERROR(__xludf.DUMMYFUNCTION("""COMPUTED_VALUE"""),45412.66666666667)</f>
        <v>45412.66667</v>
      </c>
      <c r="E84" s="1">
        <f>IFERROR(__xludf.DUMMYFUNCTION("""COMPUTED_VALUE"""),133.13)</f>
        <v>133.13</v>
      </c>
      <c r="G84" s="2">
        <f>IFERROR(__xludf.DUMMYFUNCTION("""COMPUTED_VALUE"""),45412.66666666667)</f>
        <v>45412.66667</v>
      </c>
      <c r="H84" s="1">
        <f>IFERROR(__xludf.DUMMYFUNCTION("""COMPUTED_VALUE"""),130.79)</f>
        <v>130.79</v>
      </c>
      <c r="J84" s="2">
        <f>IFERROR(__xludf.DUMMYFUNCTION("""COMPUTED_VALUE"""),45412.66666666667)</f>
        <v>45412.66667</v>
      </c>
      <c r="K84" s="1">
        <f>IFERROR(__xludf.DUMMYFUNCTION("""COMPUTED_VALUE"""),131.68)</f>
        <v>131.68</v>
      </c>
      <c r="M84" s="2">
        <f>IFERROR(__xludf.DUMMYFUNCTION("""COMPUTED_VALUE"""),45412.66666666667)</f>
        <v>45412.66667</v>
      </c>
      <c r="N84" s="1">
        <f>IFERROR(__xludf.DUMMYFUNCTION("""COMPUTED_VALUE"""),6781634.0)</f>
        <v>6781634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IFERROR(__xludf.DUMMYFUNCTION("""COMPUTED_VALUE"""),131.49)</f>
        <v>131.49</v>
      </c>
      <c r="D85" s="2">
        <f>IFERROR(__xludf.DUMMYFUNCTION("""COMPUTED_VALUE"""),45413.66666666667)</f>
        <v>45413.66667</v>
      </c>
      <c r="E85" s="1">
        <f>IFERROR(__xludf.DUMMYFUNCTION("""COMPUTED_VALUE"""),134.1)</f>
        <v>134.1</v>
      </c>
      <c r="G85" s="2">
        <f>IFERROR(__xludf.DUMMYFUNCTION("""COMPUTED_VALUE"""),45413.66666666667)</f>
        <v>45413.66667</v>
      </c>
      <c r="H85" s="1">
        <f>IFERROR(__xludf.DUMMYFUNCTION("""COMPUTED_VALUE"""),130.38)</f>
        <v>130.38</v>
      </c>
      <c r="J85" s="2">
        <f>IFERROR(__xludf.DUMMYFUNCTION("""COMPUTED_VALUE"""),45413.66666666667)</f>
        <v>45413.66667</v>
      </c>
      <c r="K85" s="1">
        <f>IFERROR(__xludf.DUMMYFUNCTION("""COMPUTED_VALUE"""),130.93)</f>
        <v>130.93</v>
      </c>
      <c r="M85" s="2">
        <f>IFERROR(__xludf.DUMMYFUNCTION("""COMPUTED_VALUE"""),45413.66666666667)</f>
        <v>45413.66667</v>
      </c>
      <c r="N85" s="1">
        <f>IFERROR(__xludf.DUMMYFUNCTION("""COMPUTED_VALUE"""),7177578.0)</f>
        <v>7177578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IFERROR(__xludf.DUMMYFUNCTION("""COMPUTED_VALUE"""),131.3)</f>
        <v>131.3</v>
      </c>
      <c r="D86" s="2">
        <f>IFERROR(__xludf.DUMMYFUNCTION("""COMPUTED_VALUE"""),45414.66666666667)</f>
        <v>45414.66667</v>
      </c>
      <c r="E86" s="1">
        <f>IFERROR(__xludf.DUMMYFUNCTION("""COMPUTED_VALUE"""),132.61)</f>
        <v>132.61</v>
      </c>
      <c r="G86" s="2">
        <f>IFERROR(__xludf.DUMMYFUNCTION("""COMPUTED_VALUE"""),45414.66666666667)</f>
        <v>45414.66667</v>
      </c>
      <c r="H86" s="1">
        <f>IFERROR(__xludf.DUMMYFUNCTION("""COMPUTED_VALUE"""),129.55)</f>
        <v>129.55</v>
      </c>
      <c r="J86" s="2">
        <f>IFERROR(__xludf.DUMMYFUNCTION("""COMPUTED_VALUE"""),45414.66666666667)</f>
        <v>45414.66667</v>
      </c>
      <c r="K86" s="1">
        <f>IFERROR(__xludf.DUMMYFUNCTION("""COMPUTED_VALUE"""),131.29)</f>
        <v>131.29</v>
      </c>
      <c r="M86" s="2">
        <f>IFERROR(__xludf.DUMMYFUNCTION("""COMPUTED_VALUE"""),45414.66666666667)</f>
        <v>45414.66667</v>
      </c>
      <c r="N86" s="1">
        <f>IFERROR(__xludf.DUMMYFUNCTION("""COMPUTED_VALUE"""),7557006.0)</f>
        <v>7557006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IFERROR(__xludf.DUMMYFUNCTION("""COMPUTED_VALUE"""),132.47)</f>
        <v>132.47</v>
      </c>
      <c r="D87" s="2">
        <f>IFERROR(__xludf.DUMMYFUNCTION("""COMPUTED_VALUE"""),45415.66666666667)</f>
        <v>45415.66667</v>
      </c>
      <c r="E87" s="1">
        <f>IFERROR(__xludf.DUMMYFUNCTION("""COMPUTED_VALUE"""),134.4)</f>
        <v>134.4</v>
      </c>
      <c r="G87" s="2">
        <f>IFERROR(__xludf.DUMMYFUNCTION("""COMPUTED_VALUE"""),45415.66666666667)</f>
        <v>45415.66667</v>
      </c>
      <c r="H87" s="1">
        <f>IFERROR(__xludf.DUMMYFUNCTION("""COMPUTED_VALUE"""),132.35)</f>
        <v>132.35</v>
      </c>
      <c r="J87" s="2">
        <f>IFERROR(__xludf.DUMMYFUNCTION("""COMPUTED_VALUE"""),45415.66666666667)</f>
        <v>45415.66667</v>
      </c>
      <c r="K87" s="1">
        <f>IFERROR(__xludf.DUMMYFUNCTION("""COMPUTED_VALUE"""),132.75)</f>
        <v>132.75</v>
      </c>
      <c r="M87" s="2">
        <f>IFERROR(__xludf.DUMMYFUNCTION("""COMPUTED_VALUE"""),45415.66666666667)</f>
        <v>45415.66667</v>
      </c>
      <c r="N87" s="1">
        <f>IFERROR(__xludf.DUMMYFUNCTION("""COMPUTED_VALUE"""),5034242.0)</f>
        <v>5034242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IFERROR(__xludf.DUMMYFUNCTION("""COMPUTED_VALUE"""),133.41)</f>
        <v>133.41</v>
      </c>
      <c r="D88" s="2">
        <f>IFERROR(__xludf.DUMMYFUNCTION("""COMPUTED_VALUE"""),45418.66666666667)</f>
        <v>45418.66667</v>
      </c>
      <c r="E88" s="1">
        <f>IFERROR(__xludf.DUMMYFUNCTION("""COMPUTED_VALUE"""),134.99)</f>
        <v>134.99</v>
      </c>
      <c r="G88" s="2">
        <f>IFERROR(__xludf.DUMMYFUNCTION("""COMPUTED_VALUE"""),45418.66666666667)</f>
        <v>45418.66667</v>
      </c>
      <c r="H88" s="1">
        <f>IFERROR(__xludf.DUMMYFUNCTION("""COMPUTED_VALUE"""),133.12)</f>
        <v>133.12</v>
      </c>
      <c r="J88" s="2">
        <f>IFERROR(__xludf.DUMMYFUNCTION("""COMPUTED_VALUE"""),45418.66666666667)</f>
        <v>45418.66667</v>
      </c>
      <c r="K88" s="1">
        <f>IFERROR(__xludf.DUMMYFUNCTION("""COMPUTED_VALUE"""),133.45)</f>
        <v>133.45</v>
      </c>
      <c r="M88" s="2">
        <f>IFERROR(__xludf.DUMMYFUNCTION("""COMPUTED_VALUE"""),45418.66666666667)</f>
        <v>45418.66667</v>
      </c>
      <c r="N88" s="1">
        <f>IFERROR(__xludf.DUMMYFUNCTION("""COMPUTED_VALUE"""),5416012.0)</f>
        <v>5416012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IFERROR(__xludf.DUMMYFUNCTION("""COMPUTED_VALUE"""),133.69)</f>
        <v>133.69</v>
      </c>
      <c r="D89" s="2">
        <f>IFERROR(__xludf.DUMMYFUNCTION("""COMPUTED_VALUE"""),45419.66666666667)</f>
        <v>45419.66667</v>
      </c>
      <c r="E89" s="1">
        <f>IFERROR(__xludf.DUMMYFUNCTION("""COMPUTED_VALUE"""),135.27)</f>
        <v>135.27</v>
      </c>
      <c r="G89" s="2">
        <f>IFERROR(__xludf.DUMMYFUNCTION("""COMPUTED_VALUE"""),45419.66666666667)</f>
        <v>45419.66667</v>
      </c>
      <c r="H89" s="1">
        <f>IFERROR(__xludf.DUMMYFUNCTION("""COMPUTED_VALUE"""),133.69)</f>
        <v>133.69</v>
      </c>
      <c r="J89" s="2">
        <f>IFERROR(__xludf.DUMMYFUNCTION("""COMPUTED_VALUE"""),45419.66666666667)</f>
        <v>45419.66667</v>
      </c>
      <c r="K89" s="1">
        <f>IFERROR(__xludf.DUMMYFUNCTION("""COMPUTED_VALUE"""),134.32)</f>
        <v>134.32</v>
      </c>
      <c r="M89" s="2">
        <f>IFERROR(__xludf.DUMMYFUNCTION("""COMPUTED_VALUE"""),45419.66666666667)</f>
        <v>45419.66667</v>
      </c>
      <c r="N89" s="1">
        <f>IFERROR(__xludf.DUMMYFUNCTION("""COMPUTED_VALUE"""),6093858.0)</f>
        <v>6093858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IFERROR(__xludf.DUMMYFUNCTION("""COMPUTED_VALUE"""),133.52)</f>
        <v>133.52</v>
      </c>
      <c r="D90" s="2">
        <f>IFERROR(__xludf.DUMMYFUNCTION("""COMPUTED_VALUE"""),45420.66666666667)</f>
        <v>45420.66667</v>
      </c>
      <c r="E90" s="1">
        <f>IFERROR(__xludf.DUMMYFUNCTION("""COMPUTED_VALUE"""),135.13)</f>
        <v>135.13</v>
      </c>
      <c r="G90" s="2">
        <f>IFERROR(__xludf.DUMMYFUNCTION("""COMPUTED_VALUE"""),45420.66666666667)</f>
        <v>45420.66667</v>
      </c>
      <c r="H90" s="1">
        <f>IFERROR(__xludf.DUMMYFUNCTION("""COMPUTED_VALUE"""),132.61)</f>
        <v>132.61</v>
      </c>
      <c r="J90" s="2">
        <f>IFERROR(__xludf.DUMMYFUNCTION("""COMPUTED_VALUE"""),45420.66666666667)</f>
        <v>45420.66667</v>
      </c>
      <c r="K90" s="1">
        <f>IFERROR(__xludf.DUMMYFUNCTION("""COMPUTED_VALUE"""),134.78)</f>
        <v>134.78</v>
      </c>
      <c r="M90" s="2">
        <f>IFERROR(__xludf.DUMMYFUNCTION("""COMPUTED_VALUE"""),45420.66666666667)</f>
        <v>45420.66667</v>
      </c>
      <c r="N90" s="1">
        <f>IFERROR(__xludf.DUMMYFUNCTION("""COMPUTED_VALUE"""),5780552.0)</f>
        <v>5780552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IFERROR(__xludf.DUMMYFUNCTION("""COMPUTED_VALUE"""),135.25)</f>
        <v>135.25</v>
      </c>
      <c r="D91" s="2">
        <f>IFERROR(__xludf.DUMMYFUNCTION("""COMPUTED_VALUE"""),45421.66666666667)</f>
        <v>45421.66667</v>
      </c>
      <c r="E91" s="1">
        <f>IFERROR(__xludf.DUMMYFUNCTION("""COMPUTED_VALUE"""),138.75)</f>
        <v>138.75</v>
      </c>
      <c r="G91" s="2">
        <f>IFERROR(__xludf.DUMMYFUNCTION("""COMPUTED_VALUE"""),45421.66666666667)</f>
        <v>45421.66667</v>
      </c>
      <c r="H91" s="1">
        <f>IFERROR(__xludf.DUMMYFUNCTION("""COMPUTED_VALUE"""),135.25)</f>
        <v>135.25</v>
      </c>
      <c r="J91" s="2">
        <f>IFERROR(__xludf.DUMMYFUNCTION("""COMPUTED_VALUE"""),45421.66666666667)</f>
        <v>45421.66667</v>
      </c>
      <c r="K91" s="1">
        <f>IFERROR(__xludf.DUMMYFUNCTION("""COMPUTED_VALUE"""),138.44)</f>
        <v>138.44</v>
      </c>
      <c r="M91" s="2">
        <f>IFERROR(__xludf.DUMMYFUNCTION("""COMPUTED_VALUE"""),45421.66666666667)</f>
        <v>45421.66667</v>
      </c>
      <c r="N91" s="1">
        <f>IFERROR(__xludf.DUMMYFUNCTION("""COMPUTED_VALUE"""),9009310.0)</f>
        <v>9009310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IFERROR(__xludf.DUMMYFUNCTION("""COMPUTED_VALUE"""),138.52)</f>
        <v>138.52</v>
      </c>
      <c r="D92" s="2">
        <f>IFERROR(__xludf.DUMMYFUNCTION("""COMPUTED_VALUE"""),45422.66666666667)</f>
        <v>45422.66667</v>
      </c>
      <c r="E92" s="1">
        <f>IFERROR(__xludf.DUMMYFUNCTION("""COMPUTED_VALUE"""),139.34)</f>
        <v>139.34</v>
      </c>
      <c r="G92" s="2">
        <f>IFERROR(__xludf.DUMMYFUNCTION("""COMPUTED_VALUE"""),45422.66666666667)</f>
        <v>45422.66667</v>
      </c>
      <c r="H92" s="1">
        <f>IFERROR(__xludf.DUMMYFUNCTION("""COMPUTED_VALUE"""),137.32)</f>
        <v>137.32</v>
      </c>
      <c r="J92" s="2">
        <f>IFERROR(__xludf.DUMMYFUNCTION("""COMPUTED_VALUE"""),45422.66666666667)</f>
        <v>45422.66667</v>
      </c>
      <c r="K92" s="1">
        <f>IFERROR(__xludf.DUMMYFUNCTION("""COMPUTED_VALUE"""),138.13)</f>
        <v>138.13</v>
      </c>
      <c r="M92" s="2">
        <f>IFERROR(__xludf.DUMMYFUNCTION("""COMPUTED_VALUE"""),45422.66666666667)</f>
        <v>45422.66667</v>
      </c>
      <c r="N92" s="1">
        <f>IFERROR(__xludf.DUMMYFUNCTION("""COMPUTED_VALUE"""),4942899.0)</f>
        <v>4942899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IFERROR(__xludf.DUMMYFUNCTION("""COMPUTED_VALUE"""),138.71)</f>
        <v>138.71</v>
      </c>
      <c r="D93" s="2">
        <f>IFERROR(__xludf.DUMMYFUNCTION("""COMPUTED_VALUE"""),45425.66666666667)</f>
        <v>45425.66667</v>
      </c>
      <c r="E93" s="1">
        <f>IFERROR(__xludf.DUMMYFUNCTION("""COMPUTED_VALUE"""),141.27)</f>
        <v>141.27</v>
      </c>
      <c r="G93" s="2">
        <f>IFERROR(__xludf.DUMMYFUNCTION("""COMPUTED_VALUE"""),45425.66666666667)</f>
        <v>45425.66667</v>
      </c>
      <c r="H93" s="1">
        <f>IFERROR(__xludf.DUMMYFUNCTION("""COMPUTED_VALUE"""),138.71)</f>
        <v>138.71</v>
      </c>
      <c r="J93" s="2">
        <f>IFERROR(__xludf.DUMMYFUNCTION("""COMPUTED_VALUE"""),45425.66666666667)</f>
        <v>45425.66667</v>
      </c>
      <c r="K93" s="1">
        <f>IFERROR(__xludf.DUMMYFUNCTION("""COMPUTED_VALUE"""),139.18)</f>
        <v>139.18</v>
      </c>
      <c r="M93" s="2">
        <f>IFERROR(__xludf.DUMMYFUNCTION("""COMPUTED_VALUE"""),45425.66666666667)</f>
        <v>45425.66667</v>
      </c>
      <c r="N93" s="1">
        <f>IFERROR(__xludf.DUMMYFUNCTION("""COMPUTED_VALUE"""),7863952.0)</f>
        <v>7863952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IFERROR(__xludf.DUMMYFUNCTION("""COMPUTED_VALUE"""),140.18)</f>
        <v>140.18</v>
      </c>
      <c r="D94" s="2">
        <f>IFERROR(__xludf.DUMMYFUNCTION("""COMPUTED_VALUE"""),45426.66666666667)</f>
        <v>45426.66667</v>
      </c>
      <c r="E94" s="1">
        <f>IFERROR(__xludf.DUMMYFUNCTION("""COMPUTED_VALUE"""),143.47)</f>
        <v>143.47</v>
      </c>
      <c r="G94" s="2">
        <f>IFERROR(__xludf.DUMMYFUNCTION("""COMPUTED_VALUE"""),45426.66666666667)</f>
        <v>45426.66667</v>
      </c>
      <c r="H94" s="1">
        <f>IFERROR(__xludf.DUMMYFUNCTION("""COMPUTED_VALUE"""),140.18)</f>
        <v>140.18</v>
      </c>
      <c r="J94" s="2">
        <f>IFERROR(__xludf.DUMMYFUNCTION("""COMPUTED_VALUE"""),45426.66666666667)</f>
        <v>45426.66667</v>
      </c>
      <c r="K94" s="1">
        <f>IFERROR(__xludf.DUMMYFUNCTION("""COMPUTED_VALUE"""),142.29)</f>
        <v>142.29</v>
      </c>
      <c r="M94" s="2">
        <f>IFERROR(__xludf.DUMMYFUNCTION("""COMPUTED_VALUE"""),45426.66666666667)</f>
        <v>45426.66667</v>
      </c>
      <c r="N94" s="1">
        <f>IFERROR(__xludf.DUMMYFUNCTION("""COMPUTED_VALUE"""),7443114.0)</f>
        <v>7443114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IFERROR(__xludf.DUMMYFUNCTION("""COMPUTED_VALUE"""),142.81)</f>
        <v>142.81</v>
      </c>
      <c r="D95" s="2">
        <f>IFERROR(__xludf.DUMMYFUNCTION("""COMPUTED_VALUE"""),45427.66666666667)</f>
        <v>45427.66667</v>
      </c>
      <c r="E95" s="1">
        <f>IFERROR(__xludf.DUMMYFUNCTION("""COMPUTED_VALUE"""),143.62)</f>
        <v>143.62</v>
      </c>
      <c r="G95" s="2">
        <f>IFERROR(__xludf.DUMMYFUNCTION("""COMPUTED_VALUE"""),45427.66666666667)</f>
        <v>45427.66667</v>
      </c>
      <c r="H95" s="1">
        <f>IFERROR(__xludf.DUMMYFUNCTION("""COMPUTED_VALUE"""),140.48)</f>
        <v>140.48</v>
      </c>
      <c r="J95" s="2">
        <f>IFERROR(__xludf.DUMMYFUNCTION("""COMPUTED_VALUE"""),45427.66666666667)</f>
        <v>45427.66667</v>
      </c>
      <c r="K95" s="1">
        <f>IFERROR(__xludf.DUMMYFUNCTION("""COMPUTED_VALUE"""),140.68)</f>
        <v>140.68</v>
      </c>
      <c r="M95" s="2">
        <f>IFERROR(__xludf.DUMMYFUNCTION("""COMPUTED_VALUE"""),45427.66666666667)</f>
        <v>45427.66667</v>
      </c>
      <c r="N95" s="1">
        <f>IFERROR(__xludf.DUMMYFUNCTION("""COMPUTED_VALUE"""),7758852.0)</f>
        <v>7758852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IFERROR(__xludf.DUMMYFUNCTION("""COMPUTED_VALUE"""),140.27)</f>
        <v>140.27</v>
      </c>
      <c r="D96" s="2">
        <f>IFERROR(__xludf.DUMMYFUNCTION("""COMPUTED_VALUE"""),45428.66666666667)</f>
        <v>45428.66667</v>
      </c>
      <c r="E96" s="1">
        <f>IFERROR(__xludf.DUMMYFUNCTION("""COMPUTED_VALUE"""),140.74)</f>
        <v>140.74</v>
      </c>
      <c r="G96" s="2">
        <f>IFERROR(__xludf.DUMMYFUNCTION("""COMPUTED_VALUE"""),45428.66666666667)</f>
        <v>45428.66667</v>
      </c>
      <c r="H96" s="1">
        <f>IFERROR(__xludf.DUMMYFUNCTION("""COMPUTED_VALUE"""),139.33)</f>
        <v>139.33</v>
      </c>
      <c r="J96" s="2">
        <f>IFERROR(__xludf.DUMMYFUNCTION("""COMPUTED_VALUE"""),45428.66666666667)</f>
        <v>45428.66667</v>
      </c>
      <c r="K96" s="1">
        <f>IFERROR(__xludf.DUMMYFUNCTION("""COMPUTED_VALUE"""),139.48)</f>
        <v>139.48</v>
      </c>
      <c r="M96" s="2">
        <f>IFERROR(__xludf.DUMMYFUNCTION("""COMPUTED_VALUE"""),45428.66666666667)</f>
        <v>45428.66667</v>
      </c>
      <c r="N96" s="1">
        <f>IFERROR(__xludf.DUMMYFUNCTION("""COMPUTED_VALUE"""),5710983.0)</f>
        <v>5710983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IFERROR(__xludf.DUMMYFUNCTION("""COMPUTED_VALUE"""),139.37)</f>
        <v>139.37</v>
      </c>
      <c r="D97" s="2">
        <f>IFERROR(__xludf.DUMMYFUNCTION("""COMPUTED_VALUE"""),45429.66666666667)</f>
        <v>45429.66667</v>
      </c>
      <c r="E97" s="1">
        <f>IFERROR(__xludf.DUMMYFUNCTION("""COMPUTED_VALUE"""),139.9)</f>
        <v>139.9</v>
      </c>
      <c r="G97" s="2">
        <f>IFERROR(__xludf.DUMMYFUNCTION("""COMPUTED_VALUE"""),45429.66666666667)</f>
        <v>45429.66667</v>
      </c>
      <c r="H97" s="1">
        <f>IFERROR(__xludf.DUMMYFUNCTION("""COMPUTED_VALUE"""),138.44)</f>
        <v>138.44</v>
      </c>
      <c r="J97" s="2">
        <f>IFERROR(__xludf.DUMMYFUNCTION("""COMPUTED_VALUE"""),45429.66666666667)</f>
        <v>45429.66667</v>
      </c>
      <c r="K97" s="1">
        <f>IFERROR(__xludf.DUMMYFUNCTION("""COMPUTED_VALUE"""),138.98)</f>
        <v>138.98</v>
      </c>
      <c r="M97" s="2">
        <f>IFERROR(__xludf.DUMMYFUNCTION("""COMPUTED_VALUE"""),45429.66666666667)</f>
        <v>45429.66667</v>
      </c>
      <c r="N97" s="1">
        <f>IFERROR(__xludf.DUMMYFUNCTION("""COMPUTED_VALUE"""),5336971.0)</f>
        <v>5336971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IFERROR(__xludf.DUMMYFUNCTION("""COMPUTED_VALUE"""),139.09)</f>
        <v>139.09</v>
      </c>
      <c r="D98" s="2">
        <f>IFERROR(__xludf.DUMMYFUNCTION("""COMPUTED_VALUE"""),45432.66666666667)</f>
        <v>45432.66667</v>
      </c>
      <c r="E98" s="1">
        <f>IFERROR(__xludf.DUMMYFUNCTION("""COMPUTED_VALUE"""),140.76)</f>
        <v>140.76</v>
      </c>
      <c r="G98" s="2">
        <f>IFERROR(__xludf.DUMMYFUNCTION("""COMPUTED_VALUE"""),45432.66666666667)</f>
        <v>45432.66667</v>
      </c>
      <c r="H98" s="1">
        <f>IFERROR(__xludf.DUMMYFUNCTION("""COMPUTED_VALUE"""),138.96)</f>
        <v>138.96</v>
      </c>
      <c r="J98" s="2">
        <f>IFERROR(__xludf.DUMMYFUNCTION("""COMPUTED_VALUE"""),45432.66666666667)</f>
        <v>45432.66667</v>
      </c>
      <c r="K98" s="1">
        <f>IFERROR(__xludf.DUMMYFUNCTION("""COMPUTED_VALUE"""),139.26)</f>
        <v>139.26</v>
      </c>
      <c r="M98" s="2">
        <f>IFERROR(__xludf.DUMMYFUNCTION("""COMPUTED_VALUE"""),45432.66666666667)</f>
        <v>45432.66667</v>
      </c>
      <c r="N98" s="1">
        <f>IFERROR(__xludf.DUMMYFUNCTION("""COMPUTED_VALUE"""),6389988.0)</f>
        <v>6389988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IFERROR(__xludf.DUMMYFUNCTION("""COMPUTED_VALUE"""),139.21)</f>
        <v>139.21</v>
      </c>
      <c r="D99" s="2">
        <f>IFERROR(__xludf.DUMMYFUNCTION("""COMPUTED_VALUE"""),45433.66666666667)</f>
        <v>45433.66667</v>
      </c>
      <c r="E99" s="1">
        <f>IFERROR(__xludf.DUMMYFUNCTION("""COMPUTED_VALUE"""),139.81)</f>
        <v>139.81</v>
      </c>
      <c r="G99" s="2">
        <f>IFERROR(__xludf.DUMMYFUNCTION("""COMPUTED_VALUE"""),45433.66666666667)</f>
        <v>45433.66667</v>
      </c>
      <c r="H99" s="1">
        <f>IFERROR(__xludf.DUMMYFUNCTION("""COMPUTED_VALUE"""),138.53)</f>
        <v>138.53</v>
      </c>
      <c r="J99" s="2">
        <f>IFERROR(__xludf.DUMMYFUNCTION("""COMPUTED_VALUE"""),45433.66666666667)</f>
        <v>45433.66667</v>
      </c>
      <c r="K99" s="1">
        <f>IFERROR(__xludf.DUMMYFUNCTION("""COMPUTED_VALUE"""),139.22)</f>
        <v>139.22</v>
      </c>
      <c r="M99" s="2">
        <f>IFERROR(__xludf.DUMMYFUNCTION("""COMPUTED_VALUE"""),45433.66666666667)</f>
        <v>45433.66667</v>
      </c>
      <c r="N99" s="1">
        <f>IFERROR(__xludf.DUMMYFUNCTION("""COMPUTED_VALUE"""),6182533.0)</f>
        <v>6182533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IFERROR(__xludf.DUMMYFUNCTION("""COMPUTED_VALUE"""),139.06)</f>
        <v>139.06</v>
      </c>
      <c r="D100" s="2">
        <f>IFERROR(__xludf.DUMMYFUNCTION("""COMPUTED_VALUE"""),45434.66666666667)</f>
        <v>45434.66667</v>
      </c>
      <c r="E100" s="1">
        <f>IFERROR(__xludf.DUMMYFUNCTION("""COMPUTED_VALUE"""),139.37)</f>
        <v>139.37</v>
      </c>
      <c r="G100" s="2">
        <f>IFERROR(__xludf.DUMMYFUNCTION("""COMPUTED_VALUE"""),45434.66666666667)</f>
        <v>45434.66667</v>
      </c>
      <c r="H100" s="1">
        <f>IFERROR(__xludf.DUMMYFUNCTION("""COMPUTED_VALUE"""),135.97)</f>
        <v>135.97</v>
      </c>
      <c r="J100" s="2">
        <f>IFERROR(__xludf.DUMMYFUNCTION("""COMPUTED_VALUE"""),45434.66666666667)</f>
        <v>45434.66667</v>
      </c>
      <c r="K100" s="1">
        <f>IFERROR(__xludf.DUMMYFUNCTION("""COMPUTED_VALUE"""),136.72)</f>
        <v>136.72</v>
      </c>
      <c r="M100" s="2">
        <f>IFERROR(__xludf.DUMMYFUNCTION("""COMPUTED_VALUE"""),45434.66666666667)</f>
        <v>45434.66667</v>
      </c>
      <c r="N100" s="1">
        <f>IFERROR(__xludf.DUMMYFUNCTION("""COMPUTED_VALUE"""),5912393.0)</f>
        <v>5912393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IFERROR(__xludf.DUMMYFUNCTION("""COMPUTED_VALUE"""),136.54)</f>
        <v>136.54</v>
      </c>
      <c r="D101" s="2">
        <f>IFERROR(__xludf.DUMMYFUNCTION("""COMPUTED_VALUE"""),45435.66666666667)</f>
        <v>45435.66667</v>
      </c>
      <c r="E101" s="1">
        <f>IFERROR(__xludf.DUMMYFUNCTION("""COMPUTED_VALUE"""),136.65)</f>
        <v>136.65</v>
      </c>
      <c r="G101" s="2">
        <f>IFERROR(__xludf.DUMMYFUNCTION("""COMPUTED_VALUE"""),45435.66666666667)</f>
        <v>45435.66667</v>
      </c>
      <c r="H101" s="1">
        <f>IFERROR(__xludf.DUMMYFUNCTION("""COMPUTED_VALUE"""),134.05)</f>
        <v>134.05</v>
      </c>
      <c r="J101" s="2">
        <f>IFERROR(__xludf.DUMMYFUNCTION("""COMPUTED_VALUE"""),45435.66666666667)</f>
        <v>45435.66667</v>
      </c>
      <c r="K101" s="1">
        <f>IFERROR(__xludf.DUMMYFUNCTION("""COMPUTED_VALUE"""),134.49)</f>
        <v>134.49</v>
      </c>
      <c r="M101" s="2">
        <f>IFERROR(__xludf.DUMMYFUNCTION("""COMPUTED_VALUE"""),45435.66666666667)</f>
        <v>45435.66667</v>
      </c>
      <c r="N101" s="1">
        <f>IFERROR(__xludf.DUMMYFUNCTION("""COMPUTED_VALUE"""),6213923.0)</f>
        <v>6213923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IFERROR(__xludf.DUMMYFUNCTION("""COMPUTED_VALUE"""),134.83)</f>
        <v>134.83</v>
      </c>
      <c r="D102" s="2">
        <f>IFERROR(__xludf.DUMMYFUNCTION("""COMPUTED_VALUE"""),45436.66666666667)</f>
        <v>45436.66667</v>
      </c>
      <c r="E102" s="1">
        <f>IFERROR(__xludf.DUMMYFUNCTION("""COMPUTED_VALUE"""),135.9)</f>
        <v>135.9</v>
      </c>
      <c r="G102" s="2">
        <f>IFERROR(__xludf.DUMMYFUNCTION("""COMPUTED_VALUE"""),45436.66666666667)</f>
        <v>45436.66667</v>
      </c>
      <c r="H102" s="1">
        <f>IFERROR(__xludf.DUMMYFUNCTION("""COMPUTED_VALUE"""),134.74)</f>
        <v>134.74</v>
      </c>
      <c r="J102" s="2">
        <f>IFERROR(__xludf.DUMMYFUNCTION("""COMPUTED_VALUE"""),45436.66666666667)</f>
        <v>45436.66667</v>
      </c>
      <c r="K102" s="1">
        <f>IFERROR(__xludf.DUMMYFUNCTION("""COMPUTED_VALUE"""),135.66)</f>
        <v>135.66</v>
      </c>
      <c r="M102" s="2">
        <f>IFERROR(__xludf.DUMMYFUNCTION("""COMPUTED_VALUE"""),45436.66666666667)</f>
        <v>45436.66667</v>
      </c>
      <c r="N102" s="1">
        <f>IFERROR(__xludf.DUMMYFUNCTION("""COMPUTED_VALUE"""),4417738.0)</f>
        <v>4417738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IFERROR(__xludf.DUMMYFUNCTION("""COMPUTED_VALUE"""),136.03)</f>
        <v>136.03</v>
      </c>
      <c r="D103" s="2">
        <f>IFERROR(__xludf.DUMMYFUNCTION("""COMPUTED_VALUE"""),45440.66666666667)</f>
        <v>45440.66667</v>
      </c>
      <c r="E103" s="1">
        <f>IFERROR(__xludf.DUMMYFUNCTION("""COMPUTED_VALUE"""),137.19)</f>
        <v>137.19</v>
      </c>
      <c r="G103" s="2">
        <f>IFERROR(__xludf.DUMMYFUNCTION("""COMPUTED_VALUE"""),45440.66666666667)</f>
        <v>45440.66667</v>
      </c>
      <c r="H103" s="1">
        <f>IFERROR(__xludf.DUMMYFUNCTION("""COMPUTED_VALUE"""),133.69)</f>
        <v>133.69</v>
      </c>
      <c r="J103" s="2">
        <f>IFERROR(__xludf.DUMMYFUNCTION("""COMPUTED_VALUE"""),45440.66666666667)</f>
        <v>45440.66667</v>
      </c>
      <c r="K103" s="1">
        <f>IFERROR(__xludf.DUMMYFUNCTION("""COMPUTED_VALUE"""),134.07)</f>
        <v>134.07</v>
      </c>
      <c r="M103" s="2">
        <f>IFERROR(__xludf.DUMMYFUNCTION("""COMPUTED_VALUE"""),45440.66666666667)</f>
        <v>45440.66667</v>
      </c>
      <c r="N103" s="1">
        <f>IFERROR(__xludf.DUMMYFUNCTION("""COMPUTED_VALUE"""),7696383.0)</f>
        <v>7696383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IFERROR(__xludf.DUMMYFUNCTION("""COMPUTED_VALUE"""),134.07)</f>
        <v>134.07</v>
      </c>
      <c r="D104" s="2">
        <f>IFERROR(__xludf.DUMMYFUNCTION("""COMPUTED_VALUE"""),45441.66666666667)</f>
        <v>45441.66667</v>
      </c>
      <c r="E104" s="1">
        <f>IFERROR(__xludf.DUMMYFUNCTION("""COMPUTED_VALUE"""),134.07)</f>
        <v>134.07</v>
      </c>
      <c r="G104" s="2">
        <f>IFERROR(__xludf.DUMMYFUNCTION("""COMPUTED_VALUE"""),45441.66666666667)</f>
        <v>45441.66667</v>
      </c>
      <c r="H104" s="1">
        <f>IFERROR(__xludf.DUMMYFUNCTION("""COMPUTED_VALUE"""),131.08)</f>
        <v>131.08</v>
      </c>
      <c r="J104" s="2">
        <f>IFERROR(__xludf.DUMMYFUNCTION("""COMPUTED_VALUE"""),45441.66666666667)</f>
        <v>45441.66667</v>
      </c>
      <c r="K104" s="1">
        <f>IFERROR(__xludf.DUMMYFUNCTION("""COMPUTED_VALUE"""),131.73)</f>
        <v>131.73</v>
      </c>
      <c r="M104" s="2">
        <f>IFERROR(__xludf.DUMMYFUNCTION("""COMPUTED_VALUE"""),45441.66666666667)</f>
        <v>45441.66667</v>
      </c>
      <c r="N104" s="1">
        <f>IFERROR(__xludf.DUMMYFUNCTION("""COMPUTED_VALUE"""),6266625.0)</f>
        <v>6266625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IFERROR(__xludf.DUMMYFUNCTION("""COMPUTED_VALUE"""),132.35)</f>
        <v>132.35</v>
      </c>
      <c r="D105" s="2">
        <f>IFERROR(__xludf.DUMMYFUNCTION("""COMPUTED_VALUE"""),45442.66666666667)</f>
        <v>45442.66667</v>
      </c>
      <c r="E105" s="1">
        <f>IFERROR(__xludf.DUMMYFUNCTION("""COMPUTED_VALUE"""),136.96)</f>
        <v>136.96</v>
      </c>
      <c r="G105" s="2">
        <f>IFERROR(__xludf.DUMMYFUNCTION("""COMPUTED_VALUE"""),45442.66666666667)</f>
        <v>45442.66667</v>
      </c>
      <c r="H105" s="1">
        <f>IFERROR(__xludf.DUMMYFUNCTION("""COMPUTED_VALUE"""),132.35)</f>
        <v>132.35</v>
      </c>
      <c r="J105" s="2">
        <f>IFERROR(__xludf.DUMMYFUNCTION("""COMPUTED_VALUE"""),45442.66666666667)</f>
        <v>45442.66667</v>
      </c>
      <c r="K105" s="1">
        <f>IFERROR(__xludf.DUMMYFUNCTION("""COMPUTED_VALUE"""),135.86)</f>
        <v>135.86</v>
      </c>
      <c r="M105" s="2">
        <f>IFERROR(__xludf.DUMMYFUNCTION("""COMPUTED_VALUE"""),45442.66666666667)</f>
        <v>45442.66667</v>
      </c>
      <c r="N105" s="1">
        <f>IFERROR(__xludf.DUMMYFUNCTION("""COMPUTED_VALUE"""),6473161.0)</f>
        <v>6473161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IFERROR(__xludf.DUMMYFUNCTION("""COMPUTED_VALUE"""),135.7)</f>
        <v>135.7</v>
      </c>
      <c r="D106" s="2">
        <f>IFERROR(__xludf.DUMMYFUNCTION("""COMPUTED_VALUE"""),45443.66666666667)</f>
        <v>45443.66667</v>
      </c>
      <c r="E106" s="1">
        <f>IFERROR(__xludf.DUMMYFUNCTION("""COMPUTED_VALUE"""),138.99)</f>
        <v>138.99</v>
      </c>
      <c r="G106" s="2">
        <f>IFERROR(__xludf.DUMMYFUNCTION("""COMPUTED_VALUE"""),45443.66666666667)</f>
        <v>45443.66667</v>
      </c>
      <c r="H106" s="1">
        <f>IFERROR(__xludf.DUMMYFUNCTION("""COMPUTED_VALUE"""),135.67)</f>
        <v>135.67</v>
      </c>
      <c r="J106" s="2">
        <f>IFERROR(__xludf.DUMMYFUNCTION("""COMPUTED_VALUE"""),45443.66666666667)</f>
        <v>45443.66667</v>
      </c>
      <c r="K106" s="1">
        <f>IFERROR(__xludf.DUMMYFUNCTION("""COMPUTED_VALUE"""),138.98)</f>
        <v>138.98</v>
      </c>
      <c r="M106" s="2">
        <f>IFERROR(__xludf.DUMMYFUNCTION("""COMPUTED_VALUE"""),45443.66666666667)</f>
        <v>45443.66667</v>
      </c>
      <c r="N106" s="1">
        <f>IFERROR(__xludf.DUMMYFUNCTION("""COMPUTED_VALUE"""),7897884.0)</f>
        <v>7897884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IFERROR(__xludf.DUMMYFUNCTION("""COMPUTED_VALUE"""),139.56)</f>
        <v>139.56</v>
      </c>
      <c r="D107" s="2">
        <f>IFERROR(__xludf.DUMMYFUNCTION("""COMPUTED_VALUE"""),45446.66666666667)</f>
        <v>45446.66667</v>
      </c>
      <c r="E107" s="1">
        <f>IFERROR(__xludf.DUMMYFUNCTION("""COMPUTED_VALUE"""),140.91)</f>
        <v>140.91</v>
      </c>
      <c r="G107" s="2">
        <f>IFERROR(__xludf.DUMMYFUNCTION("""COMPUTED_VALUE"""),45446.66666666667)</f>
        <v>45446.66667</v>
      </c>
      <c r="H107" s="1">
        <f>IFERROR(__xludf.DUMMYFUNCTION("""COMPUTED_VALUE"""),138.44)</f>
        <v>138.44</v>
      </c>
      <c r="J107" s="2">
        <f>IFERROR(__xludf.DUMMYFUNCTION("""COMPUTED_VALUE"""),45446.66666666667)</f>
        <v>45446.66667</v>
      </c>
      <c r="K107" s="1">
        <f>IFERROR(__xludf.DUMMYFUNCTION("""COMPUTED_VALUE"""),138.51)</f>
        <v>138.51</v>
      </c>
      <c r="M107" s="2">
        <f>IFERROR(__xludf.DUMMYFUNCTION("""COMPUTED_VALUE"""),45446.66666666667)</f>
        <v>45446.66667</v>
      </c>
      <c r="N107" s="1">
        <f>IFERROR(__xludf.DUMMYFUNCTION("""COMPUTED_VALUE"""),5673774.0)</f>
        <v>5673774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IFERROR(__xludf.DUMMYFUNCTION("""COMPUTED_VALUE"""),137.81)</f>
        <v>137.81</v>
      </c>
      <c r="D108" s="2">
        <f>IFERROR(__xludf.DUMMYFUNCTION("""COMPUTED_VALUE"""),45447.66666666667)</f>
        <v>45447.66667</v>
      </c>
      <c r="E108" s="1">
        <f>IFERROR(__xludf.DUMMYFUNCTION("""COMPUTED_VALUE"""),138.11)</f>
        <v>138.11</v>
      </c>
      <c r="G108" s="2">
        <f>IFERROR(__xludf.DUMMYFUNCTION("""COMPUTED_VALUE"""),45447.66666666667)</f>
        <v>45447.66667</v>
      </c>
      <c r="H108" s="1">
        <f>IFERROR(__xludf.DUMMYFUNCTION("""COMPUTED_VALUE"""),135.51)</f>
        <v>135.51</v>
      </c>
      <c r="J108" s="2">
        <f>IFERROR(__xludf.DUMMYFUNCTION("""COMPUTED_VALUE"""),45447.66666666667)</f>
        <v>45447.66667</v>
      </c>
      <c r="K108" s="1">
        <f>IFERROR(__xludf.DUMMYFUNCTION("""COMPUTED_VALUE"""),135.53)</f>
        <v>135.53</v>
      </c>
      <c r="M108" s="2">
        <f>IFERROR(__xludf.DUMMYFUNCTION("""COMPUTED_VALUE"""),45447.66666666667)</f>
        <v>45447.66667</v>
      </c>
      <c r="N108" s="1">
        <f>IFERROR(__xludf.DUMMYFUNCTION("""COMPUTED_VALUE"""),5779108.0)</f>
        <v>5779108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IFERROR(__xludf.DUMMYFUNCTION("""COMPUTED_VALUE"""),135.79)</f>
        <v>135.79</v>
      </c>
      <c r="D109" s="2">
        <f>IFERROR(__xludf.DUMMYFUNCTION("""COMPUTED_VALUE"""),45448.66666666667)</f>
        <v>45448.66667</v>
      </c>
      <c r="E109" s="1">
        <f>IFERROR(__xludf.DUMMYFUNCTION("""COMPUTED_VALUE"""),136.87)</f>
        <v>136.87</v>
      </c>
      <c r="G109" s="2">
        <f>IFERROR(__xludf.DUMMYFUNCTION("""COMPUTED_VALUE"""),45448.66666666667)</f>
        <v>45448.66667</v>
      </c>
      <c r="H109" s="1">
        <f>IFERROR(__xludf.DUMMYFUNCTION("""COMPUTED_VALUE"""),134.57)</f>
        <v>134.57</v>
      </c>
      <c r="J109" s="2">
        <f>IFERROR(__xludf.DUMMYFUNCTION("""COMPUTED_VALUE"""),45448.66666666667)</f>
        <v>45448.66667</v>
      </c>
      <c r="K109" s="1">
        <f>IFERROR(__xludf.DUMMYFUNCTION("""COMPUTED_VALUE"""),136.8)</f>
        <v>136.8</v>
      </c>
      <c r="M109" s="2">
        <f>IFERROR(__xludf.DUMMYFUNCTION("""COMPUTED_VALUE"""),45448.66666666667)</f>
        <v>45448.66667</v>
      </c>
      <c r="N109" s="1">
        <f>IFERROR(__xludf.DUMMYFUNCTION("""COMPUTED_VALUE"""),5279198.0)</f>
        <v>5279198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IFERROR(__xludf.DUMMYFUNCTION("""COMPUTED_VALUE"""),136.27)</f>
        <v>136.27</v>
      </c>
      <c r="D110" s="2">
        <f>IFERROR(__xludf.DUMMYFUNCTION("""COMPUTED_VALUE"""),45449.66666666667)</f>
        <v>45449.66667</v>
      </c>
      <c r="E110" s="1">
        <f>IFERROR(__xludf.DUMMYFUNCTION("""COMPUTED_VALUE"""),137.22)</f>
        <v>137.22</v>
      </c>
      <c r="G110" s="2">
        <f>IFERROR(__xludf.DUMMYFUNCTION("""COMPUTED_VALUE"""),45449.66666666667)</f>
        <v>45449.66667</v>
      </c>
      <c r="H110" s="1">
        <f>IFERROR(__xludf.DUMMYFUNCTION("""COMPUTED_VALUE"""),134.65)</f>
        <v>134.65</v>
      </c>
      <c r="J110" s="2">
        <f>IFERROR(__xludf.DUMMYFUNCTION("""COMPUTED_VALUE"""),45449.66666666667)</f>
        <v>45449.66667</v>
      </c>
      <c r="K110" s="1">
        <f>IFERROR(__xludf.DUMMYFUNCTION("""COMPUTED_VALUE"""),134.72)</f>
        <v>134.72</v>
      </c>
      <c r="M110" s="2">
        <f>IFERROR(__xludf.DUMMYFUNCTION("""COMPUTED_VALUE"""),45449.66666666667)</f>
        <v>45449.66667</v>
      </c>
      <c r="N110" s="1">
        <f>IFERROR(__xludf.DUMMYFUNCTION("""COMPUTED_VALUE"""),4621214.0)</f>
        <v>4621214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IFERROR(__xludf.DUMMYFUNCTION("""COMPUTED_VALUE"""),133.27)</f>
        <v>133.27</v>
      </c>
      <c r="D111" s="2">
        <f>IFERROR(__xludf.DUMMYFUNCTION("""COMPUTED_VALUE"""),45450.66666666667)</f>
        <v>45450.66667</v>
      </c>
      <c r="E111" s="1">
        <f>IFERROR(__xludf.DUMMYFUNCTION("""COMPUTED_VALUE"""),133.98)</f>
        <v>133.98</v>
      </c>
      <c r="G111" s="2">
        <f>IFERROR(__xludf.DUMMYFUNCTION("""COMPUTED_VALUE"""),45450.66666666667)</f>
        <v>45450.66667</v>
      </c>
      <c r="H111" s="1">
        <f>IFERROR(__xludf.DUMMYFUNCTION("""COMPUTED_VALUE"""),132.52)</f>
        <v>132.52</v>
      </c>
      <c r="J111" s="2">
        <f>IFERROR(__xludf.DUMMYFUNCTION("""COMPUTED_VALUE"""),45450.66666666667)</f>
        <v>45450.66667</v>
      </c>
      <c r="K111" s="1">
        <f>IFERROR(__xludf.DUMMYFUNCTION("""COMPUTED_VALUE"""),133.33)</f>
        <v>133.33</v>
      </c>
      <c r="M111" s="2">
        <f>IFERROR(__xludf.DUMMYFUNCTION("""COMPUTED_VALUE"""),45450.66666666667)</f>
        <v>45450.66667</v>
      </c>
      <c r="N111" s="1">
        <f>IFERROR(__xludf.DUMMYFUNCTION("""COMPUTED_VALUE"""),4285775.0)</f>
        <v>4285775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IFERROR(__xludf.DUMMYFUNCTION("""COMPUTED_VALUE"""),132.74)</f>
        <v>132.74</v>
      </c>
      <c r="D112" s="2">
        <f>IFERROR(__xludf.DUMMYFUNCTION("""COMPUTED_VALUE"""),45453.66666666667)</f>
        <v>45453.66667</v>
      </c>
      <c r="E112" s="1">
        <f>IFERROR(__xludf.DUMMYFUNCTION("""COMPUTED_VALUE"""),133.33)</f>
        <v>133.33</v>
      </c>
      <c r="G112" s="2">
        <f>IFERROR(__xludf.DUMMYFUNCTION("""COMPUTED_VALUE"""),45453.66666666667)</f>
        <v>45453.66667</v>
      </c>
      <c r="H112" s="1">
        <f>IFERROR(__xludf.DUMMYFUNCTION("""COMPUTED_VALUE"""),131.36)</f>
        <v>131.36</v>
      </c>
      <c r="J112" s="2">
        <f>IFERROR(__xludf.DUMMYFUNCTION("""COMPUTED_VALUE"""),45453.66666666667)</f>
        <v>45453.66667</v>
      </c>
      <c r="K112" s="1">
        <f>IFERROR(__xludf.DUMMYFUNCTION("""COMPUTED_VALUE"""),132.84)</f>
        <v>132.84</v>
      </c>
      <c r="M112" s="2">
        <f>IFERROR(__xludf.DUMMYFUNCTION("""COMPUTED_VALUE"""),45453.66666666667)</f>
        <v>45453.66667</v>
      </c>
      <c r="N112" s="1">
        <f>IFERROR(__xludf.DUMMYFUNCTION("""COMPUTED_VALUE"""),4462064.0)</f>
        <v>4462064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IFERROR(__xludf.DUMMYFUNCTION("""COMPUTED_VALUE"""),132.75)</f>
        <v>132.75</v>
      </c>
      <c r="D113" s="2">
        <f>IFERROR(__xludf.DUMMYFUNCTION("""COMPUTED_VALUE"""),45454.66666666667)</f>
        <v>45454.66667</v>
      </c>
      <c r="E113" s="1">
        <f>IFERROR(__xludf.DUMMYFUNCTION("""COMPUTED_VALUE"""),133.67)</f>
        <v>133.67</v>
      </c>
      <c r="G113" s="2">
        <f>IFERROR(__xludf.DUMMYFUNCTION("""COMPUTED_VALUE"""),45454.66666666667)</f>
        <v>45454.66667</v>
      </c>
      <c r="H113" s="1">
        <f>IFERROR(__xludf.DUMMYFUNCTION("""COMPUTED_VALUE"""),131.31)</f>
        <v>131.31</v>
      </c>
      <c r="J113" s="2">
        <f>IFERROR(__xludf.DUMMYFUNCTION("""COMPUTED_VALUE"""),45454.66666666667)</f>
        <v>45454.66667</v>
      </c>
      <c r="K113" s="1">
        <f>IFERROR(__xludf.DUMMYFUNCTION("""COMPUTED_VALUE"""),133.12)</f>
        <v>133.12</v>
      </c>
      <c r="M113" s="2">
        <f>IFERROR(__xludf.DUMMYFUNCTION("""COMPUTED_VALUE"""),45454.66666666667)</f>
        <v>45454.66667</v>
      </c>
      <c r="N113" s="1">
        <f>IFERROR(__xludf.DUMMYFUNCTION("""COMPUTED_VALUE"""),4478658.0)</f>
        <v>4478658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IFERROR(__xludf.DUMMYFUNCTION("""COMPUTED_VALUE"""),135.46)</f>
        <v>135.46</v>
      </c>
      <c r="D114" s="2">
        <f>IFERROR(__xludf.DUMMYFUNCTION("""COMPUTED_VALUE"""),45455.66666666667)</f>
        <v>45455.66667</v>
      </c>
      <c r="E114" s="1">
        <f>IFERROR(__xludf.DUMMYFUNCTION("""COMPUTED_VALUE"""),139.05)</f>
        <v>139.05</v>
      </c>
      <c r="G114" s="2">
        <f>IFERROR(__xludf.DUMMYFUNCTION("""COMPUTED_VALUE"""),45455.66666666667)</f>
        <v>45455.66667</v>
      </c>
      <c r="H114" s="1">
        <f>IFERROR(__xludf.DUMMYFUNCTION("""COMPUTED_VALUE"""),135.46)</f>
        <v>135.46</v>
      </c>
      <c r="J114" s="2">
        <f>IFERROR(__xludf.DUMMYFUNCTION("""COMPUTED_VALUE"""),45455.66666666667)</f>
        <v>45455.66667</v>
      </c>
      <c r="K114" s="1">
        <f>IFERROR(__xludf.DUMMYFUNCTION("""COMPUTED_VALUE"""),137.17)</f>
        <v>137.17</v>
      </c>
      <c r="M114" s="2">
        <f>IFERROR(__xludf.DUMMYFUNCTION("""COMPUTED_VALUE"""),45455.66666666667)</f>
        <v>45455.66667</v>
      </c>
      <c r="N114" s="1">
        <f>IFERROR(__xludf.DUMMYFUNCTION("""COMPUTED_VALUE"""),8179274.0)</f>
        <v>8179274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IFERROR(__xludf.DUMMYFUNCTION("""COMPUTED_VALUE"""),137.19)</f>
        <v>137.19</v>
      </c>
      <c r="D115" s="2">
        <f>IFERROR(__xludf.DUMMYFUNCTION("""COMPUTED_VALUE"""),45456.66666666667)</f>
        <v>45456.66667</v>
      </c>
      <c r="E115" s="1">
        <f>IFERROR(__xludf.DUMMYFUNCTION("""COMPUTED_VALUE"""),137.32)</f>
        <v>137.32</v>
      </c>
      <c r="G115" s="2">
        <f>IFERROR(__xludf.DUMMYFUNCTION("""COMPUTED_VALUE"""),45456.66666666667)</f>
        <v>45456.66667</v>
      </c>
      <c r="H115" s="1">
        <f>IFERROR(__xludf.DUMMYFUNCTION("""COMPUTED_VALUE"""),134.14)</f>
        <v>134.14</v>
      </c>
      <c r="J115" s="2">
        <f>IFERROR(__xludf.DUMMYFUNCTION("""COMPUTED_VALUE"""),45456.66666666667)</f>
        <v>45456.66667</v>
      </c>
      <c r="K115" s="1">
        <f>IFERROR(__xludf.DUMMYFUNCTION("""COMPUTED_VALUE"""),135.84)</f>
        <v>135.84</v>
      </c>
      <c r="M115" s="2">
        <f>IFERROR(__xludf.DUMMYFUNCTION("""COMPUTED_VALUE"""),45456.66666666667)</f>
        <v>45456.66667</v>
      </c>
      <c r="N115" s="1">
        <f>IFERROR(__xludf.DUMMYFUNCTION("""COMPUTED_VALUE"""),6035220.0)</f>
        <v>6035220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IFERROR(__xludf.DUMMYFUNCTION("""COMPUTED_VALUE"""),135.47)</f>
        <v>135.47</v>
      </c>
      <c r="D116" s="2">
        <f>IFERROR(__xludf.DUMMYFUNCTION("""COMPUTED_VALUE"""),45457.66666666667)</f>
        <v>45457.66667</v>
      </c>
      <c r="E116" s="1">
        <f>IFERROR(__xludf.DUMMYFUNCTION("""COMPUTED_VALUE"""),135.47)</f>
        <v>135.47</v>
      </c>
      <c r="G116" s="2">
        <f>IFERROR(__xludf.DUMMYFUNCTION("""COMPUTED_VALUE"""),45457.66666666667)</f>
        <v>45457.66667</v>
      </c>
      <c r="H116" s="1">
        <f>IFERROR(__xludf.DUMMYFUNCTION("""COMPUTED_VALUE"""),132.81)</f>
        <v>132.81</v>
      </c>
      <c r="J116" s="2">
        <f>IFERROR(__xludf.DUMMYFUNCTION("""COMPUTED_VALUE"""),45457.66666666667)</f>
        <v>45457.66667</v>
      </c>
      <c r="K116" s="1">
        <f>IFERROR(__xludf.DUMMYFUNCTION("""COMPUTED_VALUE"""),133.86)</f>
        <v>133.86</v>
      </c>
      <c r="M116" s="2">
        <f>IFERROR(__xludf.DUMMYFUNCTION("""COMPUTED_VALUE"""),45457.66666666667)</f>
        <v>45457.66667</v>
      </c>
      <c r="N116" s="1">
        <f>IFERROR(__xludf.DUMMYFUNCTION("""COMPUTED_VALUE"""),5065000.0)</f>
        <v>5065000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IFERROR(__xludf.DUMMYFUNCTION("""COMPUTED_VALUE"""),133.86)</f>
        <v>133.86</v>
      </c>
      <c r="D117" s="2">
        <f>IFERROR(__xludf.DUMMYFUNCTION("""COMPUTED_VALUE"""),45460.66666666667)</f>
        <v>45460.66667</v>
      </c>
      <c r="E117" s="1">
        <f>IFERROR(__xludf.DUMMYFUNCTION("""COMPUTED_VALUE"""),136.74)</f>
        <v>136.74</v>
      </c>
      <c r="G117" s="2">
        <f>IFERROR(__xludf.DUMMYFUNCTION("""COMPUTED_VALUE"""),45460.66666666667)</f>
        <v>45460.66667</v>
      </c>
      <c r="H117" s="1">
        <f>IFERROR(__xludf.DUMMYFUNCTION("""COMPUTED_VALUE"""),133.4)</f>
        <v>133.4</v>
      </c>
      <c r="J117" s="2">
        <f>IFERROR(__xludf.DUMMYFUNCTION("""COMPUTED_VALUE"""),45460.66666666667)</f>
        <v>45460.66667</v>
      </c>
      <c r="K117" s="1">
        <f>IFERROR(__xludf.DUMMYFUNCTION("""COMPUTED_VALUE"""),134.7)</f>
        <v>134.7</v>
      </c>
      <c r="M117" s="2">
        <f>IFERROR(__xludf.DUMMYFUNCTION("""COMPUTED_VALUE"""),45460.66666666667)</f>
        <v>45460.66667</v>
      </c>
      <c r="N117" s="1">
        <f>IFERROR(__xludf.DUMMYFUNCTION("""COMPUTED_VALUE"""),7749076.0)</f>
        <v>7749076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IFERROR(__xludf.DUMMYFUNCTION("""COMPUTED_VALUE"""),134.48)</f>
        <v>134.48</v>
      </c>
      <c r="D118" s="2">
        <f>IFERROR(__xludf.DUMMYFUNCTION("""COMPUTED_VALUE"""),45461.66666666667)</f>
        <v>45461.66667</v>
      </c>
      <c r="E118" s="1">
        <f>IFERROR(__xludf.DUMMYFUNCTION("""COMPUTED_VALUE"""),135.61)</f>
        <v>135.61</v>
      </c>
      <c r="G118" s="2">
        <f>IFERROR(__xludf.DUMMYFUNCTION("""COMPUTED_VALUE"""),45461.66666666667)</f>
        <v>45461.66667</v>
      </c>
      <c r="H118" s="1">
        <f>IFERROR(__xludf.DUMMYFUNCTION("""COMPUTED_VALUE"""),132.35)</f>
        <v>132.35</v>
      </c>
      <c r="J118" s="2">
        <f>IFERROR(__xludf.DUMMYFUNCTION("""COMPUTED_VALUE"""),45461.66666666667)</f>
        <v>45461.66667</v>
      </c>
      <c r="K118" s="1">
        <f>IFERROR(__xludf.DUMMYFUNCTION("""COMPUTED_VALUE"""),132.43)</f>
        <v>132.43</v>
      </c>
      <c r="M118" s="2">
        <f>IFERROR(__xludf.DUMMYFUNCTION("""COMPUTED_VALUE"""),45461.66666666667)</f>
        <v>45461.66667</v>
      </c>
      <c r="N118" s="1">
        <f>IFERROR(__xludf.DUMMYFUNCTION("""COMPUTED_VALUE"""),5794139.0)</f>
        <v>5794139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IFERROR(__xludf.DUMMYFUNCTION("""COMPUTED_VALUE"""),132.12)</f>
        <v>132.12</v>
      </c>
      <c r="D119" s="2">
        <f>IFERROR(__xludf.DUMMYFUNCTION("""COMPUTED_VALUE"""),45463.66666666667)</f>
        <v>45463.66667</v>
      </c>
      <c r="E119" s="1">
        <f>IFERROR(__xludf.DUMMYFUNCTION("""COMPUTED_VALUE"""),133.27)</f>
        <v>133.27</v>
      </c>
      <c r="G119" s="2">
        <f>IFERROR(__xludf.DUMMYFUNCTION("""COMPUTED_VALUE"""),45463.66666666667)</f>
        <v>45463.66667</v>
      </c>
      <c r="H119" s="1">
        <f>IFERROR(__xludf.DUMMYFUNCTION("""COMPUTED_VALUE"""),131.23)</f>
        <v>131.23</v>
      </c>
      <c r="J119" s="2">
        <f>IFERROR(__xludf.DUMMYFUNCTION("""COMPUTED_VALUE"""),45463.66666666667)</f>
        <v>45463.66667</v>
      </c>
      <c r="K119" s="1">
        <f>IFERROR(__xludf.DUMMYFUNCTION("""COMPUTED_VALUE"""),131.55)</f>
        <v>131.55</v>
      </c>
      <c r="M119" s="2">
        <f>IFERROR(__xludf.DUMMYFUNCTION("""COMPUTED_VALUE"""),45463.66666666667)</f>
        <v>45463.66667</v>
      </c>
      <c r="N119" s="1">
        <f>IFERROR(__xludf.DUMMYFUNCTION("""COMPUTED_VALUE"""),5796874.0)</f>
        <v>5796874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IFERROR(__xludf.DUMMYFUNCTION("""COMPUTED_VALUE"""),131.45)</f>
        <v>131.45</v>
      </c>
      <c r="D120" s="2">
        <f>IFERROR(__xludf.DUMMYFUNCTION("""COMPUTED_VALUE"""),45464.66666666667)</f>
        <v>45464.66667</v>
      </c>
      <c r="E120" s="1">
        <f>IFERROR(__xludf.DUMMYFUNCTION("""COMPUTED_VALUE"""),133.31)</f>
        <v>133.31</v>
      </c>
      <c r="G120" s="2">
        <f>IFERROR(__xludf.DUMMYFUNCTION("""COMPUTED_VALUE"""),45464.66666666667)</f>
        <v>45464.66667</v>
      </c>
      <c r="H120" s="1">
        <f>IFERROR(__xludf.DUMMYFUNCTION("""COMPUTED_VALUE"""),131.23)</f>
        <v>131.23</v>
      </c>
      <c r="J120" s="2">
        <f>IFERROR(__xludf.DUMMYFUNCTION("""COMPUTED_VALUE"""),45464.66666666667)</f>
        <v>45464.66667</v>
      </c>
      <c r="K120" s="1">
        <f>IFERROR(__xludf.DUMMYFUNCTION("""COMPUTED_VALUE"""),133.13)</f>
        <v>133.13</v>
      </c>
      <c r="M120" s="2">
        <f>IFERROR(__xludf.DUMMYFUNCTION("""COMPUTED_VALUE"""),45464.66666666667)</f>
        <v>45464.66667</v>
      </c>
      <c r="N120" s="1">
        <f>IFERROR(__xludf.DUMMYFUNCTION("""COMPUTED_VALUE"""),1.851682E7)</f>
        <v>18516820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IFERROR(__xludf.DUMMYFUNCTION("""COMPUTED_VALUE"""),133.44)</f>
        <v>133.44</v>
      </c>
      <c r="D121" s="2">
        <f>IFERROR(__xludf.DUMMYFUNCTION("""COMPUTED_VALUE"""),45467.66666666667)</f>
        <v>45467.66667</v>
      </c>
      <c r="E121" s="1">
        <f>IFERROR(__xludf.DUMMYFUNCTION("""COMPUTED_VALUE"""),134.53)</f>
        <v>134.53</v>
      </c>
      <c r="G121" s="2">
        <f>IFERROR(__xludf.DUMMYFUNCTION("""COMPUTED_VALUE"""),45467.66666666667)</f>
        <v>45467.66667</v>
      </c>
      <c r="H121" s="1">
        <f>IFERROR(__xludf.DUMMYFUNCTION("""COMPUTED_VALUE"""),132.43)</f>
        <v>132.43</v>
      </c>
      <c r="J121" s="2">
        <f>IFERROR(__xludf.DUMMYFUNCTION("""COMPUTED_VALUE"""),45467.66666666667)</f>
        <v>45467.66667</v>
      </c>
      <c r="K121" s="1">
        <f>IFERROR(__xludf.DUMMYFUNCTION("""COMPUTED_VALUE"""),133.65)</f>
        <v>133.65</v>
      </c>
      <c r="M121" s="2">
        <f>IFERROR(__xludf.DUMMYFUNCTION("""COMPUTED_VALUE"""),45467.66666666667)</f>
        <v>45467.66667</v>
      </c>
      <c r="N121" s="1">
        <f>IFERROR(__xludf.DUMMYFUNCTION("""COMPUTED_VALUE"""),7860691.0)</f>
        <v>7860691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IFERROR(__xludf.DUMMYFUNCTION("""COMPUTED_VALUE"""),133.33)</f>
        <v>133.33</v>
      </c>
      <c r="D122" s="2">
        <f>IFERROR(__xludf.DUMMYFUNCTION("""COMPUTED_VALUE"""),45468.66666666667)</f>
        <v>45468.66667</v>
      </c>
      <c r="E122" s="1">
        <f>IFERROR(__xludf.DUMMYFUNCTION("""COMPUTED_VALUE"""),133.33)</f>
        <v>133.33</v>
      </c>
      <c r="G122" s="2">
        <f>IFERROR(__xludf.DUMMYFUNCTION("""COMPUTED_VALUE"""),45468.66666666667)</f>
        <v>45468.66667</v>
      </c>
      <c r="H122" s="1">
        <f>IFERROR(__xludf.DUMMYFUNCTION("""COMPUTED_VALUE"""),128.54)</f>
        <v>128.54</v>
      </c>
      <c r="J122" s="2">
        <f>IFERROR(__xludf.DUMMYFUNCTION("""COMPUTED_VALUE"""),45468.66666666667)</f>
        <v>45468.66667</v>
      </c>
      <c r="K122" s="1">
        <f>IFERROR(__xludf.DUMMYFUNCTION("""COMPUTED_VALUE"""),128.55)</f>
        <v>128.55</v>
      </c>
      <c r="M122" s="2">
        <f>IFERROR(__xludf.DUMMYFUNCTION("""COMPUTED_VALUE"""),45468.66666666667)</f>
        <v>45468.66667</v>
      </c>
      <c r="N122" s="1">
        <f>IFERROR(__xludf.DUMMYFUNCTION("""COMPUTED_VALUE"""),7152305.0)</f>
        <v>7152305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IFERROR(__xludf.DUMMYFUNCTION("""COMPUTED_VALUE"""),128.48)</f>
        <v>128.48</v>
      </c>
      <c r="D123" s="2">
        <f>IFERROR(__xludf.DUMMYFUNCTION("""COMPUTED_VALUE"""),45469.66666666667)</f>
        <v>45469.66667</v>
      </c>
      <c r="E123" s="1">
        <f>IFERROR(__xludf.DUMMYFUNCTION("""COMPUTED_VALUE"""),136.94)</f>
        <v>136.94</v>
      </c>
      <c r="G123" s="2">
        <f>IFERROR(__xludf.DUMMYFUNCTION("""COMPUTED_VALUE"""),45469.66666666667)</f>
        <v>45469.66667</v>
      </c>
      <c r="H123" s="1">
        <f>IFERROR(__xludf.DUMMYFUNCTION("""COMPUTED_VALUE"""),128.05)</f>
        <v>128.05</v>
      </c>
      <c r="J123" s="2">
        <f>IFERROR(__xludf.DUMMYFUNCTION("""COMPUTED_VALUE"""),45469.66666666667)</f>
        <v>45469.66667</v>
      </c>
      <c r="K123" s="1">
        <f>IFERROR(__xludf.DUMMYFUNCTION("""COMPUTED_VALUE"""),136.29)</f>
        <v>136.29</v>
      </c>
      <c r="M123" s="2">
        <f>IFERROR(__xludf.DUMMYFUNCTION("""COMPUTED_VALUE"""),45469.66666666667)</f>
        <v>45469.66667</v>
      </c>
      <c r="N123" s="1">
        <f>IFERROR(__xludf.DUMMYFUNCTION("""COMPUTED_VALUE"""),1.5231245E7)</f>
        <v>15231245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IFERROR(__xludf.DUMMYFUNCTION("""COMPUTED_VALUE"""),136.15)</f>
        <v>136.15</v>
      </c>
      <c r="D124" s="2">
        <f>IFERROR(__xludf.DUMMYFUNCTION("""COMPUTED_VALUE"""),45470.66666666667)</f>
        <v>45470.66667</v>
      </c>
      <c r="E124" s="1">
        <f>IFERROR(__xludf.DUMMYFUNCTION("""COMPUTED_VALUE"""),136.15)</f>
        <v>136.15</v>
      </c>
      <c r="G124" s="2">
        <f>IFERROR(__xludf.DUMMYFUNCTION("""COMPUTED_VALUE"""),45470.66666666667)</f>
        <v>45470.66667</v>
      </c>
      <c r="H124" s="1">
        <f>IFERROR(__xludf.DUMMYFUNCTION("""COMPUTED_VALUE"""),133.28)</f>
        <v>133.28</v>
      </c>
      <c r="J124" s="2">
        <f>IFERROR(__xludf.DUMMYFUNCTION("""COMPUTED_VALUE"""),45470.66666666667)</f>
        <v>45470.66667</v>
      </c>
      <c r="K124" s="1">
        <f>IFERROR(__xludf.DUMMYFUNCTION("""COMPUTED_VALUE"""),134.61)</f>
        <v>134.61</v>
      </c>
      <c r="M124" s="2">
        <f>IFERROR(__xludf.DUMMYFUNCTION("""COMPUTED_VALUE"""),45470.66666666667)</f>
        <v>45470.66667</v>
      </c>
      <c r="N124" s="1">
        <f>IFERROR(__xludf.DUMMYFUNCTION("""COMPUTED_VALUE"""),7322928.0)</f>
        <v>7322928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IFERROR(__xludf.DUMMYFUNCTION("""COMPUTED_VALUE"""),134.65)</f>
        <v>134.65</v>
      </c>
      <c r="D125" s="2">
        <f>IFERROR(__xludf.DUMMYFUNCTION("""COMPUTED_VALUE"""),45471.66666666667)</f>
        <v>45471.66667</v>
      </c>
      <c r="E125" s="1">
        <f>IFERROR(__xludf.DUMMYFUNCTION("""COMPUTED_VALUE"""),136.29)</f>
        <v>136.29</v>
      </c>
      <c r="G125" s="2">
        <f>IFERROR(__xludf.DUMMYFUNCTION("""COMPUTED_VALUE"""),45471.66666666667)</f>
        <v>45471.66667</v>
      </c>
      <c r="H125" s="1">
        <f>IFERROR(__xludf.DUMMYFUNCTION("""COMPUTED_VALUE"""),134.2)</f>
        <v>134.2</v>
      </c>
      <c r="J125" s="2">
        <f>IFERROR(__xludf.DUMMYFUNCTION("""COMPUTED_VALUE"""),45471.66666666667)</f>
        <v>45471.66667</v>
      </c>
      <c r="K125" s="1">
        <f>IFERROR(__xludf.DUMMYFUNCTION("""COMPUTED_VALUE"""),135.02)</f>
        <v>135.02</v>
      </c>
      <c r="M125" s="2">
        <f>IFERROR(__xludf.DUMMYFUNCTION("""COMPUTED_VALUE"""),45471.66666666667)</f>
        <v>45471.66667</v>
      </c>
      <c r="N125" s="1">
        <f>IFERROR(__xludf.DUMMYFUNCTION("""COMPUTED_VALUE"""),1.3937065E7)</f>
        <v>13937065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IFERROR(__xludf.DUMMYFUNCTION("""COMPUTED_VALUE"""),135.02)</f>
        <v>135.02</v>
      </c>
      <c r="D126" s="2">
        <f>IFERROR(__xludf.DUMMYFUNCTION("""COMPUTED_VALUE"""),45474.66666666667)</f>
        <v>45474.66667</v>
      </c>
      <c r="E126" s="1">
        <f>IFERROR(__xludf.DUMMYFUNCTION("""COMPUTED_VALUE"""),135.36)</f>
        <v>135.36</v>
      </c>
      <c r="G126" s="2">
        <f>IFERROR(__xludf.DUMMYFUNCTION("""COMPUTED_VALUE"""),45474.66666666667)</f>
        <v>45474.66667</v>
      </c>
      <c r="H126" s="1">
        <f>IFERROR(__xludf.DUMMYFUNCTION("""COMPUTED_VALUE"""),133.71)</f>
        <v>133.71</v>
      </c>
      <c r="J126" s="2">
        <f>IFERROR(__xludf.DUMMYFUNCTION("""COMPUTED_VALUE"""),45474.66666666667)</f>
        <v>45474.66667</v>
      </c>
      <c r="K126" s="1">
        <f>IFERROR(__xludf.DUMMYFUNCTION("""COMPUTED_VALUE"""),134.35)</f>
        <v>134.35</v>
      </c>
      <c r="M126" s="2">
        <f>IFERROR(__xludf.DUMMYFUNCTION("""COMPUTED_VALUE"""),45474.66666666667)</f>
        <v>45474.66667</v>
      </c>
      <c r="N126" s="1">
        <f>IFERROR(__xludf.DUMMYFUNCTION("""COMPUTED_VALUE"""),6504376.0)</f>
        <v>6504376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IFERROR(__xludf.DUMMYFUNCTION("""COMPUTED_VALUE"""),134.35)</f>
        <v>134.35</v>
      </c>
      <c r="D127" s="2">
        <f>IFERROR(__xludf.DUMMYFUNCTION("""COMPUTED_VALUE"""),45475.66666666667)</f>
        <v>45475.66667</v>
      </c>
      <c r="E127" s="1">
        <f>IFERROR(__xludf.DUMMYFUNCTION("""COMPUTED_VALUE"""),135.36)</f>
        <v>135.36</v>
      </c>
      <c r="G127" s="2">
        <f>IFERROR(__xludf.DUMMYFUNCTION("""COMPUTED_VALUE"""),45475.66666666667)</f>
        <v>45475.66667</v>
      </c>
      <c r="H127" s="1">
        <f>IFERROR(__xludf.DUMMYFUNCTION("""COMPUTED_VALUE"""),133.54)</f>
        <v>133.54</v>
      </c>
      <c r="J127" s="2">
        <f>IFERROR(__xludf.DUMMYFUNCTION("""COMPUTED_VALUE"""),45475.66666666667)</f>
        <v>45475.66667</v>
      </c>
      <c r="K127" s="1">
        <f>IFERROR(__xludf.DUMMYFUNCTION("""COMPUTED_VALUE"""),134.33)</f>
        <v>134.33</v>
      </c>
      <c r="M127" s="2">
        <f>IFERROR(__xludf.DUMMYFUNCTION("""COMPUTED_VALUE"""),45475.66666666667)</f>
        <v>45475.66667</v>
      </c>
      <c r="N127" s="1">
        <f>IFERROR(__xludf.DUMMYFUNCTION("""COMPUTED_VALUE"""),5801515.0)</f>
        <v>5801515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IFERROR(__xludf.DUMMYFUNCTION("""COMPUTED_VALUE"""),134.33)</f>
        <v>134.33</v>
      </c>
      <c r="D128" s="2">
        <f>IFERROR(__xludf.DUMMYFUNCTION("""COMPUTED_VALUE"""),45476.54166666667)</f>
        <v>45476.54167</v>
      </c>
      <c r="E128" s="1">
        <f>IFERROR(__xludf.DUMMYFUNCTION("""COMPUTED_VALUE"""),136.08)</f>
        <v>136.08</v>
      </c>
      <c r="G128" s="2">
        <f>IFERROR(__xludf.DUMMYFUNCTION("""COMPUTED_VALUE"""),45476.54166666667)</f>
        <v>45476.54167</v>
      </c>
      <c r="H128" s="1">
        <f>IFERROR(__xludf.DUMMYFUNCTION("""COMPUTED_VALUE"""),133.77)</f>
        <v>133.77</v>
      </c>
      <c r="J128" s="2">
        <f>IFERROR(__xludf.DUMMYFUNCTION("""COMPUTED_VALUE"""),45476.54166666667)</f>
        <v>45476.54167</v>
      </c>
      <c r="K128" s="1">
        <f>IFERROR(__xludf.DUMMYFUNCTION("""COMPUTED_VALUE"""),133.78)</f>
        <v>133.78</v>
      </c>
      <c r="M128" s="2">
        <f>IFERROR(__xludf.DUMMYFUNCTION("""COMPUTED_VALUE"""),45476.54166666667)</f>
        <v>45476.54167</v>
      </c>
      <c r="N128" s="1">
        <f>IFERROR(__xludf.DUMMYFUNCTION("""COMPUTED_VALUE"""),2637635.0)</f>
        <v>2637635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IFERROR(__xludf.DUMMYFUNCTION("""COMPUTED_VALUE"""),133.71)</f>
        <v>133.71</v>
      </c>
      <c r="D129" s="2">
        <f>IFERROR(__xludf.DUMMYFUNCTION("""COMPUTED_VALUE"""),45478.66666666667)</f>
        <v>45478.66667</v>
      </c>
      <c r="E129" s="1">
        <f>IFERROR(__xludf.DUMMYFUNCTION("""COMPUTED_VALUE"""),133.94)</f>
        <v>133.94</v>
      </c>
      <c r="G129" s="2">
        <f>IFERROR(__xludf.DUMMYFUNCTION("""COMPUTED_VALUE"""),45478.66666666667)</f>
        <v>45478.66667</v>
      </c>
      <c r="H129" s="1">
        <f>IFERROR(__xludf.DUMMYFUNCTION("""COMPUTED_VALUE"""),130.48)</f>
        <v>130.48</v>
      </c>
      <c r="J129" s="2">
        <f>IFERROR(__xludf.DUMMYFUNCTION("""COMPUTED_VALUE"""),45478.66666666667)</f>
        <v>45478.66667</v>
      </c>
      <c r="K129" s="1">
        <f>IFERROR(__xludf.DUMMYFUNCTION("""COMPUTED_VALUE"""),131.11)</f>
        <v>131.11</v>
      </c>
      <c r="M129" s="2">
        <f>IFERROR(__xludf.DUMMYFUNCTION("""COMPUTED_VALUE"""),45478.66666666667)</f>
        <v>45478.66667</v>
      </c>
      <c r="N129" s="1">
        <f>IFERROR(__xludf.DUMMYFUNCTION("""COMPUTED_VALUE"""),9542698.0)</f>
        <v>9542698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IFERROR(__xludf.DUMMYFUNCTION("""COMPUTED_VALUE"""),131.19)</f>
        <v>131.19</v>
      </c>
      <c r="D130" s="2">
        <f>IFERROR(__xludf.DUMMYFUNCTION("""COMPUTED_VALUE"""),45481.66666666667)</f>
        <v>45481.66667</v>
      </c>
      <c r="E130" s="1">
        <f>IFERROR(__xludf.DUMMYFUNCTION("""COMPUTED_VALUE"""),133.71)</f>
        <v>133.71</v>
      </c>
      <c r="G130" s="2">
        <f>IFERROR(__xludf.DUMMYFUNCTION("""COMPUTED_VALUE"""),45481.66666666667)</f>
        <v>45481.66667</v>
      </c>
      <c r="H130" s="1">
        <f>IFERROR(__xludf.DUMMYFUNCTION("""COMPUTED_VALUE"""),131.19)</f>
        <v>131.19</v>
      </c>
      <c r="J130" s="2">
        <f>IFERROR(__xludf.DUMMYFUNCTION("""COMPUTED_VALUE"""),45481.66666666667)</f>
        <v>45481.66667</v>
      </c>
      <c r="K130" s="1">
        <f>IFERROR(__xludf.DUMMYFUNCTION("""COMPUTED_VALUE"""),133.02)</f>
        <v>133.02</v>
      </c>
      <c r="M130" s="2">
        <f>IFERROR(__xludf.DUMMYFUNCTION("""COMPUTED_VALUE"""),45481.66666666667)</f>
        <v>45481.66667</v>
      </c>
      <c r="N130" s="1">
        <f>IFERROR(__xludf.DUMMYFUNCTION("""COMPUTED_VALUE"""),5777084.0)</f>
        <v>5777084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IFERROR(__xludf.DUMMYFUNCTION("""COMPUTED_VALUE"""),126.1)</f>
        <v>126.1</v>
      </c>
      <c r="D131" s="2">
        <f>IFERROR(__xludf.DUMMYFUNCTION("""COMPUTED_VALUE"""),45482.66666666667)</f>
        <v>45482.66667</v>
      </c>
      <c r="E131" s="1">
        <f>IFERROR(__xludf.DUMMYFUNCTION("""COMPUTED_VALUE"""),126.18)</f>
        <v>126.18</v>
      </c>
      <c r="G131" s="2">
        <f>IFERROR(__xludf.DUMMYFUNCTION("""COMPUTED_VALUE"""),45482.66666666667)</f>
        <v>45482.66667</v>
      </c>
      <c r="H131" s="1">
        <f>IFERROR(__xludf.DUMMYFUNCTION("""COMPUTED_VALUE"""),123.34)</f>
        <v>123.34</v>
      </c>
      <c r="J131" s="2">
        <f>IFERROR(__xludf.DUMMYFUNCTION("""COMPUTED_VALUE"""),45482.66666666667)</f>
        <v>45482.66667</v>
      </c>
      <c r="K131" s="1">
        <f>IFERROR(__xludf.DUMMYFUNCTION("""COMPUTED_VALUE"""),123.47)</f>
        <v>123.47</v>
      </c>
      <c r="M131" s="2">
        <f>IFERROR(__xludf.DUMMYFUNCTION("""COMPUTED_VALUE"""),45482.66666666667)</f>
        <v>45482.66667</v>
      </c>
      <c r="N131" s="1">
        <f>IFERROR(__xludf.DUMMYFUNCTION("""COMPUTED_VALUE"""),1.5186748E7)</f>
        <v>15186748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IFERROR(__xludf.DUMMYFUNCTION("""COMPUTED_VALUE"""),123.29)</f>
        <v>123.29</v>
      </c>
      <c r="D132" s="2">
        <f>IFERROR(__xludf.DUMMYFUNCTION("""COMPUTED_VALUE"""),45483.66666666667)</f>
        <v>45483.66667</v>
      </c>
      <c r="E132" s="1">
        <f>IFERROR(__xludf.DUMMYFUNCTION("""COMPUTED_VALUE"""),124.92)</f>
        <v>124.92</v>
      </c>
      <c r="G132" s="2">
        <f>IFERROR(__xludf.DUMMYFUNCTION("""COMPUTED_VALUE"""),45483.66666666667)</f>
        <v>45483.66667</v>
      </c>
      <c r="H132" s="1">
        <f>IFERROR(__xludf.DUMMYFUNCTION("""COMPUTED_VALUE"""),121.31)</f>
        <v>121.31</v>
      </c>
      <c r="J132" s="2">
        <f>IFERROR(__xludf.DUMMYFUNCTION("""COMPUTED_VALUE"""),45483.66666666667)</f>
        <v>45483.66667</v>
      </c>
      <c r="K132" s="1">
        <f>IFERROR(__xludf.DUMMYFUNCTION("""COMPUTED_VALUE"""),123.93)</f>
        <v>123.93</v>
      </c>
      <c r="M132" s="2">
        <f>IFERROR(__xludf.DUMMYFUNCTION("""COMPUTED_VALUE"""),45483.66666666667)</f>
        <v>45483.66667</v>
      </c>
      <c r="N132" s="1">
        <f>IFERROR(__xludf.DUMMYFUNCTION("""COMPUTED_VALUE"""),1.0286244E7)</f>
        <v>10286244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IFERROR(__xludf.DUMMYFUNCTION("""COMPUTED_VALUE"""),125.33)</f>
        <v>125.33</v>
      </c>
      <c r="D133" s="2">
        <f>IFERROR(__xludf.DUMMYFUNCTION("""COMPUTED_VALUE"""),45484.66666666667)</f>
        <v>45484.66667</v>
      </c>
      <c r="E133" s="1">
        <f>IFERROR(__xludf.DUMMYFUNCTION("""COMPUTED_VALUE"""),129.77)</f>
        <v>129.77</v>
      </c>
      <c r="G133" s="2">
        <f>IFERROR(__xludf.DUMMYFUNCTION("""COMPUTED_VALUE"""),45484.66666666667)</f>
        <v>45484.66667</v>
      </c>
      <c r="H133" s="1">
        <f>IFERROR(__xludf.DUMMYFUNCTION("""COMPUTED_VALUE"""),125.33)</f>
        <v>125.33</v>
      </c>
      <c r="J133" s="2">
        <f>IFERROR(__xludf.DUMMYFUNCTION("""COMPUTED_VALUE"""),45484.66666666667)</f>
        <v>45484.66667</v>
      </c>
      <c r="K133" s="1">
        <f>IFERROR(__xludf.DUMMYFUNCTION("""COMPUTED_VALUE"""),129.68)</f>
        <v>129.68</v>
      </c>
      <c r="M133" s="2">
        <f>IFERROR(__xludf.DUMMYFUNCTION("""COMPUTED_VALUE"""),45484.66666666667)</f>
        <v>45484.66667</v>
      </c>
      <c r="N133" s="1">
        <f>IFERROR(__xludf.DUMMYFUNCTION("""COMPUTED_VALUE"""),9221910.0)</f>
        <v>9221910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IFERROR(__xludf.DUMMYFUNCTION("""COMPUTED_VALUE"""),130.36)</f>
        <v>130.36</v>
      </c>
      <c r="D134" s="2">
        <f>IFERROR(__xludf.DUMMYFUNCTION("""COMPUTED_VALUE"""),45485.66666666667)</f>
        <v>45485.66667</v>
      </c>
      <c r="E134" s="1">
        <f>IFERROR(__xludf.DUMMYFUNCTION("""COMPUTED_VALUE"""),132.23)</f>
        <v>132.23</v>
      </c>
      <c r="G134" s="2">
        <f>IFERROR(__xludf.DUMMYFUNCTION("""COMPUTED_VALUE"""),45485.66666666667)</f>
        <v>45485.66667</v>
      </c>
      <c r="H134" s="1">
        <f>IFERROR(__xludf.DUMMYFUNCTION("""COMPUTED_VALUE"""),130.27)</f>
        <v>130.27</v>
      </c>
      <c r="J134" s="2">
        <f>IFERROR(__xludf.DUMMYFUNCTION("""COMPUTED_VALUE"""),45485.66666666667)</f>
        <v>45485.66667</v>
      </c>
      <c r="K134" s="1">
        <f>IFERROR(__xludf.DUMMYFUNCTION("""COMPUTED_VALUE"""),131.12)</f>
        <v>131.12</v>
      </c>
      <c r="M134" s="2">
        <f>IFERROR(__xludf.DUMMYFUNCTION("""COMPUTED_VALUE"""),45485.66666666667)</f>
        <v>45485.66667</v>
      </c>
      <c r="N134" s="1">
        <f>IFERROR(__xludf.DUMMYFUNCTION("""COMPUTED_VALUE"""),6720873.0)</f>
        <v>6720873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IFERROR(__xludf.DUMMYFUNCTION("""COMPUTED_VALUE"""),130.96)</f>
        <v>130.96</v>
      </c>
      <c r="D135" s="2">
        <f>IFERROR(__xludf.DUMMYFUNCTION("""COMPUTED_VALUE"""),45488.66666666667)</f>
        <v>45488.66667</v>
      </c>
      <c r="E135" s="1">
        <f>IFERROR(__xludf.DUMMYFUNCTION("""COMPUTED_VALUE"""),132.17)</f>
        <v>132.17</v>
      </c>
      <c r="G135" s="2">
        <f>IFERROR(__xludf.DUMMYFUNCTION("""COMPUTED_VALUE"""),45488.66666666667)</f>
        <v>45488.66667</v>
      </c>
      <c r="H135" s="1">
        <f>IFERROR(__xludf.DUMMYFUNCTION("""COMPUTED_VALUE"""),129.92)</f>
        <v>129.92</v>
      </c>
      <c r="J135" s="2">
        <f>IFERROR(__xludf.DUMMYFUNCTION("""COMPUTED_VALUE"""),45488.66666666667)</f>
        <v>45488.66667</v>
      </c>
      <c r="K135" s="1">
        <f>IFERROR(__xludf.DUMMYFUNCTION("""COMPUTED_VALUE"""),131.02)</f>
        <v>131.02</v>
      </c>
      <c r="M135" s="2">
        <f>IFERROR(__xludf.DUMMYFUNCTION("""COMPUTED_VALUE"""),45488.66666666667)</f>
        <v>45488.66667</v>
      </c>
      <c r="N135" s="1">
        <f>IFERROR(__xludf.DUMMYFUNCTION("""COMPUTED_VALUE"""),7227043.0)</f>
        <v>7227043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IFERROR(__xludf.DUMMYFUNCTION("""COMPUTED_VALUE"""),131.36)</f>
        <v>131.36</v>
      </c>
      <c r="D136" s="2">
        <f>IFERROR(__xludf.DUMMYFUNCTION("""COMPUTED_VALUE"""),45489.66666666667)</f>
        <v>45489.66667</v>
      </c>
      <c r="E136" s="1">
        <f>IFERROR(__xludf.DUMMYFUNCTION("""COMPUTED_VALUE"""),133.64)</f>
        <v>133.64</v>
      </c>
      <c r="G136" s="2">
        <f>IFERROR(__xludf.DUMMYFUNCTION("""COMPUTED_VALUE"""),45489.66666666667)</f>
        <v>45489.66667</v>
      </c>
      <c r="H136" s="1">
        <f>IFERROR(__xludf.DUMMYFUNCTION("""COMPUTED_VALUE"""),131.36)</f>
        <v>131.36</v>
      </c>
      <c r="J136" s="2">
        <f>IFERROR(__xludf.DUMMYFUNCTION("""COMPUTED_VALUE"""),45489.66666666667)</f>
        <v>45489.66667</v>
      </c>
      <c r="K136" s="1">
        <f>IFERROR(__xludf.DUMMYFUNCTION("""COMPUTED_VALUE"""),133.38)</f>
        <v>133.38</v>
      </c>
      <c r="M136" s="2">
        <f>IFERROR(__xludf.DUMMYFUNCTION("""COMPUTED_VALUE"""),45489.66666666667)</f>
        <v>45489.66667</v>
      </c>
      <c r="N136" s="1">
        <f>IFERROR(__xludf.DUMMYFUNCTION("""COMPUTED_VALUE"""),7737897.0)</f>
        <v>7737897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IFERROR(__xludf.DUMMYFUNCTION("""COMPUTED_VALUE"""),132.14)</f>
        <v>132.14</v>
      </c>
      <c r="D137" s="2">
        <f>IFERROR(__xludf.DUMMYFUNCTION("""COMPUTED_VALUE"""),45490.66666666667)</f>
        <v>45490.66667</v>
      </c>
      <c r="E137" s="1">
        <f>IFERROR(__xludf.DUMMYFUNCTION("""COMPUTED_VALUE"""),134.59)</f>
        <v>134.59</v>
      </c>
      <c r="G137" s="2">
        <f>IFERROR(__xludf.DUMMYFUNCTION("""COMPUTED_VALUE"""),45490.66666666667)</f>
        <v>45490.66667</v>
      </c>
      <c r="H137" s="1">
        <f>IFERROR(__xludf.DUMMYFUNCTION("""COMPUTED_VALUE"""),131.83)</f>
        <v>131.83</v>
      </c>
      <c r="J137" s="2">
        <f>IFERROR(__xludf.DUMMYFUNCTION("""COMPUTED_VALUE"""),45490.66666666667)</f>
        <v>45490.66667</v>
      </c>
      <c r="K137" s="1">
        <f>IFERROR(__xludf.DUMMYFUNCTION("""COMPUTED_VALUE"""),132.54)</f>
        <v>132.54</v>
      </c>
      <c r="M137" s="2">
        <f>IFERROR(__xludf.DUMMYFUNCTION("""COMPUTED_VALUE"""),45490.66666666667)</f>
        <v>45490.66667</v>
      </c>
      <c r="N137" s="1">
        <f>IFERROR(__xludf.DUMMYFUNCTION("""COMPUTED_VALUE"""),6345997.0)</f>
        <v>6345997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IFERROR(__xludf.DUMMYFUNCTION("""COMPUTED_VALUE"""),132.08)</f>
        <v>132.08</v>
      </c>
      <c r="D138" s="2">
        <f>IFERROR(__xludf.DUMMYFUNCTION("""COMPUTED_VALUE"""),45491.66666666667)</f>
        <v>45491.66667</v>
      </c>
      <c r="E138" s="1">
        <f>IFERROR(__xludf.DUMMYFUNCTION("""COMPUTED_VALUE"""),135.25)</f>
        <v>135.25</v>
      </c>
      <c r="G138" s="2">
        <f>IFERROR(__xludf.DUMMYFUNCTION("""COMPUTED_VALUE"""),45491.66666666667)</f>
        <v>45491.66667</v>
      </c>
      <c r="H138" s="1">
        <f>IFERROR(__xludf.DUMMYFUNCTION("""COMPUTED_VALUE"""),127.29)</f>
        <v>127.29</v>
      </c>
      <c r="J138" s="2">
        <f>IFERROR(__xludf.DUMMYFUNCTION("""COMPUTED_VALUE"""),45491.66666666667)</f>
        <v>45491.66667</v>
      </c>
      <c r="K138" s="1">
        <f>IFERROR(__xludf.DUMMYFUNCTION("""COMPUTED_VALUE"""),127.87)</f>
        <v>127.87</v>
      </c>
      <c r="M138" s="2">
        <f>IFERROR(__xludf.DUMMYFUNCTION("""COMPUTED_VALUE"""),45491.66666666667)</f>
        <v>45491.66667</v>
      </c>
      <c r="N138" s="1">
        <f>IFERROR(__xludf.DUMMYFUNCTION("""COMPUTED_VALUE"""),7384635.0)</f>
        <v>7384635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IFERROR(__xludf.DUMMYFUNCTION("""COMPUTED_VALUE"""),127.72)</f>
        <v>127.72</v>
      </c>
      <c r="D139" s="2">
        <f>IFERROR(__xludf.DUMMYFUNCTION("""COMPUTED_VALUE"""),45492.66666666667)</f>
        <v>45492.66667</v>
      </c>
      <c r="E139" s="1">
        <f>IFERROR(__xludf.DUMMYFUNCTION("""COMPUTED_VALUE"""),128.81)</f>
        <v>128.81</v>
      </c>
      <c r="G139" s="2">
        <f>IFERROR(__xludf.DUMMYFUNCTION("""COMPUTED_VALUE"""),45492.66666666667)</f>
        <v>45492.66667</v>
      </c>
      <c r="H139" s="1">
        <f>IFERROR(__xludf.DUMMYFUNCTION("""COMPUTED_VALUE"""),126.67)</f>
        <v>126.67</v>
      </c>
      <c r="J139" s="2">
        <f>IFERROR(__xludf.DUMMYFUNCTION("""COMPUTED_VALUE"""),45492.66666666667)</f>
        <v>45492.66667</v>
      </c>
      <c r="K139" s="1">
        <f>IFERROR(__xludf.DUMMYFUNCTION("""COMPUTED_VALUE"""),126.67)</f>
        <v>126.67</v>
      </c>
      <c r="M139" s="2">
        <f>IFERROR(__xludf.DUMMYFUNCTION("""COMPUTED_VALUE"""),45492.66666666667)</f>
        <v>45492.66667</v>
      </c>
      <c r="N139" s="1">
        <f>IFERROR(__xludf.DUMMYFUNCTION("""COMPUTED_VALUE"""),5981192.0)</f>
        <v>5981192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IFERROR(__xludf.DUMMYFUNCTION("""COMPUTED_VALUE"""),126.92)</f>
        <v>126.92</v>
      </c>
      <c r="D140" s="2">
        <f>IFERROR(__xludf.DUMMYFUNCTION("""COMPUTED_VALUE"""),45495.66666666667)</f>
        <v>45495.66667</v>
      </c>
      <c r="E140" s="1">
        <f>IFERROR(__xludf.DUMMYFUNCTION("""COMPUTED_VALUE"""),128.17)</f>
        <v>128.17</v>
      </c>
      <c r="G140" s="2">
        <f>IFERROR(__xludf.DUMMYFUNCTION("""COMPUTED_VALUE"""),45495.66666666667)</f>
        <v>45495.66667</v>
      </c>
      <c r="H140" s="1">
        <f>IFERROR(__xludf.DUMMYFUNCTION("""COMPUTED_VALUE"""),125.76)</f>
        <v>125.76</v>
      </c>
      <c r="J140" s="2">
        <f>IFERROR(__xludf.DUMMYFUNCTION("""COMPUTED_VALUE"""),45495.66666666667)</f>
        <v>45495.66667</v>
      </c>
      <c r="K140" s="1">
        <f>IFERROR(__xludf.DUMMYFUNCTION("""COMPUTED_VALUE"""),127.42)</f>
        <v>127.42</v>
      </c>
      <c r="M140" s="2">
        <f>IFERROR(__xludf.DUMMYFUNCTION("""COMPUTED_VALUE"""),45495.66666666667)</f>
        <v>45495.66667</v>
      </c>
      <c r="N140" s="1">
        <f>IFERROR(__xludf.DUMMYFUNCTION("""COMPUTED_VALUE"""),6363638.0)</f>
        <v>6363638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IFERROR(__xludf.DUMMYFUNCTION("""COMPUTED_VALUE"""),127.65)</f>
        <v>127.65</v>
      </c>
      <c r="D141" s="2">
        <f>IFERROR(__xludf.DUMMYFUNCTION("""COMPUTED_VALUE"""),45496.66666666667)</f>
        <v>45496.66667</v>
      </c>
      <c r="E141" s="1">
        <f>IFERROR(__xludf.DUMMYFUNCTION("""COMPUTED_VALUE"""),127.65)</f>
        <v>127.65</v>
      </c>
      <c r="G141" s="2">
        <f>IFERROR(__xludf.DUMMYFUNCTION("""COMPUTED_VALUE"""),45496.66666666667)</f>
        <v>45496.66667</v>
      </c>
      <c r="H141" s="1">
        <f>IFERROR(__xludf.DUMMYFUNCTION("""COMPUTED_VALUE"""),123.97)</f>
        <v>123.97</v>
      </c>
      <c r="J141" s="2">
        <f>IFERROR(__xludf.DUMMYFUNCTION("""COMPUTED_VALUE"""),45496.66666666667)</f>
        <v>45496.66667</v>
      </c>
      <c r="K141" s="1">
        <f>IFERROR(__xludf.DUMMYFUNCTION("""COMPUTED_VALUE"""),124.38)</f>
        <v>124.38</v>
      </c>
      <c r="M141" s="2">
        <f>IFERROR(__xludf.DUMMYFUNCTION("""COMPUTED_VALUE"""),45496.66666666667)</f>
        <v>45496.66667</v>
      </c>
      <c r="N141" s="1">
        <f>IFERROR(__xludf.DUMMYFUNCTION("""COMPUTED_VALUE"""),6986231.0)</f>
        <v>6986231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IFERROR(__xludf.DUMMYFUNCTION("""COMPUTED_VALUE"""),124.05)</f>
        <v>124.05</v>
      </c>
      <c r="D142" s="2">
        <f>IFERROR(__xludf.DUMMYFUNCTION("""COMPUTED_VALUE"""),45497.66666666667)</f>
        <v>45497.66667</v>
      </c>
      <c r="E142" s="1">
        <f>IFERROR(__xludf.DUMMYFUNCTION("""COMPUTED_VALUE"""),124.65)</f>
        <v>124.65</v>
      </c>
      <c r="G142" s="2">
        <f>IFERROR(__xludf.DUMMYFUNCTION("""COMPUTED_VALUE"""),45497.66666666667)</f>
        <v>45497.66667</v>
      </c>
      <c r="H142" s="1">
        <f>IFERROR(__xludf.DUMMYFUNCTION("""COMPUTED_VALUE"""),121.86)</f>
        <v>121.86</v>
      </c>
      <c r="J142" s="2">
        <f>IFERROR(__xludf.DUMMYFUNCTION("""COMPUTED_VALUE"""),45497.66666666667)</f>
        <v>45497.66667</v>
      </c>
      <c r="K142" s="1">
        <f>IFERROR(__xludf.DUMMYFUNCTION("""COMPUTED_VALUE"""),122.24)</f>
        <v>122.24</v>
      </c>
      <c r="M142" s="2">
        <f>IFERROR(__xludf.DUMMYFUNCTION("""COMPUTED_VALUE"""),45497.66666666667)</f>
        <v>45497.66667</v>
      </c>
      <c r="N142" s="1">
        <f>IFERROR(__xludf.DUMMYFUNCTION("""COMPUTED_VALUE"""),8534312.0)</f>
        <v>8534312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IFERROR(__xludf.DUMMYFUNCTION("""COMPUTED_VALUE"""),122.52)</f>
        <v>122.52</v>
      </c>
      <c r="D143" s="2">
        <f>IFERROR(__xludf.DUMMYFUNCTION("""COMPUTED_VALUE"""),45498.66666666667)</f>
        <v>45498.66667</v>
      </c>
      <c r="E143" s="1">
        <f>IFERROR(__xludf.DUMMYFUNCTION("""COMPUTED_VALUE"""),124.56)</f>
        <v>124.56</v>
      </c>
      <c r="G143" s="2">
        <f>IFERROR(__xludf.DUMMYFUNCTION("""COMPUTED_VALUE"""),45498.66666666667)</f>
        <v>45498.66667</v>
      </c>
      <c r="H143" s="1">
        <f>IFERROR(__xludf.DUMMYFUNCTION("""COMPUTED_VALUE"""),121.2)</f>
        <v>121.2</v>
      </c>
      <c r="J143" s="2">
        <f>IFERROR(__xludf.DUMMYFUNCTION("""COMPUTED_VALUE"""),45498.66666666667)</f>
        <v>45498.66667</v>
      </c>
      <c r="K143" s="1">
        <f>IFERROR(__xludf.DUMMYFUNCTION("""COMPUTED_VALUE"""),123.77)</f>
        <v>123.77</v>
      </c>
      <c r="M143" s="2">
        <f>IFERROR(__xludf.DUMMYFUNCTION("""COMPUTED_VALUE"""),45498.66666666667)</f>
        <v>45498.66667</v>
      </c>
      <c r="N143" s="1">
        <f>IFERROR(__xludf.DUMMYFUNCTION("""COMPUTED_VALUE"""),1.2121534E7)</f>
        <v>12121534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IFERROR(__xludf.DUMMYFUNCTION("""COMPUTED_VALUE"""),128.0)</f>
        <v>128</v>
      </c>
      <c r="D144" s="2">
        <f>IFERROR(__xludf.DUMMYFUNCTION("""COMPUTED_VALUE"""),45499.66666666667)</f>
        <v>45499.66667</v>
      </c>
      <c r="E144" s="1">
        <f>IFERROR(__xludf.DUMMYFUNCTION("""COMPUTED_VALUE"""),134.64)</f>
        <v>134.64</v>
      </c>
      <c r="G144" s="2">
        <f>IFERROR(__xludf.DUMMYFUNCTION("""COMPUTED_VALUE"""),45499.66666666667)</f>
        <v>45499.66667</v>
      </c>
      <c r="H144" s="1">
        <f>IFERROR(__xludf.DUMMYFUNCTION("""COMPUTED_VALUE"""),128.0)</f>
        <v>128</v>
      </c>
      <c r="J144" s="2">
        <f>IFERROR(__xludf.DUMMYFUNCTION("""COMPUTED_VALUE"""),45499.66666666667)</f>
        <v>45499.66667</v>
      </c>
      <c r="K144" s="1">
        <f>IFERROR(__xludf.DUMMYFUNCTION("""COMPUTED_VALUE"""),134.4)</f>
        <v>134.4</v>
      </c>
      <c r="M144" s="2">
        <f>IFERROR(__xludf.DUMMYFUNCTION("""COMPUTED_VALUE"""),45499.66666666667)</f>
        <v>45499.66667</v>
      </c>
      <c r="N144" s="1">
        <f>IFERROR(__xludf.DUMMYFUNCTION("""COMPUTED_VALUE"""),2.9218657E7)</f>
        <v>29218657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IFERROR(__xludf.DUMMYFUNCTION("""COMPUTED_VALUE"""),134.55)</f>
        <v>134.55</v>
      </c>
      <c r="D145" s="2">
        <f>IFERROR(__xludf.DUMMYFUNCTION("""COMPUTED_VALUE"""),45502.66666666667)</f>
        <v>45502.66667</v>
      </c>
      <c r="E145" s="1">
        <f>IFERROR(__xludf.DUMMYFUNCTION("""COMPUTED_VALUE"""),136.42)</f>
        <v>136.42</v>
      </c>
      <c r="G145" s="2">
        <f>IFERROR(__xludf.DUMMYFUNCTION("""COMPUTED_VALUE"""),45502.66666666667)</f>
        <v>45502.66667</v>
      </c>
      <c r="H145" s="1">
        <f>IFERROR(__xludf.DUMMYFUNCTION("""COMPUTED_VALUE"""),132.77)</f>
        <v>132.77</v>
      </c>
      <c r="J145" s="2">
        <f>IFERROR(__xludf.DUMMYFUNCTION("""COMPUTED_VALUE"""),45502.66666666667)</f>
        <v>45502.66667</v>
      </c>
      <c r="K145" s="1">
        <f>IFERROR(__xludf.DUMMYFUNCTION("""COMPUTED_VALUE"""),135.67)</f>
        <v>135.67</v>
      </c>
      <c r="M145" s="2">
        <f>IFERROR(__xludf.DUMMYFUNCTION("""COMPUTED_VALUE"""),45502.66666666667)</f>
        <v>45502.66667</v>
      </c>
      <c r="N145" s="1">
        <f>IFERROR(__xludf.DUMMYFUNCTION("""COMPUTED_VALUE"""),1.5788067E7)</f>
        <v>15788067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IFERROR(__xludf.DUMMYFUNCTION("""COMPUTED_VALUE"""),135.75)</f>
        <v>135.75</v>
      </c>
      <c r="D146" s="2">
        <f>IFERROR(__xludf.DUMMYFUNCTION("""COMPUTED_VALUE"""),45503.66666666667)</f>
        <v>45503.66667</v>
      </c>
      <c r="E146" s="1">
        <f>IFERROR(__xludf.DUMMYFUNCTION("""COMPUTED_VALUE"""),137.45)</f>
        <v>137.45</v>
      </c>
      <c r="G146" s="2">
        <f>IFERROR(__xludf.DUMMYFUNCTION("""COMPUTED_VALUE"""),45503.66666666667)</f>
        <v>45503.66667</v>
      </c>
      <c r="H146" s="1">
        <f>IFERROR(__xludf.DUMMYFUNCTION("""COMPUTED_VALUE"""),133.61)</f>
        <v>133.61</v>
      </c>
      <c r="J146" s="2">
        <f>IFERROR(__xludf.DUMMYFUNCTION("""COMPUTED_VALUE"""),45503.66666666667)</f>
        <v>45503.66667</v>
      </c>
      <c r="K146" s="1">
        <f>IFERROR(__xludf.DUMMYFUNCTION("""COMPUTED_VALUE"""),137.45)</f>
        <v>137.45</v>
      </c>
      <c r="M146" s="2">
        <f>IFERROR(__xludf.DUMMYFUNCTION("""COMPUTED_VALUE"""),45503.66666666667)</f>
        <v>45503.66667</v>
      </c>
      <c r="N146" s="1">
        <f>IFERROR(__xludf.DUMMYFUNCTION("""COMPUTED_VALUE"""),1.2063373E7)</f>
        <v>12063373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IFERROR(__xludf.DUMMYFUNCTION("""COMPUTED_VALUE"""),138.33)</f>
        <v>138.33</v>
      </c>
      <c r="D147" s="2">
        <f>IFERROR(__xludf.DUMMYFUNCTION("""COMPUTED_VALUE"""),45504.66666666667)</f>
        <v>45504.66667</v>
      </c>
      <c r="E147" s="1">
        <f>IFERROR(__xludf.DUMMYFUNCTION("""COMPUTED_VALUE"""),138.92)</f>
        <v>138.92</v>
      </c>
      <c r="G147" s="2">
        <f>IFERROR(__xludf.DUMMYFUNCTION("""COMPUTED_VALUE"""),45504.66666666667)</f>
        <v>45504.66667</v>
      </c>
      <c r="H147" s="1">
        <f>IFERROR(__xludf.DUMMYFUNCTION("""COMPUTED_VALUE"""),135.09)</f>
        <v>135.09</v>
      </c>
      <c r="J147" s="2">
        <f>IFERROR(__xludf.DUMMYFUNCTION("""COMPUTED_VALUE"""),45504.66666666667)</f>
        <v>45504.66667</v>
      </c>
      <c r="K147" s="1">
        <f>IFERROR(__xludf.DUMMYFUNCTION("""COMPUTED_VALUE"""),136.01)</f>
        <v>136.01</v>
      </c>
      <c r="M147" s="2">
        <f>IFERROR(__xludf.DUMMYFUNCTION("""COMPUTED_VALUE"""),45504.66666666667)</f>
        <v>45504.66667</v>
      </c>
      <c r="N147" s="1">
        <f>IFERROR(__xludf.DUMMYFUNCTION("""COMPUTED_VALUE"""),1.1628378E7)</f>
        <v>11628378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IFERROR(__xludf.DUMMYFUNCTION("""COMPUTED_VALUE"""),136.37)</f>
        <v>136.37</v>
      </c>
      <c r="D148" s="2">
        <f>IFERROR(__xludf.DUMMYFUNCTION("""COMPUTED_VALUE"""),45505.66666666667)</f>
        <v>45505.66667</v>
      </c>
      <c r="E148" s="1">
        <f>IFERROR(__xludf.DUMMYFUNCTION("""COMPUTED_VALUE"""),137.6)</f>
        <v>137.6</v>
      </c>
      <c r="G148" s="2">
        <f>IFERROR(__xludf.DUMMYFUNCTION("""COMPUTED_VALUE"""),45505.66666666667)</f>
        <v>45505.66667</v>
      </c>
      <c r="H148" s="1">
        <f>IFERROR(__xludf.DUMMYFUNCTION("""COMPUTED_VALUE"""),131.64)</f>
        <v>131.64</v>
      </c>
      <c r="J148" s="2">
        <f>IFERROR(__xludf.DUMMYFUNCTION("""COMPUTED_VALUE"""),45505.66666666667)</f>
        <v>45505.66667</v>
      </c>
      <c r="K148" s="1">
        <f>IFERROR(__xludf.DUMMYFUNCTION("""COMPUTED_VALUE"""),132.51)</f>
        <v>132.51</v>
      </c>
      <c r="M148" s="2">
        <f>IFERROR(__xludf.DUMMYFUNCTION("""COMPUTED_VALUE"""),45505.66666666667)</f>
        <v>45505.66667</v>
      </c>
      <c r="N148" s="1">
        <f>IFERROR(__xludf.DUMMYFUNCTION("""COMPUTED_VALUE"""),6941344.0)</f>
        <v>6941344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IFERROR(__xludf.DUMMYFUNCTION("""COMPUTED_VALUE"""),131.23)</f>
        <v>131.23</v>
      </c>
      <c r="D149" s="2">
        <f>IFERROR(__xludf.DUMMYFUNCTION("""COMPUTED_VALUE"""),45506.66666666667)</f>
        <v>45506.66667</v>
      </c>
      <c r="E149" s="1">
        <f>IFERROR(__xludf.DUMMYFUNCTION("""COMPUTED_VALUE"""),131.23)</f>
        <v>131.23</v>
      </c>
      <c r="G149" s="2">
        <f>IFERROR(__xludf.DUMMYFUNCTION("""COMPUTED_VALUE"""),45506.66666666667)</f>
        <v>45506.66667</v>
      </c>
      <c r="H149" s="1">
        <f>IFERROR(__xludf.DUMMYFUNCTION("""COMPUTED_VALUE"""),126.69)</f>
        <v>126.69</v>
      </c>
      <c r="J149" s="2">
        <f>IFERROR(__xludf.DUMMYFUNCTION("""COMPUTED_VALUE"""),45506.66666666667)</f>
        <v>45506.66667</v>
      </c>
      <c r="K149" s="1">
        <f>IFERROR(__xludf.DUMMYFUNCTION("""COMPUTED_VALUE"""),130.54)</f>
        <v>130.54</v>
      </c>
      <c r="M149" s="2">
        <f>IFERROR(__xludf.DUMMYFUNCTION("""COMPUTED_VALUE"""),45506.66666666667)</f>
        <v>45506.66667</v>
      </c>
      <c r="N149" s="1">
        <f>IFERROR(__xludf.DUMMYFUNCTION("""COMPUTED_VALUE"""),1.1094099E7)</f>
        <v>11094099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IFERROR(__xludf.DUMMYFUNCTION("""COMPUTED_VALUE"""),130.54)</f>
        <v>130.54</v>
      </c>
      <c r="D150" s="2">
        <f>IFERROR(__xludf.DUMMYFUNCTION("""COMPUTED_VALUE"""),45509.66666666667)</f>
        <v>45509.66667</v>
      </c>
      <c r="E150" s="1">
        <f>IFERROR(__xludf.DUMMYFUNCTION("""COMPUTED_VALUE"""),130.54)</f>
        <v>130.54</v>
      </c>
      <c r="G150" s="2">
        <f>IFERROR(__xludf.DUMMYFUNCTION("""COMPUTED_VALUE"""),45509.66666666667)</f>
        <v>45509.66667</v>
      </c>
      <c r="H150" s="1">
        <f>IFERROR(__xludf.DUMMYFUNCTION("""COMPUTED_VALUE"""),123.36)</f>
        <v>123.36</v>
      </c>
      <c r="J150" s="2">
        <f>IFERROR(__xludf.DUMMYFUNCTION("""COMPUTED_VALUE"""),45509.66666666667)</f>
        <v>45509.66667</v>
      </c>
      <c r="K150" s="1">
        <f>IFERROR(__xludf.DUMMYFUNCTION("""COMPUTED_VALUE"""),126.66)</f>
        <v>126.66</v>
      </c>
      <c r="M150" s="2">
        <f>IFERROR(__xludf.DUMMYFUNCTION("""COMPUTED_VALUE"""),45509.66666666667)</f>
        <v>45509.66667</v>
      </c>
      <c r="N150" s="1">
        <f>IFERROR(__xludf.DUMMYFUNCTION("""COMPUTED_VALUE"""),8794208.0)</f>
        <v>8794208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IFERROR(__xludf.DUMMYFUNCTION("""COMPUTED_VALUE"""),126.57)</f>
        <v>126.57</v>
      </c>
      <c r="D151" s="2">
        <f>IFERROR(__xludf.DUMMYFUNCTION("""COMPUTED_VALUE"""),45510.66666666667)</f>
        <v>45510.66667</v>
      </c>
      <c r="E151" s="1">
        <f>IFERROR(__xludf.DUMMYFUNCTION("""COMPUTED_VALUE"""),128.15)</f>
        <v>128.15</v>
      </c>
      <c r="G151" s="2">
        <f>IFERROR(__xludf.DUMMYFUNCTION("""COMPUTED_VALUE"""),45510.66666666667)</f>
        <v>45510.66667</v>
      </c>
      <c r="H151" s="1">
        <f>IFERROR(__xludf.DUMMYFUNCTION("""COMPUTED_VALUE"""),124.6)</f>
        <v>124.6</v>
      </c>
      <c r="J151" s="2">
        <f>IFERROR(__xludf.DUMMYFUNCTION("""COMPUTED_VALUE"""),45510.66666666667)</f>
        <v>45510.66667</v>
      </c>
      <c r="K151" s="1">
        <f>IFERROR(__xludf.DUMMYFUNCTION("""COMPUTED_VALUE"""),124.85)</f>
        <v>124.85</v>
      </c>
      <c r="M151" s="2">
        <f>IFERROR(__xludf.DUMMYFUNCTION("""COMPUTED_VALUE"""),45510.66666666667)</f>
        <v>45510.66667</v>
      </c>
      <c r="N151" s="1">
        <f>IFERROR(__xludf.DUMMYFUNCTION("""COMPUTED_VALUE"""),7647435.0)</f>
        <v>7647435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IFERROR(__xludf.DUMMYFUNCTION("""COMPUTED_VALUE"""),125.88)</f>
        <v>125.88</v>
      </c>
      <c r="D152" s="2">
        <f>IFERROR(__xludf.DUMMYFUNCTION("""COMPUTED_VALUE"""),45511.66666666667)</f>
        <v>45511.66667</v>
      </c>
      <c r="E152" s="1">
        <f>IFERROR(__xludf.DUMMYFUNCTION("""COMPUTED_VALUE"""),126.96)</f>
        <v>126.96</v>
      </c>
      <c r="G152" s="2">
        <f>IFERROR(__xludf.DUMMYFUNCTION("""COMPUTED_VALUE"""),45511.66666666667)</f>
        <v>45511.66667</v>
      </c>
      <c r="H152" s="1">
        <f>IFERROR(__xludf.DUMMYFUNCTION("""COMPUTED_VALUE"""),121.64)</f>
        <v>121.64</v>
      </c>
      <c r="J152" s="2">
        <f>IFERROR(__xludf.DUMMYFUNCTION("""COMPUTED_VALUE"""),45511.66666666667)</f>
        <v>45511.66667</v>
      </c>
      <c r="K152" s="1">
        <f>IFERROR(__xludf.DUMMYFUNCTION("""COMPUTED_VALUE"""),121.78)</f>
        <v>121.78</v>
      </c>
      <c r="M152" s="2">
        <f>IFERROR(__xludf.DUMMYFUNCTION("""COMPUTED_VALUE"""),45511.66666666667)</f>
        <v>45511.66667</v>
      </c>
      <c r="N152" s="1">
        <f>IFERROR(__xludf.DUMMYFUNCTION("""COMPUTED_VALUE"""),8522699.0)</f>
        <v>8522699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IFERROR(__xludf.DUMMYFUNCTION("""COMPUTED_VALUE"""),125.93)</f>
        <v>125.93</v>
      </c>
      <c r="D153" s="2">
        <f>IFERROR(__xludf.DUMMYFUNCTION("""COMPUTED_VALUE"""),45512.66666666667)</f>
        <v>45512.66667</v>
      </c>
      <c r="E153" s="1">
        <f>IFERROR(__xludf.DUMMYFUNCTION("""COMPUTED_VALUE"""),130.27)</f>
        <v>130.27</v>
      </c>
      <c r="G153" s="2">
        <f>IFERROR(__xludf.DUMMYFUNCTION("""COMPUTED_VALUE"""),45512.66666666667)</f>
        <v>45512.66667</v>
      </c>
      <c r="H153" s="1">
        <f>IFERROR(__xludf.DUMMYFUNCTION("""COMPUTED_VALUE"""),124.84)</f>
        <v>124.84</v>
      </c>
      <c r="J153" s="2">
        <f>IFERROR(__xludf.DUMMYFUNCTION("""COMPUTED_VALUE"""),45512.66666666667)</f>
        <v>45512.66667</v>
      </c>
      <c r="K153" s="1">
        <f>IFERROR(__xludf.DUMMYFUNCTION("""COMPUTED_VALUE"""),130.17)</f>
        <v>130.17</v>
      </c>
      <c r="M153" s="2">
        <f>IFERROR(__xludf.DUMMYFUNCTION("""COMPUTED_VALUE"""),45512.66666666667)</f>
        <v>45512.66667</v>
      </c>
      <c r="N153" s="1">
        <f>IFERROR(__xludf.DUMMYFUNCTION("""COMPUTED_VALUE"""),1.4876032E7)</f>
        <v>14876032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IFERROR(__xludf.DUMMYFUNCTION("""COMPUTED_VALUE"""),131.26)</f>
        <v>131.26</v>
      </c>
      <c r="D154" s="2">
        <f>IFERROR(__xludf.DUMMYFUNCTION("""COMPUTED_VALUE"""),45513.66666666667)</f>
        <v>45513.66667</v>
      </c>
      <c r="E154" s="1">
        <f>IFERROR(__xludf.DUMMYFUNCTION("""COMPUTED_VALUE"""),133.09)</f>
        <v>133.09</v>
      </c>
      <c r="G154" s="2">
        <f>IFERROR(__xludf.DUMMYFUNCTION("""COMPUTED_VALUE"""),45513.66666666667)</f>
        <v>45513.66667</v>
      </c>
      <c r="H154" s="1">
        <f>IFERROR(__xludf.DUMMYFUNCTION("""COMPUTED_VALUE"""),129.37)</f>
        <v>129.37</v>
      </c>
      <c r="J154" s="2">
        <f>IFERROR(__xludf.DUMMYFUNCTION("""COMPUTED_VALUE"""),45513.66666666667)</f>
        <v>45513.66667</v>
      </c>
      <c r="K154" s="1">
        <f>IFERROR(__xludf.DUMMYFUNCTION("""COMPUTED_VALUE"""),129.54)</f>
        <v>129.54</v>
      </c>
      <c r="M154" s="2">
        <f>IFERROR(__xludf.DUMMYFUNCTION("""COMPUTED_VALUE"""),45513.66666666667)</f>
        <v>45513.66667</v>
      </c>
      <c r="N154" s="1">
        <f>IFERROR(__xludf.DUMMYFUNCTION("""COMPUTED_VALUE"""),9196585.0)</f>
        <v>9196585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IFERROR(__xludf.DUMMYFUNCTION("""COMPUTED_VALUE"""),129.6)</f>
        <v>129.6</v>
      </c>
      <c r="D155" s="2">
        <f>IFERROR(__xludf.DUMMYFUNCTION("""COMPUTED_VALUE"""),45516.66666666667)</f>
        <v>45516.66667</v>
      </c>
      <c r="E155" s="1">
        <f>IFERROR(__xludf.DUMMYFUNCTION("""COMPUTED_VALUE"""),130.78)</f>
        <v>130.78</v>
      </c>
      <c r="G155" s="2">
        <f>IFERROR(__xludf.DUMMYFUNCTION("""COMPUTED_VALUE"""),45516.66666666667)</f>
        <v>45516.66667</v>
      </c>
      <c r="H155" s="1">
        <f>IFERROR(__xludf.DUMMYFUNCTION("""COMPUTED_VALUE"""),127.01)</f>
        <v>127.01</v>
      </c>
      <c r="J155" s="2">
        <f>IFERROR(__xludf.DUMMYFUNCTION("""COMPUTED_VALUE"""),45516.66666666667)</f>
        <v>45516.66667</v>
      </c>
      <c r="K155" s="1">
        <f>IFERROR(__xludf.DUMMYFUNCTION("""COMPUTED_VALUE"""),128.39)</f>
        <v>128.39</v>
      </c>
      <c r="M155" s="2">
        <f>IFERROR(__xludf.DUMMYFUNCTION("""COMPUTED_VALUE"""),45516.66666666667)</f>
        <v>45516.66667</v>
      </c>
      <c r="N155" s="1">
        <f>IFERROR(__xludf.DUMMYFUNCTION("""COMPUTED_VALUE"""),8093530.0)</f>
        <v>8093530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IFERROR(__xludf.DUMMYFUNCTION("""COMPUTED_VALUE"""),129.61)</f>
        <v>129.61</v>
      </c>
      <c r="D156" s="2">
        <f>IFERROR(__xludf.DUMMYFUNCTION("""COMPUTED_VALUE"""),45517.66666666667)</f>
        <v>45517.66667</v>
      </c>
      <c r="E156" s="1">
        <f>IFERROR(__xludf.DUMMYFUNCTION("""COMPUTED_VALUE"""),132.18)</f>
        <v>132.18</v>
      </c>
      <c r="G156" s="2">
        <f>IFERROR(__xludf.DUMMYFUNCTION("""COMPUTED_VALUE"""),45517.66666666667)</f>
        <v>45517.66667</v>
      </c>
      <c r="H156" s="1">
        <f>IFERROR(__xludf.DUMMYFUNCTION("""COMPUTED_VALUE"""),128.74)</f>
        <v>128.74</v>
      </c>
      <c r="J156" s="2">
        <f>IFERROR(__xludf.DUMMYFUNCTION("""COMPUTED_VALUE"""),45517.66666666667)</f>
        <v>45517.66667</v>
      </c>
      <c r="K156" s="1">
        <f>IFERROR(__xludf.DUMMYFUNCTION("""COMPUTED_VALUE"""),131.51)</f>
        <v>131.51</v>
      </c>
      <c r="M156" s="2">
        <f>IFERROR(__xludf.DUMMYFUNCTION("""COMPUTED_VALUE"""),45517.66666666667)</f>
        <v>45517.66667</v>
      </c>
      <c r="N156" s="1">
        <f>IFERROR(__xludf.DUMMYFUNCTION("""COMPUTED_VALUE"""),8961353.0)</f>
        <v>8961353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IFERROR(__xludf.DUMMYFUNCTION("""COMPUTED_VALUE"""),131.36)</f>
        <v>131.36</v>
      </c>
      <c r="D157" s="2">
        <f>IFERROR(__xludf.DUMMYFUNCTION("""COMPUTED_VALUE"""),45518.66666666667)</f>
        <v>45518.66667</v>
      </c>
      <c r="E157" s="1">
        <f>IFERROR(__xludf.DUMMYFUNCTION("""COMPUTED_VALUE"""),132.31)</f>
        <v>132.31</v>
      </c>
      <c r="G157" s="2">
        <f>IFERROR(__xludf.DUMMYFUNCTION("""COMPUTED_VALUE"""),45518.66666666667)</f>
        <v>45518.66667</v>
      </c>
      <c r="H157" s="1">
        <f>IFERROR(__xludf.DUMMYFUNCTION("""COMPUTED_VALUE"""),128.71)</f>
        <v>128.71</v>
      </c>
      <c r="J157" s="2">
        <f>IFERROR(__xludf.DUMMYFUNCTION("""COMPUTED_VALUE"""),45518.66666666667)</f>
        <v>45518.66667</v>
      </c>
      <c r="K157" s="1">
        <f>IFERROR(__xludf.DUMMYFUNCTION("""COMPUTED_VALUE"""),129.21)</f>
        <v>129.21</v>
      </c>
      <c r="M157" s="2">
        <f>IFERROR(__xludf.DUMMYFUNCTION("""COMPUTED_VALUE"""),45518.66666666667)</f>
        <v>45518.66667</v>
      </c>
      <c r="N157" s="1">
        <f>IFERROR(__xludf.DUMMYFUNCTION("""COMPUTED_VALUE"""),6954671.0)</f>
        <v>6954671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IFERROR(__xludf.DUMMYFUNCTION("""COMPUTED_VALUE"""),129.56)</f>
        <v>129.56</v>
      </c>
      <c r="D158" s="2">
        <f>IFERROR(__xludf.DUMMYFUNCTION("""COMPUTED_VALUE"""),45519.66666666667)</f>
        <v>45519.66667</v>
      </c>
      <c r="E158" s="1">
        <f>IFERROR(__xludf.DUMMYFUNCTION("""COMPUTED_VALUE"""),133.61)</f>
        <v>133.61</v>
      </c>
      <c r="G158" s="2">
        <f>IFERROR(__xludf.DUMMYFUNCTION("""COMPUTED_VALUE"""),45519.66666666667)</f>
        <v>45519.66667</v>
      </c>
      <c r="H158" s="1">
        <f>IFERROR(__xludf.DUMMYFUNCTION("""COMPUTED_VALUE"""),129.56)</f>
        <v>129.56</v>
      </c>
      <c r="J158" s="2">
        <f>IFERROR(__xludf.DUMMYFUNCTION("""COMPUTED_VALUE"""),45519.66666666667)</f>
        <v>45519.66667</v>
      </c>
      <c r="K158" s="1">
        <f>IFERROR(__xludf.DUMMYFUNCTION("""COMPUTED_VALUE"""),133.14)</f>
        <v>133.14</v>
      </c>
      <c r="M158" s="2">
        <f>IFERROR(__xludf.DUMMYFUNCTION("""COMPUTED_VALUE"""),45519.66666666667)</f>
        <v>45519.66667</v>
      </c>
      <c r="N158" s="1">
        <f>IFERROR(__xludf.DUMMYFUNCTION("""COMPUTED_VALUE"""),8639950.0)</f>
        <v>8639950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IFERROR(__xludf.DUMMYFUNCTION("""COMPUTED_VALUE"""),133.14)</f>
        <v>133.14</v>
      </c>
      <c r="D159" s="2">
        <f>IFERROR(__xludf.DUMMYFUNCTION("""COMPUTED_VALUE"""),45520.66666666667)</f>
        <v>45520.66667</v>
      </c>
      <c r="E159" s="1">
        <f>IFERROR(__xludf.DUMMYFUNCTION("""COMPUTED_VALUE"""),134.5)</f>
        <v>134.5</v>
      </c>
      <c r="G159" s="2">
        <f>IFERROR(__xludf.DUMMYFUNCTION("""COMPUTED_VALUE"""),45520.66666666667)</f>
        <v>45520.66667</v>
      </c>
      <c r="H159" s="1">
        <f>IFERROR(__xludf.DUMMYFUNCTION("""COMPUTED_VALUE"""),132.43)</f>
        <v>132.43</v>
      </c>
      <c r="J159" s="2">
        <f>IFERROR(__xludf.DUMMYFUNCTION("""COMPUTED_VALUE"""),45520.66666666667)</f>
        <v>45520.66667</v>
      </c>
      <c r="K159" s="1">
        <f>IFERROR(__xludf.DUMMYFUNCTION("""COMPUTED_VALUE"""),133.56)</f>
        <v>133.56</v>
      </c>
      <c r="M159" s="2">
        <f>IFERROR(__xludf.DUMMYFUNCTION("""COMPUTED_VALUE"""),45520.66666666667)</f>
        <v>45520.66667</v>
      </c>
      <c r="N159" s="1">
        <f>IFERROR(__xludf.DUMMYFUNCTION("""COMPUTED_VALUE"""),6311868.0)</f>
        <v>6311868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IFERROR(__xludf.DUMMYFUNCTION("""COMPUTED_VALUE"""),133.85)</f>
        <v>133.85</v>
      </c>
      <c r="D160" s="2">
        <f>IFERROR(__xludf.DUMMYFUNCTION("""COMPUTED_VALUE"""),45523.66666666667)</f>
        <v>45523.66667</v>
      </c>
      <c r="E160" s="1">
        <f>IFERROR(__xludf.DUMMYFUNCTION("""COMPUTED_VALUE"""),134.42)</f>
        <v>134.42</v>
      </c>
      <c r="G160" s="2">
        <f>IFERROR(__xludf.DUMMYFUNCTION("""COMPUTED_VALUE"""),45523.66666666667)</f>
        <v>45523.66667</v>
      </c>
      <c r="H160" s="1">
        <f>IFERROR(__xludf.DUMMYFUNCTION("""COMPUTED_VALUE"""),132.47)</f>
        <v>132.47</v>
      </c>
      <c r="J160" s="2">
        <f>IFERROR(__xludf.DUMMYFUNCTION("""COMPUTED_VALUE"""),45523.66666666667)</f>
        <v>45523.66667</v>
      </c>
      <c r="K160" s="1">
        <f>IFERROR(__xludf.DUMMYFUNCTION("""COMPUTED_VALUE"""),133.1)</f>
        <v>133.1</v>
      </c>
      <c r="M160" s="2">
        <f>IFERROR(__xludf.DUMMYFUNCTION("""COMPUTED_VALUE"""),45523.66666666667)</f>
        <v>45523.66667</v>
      </c>
      <c r="N160" s="1">
        <f>IFERROR(__xludf.DUMMYFUNCTION("""COMPUTED_VALUE"""),5369202.0)</f>
        <v>5369202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IFERROR(__xludf.DUMMYFUNCTION("""COMPUTED_VALUE"""),133.02)</f>
        <v>133.02</v>
      </c>
      <c r="D161" s="2">
        <f>IFERROR(__xludf.DUMMYFUNCTION("""COMPUTED_VALUE"""),45524.66666666667)</f>
        <v>45524.66667</v>
      </c>
      <c r="E161" s="1">
        <f>IFERROR(__xludf.DUMMYFUNCTION("""COMPUTED_VALUE"""),133.59)</f>
        <v>133.59</v>
      </c>
      <c r="G161" s="2">
        <f>IFERROR(__xludf.DUMMYFUNCTION("""COMPUTED_VALUE"""),45524.66666666667)</f>
        <v>45524.66667</v>
      </c>
      <c r="H161" s="1">
        <f>IFERROR(__xludf.DUMMYFUNCTION("""COMPUTED_VALUE"""),132.16)</f>
        <v>132.16</v>
      </c>
      <c r="J161" s="2">
        <f>IFERROR(__xludf.DUMMYFUNCTION("""COMPUTED_VALUE"""),45524.66666666667)</f>
        <v>45524.66667</v>
      </c>
      <c r="K161" s="1">
        <f>IFERROR(__xludf.DUMMYFUNCTION("""COMPUTED_VALUE"""),132.43)</f>
        <v>132.43</v>
      </c>
      <c r="M161" s="2">
        <f>IFERROR(__xludf.DUMMYFUNCTION("""COMPUTED_VALUE"""),45524.66666666667)</f>
        <v>45524.66667</v>
      </c>
      <c r="N161" s="1">
        <f>IFERROR(__xludf.DUMMYFUNCTION("""COMPUTED_VALUE"""),4858508.0)</f>
        <v>4858508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IFERROR(__xludf.DUMMYFUNCTION("""COMPUTED_VALUE"""),133.46)</f>
        <v>133.46</v>
      </c>
      <c r="D162" s="2">
        <f>IFERROR(__xludf.DUMMYFUNCTION("""COMPUTED_VALUE"""),45525.66666666667)</f>
        <v>45525.66667</v>
      </c>
      <c r="E162" s="1">
        <f>IFERROR(__xludf.DUMMYFUNCTION("""COMPUTED_VALUE"""),135.8)</f>
        <v>135.8</v>
      </c>
      <c r="G162" s="2">
        <f>IFERROR(__xludf.DUMMYFUNCTION("""COMPUTED_VALUE"""),45525.66666666667)</f>
        <v>45525.66667</v>
      </c>
      <c r="H162" s="1">
        <f>IFERROR(__xludf.DUMMYFUNCTION("""COMPUTED_VALUE"""),132.9)</f>
        <v>132.9</v>
      </c>
      <c r="J162" s="2">
        <f>IFERROR(__xludf.DUMMYFUNCTION("""COMPUTED_VALUE"""),45525.66666666667)</f>
        <v>45525.66667</v>
      </c>
      <c r="K162" s="1">
        <f>IFERROR(__xludf.DUMMYFUNCTION("""COMPUTED_VALUE"""),135.49)</f>
        <v>135.49</v>
      </c>
      <c r="M162" s="2">
        <f>IFERROR(__xludf.DUMMYFUNCTION("""COMPUTED_VALUE"""),45525.66666666667)</f>
        <v>45525.66667</v>
      </c>
      <c r="N162" s="1">
        <f>IFERROR(__xludf.DUMMYFUNCTION("""COMPUTED_VALUE"""),6280520.0)</f>
        <v>6280520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IFERROR(__xludf.DUMMYFUNCTION("""COMPUTED_VALUE"""),135.61)</f>
        <v>135.61</v>
      </c>
      <c r="D163" s="2">
        <f>IFERROR(__xludf.DUMMYFUNCTION("""COMPUTED_VALUE"""),45526.66666666667)</f>
        <v>45526.66667</v>
      </c>
      <c r="E163" s="1">
        <f>IFERROR(__xludf.DUMMYFUNCTION("""COMPUTED_VALUE"""),135.93)</f>
        <v>135.93</v>
      </c>
      <c r="G163" s="2">
        <f>IFERROR(__xludf.DUMMYFUNCTION("""COMPUTED_VALUE"""),45526.66666666667)</f>
        <v>45526.66667</v>
      </c>
      <c r="H163" s="1">
        <f>IFERROR(__xludf.DUMMYFUNCTION("""COMPUTED_VALUE"""),133.5)</f>
        <v>133.5</v>
      </c>
      <c r="J163" s="2">
        <f>IFERROR(__xludf.DUMMYFUNCTION("""COMPUTED_VALUE"""),45526.66666666667)</f>
        <v>45526.66667</v>
      </c>
      <c r="K163" s="1">
        <f>IFERROR(__xludf.DUMMYFUNCTION("""COMPUTED_VALUE"""),133.61)</f>
        <v>133.61</v>
      </c>
      <c r="M163" s="2">
        <f>IFERROR(__xludf.DUMMYFUNCTION("""COMPUTED_VALUE"""),45526.66666666667)</f>
        <v>45526.66667</v>
      </c>
      <c r="N163" s="1">
        <f>IFERROR(__xludf.DUMMYFUNCTION("""COMPUTED_VALUE"""),4917025.0)</f>
        <v>4917025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IFERROR(__xludf.DUMMYFUNCTION("""COMPUTED_VALUE"""),133.8)</f>
        <v>133.8</v>
      </c>
      <c r="D164" s="2">
        <f>IFERROR(__xludf.DUMMYFUNCTION("""COMPUTED_VALUE"""),45527.66666666667)</f>
        <v>45527.66667</v>
      </c>
      <c r="E164" s="1">
        <f>IFERROR(__xludf.DUMMYFUNCTION("""COMPUTED_VALUE"""),137.65)</f>
        <v>137.65</v>
      </c>
      <c r="G164" s="2">
        <f>IFERROR(__xludf.DUMMYFUNCTION("""COMPUTED_VALUE"""),45527.66666666667)</f>
        <v>45527.66667</v>
      </c>
      <c r="H164" s="1">
        <f>IFERROR(__xludf.DUMMYFUNCTION("""COMPUTED_VALUE"""),132.98)</f>
        <v>132.98</v>
      </c>
      <c r="J164" s="2">
        <f>IFERROR(__xludf.DUMMYFUNCTION("""COMPUTED_VALUE"""),45527.66666666667)</f>
        <v>45527.66667</v>
      </c>
      <c r="K164" s="1">
        <f>IFERROR(__xludf.DUMMYFUNCTION("""COMPUTED_VALUE"""),136.66)</f>
        <v>136.66</v>
      </c>
      <c r="M164" s="2">
        <f>IFERROR(__xludf.DUMMYFUNCTION("""COMPUTED_VALUE"""),45527.66666666667)</f>
        <v>45527.66667</v>
      </c>
      <c r="N164" s="1">
        <f>IFERROR(__xludf.DUMMYFUNCTION("""COMPUTED_VALUE"""),6925087.0)</f>
        <v>6925087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IFERROR(__xludf.DUMMYFUNCTION("""COMPUTED_VALUE"""),137.07)</f>
        <v>137.07</v>
      </c>
      <c r="D165" s="2">
        <f>IFERROR(__xludf.DUMMYFUNCTION("""COMPUTED_VALUE"""),45530.66666666667)</f>
        <v>45530.66667</v>
      </c>
      <c r="E165" s="1">
        <f>IFERROR(__xludf.DUMMYFUNCTION("""COMPUTED_VALUE"""),138.02)</f>
        <v>138.02</v>
      </c>
      <c r="G165" s="2">
        <f>IFERROR(__xludf.DUMMYFUNCTION("""COMPUTED_VALUE"""),45530.66666666667)</f>
        <v>45530.66667</v>
      </c>
      <c r="H165" s="1">
        <f>IFERROR(__xludf.DUMMYFUNCTION("""COMPUTED_VALUE"""),136.19)</f>
        <v>136.19</v>
      </c>
      <c r="J165" s="2">
        <f>IFERROR(__xludf.DUMMYFUNCTION("""COMPUTED_VALUE"""),45530.66666666667)</f>
        <v>45530.66667</v>
      </c>
      <c r="K165" s="1">
        <f>IFERROR(__xludf.DUMMYFUNCTION("""COMPUTED_VALUE"""),136.36)</f>
        <v>136.36</v>
      </c>
      <c r="M165" s="2">
        <f>IFERROR(__xludf.DUMMYFUNCTION("""COMPUTED_VALUE"""),45530.66666666667)</f>
        <v>45530.66667</v>
      </c>
      <c r="N165" s="1">
        <f>IFERROR(__xludf.DUMMYFUNCTION("""COMPUTED_VALUE"""),5997407.0)</f>
        <v>5997407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IFERROR(__xludf.DUMMYFUNCTION("""COMPUTED_VALUE"""),135.44)</f>
        <v>135.44</v>
      </c>
      <c r="D166" s="2">
        <f>IFERROR(__xludf.DUMMYFUNCTION("""COMPUTED_VALUE"""),45531.66666666667)</f>
        <v>45531.66667</v>
      </c>
      <c r="E166" s="1">
        <f>IFERROR(__xludf.DUMMYFUNCTION("""COMPUTED_VALUE"""),136.62)</f>
        <v>136.62</v>
      </c>
      <c r="G166" s="2">
        <f>IFERROR(__xludf.DUMMYFUNCTION("""COMPUTED_VALUE"""),45531.66666666667)</f>
        <v>45531.66667</v>
      </c>
      <c r="H166" s="1">
        <f>IFERROR(__xludf.DUMMYFUNCTION("""COMPUTED_VALUE"""),134.33)</f>
        <v>134.33</v>
      </c>
      <c r="J166" s="2">
        <f>IFERROR(__xludf.DUMMYFUNCTION("""COMPUTED_VALUE"""),45531.66666666667)</f>
        <v>45531.66667</v>
      </c>
      <c r="K166" s="1">
        <f>IFERROR(__xludf.DUMMYFUNCTION("""COMPUTED_VALUE"""),136.18)</f>
        <v>136.18</v>
      </c>
      <c r="M166" s="2">
        <f>IFERROR(__xludf.DUMMYFUNCTION("""COMPUTED_VALUE"""),45531.66666666667)</f>
        <v>45531.66667</v>
      </c>
      <c r="N166" s="1">
        <f>IFERROR(__xludf.DUMMYFUNCTION("""COMPUTED_VALUE"""),6885285.0)</f>
        <v>6885285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IFERROR(__xludf.DUMMYFUNCTION("""COMPUTED_VALUE"""),135.37)</f>
        <v>135.37</v>
      </c>
      <c r="D167" s="2">
        <f>IFERROR(__xludf.DUMMYFUNCTION("""COMPUTED_VALUE"""),45532.66666666667)</f>
        <v>45532.66667</v>
      </c>
      <c r="E167" s="1">
        <f>IFERROR(__xludf.DUMMYFUNCTION("""COMPUTED_VALUE"""),137.01)</f>
        <v>137.01</v>
      </c>
      <c r="G167" s="2">
        <f>IFERROR(__xludf.DUMMYFUNCTION("""COMPUTED_VALUE"""),45532.66666666667)</f>
        <v>45532.66667</v>
      </c>
      <c r="H167" s="1">
        <f>IFERROR(__xludf.DUMMYFUNCTION("""COMPUTED_VALUE"""),135.14)</f>
        <v>135.14</v>
      </c>
      <c r="J167" s="2">
        <f>IFERROR(__xludf.DUMMYFUNCTION("""COMPUTED_VALUE"""),45532.66666666667)</f>
        <v>45532.66667</v>
      </c>
      <c r="K167" s="1">
        <f>IFERROR(__xludf.DUMMYFUNCTION("""COMPUTED_VALUE"""),135.34)</f>
        <v>135.34</v>
      </c>
      <c r="M167" s="2">
        <f>IFERROR(__xludf.DUMMYFUNCTION("""COMPUTED_VALUE"""),45532.66666666667)</f>
        <v>45532.66667</v>
      </c>
      <c r="N167" s="1">
        <f>IFERROR(__xludf.DUMMYFUNCTION("""COMPUTED_VALUE"""),7299069.0)</f>
        <v>7299069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IFERROR(__xludf.DUMMYFUNCTION("""COMPUTED_VALUE"""),135.8)</f>
        <v>135.8</v>
      </c>
      <c r="D168" s="2">
        <f>IFERROR(__xludf.DUMMYFUNCTION("""COMPUTED_VALUE"""),45533.66666666667)</f>
        <v>45533.66667</v>
      </c>
      <c r="E168" s="1">
        <f>IFERROR(__xludf.DUMMYFUNCTION("""COMPUTED_VALUE"""),138.43)</f>
        <v>138.43</v>
      </c>
      <c r="G168" s="2">
        <f>IFERROR(__xludf.DUMMYFUNCTION("""COMPUTED_VALUE"""),45533.66666666667)</f>
        <v>45533.66667</v>
      </c>
      <c r="H168" s="1">
        <f>IFERROR(__xludf.DUMMYFUNCTION("""COMPUTED_VALUE"""),134.74)</f>
        <v>134.74</v>
      </c>
      <c r="J168" s="2">
        <f>IFERROR(__xludf.DUMMYFUNCTION("""COMPUTED_VALUE"""),45533.66666666667)</f>
        <v>45533.66667</v>
      </c>
      <c r="K168" s="1">
        <f>IFERROR(__xludf.DUMMYFUNCTION("""COMPUTED_VALUE"""),136.98)</f>
        <v>136.98</v>
      </c>
      <c r="M168" s="2">
        <f>IFERROR(__xludf.DUMMYFUNCTION("""COMPUTED_VALUE"""),45533.66666666667)</f>
        <v>45533.66667</v>
      </c>
      <c r="N168" s="1">
        <f>IFERROR(__xludf.DUMMYFUNCTION("""COMPUTED_VALUE"""),7403141.0)</f>
        <v>7403141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IFERROR(__xludf.DUMMYFUNCTION("""COMPUTED_VALUE"""),137.74)</f>
        <v>137.74</v>
      </c>
      <c r="D169" s="2">
        <f>IFERROR(__xludf.DUMMYFUNCTION("""COMPUTED_VALUE"""),45534.66666666667)</f>
        <v>45534.66667</v>
      </c>
      <c r="E169" s="1">
        <f>IFERROR(__xludf.DUMMYFUNCTION("""COMPUTED_VALUE"""),138.62)</f>
        <v>138.62</v>
      </c>
      <c r="G169" s="2">
        <f>IFERROR(__xludf.DUMMYFUNCTION("""COMPUTED_VALUE"""),45534.66666666667)</f>
        <v>45534.66667</v>
      </c>
      <c r="H169" s="1">
        <f>IFERROR(__xludf.DUMMYFUNCTION("""COMPUTED_VALUE"""),135.15)</f>
        <v>135.15</v>
      </c>
      <c r="J169" s="2">
        <f>IFERROR(__xludf.DUMMYFUNCTION("""COMPUTED_VALUE"""),45534.66666666667)</f>
        <v>45534.66667</v>
      </c>
      <c r="K169" s="1">
        <f>IFERROR(__xludf.DUMMYFUNCTION("""COMPUTED_VALUE"""),137.25)</f>
        <v>137.25</v>
      </c>
      <c r="M169" s="2">
        <f>IFERROR(__xludf.DUMMYFUNCTION("""COMPUTED_VALUE"""),45534.66666666667)</f>
        <v>45534.66667</v>
      </c>
      <c r="N169" s="1">
        <f>IFERROR(__xludf.DUMMYFUNCTION("""COMPUTED_VALUE"""),8676384.0)</f>
        <v>8676384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IFERROR(__xludf.DUMMYFUNCTION("""COMPUTED_VALUE"""),137.15)</f>
        <v>137.15</v>
      </c>
      <c r="D170" s="2">
        <f>IFERROR(__xludf.DUMMYFUNCTION("""COMPUTED_VALUE"""),45538.66666666667)</f>
        <v>45538.66667</v>
      </c>
      <c r="E170" s="1">
        <f>IFERROR(__xludf.DUMMYFUNCTION("""COMPUTED_VALUE"""),137.64)</f>
        <v>137.64</v>
      </c>
      <c r="G170" s="2">
        <f>IFERROR(__xludf.DUMMYFUNCTION("""COMPUTED_VALUE"""),45538.66666666667)</f>
        <v>45538.66667</v>
      </c>
      <c r="H170" s="1">
        <f>IFERROR(__xludf.DUMMYFUNCTION("""COMPUTED_VALUE"""),135.67)</f>
        <v>135.67</v>
      </c>
      <c r="J170" s="2">
        <f>IFERROR(__xludf.DUMMYFUNCTION("""COMPUTED_VALUE"""),45538.66666666667)</f>
        <v>45538.66667</v>
      </c>
      <c r="K170" s="1">
        <f>IFERROR(__xludf.DUMMYFUNCTION("""COMPUTED_VALUE"""),136.34)</f>
        <v>136.34</v>
      </c>
      <c r="M170" s="2">
        <f>IFERROR(__xludf.DUMMYFUNCTION("""COMPUTED_VALUE"""),45538.66666666667)</f>
        <v>45538.66667</v>
      </c>
      <c r="N170" s="1">
        <f>IFERROR(__xludf.DUMMYFUNCTION("""COMPUTED_VALUE"""),9317602.0)</f>
        <v>9317602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IFERROR(__xludf.DUMMYFUNCTION("""COMPUTED_VALUE"""),136.93)</f>
        <v>136.93</v>
      </c>
      <c r="D171" s="2">
        <f>IFERROR(__xludf.DUMMYFUNCTION("""COMPUTED_VALUE"""),45539.66666666667)</f>
        <v>45539.66667</v>
      </c>
      <c r="E171" s="1">
        <f>IFERROR(__xludf.DUMMYFUNCTION("""COMPUTED_VALUE"""),139.61)</f>
        <v>139.61</v>
      </c>
      <c r="G171" s="2">
        <f>IFERROR(__xludf.DUMMYFUNCTION("""COMPUTED_VALUE"""),45539.66666666667)</f>
        <v>45539.66667</v>
      </c>
      <c r="H171" s="1">
        <f>IFERROR(__xludf.DUMMYFUNCTION("""COMPUTED_VALUE"""),136.21)</f>
        <v>136.21</v>
      </c>
      <c r="J171" s="2">
        <f>IFERROR(__xludf.DUMMYFUNCTION("""COMPUTED_VALUE"""),45539.66666666667)</f>
        <v>45539.66667</v>
      </c>
      <c r="K171" s="1">
        <f>IFERROR(__xludf.DUMMYFUNCTION("""COMPUTED_VALUE"""),139.28)</f>
        <v>139.28</v>
      </c>
      <c r="M171" s="2">
        <f>IFERROR(__xludf.DUMMYFUNCTION("""COMPUTED_VALUE"""),45539.66666666667)</f>
        <v>45539.66667</v>
      </c>
      <c r="N171" s="1">
        <f>IFERROR(__xludf.DUMMYFUNCTION("""COMPUTED_VALUE"""),1.0602412E7)</f>
        <v>10602412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IFERROR(__xludf.DUMMYFUNCTION("""COMPUTED_VALUE"""),139.21)</f>
        <v>139.21</v>
      </c>
      <c r="D172" s="2">
        <f>IFERROR(__xludf.DUMMYFUNCTION("""COMPUTED_VALUE"""),45540.66666666667)</f>
        <v>45540.66667</v>
      </c>
      <c r="E172" s="1">
        <f>IFERROR(__xludf.DUMMYFUNCTION("""COMPUTED_VALUE"""),140.64)</f>
        <v>140.64</v>
      </c>
      <c r="G172" s="2">
        <f>IFERROR(__xludf.DUMMYFUNCTION("""COMPUTED_VALUE"""),45540.66666666667)</f>
        <v>45540.66667</v>
      </c>
      <c r="H172" s="1">
        <f>IFERROR(__xludf.DUMMYFUNCTION("""COMPUTED_VALUE"""),137.97)</f>
        <v>137.97</v>
      </c>
      <c r="J172" s="2">
        <f>IFERROR(__xludf.DUMMYFUNCTION("""COMPUTED_VALUE"""),45540.66666666667)</f>
        <v>45540.66667</v>
      </c>
      <c r="K172" s="1">
        <f>IFERROR(__xludf.DUMMYFUNCTION("""COMPUTED_VALUE"""),138.29)</f>
        <v>138.29</v>
      </c>
      <c r="M172" s="2">
        <f>IFERROR(__xludf.DUMMYFUNCTION("""COMPUTED_VALUE"""),45540.66666666667)</f>
        <v>45540.66667</v>
      </c>
      <c r="N172" s="1">
        <f>IFERROR(__xludf.DUMMYFUNCTION("""COMPUTED_VALUE"""),9725764.0)</f>
        <v>9725764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IFERROR(__xludf.DUMMYFUNCTION("""COMPUTED_VALUE"""),138.8)</f>
        <v>138.8</v>
      </c>
      <c r="D173" s="2">
        <f>IFERROR(__xludf.DUMMYFUNCTION("""COMPUTED_VALUE"""),45541.66666666667)</f>
        <v>45541.66667</v>
      </c>
      <c r="E173" s="1">
        <f>IFERROR(__xludf.DUMMYFUNCTION("""COMPUTED_VALUE"""),139.71)</f>
        <v>139.71</v>
      </c>
      <c r="G173" s="2">
        <f>IFERROR(__xludf.DUMMYFUNCTION("""COMPUTED_VALUE"""),45541.66666666667)</f>
        <v>45541.66667</v>
      </c>
      <c r="H173" s="1">
        <f>IFERROR(__xludf.DUMMYFUNCTION("""COMPUTED_VALUE"""),136.69)</f>
        <v>136.69</v>
      </c>
      <c r="J173" s="2">
        <f>IFERROR(__xludf.DUMMYFUNCTION("""COMPUTED_VALUE"""),45541.66666666667)</f>
        <v>45541.66667</v>
      </c>
      <c r="K173" s="1">
        <f>IFERROR(__xludf.DUMMYFUNCTION("""COMPUTED_VALUE"""),137.55)</f>
        <v>137.55</v>
      </c>
      <c r="M173" s="2">
        <f>IFERROR(__xludf.DUMMYFUNCTION("""COMPUTED_VALUE"""),45541.66666666667)</f>
        <v>45541.66667</v>
      </c>
      <c r="N173" s="1">
        <f>IFERROR(__xludf.DUMMYFUNCTION("""COMPUTED_VALUE"""),8349331.0)</f>
        <v>8349331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IFERROR(__xludf.DUMMYFUNCTION("""COMPUTED_VALUE"""),137.62)</f>
        <v>137.62</v>
      </c>
      <c r="D174" s="2">
        <f>IFERROR(__xludf.DUMMYFUNCTION("""COMPUTED_VALUE"""),45544.66666666667)</f>
        <v>45544.66667</v>
      </c>
      <c r="E174" s="1">
        <f>IFERROR(__xludf.DUMMYFUNCTION("""COMPUTED_VALUE"""),138.17)</f>
        <v>138.17</v>
      </c>
      <c r="G174" s="2">
        <f>IFERROR(__xludf.DUMMYFUNCTION("""COMPUTED_VALUE"""),45544.66666666667)</f>
        <v>45544.66667</v>
      </c>
      <c r="H174" s="1">
        <f>IFERROR(__xludf.DUMMYFUNCTION("""COMPUTED_VALUE"""),134.98)</f>
        <v>134.98</v>
      </c>
      <c r="J174" s="2">
        <f>IFERROR(__xludf.DUMMYFUNCTION("""COMPUTED_VALUE"""),45544.66666666667)</f>
        <v>45544.66667</v>
      </c>
      <c r="K174" s="1">
        <f>IFERROR(__xludf.DUMMYFUNCTION("""COMPUTED_VALUE"""),136.36)</f>
        <v>136.36</v>
      </c>
      <c r="M174" s="2">
        <f>IFERROR(__xludf.DUMMYFUNCTION("""COMPUTED_VALUE"""),45544.66666666667)</f>
        <v>45544.66667</v>
      </c>
      <c r="N174" s="1">
        <f>IFERROR(__xludf.DUMMYFUNCTION("""COMPUTED_VALUE"""),1.1463342E7)</f>
        <v>11463342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IFERROR(__xludf.DUMMYFUNCTION("""COMPUTED_VALUE"""),136.32)</f>
        <v>136.32</v>
      </c>
      <c r="D175" s="2">
        <f>IFERROR(__xludf.DUMMYFUNCTION("""COMPUTED_VALUE"""),45545.66666666667)</f>
        <v>45545.66667</v>
      </c>
      <c r="E175" s="1">
        <f>IFERROR(__xludf.DUMMYFUNCTION("""COMPUTED_VALUE"""),137.25)</f>
        <v>137.25</v>
      </c>
      <c r="G175" s="2">
        <f>IFERROR(__xludf.DUMMYFUNCTION("""COMPUTED_VALUE"""),45545.66666666667)</f>
        <v>45545.66667</v>
      </c>
      <c r="H175" s="1">
        <f>IFERROR(__xludf.DUMMYFUNCTION("""COMPUTED_VALUE"""),133.36)</f>
        <v>133.36</v>
      </c>
      <c r="J175" s="2">
        <f>IFERROR(__xludf.DUMMYFUNCTION("""COMPUTED_VALUE"""),45545.66666666667)</f>
        <v>45545.66667</v>
      </c>
      <c r="K175" s="1">
        <f>IFERROR(__xludf.DUMMYFUNCTION("""COMPUTED_VALUE"""),136.04)</f>
        <v>136.04</v>
      </c>
      <c r="M175" s="2">
        <f>IFERROR(__xludf.DUMMYFUNCTION("""COMPUTED_VALUE"""),45545.66666666667)</f>
        <v>45545.66667</v>
      </c>
      <c r="N175" s="1">
        <f>IFERROR(__xludf.DUMMYFUNCTION("""COMPUTED_VALUE"""),7423660.0)</f>
        <v>7423660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IFERROR(__xludf.DUMMYFUNCTION("""COMPUTED_VALUE"""),135.29)</f>
        <v>135.29</v>
      </c>
      <c r="D176" s="2">
        <f>IFERROR(__xludf.DUMMYFUNCTION("""COMPUTED_VALUE"""),45546.66666666667)</f>
        <v>45546.66667</v>
      </c>
      <c r="E176" s="1">
        <f>IFERROR(__xludf.DUMMYFUNCTION("""COMPUTED_VALUE"""),136.25)</f>
        <v>136.25</v>
      </c>
      <c r="G176" s="2">
        <f>IFERROR(__xludf.DUMMYFUNCTION("""COMPUTED_VALUE"""),45546.66666666667)</f>
        <v>45546.66667</v>
      </c>
      <c r="H176" s="1">
        <f>IFERROR(__xludf.DUMMYFUNCTION("""COMPUTED_VALUE"""),133.24)</f>
        <v>133.24</v>
      </c>
      <c r="J176" s="2">
        <f>IFERROR(__xludf.DUMMYFUNCTION("""COMPUTED_VALUE"""),45546.66666666667)</f>
        <v>45546.66667</v>
      </c>
      <c r="K176" s="1">
        <f>IFERROR(__xludf.DUMMYFUNCTION("""COMPUTED_VALUE"""),136.21)</f>
        <v>136.21</v>
      </c>
      <c r="M176" s="2">
        <f>IFERROR(__xludf.DUMMYFUNCTION("""COMPUTED_VALUE"""),45546.66666666667)</f>
        <v>45546.66667</v>
      </c>
      <c r="N176" s="1">
        <f>IFERROR(__xludf.DUMMYFUNCTION("""COMPUTED_VALUE"""),9144693.0)</f>
        <v>9144693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IFERROR(__xludf.DUMMYFUNCTION("""COMPUTED_VALUE"""),136.76)</f>
        <v>136.76</v>
      </c>
      <c r="D177" s="2">
        <f>IFERROR(__xludf.DUMMYFUNCTION("""COMPUTED_VALUE"""),45547.66666666667)</f>
        <v>45547.66667</v>
      </c>
      <c r="E177" s="1">
        <f>IFERROR(__xludf.DUMMYFUNCTION("""COMPUTED_VALUE"""),138.75)</f>
        <v>138.75</v>
      </c>
      <c r="G177" s="2">
        <f>IFERROR(__xludf.DUMMYFUNCTION("""COMPUTED_VALUE"""),45547.66666666667)</f>
        <v>45547.66667</v>
      </c>
      <c r="H177" s="1">
        <f>IFERROR(__xludf.DUMMYFUNCTION("""COMPUTED_VALUE"""),136.21)</f>
        <v>136.21</v>
      </c>
      <c r="J177" s="2">
        <f>IFERROR(__xludf.DUMMYFUNCTION("""COMPUTED_VALUE"""),45547.66666666667)</f>
        <v>45547.66667</v>
      </c>
      <c r="K177" s="1">
        <f>IFERROR(__xludf.DUMMYFUNCTION("""COMPUTED_VALUE"""),138.45)</f>
        <v>138.45</v>
      </c>
      <c r="M177" s="2">
        <f>IFERROR(__xludf.DUMMYFUNCTION("""COMPUTED_VALUE"""),45547.66666666667)</f>
        <v>45547.66667</v>
      </c>
      <c r="N177" s="1">
        <f>IFERROR(__xludf.DUMMYFUNCTION("""COMPUTED_VALUE"""),7489830.0)</f>
        <v>7489830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IFERROR(__xludf.DUMMYFUNCTION("""COMPUTED_VALUE"""),139.02)</f>
        <v>139.02</v>
      </c>
      <c r="D178" s="2">
        <f>IFERROR(__xludf.DUMMYFUNCTION("""COMPUTED_VALUE"""),45548.66666666667)</f>
        <v>45548.66667</v>
      </c>
      <c r="E178" s="1">
        <f>IFERROR(__xludf.DUMMYFUNCTION("""COMPUTED_VALUE"""),144.07)</f>
        <v>144.07</v>
      </c>
      <c r="G178" s="2">
        <f>IFERROR(__xludf.DUMMYFUNCTION("""COMPUTED_VALUE"""),45548.66666666667)</f>
        <v>45548.66667</v>
      </c>
      <c r="H178" s="1">
        <f>IFERROR(__xludf.DUMMYFUNCTION("""COMPUTED_VALUE"""),139.02)</f>
        <v>139.02</v>
      </c>
      <c r="J178" s="2">
        <f>IFERROR(__xludf.DUMMYFUNCTION("""COMPUTED_VALUE"""),45548.66666666667)</f>
        <v>45548.66667</v>
      </c>
      <c r="K178" s="1">
        <f>IFERROR(__xludf.DUMMYFUNCTION("""COMPUTED_VALUE"""),143.68)</f>
        <v>143.68</v>
      </c>
      <c r="M178" s="2">
        <f>IFERROR(__xludf.DUMMYFUNCTION("""COMPUTED_VALUE"""),45548.66666666667)</f>
        <v>45548.66667</v>
      </c>
      <c r="N178" s="1">
        <f>IFERROR(__xludf.DUMMYFUNCTION("""COMPUTED_VALUE"""),9046140.0)</f>
        <v>9046140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IFERROR(__xludf.DUMMYFUNCTION("""COMPUTED_VALUE"""),144.04)</f>
        <v>144.04</v>
      </c>
      <c r="D179" s="2">
        <f>IFERROR(__xludf.DUMMYFUNCTION("""COMPUTED_VALUE"""),45551.66666666667)</f>
        <v>45551.66667</v>
      </c>
      <c r="E179" s="1">
        <f>IFERROR(__xludf.DUMMYFUNCTION("""COMPUTED_VALUE"""),145.53)</f>
        <v>145.53</v>
      </c>
      <c r="G179" s="2">
        <f>IFERROR(__xludf.DUMMYFUNCTION("""COMPUTED_VALUE"""),45551.66666666667)</f>
        <v>45551.66667</v>
      </c>
      <c r="H179" s="1">
        <f>IFERROR(__xludf.DUMMYFUNCTION("""COMPUTED_VALUE"""),144.04)</f>
        <v>144.04</v>
      </c>
      <c r="J179" s="2">
        <f>IFERROR(__xludf.DUMMYFUNCTION("""COMPUTED_VALUE"""),45551.66666666667)</f>
        <v>45551.66667</v>
      </c>
      <c r="K179" s="1">
        <f>IFERROR(__xludf.DUMMYFUNCTION("""COMPUTED_VALUE"""),144.8)</f>
        <v>144.8</v>
      </c>
      <c r="M179" s="2">
        <f>IFERROR(__xludf.DUMMYFUNCTION("""COMPUTED_VALUE"""),45551.66666666667)</f>
        <v>45551.66667</v>
      </c>
      <c r="N179" s="1">
        <f>IFERROR(__xludf.DUMMYFUNCTION("""COMPUTED_VALUE"""),6818650.0)</f>
        <v>6818650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IFERROR(__xludf.DUMMYFUNCTION("""COMPUTED_VALUE"""),146.22)</f>
        <v>146.22</v>
      </c>
      <c r="D180" s="2">
        <f>IFERROR(__xludf.DUMMYFUNCTION("""COMPUTED_VALUE"""),45552.66666666667)</f>
        <v>45552.66667</v>
      </c>
      <c r="E180" s="1">
        <f>IFERROR(__xludf.DUMMYFUNCTION("""COMPUTED_VALUE"""),146.3)</f>
        <v>146.3</v>
      </c>
      <c r="G180" s="2">
        <f>IFERROR(__xludf.DUMMYFUNCTION("""COMPUTED_VALUE"""),45552.66666666667)</f>
        <v>45552.66667</v>
      </c>
      <c r="H180" s="1">
        <f>IFERROR(__xludf.DUMMYFUNCTION("""COMPUTED_VALUE"""),143.33)</f>
        <v>143.33</v>
      </c>
      <c r="J180" s="2">
        <f>IFERROR(__xludf.DUMMYFUNCTION("""COMPUTED_VALUE"""),45552.66666666667)</f>
        <v>45552.66667</v>
      </c>
      <c r="K180" s="1">
        <f>IFERROR(__xludf.DUMMYFUNCTION("""COMPUTED_VALUE"""),144.57)</f>
        <v>144.57</v>
      </c>
      <c r="M180" s="2">
        <f>IFERROR(__xludf.DUMMYFUNCTION("""COMPUTED_VALUE"""),45552.66666666667)</f>
        <v>45552.66667</v>
      </c>
      <c r="N180" s="1">
        <f>IFERROR(__xludf.DUMMYFUNCTION("""COMPUTED_VALUE"""),7917993.0)</f>
        <v>7917993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IFERROR(__xludf.DUMMYFUNCTION("""COMPUTED_VALUE"""),144.59)</f>
        <v>144.59</v>
      </c>
      <c r="D181" s="2">
        <f>IFERROR(__xludf.DUMMYFUNCTION("""COMPUTED_VALUE"""),45553.66666666667)</f>
        <v>45553.66667</v>
      </c>
      <c r="E181" s="1">
        <f>IFERROR(__xludf.DUMMYFUNCTION("""COMPUTED_VALUE"""),147.86)</f>
        <v>147.86</v>
      </c>
      <c r="G181" s="2">
        <f>IFERROR(__xludf.DUMMYFUNCTION("""COMPUTED_VALUE"""),45553.66666666667)</f>
        <v>45553.66667</v>
      </c>
      <c r="H181" s="1">
        <f>IFERROR(__xludf.DUMMYFUNCTION("""COMPUTED_VALUE"""),143.83)</f>
        <v>143.83</v>
      </c>
      <c r="J181" s="2">
        <f>IFERROR(__xludf.DUMMYFUNCTION("""COMPUTED_VALUE"""),45553.66666666667)</f>
        <v>45553.66667</v>
      </c>
      <c r="K181" s="1">
        <f>IFERROR(__xludf.DUMMYFUNCTION("""COMPUTED_VALUE"""),144.18)</f>
        <v>144.18</v>
      </c>
      <c r="M181" s="2">
        <f>IFERROR(__xludf.DUMMYFUNCTION("""COMPUTED_VALUE"""),45553.66666666667)</f>
        <v>45553.66667</v>
      </c>
      <c r="N181" s="1">
        <f>IFERROR(__xludf.DUMMYFUNCTION("""COMPUTED_VALUE"""),8176320.0)</f>
        <v>8176320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IFERROR(__xludf.DUMMYFUNCTION("""COMPUTED_VALUE"""),146.46)</f>
        <v>146.46</v>
      </c>
      <c r="D182" s="2">
        <f>IFERROR(__xludf.DUMMYFUNCTION("""COMPUTED_VALUE"""),45554.66666666667)</f>
        <v>45554.66667</v>
      </c>
      <c r="E182" s="1">
        <f>IFERROR(__xludf.DUMMYFUNCTION("""COMPUTED_VALUE"""),148.73)</f>
        <v>148.73</v>
      </c>
      <c r="G182" s="2">
        <f>IFERROR(__xludf.DUMMYFUNCTION("""COMPUTED_VALUE"""),45554.66666666667)</f>
        <v>45554.66667</v>
      </c>
      <c r="H182" s="1">
        <f>IFERROR(__xludf.DUMMYFUNCTION("""COMPUTED_VALUE"""),145.35)</f>
        <v>145.35</v>
      </c>
      <c r="J182" s="2">
        <f>IFERROR(__xludf.DUMMYFUNCTION("""COMPUTED_VALUE"""),45554.66666666667)</f>
        <v>45554.66667</v>
      </c>
      <c r="K182" s="1">
        <f>IFERROR(__xludf.DUMMYFUNCTION("""COMPUTED_VALUE"""),147.03)</f>
        <v>147.03</v>
      </c>
      <c r="M182" s="2">
        <f>IFERROR(__xludf.DUMMYFUNCTION("""COMPUTED_VALUE"""),45554.66666666667)</f>
        <v>45554.66667</v>
      </c>
      <c r="N182" s="1">
        <f>IFERROR(__xludf.DUMMYFUNCTION("""COMPUTED_VALUE"""),9434014.0)</f>
        <v>9434014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IFERROR(__xludf.DUMMYFUNCTION("""COMPUTED_VALUE"""),146.67)</f>
        <v>146.67</v>
      </c>
      <c r="D183" s="2">
        <f>IFERROR(__xludf.DUMMYFUNCTION("""COMPUTED_VALUE"""),45555.66666666667)</f>
        <v>45555.66667</v>
      </c>
      <c r="E183" s="1">
        <f>IFERROR(__xludf.DUMMYFUNCTION("""COMPUTED_VALUE"""),147.3)</f>
        <v>147.3</v>
      </c>
      <c r="G183" s="2">
        <f>IFERROR(__xludf.DUMMYFUNCTION("""COMPUTED_VALUE"""),45555.66666666667)</f>
        <v>45555.66667</v>
      </c>
      <c r="H183" s="1">
        <f>IFERROR(__xludf.DUMMYFUNCTION("""COMPUTED_VALUE"""),144.45)</f>
        <v>144.45</v>
      </c>
      <c r="J183" s="2">
        <f>IFERROR(__xludf.DUMMYFUNCTION("""COMPUTED_VALUE"""),45555.66666666667)</f>
        <v>45555.66667</v>
      </c>
      <c r="K183" s="1">
        <f>IFERROR(__xludf.DUMMYFUNCTION("""COMPUTED_VALUE"""),145.84)</f>
        <v>145.84</v>
      </c>
      <c r="M183" s="2">
        <f>IFERROR(__xludf.DUMMYFUNCTION("""COMPUTED_VALUE"""),45555.66666666667)</f>
        <v>45555.66667</v>
      </c>
      <c r="N183" s="1">
        <f>IFERROR(__xludf.DUMMYFUNCTION("""COMPUTED_VALUE"""),7.1214815E7)</f>
        <v>71214815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IFERROR(__xludf.DUMMYFUNCTION("""COMPUTED_VALUE"""),146.39)</f>
        <v>146.39</v>
      </c>
      <c r="D184" s="2">
        <f>IFERROR(__xludf.DUMMYFUNCTION("""COMPUTED_VALUE"""),45558.66666666667)</f>
        <v>45558.66667</v>
      </c>
      <c r="E184" s="1">
        <f>IFERROR(__xludf.DUMMYFUNCTION("""COMPUTED_VALUE"""),146.57)</f>
        <v>146.57</v>
      </c>
      <c r="G184" s="2">
        <f>IFERROR(__xludf.DUMMYFUNCTION("""COMPUTED_VALUE"""),45558.66666666667)</f>
        <v>45558.66667</v>
      </c>
      <c r="H184" s="1">
        <f>IFERROR(__xludf.DUMMYFUNCTION("""COMPUTED_VALUE"""),143.05)</f>
        <v>143.05</v>
      </c>
      <c r="J184" s="2">
        <f>IFERROR(__xludf.DUMMYFUNCTION("""COMPUTED_VALUE"""),45558.66666666667)</f>
        <v>45558.66667</v>
      </c>
      <c r="K184" s="1">
        <f>IFERROR(__xludf.DUMMYFUNCTION("""COMPUTED_VALUE"""),144.5)</f>
        <v>144.5</v>
      </c>
      <c r="M184" s="2">
        <f>IFERROR(__xludf.DUMMYFUNCTION("""COMPUTED_VALUE"""),45558.66666666667)</f>
        <v>45558.66667</v>
      </c>
      <c r="N184" s="1">
        <f>IFERROR(__xludf.DUMMYFUNCTION("""COMPUTED_VALUE"""),1.2544128E7)</f>
        <v>12544128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IFERROR(__xludf.DUMMYFUNCTION("""COMPUTED_VALUE"""),145.62)</f>
        <v>145.62</v>
      </c>
      <c r="D185" s="2">
        <f>IFERROR(__xludf.DUMMYFUNCTION("""COMPUTED_VALUE"""),45559.66666666667)</f>
        <v>45559.66667</v>
      </c>
      <c r="E185" s="1">
        <f>IFERROR(__xludf.DUMMYFUNCTION("""COMPUTED_VALUE"""),146.67)</f>
        <v>146.67</v>
      </c>
      <c r="G185" s="2">
        <f>IFERROR(__xludf.DUMMYFUNCTION("""COMPUTED_VALUE"""),45559.66666666667)</f>
        <v>45559.66667</v>
      </c>
      <c r="H185" s="1">
        <f>IFERROR(__xludf.DUMMYFUNCTION("""COMPUTED_VALUE"""),144.96)</f>
        <v>144.96</v>
      </c>
      <c r="J185" s="2">
        <f>IFERROR(__xludf.DUMMYFUNCTION("""COMPUTED_VALUE"""),45559.66666666667)</f>
        <v>45559.66667</v>
      </c>
      <c r="K185" s="1">
        <f>IFERROR(__xludf.DUMMYFUNCTION("""COMPUTED_VALUE"""),145.42)</f>
        <v>145.42</v>
      </c>
      <c r="M185" s="2">
        <f>IFERROR(__xludf.DUMMYFUNCTION("""COMPUTED_VALUE"""),45559.66666666667)</f>
        <v>45559.66667</v>
      </c>
      <c r="N185" s="1">
        <f>IFERROR(__xludf.DUMMYFUNCTION("""COMPUTED_VALUE"""),8047040.0)</f>
        <v>8047040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IFERROR(__xludf.DUMMYFUNCTION("""COMPUTED_VALUE"""),145.2)</f>
        <v>145.2</v>
      </c>
      <c r="D186" s="2">
        <f>IFERROR(__xludf.DUMMYFUNCTION("""COMPUTED_VALUE"""),45560.66666666667)</f>
        <v>45560.66667</v>
      </c>
      <c r="E186" s="1">
        <f>IFERROR(__xludf.DUMMYFUNCTION("""COMPUTED_VALUE"""),145.42)</f>
        <v>145.42</v>
      </c>
      <c r="G186" s="2">
        <f>IFERROR(__xludf.DUMMYFUNCTION("""COMPUTED_VALUE"""),45560.66666666667)</f>
        <v>45560.66667</v>
      </c>
      <c r="H186" s="1">
        <f>IFERROR(__xludf.DUMMYFUNCTION("""COMPUTED_VALUE"""),143.85)</f>
        <v>143.85</v>
      </c>
      <c r="J186" s="2">
        <f>IFERROR(__xludf.DUMMYFUNCTION("""COMPUTED_VALUE"""),45560.66666666667)</f>
        <v>45560.66667</v>
      </c>
      <c r="K186" s="1">
        <f>IFERROR(__xludf.DUMMYFUNCTION("""COMPUTED_VALUE"""),144.48)</f>
        <v>144.48</v>
      </c>
      <c r="M186" s="2">
        <f>IFERROR(__xludf.DUMMYFUNCTION("""COMPUTED_VALUE"""),45560.66666666667)</f>
        <v>45560.66667</v>
      </c>
      <c r="N186" s="1">
        <f>IFERROR(__xludf.DUMMYFUNCTION("""COMPUTED_VALUE"""),1.1459021E7)</f>
        <v>11459021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IFERROR(__xludf.DUMMYFUNCTION("""COMPUTED_VALUE"""),144.98)</f>
        <v>144.98</v>
      </c>
      <c r="D187" s="2">
        <f>IFERROR(__xludf.DUMMYFUNCTION("""COMPUTED_VALUE"""),45561.66666666667)</f>
        <v>45561.66667</v>
      </c>
      <c r="E187" s="1">
        <f>IFERROR(__xludf.DUMMYFUNCTION("""COMPUTED_VALUE"""),148.87)</f>
        <v>148.87</v>
      </c>
      <c r="G187" s="2">
        <f>IFERROR(__xludf.DUMMYFUNCTION("""COMPUTED_VALUE"""),45561.66666666667)</f>
        <v>45561.66667</v>
      </c>
      <c r="H187" s="1">
        <f>IFERROR(__xludf.DUMMYFUNCTION("""COMPUTED_VALUE"""),144.98)</f>
        <v>144.98</v>
      </c>
      <c r="J187" s="2">
        <f>IFERROR(__xludf.DUMMYFUNCTION("""COMPUTED_VALUE"""),45561.66666666667)</f>
        <v>45561.66667</v>
      </c>
      <c r="K187" s="1">
        <f>IFERROR(__xludf.DUMMYFUNCTION("""COMPUTED_VALUE"""),148.23)</f>
        <v>148.23</v>
      </c>
      <c r="M187" s="2">
        <f>IFERROR(__xludf.DUMMYFUNCTION("""COMPUTED_VALUE"""),45561.66666666667)</f>
        <v>45561.66667</v>
      </c>
      <c r="N187" s="1">
        <f>IFERROR(__xludf.DUMMYFUNCTION("""COMPUTED_VALUE"""),9296311.0)</f>
        <v>9296311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IFERROR(__xludf.DUMMYFUNCTION("""COMPUTED_VALUE"""),149.37)</f>
        <v>149.37</v>
      </c>
      <c r="D188" s="2">
        <f>IFERROR(__xludf.DUMMYFUNCTION("""COMPUTED_VALUE"""),45562.66666666667)</f>
        <v>45562.66667</v>
      </c>
      <c r="E188" s="1">
        <f>IFERROR(__xludf.DUMMYFUNCTION("""COMPUTED_VALUE"""),150.78)</f>
        <v>150.78</v>
      </c>
      <c r="G188" s="2">
        <f>IFERROR(__xludf.DUMMYFUNCTION("""COMPUTED_VALUE"""),45562.66666666667)</f>
        <v>45562.66667</v>
      </c>
      <c r="H188" s="1">
        <f>IFERROR(__xludf.DUMMYFUNCTION("""COMPUTED_VALUE"""),148.56)</f>
        <v>148.56</v>
      </c>
      <c r="J188" s="2">
        <f>IFERROR(__xludf.DUMMYFUNCTION("""COMPUTED_VALUE"""),45562.66666666667)</f>
        <v>45562.66667</v>
      </c>
      <c r="K188" s="1">
        <f>IFERROR(__xludf.DUMMYFUNCTION("""COMPUTED_VALUE"""),149.4)</f>
        <v>149.4</v>
      </c>
      <c r="M188" s="2">
        <f>IFERROR(__xludf.DUMMYFUNCTION("""COMPUTED_VALUE"""),45562.66666666667)</f>
        <v>45562.66667</v>
      </c>
      <c r="N188" s="1">
        <f>IFERROR(__xludf.DUMMYFUNCTION("""COMPUTED_VALUE"""),5677257.0)</f>
        <v>5677257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IFERROR(__xludf.DUMMYFUNCTION("""COMPUTED_VALUE"""),148.87)</f>
        <v>148.87</v>
      </c>
      <c r="D189" s="2">
        <f>IFERROR(__xludf.DUMMYFUNCTION("""COMPUTED_VALUE"""),45565.66666666667)</f>
        <v>45565.66667</v>
      </c>
      <c r="E189" s="1">
        <f>IFERROR(__xludf.DUMMYFUNCTION("""COMPUTED_VALUE"""),151.38)</f>
        <v>151.38</v>
      </c>
      <c r="G189" s="2">
        <f>IFERROR(__xludf.DUMMYFUNCTION("""COMPUTED_VALUE"""),45565.66666666667)</f>
        <v>45565.66667</v>
      </c>
      <c r="H189" s="1">
        <f>IFERROR(__xludf.DUMMYFUNCTION("""COMPUTED_VALUE"""),148.87)</f>
        <v>148.87</v>
      </c>
      <c r="J189" s="2">
        <f>IFERROR(__xludf.DUMMYFUNCTION("""COMPUTED_VALUE"""),45565.66666666667)</f>
        <v>45565.66667</v>
      </c>
      <c r="K189" s="1">
        <f>IFERROR(__xludf.DUMMYFUNCTION("""COMPUTED_VALUE"""),150.92)</f>
        <v>150.92</v>
      </c>
      <c r="M189" s="2">
        <f>IFERROR(__xludf.DUMMYFUNCTION("""COMPUTED_VALUE"""),45565.66666666667)</f>
        <v>45565.66667</v>
      </c>
      <c r="N189" s="1">
        <f>IFERROR(__xludf.DUMMYFUNCTION("""COMPUTED_VALUE"""),6945828.0)</f>
        <v>6945828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IFERROR(__xludf.DUMMYFUNCTION("""COMPUTED_VALUE"""),150.88)</f>
        <v>150.88</v>
      </c>
      <c r="D190" s="2">
        <f>IFERROR(__xludf.DUMMYFUNCTION("""COMPUTED_VALUE"""),45566.66666666667)</f>
        <v>45566.66667</v>
      </c>
      <c r="E190" s="1">
        <f>IFERROR(__xludf.DUMMYFUNCTION("""COMPUTED_VALUE"""),151.66)</f>
        <v>151.66</v>
      </c>
      <c r="G190" s="2">
        <f>IFERROR(__xludf.DUMMYFUNCTION("""COMPUTED_VALUE"""),45566.66666666667)</f>
        <v>45566.66667</v>
      </c>
      <c r="H190" s="1">
        <f>IFERROR(__xludf.DUMMYFUNCTION("""COMPUTED_VALUE"""),148.58)</f>
        <v>148.58</v>
      </c>
      <c r="J190" s="2">
        <f>IFERROR(__xludf.DUMMYFUNCTION("""COMPUTED_VALUE"""),45566.66666666667)</f>
        <v>45566.66667</v>
      </c>
      <c r="K190" s="1">
        <f>IFERROR(__xludf.DUMMYFUNCTION("""COMPUTED_VALUE"""),149.83)</f>
        <v>149.83</v>
      </c>
      <c r="M190" s="2">
        <f>IFERROR(__xludf.DUMMYFUNCTION("""COMPUTED_VALUE"""),45566.66666666667)</f>
        <v>45566.66667</v>
      </c>
      <c r="N190" s="1">
        <f>IFERROR(__xludf.DUMMYFUNCTION("""COMPUTED_VALUE"""),5319633.0)</f>
        <v>5319633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IFERROR(__xludf.DUMMYFUNCTION("""COMPUTED_VALUE"""),148.99)</f>
        <v>148.99</v>
      </c>
      <c r="D191" s="2">
        <f>IFERROR(__xludf.DUMMYFUNCTION("""COMPUTED_VALUE"""),45567.66666666667)</f>
        <v>45567.66667</v>
      </c>
      <c r="E191" s="1">
        <f>IFERROR(__xludf.DUMMYFUNCTION("""COMPUTED_VALUE"""),149.78)</f>
        <v>149.78</v>
      </c>
      <c r="G191" s="2">
        <f>IFERROR(__xludf.DUMMYFUNCTION("""COMPUTED_VALUE"""),45567.66666666667)</f>
        <v>45567.66667</v>
      </c>
      <c r="H191" s="1">
        <f>IFERROR(__xludf.DUMMYFUNCTION("""COMPUTED_VALUE"""),147.26)</f>
        <v>147.26</v>
      </c>
      <c r="J191" s="2">
        <f>IFERROR(__xludf.DUMMYFUNCTION("""COMPUTED_VALUE"""),45567.66666666667)</f>
        <v>45567.66667</v>
      </c>
      <c r="K191" s="1">
        <f>IFERROR(__xludf.DUMMYFUNCTION("""COMPUTED_VALUE"""),148.58)</f>
        <v>148.58</v>
      </c>
      <c r="M191" s="2">
        <f>IFERROR(__xludf.DUMMYFUNCTION("""COMPUTED_VALUE"""),45567.66666666667)</f>
        <v>45567.66667</v>
      </c>
      <c r="N191" s="1">
        <f>IFERROR(__xludf.DUMMYFUNCTION("""COMPUTED_VALUE"""),4992222.0)</f>
        <v>4992222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IFERROR(__xludf.DUMMYFUNCTION("""COMPUTED_VALUE"""),148.0)</f>
        <v>148</v>
      </c>
      <c r="D192" s="2">
        <f>IFERROR(__xludf.DUMMYFUNCTION("""COMPUTED_VALUE"""),45568.66666666667)</f>
        <v>45568.66667</v>
      </c>
      <c r="E192" s="1">
        <f>IFERROR(__xludf.DUMMYFUNCTION("""COMPUTED_VALUE"""),148.88)</f>
        <v>148.88</v>
      </c>
      <c r="G192" s="2">
        <f>IFERROR(__xludf.DUMMYFUNCTION("""COMPUTED_VALUE"""),45568.66666666667)</f>
        <v>45568.66667</v>
      </c>
      <c r="H192" s="1">
        <f>IFERROR(__xludf.DUMMYFUNCTION("""COMPUTED_VALUE"""),146.83)</f>
        <v>146.83</v>
      </c>
      <c r="J192" s="2">
        <f>IFERROR(__xludf.DUMMYFUNCTION("""COMPUTED_VALUE"""),45568.66666666667)</f>
        <v>45568.66667</v>
      </c>
      <c r="K192" s="1">
        <f>IFERROR(__xludf.DUMMYFUNCTION("""COMPUTED_VALUE"""),148.74)</f>
        <v>148.74</v>
      </c>
      <c r="M192" s="2">
        <f>IFERROR(__xludf.DUMMYFUNCTION("""COMPUTED_VALUE"""),45568.66666666667)</f>
        <v>45568.66667</v>
      </c>
      <c r="N192" s="1">
        <f>IFERROR(__xludf.DUMMYFUNCTION("""COMPUTED_VALUE"""),5207008.0)</f>
        <v>5207008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IFERROR(__xludf.DUMMYFUNCTION("""COMPUTED_VALUE"""),150.43)</f>
        <v>150.43</v>
      </c>
      <c r="D193" s="2">
        <f>IFERROR(__xludf.DUMMYFUNCTION("""COMPUTED_VALUE"""),45569.66666666667)</f>
        <v>45569.66667</v>
      </c>
      <c r="E193" s="1">
        <f>IFERROR(__xludf.DUMMYFUNCTION("""COMPUTED_VALUE"""),151.26)</f>
        <v>151.26</v>
      </c>
      <c r="G193" s="2">
        <f>IFERROR(__xludf.DUMMYFUNCTION("""COMPUTED_VALUE"""),45569.66666666667)</f>
        <v>45569.66667</v>
      </c>
      <c r="H193" s="1">
        <f>IFERROR(__xludf.DUMMYFUNCTION("""COMPUTED_VALUE"""),148.16)</f>
        <v>148.16</v>
      </c>
      <c r="J193" s="2">
        <f>IFERROR(__xludf.DUMMYFUNCTION("""COMPUTED_VALUE"""),45569.66666666667)</f>
        <v>45569.66667</v>
      </c>
      <c r="K193" s="1">
        <f>IFERROR(__xludf.DUMMYFUNCTION("""COMPUTED_VALUE"""),149.32)</f>
        <v>149.32</v>
      </c>
      <c r="M193" s="2">
        <f>IFERROR(__xludf.DUMMYFUNCTION("""COMPUTED_VALUE"""),45569.66666666667)</f>
        <v>45569.66667</v>
      </c>
      <c r="N193" s="1">
        <f>IFERROR(__xludf.DUMMYFUNCTION("""COMPUTED_VALUE"""),3665083.0)</f>
        <v>3665083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IFERROR(__xludf.DUMMYFUNCTION("""COMPUTED_VALUE"""),148.71)</f>
        <v>148.71</v>
      </c>
      <c r="D194" s="2">
        <f>IFERROR(__xludf.DUMMYFUNCTION("""COMPUTED_VALUE"""),45572.66666666667)</f>
        <v>45572.66667</v>
      </c>
      <c r="E194" s="1">
        <f>IFERROR(__xludf.DUMMYFUNCTION("""COMPUTED_VALUE"""),148.79)</f>
        <v>148.79</v>
      </c>
      <c r="G194" s="2">
        <f>IFERROR(__xludf.DUMMYFUNCTION("""COMPUTED_VALUE"""),45572.66666666667)</f>
        <v>45572.66667</v>
      </c>
      <c r="H194" s="1">
        <f>IFERROR(__xludf.DUMMYFUNCTION("""COMPUTED_VALUE"""),146.53)</f>
        <v>146.53</v>
      </c>
      <c r="J194" s="2">
        <f>IFERROR(__xludf.DUMMYFUNCTION("""COMPUTED_VALUE"""),45572.66666666667)</f>
        <v>45572.66667</v>
      </c>
      <c r="K194" s="1">
        <f>IFERROR(__xludf.DUMMYFUNCTION("""COMPUTED_VALUE"""),147.35)</f>
        <v>147.35</v>
      </c>
      <c r="M194" s="2">
        <f>IFERROR(__xludf.DUMMYFUNCTION("""COMPUTED_VALUE"""),45572.66666666667)</f>
        <v>45572.66667</v>
      </c>
      <c r="N194" s="1">
        <f>IFERROR(__xludf.DUMMYFUNCTION("""COMPUTED_VALUE"""),4944844.0)</f>
        <v>4944844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IFERROR(__xludf.DUMMYFUNCTION("""COMPUTED_VALUE"""),147.15)</f>
        <v>147.15</v>
      </c>
      <c r="D195" s="2">
        <f>IFERROR(__xludf.DUMMYFUNCTION("""COMPUTED_VALUE"""),45573.66666666667)</f>
        <v>45573.66667</v>
      </c>
      <c r="E195" s="1">
        <f>IFERROR(__xludf.DUMMYFUNCTION("""COMPUTED_VALUE"""),148.91)</f>
        <v>148.91</v>
      </c>
      <c r="G195" s="2">
        <f>IFERROR(__xludf.DUMMYFUNCTION("""COMPUTED_VALUE"""),45573.66666666667)</f>
        <v>45573.66667</v>
      </c>
      <c r="H195" s="1">
        <f>IFERROR(__xludf.DUMMYFUNCTION("""COMPUTED_VALUE"""),146.06)</f>
        <v>146.06</v>
      </c>
      <c r="J195" s="2">
        <f>IFERROR(__xludf.DUMMYFUNCTION("""COMPUTED_VALUE"""),45573.66666666667)</f>
        <v>45573.66667</v>
      </c>
      <c r="K195" s="1">
        <f>IFERROR(__xludf.DUMMYFUNCTION("""COMPUTED_VALUE"""),148.42)</f>
        <v>148.42</v>
      </c>
      <c r="M195" s="2">
        <f>IFERROR(__xludf.DUMMYFUNCTION("""COMPUTED_VALUE"""),45573.66666666667)</f>
        <v>45573.66667</v>
      </c>
      <c r="N195" s="1">
        <f>IFERROR(__xludf.DUMMYFUNCTION("""COMPUTED_VALUE"""),4755030.0)</f>
        <v>4755030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IFERROR(__xludf.DUMMYFUNCTION("""COMPUTED_VALUE"""),148.33)</f>
        <v>148.33</v>
      </c>
      <c r="D196" s="2">
        <f>IFERROR(__xludf.DUMMYFUNCTION("""COMPUTED_VALUE"""),45574.66666666667)</f>
        <v>45574.66667</v>
      </c>
      <c r="E196" s="1">
        <f>IFERROR(__xludf.DUMMYFUNCTION("""COMPUTED_VALUE"""),150.69)</f>
        <v>150.69</v>
      </c>
      <c r="G196" s="2">
        <f>IFERROR(__xludf.DUMMYFUNCTION("""COMPUTED_VALUE"""),45574.66666666667)</f>
        <v>45574.66667</v>
      </c>
      <c r="H196" s="1">
        <f>IFERROR(__xludf.DUMMYFUNCTION("""COMPUTED_VALUE"""),148.33)</f>
        <v>148.33</v>
      </c>
      <c r="J196" s="2">
        <f>IFERROR(__xludf.DUMMYFUNCTION("""COMPUTED_VALUE"""),45574.66666666667)</f>
        <v>45574.66667</v>
      </c>
      <c r="K196" s="1">
        <f>IFERROR(__xludf.DUMMYFUNCTION("""COMPUTED_VALUE"""),149.04)</f>
        <v>149.04</v>
      </c>
      <c r="M196" s="2">
        <f>IFERROR(__xludf.DUMMYFUNCTION("""COMPUTED_VALUE"""),45574.66666666667)</f>
        <v>45574.66667</v>
      </c>
      <c r="N196" s="1">
        <f>IFERROR(__xludf.DUMMYFUNCTION("""COMPUTED_VALUE"""),5637857.0)</f>
        <v>5637857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IFERROR(__xludf.DUMMYFUNCTION("""COMPUTED_VALUE"""),149.2)</f>
        <v>149.2</v>
      </c>
      <c r="D197" s="2">
        <f>IFERROR(__xludf.DUMMYFUNCTION("""COMPUTED_VALUE"""),45575.66666666667)</f>
        <v>45575.66667</v>
      </c>
      <c r="E197" s="1">
        <f>IFERROR(__xludf.DUMMYFUNCTION("""COMPUTED_VALUE"""),149.2)</f>
        <v>149.2</v>
      </c>
      <c r="G197" s="2">
        <f>IFERROR(__xludf.DUMMYFUNCTION("""COMPUTED_VALUE"""),45575.66666666667)</f>
        <v>45575.66667</v>
      </c>
      <c r="H197" s="1">
        <f>IFERROR(__xludf.DUMMYFUNCTION("""COMPUTED_VALUE"""),147.18)</f>
        <v>147.18</v>
      </c>
      <c r="J197" s="2">
        <f>IFERROR(__xludf.DUMMYFUNCTION("""COMPUTED_VALUE"""),45575.66666666667)</f>
        <v>45575.66667</v>
      </c>
      <c r="K197" s="1">
        <f>IFERROR(__xludf.DUMMYFUNCTION("""COMPUTED_VALUE"""),148.01)</f>
        <v>148.01</v>
      </c>
      <c r="M197" s="2">
        <f>IFERROR(__xludf.DUMMYFUNCTION("""COMPUTED_VALUE"""),45575.66666666667)</f>
        <v>45575.66667</v>
      </c>
      <c r="N197" s="1">
        <f>IFERROR(__xludf.DUMMYFUNCTION("""COMPUTED_VALUE"""),5105940.0)</f>
        <v>5105940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IFERROR(__xludf.DUMMYFUNCTION("""COMPUTED_VALUE"""),148.24)</f>
        <v>148.24</v>
      </c>
      <c r="D198" s="2">
        <f>IFERROR(__xludf.DUMMYFUNCTION("""COMPUTED_VALUE"""),45576.66666666667)</f>
        <v>45576.66667</v>
      </c>
      <c r="E198" s="1">
        <f>IFERROR(__xludf.DUMMYFUNCTION("""COMPUTED_VALUE"""),149.38)</f>
        <v>149.38</v>
      </c>
      <c r="G198" s="2">
        <f>IFERROR(__xludf.DUMMYFUNCTION("""COMPUTED_VALUE"""),45576.66666666667)</f>
        <v>45576.66667</v>
      </c>
      <c r="H198" s="1">
        <f>IFERROR(__xludf.DUMMYFUNCTION("""COMPUTED_VALUE"""),147.7)</f>
        <v>147.7</v>
      </c>
      <c r="J198" s="2">
        <f>IFERROR(__xludf.DUMMYFUNCTION("""COMPUTED_VALUE"""),45576.66666666667)</f>
        <v>45576.66667</v>
      </c>
      <c r="K198" s="1">
        <f>IFERROR(__xludf.DUMMYFUNCTION("""COMPUTED_VALUE"""),148.78)</f>
        <v>148.78</v>
      </c>
      <c r="M198" s="2">
        <f>IFERROR(__xludf.DUMMYFUNCTION("""COMPUTED_VALUE"""),45576.66666666667)</f>
        <v>45576.66667</v>
      </c>
      <c r="N198" s="1">
        <f>IFERROR(__xludf.DUMMYFUNCTION("""COMPUTED_VALUE"""),5243629.0)</f>
        <v>5243629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IFERROR(__xludf.DUMMYFUNCTION("""COMPUTED_VALUE"""),148.54)</f>
        <v>148.54</v>
      </c>
      <c r="D199" s="2">
        <f>IFERROR(__xludf.DUMMYFUNCTION("""COMPUTED_VALUE"""),45579.66666666667)</f>
        <v>45579.66667</v>
      </c>
      <c r="E199" s="1">
        <f>IFERROR(__xludf.DUMMYFUNCTION("""COMPUTED_VALUE"""),148.54)</f>
        <v>148.54</v>
      </c>
      <c r="G199" s="2">
        <f>IFERROR(__xludf.DUMMYFUNCTION("""COMPUTED_VALUE"""),45579.66666666667)</f>
        <v>45579.66667</v>
      </c>
      <c r="H199" s="1">
        <f>IFERROR(__xludf.DUMMYFUNCTION("""COMPUTED_VALUE"""),145.16)</f>
        <v>145.16</v>
      </c>
      <c r="J199" s="2">
        <f>IFERROR(__xludf.DUMMYFUNCTION("""COMPUTED_VALUE"""),45579.66666666667)</f>
        <v>45579.66667</v>
      </c>
      <c r="K199" s="1">
        <f>IFERROR(__xludf.DUMMYFUNCTION("""COMPUTED_VALUE"""),148.03)</f>
        <v>148.03</v>
      </c>
      <c r="M199" s="2">
        <f>IFERROR(__xludf.DUMMYFUNCTION("""COMPUTED_VALUE"""),45579.66666666667)</f>
        <v>45579.66667</v>
      </c>
      <c r="N199" s="1">
        <f>IFERROR(__xludf.DUMMYFUNCTION("""COMPUTED_VALUE"""),1.3729707E7)</f>
        <v>13729707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IFERROR(__xludf.DUMMYFUNCTION("""COMPUTED_VALUE"""),147.78)</f>
        <v>147.78</v>
      </c>
      <c r="D200" s="2">
        <f>IFERROR(__xludf.DUMMYFUNCTION("""COMPUTED_VALUE"""),45580.66666666667)</f>
        <v>45580.66667</v>
      </c>
      <c r="E200" s="1">
        <f>IFERROR(__xludf.DUMMYFUNCTION("""COMPUTED_VALUE"""),149.85)</f>
        <v>149.85</v>
      </c>
      <c r="G200" s="2">
        <f>IFERROR(__xludf.DUMMYFUNCTION("""COMPUTED_VALUE"""),45580.66666666667)</f>
        <v>45580.66667</v>
      </c>
      <c r="H200" s="1">
        <f>IFERROR(__xludf.DUMMYFUNCTION("""COMPUTED_VALUE"""),147.39)</f>
        <v>147.39</v>
      </c>
      <c r="J200" s="2">
        <f>IFERROR(__xludf.DUMMYFUNCTION("""COMPUTED_VALUE"""),45580.66666666667)</f>
        <v>45580.66667</v>
      </c>
      <c r="K200" s="1">
        <f>IFERROR(__xludf.DUMMYFUNCTION("""COMPUTED_VALUE"""),147.71)</f>
        <v>147.71</v>
      </c>
      <c r="M200" s="2">
        <f>IFERROR(__xludf.DUMMYFUNCTION("""COMPUTED_VALUE"""),45580.66666666667)</f>
        <v>45580.66667</v>
      </c>
      <c r="N200" s="1">
        <f>IFERROR(__xludf.DUMMYFUNCTION("""COMPUTED_VALUE"""),5924944.0)</f>
        <v>5924944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IFERROR(__xludf.DUMMYFUNCTION("""COMPUTED_VALUE"""),148.41)</f>
        <v>148.41</v>
      </c>
      <c r="D201" s="2">
        <f>IFERROR(__xludf.DUMMYFUNCTION("""COMPUTED_VALUE"""),45581.66666666667)</f>
        <v>45581.66667</v>
      </c>
      <c r="E201" s="1">
        <f>IFERROR(__xludf.DUMMYFUNCTION("""COMPUTED_VALUE"""),149.6)</f>
        <v>149.6</v>
      </c>
      <c r="G201" s="2">
        <f>IFERROR(__xludf.DUMMYFUNCTION("""COMPUTED_VALUE"""),45581.66666666667)</f>
        <v>45581.66667</v>
      </c>
      <c r="H201" s="1">
        <f>IFERROR(__xludf.DUMMYFUNCTION("""COMPUTED_VALUE"""),147.53)</f>
        <v>147.53</v>
      </c>
      <c r="J201" s="2">
        <f>IFERROR(__xludf.DUMMYFUNCTION("""COMPUTED_VALUE"""),45581.66666666667)</f>
        <v>45581.66667</v>
      </c>
      <c r="K201" s="1">
        <f>IFERROR(__xludf.DUMMYFUNCTION("""COMPUTED_VALUE"""),147.81)</f>
        <v>147.81</v>
      </c>
      <c r="M201" s="2">
        <f>IFERROR(__xludf.DUMMYFUNCTION("""COMPUTED_VALUE"""),45581.66666666667)</f>
        <v>45581.66667</v>
      </c>
      <c r="N201" s="1">
        <f>IFERROR(__xludf.DUMMYFUNCTION("""COMPUTED_VALUE"""),6804543.0)</f>
        <v>6804543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IFERROR(__xludf.DUMMYFUNCTION("""COMPUTED_VALUE"""),148.04)</f>
        <v>148.04</v>
      </c>
      <c r="D202" s="2">
        <f>IFERROR(__xludf.DUMMYFUNCTION("""COMPUTED_VALUE"""),45582.66666666667)</f>
        <v>45582.66667</v>
      </c>
      <c r="E202" s="1">
        <f>IFERROR(__xludf.DUMMYFUNCTION("""COMPUTED_VALUE"""),148.19)</f>
        <v>148.19</v>
      </c>
      <c r="G202" s="2">
        <f>IFERROR(__xludf.DUMMYFUNCTION("""COMPUTED_VALUE"""),45582.66666666667)</f>
        <v>45582.66667</v>
      </c>
      <c r="H202" s="1">
        <f>IFERROR(__xludf.DUMMYFUNCTION("""COMPUTED_VALUE"""),146.94)</f>
        <v>146.94</v>
      </c>
      <c r="J202" s="2">
        <f>IFERROR(__xludf.DUMMYFUNCTION("""COMPUTED_VALUE"""),45582.66666666667)</f>
        <v>45582.66667</v>
      </c>
      <c r="K202" s="1">
        <f>IFERROR(__xludf.DUMMYFUNCTION("""COMPUTED_VALUE"""),148.13)</f>
        <v>148.13</v>
      </c>
      <c r="M202" s="2">
        <f>IFERROR(__xludf.DUMMYFUNCTION("""COMPUTED_VALUE"""),45582.66666666667)</f>
        <v>45582.66667</v>
      </c>
      <c r="N202" s="1">
        <f>IFERROR(__xludf.DUMMYFUNCTION("""COMPUTED_VALUE"""),7193485.0)</f>
        <v>7193485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IFERROR(__xludf.DUMMYFUNCTION("""COMPUTED_VALUE"""),148.06)</f>
        <v>148.06</v>
      </c>
      <c r="D203" s="2">
        <f>IFERROR(__xludf.DUMMYFUNCTION("""COMPUTED_VALUE"""),45583.66666666667)</f>
        <v>45583.66667</v>
      </c>
      <c r="E203" s="1">
        <f>IFERROR(__xludf.DUMMYFUNCTION("""COMPUTED_VALUE"""),152.25)</f>
        <v>152.25</v>
      </c>
      <c r="G203" s="2">
        <f>IFERROR(__xludf.DUMMYFUNCTION("""COMPUTED_VALUE"""),45583.66666666667)</f>
        <v>45583.66667</v>
      </c>
      <c r="H203" s="1">
        <f>IFERROR(__xludf.DUMMYFUNCTION("""COMPUTED_VALUE"""),148.06)</f>
        <v>148.06</v>
      </c>
      <c r="J203" s="2">
        <f>IFERROR(__xludf.DUMMYFUNCTION("""COMPUTED_VALUE"""),45583.66666666667)</f>
        <v>45583.66667</v>
      </c>
      <c r="K203" s="1">
        <f>IFERROR(__xludf.DUMMYFUNCTION("""COMPUTED_VALUE"""),151.88)</f>
        <v>151.88</v>
      </c>
      <c r="M203" s="2">
        <f>IFERROR(__xludf.DUMMYFUNCTION("""COMPUTED_VALUE"""),45583.66666666667)</f>
        <v>45583.66667</v>
      </c>
      <c r="N203" s="1">
        <f>IFERROR(__xludf.DUMMYFUNCTION("""COMPUTED_VALUE"""),7378876.0)</f>
        <v>7378876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IFERROR(__xludf.DUMMYFUNCTION("""COMPUTED_VALUE"""),151.92)</f>
        <v>151.92</v>
      </c>
      <c r="D204" s="2">
        <f>IFERROR(__xludf.DUMMYFUNCTION("""COMPUTED_VALUE"""),45586.66666666667)</f>
        <v>45586.66667</v>
      </c>
      <c r="E204" s="1">
        <f>IFERROR(__xludf.DUMMYFUNCTION("""COMPUTED_VALUE"""),152.56)</f>
        <v>152.56</v>
      </c>
      <c r="G204" s="2">
        <f>IFERROR(__xludf.DUMMYFUNCTION("""COMPUTED_VALUE"""),45586.66666666667)</f>
        <v>45586.66667</v>
      </c>
      <c r="H204" s="1">
        <f>IFERROR(__xludf.DUMMYFUNCTION("""COMPUTED_VALUE"""),150.74)</f>
        <v>150.74</v>
      </c>
      <c r="J204" s="2">
        <f>IFERROR(__xludf.DUMMYFUNCTION("""COMPUTED_VALUE"""),45586.66666666667)</f>
        <v>45586.66667</v>
      </c>
      <c r="K204" s="1">
        <f>IFERROR(__xludf.DUMMYFUNCTION("""COMPUTED_VALUE"""),150.74)</f>
        <v>150.74</v>
      </c>
      <c r="M204" s="2">
        <f>IFERROR(__xludf.DUMMYFUNCTION("""COMPUTED_VALUE"""),45586.66666666667)</f>
        <v>45586.66667</v>
      </c>
      <c r="N204" s="1">
        <f>IFERROR(__xludf.DUMMYFUNCTION("""COMPUTED_VALUE"""),7794997.0)</f>
        <v>7794997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IFERROR(__xludf.DUMMYFUNCTION("""COMPUTED_VALUE"""),150.09)</f>
        <v>150.09</v>
      </c>
      <c r="D205" s="2">
        <f>IFERROR(__xludf.DUMMYFUNCTION("""COMPUTED_VALUE"""),45587.66666666667)</f>
        <v>45587.66667</v>
      </c>
      <c r="E205" s="1">
        <f>IFERROR(__xludf.DUMMYFUNCTION("""COMPUTED_VALUE"""),150.19)</f>
        <v>150.19</v>
      </c>
      <c r="G205" s="2">
        <f>IFERROR(__xludf.DUMMYFUNCTION("""COMPUTED_VALUE"""),45587.66666666667)</f>
        <v>45587.66667</v>
      </c>
      <c r="H205" s="1">
        <f>IFERROR(__xludf.DUMMYFUNCTION("""COMPUTED_VALUE"""),148.1)</f>
        <v>148.1</v>
      </c>
      <c r="J205" s="2">
        <f>IFERROR(__xludf.DUMMYFUNCTION("""COMPUTED_VALUE"""),45587.66666666667)</f>
        <v>45587.66667</v>
      </c>
      <c r="K205" s="1">
        <f>IFERROR(__xludf.DUMMYFUNCTION("""COMPUTED_VALUE"""),148.4)</f>
        <v>148.4</v>
      </c>
      <c r="M205" s="2">
        <f>IFERROR(__xludf.DUMMYFUNCTION("""COMPUTED_VALUE"""),45587.66666666667)</f>
        <v>45587.66667</v>
      </c>
      <c r="N205" s="1">
        <f>IFERROR(__xludf.DUMMYFUNCTION("""COMPUTED_VALUE"""),8657067.0)</f>
        <v>8657067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IFERROR(__xludf.DUMMYFUNCTION("""COMPUTED_VALUE"""),147.88)</f>
        <v>147.88</v>
      </c>
      <c r="D206" s="2">
        <f>IFERROR(__xludf.DUMMYFUNCTION("""COMPUTED_VALUE"""),45588.66666666667)</f>
        <v>45588.66667</v>
      </c>
      <c r="E206" s="1">
        <f>IFERROR(__xludf.DUMMYFUNCTION("""COMPUTED_VALUE"""),149.79)</f>
        <v>149.79</v>
      </c>
      <c r="G206" s="2">
        <f>IFERROR(__xludf.DUMMYFUNCTION("""COMPUTED_VALUE"""),45588.66666666667)</f>
        <v>45588.66667</v>
      </c>
      <c r="H206" s="1">
        <f>IFERROR(__xludf.DUMMYFUNCTION("""COMPUTED_VALUE"""),145.07)</f>
        <v>145.07</v>
      </c>
      <c r="J206" s="2">
        <f>IFERROR(__xludf.DUMMYFUNCTION("""COMPUTED_VALUE"""),45588.66666666667)</f>
        <v>45588.66667</v>
      </c>
      <c r="K206" s="1">
        <f>IFERROR(__xludf.DUMMYFUNCTION("""COMPUTED_VALUE"""),146.08)</f>
        <v>146.08</v>
      </c>
      <c r="M206" s="2">
        <f>IFERROR(__xludf.DUMMYFUNCTION("""COMPUTED_VALUE"""),45588.66666666667)</f>
        <v>45588.66667</v>
      </c>
      <c r="N206" s="1">
        <f>IFERROR(__xludf.DUMMYFUNCTION("""COMPUTED_VALUE"""),7705388.0)</f>
        <v>7705388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IFERROR(__xludf.DUMMYFUNCTION("""COMPUTED_VALUE"""),146.51)</f>
        <v>146.51</v>
      </c>
      <c r="D207" s="2">
        <f>IFERROR(__xludf.DUMMYFUNCTION("""COMPUTED_VALUE"""),45589.66666666667)</f>
        <v>45589.66667</v>
      </c>
      <c r="E207" s="1">
        <f>IFERROR(__xludf.DUMMYFUNCTION("""COMPUTED_VALUE"""),153.25)</f>
        <v>153.25</v>
      </c>
      <c r="G207" s="2">
        <f>IFERROR(__xludf.DUMMYFUNCTION("""COMPUTED_VALUE"""),45589.66666666667)</f>
        <v>45589.66667</v>
      </c>
      <c r="H207" s="1">
        <f>IFERROR(__xludf.DUMMYFUNCTION("""COMPUTED_VALUE"""),146.51)</f>
        <v>146.51</v>
      </c>
      <c r="J207" s="2">
        <f>IFERROR(__xludf.DUMMYFUNCTION("""COMPUTED_VALUE"""),45589.66666666667)</f>
        <v>45589.66667</v>
      </c>
      <c r="K207" s="1">
        <f>IFERROR(__xludf.DUMMYFUNCTION("""COMPUTED_VALUE"""),150.14)</f>
        <v>150.14</v>
      </c>
      <c r="M207" s="2">
        <f>IFERROR(__xludf.DUMMYFUNCTION("""COMPUTED_VALUE"""),45589.66666666667)</f>
        <v>45589.66667</v>
      </c>
      <c r="N207" s="1">
        <f>IFERROR(__xludf.DUMMYFUNCTION("""COMPUTED_VALUE"""),1.0902282E7)</f>
        <v>10902282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IFERROR(__xludf.DUMMYFUNCTION("""COMPUTED_VALUE"""),155.38)</f>
        <v>155.38</v>
      </c>
      <c r="D208" s="2">
        <f>IFERROR(__xludf.DUMMYFUNCTION("""COMPUTED_VALUE"""),45590.66666666667)</f>
        <v>45590.66667</v>
      </c>
      <c r="E208" s="1">
        <f>IFERROR(__xludf.DUMMYFUNCTION("""COMPUTED_VALUE"""),157.53)</f>
        <v>157.53</v>
      </c>
      <c r="G208" s="2">
        <f>IFERROR(__xludf.DUMMYFUNCTION("""COMPUTED_VALUE"""),45590.66666666667)</f>
        <v>45590.66667</v>
      </c>
      <c r="H208" s="1">
        <f>IFERROR(__xludf.DUMMYFUNCTION("""COMPUTED_VALUE"""),153.62)</f>
        <v>153.62</v>
      </c>
      <c r="J208" s="2">
        <f>IFERROR(__xludf.DUMMYFUNCTION("""COMPUTED_VALUE"""),45590.66666666667)</f>
        <v>45590.66667</v>
      </c>
      <c r="K208" s="1">
        <f>IFERROR(__xludf.DUMMYFUNCTION("""COMPUTED_VALUE"""),153.85)</f>
        <v>153.85</v>
      </c>
      <c r="M208" s="2">
        <f>IFERROR(__xludf.DUMMYFUNCTION("""COMPUTED_VALUE"""),45590.66666666667)</f>
        <v>45590.66667</v>
      </c>
      <c r="N208" s="1">
        <f>IFERROR(__xludf.DUMMYFUNCTION("""COMPUTED_VALUE"""),2.3684401E7)</f>
        <v>23684401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IFERROR(__xludf.DUMMYFUNCTION("""COMPUTED_VALUE"""),154.5)</f>
        <v>154.5</v>
      </c>
      <c r="D209" s="2">
        <f>IFERROR(__xludf.DUMMYFUNCTION("""COMPUTED_VALUE"""),45593.66666666667)</f>
        <v>45593.66667</v>
      </c>
      <c r="E209" s="1">
        <f>IFERROR(__xludf.DUMMYFUNCTION("""COMPUTED_VALUE"""),159.26)</f>
        <v>159.26</v>
      </c>
      <c r="G209" s="2">
        <f>IFERROR(__xludf.DUMMYFUNCTION("""COMPUTED_VALUE"""),45593.66666666667)</f>
        <v>45593.66667</v>
      </c>
      <c r="H209" s="1">
        <f>IFERROR(__xludf.DUMMYFUNCTION("""COMPUTED_VALUE"""),154.5)</f>
        <v>154.5</v>
      </c>
      <c r="J209" s="2">
        <f>IFERROR(__xludf.DUMMYFUNCTION("""COMPUTED_VALUE"""),45593.66666666667)</f>
        <v>45593.66667</v>
      </c>
      <c r="K209" s="1">
        <f>IFERROR(__xludf.DUMMYFUNCTION("""COMPUTED_VALUE"""),157.88)</f>
        <v>157.88</v>
      </c>
      <c r="M209" s="2">
        <f>IFERROR(__xludf.DUMMYFUNCTION("""COMPUTED_VALUE"""),45593.66666666667)</f>
        <v>45593.66667</v>
      </c>
      <c r="N209" s="1">
        <f>IFERROR(__xludf.DUMMYFUNCTION("""COMPUTED_VALUE"""),1.3615049E7)</f>
        <v>13615049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IFERROR(__xludf.DUMMYFUNCTION("""COMPUTED_VALUE"""),156.96)</f>
        <v>156.96</v>
      </c>
      <c r="D210" s="2">
        <f>IFERROR(__xludf.DUMMYFUNCTION("""COMPUTED_VALUE"""),45594.66666666667)</f>
        <v>45594.66667</v>
      </c>
      <c r="E210" s="1">
        <f>IFERROR(__xludf.DUMMYFUNCTION("""COMPUTED_VALUE"""),157.37)</f>
        <v>157.37</v>
      </c>
      <c r="G210" s="2">
        <f>IFERROR(__xludf.DUMMYFUNCTION("""COMPUTED_VALUE"""),45594.66666666667)</f>
        <v>45594.66667</v>
      </c>
      <c r="H210" s="1">
        <f>IFERROR(__xludf.DUMMYFUNCTION("""COMPUTED_VALUE"""),154.74)</f>
        <v>154.74</v>
      </c>
      <c r="J210" s="2">
        <f>IFERROR(__xludf.DUMMYFUNCTION("""COMPUTED_VALUE"""),45594.66666666667)</f>
        <v>45594.66667</v>
      </c>
      <c r="K210" s="1">
        <f>IFERROR(__xludf.DUMMYFUNCTION("""COMPUTED_VALUE"""),154.87)</f>
        <v>154.87</v>
      </c>
      <c r="M210" s="2">
        <f>IFERROR(__xludf.DUMMYFUNCTION("""COMPUTED_VALUE"""),45594.66666666667)</f>
        <v>45594.66667</v>
      </c>
      <c r="N210" s="1">
        <f>IFERROR(__xludf.DUMMYFUNCTION("""COMPUTED_VALUE"""),8524617.0)</f>
        <v>8524617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IFERROR(__xludf.DUMMYFUNCTION("""COMPUTED_VALUE"""),154.34)</f>
        <v>154.34</v>
      </c>
      <c r="D211" s="2">
        <f>IFERROR(__xludf.DUMMYFUNCTION("""COMPUTED_VALUE"""),45595.66666666667)</f>
        <v>45595.66667</v>
      </c>
      <c r="E211" s="1">
        <f>IFERROR(__xludf.DUMMYFUNCTION("""COMPUTED_VALUE"""),156.64)</f>
        <v>156.64</v>
      </c>
      <c r="G211" s="2">
        <f>IFERROR(__xludf.DUMMYFUNCTION("""COMPUTED_VALUE"""),45595.66666666667)</f>
        <v>45595.66667</v>
      </c>
      <c r="H211" s="1">
        <f>IFERROR(__xludf.DUMMYFUNCTION("""COMPUTED_VALUE"""),154.12)</f>
        <v>154.12</v>
      </c>
      <c r="J211" s="2">
        <f>IFERROR(__xludf.DUMMYFUNCTION("""COMPUTED_VALUE"""),45595.66666666667)</f>
        <v>45595.66667</v>
      </c>
      <c r="K211" s="1">
        <f>IFERROR(__xludf.DUMMYFUNCTION("""COMPUTED_VALUE"""),155.5)</f>
        <v>155.5</v>
      </c>
      <c r="M211" s="2">
        <f>IFERROR(__xludf.DUMMYFUNCTION("""COMPUTED_VALUE"""),45595.66666666667)</f>
        <v>45595.66667</v>
      </c>
      <c r="N211" s="1">
        <f>IFERROR(__xludf.DUMMYFUNCTION("""COMPUTED_VALUE"""),1.0642002E7)</f>
        <v>10642002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IFERROR(__xludf.DUMMYFUNCTION("""COMPUTED_VALUE"""),154.96)</f>
        <v>154.96</v>
      </c>
      <c r="D212" s="2">
        <f>IFERROR(__xludf.DUMMYFUNCTION("""COMPUTED_VALUE"""),45596.66666666667)</f>
        <v>45596.66667</v>
      </c>
      <c r="E212" s="1">
        <f>IFERROR(__xludf.DUMMYFUNCTION("""COMPUTED_VALUE"""),154.96)</f>
        <v>154.96</v>
      </c>
      <c r="G212" s="2">
        <f>IFERROR(__xludf.DUMMYFUNCTION("""COMPUTED_VALUE"""),45596.66666666667)</f>
        <v>45596.66667</v>
      </c>
      <c r="H212" s="1">
        <f>IFERROR(__xludf.DUMMYFUNCTION("""COMPUTED_VALUE"""),141.64)</f>
        <v>141.64</v>
      </c>
      <c r="J212" s="2">
        <f>IFERROR(__xludf.DUMMYFUNCTION("""COMPUTED_VALUE"""),45596.66666666667)</f>
        <v>45596.66667</v>
      </c>
      <c r="K212" s="1">
        <f>IFERROR(__xludf.DUMMYFUNCTION("""COMPUTED_VALUE"""),143.37)</f>
        <v>143.37</v>
      </c>
      <c r="M212" s="2">
        <f>IFERROR(__xludf.DUMMYFUNCTION("""COMPUTED_VALUE"""),45596.66666666667)</f>
        <v>45596.66667</v>
      </c>
      <c r="N212" s="1">
        <f>IFERROR(__xludf.DUMMYFUNCTION("""COMPUTED_VALUE"""),1.4770504E7)</f>
        <v>14770504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IFERROR(__xludf.DUMMYFUNCTION("""COMPUTED_VALUE"""),144.4)</f>
        <v>144.4</v>
      </c>
      <c r="D213" s="2">
        <f>IFERROR(__xludf.DUMMYFUNCTION("""COMPUTED_VALUE"""),45597.66666666667)</f>
        <v>45597.66667</v>
      </c>
      <c r="E213" s="1">
        <f>IFERROR(__xludf.DUMMYFUNCTION("""COMPUTED_VALUE"""),146.85)</f>
        <v>146.85</v>
      </c>
      <c r="G213" s="2">
        <f>IFERROR(__xludf.DUMMYFUNCTION("""COMPUTED_VALUE"""),45597.66666666667)</f>
        <v>45597.66667</v>
      </c>
      <c r="H213" s="1">
        <f>IFERROR(__xludf.DUMMYFUNCTION("""COMPUTED_VALUE"""),141.19)</f>
        <v>141.19</v>
      </c>
      <c r="J213" s="2">
        <f>IFERROR(__xludf.DUMMYFUNCTION("""COMPUTED_VALUE"""),45597.66666666667)</f>
        <v>45597.66667</v>
      </c>
      <c r="K213" s="1">
        <f>IFERROR(__xludf.DUMMYFUNCTION("""COMPUTED_VALUE"""),141.27)</f>
        <v>141.27</v>
      </c>
      <c r="M213" s="2">
        <f>IFERROR(__xludf.DUMMYFUNCTION("""COMPUTED_VALUE"""),45597.66666666667)</f>
        <v>45597.66667</v>
      </c>
      <c r="N213" s="1">
        <f>IFERROR(__xludf.DUMMYFUNCTION("""COMPUTED_VALUE"""),1.1982558E7)</f>
        <v>11982558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IFERROR(__xludf.DUMMYFUNCTION("""COMPUTED_VALUE"""),141.27)</f>
        <v>141.27</v>
      </c>
      <c r="D214" s="2">
        <f>IFERROR(__xludf.DUMMYFUNCTION("""COMPUTED_VALUE"""),45600.66666666667)</f>
        <v>45600.66667</v>
      </c>
      <c r="E214" s="1">
        <f>IFERROR(__xludf.DUMMYFUNCTION("""COMPUTED_VALUE"""),144.34)</f>
        <v>144.34</v>
      </c>
      <c r="G214" s="2">
        <f>IFERROR(__xludf.DUMMYFUNCTION("""COMPUTED_VALUE"""),45600.66666666667)</f>
        <v>45600.66667</v>
      </c>
      <c r="H214" s="1">
        <f>IFERROR(__xludf.DUMMYFUNCTION("""COMPUTED_VALUE"""),141.25)</f>
        <v>141.25</v>
      </c>
      <c r="J214" s="2">
        <f>IFERROR(__xludf.DUMMYFUNCTION("""COMPUTED_VALUE"""),45600.66666666667)</f>
        <v>45600.66667</v>
      </c>
      <c r="K214" s="1">
        <f>IFERROR(__xludf.DUMMYFUNCTION("""COMPUTED_VALUE"""),143.31)</f>
        <v>143.31</v>
      </c>
      <c r="M214" s="2">
        <f>IFERROR(__xludf.DUMMYFUNCTION("""COMPUTED_VALUE"""),45600.66666666667)</f>
        <v>45600.66667</v>
      </c>
      <c r="N214" s="1">
        <f>IFERROR(__xludf.DUMMYFUNCTION("""COMPUTED_VALUE"""),8279801.0)</f>
        <v>8279801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IFERROR(__xludf.DUMMYFUNCTION("""COMPUTED_VALUE"""),143.31)</f>
        <v>143.31</v>
      </c>
      <c r="D215" s="2">
        <f>IFERROR(__xludf.DUMMYFUNCTION("""COMPUTED_VALUE"""),45601.66666666667)</f>
        <v>45601.66667</v>
      </c>
      <c r="E215" s="1">
        <f>IFERROR(__xludf.DUMMYFUNCTION("""COMPUTED_VALUE"""),146.57)</f>
        <v>146.57</v>
      </c>
      <c r="G215" s="2">
        <f>IFERROR(__xludf.DUMMYFUNCTION("""COMPUTED_VALUE"""),45601.66666666667)</f>
        <v>45601.66667</v>
      </c>
      <c r="H215" s="1">
        <f>IFERROR(__xludf.DUMMYFUNCTION("""COMPUTED_VALUE"""),142.88)</f>
        <v>142.88</v>
      </c>
      <c r="J215" s="2">
        <f>IFERROR(__xludf.DUMMYFUNCTION("""COMPUTED_VALUE"""),45601.66666666667)</f>
        <v>45601.66667</v>
      </c>
      <c r="K215" s="1">
        <f>IFERROR(__xludf.DUMMYFUNCTION("""COMPUTED_VALUE"""),146.11)</f>
        <v>146.11</v>
      </c>
      <c r="M215" s="2">
        <f>IFERROR(__xludf.DUMMYFUNCTION("""COMPUTED_VALUE"""),45601.66666666667)</f>
        <v>45601.66667</v>
      </c>
      <c r="N215" s="1">
        <f>IFERROR(__xludf.DUMMYFUNCTION("""COMPUTED_VALUE"""),6942802.0)</f>
        <v>6942802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IFERROR(__xludf.DUMMYFUNCTION("""COMPUTED_VALUE"""),147.58)</f>
        <v>147.58</v>
      </c>
      <c r="D216" s="2">
        <f>IFERROR(__xludf.DUMMYFUNCTION("""COMPUTED_VALUE"""),45602.66666666667)</f>
        <v>45602.66667</v>
      </c>
      <c r="E216" s="1">
        <f>IFERROR(__xludf.DUMMYFUNCTION("""COMPUTED_VALUE"""),149.21)</f>
        <v>149.21</v>
      </c>
      <c r="G216" s="2">
        <f>IFERROR(__xludf.DUMMYFUNCTION("""COMPUTED_VALUE"""),45602.66666666667)</f>
        <v>45602.66667</v>
      </c>
      <c r="H216" s="1">
        <f>IFERROR(__xludf.DUMMYFUNCTION("""COMPUTED_VALUE"""),142.37)</f>
        <v>142.37</v>
      </c>
      <c r="J216" s="2">
        <f>IFERROR(__xludf.DUMMYFUNCTION("""COMPUTED_VALUE"""),45602.66666666667)</f>
        <v>45602.66667</v>
      </c>
      <c r="K216" s="1">
        <f>IFERROR(__xludf.DUMMYFUNCTION("""COMPUTED_VALUE"""),145.69)</f>
        <v>145.69</v>
      </c>
      <c r="M216" s="2">
        <f>IFERROR(__xludf.DUMMYFUNCTION("""COMPUTED_VALUE"""),45602.66666666667)</f>
        <v>45602.66667</v>
      </c>
      <c r="N216" s="1">
        <f>IFERROR(__xludf.DUMMYFUNCTION("""COMPUTED_VALUE"""),1.1743088E7)</f>
        <v>11743088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IFERROR(__xludf.DUMMYFUNCTION("""COMPUTED_VALUE"""),145.98)</f>
        <v>145.98</v>
      </c>
      <c r="D217" s="2">
        <f>IFERROR(__xludf.DUMMYFUNCTION("""COMPUTED_VALUE"""),45603.66666666667)</f>
        <v>45603.66667</v>
      </c>
      <c r="E217" s="1">
        <f>IFERROR(__xludf.DUMMYFUNCTION("""COMPUTED_VALUE"""),151.18)</f>
        <v>151.18</v>
      </c>
      <c r="G217" s="2">
        <f>IFERROR(__xludf.DUMMYFUNCTION("""COMPUTED_VALUE"""),45603.66666666667)</f>
        <v>45603.66667</v>
      </c>
      <c r="H217" s="1">
        <f>IFERROR(__xludf.DUMMYFUNCTION("""COMPUTED_VALUE"""),145.98)</f>
        <v>145.98</v>
      </c>
      <c r="J217" s="2">
        <f>IFERROR(__xludf.DUMMYFUNCTION("""COMPUTED_VALUE"""),45603.66666666667)</f>
        <v>45603.66667</v>
      </c>
      <c r="K217" s="1">
        <f>IFERROR(__xludf.DUMMYFUNCTION("""COMPUTED_VALUE"""),149.52)</f>
        <v>149.52</v>
      </c>
      <c r="M217" s="2">
        <f>IFERROR(__xludf.DUMMYFUNCTION("""COMPUTED_VALUE"""),45603.66666666667)</f>
        <v>45603.66667</v>
      </c>
      <c r="N217" s="1">
        <f>IFERROR(__xludf.DUMMYFUNCTION("""COMPUTED_VALUE"""),9938535.0)</f>
        <v>9938535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IFERROR(__xludf.DUMMYFUNCTION("""COMPUTED_VALUE"""),150.37)</f>
        <v>150.37</v>
      </c>
      <c r="D218" s="2">
        <f>IFERROR(__xludf.DUMMYFUNCTION("""COMPUTED_VALUE"""),45604.66666666667)</f>
        <v>45604.66667</v>
      </c>
      <c r="E218" s="1">
        <f>IFERROR(__xludf.DUMMYFUNCTION("""COMPUTED_VALUE"""),156.09)</f>
        <v>156.09</v>
      </c>
      <c r="G218" s="2">
        <f>IFERROR(__xludf.DUMMYFUNCTION("""COMPUTED_VALUE"""),45604.66666666667)</f>
        <v>45604.66667</v>
      </c>
      <c r="H218" s="1">
        <f>IFERROR(__xludf.DUMMYFUNCTION("""COMPUTED_VALUE"""),150.12)</f>
        <v>150.12</v>
      </c>
      <c r="J218" s="2">
        <f>IFERROR(__xludf.DUMMYFUNCTION("""COMPUTED_VALUE"""),45604.66666666667)</f>
        <v>45604.66667</v>
      </c>
      <c r="K218" s="1">
        <f>IFERROR(__xludf.DUMMYFUNCTION("""COMPUTED_VALUE"""),155.96)</f>
        <v>155.96</v>
      </c>
      <c r="M218" s="2">
        <f>IFERROR(__xludf.DUMMYFUNCTION("""COMPUTED_VALUE"""),45604.66666666667)</f>
        <v>45604.66667</v>
      </c>
      <c r="N218" s="1">
        <f>IFERROR(__xludf.DUMMYFUNCTION("""COMPUTED_VALUE"""),9101271.0)</f>
        <v>9101271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IFERROR(__xludf.DUMMYFUNCTION("""COMPUTED_VALUE"""),155.96)</f>
        <v>155.96</v>
      </c>
      <c r="D219" s="2">
        <f>IFERROR(__xludf.DUMMYFUNCTION("""COMPUTED_VALUE"""),45607.66666666667)</f>
        <v>45607.66667</v>
      </c>
      <c r="E219" s="1">
        <f>IFERROR(__xludf.DUMMYFUNCTION("""COMPUTED_VALUE"""),158.1)</f>
        <v>158.1</v>
      </c>
      <c r="G219" s="2">
        <f>IFERROR(__xludf.DUMMYFUNCTION("""COMPUTED_VALUE"""),45607.66666666667)</f>
        <v>45607.66667</v>
      </c>
      <c r="H219" s="1">
        <f>IFERROR(__xludf.DUMMYFUNCTION("""COMPUTED_VALUE"""),154.79)</f>
        <v>154.79</v>
      </c>
      <c r="J219" s="2">
        <f>IFERROR(__xludf.DUMMYFUNCTION("""COMPUTED_VALUE"""),45607.66666666667)</f>
        <v>45607.66667</v>
      </c>
      <c r="K219" s="1">
        <f>IFERROR(__xludf.DUMMYFUNCTION("""COMPUTED_VALUE"""),157.58)</f>
        <v>157.58</v>
      </c>
      <c r="M219" s="2">
        <f>IFERROR(__xludf.DUMMYFUNCTION("""COMPUTED_VALUE"""),45607.66666666667)</f>
        <v>45607.66667</v>
      </c>
      <c r="N219" s="1">
        <f>IFERROR(__xludf.DUMMYFUNCTION("""COMPUTED_VALUE"""),7180887.0)</f>
        <v>7180887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IFERROR(__xludf.DUMMYFUNCTION("""COMPUTED_VALUE"""),157.46)</f>
        <v>157.46</v>
      </c>
      <c r="D220" s="2">
        <f>IFERROR(__xludf.DUMMYFUNCTION("""COMPUTED_VALUE"""),45608.66666666667)</f>
        <v>45608.66667</v>
      </c>
      <c r="E220" s="1">
        <f>IFERROR(__xludf.DUMMYFUNCTION("""COMPUTED_VALUE"""),157.46)</f>
        <v>157.46</v>
      </c>
      <c r="G220" s="2">
        <f>IFERROR(__xludf.DUMMYFUNCTION("""COMPUTED_VALUE"""),45608.66666666667)</f>
        <v>45608.66667</v>
      </c>
      <c r="H220" s="1">
        <f>IFERROR(__xludf.DUMMYFUNCTION("""COMPUTED_VALUE"""),153.95)</f>
        <v>153.95</v>
      </c>
      <c r="J220" s="2">
        <f>IFERROR(__xludf.DUMMYFUNCTION("""COMPUTED_VALUE"""),45608.66666666667)</f>
        <v>45608.66667</v>
      </c>
      <c r="K220" s="1">
        <f>IFERROR(__xludf.DUMMYFUNCTION("""COMPUTED_VALUE"""),154.22)</f>
        <v>154.22</v>
      </c>
      <c r="M220" s="2">
        <f>IFERROR(__xludf.DUMMYFUNCTION("""COMPUTED_VALUE"""),45608.66666666667)</f>
        <v>45608.66667</v>
      </c>
      <c r="N220" s="1">
        <f>IFERROR(__xludf.DUMMYFUNCTION("""COMPUTED_VALUE"""),6881681.0)</f>
        <v>6881681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IFERROR(__xludf.DUMMYFUNCTION("""COMPUTED_VALUE"""),154.22)</f>
        <v>154.22</v>
      </c>
      <c r="D221" s="2">
        <f>IFERROR(__xludf.DUMMYFUNCTION("""COMPUTED_VALUE"""),45609.66666666667)</f>
        <v>45609.66667</v>
      </c>
      <c r="E221" s="1">
        <f>IFERROR(__xludf.DUMMYFUNCTION("""COMPUTED_VALUE"""),156.37)</f>
        <v>156.37</v>
      </c>
      <c r="G221" s="2">
        <f>IFERROR(__xludf.DUMMYFUNCTION("""COMPUTED_VALUE"""),45609.66666666667)</f>
        <v>45609.66667</v>
      </c>
      <c r="H221" s="1">
        <f>IFERROR(__xludf.DUMMYFUNCTION("""COMPUTED_VALUE"""),154.22)</f>
        <v>154.22</v>
      </c>
      <c r="J221" s="2">
        <f>IFERROR(__xludf.DUMMYFUNCTION("""COMPUTED_VALUE"""),45609.66666666667)</f>
        <v>45609.66667</v>
      </c>
      <c r="K221" s="1">
        <f>IFERROR(__xludf.DUMMYFUNCTION("""COMPUTED_VALUE"""),155.78)</f>
        <v>155.78</v>
      </c>
      <c r="M221" s="2">
        <f>IFERROR(__xludf.DUMMYFUNCTION("""COMPUTED_VALUE"""),45609.66666666667)</f>
        <v>45609.66667</v>
      </c>
      <c r="N221" s="1">
        <f>IFERROR(__xludf.DUMMYFUNCTION("""COMPUTED_VALUE"""),5325225.0)</f>
        <v>5325225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IFERROR(__xludf.DUMMYFUNCTION("""COMPUTED_VALUE"""),156.24)</f>
        <v>156.24</v>
      </c>
      <c r="D222" s="2">
        <f>IFERROR(__xludf.DUMMYFUNCTION("""COMPUTED_VALUE"""),45610.66666666667)</f>
        <v>45610.66667</v>
      </c>
      <c r="E222" s="1">
        <f>IFERROR(__xludf.DUMMYFUNCTION("""COMPUTED_VALUE"""),157.44)</f>
        <v>157.44</v>
      </c>
      <c r="G222" s="2">
        <f>IFERROR(__xludf.DUMMYFUNCTION("""COMPUTED_VALUE"""),45610.66666666667)</f>
        <v>45610.66667</v>
      </c>
      <c r="H222" s="1">
        <f>IFERROR(__xludf.DUMMYFUNCTION("""COMPUTED_VALUE"""),154.49)</f>
        <v>154.49</v>
      </c>
      <c r="J222" s="2">
        <f>IFERROR(__xludf.DUMMYFUNCTION("""COMPUTED_VALUE"""),45610.66666666667)</f>
        <v>45610.66667</v>
      </c>
      <c r="K222" s="1">
        <f>IFERROR(__xludf.DUMMYFUNCTION("""COMPUTED_VALUE"""),154.93)</f>
        <v>154.93</v>
      </c>
      <c r="M222" s="2">
        <f>IFERROR(__xludf.DUMMYFUNCTION("""COMPUTED_VALUE"""),45610.66666666667)</f>
        <v>45610.66667</v>
      </c>
      <c r="N222" s="1">
        <f>IFERROR(__xludf.DUMMYFUNCTION("""COMPUTED_VALUE"""),4947033.0)</f>
        <v>4947033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IFERROR(__xludf.DUMMYFUNCTION("""COMPUTED_VALUE"""),154.19)</f>
        <v>154.19</v>
      </c>
      <c r="D223" s="2">
        <f>IFERROR(__xludf.DUMMYFUNCTION("""COMPUTED_VALUE"""),45611.66666666667)</f>
        <v>45611.66667</v>
      </c>
      <c r="E223" s="1">
        <f>IFERROR(__xludf.DUMMYFUNCTION("""COMPUTED_VALUE"""),154.25)</f>
        <v>154.25</v>
      </c>
      <c r="G223" s="2">
        <f>IFERROR(__xludf.DUMMYFUNCTION("""COMPUTED_VALUE"""),45611.66666666667)</f>
        <v>45611.66667</v>
      </c>
      <c r="H223" s="1">
        <f>IFERROR(__xludf.DUMMYFUNCTION("""COMPUTED_VALUE"""),152.39)</f>
        <v>152.39</v>
      </c>
      <c r="J223" s="2">
        <f>IFERROR(__xludf.DUMMYFUNCTION("""COMPUTED_VALUE"""),45611.66666666667)</f>
        <v>45611.66667</v>
      </c>
      <c r="K223" s="1">
        <f>IFERROR(__xludf.DUMMYFUNCTION("""COMPUTED_VALUE"""),153.17)</f>
        <v>153.17</v>
      </c>
      <c r="M223" s="2">
        <f>IFERROR(__xludf.DUMMYFUNCTION("""COMPUTED_VALUE"""),45611.66666666667)</f>
        <v>45611.66667</v>
      </c>
      <c r="N223" s="1">
        <f>IFERROR(__xludf.DUMMYFUNCTION("""COMPUTED_VALUE"""),5739677.0)</f>
        <v>5739677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IFERROR(__xludf.DUMMYFUNCTION("""COMPUTED_VALUE"""),153.17)</f>
        <v>153.17</v>
      </c>
      <c r="D224" s="2">
        <f>IFERROR(__xludf.DUMMYFUNCTION("""COMPUTED_VALUE"""),45614.66666666667)</f>
        <v>45614.66667</v>
      </c>
      <c r="E224" s="1">
        <f>IFERROR(__xludf.DUMMYFUNCTION("""COMPUTED_VALUE"""),153.24)</f>
        <v>153.24</v>
      </c>
      <c r="G224" s="2">
        <f>IFERROR(__xludf.DUMMYFUNCTION("""COMPUTED_VALUE"""),45614.66666666667)</f>
        <v>45614.66667</v>
      </c>
      <c r="H224" s="1">
        <f>IFERROR(__xludf.DUMMYFUNCTION("""COMPUTED_VALUE"""),151.53)</f>
        <v>151.53</v>
      </c>
      <c r="J224" s="2">
        <f>IFERROR(__xludf.DUMMYFUNCTION("""COMPUTED_VALUE"""),45614.66666666667)</f>
        <v>45614.66667</v>
      </c>
      <c r="K224" s="1">
        <f>IFERROR(__xludf.DUMMYFUNCTION("""COMPUTED_VALUE"""),152.14)</f>
        <v>152.14</v>
      </c>
      <c r="M224" s="2">
        <f>IFERROR(__xludf.DUMMYFUNCTION("""COMPUTED_VALUE"""),45614.66666666667)</f>
        <v>45614.66667</v>
      </c>
      <c r="N224" s="1">
        <f>IFERROR(__xludf.DUMMYFUNCTION("""COMPUTED_VALUE"""),4785174.0)</f>
        <v>4785174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IFERROR(__xludf.DUMMYFUNCTION("""COMPUTED_VALUE"""),151.13)</f>
        <v>151.13</v>
      </c>
      <c r="D225" s="2">
        <f>IFERROR(__xludf.DUMMYFUNCTION("""COMPUTED_VALUE"""),45615.66666666667)</f>
        <v>45615.66667</v>
      </c>
      <c r="E225" s="1">
        <f>IFERROR(__xludf.DUMMYFUNCTION("""COMPUTED_VALUE"""),152.13)</f>
        <v>152.13</v>
      </c>
      <c r="G225" s="2">
        <f>IFERROR(__xludf.DUMMYFUNCTION("""COMPUTED_VALUE"""),45615.66666666667)</f>
        <v>45615.66667</v>
      </c>
      <c r="H225" s="1">
        <f>IFERROR(__xludf.DUMMYFUNCTION("""COMPUTED_VALUE"""),149.74)</f>
        <v>149.74</v>
      </c>
      <c r="J225" s="2">
        <f>IFERROR(__xludf.DUMMYFUNCTION("""COMPUTED_VALUE"""),45615.66666666667)</f>
        <v>45615.66667</v>
      </c>
      <c r="K225" s="1">
        <f>IFERROR(__xludf.DUMMYFUNCTION("""COMPUTED_VALUE"""),150.68)</f>
        <v>150.68</v>
      </c>
      <c r="M225" s="2">
        <f>IFERROR(__xludf.DUMMYFUNCTION("""COMPUTED_VALUE"""),45615.66666666667)</f>
        <v>45615.66667</v>
      </c>
      <c r="N225" s="1">
        <f>IFERROR(__xludf.DUMMYFUNCTION("""COMPUTED_VALUE"""),3255409.0)</f>
        <v>3255409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IFERROR(__xludf.DUMMYFUNCTION("""COMPUTED_VALUE"""),151.35)</f>
        <v>151.35</v>
      </c>
      <c r="D226" s="2">
        <f>IFERROR(__xludf.DUMMYFUNCTION("""COMPUTED_VALUE"""),45616.66666666667)</f>
        <v>45616.66667</v>
      </c>
      <c r="E226" s="1">
        <f>IFERROR(__xludf.DUMMYFUNCTION("""COMPUTED_VALUE"""),152.06)</f>
        <v>152.06</v>
      </c>
      <c r="G226" s="2">
        <f>IFERROR(__xludf.DUMMYFUNCTION("""COMPUTED_VALUE"""),45616.66666666667)</f>
        <v>45616.66667</v>
      </c>
      <c r="H226" s="1">
        <f>IFERROR(__xludf.DUMMYFUNCTION("""COMPUTED_VALUE"""),147.87)</f>
        <v>147.87</v>
      </c>
      <c r="J226" s="2">
        <f>IFERROR(__xludf.DUMMYFUNCTION("""COMPUTED_VALUE"""),45616.66666666667)</f>
        <v>45616.66667</v>
      </c>
      <c r="K226" s="1">
        <f>IFERROR(__xludf.DUMMYFUNCTION("""COMPUTED_VALUE"""),148.58)</f>
        <v>148.58</v>
      </c>
      <c r="M226" s="2">
        <f>IFERROR(__xludf.DUMMYFUNCTION("""COMPUTED_VALUE"""),45616.66666666667)</f>
        <v>45616.66667</v>
      </c>
      <c r="N226" s="1">
        <f>IFERROR(__xludf.DUMMYFUNCTION("""COMPUTED_VALUE"""),8469314.0)</f>
        <v>8469314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IFERROR(__xludf.DUMMYFUNCTION("""COMPUTED_VALUE"""),147.99)</f>
        <v>147.99</v>
      </c>
      <c r="D227" s="2">
        <f>IFERROR(__xludf.DUMMYFUNCTION("""COMPUTED_VALUE"""),45617.66666666667)</f>
        <v>45617.66667</v>
      </c>
      <c r="E227" s="1">
        <f>IFERROR(__xludf.DUMMYFUNCTION("""COMPUTED_VALUE"""),152.93)</f>
        <v>152.93</v>
      </c>
      <c r="G227" s="2">
        <f>IFERROR(__xludf.DUMMYFUNCTION("""COMPUTED_VALUE"""),45617.66666666667)</f>
        <v>45617.66667</v>
      </c>
      <c r="H227" s="1">
        <f>IFERROR(__xludf.DUMMYFUNCTION("""COMPUTED_VALUE"""),146.78)</f>
        <v>146.78</v>
      </c>
      <c r="J227" s="2">
        <f>IFERROR(__xludf.DUMMYFUNCTION("""COMPUTED_VALUE"""),45617.66666666667)</f>
        <v>45617.66667</v>
      </c>
      <c r="K227" s="1">
        <f>IFERROR(__xludf.DUMMYFUNCTION("""COMPUTED_VALUE"""),152.87)</f>
        <v>152.87</v>
      </c>
      <c r="M227" s="2">
        <f>IFERROR(__xludf.DUMMYFUNCTION("""COMPUTED_VALUE"""),45617.66666666667)</f>
        <v>45617.66667</v>
      </c>
      <c r="N227" s="1">
        <f>IFERROR(__xludf.DUMMYFUNCTION("""COMPUTED_VALUE"""),1.2907224E7)</f>
        <v>12907224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IFERROR(__xludf.DUMMYFUNCTION("""COMPUTED_VALUE"""),152.6)</f>
        <v>152.6</v>
      </c>
      <c r="D228" s="2">
        <f>IFERROR(__xludf.DUMMYFUNCTION("""COMPUTED_VALUE"""),45618.66666666667)</f>
        <v>45618.66667</v>
      </c>
      <c r="E228" s="1">
        <f>IFERROR(__xludf.DUMMYFUNCTION("""COMPUTED_VALUE"""),153.81)</f>
        <v>153.81</v>
      </c>
      <c r="G228" s="2">
        <f>IFERROR(__xludf.DUMMYFUNCTION("""COMPUTED_VALUE"""),45618.66666666667)</f>
        <v>45618.66667</v>
      </c>
      <c r="H228" s="1">
        <f>IFERROR(__xludf.DUMMYFUNCTION("""COMPUTED_VALUE"""),150.93)</f>
        <v>150.93</v>
      </c>
      <c r="J228" s="2">
        <f>IFERROR(__xludf.DUMMYFUNCTION("""COMPUTED_VALUE"""),45618.66666666667)</f>
        <v>45618.66667</v>
      </c>
      <c r="K228" s="1">
        <f>IFERROR(__xludf.DUMMYFUNCTION("""COMPUTED_VALUE"""),152.96)</f>
        <v>152.96</v>
      </c>
      <c r="M228" s="2">
        <f>IFERROR(__xludf.DUMMYFUNCTION("""COMPUTED_VALUE"""),45618.66666666667)</f>
        <v>45618.66667</v>
      </c>
      <c r="N228" s="1">
        <f>IFERROR(__xludf.DUMMYFUNCTION("""COMPUTED_VALUE"""),7168155.0)</f>
        <v>7168155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IFERROR(__xludf.DUMMYFUNCTION("""COMPUTED_VALUE"""),154.53)</f>
        <v>154.53</v>
      </c>
      <c r="D229" s="2">
        <f>IFERROR(__xludf.DUMMYFUNCTION("""COMPUTED_VALUE"""),45621.66666666667)</f>
        <v>45621.66667</v>
      </c>
      <c r="E229" s="1">
        <f>IFERROR(__xludf.DUMMYFUNCTION("""COMPUTED_VALUE"""),161.27)</f>
        <v>161.27</v>
      </c>
      <c r="G229" s="2">
        <f>IFERROR(__xludf.DUMMYFUNCTION("""COMPUTED_VALUE"""),45621.66666666667)</f>
        <v>45621.66667</v>
      </c>
      <c r="H229" s="1">
        <f>IFERROR(__xludf.DUMMYFUNCTION("""COMPUTED_VALUE"""),154.53)</f>
        <v>154.53</v>
      </c>
      <c r="J229" s="2">
        <f>IFERROR(__xludf.DUMMYFUNCTION("""COMPUTED_VALUE"""),45621.66666666667)</f>
        <v>45621.66667</v>
      </c>
      <c r="K229" s="1">
        <f>IFERROR(__xludf.DUMMYFUNCTION("""COMPUTED_VALUE"""),160.37)</f>
        <v>160.37</v>
      </c>
      <c r="M229" s="2">
        <f>IFERROR(__xludf.DUMMYFUNCTION("""COMPUTED_VALUE"""),45621.66666666667)</f>
        <v>45621.66667</v>
      </c>
      <c r="N229" s="1">
        <f>IFERROR(__xludf.DUMMYFUNCTION("""COMPUTED_VALUE"""),1.1181331E7)</f>
        <v>11181331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IFERROR(__xludf.DUMMYFUNCTION("""COMPUTED_VALUE"""),158.93)</f>
        <v>158.93</v>
      </c>
      <c r="D230" s="2">
        <f>IFERROR(__xludf.DUMMYFUNCTION("""COMPUTED_VALUE"""),45622.66666666667)</f>
        <v>45622.66667</v>
      </c>
      <c r="E230" s="1">
        <f>IFERROR(__xludf.DUMMYFUNCTION("""COMPUTED_VALUE"""),158.93)</f>
        <v>158.93</v>
      </c>
      <c r="G230" s="2">
        <f>IFERROR(__xludf.DUMMYFUNCTION("""COMPUTED_VALUE"""),45622.66666666667)</f>
        <v>45622.66667</v>
      </c>
      <c r="H230" s="1">
        <f>IFERROR(__xludf.DUMMYFUNCTION("""COMPUTED_VALUE"""),154.1)</f>
        <v>154.1</v>
      </c>
      <c r="J230" s="2">
        <f>IFERROR(__xludf.DUMMYFUNCTION("""COMPUTED_VALUE"""),45622.66666666667)</f>
        <v>45622.66667</v>
      </c>
      <c r="K230" s="1">
        <f>IFERROR(__xludf.DUMMYFUNCTION("""COMPUTED_VALUE"""),154.35)</f>
        <v>154.35</v>
      </c>
      <c r="M230" s="2">
        <f>IFERROR(__xludf.DUMMYFUNCTION("""COMPUTED_VALUE"""),45622.66666666667)</f>
        <v>45622.66667</v>
      </c>
      <c r="N230" s="1">
        <f>IFERROR(__xludf.DUMMYFUNCTION("""COMPUTED_VALUE"""),7846179.0)</f>
        <v>7846179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IFERROR(__xludf.DUMMYFUNCTION("""COMPUTED_VALUE"""),154.74)</f>
        <v>154.74</v>
      </c>
      <c r="D231" s="2">
        <f>IFERROR(__xludf.DUMMYFUNCTION("""COMPUTED_VALUE"""),45623.66666666667)</f>
        <v>45623.66667</v>
      </c>
      <c r="E231" s="1">
        <f>IFERROR(__xludf.DUMMYFUNCTION("""COMPUTED_VALUE"""),156.23)</f>
        <v>156.23</v>
      </c>
      <c r="G231" s="2">
        <f>IFERROR(__xludf.DUMMYFUNCTION("""COMPUTED_VALUE"""),45623.66666666667)</f>
        <v>45623.66667</v>
      </c>
      <c r="H231" s="1">
        <f>IFERROR(__xludf.DUMMYFUNCTION("""COMPUTED_VALUE"""),153.72)</f>
        <v>153.72</v>
      </c>
      <c r="J231" s="2">
        <f>IFERROR(__xludf.DUMMYFUNCTION("""COMPUTED_VALUE"""),45623.66666666667)</f>
        <v>45623.66667</v>
      </c>
      <c r="K231" s="1">
        <f>IFERROR(__xludf.DUMMYFUNCTION("""COMPUTED_VALUE"""),154.13)</f>
        <v>154.13</v>
      </c>
      <c r="M231" s="2">
        <f>IFERROR(__xludf.DUMMYFUNCTION("""COMPUTED_VALUE"""),45623.66666666667)</f>
        <v>45623.66667</v>
      </c>
      <c r="N231" s="1">
        <f>IFERROR(__xludf.DUMMYFUNCTION("""COMPUTED_VALUE"""),4524910.0)</f>
        <v>4524910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IFERROR(__xludf.DUMMYFUNCTION("""COMPUTED_VALUE"""),154.73)</f>
        <v>154.73</v>
      </c>
      <c r="D232" s="2">
        <f>IFERROR(__xludf.DUMMYFUNCTION("""COMPUTED_VALUE"""),45625.54166666667)</f>
        <v>45625.54167</v>
      </c>
      <c r="E232" s="1">
        <f>IFERROR(__xludf.DUMMYFUNCTION("""COMPUTED_VALUE"""),156.38)</f>
        <v>156.38</v>
      </c>
      <c r="G232" s="2">
        <f>IFERROR(__xludf.DUMMYFUNCTION("""COMPUTED_VALUE"""),45625.54166666667)</f>
        <v>45625.54167</v>
      </c>
      <c r="H232" s="1">
        <f>IFERROR(__xludf.DUMMYFUNCTION("""COMPUTED_VALUE"""),154.58)</f>
        <v>154.58</v>
      </c>
      <c r="J232" s="2">
        <f>IFERROR(__xludf.DUMMYFUNCTION("""COMPUTED_VALUE"""),45625.54166666667)</f>
        <v>45625.54167</v>
      </c>
      <c r="K232" s="1">
        <f>IFERROR(__xludf.DUMMYFUNCTION("""COMPUTED_VALUE"""),155.57)</f>
        <v>155.57</v>
      </c>
      <c r="M232" s="2">
        <f>IFERROR(__xludf.DUMMYFUNCTION("""COMPUTED_VALUE"""),45625.54166666667)</f>
        <v>45625.54167</v>
      </c>
      <c r="N232" s="1">
        <f>IFERROR(__xludf.DUMMYFUNCTION("""COMPUTED_VALUE"""),3052202.0)</f>
        <v>3052202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IFERROR(__xludf.DUMMYFUNCTION("""COMPUTED_VALUE"""),155.45)</f>
        <v>155.45</v>
      </c>
      <c r="D233" s="2">
        <f>IFERROR(__xludf.DUMMYFUNCTION("""COMPUTED_VALUE"""),45628.66666666667)</f>
        <v>45628.66667</v>
      </c>
      <c r="E233" s="1">
        <f>IFERROR(__xludf.DUMMYFUNCTION("""COMPUTED_VALUE"""),156.48)</f>
        <v>156.48</v>
      </c>
      <c r="G233" s="2">
        <f>IFERROR(__xludf.DUMMYFUNCTION("""COMPUTED_VALUE"""),45628.66666666667)</f>
        <v>45628.66667</v>
      </c>
      <c r="H233" s="1">
        <f>IFERROR(__xludf.DUMMYFUNCTION("""COMPUTED_VALUE"""),154.53)</f>
        <v>154.53</v>
      </c>
      <c r="J233" s="2">
        <f>IFERROR(__xludf.DUMMYFUNCTION("""COMPUTED_VALUE"""),45628.66666666667)</f>
        <v>45628.66667</v>
      </c>
      <c r="K233" s="1">
        <f>IFERROR(__xludf.DUMMYFUNCTION("""COMPUTED_VALUE"""),154.53)</f>
        <v>154.53</v>
      </c>
      <c r="M233" s="2">
        <f>IFERROR(__xludf.DUMMYFUNCTION("""COMPUTED_VALUE"""),45628.66666666667)</f>
        <v>45628.66667</v>
      </c>
      <c r="N233" s="1">
        <f>IFERROR(__xludf.DUMMYFUNCTION("""COMPUTED_VALUE"""),7870798.0)</f>
        <v>7870798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IFERROR(__xludf.DUMMYFUNCTION("""COMPUTED_VALUE"""),154.44)</f>
        <v>154.44</v>
      </c>
      <c r="D234" s="2">
        <f>IFERROR(__xludf.DUMMYFUNCTION("""COMPUTED_VALUE"""),45629.66666666667)</f>
        <v>45629.66667</v>
      </c>
      <c r="E234" s="1">
        <f>IFERROR(__xludf.DUMMYFUNCTION("""COMPUTED_VALUE"""),155.25)</f>
        <v>155.25</v>
      </c>
      <c r="G234" s="2">
        <f>IFERROR(__xludf.DUMMYFUNCTION("""COMPUTED_VALUE"""),45629.66666666667)</f>
        <v>45629.66667</v>
      </c>
      <c r="H234" s="1">
        <f>IFERROR(__xludf.DUMMYFUNCTION("""COMPUTED_VALUE"""),153.3)</f>
        <v>153.3</v>
      </c>
      <c r="J234" s="2">
        <f>IFERROR(__xludf.DUMMYFUNCTION("""COMPUTED_VALUE"""),45629.66666666667)</f>
        <v>45629.66667</v>
      </c>
      <c r="K234" s="1">
        <f>IFERROR(__xludf.DUMMYFUNCTION("""COMPUTED_VALUE"""),154.48)</f>
        <v>154.48</v>
      </c>
      <c r="M234" s="2">
        <f>IFERROR(__xludf.DUMMYFUNCTION("""COMPUTED_VALUE"""),45629.66666666667)</f>
        <v>45629.66667</v>
      </c>
      <c r="N234" s="1">
        <f>IFERROR(__xludf.DUMMYFUNCTION("""COMPUTED_VALUE"""),6245187.0)</f>
        <v>6245187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IFERROR(__xludf.DUMMYFUNCTION("""COMPUTED_VALUE"""),154.8)</f>
        <v>154.8</v>
      </c>
      <c r="D235" s="2">
        <f>IFERROR(__xludf.DUMMYFUNCTION("""COMPUTED_VALUE"""),45630.66666666667)</f>
        <v>45630.66667</v>
      </c>
      <c r="E235" s="1">
        <f>IFERROR(__xludf.DUMMYFUNCTION("""COMPUTED_VALUE"""),159.95)</f>
        <v>159.95</v>
      </c>
      <c r="G235" s="2">
        <f>IFERROR(__xludf.DUMMYFUNCTION("""COMPUTED_VALUE"""),45630.66666666667)</f>
        <v>45630.66667</v>
      </c>
      <c r="H235" s="1">
        <f>IFERROR(__xludf.DUMMYFUNCTION("""COMPUTED_VALUE"""),154.18)</f>
        <v>154.18</v>
      </c>
      <c r="J235" s="2">
        <f>IFERROR(__xludf.DUMMYFUNCTION("""COMPUTED_VALUE"""),45630.66666666667)</f>
        <v>45630.66667</v>
      </c>
      <c r="K235" s="1">
        <f>IFERROR(__xludf.DUMMYFUNCTION("""COMPUTED_VALUE"""),159.51)</f>
        <v>159.51</v>
      </c>
      <c r="M235" s="2">
        <f>IFERROR(__xludf.DUMMYFUNCTION("""COMPUTED_VALUE"""),45630.66666666667)</f>
        <v>45630.66667</v>
      </c>
      <c r="N235" s="1">
        <f>IFERROR(__xludf.DUMMYFUNCTION("""COMPUTED_VALUE"""),1.037092E7)</f>
        <v>10370920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IFERROR(__xludf.DUMMYFUNCTION("""COMPUTED_VALUE"""),157.46)</f>
        <v>157.46</v>
      </c>
      <c r="D236" s="2">
        <f>IFERROR(__xludf.DUMMYFUNCTION("""COMPUTED_VALUE"""),45631.66666666667)</f>
        <v>45631.66667</v>
      </c>
      <c r="E236" s="1">
        <f>IFERROR(__xludf.DUMMYFUNCTION("""COMPUTED_VALUE"""),158.29)</f>
        <v>158.29</v>
      </c>
      <c r="G236" s="2">
        <f>IFERROR(__xludf.DUMMYFUNCTION("""COMPUTED_VALUE"""),45631.66666666667)</f>
        <v>45631.66667</v>
      </c>
      <c r="H236" s="1">
        <f>IFERROR(__xludf.DUMMYFUNCTION("""COMPUTED_VALUE"""),155.92)</f>
        <v>155.92</v>
      </c>
      <c r="J236" s="2">
        <f>IFERROR(__xludf.DUMMYFUNCTION("""COMPUTED_VALUE"""),45631.66666666667)</f>
        <v>45631.66667</v>
      </c>
      <c r="K236" s="1">
        <f>IFERROR(__xludf.DUMMYFUNCTION("""COMPUTED_VALUE"""),156.09)</f>
        <v>156.09</v>
      </c>
      <c r="M236" s="2">
        <f>IFERROR(__xludf.DUMMYFUNCTION("""COMPUTED_VALUE"""),45631.66666666667)</f>
        <v>45631.66667</v>
      </c>
      <c r="N236" s="1">
        <f>IFERROR(__xludf.DUMMYFUNCTION("""COMPUTED_VALUE"""),7030914.0)</f>
        <v>7030914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IFERROR(__xludf.DUMMYFUNCTION("""COMPUTED_VALUE"""),157.65)</f>
        <v>157.65</v>
      </c>
      <c r="D237" s="2">
        <f>IFERROR(__xludf.DUMMYFUNCTION("""COMPUTED_VALUE"""),45632.66666666667)</f>
        <v>45632.66667</v>
      </c>
      <c r="E237" s="1">
        <f>IFERROR(__xludf.DUMMYFUNCTION("""COMPUTED_VALUE"""),160.12)</f>
        <v>160.12</v>
      </c>
      <c r="G237" s="2">
        <f>IFERROR(__xludf.DUMMYFUNCTION("""COMPUTED_VALUE"""),45632.66666666667)</f>
        <v>45632.66667</v>
      </c>
      <c r="H237" s="1">
        <f>IFERROR(__xludf.DUMMYFUNCTION("""COMPUTED_VALUE"""),157.65)</f>
        <v>157.65</v>
      </c>
      <c r="J237" s="2">
        <f>IFERROR(__xludf.DUMMYFUNCTION("""COMPUTED_VALUE"""),45632.66666666667)</f>
        <v>45632.66667</v>
      </c>
      <c r="K237" s="1">
        <f>IFERROR(__xludf.DUMMYFUNCTION("""COMPUTED_VALUE"""),159.27)</f>
        <v>159.27</v>
      </c>
      <c r="M237" s="2">
        <f>IFERROR(__xludf.DUMMYFUNCTION("""COMPUTED_VALUE"""),45632.66666666667)</f>
        <v>45632.66667</v>
      </c>
      <c r="N237" s="1">
        <f>IFERROR(__xludf.DUMMYFUNCTION("""COMPUTED_VALUE"""),9025205.0)</f>
        <v>9025205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IFERROR(__xludf.DUMMYFUNCTION("""COMPUTED_VALUE"""),160.74)</f>
        <v>160.74</v>
      </c>
      <c r="D238" s="2">
        <f>IFERROR(__xludf.DUMMYFUNCTION("""COMPUTED_VALUE"""),45635.66666666667)</f>
        <v>45635.66667</v>
      </c>
      <c r="E238" s="1">
        <f>IFERROR(__xludf.DUMMYFUNCTION("""COMPUTED_VALUE"""),170.08)</f>
        <v>170.08</v>
      </c>
      <c r="G238" s="2">
        <f>IFERROR(__xludf.DUMMYFUNCTION("""COMPUTED_VALUE"""),45635.66666666667)</f>
        <v>45635.66667</v>
      </c>
      <c r="H238" s="1">
        <f>IFERROR(__xludf.DUMMYFUNCTION("""COMPUTED_VALUE"""),160.74)</f>
        <v>160.74</v>
      </c>
      <c r="J238" s="2">
        <f>IFERROR(__xludf.DUMMYFUNCTION("""COMPUTED_VALUE"""),45635.66666666667)</f>
        <v>45635.66667</v>
      </c>
      <c r="K238" s="1">
        <f>IFERROR(__xludf.DUMMYFUNCTION("""COMPUTED_VALUE"""),169.45)</f>
        <v>169.45</v>
      </c>
      <c r="M238" s="2">
        <f>IFERROR(__xludf.DUMMYFUNCTION("""COMPUTED_VALUE"""),45635.66666666667)</f>
        <v>45635.66667</v>
      </c>
      <c r="N238" s="1">
        <f>IFERROR(__xludf.DUMMYFUNCTION("""COMPUTED_VALUE"""),1.6429344E7)</f>
        <v>16429344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IFERROR(__xludf.DUMMYFUNCTION("""COMPUTED_VALUE"""),168.34)</f>
        <v>168.34</v>
      </c>
      <c r="D239" s="2">
        <f>IFERROR(__xludf.DUMMYFUNCTION("""COMPUTED_VALUE"""),45636.66666666667)</f>
        <v>45636.66667</v>
      </c>
      <c r="E239" s="1">
        <f>IFERROR(__xludf.DUMMYFUNCTION("""COMPUTED_VALUE"""),170.05)</f>
        <v>170.05</v>
      </c>
      <c r="G239" s="2">
        <f>IFERROR(__xludf.DUMMYFUNCTION("""COMPUTED_VALUE"""),45636.66666666667)</f>
        <v>45636.66667</v>
      </c>
      <c r="H239" s="1">
        <f>IFERROR(__xludf.DUMMYFUNCTION("""COMPUTED_VALUE"""),167.48)</f>
        <v>167.48</v>
      </c>
      <c r="J239" s="2">
        <f>IFERROR(__xludf.DUMMYFUNCTION("""COMPUTED_VALUE"""),45636.66666666667)</f>
        <v>45636.66667</v>
      </c>
      <c r="K239" s="1">
        <f>IFERROR(__xludf.DUMMYFUNCTION("""COMPUTED_VALUE"""),169.15)</f>
        <v>169.15</v>
      </c>
      <c r="M239" s="2">
        <f>IFERROR(__xludf.DUMMYFUNCTION("""COMPUTED_VALUE"""),45636.66666666667)</f>
        <v>45636.66667</v>
      </c>
      <c r="N239" s="1">
        <f>IFERROR(__xludf.DUMMYFUNCTION("""COMPUTED_VALUE"""),8704893.0)</f>
        <v>8704893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IFERROR(__xludf.DUMMYFUNCTION("""COMPUTED_VALUE"""),169.15)</f>
        <v>169.15</v>
      </c>
      <c r="D240" s="2">
        <f>IFERROR(__xludf.DUMMYFUNCTION("""COMPUTED_VALUE"""),45637.66666666667)</f>
        <v>45637.66667</v>
      </c>
      <c r="E240" s="1">
        <f>IFERROR(__xludf.DUMMYFUNCTION("""COMPUTED_VALUE"""),172.7)</f>
        <v>172.7</v>
      </c>
      <c r="G240" s="2">
        <f>IFERROR(__xludf.DUMMYFUNCTION("""COMPUTED_VALUE"""),45637.66666666667)</f>
        <v>45637.66667</v>
      </c>
      <c r="H240" s="1">
        <f>IFERROR(__xludf.DUMMYFUNCTION("""COMPUTED_VALUE"""),169.15)</f>
        <v>169.15</v>
      </c>
      <c r="J240" s="2">
        <f>IFERROR(__xludf.DUMMYFUNCTION("""COMPUTED_VALUE"""),45637.66666666667)</f>
        <v>45637.66667</v>
      </c>
      <c r="K240" s="1">
        <f>IFERROR(__xludf.DUMMYFUNCTION("""COMPUTED_VALUE"""),169.97)</f>
        <v>169.97</v>
      </c>
      <c r="M240" s="2">
        <f>IFERROR(__xludf.DUMMYFUNCTION("""COMPUTED_VALUE"""),45637.66666666667)</f>
        <v>45637.66667</v>
      </c>
      <c r="N240" s="1">
        <f>IFERROR(__xludf.DUMMYFUNCTION("""COMPUTED_VALUE"""),1.0367857E7)</f>
        <v>10367857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IFERROR(__xludf.DUMMYFUNCTION("""COMPUTED_VALUE"""),169.03)</f>
        <v>169.03</v>
      </c>
      <c r="D241" s="2">
        <f>IFERROR(__xludf.DUMMYFUNCTION("""COMPUTED_VALUE"""),45638.66666666667)</f>
        <v>45638.66667</v>
      </c>
      <c r="E241" s="1">
        <f>IFERROR(__xludf.DUMMYFUNCTION("""COMPUTED_VALUE"""),170.25)</f>
        <v>170.25</v>
      </c>
      <c r="G241" s="2">
        <f>IFERROR(__xludf.DUMMYFUNCTION("""COMPUTED_VALUE"""),45638.66666666667)</f>
        <v>45638.66667</v>
      </c>
      <c r="H241" s="1">
        <f>IFERROR(__xludf.DUMMYFUNCTION("""COMPUTED_VALUE"""),168.42)</f>
        <v>168.42</v>
      </c>
      <c r="J241" s="2">
        <f>IFERROR(__xludf.DUMMYFUNCTION("""COMPUTED_VALUE"""),45638.66666666667)</f>
        <v>45638.66667</v>
      </c>
      <c r="K241" s="1">
        <f>IFERROR(__xludf.DUMMYFUNCTION("""COMPUTED_VALUE"""),169.23)</f>
        <v>169.23</v>
      </c>
      <c r="M241" s="2">
        <f>IFERROR(__xludf.DUMMYFUNCTION("""COMPUTED_VALUE"""),45638.66666666667)</f>
        <v>45638.66667</v>
      </c>
      <c r="N241" s="1">
        <f>IFERROR(__xludf.DUMMYFUNCTION("""COMPUTED_VALUE"""),6867897.0)</f>
        <v>6867897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IFERROR(__xludf.DUMMYFUNCTION("""COMPUTED_VALUE"""),169.05)</f>
        <v>169.05</v>
      </c>
      <c r="D242" s="2">
        <f>IFERROR(__xludf.DUMMYFUNCTION("""COMPUTED_VALUE"""),45639.66666666667)</f>
        <v>45639.66667</v>
      </c>
      <c r="E242" s="1">
        <f>IFERROR(__xludf.DUMMYFUNCTION("""COMPUTED_VALUE"""),169.45)</f>
        <v>169.45</v>
      </c>
      <c r="G242" s="2">
        <f>IFERROR(__xludf.DUMMYFUNCTION("""COMPUTED_VALUE"""),45639.66666666667)</f>
        <v>45639.66667</v>
      </c>
      <c r="H242" s="1">
        <f>IFERROR(__xludf.DUMMYFUNCTION("""COMPUTED_VALUE"""),164.77)</f>
        <v>164.77</v>
      </c>
      <c r="J242" s="2">
        <f>IFERROR(__xludf.DUMMYFUNCTION("""COMPUTED_VALUE"""),45639.66666666667)</f>
        <v>45639.66667</v>
      </c>
      <c r="K242" s="1">
        <f>IFERROR(__xludf.DUMMYFUNCTION("""COMPUTED_VALUE"""),166.36)</f>
        <v>166.36</v>
      </c>
      <c r="M242" s="2">
        <f>IFERROR(__xludf.DUMMYFUNCTION("""COMPUTED_VALUE"""),45639.66666666667)</f>
        <v>45639.66667</v>
      </c>
      <c r="N242" s="1">
        <f>IFERROR(__xludf.DUMMYFUNCTION("""COMPUTED_VALUE"""),7241870.0)</f>
        <v>7241870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IFERROR(__xludf.DUMMYFUNCTION("""COMPUTED_VALUE"""),166.16)</f>
        <v>166.16</v>
      </c>
      <c r="D243" s="2">
        <f>IFERROR(__xludf.DUMMYFUNCTION("""COMPUTED_VALUE"""),45642.66666666667)</f>
        <v>45642.66667</v>
      </c>
      <c r="E243" s="1">
        <f>IFERROR(__xludf.DUMMYFUNCTION("""COMPUTED_VALUE"""),167.99)</f>
        <v>167.99</v>
      </c>
      <c r="G243" s="2">
        <f>IFERROR(__xludf.DUMMYFUNCTION("""COMPUTED_VALUE"""),45642.66666666667)</f>
        <v>45642.66667</v>
      </c>
      <c r="H243" s="1">
        <f>IFERROR(__xludf.DUMMYFUNCTION("""COMPUTED_VALUE"""),165.71)</f>
        <v>165.71</v>
      </c>
      <c r="J243" s="2">
        <f>IFERROR(__xludf.DUMMYFUNCTION("""COMPUTED_VALUE"""),45642.66666666667)</f>
        <v>45642.66667</v>
      </c>
      <c r="K243" s="1">
        <f>IFERROR(__xludf.DUMMYFUNCTION("""COMPUTED_VALUE"""),166.24)</f>
        <v>166.24</v>
      </c>
      <c r="M243" s="2">
        <f>IFERROR(__xludf.DUMMYFUNCTION("""COMPUTED_VALUE"""),45642.66666666667)</f>
        <v>45642.66667</v>
      </c>
      <c r="N243" s="1">
        <f>IFERROR(__xludf.DUMMYFUNCTION("""COMPUTED_VALUE"""),5596876.0)</f>
        <v>5596876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IFERROR(__xludf.DUMMYFUNCTION("""COMPUTED_VALUE"""),165.9)</f>
        <v>165.9</v>
      </c>
      <c r="D244" s="2">
        <f>IFERROR(__xludf.DUMMYFUNCTION("""COMPUTED_VALUE"""),45643.66666666667)</f>
        <v>45643.66667</v>
      </c>
      <c r="E244" s="1">
        <f>IFERROR(__xludf.DUMMYFUNCTION("""COMPUTED_VALUE"""),166.8)</f>
        <v>166.8</v>
      </c>
      <c r="G244" s="2">
        <f>IFERROR(__xludf.DUMMYFUNCTION("""COMPUTED_VALUE"""),45643.66666666667)</f>
        <v>45643.66667</v>
      </c>
      <c r="H244" s="1">
        <f>IFERROR(__xludf.DUMMYFUNCTION("""COMPUTED_VALUE"""),163.03)</f>
        <v>163.03</v>
      </c>
      <c r="J244" s="2">
        <f>IFERROR(__xludf.DUMMYFUNCTION("""COMPUTED_VALUE"""),45643.66666666667)</f>
        <v>45643.66667</v>
      </c>
      <c r="K244" s="1">
        <f>IFERROR(__xludf.DUMMYFUNCTION("""COMPUTED_VALUE"""),163.84)</f>
        <v>163.84</v>
      </c>
      <c r="M244" s="2">
        <f>IFERROR(__xludf.DUMMYFUNCTION("""COMPUTED_VALUE"""),45643.66666666667)</f>
        <v>45643.66667</v>
      </c>
      <c r="N244" s="1">
        <f>IFERROR(__xludf.DUMMYFUNCTION("""COMPUTED_VALUE"""),7140678.0)</f>
        <v>7140678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IFERROR(__xludf.DUMMYFUNCTION("""COMPUTED_VALUE"""),163.54)</f>
        <v>163.54</v>
      </c>
      <c r="D245" s="2">
        <f>IFERROR(__xludf.DUMMYFUNCTION("""COMPUTED_VALUE"""),45644.66666666667)</f>
        <v>45644.66667</v>
      </c>
      <c r="E245" s="1">
        <f>IFERROR(__xludf.DUMMYFUNCTION("""COMPUTED_VALUE"""),164.8)</f>
        <v>164.8</v>
      </c>
      <c r="G245" s="2">
        <f>IFERROR(__xludf.DUMMYFUNCTION("""COMPUTED_VALUE"""),45644.66666666667)</f>
        <v>45644.66667</v>
      </c>
      <c r="H245" s="1">
        <f>IFERROR(__xludf.DUMMYFUNCTION("""COMPUTED_VALUE"""),156.1)</f>
        <v>156.1</v>
      </c>
      <c r="J245" s="2">
        <f>IFERROR(__xludf.DUMMYFUNCTION("""COMPUTED_VALUE"""),45644.66666666667)</f>
        <v>45644.66667</v>
      </c>
      <c r="K245" s="1">
        <f>IFERROR(__xludf.DUMMYFUNCTION("""COMPUTED_VALUE"""),156.27)</f>
        <v>156.27</v>
      </c>
      <c r="M245" s="2">
        <f>IFERROR(__xludf.DUMMYFUNCTION("""COMPUTED_VALUE"""),45644.66666666667)</f>
        <v>45644.66667</v>
      </c>
      <c r="N245" s="1">
        <f>IFERROR(__xludf.DUMMYFUNCTION("""COMPUTED_VALUE"""),8401800.0)</f>
        <v>8401800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IFERROR(__xludf.DUMMYFUNCTION("""COMPUTED_VALUE"""),157.98)</f>
        <v>157.98</v>
      </c>
      <c r="D246" s="2">
        <f>IFERROR(__xludf.DUMMYFUNCTION("""COMPUTED_VALUE"""),45645.66666666667)</f>
        <v>45645.66667</v>
      </c>
      <c r="E246" s="1">
        <f>IFERROR(__xludf.DUMMYFUNCTION("""COMPUTED_VALUE"""),159.45)</f>
        <v>159.45</v>
      </c>
      <c r="G246" s="2">
        <f>IFERROR(__xludf.DUMMYFUNCTION("""COMPUTED_VALUE"""),45645.66666666667)</f>
        <v>45645.66667</v>
      </c>
      <c r="H246" s="1">
        <f>IFERROR(__xludf.DUMMYFUNCTION("""COMPUTED_VALUE"""),153.83)</f>
        <v>153.83</v>
      </c>
      <c r="J246" s="2">
        <f>IFERROR(__xludf.DUMMYFUNCTION("""COMPUTED_VALUE"""),45645.66666666667)</f>
        <v>45645.66667</v>
      </c>
      <c r="K246" s="1">
        <f>IFERROR(__xludf.DUMMYFUNCTION("""COMPUTED_VALUE"""),154.84)</f>
        <v>154.84</v>
      </c>
      <c r="M246" s="2">
        <f>IFERROR(__xludf.DUMMYFUNCTION("""COMPUTED_VALUE"""),45645.66666666667)</f>
        <v>45645.66667</v>
      </c>
      <c r="N246" s="1">
        <f>IFERROR(__xludf.DUMMYFUNCTION("""COMPUTED_VALUE"""),9579150.0)</f>
        <v>9579150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IFERROR(__xludf.DUMMYFUNCTION("""COMPUTED_VALUE"""),154.8)</f>
        <v>154.8</v>
      </c>
      <c r="D247" s="2">
        <f>IFERROR(__xludf.DUMMYFUNCTION("""COMPUTED_VALUE"""),45646.66666666667)</f>
        <v>45646.66667</v>
      </c>
      <c r="E247" s="1">
        <f>IFERROR(__xludf.DUMMYFUNCTION("""COMPUTED_VALUE"""),157.62)</f>
        <v>157.62</v>
      </c>
      <c r="G247" s="2">
        <f>IFERROR(__xludf.DUMMYFUNCTION("""COMPUTED_VALUE"""),45646.66666666667)</f>
        <v>45646.66667</v>
      </c>
      <c r="H247" s="1">
        <f>IFERROR(__xludf.DUMMYFUNCTION("""COMPUTED_VALUE"""),153.08)</f>
        <v>153.08</v>
      </c>
      <c r="J247" s="2">
        <f>IFERROR(__xludf.DUMMYFUNCTION("""COMPUTED_VALUE"""),45646.66666666667)</f>
        <v>45646.66667</v>
      </c>
      <c r="K247" s="1">
        <f>IFERROR(__xludf.DUMMYFUNCTION("""COMPUTED_VALUE"""),155.61)</f>
        <v>155.61</v>
      </c>
      <c r="M247" s="2">
        <f>IFERROR(__xludf.DUMMYFUNCTION("""COMPUTED_VALUE"""),45646.66666666667)</f>
        <v>45646.66667</v>
      </c>
      <c r="N247" s="1">
        <f>IFERROR(__xludf.DUMMYFUNCTION("""COMPUTED_VALUE"""),1.0249431E7)</f>
        <v>10249431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IFERROR(__xludf.DUMMYFUNCTION("""COMPUTED_VALUE"""),155.31)</f>
        <v>155.31</v>
      </c>
      <c r="D248" s="2">
        <f>IFERROR(__xludf.DUMMYFUNCTION("""COMPUTED_VALUE"""),45649.66666666667)</f>
        <v>45649.66667</v>
      </c>
      <c r="E248" s="1">
        <f>IFERROR(__xludf.DUMMYFUNCTION("""COMPUTED_VALUE"""),157.34)</f>
        <v>157.34</v>
      </c>
      <c r="G248" s="2">
        <f>IFERROR(__xludf.DUMMYFUNCTION("""COMPUTED_VALUE"""),45649.66666666667)</f>
        <v>45649.66667</v>
      </c>
      <c r="H248" s="1">
        <f>IFERROR(__xludf.DUMMYFUNCTION("""COMPUTED_VALUE"""),154.39)</f>
        <v>154.39</v>
      </c>
      <c r="J248" s="2">
        <f>IFERROR(__xludf.DUMMYFUNCTION("""COMPUTED_VALUE"""),45649.66666666667)</f>
        <v>45649.66667</v>
      </c>
      <c r="K248" s="1">
        <f>IFERROR(__xludf.DUMMYFUNCTION("""COMPUTED_VALUE"""),156.75)</f>
        <v>156.75</v>
      </c>
      <c r="M248" s="2">
        <f>IFERROR(__xludf.DUMMYFUNCTION("""COMPUTED_VALUE"""),45649.66666666667)</f>
        <v>45649.66667</v>
      </c>
      <c r="N248" s="1">
        <f>IFERROR(__xludf.DUMMYFUNCTION("""COMPUTED_VALUE"""),5671374.0)</f>
        <v>5671374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IFERROR(__xludf.DUMMYFUNCTION("""COMPUTED_VALUE"""),156.38)</f>
        <v>156.38</v>
      </c>
      <c r="D249" s="2">
        <f>IFERROR(__xludf.DUMMYFUNCTION("""COMPUTED_VALUE"""),45650.54166666667)</f>
        <v>45650.54167</v>
      </c>
      <c r="E249" s="1">
        <f>IFERROR(__xludf.DUMMYFUNCTION("""COMPUTED_VALUE"""),158.83)</f>
        <v>158.83</v>
      </c>
      <c r="G249" s="2">
        <f>IFERROR(__xludf.DUMMYFUNCTION("""COMPUTED_VALUE"""),45650.54166666667)</f>
        <v>45650.54167</v>
      </c>
      <c r="H249" s="1">
        <f>IFERROR(__xludf.DUMMYFUNCTION("""COMPUTED_VALUE"""),156.24)</f>
        <v>156.24</v>
      </c>
      <c r="J249" s="2">
        <f>IFERROR(__xludf.DUMMYFUNCTION("""COMPUTED_VALUE"""),45650.54166666667)</f>
        <v>45650.54167</v>
      </c>
      <c r="K249" s="1">
        <f>IFERROR(__xludf.DUMMYFUNCTION("""COMPUTED_VALUE"""),158.82)</f>
        <v>158.82</v>
      </c>
      <c r="M249" s="2">
        <f>IFERROR(__xludf.DUMMYFUNCTION("""COMPUTED_VALUE"""),45650.54166666667)</f>
        <v>45650.54167</v>
      </c>
      <c r="N249" s="1">
        <f>IFERROR(__xludf.DUMMYFUNCTION("""COMPUTED_VALUE"""),2199493.0)</f>
        <v>2199493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IFERROR(__xludf.DUMMYFUNCTION("""COMPUTED_VALUE"""),157.87)</f>
        <v>157.87</v>
      </c>
      <c r="D250" s="2">
        <f>IFERROR(__xludf.DUMMYFUNCTION("""COMPUTED_VALUE"""),45652.66666666667)</f>
        <v>45652.66667</v>
      </c>
      <c r="E250" s="1">
        <f>IFERROR(__xludf.DUMMYFUNCTION("""COMPUTED_VALUE"""),159.85)</f>
        <v>159.85</v>
      </c>
      <c r="G250" s="2">
        <f>IFERROR(__xludf.DUMMYFUNCTION("""COMPUTED_VALUE"""),45652.66666666667)</f>
        <v>45652.66667</v>
      </c>
      <c r="H250" s="1">
        <f>IFERROR(__xludf.DUMMYFUNCTION("""COMPUTED_VALUE"""),156.96)</f>
        <v>156.96</v>
      </c>
      <c r="J250" s="2">
        <f>IFERROR(__xludf.DUMMYFUNCTION("""COMPUTED_VALUE"""),45652.66666666667)</f>
        <v>45652.66667</v>
      </c>
      <c r="K250" s="1">
        <f>IFERROR(__xludf.DUMMYFUNCTION("""COMPUTED_VALUE"""),159.02)</f>
        <v>159.02</v>
      </c>
      <c r="M250" s="2">
        <f>IFERROR(__xludf.DUMMYFUNCTION("""COMPUTED_VALUE"""),45652.66666666667)</f>
        <v>45652.66667</v>
      </c>
      <c r="N250" s="1">
        <f>IFERROR(__xludf.DUMMYFUNCTION("""COMPUTED_VALUE"""),5853287.0)</f>
        <v>5853287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IFERROR(__xludf.DUMMYFUNCTION("""COMPUTED_VALUE"""),158.45)</f>
        <v>158.45</v>
      </c>
      <c r="D251" s="2">
        <f>IFERROR(__xludf.DUMMYFUNCTION("""COMPUTED_VALUE"""),45653.66666666667)</f>
        <v>45653.66667</v>
      </c>
      <c r="E251" s="1">
        <f>IFERROR(__xludf.DUMMYFUNCTION("""COMPUTED_VALUE"""),159.72)</f>
        <v>159.72</v>
      </c>
      <c r="G251" s="2">
        <f>IFERROR(__xludf.DUMMYFUNCTION("""COMPUTED_VALUE"""),45653.66666666667)</f>
        <v>45653.66667</v>
      </c>
      <c r="H251" s="1">
        <f>IFERROR(__xludf.DUMMYFUNCTION("""COMPUTED_VALUE"""),157.05)</f>
        <v>157.05</v>
      </c>
      <c r="J251" s="2">
        <f>IFERROR(__xludf.DUMMYFUNCTION("""COMPUTED_VALUE"""),45653.66666666667)</f>
        <v>45653.66667</v>
      </c>
      <c r="K251" s="1">
        <f>IFERROR(__xludf.DUMMYFUNCTION("""COMPUTED_VALUE"""),158.14)</f>
        <v>158.14</v>
      </c>
      <c r="M251" s="2">
        <f>IFERROR(__xludf.DUMMYFUNCTION("""COMPUTED_VALUE"""),45653.66666666667)</f>
        <v>45653.66667</v>
      </c>
      <c r="N251" s="1">
        <f>IFERROR(__xludf.DUMMYFUNCTION("""COMPUTED_VALUE"""),6854062.0)</f>
        <v>6854062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IFERROR(__xludf.DUMMYFUNCTION("""COMPUTED_VALUE"""),157.62)</f>
        <v>157.62</v>
      </c>
      <c r="D252" s="2">
        <f>IFERROR(__xludf.DUMMYFUNCTION("""COMPUTED_VALUE"""),45656.66666666667)</f>
        <v>45656.66667</v>
      </c>
      <c r="E252" s="1">
        <f>IFERROR(__xludf.DUMMYFUNCTION("""COMPUTED_VALUE"""),157.62)</f>
        <v>157.62</v>
      </c>
      <c r="G252" s="2">
        <f>IFERROR(__xludf.DUMMYFUNCTION("""COMPUTED_VALUE"""),45656.66666666667)</f>
        <v>45656.66667</v>
      </c>
      <c r="H252" s="1">
        <f>IFERROR(__xludf.DUMMYFUNCTION("""COMPUTED_VALUE"""),153.69)</f>
        <v>153.69</v>
      </c>
      <c r="J252" s="2">
        <f>IFERROR(__xludf.DUMMYFUNCTION("""COMPUTED_VALUE"""),45656.66666666667)</f>
        <v>45656.66667</v>
      </c>
      <c r="K252" s="1">
        <f>IFERROR(__xludf.DUMMYFUNCTION("""COMPUTED_VALUE"""),155.45)</f>
        <v>155.45</v>
      </c>
      <c r="M252" s="2">
        <f>IFERROR(__xludf.DUMMYFUNCTION("""COMPUTED_VALUE"""),45656.66666666667)</f>
        <v>45656.66667</v>
      </c>
      <c r="N252" s="1">
        <f>IFERROR(__xludf.DUMMYFUNCTION("""COMPUTED_VALUE"""),4928101.0)</f>
        <v>4928101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IFERROR(__xludf.DUMMYFUNCTION("""COMPUTED_VALUE"""),156.09)</f>
        <v>156.09</v>
      </c>
      <c r="D253" s="2">
        <f>IFERROR(__xludf.DUMMYFUNCTION("""COMPUTED_VALUE"""),45657.66666666667)</f>
        <v>45657.66667</v>
      </c>
      <c r="E253" s="1">
        <f>IFERROR(__xludf.DUMMYFUNCTION("""COMPUTED_VALUE"""),157.24)</f>
        <v>157.24</v>
      </c>
      <c r="G253" s="2">
        <f>IFERROR(__xludf.DUMMYFUNCTION("""COMPUTED_VALUE"""),45657.66666666667)</f>
        <v>45657.66667</v>
      </c>
      <c r="H253" s="1">
        <f>IFERROR(__xludf.DUMMYFUNCTION("""COMPUTED_VALUE"""),155.75)</f>
        <v>155.75</v>
      </c>
      <c r="J253" s="2">
        <f>IFERROR(__xludf.DUMMYFUNCTION("""COMPUTED_VALUE"""),45657.66666666667)</f>
        <v>45657.66667</v>
      </c>
      <c r="K253" s="1">
        <f>IFERROR(__xludf.DUMMYFUNCTION("""COMPUTED_VALUE"""),156.62)</f>
        <v>156.62</v>
      </c>
      <c r="M253" s="2">
        <f>IFERROR(__xludf.DUMMYFUNCTION("""COMPUTED_VALUE"""),45657.66666666667)</f>
        <v>45657.66667</v>
      </c>
      <c r="N253" s="1">
        <f>IFERROR(__xludf.DUMMYFUNCTION("""COMPUTED_VALUE"""),4672264.0)</f>
        <v>4672264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IFERROR(__xludf.DUMMYFUNCTION("""COMPUTED_VALUE"""),156.74)</f>
        <v>156.74</v>
      </c>
      <c r="D254" s="2">
        <f>IFERROR(__xludf.DUMMYFUNCTION("""COMPUTED_VALUE"""),45659.66666666667)</f>
        <v>45659.66667</v>
      </c>
      <c r="E254" s="1">
        <f>IFERROR(__xludf.DUMMYFUNCTION("""COMPUTED_VALUE"""),158.68)</f>
        <v>158.68</v>
      </c>
      <c r="G254" s="2">
        <f>IFERROR(__xludf.DUMMYFUNCTION("""COMPUTED_VALUE"""),45659.66666666667)</f>
        <v>45659.66667</v>
      </c>
      <c r="H254" s="1">
        <f>IFERROR(__xludf.DUMMYFUNCTION("""COMPUTED_VALUE"""),155.56)</f>
        <v>155.56</v>
      </c>
      <c r="J254" s="2">
        <f>IFERROR(__xludf.DUMMYFUNCTION("""COMPUTED_VALUE"""),45659.66666666667)</f>
        <v>45659.66667</v>
      </c>
      <c r="K254" s="1">
        <f>IFERROR(__xludf.DUMMYFUNCTION("""COMPUTED_VALUE"""),156.81)</f>
        <v>156.81</v>
      </c>
      <c r="M254" s="2">
        <f>IFERROR(__xludf.DUMMYFUNCTION("""COMPUTED_VALUE"""),45659.66666666667)</f>
        <v>45659.66667</v>
      </c>
      <c r="N254" s="1">
        <f>IFERROR(__xludf.DUMMYFUNCTION("""COMPUTED_VALUE"""),4657490.0)</f>
        <v>4657490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IFERROR(__xludf.DUMMYFUNCTION("""COMPUTED_VALUE"""),156.8)</f>
        <v>156.8</v>
      </c>
      <c r="D255" s="2">
        <f>IFERROR(__xludf.DUMMYFUNCTION("""COMPUTED_VALUE"""),45660.66666666667)</f>
        <v>45660.66667</v>
      </c>
      <c r="E255" s="1">
        <f>IFERROR(__xludf.DUMMYFUNCTION("""COMPUTED_VALUE"""),157.79)</f>
        <v>157.79</v>
      </c>
      <c r="G255" s="2">
        <f>IFERROR(__xludf.DUMMYFUNCTION("""COMPUTED_VALUE"""),45660.66666666667)</f>
        <v>45660.66667</v>
      </c>
      <c r="H255" s="1">
        <f>IFERROR(__xludf.DUMMYFUNCTION("""COMPUTED_VALUE"""),155.38)</f>
        <v>155.38</v>
      </c>
      <c r="J255" s="2">
        <f>IFERROR(__xludf.DUMMYFUNCTION("""COMPUTED_VALUE"""),45660.66666666667)</f>
        <v>45660.66667</v>
      </c>
      <c r="K255" s="1">
        <f>IFERROR(__xludf.DUMMYFUNCTION("""COMPUTED_VALUE"""),157.75)</f>
        <v>157.75</v>
      </c>
      <c r="M255" s="2">
        <f>IFERROR(__xludf.DUMMYFUNCTION("""COMPUTED_VALUE"""),45660.66666666667)</f>
        <v>45660.66667</v>
      </c>
      <c r="N255" s="1">
        <f>IFERROR(__xludf.DUMMYFUNCTION("""COMPUTED_VALUE"""),4914503.0)</f>
        <v>4914503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IFERROR(__xludf.DUMMYFUNCTION("""COMPUTED_VALUE"""),157.89)</f>
        <v>157.89</v>
      </c>
      <c r="D256" s="2">
        <f>IFERROR(__xludf.DUMMYFUNCTION("""COMPUTED_VALUE"""),45663.66666666667)</f>
        <v>45663.66667</v>
      </c>
      <c r="E256" s="1">
        <f>IFERROR(__xludf.DUMMYFUNCTION("""COMPUTED_VALUE"""),163.08)</f>
        <v>163.08</v>
      </c>
      <c r="G256" s="2">
        <f>IFERROR(__xludf.DUMMYFUNCTION("""COMPUTED_VALUE"""),45663.66666666667)</f>
        <v>45663.66667</v>
      </c>
      <c r="H256" s="1">
        <f>IFERROR(__xludf.DUMMYFUNCTION("""COMPUTED_VALUE"""),157.89)</f>
        <v>157.89</v>
      </c>
      <c r="J256" s="2">
        <f>IFERROR(__xludf.DUMMYFUNCTION("""COMPUTED_VALUE"""),45663.66666666667)</f>
        <v>45663.66667</v>
      </c>
      <c r="K256" s="1">
        <f>IFERROR(__xludf.DUMMYFUNCTION("""COMPUTED_VALUE"""),160.88)</f>
        <v>160.88</v>
      </c>
      <c r="M256" s="2">
        <f>IFERROR(__xludf.DUMMYFUNCTION("""COMPUTED_VALUE"""),45663.66666666667)</f>
        <v>45663.66667</v>
      </c>
      <c r="N256" s="1">
        <f>IFERROR(__xludf.DUMMYFUNCTION("""COMPUTED_VALUE"""),6763277.0)</f>
        <v>6763277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IFERROR(__xludf.DUMMYFUNCTION("""COMPUTED_VALUE"""),161.29)</f>
        <v>161.29</v>
      </c>
      <c r="D257" s="2">
        <f>IFERROR(__xludf.DUMMYFUNCTION("""COMPUTED_VALUE"""),45664.66666666667)</f>
        <v>45664.66667</v>
      </c>
      <c r="E257" s="1">
        <f>IFERROR(__xludf.DUMMYFUNCTION("""COMPUTED_VALUE"""),161.93)</f>
        <v>161.93</v>
      </c>
      <c r="G257" s="2">
        <f>IFERROR(__xludf.DUMMYFUNCTION("""COMPUTED_VALUE"""),45664.66666666667)</f>
        <v>45664.66667</v>
      </c>
      <c r="H257" s="1">
        <f>IFERROR(__xludf.DUMMYFUNCTION("""COMPUTED_VALUE"""),159.05)</f>
        <v>159.05</v>
      </c>
      <c r="J257" s="2">
        <f>IFERROR(__xludf.DUMMYFUNCTION("""COMPUTED_VALUE"""),45664.66666666667)</f>
        <v>45664.66667</v>
      </c>
      <c r="K257" s="1">
        <f>IFERROR(__xludf.DUMMYFUNCTION("""COMPUTED_VALUE"""),159.6)</f>
        <v>159.6</v>
      </c>
      <c r="M257" s="2">
        <f>IFERROR(__xludf.DUMMYFUNCTION("""COMPUTED_VALUE"""),45664.66666666667)</f>
        <v>45664.66667</v>
      </c>
      <c r="N257" s="1">
        <f>IFERROR(__xludf.DUMMYFUNCTION("""COMPUTED_VALUE"""),6287803.0)</f>
        <v>6287803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IFERROR(__xludf.DUMMYFUNCTION("""COMPUTED_VALUE"""),158.91)</f>
        <v>158.91</v>
      </c>
      <c r="D258" s="2">
        <f>IFERROR(__xludf.DUMMYFUNCTION("""COMPUTED_VALUE"""),45665.66666666667)</f>
        <v>45665.66667</v>
      </c>
      <c r="E258" s="1">
        <f>IFERROR(__xludf.DUMMYFUNCTION("""COMPUTED_VALUE"""),158.91)</f>
        <v>158.91</v>
      </c>
      <c r="G258" s="2">
        <f>IFERROR(__xludf.DUMMYFUNCTION("""COMPUTED_VALUE"""),45665.66666666667)</f>
        <v>45665.66667</v>
      </c>
      <c r="H258" s="1">
        <f>IFERROR(__xludf.DUMMYFUNCTION("""COMPUTED_VALUE"""),155.47)</f>
        <v>155.47</v>
      </c>
      <c r="J258" s="2">
        <f>IFERROR(__xludf.DUMMYFUNCTION("""COMPUTED_VALUE"""),45665.66666666667)</f>
        <v>45665.66667</v>
      </c>
      <c r="K258" s="1">
        <f>IFERROR(__xludf.DUMMYFUNCTION("""COMPUTED_VALUE"""),158.6)</f>
        <v>158.6</v>
      </c>
      <c r="M258" s="2">
        <f>IFERROR(__xludf.DUMMYFUNCTION("""COMPUTED_VALUE"""),45665.66666666667)</f>
        <v>45665.66667</v>
      </c>
      <c r="N258" s="1">
        <f>IFERROR(__xludf.DUMMYFUNCTION("""COMPUTED_VALUE"""),6487288.0)</f>
        <v>6487288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IFERROR(__xludf.DUMMYFUNCTION("""COMPUTED_VALUE"""),157.95)</f>
        <v>157.95</v>
      </c>
      <c r="D259" s="2">
        <f>IFERROR(__xludf.DUMMYFUNCTION("""COMPUTED_VALUE"""),45667.66666666667)</f>
        <v>45667.66667</v>
      </c>
      <c r="E259" s="1">
        <f>IFERROR(__xludf.DUMMYFUNCTION("""COMPUTED_VALUE"""),164.97)</f>
        <v>164.97</v>
      </c>
      <c r="G259" s="2">
        <f>IFERROR(__xludf.DUMMYFUNCTION("""COMPUTED_VALUE"""),45667.66666666667)</f>
        <v>45667.66667</v>
      </c>
      <c r="H259" s="1">
        <f>IFERROR(__xludf.DUMMYFUNCTION("""COMPUTED_VALUE"""),156.54)</f>
        <v>156.54</v>
      </c>
      <c r="J259" s="2">
        <f>IFERROR(__xludf.DUMMYFUNCTION("""COMPUTED_VALUE"""),45667.66666666667)</f>
        <v>45667.66667</v>
      </c>
      <c r="K259" s="1">
        <f>IFERROR(__xludf.DUMMYFUNCTION("""COMPUTED_VALUE"""),164.2)</f>
        <v>164.2</v>
      </c>
      <c r="M259" s="2">
        <f>IFERROR(__xludf.DUMMYFUNCTION("""COMPUTED_VALUE"""),45667.66666666667)</f>
        <v>45667.66667</v>
      </c>
      <c r="N259" s="1">
        <f>IFERROR(__xludf.DUMMYFUNCTION("""COMPUTED_VALUE"""),8112664.0)</f>
        <v>8112664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IFERROR(__xludf.DUMMYFUNCTION("""COMPUTED_VALUE"""),163.09)</f>
        <v>163.09</v>
      </c>
      <c r="D260" s="2">
        <f>IFERROR(__xludf.DUMMYFUNCTION("""COMPUTED_VALUE"""),45670.66666666667)</f>
        <v>45670.66667</v>
      </c>
      <c r="E260" s="1">
        <f>IFERROR(__xludf.DUMMYFUNCTION("""COMPUTED_VALUE"""),165.08)</f>
        <v>165.08</v>
      </c>
      <c r="G260" s="2">
        <f>IFERROR(__xludf.DUMMYFUNCTION("""COMPUTED_VALUE"""),45670.66666666667)</f>
        <v>45670.66667</v>
      </c>
      <c r="H260" s="1">
        <f>IFERROR(__xludf.DUMMYFUNCTION("""COMPUTED_VALUE"""),161.71)</f>
        <v>161.71</v>
      </c>
      <c r="J260" s="2">
        <f>IFERROR(__xludf.DUMMYFUNCTION("""COMPUTED_VALUE"""),45670.66666666667)</f>
        <v>45670.66667</v>
      </c>
      <c r="K260" s="1">
        <f>IFERROR(__xludf.DUMMYFUNCTION("""COMPUTED_VALUE"""),163.08)</f>
        <v>163.08</v>
      </c>
      <c r="M260" s="2">
        <f>IFERROR(__xludf.DUMMYFUNCTION("""COMPUTED_VALUE"""),45670.66666666667)</f>
        <v>45670.66667</v>
      </c>
      <c r="N260" s="1">
        <f>IFERROR(__xludf.DUMMYFUNCTION("""COMPUTED_VALUE"""),8119159.0)</f>
        <v>8119159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IFERROR(__xludf.DUMMYFUNCTION("""COMPUTED_VALUE"""),163.83)</f>
        <v>163.83</v>
      </c>
      <c r="D261" s="2">
        <f>IFERROR(__xludf.DUMMYFUNCTION("""COMPUTED_VALUE"""),45671.66666666667)</f>
        <v>45671.66667</v>
      </c>
      <c r="E261" s="1">
        <f>IFERROR(__xludf.DUMMYFUNCTION("""COMPUTED_VALUE"""),168.72)</f>
        <v>168.72</v>
      </c>
      <c r="G261" s="2">
        <f>IFERROR(__xludf.DUMMYFUNCTION("""COMPUTED_VALUE"""),45671.66666666667)</f>
        <v>45671.66667</v>
      </c>
      <c r="H261" s="1">
        <f>IFERROR(__xludf.DUMMYFUNCTION("""COMPUTED_VALUE"""),163.83)</f>
        <v>163.83</v>
      </c>
      <c r="J261" s="2">
        <f>IFERROR(__xludf.DUMMYFUNCTION("""COMPUTED_VALUE"""),45671.66666666667)</f>
        <v>45671.66667</v>
      </c>
      <c r="K261" s="1">
        <f>IFERROR(__xludf.DUMMYFUNCTION("""COMPUTED_VALUE"""),167.31)</f>
        <v>167.31</v>
      </c>
      <c r="M261" s="2">
        <f>IFERROR(__xludf.DUMMYFUNCTION("""COMPUTED_VALUE"""),45671.66666666667)</f>
        <v>45671.66667</v>
      </c>
      <c r="N261" s="1">
        <f>IFERROR(__xludf.DUMMYFUNCTION("""COMPUTED_VALUE"""),1.0390137E7)</f>
        <v>10390137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IFERROR(__xludf.DUMMYFUNCTION("""COMPUTED_VALUE"""),172.82)</f>
        <v>172.82</v>
      </c>
      <c r="D262" s="2">
        <f>IFERROR(__xludf.DUMMYFUNCTION("""COMPUTED_VALUE"""),45672.66666666667)</f>
        <v>45672.66667</v>
      </c>
      <c r="E262" s="1">
        <f>IFERROR(__xludf.DUMMYFUNCTION("""COMPUTED_VALUE"""),173.35)</f>
        <v>173.35</v>
      </c>
      <c r="G262" s="2">
        <f>IFERROR(__xludf.DUMMYFUNCTION("""COMPUTED_VALUE"""),45672.66666666667)</f>
        <v>45672.66667</v>
      </c>
      <c r="H262" s="1">
        <f>IFERROR(__xludf.DUMMYFUNCTION("""COMPUTED_VALUE"""),169.02)</f>
        <v>169.02</v>
      </c>
      <c r="J262" s="2">
        <f>IFERROR(__xludf.DUMMYFUNCTION("""COMPUTED_VALUE"""),45672.66666666667)</f>
        <v>45672.66667</v>
      </c>
      <c r="K262" s="1">
        <f>IFERROR(__xludf.DUMMYFUNCTION("""COMPUTED_VALUE"""),170.51)</f>
        <v>170.51</v>
      </c>
      <c r="M262" s="2">
        <f>IFERROR(__xludf.DUMMYFUNCTION("""COMPUTED_VALUE"""),45672.66666666667)</f>
        <v>45672.66667</v>
      </c>
      <c r="N262" s="1">
        <f>IFERROR(__xludf.DUMMYFUNCTION("""COMPUTED_VALUE"""),7555353.0)</f>
        <v>7555353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IFERROR(__xludf.DUMMYFUNCTION("""COMPUTED_VALUE"""),169.98)</f>
        <v>169.98</v>
      </c>
      <c r="D263" s="2">
        <f>IFERROR(__xludf.DUMMYFUNCTION("""COMPUTED_VALUE"""),45673.66666666667)</f>
        <v>45673.66667</v>
      </c>
      <c r="E263" s="1">
        <f>IFERROR(__xludf.DUMMYFUNCTION("""COMPUTED_VALUE"""),172.2)</f>
        <v>172.2</v>
      </c>
      <c r="G263" s="2">
        <f>IFERROR(__xludf.DUMMYFUNCTION("""COMPUTED_VALUE"""),45673.66666666667)</f>
        <v>45673.66667</v>
      </c>
      <c r="H263" s="1">
        <f>IFERROR(__xludf.DUMMYFUNCTION("""COMPUTED_VALUE"""),169.98)</f>
        <v>169.98</v>
      </c>
      <c r="J263" s="2">
        <f>IFERROR(__xludf.DUMMYFUNCTION("""COMPUTED_VALUE"""),45673.66666666667)</f>
        <v>45673.66667</v>
      </c>
      <c r="K263" s="1">
        <f>IFERROR(__xludf.DUMMYFUNCTION("""COMPUTED_VALUE"""),171.79)</f>
        <v>171.79</v>
      </c>
      <c r="M263" s="2">
        <f>IFERROR(__xludf.DUMMYFUNCTION("""COMPUTED_VALUE"""),45673.66666666667)</f>
        <v>45673.66667</v>
      </c>
      <c r="N263" s="1">
        <f>IFERROR(__xludf.DUMMYFUNCTION("""COMPUTED_VALUE"""),8314613.0)</f>
        <v>8314613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IFERROR(__xludf.DUMMYFUNCTION("""COMPUTED_VALUE"""),171.98)</f>
        <v>171.98</v>
      </c>
      <c r="D264" s="2">
        <f>IFERROR(__xludf.DUMMYFUNCTION("""COMPUTED_VALUE"""),45674.66666666667)</f>
        <v>45674.66667</v>
      </c>
      <c r="E264" s="1">
        <f>IFERROR(__xludf.DUMMYFUNCTION("""COMPUTED_VALUE"""),174.17)</f>
        <v>174.17</v>
      </c>
      <c r="G264" s="2">
        <f>IFERROR(__xludf.DUMMYFUNCTION("""COMPUTED_VALUE"""),45674.66666666667)</f>
        <v>45674.66667</v>
      </c>
      <c r="H264" s="1">
        <f>IFERROR(__xludf.DUMMYFUNCTION("""COMPUTED_VALUE"""),171.39)</f>
        <v>171.39</v>
      </c>
      <c r="J264" s="2">
        <f>IFERROR(__xludf.DUMMYFUNCTION("""COMPUTED_VALUE"""),45674.66666666667)</f>
        <v>45674.66667</v>
      </c>
      <c r="K264" s="1">
        <f>IFERROR(__xludf.DUMMYFUNCTION("""COMPUTED_VALUE"""),172.5)</f>
        <v>172.5</v>
      </c>
      <c r="M264" s="2">
        <f>IFERROR(__xludf.DUMMYFUNCTION("""COMPUTED_VALUE"""),45674.66666666667)</f>
        <v>45674.66667</v>
      </c>
      <c r="N264" s="1">
        <f>IFERROR(__xludf.DUMMYFUNCTION("""COMPUTED_VALUE"""),5561627.0)</f>
        <v>5561627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IFERROR(__xludf.DUMMYFUNCTION("""COMPUTED_VALUE"""),172.5)</f>
        <v>172.5</v>
      </c>
      <c r="D265" s="2">
        <f>IFERROR(__xludf.DUMMYFUNCTION("""COMPUTED_VALUE"""),45678.66666666667)</f>
        <v>45678.66667</v>
      </c>
      <c r="E265" s="1">
        <f>IFERROR(__xludf.DUMMYFUNCTION("""COMPUTED_VALUE"""),175.54)</f>
        <v>175.54</v>
      </c>
      <c r="G265" s="2">
        <f>IFERROR(__xludf.DUMMYFUNCTION("""COMPUTED_VALUE"""),45678.66666666667)</f>
        <v>45678.66667</v>
      </c>
      <c r="H265" s="1">
        <f>IFERROR(__xludf.DUMMYFUNCTION("""COMPUTED_VALUE"""),171.87)</f>
        <v>171.87</v>
      </c>
      <c r="J265" s="2">
        <f>IFERROR(__xludf.DUMMYFUNCTION("""COMPUTED_VALUE"""),45678.66666666667)</f>
        <v>45678.66667</v>
      </c>
      <c r="K265" s="1">
        <f>IFERROR(__xludf.DUMMYFUNCTION("""COMPUTED_VALUE"""),174.4)</f>
        <v>174.4</v>
      </c>
      <c r="M265" s="2">
        <f>IFERROR(__xludf.DUMMYFUNCTION("""COMPUTED_VALUE"""),45678.66666666667)</f>
        <v>45678.66667</v>
      </c>
      <c r="N265" s="1">
        <f>IFERROR(__xludf.DUMMYFUNCTION("""COMPUTED_VALUE"""),5069809.0)</f>
        <v>5069809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IFERROR(__xludf.DUMMYFUNCTION("""COMPUTED_VALUE"""),174.33)</f>
        <v>174.33</v>
      </c>
      <c r="D266" s="2">
        <f>IFERROR(__xludf.DUMMYFUNCTION("""COMPUTED_VALUE"""),45679.66666666667)</f>
        <v>45679.66667</v>
      </c>
      <c r="E266" s="1">
        <f>IFERROR(__xludf.DUMMYFUNCTION("""COMPUTED_VALUE"""),175.42)</f>
        <v>175.42</v>
      </c>
      <c r="G266" s="2">
        <f>IFERROR(__xludf.DUMMYFUNCTION("""COMPUTED_VALUE"""),45679.66666666667)</f>
        <v>45679.66667</v>
      </c>
      <c r="H266" s="1">
        <f>IFERROR(__xludf.DUMMYFUNCTION("""COMPUTED_VALUE"""),173.05)</f>
        <v>173.05</v>
      </c>
      <c r="J266" s="2">
        <f>IFERROR(__xludf.DUMMYFUNCTION("""COMPUTED_VALUE"""),45679.66666666667)</f>
        <v>45679.66667</v>
      </c>
      <c r="K266" s="1">
        <f>IFERROR(__xludf.DUMMYFUNCTION("""COMPUTED_VALUE"""),175.14)</f>
        <v>175.14</v>
      </c>
      <c r="M266" s="2">
        <f>IFERROR(__xludf.DUMMYFUNCTION("""COMPUTED_VALUE"""),45679.66666666667)</f>
        <v>45679.66667</v>
      </c>
      <c r="N266" s="1">
        <f>IFERROR(__xludf.DUMMYFUNCTION("""COMPUTED_VALUE"""),6222478.0)</f>
        <v>6222478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IFERROR(__xludf.DUMMYFUNCTION("""COMPUTED_VALUE"""),175.14)</f>
        <v>175.14</v>
      </c>
      <c r="D267" s="2">
        <f>IFERROR(__xludf.DUMMYFUNCTION("""COMPUTED_VALUE"""),45680.66666666667)</f>
        <v>45680.66667</v>
      </c>
      <c r="E267" s="1">
        <f>IFERROR(__xludf.DUMMYFUNCTION("""COMPUTED_VALUE"""),176.6)</f>
        <v>176.6</v>
      </c>
      <c r="G267" s="2">
        <f>IFERROR(__xludf.DUMMYFUNCTION("""COMPUTED_VALUE"""),45680.66666666667)</f>
        <v>45680.66667</v>
      </c>
      <c r="H267" s="1">
        <f>IFERROR(__xludf.DUMMYFUNCTION("""COMPUTED_VALUE"""),173.1)</f>
        <v>173.1</v>
      </c>
      <c r="J267" s="2">
        <f>IFERROR(__xludf.DUMMYFUNCTION("""COMPUTED_VALUE"""),45680.66666666667)</f>
        <v>45680.66667</v>
      </c>
      <c r="K267" s="1">
        <f>IFERROR(__xludf.DUMMYFUNCTION("""COMPUTED_VALUE"""),176.4)</f>
        <v>176.4</v>
      </c>
      <c r="M267" s="2">
        <f>IFERROR(__xludf.DUMMYFUNCTION("""COMPUTED_VALUE"""),45680.66666666667)</f>
        <v>45680.66667</v>
      </c>
      <c r="N267" s="1">
        <f>IFERROR(__xludf.DUMMYFUNCTION("""COMPUTED_VALUE"""),5959452.0)</f>
        <v>5959452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IFERROR(__xludf.DUMMYFUNCTION("""COMPUTED_VALUE"""),176.36)</f>
        <v>176.36</v>
      </c>
      <c r="D268" s="2">
        <f>IFERROR(__xludf.DUMMYFUNCTION("""COMPUTED_VALUE"""),45681.66666666667)</f>
        <v>45681.66667</v>
      </c>
      <c r="E268" s="1">
        <f>IFERROR(__xludf.DUMMYFUNCTION("""COMPUTED_VALUE"""),177.82)</f>
        <v>177.82</v>
      </c>
      <c r="G268" s="2">
        <f>IFERROR(__xludf.DUMMYFUNCTION("""COMPUTED_VALUE"""),45681.66666666667)</f>
        <v>45681.66667</v>
      </c>
      <c r="H268" s="1">
        <f>IFERROR(__xludf.DUMMYFUNCTION("""COMPUTED_VALUE"""),174.6)</f>
        <v>174.6</v>
      </c>
      <c r="J268" s="2">
        <f>IFERROR(__xludf.DUMMYFUNCTION("""COMPUTED_VALUE"""),45681.66666666667)</f>
        <v>45681.66667</v>
      </c>
      <c r="K268" s="1">
        <f>IFERROR(__xludf.DUMMYFUNCTION("""COMPUTED_VALUE"""),176.43)</f>
        <v>176.43</v>
      </c>
      <c r="M268" s="2">
        <f>IFERROR(__xludf.DUMMYFUNCTION("""COMPUTED_VALUE"""),45681.66666666667)</f>
        <v>45681.66667</v>
      </c>
      <c r="N268" s="1">
        <f>IFERROR(__xludf.DUMMYFUNCTION("""COMPUTED_VALUE"""),8948033.0)</f>
        <v>8948033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IFERROR(__xludf.DUMMYFUNCTION("""COMPUTED_VALUE"""),175.29)</f>
        <v>175.29</v>
      </c>
      <c r="D269" s="2">
        <f>IFERROR(__xludf.DUMMYFUNCTION("""COMPUTED_VALUE"""),45684.66666666667)</f>
        <v>45684.66667</v>
      </c>
      <c r="E269" s="1">
        <f>IFERROR(__xludf.DUMMYFUNCTION("""COMPUTED_VALUE"""),178.83)</f>
        <v>178.83</v>
      </c>
      <c r="G269" s="2">
        <f>IFERROR(__xludf.DUMMYFUNCTION("""COMPUTED_VALUE"""),45684.66666666667)</f>
        <v>45684.66667</v>
      </c>
      <c r="H269" s="1">
        <f>IFERROR(__xludf.DUMMYFUNCTION("""COMPUTED_VALUE"""),174.85)</f>
        <v>174.85</v>
      </c>
      <c r="J269" s="2">
        <f>IFERROR(__xludf.DUMMYFUNCTION("""COMPUTED_VALUE"""),45684.66666666667)</f>
        <v>45684.66667</v>
      </c>
      <c r="K269" s="1">
        <f>IFERROR(__xludf.DUMMYFUNCTION("""COMPUTED_VALUE"""),177.27)</f>
        <v>177.27</v>
      </c>
      <c r="M269" s="2">
        <f>IFERROR(__xludf.DUMMYFUNCTION("""COMPUTED_VALUE"""),45684.66666666667)</f>
        <v>45684.66667</v>
      </c>
      <c r="N269" s="1">
        <f>IFERROR(__xludf.DUMMYFUNCTION("""COMPUTED_VALUE"""),9863918.0)</f>
        <v>9863918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IFERROR(__xludf.DUMMYFUNCTION("""COMPUTED_VALUE"""),177.46)</f>
        <v>177.46</v>
      </c>
      <c r="D270" s="2">
        <f>IFERROR(__xludf.DUMMYFUNCTION("""COMPUTED_VALUE"""),45685.66666666667)</f>
        <v>45685.66667</v>
      </c>
      <c r="E270" s="1">
        <f>IFERROR(__xludf.DUMMYFUNCTION("""COMPUTED_VALUE"""),179.28)</f>
        <v>179.28</v>
      </c>
      <c r="G270" s="2">
        <f>IFERROR(__xludf.DUMMYFUNCTION("""COMPUTED_VALUE"""),45685.66666666667)</f>
        <v>45685.66667</v>
      </c>
      <c r="H270" s="1">
        <f>IFERROR(__xludf.DUMMYFUNCTION("""COMPUTED_VALUE"""),176.18)</f>
        <v>176.18</v>
      </c>
      <c r="J270" s="2">
        <f>IFERROR(__xludf.DUMMYFUNCTION("""COMPUTED_VALUE"""),45685.66666666667)</f>
        <v>45685.66667</v>
      </c>
      <c r="K270" s="1">
        <f>IFERROR(__xludf.DUMMYFUNCTION("""COMPUTED_VALUE"""),176.58)</f>
        <v>176.58</v>
      </c>
      <c r="M270" s="2">
        <f>IFERROR(__xludf.DUMMYFUNCTION("""COMPUTED_VALUE"""),45685.66666666667)</f>
        <v>45685.66667</v>
      </c>
      <c r="N270" s="1">
        <f>IFERROR(__xludf.DUMMYFUNCTION("""COMPUTED_VALUE"""),6004917.0)</f>
        <v>6004917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IFERROR(__xludf.DUMMYFUNCTION("""COMPUTED_VALUE"""),176.47)</f>
        <v>176.47</v>
      </c>
      <c r="D271" s="2">
        <f>IFERROR(__xludf.DUMMYFUNCTION("""COMPUTED_VALUE"""),45686.66666666667)</f>
        <v>45686.66667</v>
      </c>
      <c r="E271" s="1">
        <f>IFERROR(__xludf.DUMMYFUNCTION("""COMPUTED_VALUE"""),176.6)</f>
        <v>176.6</v>
      </c>
      <c r="G271" s="2">
        <f>IFERROR(__xludf.DUMMYFUNCTION("""COMPUTED_VALUE"""),45686.66666666667)</f>
        <v>45686.66667</v>
      </c>
      <c r="H271" s="1">
        <f>IFERROR(__xludf.DUMMYFUNCTION("""COMPUTED_VALUE"""),173.16)</f>
        <v>173.16</v>
      </c>
      <c r="J271" s="2">
        <f>IFERROR(__xludf.DUMMYFUNCTION("""COMPUTED_VALUE"""),45686.66666666667)</f>
        <v>45686.66667</v>
      </c>
      <c r="K271" s="1">
        <f>IFERROR(__xludf.DUMMYFUNCTION("""COMPUTED_VALUE"""),174.54)</f>
        <v>174.54</v>
      </c>
      <c r="M271" s="2">
        <f>IFERROR(__xludf.DUMMYFUNCTION("""COMPUTED_VALUE"""),45686.66666666667)</f>
        <v>45686.66667</v>
      </c>
      <c r="N271" s="1">
        <f>IFERROR(__xludf.DUMMYFUNCTION("""COMPUTED_VALUE"""),6166445.0)</f>
        <v>6166445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IFERROR(__xludf.DUMMYFUNCTION("""COMPUTED_VALUE"""),175.63)</f>
        <v>175.63</v>
      </c>
      <c r="D272" s="2">
        <f>IFERROR(__xludf.DUMMYFUNCTION("""COMPUTED_VALUE"""),45687.66666666667)</f>
        <v>45687.66667</v>
      </c>
      <c r="E272" s="1">
        <f>IFERROR(__xludf.DUMMYFUNCTION("""COMPUTED_VALUE"""),175.63)</f>
        <v>175.63</v>
      </c>
      <c r="G272" s="2">
        <f>IFERROR(__xludf.DUMMYFUNCTION("""COMPUTED_VALUE"""),45687.66666666667)</f>
        <v>45687.66667</v>
      </c>
      <c r="H272" s="1">
        <f>IFERROR(__xludf.DUMMYFUNCTION("""COMPUTED_VALUE"""),161.26)</f>
        <v>161.26</v>
      </c>
      <c r="J272" s="2">
        <f>IFERROR(__xludf.DUMMYFUNCTION("""COMPUTED_VALUE"""),45687.66666666667)</f>
        <v>45687.66667</v>
      </c>
      <c r="K272" s="1">
        <f>IFERROR(__xludf.DUMMYFUNCTION("""COMPUTED_VALUE"""),165.44)</f>
        <v>165.44</v>
      </c>
      <c r="M272" s="2">
        <f>IFERROR(__xludf.DUMMYFUNCTION("""COMPUTED_VALUE"""),45687.66666666667)</f>
        <v>45687.66667</v>
      </c>
      <c r="N272" s="1">
        <f>IFERROR(__xludf.DUMMYFUNCTION("""COMPUTED_VALUE"""),9671743.0)</f>
        <v>9671743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IFERROR(__xludf.DUMMYFUNCTION("""COMPUTED_VALUE"""),165.44)</f>
        <v>165.44</v>
      </c>
      <c r="D273" s="2">
        <f>IFERROR(__xludf.DUMMYFUNCTION("""COMPUTED_VALUE"""),45688.66666666667)</f>
        <v>45688.66667</v>
      </c>
      <c r="E273" s="1">
        <f>IFERROR(__xludf.DUMMYFUNCTION("""COMPUTED_VALUE"""),166.18)</f>
        <v>166.18</v>
      </c>
      <c r="G273" s="2">
        <f>IFERROR(__xludf.DUMMYFUNCTION("""COMPUTED_VALUE"""),45688.66666666667)</f>
        <v>45688.66667</v>
      </c>
      <c r="H273" s="1">
        <f>IFERROR(__xludf.DUMMYFUNCTION("""COMPUTED_VALUE"""),160.51)</f>
        <v>160.51</v>
      </c>
      <c r="J273" s="2">
        <f>IFERROR(__xludf.DUMMYFUNCTION("""COMPUTED_VALUE"""),45688.66666666667)</f>
        <v>45688.66667</v>
      </c>
      <c r="K273" s="1">
        <f>IFERROR(__xludf.DUMMYFUNCTION("""COMPUTED_VALUE"""),160.61)</f>
        <v>160.61</v>
      </c>
      <c r="M273" s="2">
        <f>IFERROR(__xludf.DUMMYFUNCTION("""COMPUTED_VALUE"""),45688.66666666667)</f>
        <v>45688.66667</v>
      </c>
      <c r="N273" s="1">
        <f>IFERROR(__xludf.DUMMYFUNCTION("""COMPUTED_VALUE"""),8525742.0)</f>
        <v>8525742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IFERROR(__xludf.DUMMYFUNCTION("""COMPUTED_VALUE"""),159.6)</f>
        <v>159.6</v>
      </c>
      <c r="D274" s="2">
        <f>IFERROR(__xludf.DUMMYFUNCTION("""COMPUTED_VALUE"""),45691.66666666667)</f>
        <v>45691.66667</v>
      </c>
      <c r="E274" s="1">
        <f>IFERROR(__xludf.DUMMYFUNCTION("""COMPUTED_VALUE"""),159.6)</f>
        <v>159.6</v>
      </c>
      <c r="G274" s="2">
        <f>IFERROR(__xludf.DUMMYFUNCTION("""COMPUTED_VALUE"""),45691.66666666667)</f>
        <v>45691.66667</v>
      </c>
      <c r="H274" s="1">
        <f>IFERROR(__xludf.DUMMYFUNCTION("""COMPUTED_VALUE"""),152.76)</f>
        <v>152.76</v>
      </c>
      <c r="J274" s="2">
        <f>IFERROR(__xludf.DUMMYFUNCTION("""COMPUTED_VALUE"""),45691.66666666667)</f>
        <v>45691.66667</v>
      </c>
      <c r="K274" s="1">
        <f>IFERROR(__xludf.DUMMYFUNCTION("""COMPUTED_VALUE"""),154.49)</f>
        <v>154.49</v>
      </c>
      <c r="M274" s="2">
        <f>IFERROR(__xludf.DUMMYFUNCTION("""COMPUTED_VALUE"""),45691.66666666667)</f>
        <v>45691.66667</v>
      </c>
      <c r="N274" s="1">
        <f>IFERROR(__xludf.DUMMYFUNCTION("""COMPUTED_VALUE"""),1.0350639E7)</f>
        <v>10350639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IFERROR(__xludf.DUMMYFUNCTION("""COMPUTED_VALUE"""),154.09)</f>
        <v>154.09</v>
      </c>
      <c r="D275" s="2">
        <f>IFERROR(__xludf.DUMMYFUNCTION("""COMPUTED_VALUE"""),45692.66666666667)</f>
        <v>45692.66667</v>
      </c>
      <c r="E275" s="1">
        <f>IFERROR(__xludf.DUMMYFUNCTION("""COMPUTED_VALUE"""),157.47)</f>
        <v>157.47</v>
      </c>
      <c r="G275" s="2">
        <f>IFERROR(__xludf.DUMMYFUNCTION("""COMPUTED_VALUE"""),45692.66666666667)</f>
        <v>45692.66667</v>
      </c>
      <c r="H275" s="1">
        <f>IFERROR(__xludf.DUMMYFUNCTION("""COMPUTED_VALUE"""),154.09)</f>
        <v>154.09</v>
      </c>
      <c r="J275" s="2">
        <f>IFERROR(__xludf.DUMMYFUNCTION("""COMPUTED_VALUE"""),45692.66666666667)</f>
        <v>45692.66667</v>
      </c>
      <c r="K275" s="1">
        <f>IFERROR(__xludf.DUMMYFUNCTION("""COMPUTED_VALUE"""),156.99)</f>
        <v>156.99</v>
      </c>
      <c r="M275" s="2">
        <f>IFERROR(__xludf.DUMMYFUNCTION("""COMPUTED_VALUE"""),45692.66666666667)</f>
        <v>45692.66667</v>
      </c>
      <c r="N275" s="1">
        <f>IFERROR(__xludf.DUMMYFUNCTION("""COMPUTED_VALUE"""),1.3637165E7)</f>
        <v>13637165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IFERROR(__xludf.DUMMYFUNCTION("""COMPUTED_VALUE"""),157.3)</f>
        <v>157.3</v>
      </c>
      <c r="D276" s="2">
        <f>IFERROR(__xludf.DUMMYFUNCTION("""COMPUTED_VALUE"""),45693.66666666667)</f>
        <v>45693.66667</v>
      </c>
      <c r="E276" s="1">
        <f>IFERROR(__xludf.DUMMYFUNCTION("""COMPUTED_VALUE"""),159.27)</f>
        <v>159.27</v>
      </c>
      <c r="G276" s="2">
        <f>IFERROR(__xludf.DUMMYFUNCTION("""COMPUTED_VALUE"""),45693.66666666667)</f>
        <v>45693.66667</v>
      </c>
      <c r="H276" s="1">
        <f>IFERROR(__xludf.DUMMYFUNCTION("""COMPUTED_VALUE"""),156.94)</f>
        <v>156.94</v>
      </c>
      <c r="J276" s="2">
        <f>IFERROR(__xludf.DUMMYFUNCTION("""COMPUTED_VALUE"""),45693.66666666667)</f>
        <v>45693.66667</v>
      </c>
      <c r="K276" s="1">
        <f>IFERROR(__xludf.DUMMYFUNCTION("""COMPUTED_VALUE"""),158.46)</f>
        <v>158.46</v>
      </c>
      <c r="M276" s="2">
        <f>IFERROR(__xludf.DUMMYFUNCTION("""COMPUTED_VALUE"""),45693.66666666667)</f>
        <v>45693.66667</v>
      </c>
      <c r="N276" s="1">
        <f>IFERROR(__xludf.DUMMYFUNCTION("""COMPUTED_VALUE"""),8364608.0)</f>
        <v>8364608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IFERROR(__xludf.DUMMYFUNCTION("""COMPUTED_VALUE"""),159.32)</f>
        <v>159.32</v>
      </c>
      <c r="D277" s="2">
        <f>IFERROR(__xludf.DUMMYFUNCTION("""COMPUTED_VALUE"""),45694.66666666667)</f>
        <v>45694.66667</v>
      </c>
      <c r="E277" s="1">
        <f>IFERROR(__xludf.DUMMYFUNCTION("""COMPUTED_VALUE"""),161.19)</f>
        <v>161.19</v>
      </c>
      <c r="G277" s="2">
        <f>IFERROR(__xludf.DUMMYFUNCTION("""COMPUTED_VALUE"""),45694.66666666667)</f>
        <v>45694.66667</v>
      </c>
      <c r="H277" s="1">
        <f>IFERROR(__xludf.DUMMYFUNCTION("""COMPUTED_VALUE"""),158.7)</f>
        <v>158.7</v>
      </c>
      <c r="J277" s="2">
        <f>IFERROR(__xludf.DUMMYFUNCTION("""COMPUTED_VALUE"""),45694.66666666667)</f>
        <v>45694.66667</v>
      </c>
      <c r="K277" s="1">
        <f>IFERROR(__xludf.DUMMYFUNCTION("""COMPUTED_VALUE"""),159.88)</f>
        <v>159.88</v>
      </c>
      <c r="M277" s="2">
        <f>IFERROR(__xludf.DUMMYFUNCTION("""COMPUTED_VALUE"""),45694.66666666667)</f>
        <v>45694.66667</v>
      </c>
      <c r="N277" s="1">
        <f>IFERROR(__xludf.DUMMYFUNCTION("""COMPUTED_VALUE"""),9831204.0)</f>
        <v>9831204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IFERROR(__xludf.DUMMYFUNCTION("""COMPUTED_VALUE"""),152.26)</f>
        <v>152.26</v>
      </c>
      <c r="D278" s="2">
        <f>IFERROR(__xludf.DUMMYFUNCTION("""COMPUTED_VALUE"""),45695.66666666667)</f>
        <v>45695.66667</v>
      </c>
      <c r="E278" s="1">
        <f>IFERROR(__xludf.DUMMYFUNCTION("""COMPUTED_VALUE"""),152.48)</f>
        <v>152.48</v>
      </c>
      <c r="G278" s="2">
        <f>IFERROR(__xludf.DUMMYFUNCTION("""COMPUTED_VALUE"""),45695.66666666667)</f>
        <v>45695.66667</v>
      </c>
      <c r="H278" s="1">
        <f>IFERROR(__xludf.DUMMYFUNCTION("""COMPUTED_VALUE"""),148.72)</f>
        <v>148.72</v>
      </c>
      <c r="J278" s="2">
        <f>IFERROR(__xludf.DUMMYFUNCTION("""COMPUTED_VALUE"""),45695.66666666667)</f>
        <v>45695.66667</v>
      </c>
      <c r="K278" s="1">
        <f>IFERROR(__xludf.DUMMYFUNCTION("""COMPUTED_VALUE"""),149.27)</f>
        <v>149.27</v>
      </c>
      <c r="M278" s="2">
        <f>IFERROR(__xludf.DUMMYFUNCTION("""COMPUTED_VALUE"""),45695.66666666667)</f>
        <v>45695.66667</v>
      </c>
      <c r="N278" s="1">
        <f>IFERROR(__xludf.DUMMYFUNCTION("""COMPUTED_VALUE"""),3.646738E7)</f>
        <v>36467380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IFERROR(__xludf.DUMMYFUNCTION("""COMPUTED_VALUE"""),150.73)</f>
        <v>150.73</v>
      </c>
      <c r="D279" s="2">
        <f>IFERROR(__xludf.DUMMYFUNCTION("""COMPUTED_VALUE"""),45698.66666666667)</f>
        <v>45698.66667</v>
      </c>
      <c r="E279" s="1">
        <f>IFERROR(__xludf.DUMMYFUNCTION("""COMPUTED_VALUE"""),150.89)</f>
        <v>150.89</v>
      </c>
      <c r="G279" s="2">
        <f>IFERROR(__xludf.DUMMYFUNCTION("""COMPUTED_VALUE"""),45698.66666666667)</f>
        <v>45698.66667</v>
      </c>
      <c r="H279" s="1">
        <f>IFERROR(__xludf.DUMMYFUNCTION("""COMPUTED_VALUE"""),145.79)</f>
        <v>145.79</v>
      </c>
      <c r="J279" s="2">
        <f>IFERROR(__xludf.DUMMYFUNCTION("""COMPUTED_VALUE"""),45698.66666666667)</f>
        <v>45698.66667</v>
      </c>
      <c r="K279" s="1">
        <f>IFERROR(__xludf.DUMMYFUNCTION("""COMPUTED_VALUE"""),146.0)</f>
        <v>146</v>
      </c>
      <c r="M279" s="2">
        <f>IFERROR(__xludf.DUMMYFUNCTION("""COMPUTED_VALUE"""),45698.66666666667)</f>
        <v>45698.66667</v>
      </c>
      <c r="N279" s="1">
        <f>IFERROR(__xludf.DUMMYFUNCTION("""COMPUTED_VALUE"""),2.0478912E7)</f>
        <v>20478912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IFERROR(__xludf.DUMMYFUNCTION("""COMPUTED_VALUE"""),146.13)</f>
        <v>146.13</v>
      </c>
      <c r="D280" s="2">
        <f>IFERROR(__xludf.DUMMYFUNCTION("""COMPUTED_VALUE"""),45699.66666666667)</f>
        <v>45699.66667</v>
      </c>
      <c r="E280" s="1">
        <f>IFERROR(__xludf.DUMMYFUNCTION("""COMPUTED_VALUE"""),146.83)</f>
        <v>146.83</v>
      </c>
      <c r="G280" s="2">
        <f>IFERROR(__xludf.DUMMYFUNCTION("""COMPUTED_VALUE"""),45699.66666666667)</f>
        <v>45699.66667</v>
      </c>
      <c r="H280" s="1">
        <f>IFERROR(__xludf.DUMMYFUNCTION("""COMPUTED_VALUE"""),144.7)</f>
        <v>144.7</v>
      </c>
      <c r="J280" s="2">
        <f>IFERROR(__xludf.DUMMYFUNCTION("""COMPUTED_VALUE"""),45699.66666666667)</f>
        <v>45699.66667</v>
      </c>
      <c r="K280" s="1">
        <f>IFERROR(__xludf.DUMMYFUNCTION("""COMPUTED_VALUE"""),145.83)</f>
        <v>145.83</v>
      </c>
      <c r="M280" s="2">
        <f>IFERROR(__xludf.DUMMYFUNCTION("""COMPUTED_VALUE"""),45699.66666666667)</f>
        <v>45699.66667</v>
      </c>
      <c r="N280" s="1">
        <f>IFERROR(__xludf.DUMMYFUNCTION("""COMPUTED_VALUE"""),1.6926691E7)</f>
        <v>16926691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IFERROR(__xludf.DUMMYFUNCTION("""COMPUTED_VALUE"""),144.86)</f>
        <v>144.86</v>
      </c>
      <c r="D281" s="2">
        <f>IFERROR(__xludf.DUMMYFUNCTION("""COMPUTED_VALUE"""),45700.66666666667)</f>
        <v>45700.66667</v>
      </c>
      <c r="E281" s="1">
        <f>IFERROR(__xludf.DUMMYFUNCTION("""COMPUTED_VALUE"""),146.06)</f>
        <v>146.06</v>
      </c>
      <c r="G281" s="2">
        <f>IFERROR(__xludf.DUMMYFUNCTION("""COMPUTED_VALUE"""),45700.66666666667)</f>
        <v>45700.66667</v>
      </c>
      <c r="H281" s="1">
        <f>IFERROR(__xludf.DUMMYFUNCTION("""COMPUTED_VALUE"""),143.23)</f>
        <v>143.23</v>
      </c>
      <c r="J281" s="2">
        <f>IFERROR(__xludf.DUMMYFUNCTION("""COMPUTED_VALUE"""),45700.66666666667)</f>
        <v>45700.66667</v>
      </c>
      <c r="K281" s="1">
        <f>IFERROR(__xludf.DUMMYFUNCTION("""COMPUTED_VALUE"""),145.41)</f>
        <v>145.41</v>
      </c>
      <c r="M281" s="2">
        <f>IFERROR(__xludf.DUMMYFUNCTION("""COMPUTED_VALUE"""),45700.66666666667)</f>
        <v>45700.66667</v>
      </c>
      <c r="N281" s="1">
        <f>IFERROR(__xludf.DUMMYFUNCTION("""COMPUTED_VALUE"""),1.3299528E7)</f>
        <v>13299528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IFERROR(__xludf.DUMMYFUNCTION("""COMPUTED_VALUE"""),145.45)</f>
        <v>145.45</v>
      </c>
      <c r="D282" s="2">
        <f>IFERROR(__xludf.DUMMYFUNCTION("""COMPUTED_VALUE"""),45701.66666666667)</f>
        <v>45701.66667</v>
      </c>
      <c r="E282" s="1">
        <f>IFERROR(__xludf.DUMMYFUNCTION("""COMPUTED_VALUE"""),153.03)</f>
        <v>153.03</v>
      </c>
      <c r="G282" s="2">
        <f>IFERROR(__xludf.DUMMYFUNCTION("""COMPUTED_VALUE"""),45701.66666666667)</f>
        <v>45701.66667</v>
      </c>
      <c r="H282" s="1">
        <f>IFERROR(__xludf.DUMMYFUNCTION("""COMPUTED_VALUE"""),140.79)</f>
        <v>140.79</v>
      </c>
      <c r="J282" s="2">
        <f>IFERROR(__xludf.DUMMYFUNCTION("""COMPUTED_VALUE"""),45701.66666666667)</f>
        <v>45701.66667</v>
      </c>
      <c r="K282" s="1">
        <f>IFERROR(__xludf.DUMMYFUNCTION("""COMPUTED_VALUE"""),149.06)</f>
        <v>149.06</v>
      </c>
      <c r="M282" s="2">
        <f>IFERROR(__xludf.DUMMYFUNCTION("""COMPUTED_VALUE"""),45701.66666666667)</f>
        <v>45701.66667</v>
      </c>
      <c r="N282" s="1">
        <f>IFERROR(__xludf.DUMMYFUNCTION("""COMPUTED_VALUE"""),1.395944E7)</f>
        <v>13959440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IFERROR(__xludf.DUMMYFUNCTION("""COMPUTED_VALUE"""),148.83)</f>
        <v>148.83</v>
      </c>
      <c r="D283" s="2">
        <f>IFERROR(__xludf.DUMMYFUNCTION("""COMPUTED_VALUE"""),45702.66666666667)</f>
        <v>45702.66667</v>
      </c>
      <c r="E283" s="1">
        <f>IFERROR(__xludf.DUMMYFUNCTION("""COMPUTED_VALUE"""),151.2)</f>
        <v>151.2</v>
      </c>
      <c r="G283" s="2">
        <f>IFERROR(__xludf.DUMMYFUNCTION("""COMPUTED_VALUE"""),45702.66666666667)</f>
        <v>45702.66667</v>
      </c>
      <c r="H283" s="1">
        <f>IFERROR(__xludf.DUMMYFUNCTION("""COMPUTED_VALUE"""),147.03)</f>
        <v>147.03</v>
      </c>
      <c r="J283" s="2">
        <f>IFERROR(__xludf.DUMMYFUNCTION("""COMPUTED_VALUE"""),45702.66666666667)</f>
        <v>45702.66667</v>
      </c>
      <c r="K283" s="1">
        <f>IFERROR(__xludf.DUMMYFUNCTION("""COMPUTED_VALUE"""),147.9)</f>
        <v>147.9</v>
      </c>
      <c r="M283" s="2">
        <f>IFERROR(__xludf.DUMMYFUNCTION("""COMPUTED_VALUE"""),45702.66666666667)</f>
        <v>45702.66667</v>
      </c>
      <c r="N283" s="1">
        <f>IFERROR(__xludf.DUMMYFUNCTION("""COMPUTED_VALUE"""),9229263.0)</f>
        <v>9229263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IFERROR(__xludf.DUMMYFUNCTION("""COMPUTED_VALUE"""),147.69)</f>
        <v>147.69</v>
      </c>
      <c r="D284" s="2">
        <f>IFERROR(__xludf.DUMMYFUNCTION("""COMPUTED_VALUE"""),45706.66666666667)</f>
        <v>45706.66667</v>
      </c>
      <c r="E284" s="1">
        <f>IFERROR(__xludf.DUMMYFUNCTION("""COMPUTED_VALUE"""),148.33)</f>
        <v>148.33</v>
      </c>
      <c r="G284" s="2">
        <f>IFERROR(__xludf.DUMMYFUNCTION("""COMPUTED_VALUE"""),45706.66666666667)</f>
        <v>45706.66667</v>
      </c>
      <c r="H284" s="1">
        <f>IFERROR(__xludf.DUMMYFUNCTION("""COMPUTED_VALUE"""),145.48)</f>
        <v>145.48</v>
      </c>
      <c r="J284" s="2">
        <f>IFERROR(__xludf.DUMMYFUNCTION("""COMPUTED_VALUE"""),45706.66666666667)</f>
        <v>45706.66667</v>
      </c>
      <c r="K284" s="1">
        <f>IFERROR(__xludf.DUMMYFUNCTION("""COMPUTED_VALUE"""),147.69)</f>
        <v>147.69</v>
      </c>
      <c r="M284" s="2">
        <f>IFERROR(__xludf.DUMMYFUNCTION("""COMPUTED_VALUE"""),45706.66666666667)</f>
        <v>45706.66667</v>
      </c>
      <c r="N284" s="1">
        <f>IFERROR(__xludf.DUMMYFUNCTION("""COMPUTED_VALUE"""),9737926.0)</f>
        <v>9737926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IFERROR(__xludf.DUMMYFUNCTION("""COMPUTED_VALUE"""),145.84)</f>
        <v>145.84</v>
      </c>
      <c r="D285" s="2">
        <f>IFERROR(__xludf.DUMMYFUNCTION("""COMPUTED_VALUE"""),45707.66666666667)</f>
        <v>45707.66667</v>
      </c>
      <c r="E285" s="1">
        <f>IFERROR(__xludf.DUMMYFUNCTION("""COMPUTED_VALUE"""),149.69)</f>
        <v>149.69</v>
      </c>
      <c r="G285" s="2">
        <f>IFERROR(__xludf.DUMMYFUNCTION("""COMPUTED_VALUE"""),45707.66666666667)</f>
        <v>45707.66667</v>
      </c>
      <c r="H285" s="1">
        <f>IFERROR(__xludf.DUMMYFUNCTION("""COMPUTED_VALUE"""),145.57)</f>
        <v>145.57</v>
      </c>
      <c r="J285" s="2">
        <f>IFERROR(__xludf.DUMMYFUNCTION("""COMPUTED_VALUE"""),45707.66666666667)</f>
        <v>45707.66667</v>
      </c>
      <c r="K285" s="1">
        <f>IFERROR(__xludf.DUMMYFUNCTION("""COMPUTED_VALUE"""),149.62)</f>
        <v>149.62</v>
      </c>
      <c r="M285" s="2">
        <f>IFERROR(__xludf.DUMMYFUNCTION("""COMPUTED_VALUE"""),45707.66666666667)</f>
        <v>45707.66667</v>
      </c>
      <c r="N285" s="1">
        <f>IFERROR(__xludf.DUMMYFUNCTION("""COMPUTED_VALUE"""),1.3886314E7)</f>
        <v>13886314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IFERROR(__xludf.DUMMYFUNCTION("""COMPUTED_VALUE"""),148.86)</f>
        <v>148.86</v>
      </c>
      <c r="D286" s="2">
        <f>IFERROR(__xludf.DUMMYFUNCTION("""COMPUTED_VALUE"""),45708.66666666667)</f>
        <v>45708.66667</v>
      </c>
      <c r="E286" s="1">
        <f>IFERROR(__xludf.DUMMYFUNCTION("""COMPUTED_VALUE"""),149.52)</f>
        <v>149.52</v>
      </c>
      <c r="G286" s="2">
        <f>IFERROR(__xludf.DUMMYFUNCTION("""COMPUTED_VALUE"""),45708.66666666667)</f>
        <v>45708.66667</v>
      </c>
      <c r="H286" s="1">
        <f>IFERROR(__xludf.DUMMYFUNCTION("""COMPUTED_VALUE"""),146.83)</f>
        <v>146.83</v>
      </c>
      <c r="J286" s="2">
        <f>IFERROR(__xludf.DUMMYFUNCTION("""COMPUTED_VALUE"""),45708.66666666667)</f>
        <v>45708.66667</v>
      </c>
      <c r="K286" s="1">
        <f>IFERROR(__xludf.DUMMYFUNCTION("""COMPUTED_VALUE"""),148.37)</f>
        <v>148.37</v>
      </c>
      <c r="M286" s="2">
        <f>IFERROR(__xludf.DUMMYFUNCTION("""COMPUTED_VALUE"""),45708.66666666667)</f>
        <v>45708.66667</v>
      </c>
      <c r="N286" s="1">
        <f>IFERROR(__xludf.DUMMYFUNCTION("""COMPUTED_VALUE"""),9784010.0)</f>
        <v>9784010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IFERROR(__xludf.DUMMYFUNCTION("""COMPUTED_VALUE"""),148.81)</f>
        <v>148.81</v>
      </c>
      <c r="D287" s="2">
        <f>IFERROR(__xludf.DUMMYFUNCTION("""COMPUTED_VALUE"""),45709.66666666667)</f>
        <v>45709.66667</v>
      </c>
      <c r="E287" s="1">
        <f>IFERROR(__xludf.DUMMYFUNCTION("""COMPUTED_VALUE"""),150.44)</f>
        <v>150.44</v>
      </c>
      <c r="G287" s="2">
        <f>IFERROR(__xludf.DUMMYFUNCTION("""COMPUTED_VALUE"""),45709.66666666667)</f>
        <v>45709.66667</v>
      </c>
      <c r="H287" s="1">
        <f>IFERROR(__xludf.DUMMYFUNCTION("""COMPUTED_VALUE"""),142.84)</f>
        <v>142.84</v>
      </c>
      <c r="J287" s="2">
        <f>IFERROR(__xludf.DUMMYFUNCTION("""COMPUTED_VALUE"""),45709.66666666667)</f>
        <v>45709.66667</v>
      </c>
      <c r="K287" s="1">
        <f>IFERROR(__xludf.DUMMYFUNCTION("""COMPUTED_VALUE"""),142.84)</f>
        <v>142.84</v>
      </c>
      <c r="M287" s="2">
        <f>IFERROR(__xludf.DUMMYFUNCTION("""COMPUTED_VALUE"""),45709.66666666667)</f>
        <v>45709.66667</v>
      </c>
      <c r="N287" s="1">
        <f>IFERROR(__xludf.DUMMYFUNCTION("""COMPUTED_VALUE"""),1.2679293E7)</f>
        <v>12679293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IFERROR(__xludf.DUMMYFUNCTION("""COMPUTED_VALUE"""),142.84)</f>
        <v>142.84</v>
      </c>
      <c r="D288" s="2">
        <f>IFERROR(__xludf.DUMMYFUNCTION("""COMPUTED_VALUE"""),45712.66666666667)</f>
        <v>45712.66667</v>
      </c>
      <c r="E288" s="1">
        <f>IFERROR(__xludf.DUMMYFUNCTION("""COMPUTED_VALUE"""),143.64)</f>
        <v>143.64</v>
      </c>
      <c r="G288" s="2">
        <f>IFERROR(__xludf.DUMMYFUNCTION("""COMPUTED_VALUE"""),45712.66666666667)</f>
        <v>45712.66667</v>
      </c>
      <c r="H288" s="1">
        <f>IFERROR(__xludf.DUMMYFUNCTION("""COMPUTED_VALUE"""),139.46)</f>
        <v>139.46</v>
      </c>
      <c r="J288" s="2">
        <f>IFERROR(__xludf.DUMMYFUNCTION("""COMPUTED_VALUE"""),45712.66666666667)</f>
        <v>45712.66667</v>
      </c>
      <c r="K288" s="1">
        <f>IFERROR(__xludf.DUMMYFUNCTION("""COMPUTED_VALUE"""),139.48)</f>
        <v>139.48</v>
      </c>
      <c r="M288" s="2">
        <f>IFERROR(__xludf.DUMMYFUNCTION("""COMPUTED_VALUE"""),45712.66666666667)</f>
        <v>45712.66667</v>
      </c>
      <c r="N288" s="1">
        <f>IFERROR(__xludf.DUMMYFUNCTION("""COMPUTED_VALUE"""),1.7279458E7)</f>
        <v>17279458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IFERROR(__xludf.DUMMYFUNCTION("""COMPUTED_VALUE"""),139.56)</f>
        <v>139.56</v>
      </c>
      <c r="D289" s="2">
        <f>IFERROR(__xludf.DUMMYFUNCTION("""COMPUTED_VALUE"""),45713.66666666667)</f>
        <v>45713.66667</v>
      </c>
      <c r="E289" s="1">
        <f>IFERROR(__xludf.DUMMYFUNCTION("""COMPUTED_VALUE"""),144.23)</f>
        <v>144.23</v>
      </c>
      <c r="G289" s="2">
        <f>IFERROR(__xludf.DUMMYFUNCTION("""COMPUTED_VALUE"""),45713.66666666667)</f>
        <v>45713.66667</v>
      </c>
      <c r="H289" s="1">
        <f>IFERROR(__xludf.DUMMYFUNCTION("""COMPUTED_VALUE"""),139.56)</f>
        <v>139.56</v>
      </c>
      <c r="J289" s="2">
        <f>IFERROR(__xludf.DUMMYFUNCTION("""COMPUTED_VALUE"""),45713.66666666667)</f>
        <v>45713.66667</v>
      </c>
      <c r="K289" s="1">
        <f>IFERROR(__xludf.DUMMYFUNCTION("""COMPUTED_VALUE"""),143.51)</f>
        <v>143.51</v>
      </c>
      <c r="M289" s="2">
        <f>IFERROR(__xludf.DUMMYFUNCTION("""COMPUTED_VALUE"""),45713.66666666667)</f>
        <v>45713.66667</v>
      </c>
      <c r="N289" s="1">
        <f>IFERROR(__xludf.DUMMYFUNCTION("""COMPUTED_VALUE"""),1.8989263E7)</f>
        <v>18989263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IFERROR(__xludf.DUMMYFUNCTION("""COMPUTED_VALUE"""),143.51)</f>
        <v>143.51</v>
      </c>
      <c r="D290" s="2">
        <f>IFERROR(__xludf.DUMMYFUNCTION("""COMPUTED_VALUE"""),45714.66666666667)</f>
        <v>45714.66667</v>
      </c>
      <c r="E290" s="1">
        <f>IFERROR(__xludf.DUMMYFUNCTION("""COMPUTED_VALUE"""),146.57)</f>
        <v>146.57</v>
      </c>
      <c r="G290" s="2">
        <f>IFERROR(__xludf.DUMMYFUNCTION("""COMPUTED_VALUE"""),45714.66666666667)</f>
        <v>45714.66667</v>
      </c>
      <c r="H290" s="1">
        <f>IFERROR(__xludf.DUMMYFUNCTION("""COMPUTED_VALUE"""),143.39)</f>
        <v>143.39</v>
      </c>
      <c r="J290" s="2">
        <f>IFERROR(__xludf.DUMMYFUNCTION("""COMPUTED_VALUE"""),45714.66666666667)</f>
        <v>45714.66667</v>
      </c>
      <c r="K290" s="1">
        <f>IFERROR(__xludf.DUMMYFUNCTION("""COMPUTED_VALUE"""),143.9)</f>
        <v>143.9</v>
      </c>
      <c r="M290" s="2">
        <f>IFERROR(__xludf.DUMMYFUNCTION("""COMPUTED_VALUE"""),45714.66666666667)</f>
        <v>45714.66667</v>
      </c>
      <c r="N290" s="1">
        <f>IFERROR(__xludf.DUMMYFUNCTION("""COMPUTED_VALUE"""),1.9454522E7)</f>
        <v>19454522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IFERROR(__xludf.DUMMYFUNCTION("""COMPUTED_VALUE"""),144.38)</f>
        <v>144.38</v>
      </c>
      <c r="D291" s="2">
        <f>IFERROR(__xludf.DUMMYFUNCTION("""COMPUTED_VALUE"""),45715.66666666667)</f>
        <v>45715.66667</v>
      </c>
      <c r="E291" s="1">
        <f>IFERROR(__xludf.DUMMYFUNCTION("""COMPUTED_VALUE"""),144.56)</f>
        <v>144.56</v>
      </c>
      <c r="G291" s="2">
        <f>IFERROR(__xludf.DUMMYFUNCTION("""COMPUTED_VALUE"""),45715.66666666667)</f>
        <v>45715.66667</v>
      </c>
      <c r="H291" s="1">
        <f>IFERROR(__xludf.DUMMYFUNCTION("""COMPUTED_VALUE"""),140.39)</f>
        <v>140.39</v>
      </c>
      <c r="J291" s="2">
        <f>IFERROR(__xludf.DUMMYFUNCTION("""COMPUTED_VALUE"""),45715.66666666667)</f>
        <v>45715.66667</v>
      </c>
      <c r="K291" s="1">
        <f>IFERROR(__xludf.DUMMYFUNCTION("""COMPUTED_VALUE"""),140.44)</f>
        <v>140.44</v>
      </c>
      <c r="M291" s="2">
        <f>IFERROR(__xludf.DUMMYFUNCTION("""COMPUTED_VALUE"""),45715.66666666667)</f>
        <v>45715.66667</v>
      </c>
      <c r="N291" s="1">
        <f>IFERROR(__xludf.DUMMYFUNCTION("""COMPUTED_VALUE"""),2.2198589E7)</f>
        <v>22198589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IFERROR(__xludf.DUMMYFUNCTION("""COMPUTED_VALUE"""),140.32)</f>
        <v>140.32</v>
      </c>
      <c r="D292" s="2">
        <f>IFERROR(__xludf.DUMMYFUNCTION("""COMPUTED_VALUE"""),45716.66666666667)</f>
        <v>45716.66667</v>
      </c>
      <c r="E292" s="1">
        <f>IFERROR(__xludf.DUMMYFUNCTION("""COMPUTED_VALUE"""),141.39)</f>
        <v>141.39</v>
      </c>
      <c r="G292" s="2">
        <f>IFERROR(__xludf.DUMMYFUNCTION("""COMPUTED_VALUE"""),45716.66666666667)</f>
        <v>45716.66667</v>
      </c>
      <c r="H292" s="1">
        <f>IFERROR(__xludf.DUMMYFUNCTION("""COMPUTED_VALUE"""),137.72)</f>
        <v>137.72</v>
      </c>
      <c r="J292" s="2">
        <f>IFERROR(__xludf.DUMMYFUNCTION("""COMPUTED_VALUE"""),45716.66666666667)</f>
        <v>45716.66667</v>
      </c>
      <c r="K292" s="1">
        <f>IFERROR(__xludf.DUMMYFUNCTION("""COMPUTED_VALUE"""),141.18)</f>
        <v>141.18</v>
      </c>
      <c r="M292" s="2">
        <f>IFERROR(__xludf.DUMMYFUNCTION("""COMPUTED_VALUE"""),45716.66666666667)</f>
        <v>45716.66667</v>
      </c>
      <c r="N292" s="1">
        <f>IFERROR(__xludf.DUMMYFUNCTION("""COMPUTED_VALUE"""),1.8772056E7)</f>
        <v>18772056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IFERROR(__xludf.DUMMYFUNCTION("""COMPUTED_VALUE"""),141.26)</f>
        <v>141.26</v>
      </c>
      <c r="D293" s="2">
        <f>IFERROR(__xludf.DUMMYFUNCTION("""COMPUTED_VALUE"""),45719.66666666667)</f>
        <v>45719.66667</v>
      </c>
      <c r="E293" s="1">
        <f>IFERROR(__xludf.DUMMYFUNCTION("""COMPUTED_VALUE"""),142.43)</f>
        <v>142.43</v>
      </c>
      <c r="G293" s="2">
        <f>IFERROR(__xludf.DUMMYFUNCTION("""COMPUTED_VALUE"""),45719.66666666667)</f>
        <v>45719.66667</v>
      </c>
      <c r="H293" s="1">
        <f>IFERROR(__xludf.DUMMYFUNCTION("""COMPUTED_VALUE"""),135.07)</f>
        <v>135.07</v>
      </c>
      <c r="J293" s="2">
        <f>IFERROR(__xludf.DUMMYFUNCTION("""COMPUTED_VALUE"""),45719.66666666667)</f>
        <v>45719.66667</v>
      </c>
      <c r="K293" s="1">
        <f>IFERROR(__xludf.DUMMYFUNCTION("""COMPUTED_VALUE"""),135.35)</f>
        <v>135.35</v>
      </c>
      <c r="M293" s="2">
        <f>IFERROR(__xludf.DUMMYFUNCTION("""COMPUTED_VALUE"""),45719.66666666667)</f>
        <v>45719.66667</v>
      </c>
      <c r="N293" s="1">
        <f>IFERROR(__xludf.DUMMYFUNCTION("""COMPUTED_VALUE"""),1.2627224E7)</f>
        <v>12627224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IFERROR(__xludf.DUMMYFUNCTION("""COMPUTED_VALUE"""),134.14)</f>
        <v>134.14</v>
      </c>
      <c r="D294" s="2">
        <f>IFERROR(__xludf.DUMMYFUNCTION("""COMPUTED_VALUE"""),45720.66666666667)</f>
        <v>45720.66667</v>
      </c>
      <c r="E294" s="1">
        <f>IFERROR(__xludf.DUMMYFUNCTION("""COMPUTED_VALUE"""),134.14)</f>
        <v>134.14</v>
      </c>
      <c r="G294" s="2">
        <f>IFERROR(__xludf.DUMMYFUNCTION("""COMPUTED_VALUE"""),45720.66666666667)</f>
        <v>45720.66667</v>
      </c>
      <c r="H294" s="1">
        <f>IFERROR(__xludf.DUMMYFUNCTION("""COMPUTED_VALUE"""),128.57)</f>
        <v>128.57</v>
      </c>
      <c r="J294" s="2">
        <f>IFERROR(__xludf.DUMMYFUNCTION("""COMPUTED_VALUE"""),45720.66666666667)</f>
        <v>45720.66667</v>
      </c>
      <c r="K294" s="1">
        <f>IFERROR(__xludf.DUMMYFUNCTION("""COMPUTED_VALUE"""),128.77)</f>
        <v>128.77</v>
      </c>
      <c r="M294" s="2">
        <f>IFERROR(__xludf.DUMMYFUNCTION("""COMPUTED_VALUE"""),45720.66666666667)</f>
        <v>45720.66667</v>
      </c>
      <c r="N294" s="1">
        <f>IFERROR(__xludf.DUMMYFUNCTION("""COMPUTED_VALUE"""),1.3946877E7)</f>
        <v>13946877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IFERROR(__xludf.DUMMYFUNCTION("""COMPUTED_VALUE"""),129.6)</f>
        <v>129.6</v>
      </c>
      <c r="D295" s="2">
        <f>IFERROR(__xludf.DUMMYFUNCTION("""COMPUTED_VALUE"""),45721.66666666667)</f>
        <v>45721.66667</v>
      </c>
      <c r="E295" s="1">
        <f>IFERROR(__xludf.DUMMYFUNCTION("""COMPUTED_VALUE"""),131.98)</f>
        <v>131.98</v>
      </c>
      <c r="G295" s="2">
        <f>IFERROR(__xludf.DUMMYFUNCTION("""COMPUTED_VALUE"""),45721.66666666667)</f>
        <v>45721.66667</v>
      </c>
      <c r="H295" s="1">
        <f>IFERROR(__xludf.DUMMYFUNCTION("""COMPUTED_VALUE"""),129.17)</f>
        <v>129.17</v>
      </c>
      <c r="J295" s="2">
        <f>IFERROR(__xludf.DUMMYFUNCTION("""COMPUTED_VALUE"""),45721.66666666667)</f>
        <v>45721.66667</v>
      </c>
      <c r="K295" s="1">
        <f>IFERROR(__xludf.DUMMYFUNCTION("""COMPUTED_VALUE"""),131.63)</f>
        <v>131.63</v>
      </c>
      <c r="M295" s="2">
        <f>IFERROR(__xludf.DUMMYFUNCTION("""COMPUTED_VALUE"""),45721.66666666667)</f>
        <v>45721.66667</v>
      </c>
      <c r="N295" s="1">
        <f>IFERROR(__xludf.DUMMYFUNCTION("""COMPUTED_VALUE"""),1.2072075E7)</f>
        <v>12072075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IFERROR(__xludf.DUMMYFUNCTION("""COMPUTED_VALUE"""),131.05)</f>
        <v>131.05</v>
      </c>
      <c r="D296" s="2">
        <f>IFERROR(__xludf.DUMMYFUNCTION("""COMPUTED_VALUE"""),45722.66666666667)</f>
        <v>45722.66667</v>
      </c>
      <c r="E296" s="1">
        <f>IFERROR(__xludf.DUMMYFUNCTION("""COMPUTED_VALUE"""),131.36)</f>
        <v>131.36</v>
      </c>
      <c r="G296" s="2">
        <f>IFERROR(__xludf.DUMMYFUNCTION("""COMPUTED_VALUE"""),45722.66666666667)</f>
        <v>45722.66667</v>
      </c>
      <c r="H296" s="1">
        <f>IFERROR(__xludf.DUMMYFUNCTION("""COMPUTED_VALUE"""),128.2)</f>
        <v>128.2</v>
      </c>
      <c r="J296" s="2">
        <f>IFERROR(__xludf.DUMMYFUNCTION("""COMPUTED_VALUE"""),45722.66666666667)</f>
        <v>45722.66667</v>
      </c>
      <c r="K296" s="1">
        <f>IFERROR(__xludf.DUMMYFUNCTION("""COMPUTED_VALUE"""),129.51)</f>
        <v>129.51</v>
      </c>
      <c r="M296" s="2">
        <f>IFERROR(__xludf.DUMMYFUNCTION("""COMPUTED_VALUE"""),45722.66666666667)</f>
        <v>45722.66667</v>
      </c>
      <c r="N296" s="1">
        <f>IFERROR(__xludf.DUMMYFUNCTION("""COMPUTED_VALUE"""),1.2297684E7)</f>
        <v>12297684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IFERROR(__xludf.DUMMYFUNCTION("""COMPUTED_VALUE"""),128.96)</f>
        <v>128.96</v>
      </c>
      <c r="D297" s="2">
        <f>IFERROR(__xludf.DUMMYFUNCTION("""COMPUTED_VALUE"""),45723.66666666667)</f>
        <v>45723.66667</v>
      </c>
      <c r="E297" s="1">
        <f>IFERROR(__xludf.DUMMYFUNCTION("""COMPUTED_VALUE"""),130.76)</f>
        <v>130.76</v>
      </c>
      <c r="G297" s="2">
        <f>IFERROR(__xludf.DUMMYFUNCTION("""COMPUTED_VALUE"""),45723.66666666667)</f>
        <v>45723.66667</v>
      </c>
      <c r="H297" s="1">
        <f>IFERROR(__xludf.DUMMYFUNCTION("""COMPUTED_VALUE"""),123.84)</f>
        <v>123.84</v>
      </c>
      <c r="J297" s="2">
        <f>IFERROR(__xludf.DUMMYFUNCTION("""COMPUTED_VALUE"""),45723.66666666667)</f>
        <v>45723.66667</v>
      </c>
      <c r="K297" s="1">
        <f>IFERROR(__xludf.DUMMYFUNCTION("""COMPUTED_VALUE"""),130.08)</f>
        <v>130.08</v>
      </c>
      <c r="M297" s="2">
        <f>IFERROR(__xludf.DUMMYFUNCTION("""COMPUTED_VALUE"""),45723.66666666667)</f>
        <v>45723.66667</v>
      </c>
      <c r="N297" s="1">
        <f>IFERROR(__xludf.DUMMYFUNCTION("""COMPUTED_VALUE"""),1.2204003E7)</f>
        <v>12204003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IFERROR(__xludf.DUMMYFUNCTION("""COMPUTED_VALUE"""),129.77)</f>
        <v>129.77</v>
      </c>
      <c r="D298" s="2">
        <f>IFERROR(__xludf.DUMMYFUNCTION("""COMPUTED_VALUE"""),45726.66666666667)</f>
        <v>45726.66667</v>
      </c>
      <c r="E298" s="1">
        <f>IFERROR(__xludf.DUMMYFUNCTION("""COMPUTED_VALUE"""),129.77)</f>
        <v>129.77</v>
      </c>
      <c r="G298" s="2">
        <f>IFERROR(__xludf.DUMMYFUNCTION("""COMPUTED_VALUE"""),45726.66666666667)</f>
        <v>45726.66667</v>
      </c>
      <c r="H298" s="1">
        <f>IFERROR(__xludf.DUMMYFUNCTION("""COMPUTED_VALUE"""),126.2)</f>
        <v>126.2</v>
      </c>
      <c r="J298" s="2">
        <f>IFERROR(__xludf.DUMMYFUNCTION("""COMPUTED_VALUE"""),45726.66666666667)</f>
        <v>45726.66667</v>
      </c>
      <c r="K298" s="1">
        <f>IFERROR(__xludf.DUMMYFUNCTION("""COMPUTED_VALUE"""),127.43)</f>
        <v>127.43</v>
      </c>
      <c r="M298" s="2">
        <f>IFERROR(__xludf.DUMMYFUNCTION("""COMPUTED_VALUE"""),45726.66666666667)</f>
        <v>45726.66667</v>
      </c>
      <c r="N298" s="1">
        <f>IFERROR(__xludf.DUMMYFUNCTION("""COMPUTED_VALUE"""),1.2844156E7)</f>
        <v>12844156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IFERROR(__xludf.DUMMYFUNCTION("""COMPUTED_VALUE"""),127.64)</f>
        <v>127.64</v>
      </c>
      <c r="D299" s="2">
        <f>IFERROR(__xludf.DUMMYFUNCTION("""COMPUTED_VALUE"""),45727.66666666667)</f>
        <v>45727.66667</v>
      </c>
      <c r="E299" s="1">
        <f>IFERROR(__xludf.DUMMYFUNCTION("""COMPUTED_VALUE"""),128.18)</f>
        <v>128.18</v>
      </c>
      <c r="G299" s="2">
        <f>IFERROR(__xludf.DUMMYFUNCTION("""COMPUTED_VALUE"""),45727.66666666667)</f>
        <v>45727.66667</v>
      </c>
      <c r="H299" s="1">
        <f>IFERROR(__xludf.DUMMYFUNCTION("""COMPUTED_VALUE"""),124.95)</f>
        <v>124.95</v>
      </c>
      <c r="J299" s="2">
        <f>IFERROR(__xludf.DUMMYFUNCTION("""COMPUTED_VALUE"""),45727.66666666667)</f>
        <v>45727.66667</v>
      </c>
      <c r="K299" s="1">
        <f>IFERROR(__xludf.DUMMYFUNCTION("""COMPUTED_VALUE"""),126.79)</f>
        <v>126.79</v>
      </c>
      <c r="M299" s="2">
        <f>IFERROR(__xludf.DUMMYFUNCTION("""COMPUTED_VALUE"""),45727.66666666667)</f>
        <v>45727.66667</v>
      </c>
      <c r="N299" s="1">
        <f>IFERROR(__xludf.DUMMYFUNCTION("""COMPUTED_VALUE"""),1.3736449E7)</f>
        <v>13736449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IFERROR(__xludf.DUMMYFUNCTION("""COMPUTED_VALUE"""),126.79)</f>
        <v>126.79</v>
      </c>
      <c r="D300" s="2">
        <f>IFERROR(__xludf.DUMMYFUNCTION("""COMPUTED_VALUE"""),45728.66666666667)</f>
        <v>45728.66667</v>
      </c>
      <c r="E300" s="1">
        <f>IFERROR(__xludf.DUMMYFUNCTION("""COMPUTED_VALUE"""),129.42)</f>
        <v>129.42</v>
      </c>
      <c r="G300" s="2">
        <f>IFERROR(__xludf.DUMMYFUNCTION("""COMPUTED_VALUE"""),45728.66666666667)</f>
        <v>45728.66667</v>
      </c>
      <c r="H300" s="1">
        <f>IFERROR(__xludf.DUMMYFUNCTION("""COMPUTED_VALUE"""),125.12)</f>
        <v>125.12</v>
      </c>
      <c r="J300" s="2">
        <f>IFERROR(__xludf.DUMMYFUNCTION("""COMPUTED_VALUE"""),45728.66666666667)</f>
        <v>45728.66667</v>
      </c>
      <c r="K300" s="1">
        <f>IFERROR(__xludf.DUMMYFUNCTION("""COMPUTED_VALUE"""),127.75)</f>
        <v>127.75</v>
      </c>
      <c r="M300" s="2">
        <f>IFERROR(__xludf.DUMMYFUNCTION("""COMPUTED_VALUE"""),45728.66666666667)</f>
        <v>45728.66667</v>
      </c>
      <c r="N300" s="1">
        <f>IFERROR(__xludf.DUMMYFUNCTION("""COMPUTED_VALUE"""),1.4375376E7)</f>
        <v>14375376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IFERROR(__xludf.DUMMYFUNCTION("""COMPUTED_VALUE"""),126.98)</f>
        <v>126.98</v>
      </c>
      <c r="D301" s="2">
        <f>IFERROR(__xludf.DUMMYFUNCTION("""COMPUTED_VALUE"""),45729.66666666667)</f>
        <v>45729.66667</v>
      </c>
      <c r="E301" s="1">
        <f>IFERROR(__xludf.DUMMYFUNCTION("""COMPUTED_VALUE"""),127.6)</f>
        <v>127.6</v>
      </c>
      <c r="G301" s="2">
        <f>IFERROR(__xludf.DUMMYFUNCTION("""COMPUTED_VALUE"""),45729.66666666667)</f>
        <v>45729.66667</v>
      </c>
      <c r="H301" s="1">
        <f>IFERROR(__xludf.DUMMYFUNCTION("""COMPUTED_VALUE"""),122.32)</f>
        <v>122.32</v>
      </c>
      <c r="J301" s="2">
        <f>IFERROR(__xludf.DUMMYFUNCTION("""COMPUTED_VALUE"""),45729.66666666667)</f>
        <v>45729.66667</v>
      </c>
      <c r="K301" s="1">
        <f>IFERROR(__xludf.DUMMYFUNCTION("""COMPUTED_VALUE"""),123.67)</f>
        <v>123.67</v>
      </c>
      <c r="M301" s="2">
        <f>IFERROR(__xludf.DUMMYFUNCTION("""COMPUTED_VALUE"""),45729.66666666667)</f>
        <v>45729.66667</v>
      </c>
      <c r="N301" s="1">
        <f>IFERROR(__xludf.DUMMYFUNCTION("""COMPUTED_VALUE"""),1.3091452E7)</f>
        <v>13091452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IFERROR(__xludf.DUMMYFUNCTION("""COMPUTED_VALUE"""),124.66)</f>
        <v>124.66</v>
      </c>
      <c r="D302" s="2">
        <f>IFERROR(__xludf.DUMMYFUNCTION("""COMPUTED_VALUE"""),45730.66666666667)</f>
        <v>45730.66667</v>
      </c>
      <c r="E302" s="1">
        <f>IFERROR(__xludf.DUMMYFUNCTION("""COMPUTED_VALUE"""),127.18)</f>
        <v>127.18</v>
      </c>
      <c r="G302" s="2">
        <f>IFERROR(__xludf.DUMMYFUNCTION("""COMPUTED_VALUE"""),45730.66666666667)</f>
        <v>45730.66667</v>
      </c>
      <c r="H302" s="1">
        <f>IFERROR(__xludf.DUMMYFUNCTION("""COMPUTED_VALUE"""),124.59)</f>
        <v>124.59</v>
      </c>
      <c r="J302" s="2">
        <f>IFERROR(__xludf.DUMMYFUNCTION("""COMPUTED_VALUE"""),45730.66666666667)</f>
        <v>45730.66667</v>
      </c>
      <c r="K302" s="1">
        <f>IFERROR(__xludf.DUMMYFUNCTION("""COMPUTED_VALUE"""),125.86)</f>
        <v>125.86</v>
      </c>
      <c r="M302" s="2">
        <f>IFERROR(__xludf.DUMMYFUNCTION("""COMPUTED_VALUE"""),45730.66666666667)</f>
        <v>45730.66667</v>
      </c>
      <c r="N302" s="1">
        <f>IFERROR(__xludf.DUMMYFUNCTION("""COMPUTED_VALUE"""),1.3374769E7)</f>
        <v>13374769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IFERROR(__xludf.DUMMYFUNCTION("""COMPUTED_VALUE"""),125.06)</f>
        <v>125.06</v>
      </c>
      <c r="D303" s="2">
        <f>IFERROR(__xludf.DUMMYFUNCTION("""COMPUTED_VALUE"""),45733.66666666667)</f>
        <v>45733.66667</v>
      </c>
      <c r="E303" s="1">
        <f>IFERROR(__xludf.DUMMYFUNCTION("""COMPUTED_VALUE"""),129.29)</f>
        <v>129.29</v>
      </c>
      <c r="G303" s="2">
        <f>IFERROR(__xludf.DUMMYFUNCTION("""COMPUTED_VALUE"""),45733.66666666667)</f>
        <v>45733.66667</v>
      </c>
      <c r="H303" s="1">
        <f>IFERROR(__xludf.DUMMYFUNCTION("""COMPUTED_VALUE"""),124.79)</f>
        <v>124.79</v>
      </c>
      <c r="J303" s="2">
        <f>IFERROR(__xludf.DUMMYFUNCTION("""COMPUTED_VALUE"""),45733.66666666667)</f>
        <v>45733.66667</v>
      </c>
      <c r="K303" s="1">
        <f>IFERROR(__xludf.DUMMYFUNCTION("""COMPUTED_VALUE"""),128.94)</f>
        <v>128.94</v>
      </c>
      <c r="M303" s="2">
        <f>IFERROR(__xludf.DUMMYFUNCTION("""COMPUTED_VALUE"""),45733.66666666667)</f>
        <v>45733.66667</v>
      </c>
      <c r="N303" s="1">
        <f>IFERROR(__xludf.DUMMYFUNCTION("""COMPUTED_VALUE"""),7227419.0)</f>
        <v>7227419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IFERROR(__xludf.DUMMYFUNCTION("""COMPUTED_VALUE"""),128.27)</f>
        <v>128.27</v>
      </c>
      <c r="D304" s="2">
        <f>IFERROR(__xludf.DUMMYFUNCTION("""COMPUTED_VALUE"""),45734.66666666667)</f>
        <v>45734.66667</v>
      </c>
      <c r="E304" s="1">
        <f>IFERROR(__xludf.DUMMYFUNCTION("""COMPUTED_VALUE"""),128.5)</f>
        <v>128.5</v>
      </c>
      <c r="G304" s="2">
        <f>IFERROR(__xludf.DUMMYFUNCTION("""COMPUTED_VALUE"""),45734.66666666667)</f>
        <v>45734.66667</v>
      </c>
      <c r="H304" s="1">
        <f>IFERROR(__xludf.DUMMYFUNCTION("""COMPUTED_VALUE"""),124.89)</f>
        <v>124.89</v>
      </c>
      <c r="J304" s="2">
        <f>IFERROR(__xludf.DUMMYFUNCTION("""COMPUTED_VALUE"""),45734.66666666667)</f>
        <v>45734.66667</v>
      </c>
      <c r="K304" s="1">
        <f>IFERROR(__xludf.DUMMYFUNCTION("""COMPUTED_VALUE"""),125.96)</f>
        <v>125.96</v>
      </c>
      <c r="M304" s="2">
        <f>IFERROR(__xludf.DUMMYFUNCTION("""COMPUTED_VALUE"""),45734.66666666667)</f>
        <v>45734.66667</v>
      </c>
      <c r="N304" s="1">
        <f>IFERROR(__xludf.DUMMYFUNCTION("""COMPUTED_VALUE"""),7158047.0)</f>
        <v>7158047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IFERROR(__xludf.DUMMYFUNCTION("""COMPUTED_VALUE"""),125.84)</f>
        <v>125.84</v>
      </c>
      <c r="D305" s="2">
        <f>IFERROR(__xludf.DUMMYFUNCTION("""COMPUTED_VALUE"""),45735.66666666667)</f>
        <v>45735.66667</v>
      </c>
      <c r="E305" s="1">
        <f>IFERROR(__xludf.DUMMYFUNCTION("""COMPUTED_VALUE"""),129.56)</f>
        <v>129.56</v>
      </c>
      <c r="G305" s="2">
        <f>IFERROR(__xludf.DUMMYFUNCTION("""COMPUTED_VALUE"""),45735.66666666667)</f>
        <v>45735.66667</v>
      </c>
      <c r="H305" s="1">
        <f>IFERROR(__xludf.DUMMYFUNCTION("""COMPUTED_VALUE"""),125.68)</f>
        <v>125.68</v>
      </c>
      <c r="J305" s="2">
        <f>IFERROR(__xludf.DUMMYFUNCTION("""COMPUTED_VALUE"""),45735.66666666667)</f>
        <v>45735.66667</v>
      </c>
      <c r="K305" s="1">
        <f>IFERROR(__xludf.DUMMYFUNCTION("""COMPUTED_VALUE"""),128.92)</f>
        <v>128.92</v>
      </c>
      <c r="M305" s="2">
        <f>IFERROR(__xludf.DUMMYFUNCTION("""COMPUTED_VALUE"""),45735.66666666667)</f>
        <v>45735.66667</v>
      </c>
      <c r="N305" s="1">
        <f>IFERROR(__xludf.DUMMYFUNCTION("""COMPUTED_VALUE"""),8518208.0)</f>
        <v>8518208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IFERROR(__xludf.DUMMYFUNCTION("""COMPUTED_VALUE"""),128.63)</f>
        <v>128.63</v>
      </c>
      <c r="D306" s="2">
        <f>IFERROR(__xludf.DUMMYFUNCTION("""COMPUTED_VALUE"""),45736.66666666667)</f>
        <v>45736.66667</v>
      </c>
      <c r="E306" s="1">
        <f>IFERROR(__xludf.DUMMYFUNCTION("""COMPUTED_VALUE"""),131.22)</f>
        <v>131.22</v>
      </c>
      <c r="G306" s="2">
        <f>IFERROR(__xludf.DUMMYFUNCTION("""COMPUTED_VALUE"""),45736.66666666667)</f>
        <v>45736.66667</v>
      </c>
      <c r="H306" s="1">
        <f>IFERROR(__xludf.DUMMYFUNCTION("""COMPUTED_VALUE"""),127.88)</f>
        <v>127.88</v>
      </c>
      <c r="J306" s="2">
        <f>IFERROR(__xludf.DUMMYFUNCTION("""COMPUTED_VALUE"""),45736.66666666667)</f>
        <v>45736.66667</v>
      </c>
      <c r="K306" s="1">
        <f>IFERROR(__xludf.DUMMYFUNCTION("""COMPUTED_VALUE"""),128.13)</f>
        <v>128.13</v>
      </c>
      <c r="M306" s="2">
        <f>IFERROR(__xludf.DUMMYFUNCTION("""COMPUTED_VALUE"""),45736.66666666667)</f>
        <v>45736.66667</v>
      </c>
      <c r="N306" s="1">
        <f>IFERROR(__xludf.DUMMYFUNCTION("""COMPUTED_VALUE"""),8323366.0)</f>
        <v>8323366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IFERROR(__xludf.DUMMYFUNCTION("""COMPUTED_VALUE"""),127.83)</f>
        <v>127.83</v>
      </c>
      <c r="D307" s="2">
        <f>IFERROR(__xludf.DUMMYFUNCTION("""COMPUTED_VALUE"""),45737.66666666667)</f>
        <v>45737.66667</v>
      </c>
      <c r="E307" s="1">
        <f>IFERROR(__xludf.DUMMYFUNCTION("""COMPUTED_VALUE"""),127.83)</f>
        <v>127.83</v>
      </c>
      <c r="G307" s="2">
        <f>IFERROR(__xludf.DUMMYFUNCTION("""COMPUTED_VALUE"""),45737.66666666667)</f>
        <v>45737.66667</v>
      </c>
      <c r="H307" s="1">
        <f>IFERROR(__xludf.DUMMYFUNCTION("""COMPUTED_VALUE"""),125.27)</f>
        <v>125.27</v>
      </c>
      <c r="J307" s="2">
        <f>IFERROR(__xludf.DUMMYFUNCTION("""COMPUTED_VALUE"""),45737.66666666667)</f>
        <v>45737.66667</v>
      </c>
      <c r="K307" s="1">
        <f>IFERROR(__xludf.DUMMYFUNCTION("""COMPUTED_VALUE"""),126.49)</f>
        <v>126.49</v>
      </c>
      <c r="M307" s="2">
        <f>IFERROR(__xludf.DUMMYFUNCTION("""COMPUTED_VALUE"""),45737.66666666667)</f>
        <v>45737.66667</v>
      </c>
      <c r="N307" s="1">
        <f>IFERROR(__xludf.DUMMYFUNCTION("""COMPUTED_VALUE"""),1.2357901E7)</f>
        <v>12357901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IFERROR(__xludf.DUMMYFUNCTION("""COMPUTED_VALUE"""),126.49)</f>
        <v>126.49</v>
      </c>
      <c r="D308" s="2">
        <f>IFERROR(__xludf.DUMMYFUNCTION("""COMPUTED_VALUE"""),45740.66666666667)</f>
        <v>45740.66667</v>
      </c>
      <c r="E308" s="1">
        <f>IFERROR(__xludf.DUMMYFUNCTION("""COMPUTED_VALUE"""),131.68)</f>
        <v>131.68</v>
      </c>
      <c r="G308" s="2">
        <f>IFERROR(__xludf.DUMMYFUNCTION("""COMPUTED_VALUE"""),45740.66666666667)</f>
        <v>45740.66667</v>
      </c>
      <c r="H308" s="1">
        <f>IFERROR(__xludf.DUMMYFUNCTION("""COMPUTED_VALUE"""),126.49)</f>
        <v>126.49</v>
      </c>
      <c r="J308" s="2">
        <f>IFERROR(__xludf.DUMMYFUNCTION("""COMPUTED_VALUE"""),45740.66666666667)</f>
        <v>45740.66667</v>
      </c>
      <c r="K308" s="1">
        <f>IFERROR(__xludf.DUMMYFUNCTION("""COMPUTED_VALUE"""),131.28)</f>
        <v>131.28</v>
      </c>
      <c r="M308" s="2">
        <f>IFERROR(__xludf.DUMMYFUNCTION("""COMPUTED_VALUE"""),45740.66666666667)</f>
        <v>45740.66667</v>
      </c>
      <c r="N308" s="1">
        <f>IFERROR(__xludf.DUMMYFUNCTION("""COMPUTED_VALUE"""),9244098.0)</f>
        <v>9244098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IFERROR(__xludf.DUMMYFUNCTION("""COMPUTED_VALUE"""),131.55)</f>
        <v>131.55</v>
      </c>
      <c r="D309" s="2">
        <f>IFERROR(__xludf.DUMMYFUNCTION("""COMPUTED_VALUE"""),45741.66666666667)</f>
        <v>45741.66667</v>
      </c>
      <c r="E309" s="1">
        <f>IFERROR(__xludf.DUMMYFUNCTION("""COMPUTED_VALUE"""),132.24)</f>
        <v>132.24</v>
      </c>
      <c r="G309" s="2">
        <f>IFERROR(__xludf.DUMMYFUNCTION("""COMPUTED_VALUE"""),45741.66666666667)</f>
        <v>45741.66667</v>
      </c>
      <c r="H309" s="1">
        <f>IFERROR(__xludf.DUMMYFUNCTION("""COMPUTED_VALUE"""),128.98)</f>
        <v>128.98</v>
      </c>
      <c r="J309" s="2">
        <f>IFERROR(__xludf.DUMMYFUNCTION("""COMPUTED_VALUE"""),45741.66666666667)</f>
        <v>45741.66667</v>
      </c>
      <c r="K309" s="1">
        <f>IFERROR(__xludf.DUMMYFUNCTION("""COMPUTED_VALUE"""),129.45)</f>
        <v>129.45</v>
      </c>
      <c r="M309" s="2">
        <f>IFERROR(__xludf.DUMMYFUNCTION("""COMPUTED_VALUE"""),45741.66666666667)</f>
        <v>45741.66667</v>
      </c>
      <c r="N309" s="1">
        <f>IFERROR(__xludf.DUMMYFUNCTION("""COMPUTED_VALUE"""),7584463.0)</f>
        <v>7584463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IFERROR(__xludf.DUMMYFUNCTION("""COMPUTED_VALUE"""),129.68)</f>
        <v>129.68</v>
      </c>
      <c r="D310" s="2">
        <f>IFERROR(__xludf.DUMMYFUNCTION("""COMPUTED_VALUE"""),45742.66666666667)</f>
        <v>45742.66667</v>
      </c>
      <c r="E310" s="1">
        <f>IFERROR(__xludf.DUMMYFUNCTION("""COMPUTED_VALUE"""),130.16)</f>
        <v>130.16</v>
      </c>
      <c r="G310" s="2">
        <f>IFERROR(__xludf.DUMMYFUNCTION("""COMPUTED_VALUE"""),45742.66666666667)</f>
        <v>45742.66667</v>
      </c>
      <c r="H310" s="1">
        <f>IFERROR(__xludf.DUMMYFUNCTION("""COMPUTED_VALUE"""),127.21)</f>
        <v>127.21</v>
      </c>
      <c r="J310" s="2">
        <f>IFERROR(__xludf.DUMMYFUNCTION("""COMPUTED_VALUE"""),45742.66666666667)</f>
        <v>45742.66667</v>
      </c>
      <c r="K310" s="1">
        <f>IFERROR(__xludf.DUMMYFUNCTION("""COMPUTED_VALUE"""),128.02)</f>
        <v>128.02</v>
      </c>
      <c r="M310" s="2">
        <f>IFERROR(__xludf.DUMMYFUNCTION("""COMPUTED_VALUE"""),45742.66666666667)</f>
        <v>45742.66667</v>
      </c>
      <c r="N310" s="1">
        <f>IFERROR(__xludf.DUMMYFUNCTION("""COMPUTED_VALUE"""),5637014.0)</f>
        <v>5637014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IFERROR(__xludf.DUMMYFUNCTION("""COMPUTED_VALUE"""),127.58)</f>
        <v>127.58</v>
      </c>
      <c r="D311" s="2">
        <f>IFERROR(__xludf.DUMMYFUNCTION("""COMPUTED_VALUE"""),45743.66666666667)</f>
        <v>45743.66667</v>
      </c>
      <c r="E311" s="1">
        <f>IFERROR(__xludf.DUMMYFUNCTION("""COMPUTED_VALUE"""),127.74)</f>
        <v>127.74</v>
      </c>
      <c r="G311" s="2">
        <f>IFERROR(__xludf.DUMMYFUNCTION("""COMPUTED_VALUE"""),45743.66666666667)</f>
        <v>45743.66667</v>
      </c>
      <c r="H311" s="1">
        <f>IFERROR(__xludf.DUMMYFUNCTION("""COMPUTED_VALUE"""),124.26)</f>
        <v>124.26</v>
      </c>
      <c r="J311" s="2">
        <f>IFERROR(__xludf.DUMMYFUNCTION("""COMPUTED_VALUE"""),45743.66666666667)</f>
        <v>45743.66667</v>
      </c>
      <c r="K311" s="1">
        <f>IFERROR(__xludf.DUMMYFUNCTION("""COMPUTED_VALUE"""),124.96)</f>
        <v>124.96</v>
      </c>
      <c r="M311" s="2">
        <f>IFERROR(__xludf.DUMMYFUNCTION("""COMPUTED_VALUE"""),45743.66666666667)</f>
        <v>45743.66667</v>
      </c>
      <c r="N311" s="1">
        <f>IFERROR(__xludf.DUMMYFUNCTION("""COMPUTED_VALUE"""),7297704.0)</f>
        <v>7297704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IFERROR(__xludf.DUMMYFUNCTION("""COMPUTED_VALUE"""),124.78)</f>
        <v>124.78</v>
      </c>
      <c r="D312" s="2">
        <f>IFERROR(__xludf.DUMMYFUNCTION("""COMPUTED_VALUE"""),45744.66666666667)</f>
        <v>45744.66667</v>
      </c>
      <c r="E312" s="1">
        <f>IFERROR(__xludf.DUMMYFUNCTION("""COMPUTED_VALUE"""),124.78)</f>
        <v>124.78</v>
      </c>
      <c r="G312" s="2">
        <f>IFERROR(__xludf.DUMMYFUNCTION("""COMPUTED_VALUE"""),45744.66666666667)</f>
        <v>45744.66667</v>
      </c>
      <c r="H312" s="1">
        <f>IFERROR(__xludf.DUMMYFUNCTION("""COMPUTED_VALUE"""),121.24)</f>
        <v>121.24</v>
      </c>
      <c r="J312" s="2">
        <f>IFERROR(__xludf.DUMMYFUNCTION("""COMPUTED_VALUE"""),45744.66666666667)</f>
        <v>45744.66667</v>
      </c>
      <c r="K312" s="1">
        <f>IFERROR(__xludf.DUMMYFUNCTION("""COMPUTED_VALUE"""),121.89)</f>
        <v>121.89</v>
      </c>
      <c r="M312" s="2">
        <f>IFERROR(__xludf.DUMMYFUNCTION("""COMPUTED_VALUE"""),45744.66666666667)</f>
        <v>45744.66667</v>
      </c>
      <c r="N312" s="1">
        <f>IFERROR(__xludf.DUMMYFUNCTION("""COMPUTED_VALUE"""),7463226.0)</f>
        <v>7463226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IFERROR(__xludf.DUMMYFUNCTION("""COMPUTED_VALUE"""),121.5)</f>
        <v>121.5</v>
      </c>
      <c r="D313" s="2">
        <f>IFERROR(__xludf.DUMMYFUNCTION("""COMPUTED_VALUE"""),45747.66666666667)</f>
        <v>45747.66667</v>
      </c>
      <c r="E313" s="1">
        <f>IFERROR(__xludf.DUMMYFUNCTION("""COMPUTED_VALUE"""),121.66)</f>
        <v>121.66</v>
      </c>
      <c r="G313" s="2">
        <f>IFERROR(__xludf.DUMMYFUNCTION("""COMPUTED_VALUE"""),45747.66666666667)</f>
        <v>45747.66667</v>
      </c>
      <c r="H313" s="1">
        <f>IFERROR(__xludf.DUMMYFUNCTION("""COMPUTED_VALUE"""),117.6)</f>
        <v>117.6</v>
      </c>
      <c r="J313" s="2">
        <f>IFERROR(__xludf.DUMMYFUNCTION("""COMPUTED_VALUE"""),45747.66666666667)</f>
        <v>45747.66667</v>
      </c>
      <c r="K313" s="1">
        <f>IFERROR(__xludf.DUMMYFUNCTION("""COMPUTED_VALUE"""),121.1)</f>
        <v>121.1</v>
      </c>
      <c r="M313" s="2">
        <f>IFERROR(__xludf.DUMMYFUNCTION("""COMPUTED_VALUE"""),45747.66666666667)</f>
        <v>45747.66667</v>
      </c>
      <c r="N313" s="1">
        <f>IFERROR(__xludf.DUMMYFUNCTION("""COMPUTED_VALUE"""),1.07958E7)</f>
        <v>10795800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IFERROR(__xludf.DUMMYFUNCTION("""COMPUTED_VALUE"""),121.07)</f>
        <v>121.07</v>
      </c>
      <c r="D314" s="2">
        <f>IFERROR(__xludf.DUMMYFUNCTION("""COMPUTED_VALUE"""),45748.66666666667)</f>
        <v>45748.66667</v>
      </c>
      <c r="E314" s="1">
        <f>IFERROR(__xludf.DUMMYFUNCTION("""COMPUTED_VALUE"""),122.53)</f>
        <v>122.53</v>
      </c>
      <c r="G314" s="2">
        <f>IFERROR(__xludf.DUMMYFUNCTION("""COMPUTED_VALUE"""),45748.66666666667)</f>
        <v>45748.66667</v>
      </c>
      <c r="H314" s="1">
        <f>IFERROR(__xludf.DUMMYFUNCTION("""COMPUTED_VALUE"""),118.94)</f>
        <v>118.94</v>
      </c>
      <c r="J314" s="2">
        <f>IFERROR(__xludf.DUMMYFUNCTION("""COMPUTED_VALUE"""),45748.66666666667)</f>
        <v>45748.66667</v>
      </c>
      <c r="K314" s="1">
        <f>IFERROR(__xludf.DUMMYFUNCTION("""COMPUTED_VALUE"""),122.03)</f>
        <v>122.03</v>
      </c>
      <c r="M314" s="2">
        <f>IFERROR(__xludf.DUMMYFUNCTION("""COMPUTED_VALUE"""),45748.66666666667)</f>
        <v>45748.66667</v>
      </c>
      <c r="N314" s="1">
        <f>IFERROR(__xludf.DUMMYFUNCTION("""COMPUTED_VALUE"""),7342261.0)</f>
        <v>7342261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IFERROR(__xludf.DUMMYFUNCTION("""COMPUTED_VALUE"""),120.78)</f>
        <v>120.78</v>
      </c>
      <c r="D315" s="2">
        <f>IFERROR(__xludf.DUMMYFUNCTION("""COMPUTED_VALUE"""),45749.66666666667)</f>
        <v>45749.66667</v>
      </c>
      <c r="E315" s="1">
        <f>IFERROR(__xludf.DUMMYFUNCTION("""COMPUTED_VALUE"""),125.97)</f>
        <v>125.97</v>
      </c>
      <c r="G315" s="2">
        <f>IFERROR(__xludf.DUMMYFUNCTION("""COMPUTED_VALUE"""),45749.66666666667)</f>
        <v>45749.66667</v>
      </c>
      <c r="H315" s="1">
        <f>IFERROR(__xludf.DUMMYFUNCTION("""COMPUTED_VALUE"""),119.7)</f>
        <v>119.7</v>
      </c>
      <c r="J315" s="2">
        <f>IFERROR(__xludf.DUMMYFUNCTION("""COMPUTED_VALUE"""),45749.66666666667)</f>
        <v>45749.66667</v>
      </c>
      <c r="K315" s="1">
        <f>IFERROR(__xludf.DUMMYFUNCTION("""COMPUTED_VALUE"""),124.77)</f>
        <v>124.77</v>
      </c>
      <c r="M315" s="2">
        <f>IFERROR(__xludf.DUMMYFUNCTION("""COMPUTED_VALUE"""),45749.66666666667)</f>
        <v>45749.66667</v>
      </c>
      <c r="N315" s="1">
        <f>IFERROR(__xludf.DUMMYFUNCTION("""COMPUTED_VALUE"""),9655730.0)</f>
        <v>9655730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IFERROR(__xludf.DUMMYFUNCTION("""COMPUTED_VALUE"""),123.77)</f>
        <v>123.77</v>
      </c>
      <c r="D316" s="2">
        <f>IFERROR(__xludf.DUMMYFUNCTION("""COMPUTED_VALUE"""),45750.66666666667)</f>
        <v>45750.66667</v>
      </c>
      <c r="E316" s="1">
        <f>IFERROR(__xludf.DUMMYFUNCTION("""COMPUTED_VALUE"""),123.77)</f>
        <v>123.77</v>
      </c>
      <c r="G316" s="2">
        <f>IFERROR(__xludf.DUMMYFUNCTION("""COMPUTED_VALUE"""),45750.66666666667)</f>
        <v>45750.66667</v>
      </c>
      <c r="H316" s="1">
        <f>IFERROR(__xludf.DUMMYFUNCTION("""COMPUTED_VALUE"""),106.86)</f>
        <v>106.86</v>
      </c>
      <c r="J316" s="2">
        <f>IFERROR(__xludf.DUMMYFUNCTION("""COMPUTED_VALUE"""),45750.66666666667)</f>
        <v>45750.66667</v>
      </c>
      <c r="K316" s="1">
        <f>IFERROR(__xludf.DUMMYFUNCTION("""COMPUTED_VALUE"""),107.71)</f>
        <v>107.71</v>
      </c>
      <c r="M316" s="2">
        <f>IFERROR(__xludf.DUMMYFUNCTION("""COMPUTED_VALUE"""),45750.66666666667)</f>
        <v>45750.66667</v>
      </c>
      <c r="N316" s="1">
        <f>IFERROR(__xludf.DUMMYFUNCTION("""COMPUTED_VALUE"""),2.1944573E7)</f>
        <v>21944573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IFERROR(__xludf.DUMMYFUNCTION("""COMPUTED_VALUE"""),102.85)</f>
        <v>102.85</v>
      </c>
      <c r="D317" s="2">
        <f>IFERROR(__xludf.DUMMYFUNCTION("""COMPUTED_VALUE"""),45751.66666666667)</f>
        <v>45751.66667</v>
      </c>
      <c r="E317" s="1">
        <f>IFERROR(__xludf.DUMMYFUNCTION("""COMPUTED_VALUE"""),108.41)</f>
        <v>108.41</v>
      </c>
      <c r="G317" s="2">
        <f>IFERROR(__xludf.DUMMYFUNCTION("""COMPUTED_VALUE"""),45751.66666666667)</f>
        <v>45751.66667</v>
      </c>
      <c r="H317" s="1">
        <f>IFERROR(__xludf.DUMMYFUNCTION("""COMPUTED_VALUE"""),96.83)</f>
        <v>96.83</v>
      </c>
      <c r="J317" s="2">
        <f>IFERROR(__xludf.DUMMYFUNCTION("""COMPUTED_VALUE"""),45751.66666666667)</f>
        <v>45751.66667</v>
      </c>
      <c r="K317" s="1">
        <f>IFERROR(__xludf.DUMMYFUNCTION("""COMPUTED_VALUE"""),106.51)</f>
        <v>106.51</v>
      </c>
      <c r="M317" s="2">
        <f>IFERROR(__xludf.DUMMYFUNCTION("""COMPUTED_VALUE"""),45751.66666666667)</f>
        <v>45751.66667</v>
      </c>
      <c r="N317" s="1">
        <f>IFERROR(__xludf.DUMMYFUNCTION("""COMPUTED_VALUE"""),2.1953987E7)</f>
        <v>21953987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IFERROR(__xludf.DUMMYFUNCTION("""COMPUTED_VALUE"""),106.51)</f>
        <v>106.51</v>
      </c>
      <c r="D318" s="2">
        <f>IFERROR(__xludf.DUMMYFUNCTION("""COMPUTED_VALUE"""),45754.66666666667)</f>
        <v>45754.66667</v>
      </c>
      <c r="E318" s="1">
        <f>IFERROR(__xludf.DUMMYFUNCTION("""COMPUTED_VALUE"""),110.47)</f>
        <v>110.47</v>
      </c>
      <c r="G318" s="2">
        <f>IFERROR(__xludf.DUMMYFUNCTION("""COMPUTED_VALUE"""),45754.66666666667)</f>
        <v>45754.66667</v>
      </c>
      <c r="H318" s="1">
        <f>IFERROR(__xludf.DUMMYFUNCTION("""COMPUTED_VALUE"""),98.82)</f>
        <v>98.82</v>
      </c>
      <c r="J318" s="2">
        <f>IFERROR(__xludf.DUMMYFUNCTION("""COMPUTED_VALUE"""),45754.66666666667)</f>
        <v>45754.66667</v>
      </c>
      <c r="K318" s="1">
        <f>IFERROR(__xludf.DUMMYFUNCTION("""COMPUTED_VALUE"""),104.4)</f>
        <v>104.4</v>
      </c>
      <c r="M318" s="2">
        <f>IFERROR(__xludf.DUMMYFUNCTION("""COMPUTED_VALUE"""),45754.66666666667)</f>
        <v>45754.66667</v>
      </c>
      <c r="N318" s="1">
        <f>IFERROR(__xludf.DUMMYFUNCTION("""COMPUTED_VALUE"""),2.4652289E7)</f>
        <v>24652289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IFERROR(__xludf.DUMMYFUNCTION("""COMPUTED_VALUE"""),107.55)</f>
        <v>107.55</v>
      </c>
      <c r="D319" s="2">
        <f>IFERROR(__xludf.DUMMYFUNCTION("""COMPUTED_VALUE"""),45755.66666666667)</f>
        <v>45755.66667</v>
      </c>
      <c r="E319" s="1">
        <f>IFERROR(__xludf.DUMMYFUNCTION("""COMPUTED_VALUE"""),108.23)</f>
        <v>108.23</v>
      </c>
      <c r="G319" s="2">
        <f>IFERROR(__xludf.DUMMYFUNCTION("""COMPUTED_VALUE"""),45755.66666666667)</f>
        <v>45755.66667</v>
      </c>
      <c r="H319" s="1">
        <f>IFERROR(__xludf.DUMMYFUNCTION("""COMPUTED_VALUE"""),95.66)</f>
        <v>95.66</v>
      </c>
      <c r="J319" s="2">
        <f>IFERROR(__xludf.DUMMYFUNCTION("""COMPUTED_VALUE"""),45755.66666666667)</f>
        <v>45755.66667</v>
      </c>
      <c r="K319" s="1">
        <f>IFERROR(__xludf.DUMMYFUNCTION("""COMPUTED_VALUE"""),97.1)</f>
        <v>97.1</v>
      </c>
      <c r="M319" s="2">
        <f>IFERROR(__xludf.DUMMYFUNCTION("""COMPUTED_VALUE"""),45755.66666666667)</f>
        <v>45755.66667</v>
      </c>
      <c r="N319" s="1">
        <f>IFERROR(__xludf.DUMMYFUNCTION("""COMPUTED_VALUE"""),1.7587581E7)</f>
        <v>17587581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IFERROR(__xludf.DUMMYFUNCTION("""COMPUTED_VALUE"""),95.59)</f>
        <v>95.59</v>
      </c>
      <c r="D320" s="2">
        <f>IFERROR(__xludf.DUMMYFUNCTION("""COMPUTED_VALUE"""),45756.66666666667)</f>
        <v>45756.66667</v>
      </c>
      <c r="E320" s="1">
        <f>IFERROR(__xludf.DUMMYFUNCTION("""COMPUTED_VALUE"""),112.95)</f>
        <v>112.95</v>
      </c>
      <c r="G320" s="2">
        <f>IFERROR(__xludf.DUMMYFUNCTION("""COMPUTED_VALUE"""),45756.66666666667)</f>
        <v>45756.66667</v>
      </c>
      <c r="H320" s="1">
        <f>IFERROR(__xludf.DUMMYFUNCTION("""COMPUTED_VALUE"""),94.51)</f>
        <v>94.51</v>
      </c>
      <c r="J320" s="2">
        <f>IFERROR(__xludf.DUMMYFUNCTION("""COMPUTED_VALUE"""),45756.66666666667)</f>
        <v>45756.66667</v>
      </c>
      <c r="K320" s="1">
        <f>IFERROR(__xludf.DUMMYFUNCTION("""COMPUTED_VALUE"""),111.33)</f>
        <v>111.33</v>
      </c>
      <c r="M320" s="2">
        <f>IFERROR(__xludf.DUMMYFUNCTION("""COMPUTED_VALUE"""),45756.66666666667)</f>
        <v>45756.66667</v>
      </c>
      <c r="N320" s="1">
        <f>IFERROR(__xludf.DUMMYFUNCTION("""COMPUTED_VALUE"""),2.4288375E7)</f>
        <v>24288375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IFERROR(__xludf.DUMMYFUNCTION("""COMPUTED_VALUE"""),107.57)</f>
        <v>107.57</v>
      </c>
      <c r="D321" s="2">
        <f>IFERROR(__xludf.DUMMYFUNCTION("""COMPUTED_VALUE"""),45757.66666666667)</f>
        <v>45757.66667</v>
      </c>
      <c r="E321" s="1">
        <f>IFERROR(__xludf.DUMMYFUNCTION("""COMPUTED_VALUE"""),108.1)</f>
        <v>108.1</v>
      </c>
      <c r="G321" s="2">
        <f>IFERROR(__xludf.DUMMYFUNCTION("""COMPUTED_VALUE"""),45757.66666666667)</f>
        <v>45757.66667</v>
      </c>
      <c r="H321" s="1">
        <f>IFERROR(__xludf.DUMMYFUNCTION("""COMPUTED_VALUE"""),99.5)</f>
        <v>99.5</v>
      </c>
      <c r="J321" s="2">
        <f>IFERROR(__xludf.DUMMYFUNCTION("""COMPUTED_VALUE"""),45757.66666666667)</f>
        <v>45757.66667</v>
      </c>
      <c r="K321" s="1">
        <f>IFERROR(__xludf.DUMMYFUNCTION("""COMPUTED_VALUE"""),103.55)</f>
        <v>103.55</v>
      </c>
      <c r="M321" s="2">
        <f>IFERROR(__xludf.DUMMYFUNCTION("""COMPUTED_VALUE"""),45757.66666666667)</f>
        <v>45757.66667</v>
      </c>
      <c r="N321" s="1">
        <f>IFERROR(__xludf.DUMMYFUNCTION("""COMPUTED_VALUE"""),1.3634326E7)</f>
        <v>13634326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IFERROR(__xludf.DUMMYFUNCTION("""COMPUTED_VALUE"""),103.41)</f>
        <v>103.41</v>
      </c>
      <c r="D322" s="2">
        <f>IFERROR(__xludf.DUMMYFUNCTION("""COMPUTED_VALUE"""),45758.66666666667)</f>
        <v>45758.66667</v>
      </c>
      <c r="E322" s="1">
        <f>IFERROR(__xludf.DUMMYFUNCTION("""COMPUTED_VALUE"""),105.43)</f>
        <v>105.43</v>
      </c>
      <c r="G322" s="2">
        <f>IFERROR(__xludf.DUMMYFUNCTION("""COMPUTED_VALUE"""),45758.66666666667)</f>
        <v>45758.66667</v>
      </c>
      <c r="H322" s="1">
        <f>IFERROR(__xludf.DUMMYFUNCTION("""COMPUTED_VALUE"""),100.15)</f>
        <v>100.15</v>
      </c>
      <c r="J322" s="2">
        <f>IFERROR(__xludf.DUMMYFUNCTION("""COMPUTED_VALUE"""),45758.66666666667)</f>
        <v>45758.66667</v>
      </c>
      <c r="K322" s="1">
        <f>IFERROR(__xludf.DUMMYFUNCTION("""COMPUTED_VALUE"""),104.81)</f>
        <v>104.81</v>
      </c>
      <c r="M322" s="2">
        <f>IFERROR(__xludf.DUMMYFUNCTION("""COMPUTED_VALUE"""),45758.66666666667)</f>
        <v>45758.66667</v>
      </c>
      <c r="N322" s="1">
        <f>IFERROR(__xludf.DUMMYFUNCTION("""COMPUTED_VALUE"""),1.4432294E7)</f>
        <v>14432294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IFERROR(__xludf.DUMMYFUNCTION("""COMPUTED_VALUE"""),106.85)</f>
        <v>106.85</v>
      </c>
      <c r="D323" s="2">
        <f>IFERROR(__xludf.DUMMYFUNCTION("""COMPUTED_VALUE"""),45761.66666666667)</f>
        <v>45761.66667</v>
      </c>
      <c r="E323" s="1">
        <f>IFERROR(__xludf.DUMMYFUNCTION("""COMPUTED_VALUE"""),108.94)</f>
        <v>108.94</v>
      </c>
      <c r="G323" s="2">
        <f>IFERROR(__xludf.DUMMYFUNCTION("""COMPUTED_VALUE"""),45761.66666666667)</f>
        <v>45761.66667</v>
      </c>
      <c r="H323" s="1">
        <f>IFERROR(__xludf.DUMMYFUNCTION("""COMPUTED_VALUE"""),104.44)</f>
        <v>104.44</v>
      </c>
      <c r="J323" s="2">
        <f>IFERROR(__xludf.DUMMYFUNCTION("""COMPUTED_VALUE"""),45761.66666666667)</f>
        <v>45761.66667</v>
      </c>
      <c r="K323" s="1">
        <f>IFERROR(__xludf.DUMMYFUNCTION("""COMPUTED_VALUE"""),105.9)</f>
        <v>105.9</v>
      </c>
      <c r="M323" s="2">
        <f>IFERROR(__xludf.DUMMYFUNCTION("""COMPUTED_VALUE"""),45761.66666666667)</f>
        <v>45761.66667</v>
      </c>
      <c r="N323" s="1">
        <f>IFERROR(__xludf.DUMMYFUNCTION("""COMPUTED_VALUE"""),1.3594785E7)</f>
        <v>13594785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IFERROR(__xludf.DUMMYFUNCTION("""COMPUTED_VALUE"""),105.81)</f>
        <v>105.81</v>
      </c>
      <c r="D324" s="2">
        <f>IFERROR(__xludf.DUMMYFUNCTION("""COMPUTED_VALUE"""),45762.66666666667)</f>
        <v>45762.66667</v>
      </c>
      <c r="E324" s="1">
        <f>IFERROR(__xludf.DUMMYFUNCTION("""COMPUTED_VALUE"""),106.67)</f>
        <v>106.67</v>
      </c>
      <c r="G324" s="2">
        <f>IFERROR(__xludf.DUMMYFUNCTION("""COMPUTED_VALUE"""),45762.66666666667)</f>
        <v>45762.66667</v>
      </c>
      <c r="H324" s="1">
        <f>IFERROR(__xludf.DUMMYFUNCTION("""COMPUTED_VALUE"""),103.92)</f>
        <v>103.92</v>
      </c>
      <c r="J324" s="2">
        <f>IFERROR(__xludf.DUMMYFUNCTION("""COMPUTED_VALUE"""),45762.66666666667)</f>
        <v>45762.66667</v>
      </c>
      <c r="K324" s="1">
        <f>IFERROR(__xludf.DUMMYFUNCTION("""COMPUTED_VALUE"""),104.61)</f>
        <v>104.61</v>
      </c>
      <c r="M324" s="2">
        <f>IFERROR(__xludf.DUMMYFUNCTION("""COMPUTED_VALUE"""),45762.66666666667)</f>
        <v>45762.66667</v>
      </c>
      <c r="N324" s="1">
        <f>IFERROR(__xludf.DUMMYFUNCTION("""COMPUTED_VALUE"""),1.160493E7)</f>
        <v>11604930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IFERROR(__xludf.DUMMYFUNCTION("""COMPUTED_VALUE"""),104.06)</f>
        <v>104.06</v>
      </c>
      <c r="D325" s="2">
        <f>IFERROR(__xludf.DUMMYFUNCTION("""COMPUTED_VALUE"""),45763.66666666667)</f>
        <v>45763.66667</v>
      </c>
      <c r="E325" s="1">
        <f>IFERROR(__xludf.DUMMYFUNCTION("""COMPUTED_VALUE"""),105.27)</f>
        <v>105.27</v>
      </c>
      <c r="G325" s="2">
        <f>IFERROR(__xludf.DUMMYFUNCTION("""COMPUTED_VALUE"""),45763.66666666667)</f>
        <v>45763.66667</v>
      </c>
      <c r="H325" s="1">
        <f>IFERROR(__xludf.DUMMYFUNCTION("""COMPUTED_VALUE"""),100.81)</f>
        <v>100.81</v>
      </c>
      <c r="J325" s="2">
        <f>IFERROR(__xludf.DUMMYFUNCTION("""COMPUTED_VALUE"""),45763.66666666667)</f>
        <v>45763.66667</v>
      </c>
      <c r="K325" s="1">
        <f>IFERROR(__xludf.DUMMYFUNCTION("""COMPUTED_VALUE"""),102.56)</f>
        <v>102.56</v>
      </c>
      <c r="M325" s="2">
        <f>IFERROR(__xludf.DUMMYFUNCTION("""COMPUTED_VALUE"""),45763.66666666667)</f>
        <v>45763.66667</v>
      </c>
      <c r="N325" s="1">
        <f>IFERROR(__xludf.DUMMYFUNCTION("""COMPUTED_VALUE"""),1.0301642E7)</f>
        <v>10301642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IFERROR(__xludf.DUMMYFUNCTION("""COMPUTED_VALUE"""),102.69)</f>
        <v>102.69</v>
      </c>
      <c r="D326" s="2">
        <f>IFERROR(__xludf.DUMMYFUNCTION("""COMPUTED_VALUE"""),45764.66666666667)</f>
        <v>45764.66667</v>
      </c>
      <c r="E326" s="1">
        <f>IFERROR(__xludf.DUMMYFUNCTION("""COMPUTED_VALUE"""),104.15)</f>
        <v>104.15</v>
      </c>
      <c r="G326" s="2">
        <f>IFERROR(__xludf.DUMMYFUNCTION("""COMPUTED_VALUE"""),45764.66666666667)</f>
        <v>45764.66667</v>
      </c>
      <c r="H326" s="1">
        <f>IFERROR(__xludf.DUMMYFUNCTION("""COMPUTED_VALUE"""),102.11)</f>
        <v>102.11</v>
      </c>
      <c r="J326" s="2">
        <f>IFERROR(__xludf.DUMMYFUNCTION("""COMPUTED_VALUE"""),45764.66666666667)</f>
        <v>45764.66667</v>
      </c>
      <c r="K326" s="1">
        <f>IFERROR(__xludf.DUMMYFUNCTION("""COMPUTED_VALUE"""),103.9)</f>
        <v>103.9</v>
      </c>
      <c r="M326" s="2">
        <f>IFERROR(__xludf.DUMMYFUNCTION("""COMPUTED_VALUE"""),45764.66666666667)</f>
        <v>45764.66667</v>
      </c>
      <c r="N326" s="1">
        <f>IFERROR(__xludf.DUMMYFUNCTION("""COMPUTED_VALUE"""),9110359.0)</f>
        <v>9110359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IFERROR(__xludf.DUMMYFUNCTION("""COMPUTED_VALUE"""),102.71)</f>
        <v>102.71</v>
      </c>
      <c r="D327" s="2">
        <f>IFERROR(__xludf.DUMMYFUNCTION("""COMPUTED_VALUE"""),45768.66666666667)</f>
        <v>45768.66667</v>
      </c>
      <c r="E327" s="1">
        <f>IFERROR(__xludf.DUMMYFUNCTION("""COMPUTED_VALUE"""),102.71)</f>
        <v>102.71</v>
      </c>
      <c r="G327" s="2">
        <f>IFERROR(__xludf.DUMMYFUNCTION("""COMPUTED_VALUE"""),45768.66666666667)</f>
        <v>45768.66667</v>
      </c>
      <c r="H327" s="1">
        <f>IFERROR(__xludf.DUMMYFUNCTION("""COMPUTED_VALUE"""),98.14)</f>
        <v>98.14</v>
      </c>
      <c r="J327" s="2">
        <f>IFERROR(__xludf.DUMMYFUNCTION("""COMPUTED_VALUE"""),45768.66666666667)</f>
        <v>45768.66667</v>
      </c>
      <c r="K327" s="1">
        <f>IFERROR(__xludf.DUMMYFUNCTION("""COMPUTED_VALUE"""),100.92)</f>
        <v>100.92</v>
      </c>
      <c r="M327" s="2">
        <f>IFERROR(__xludf.DUMMYFUNCTION("""COMPUTED_VALUE"""),45768.66666666667)</f>
        <v>45768.66667</v>
      </c>
      <c r="N327" s="1">
        <f>IFERROR(__xludf.DUMMYFUNCTION("""COMPUTED_VALUE"""),1.0624182E7)</f>
        <v>10624182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IFERROR(__xludf.DUMMYFUNCTION("""COMPUTED_VALUE"""),101.15)</f>
        <v>101.15</v>
      </c>
      <c r="D328" s="2">
        <f>IFERROR(__xludf.DUMMYFUNCTION("""COMPUTED_VALUE"""),45769.66666666667)</f>
        <v>45769.66667</v>
      </c>
      <c r="E328" s="1">
        <f>IFERROR(__xludf.DUMMYFUNCTION("""COMPUTED_VALUE"""),104.81)</f>
        <v>104.81</v>
      </c>
      <c r="G328" s="2">
        <f>IFERROR(__xludf.DUMMYFUNCTION("""COMPUTED_VALUE"""),45769.66666666667)</f>
        <v>45769.66667</v>
      </c>
      <c r="H328" s="1">
        <f>IFERROR(__xludf.DUMMYFUNCTION("""COMPUTED_VALUE"""),101.15)</f>
        <v>101.15</v>
      </c>
      <c r="J328" s="2">
        <f>IFERROR(__xludf.DUMMYFUNCTION("""COMPUTED_VALUE"""),45769.66666666667)</f>
        <v>45769.66667</v>
      </c>
      <c r="K328" s="1">
        <f>IFERROR(__xludf.DUMMYFUNCTION("""COMPUTED_VALUE"""),103.36)</f>
        <v>103.36</v>
      </c>
      <c r="M328" s="2">
        <f>IFERROR(__xludf.DUMMYFUNCTION("""COMPUTED_VALUE"""),45769.66666666667)</f>
        <v>45769.66667</v>
      </c>
      <c r="N328" s="1">
        <f>IFERROR(__xludf.DUMMYFUNCTION("""COMPUTED_VALUE"""),1.0306294E7)</f>
        <v>10306294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IFERROR(__xludf.DUMMYFUNCTION("""COMPUTED_VALUE"""),107.39)</f>
        <v>107.39</v>
      </c>
      <c r="D329" s="2">
        <f>IFERROR(__xludf.DUMMYFUNCTION("""COMPUTED_VALUE"""),45770.66666666667)</f>
        <v>45770.66667</v>
      </c>
      <c r="E329" s="1">
        <f>IFERROR(__xludf.DUMMYFUNCTION("""COMPUTED_VALUE"""),111.64)</f>
        <v>111.64</v>
      </c>
      <c r="G329" s="2">
        <f>IFERROR(__xludf.DUMMYFUNCTION("""COMPUTED_VALUE"""),45770.66666666667)</f>
        <v>45770.66667</v>
      </c>
      <c r="H329" s="1">
        <f>IFERROR(__xludf.DUMMYFUNCTION("""COMPUTED_VALUE"""),105.79)</f>
        <v>105.79</v>
      </c>
      <c r="J329" s="2">
        <f>IFERROR(__xludf.DUMMYFUNCTION("""COMPUTED_VALUE"""),45770.66666666667)</f>
        <v>45770.66667</v>
      </c>
      <c r="K329" s="1">
        <f>IFERROR(__xludf.DUMMYFUNCTION("""COMPUTED_VALUE"""),106.13)</f>
        <v>106.13</v>
      </c>
      <c r="M329" s="2">
        <f>IFERROR(__xludf.DUMMYFUNCTION("""COMPUTED_VALUE"""),45770.66666666667)</f>
        <v>45770.66667</v>
      </c>
      <c r="N329" s="1">
        <f>IFERROR(__xludf.DUMMYFUNCTION("""COMPUTED_VALUE"""),1.5236015E7)</f>
        <v>15236015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IFERROR(__xludf.DUMMYFUNCTION("""COMPUTED_VALUE"""),106.76)</f>
        <v>106.76</v>
      </c>
      <c r="D330" s="2">
        <f>IFERROR(__xludf.DUMMYFUNCTION("""COMPUTED_VALUE"""),45771.66666666667)</f>
        <v>45771.66667</v>
      </c>
      <c r="E330" s="1">
        <f>IFERROR(__xludf.DUMMYFUNCTION("""COMPUTED_VALUE"""),109.28)</f>
        <v>109.28</v>
      </c>
      <c r="G330" s="2">
        <f>IFERROR(__xludf.DUMMYFUNCTION("""COMPUTED_VALUE"""),45771.66666666667)</f>
        <v>45771.66667</v>
      </c>
      <c r="H330" s="1">
        <f>IFERROR(__xludf.DUMMYFUNCTION("""COMPUTED_VALUE"""),105.9)</f>
        <v>105.9</v>
      </c>
      <c r="J330" s="2">
        <f>IFERROR(__xludf.DUMMYFUNCTION("""COMPUTED_VALUE"""),45771.66666666667)</f>
        <v>45771.66667</v>
      </c>
      <c r="K330" s="1">
        <f>IFERROR(__xludf.DUMMYFUNCTION("""COMPUTED_VALUE"""),108.69)</f>
        <v>108.69</v>
      </c>
      <c r="M330" s="2">
        <f>IFERROR(__xludf.DUMMYFUNCTION("""COMPUTED_VALUE"""),45771.66666666667)</f>
        <v>45771.66667</v>
      </c>
      <c r="N330" s="1">
        <f>IFERROR(__xludf.DUMMYFUNCTION("""COMPUTED_VALUE"""),1.0547614E7)</f>
        <v>10547614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IFERROR(__xludf.DUMMYFUNCTION("""COMPUTED_VALUE"""),108.42)</f>
        <v>108.42</v>
      </c>
      <c r="D331" s="2">
        <f>IFERROR(__xludf.DUMMYFUNCTION("""COMPUTED_VALUE"""),45772.66666666667)</f>
        <v>45772.66667</v>
      </c>
      <c r="E331" s="1">
        <f>IFERROR(__xludf.DUMMYFUNCTION("""COMPUTED_VALUE"""),108.69)</f>
        <v>108.69</v>
      </c>
      <c r="G331" s="2">
        <f>IFERROR(__xludf.DUMMYFUNCTION("""COMPUTED_VALUE"""),45772.66666666667)</f>
        <v>45772.66667</v>
      </c>
      <c r="H331" s="1">
        <f>IFERROR(__xludf.DUMMYFUNCTION("""COMPUTED_VALUE"""),106.24)</f>
        <v>106.24</v>
      </c>
      <c r="J331" s="2">
        <f>IFERROR(__xludf.DUMMYFUNCTION("""COMPUTED_VALUE"""),45772.66666666667)</f>
        <v>45772.66667</v>
      </c>
      <c r="K331" s="1">
        <f>IFERROR(__xludf.DUMMYFUNCTION("""COMPUTED_VALUE"""),107.76)</f>
        <v>107.76</v>
      </c>
      <c r="M331" s="2">
        <f>IFERROR(__xludf.DUMMYFUNCTION("""COMPUTED_VALUE"""),45772.66666666667)</f>
        <v>45772.66667</v>
      </c>
      <c r="N331" s="1">
        <f>IFERROR(__xludf.DUMMYFUNCTION("""COMPUTED_VALUE"""),9613531.0)</f>
        <v>9613531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IFERROR(__xludf.DUMMYFUNCTION("""COMPUTED_VALUE"""),107.73)</f>
        <v>107.73</v>
      </c>
      <c r="D332" s="2">
        <f>IFERROR(__xludf.DUMMYFUNCTION("""COMPUTED_VALUE"""),45775.66666666667)</f>
        <v>45775.66667</v>
      </c>
      <c r="E332" s="1">
        <f>IFERROR(__xludf.DUMMYFUNCTION("""COMPUTED_VALUE"""),110.11)</f>
        <v>110.11</v>
      </c>
      <c r="G332" s="2">
        <f>IFERROR(__xludf.DUMMYFUNCTION("""COMPUTED_VALUE"""),45775.66666666667)</f>
        <v>45775.66667</v>
      </c>
      <c r="H332" s="1">
        <f>IFERROR(__xludf.DUMMYFUNCTION("""COMPUTED_VALUE"""),106.67)</f>
        <v>106.67</v>
      </c>
      <c r="J332" s="2">
        <f>IFERROR(__xludf.DUMMYFUNCTION("""COMPUTED_VALUE"""),45775.66666666667)</f>
        <v>45775.66667</v>
      </c>
      <c r="K332" s="1">
        <f>IFERROR(__xludf.DUMMYFUNCTION("""COMPUTED_VALUE"""),108.17)</f>
        <v>108.17</v>
      </c>
      <c r="M332" s="2">
        <f>IFERROR(__xludf.DUMMYFUNCTION("""COMPUTED_VALUE"""),45775.66666666667)</f>
        <v>45775.66667</v>
      </c>
      <c r="N332" s="1">
        <f>IFERROR(__xludf.DUMMYFUNCTION("""COMPUTED_VALUE"""),1.3267705E7)</f>
        <v>13267705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IFERROR(__xludf.DUMMYFUNCTION("""COMPUTED_VALUE"""),107.39)</f>
        <v>107.39</v>
      </c>
      <c r="D333" s="2">
        <f>IFERROR(__xludf.DUMMYFUNCTION("""COMPUTED_VALUE"""),45776.66666666667)</f>
        <v>45776.66667</v>
      </c>
      <c r="E333" s="1">
        <f>IFERROR(__xludf.DUMMYFUNCTION("""COMPUTED_VALUE"""),109.66)</f>
        <v>109.66</v>
      </c>
      <c r="G333" s="2">
        <f>IFERROR(__xludf.DUMMYFUNCTION("""COMPUTED_VALUE"""),45776.66666666667)</f>
        <v>45776.66667</v>
      </c>
      <c r="H333" s="1">
        <f>IFERROR(__xludf.DUMMYFUNCTION("""COMPUTED_VALUE"""),107.38)</f>
        <v>107.38</v>
      </c>
      <c r="J333" s="2">
        <f>IFERROR(__xludf.DUMMYFUNCTION("""COMPUTED_VALUE"""),45776.66666666667)</f>
        <v>45776.66667</v>
      </c>
      <c r="K333" s="1">
        <f>IFERROR(__xludf.DUMMYFUNCTION("""COMPUTED_VALUE"""),108.95)</f>
        <v>108.95</v>
      </c>
      <c r="M333" s="2">
        <f>IFERROR(__xludf.DUMMYFUNCTION("""COMPUTED_VALUE"""),45776.66666666667)</f>
        <v>45776.66667</v>
      </c>
      <c r="N333" s="1">
        <f>IFERROR(__xludf.DUMMYFUNCTION("""COMPUTED_VALUE"""),1.4084277E7)</f>
        <v>14084277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IFERROR(__xludf.DUMMYFUNCTION("""COMPUTED_VALUE"""),105.58)</f>
        <v>105.58</v>
      </c>
      <c r="D334" s="2">
        <f>IFERROR(__xludf.DUMMYFUNCTION("""COMPUTED_VALUE"""),45777.66666666667)</f>
        <v>45777.66667</v>
      </c>
      <c r="E334" s="1">
        <f>IFERROR(__xludf.DUMMYFUNCTION("""COMPUTED_VALUE"""),107.12)</f>
        <v>107.12</v>
      </c>
      <c r="G334" s="2">
        <f>IFERROR(__xludf.DUMMYFUNCTION("""COMPUTED_VALUE"""),45777.66666666667)</f>
        <v>45777.66667</v>
      </c>
      <c r="H334" s="1">
        <f>IFERROR(__xludf.DUMMYFUNCTION("""COMPUTED_VALUE"""),102.99)</f>
        <v>102.99</v>
      </c>
      <c r="J334" s="2">
        <f>IFERROR(__xludf.DUMMYFUNCTION("""COMPUTED_VALUE"""),45777.66666666667)</f>
        <v>45777.66667</v>
      </c>
      <c r="K334" s="1">
        <f>IFERROR(__xludf.DUMMYFUNCTION("""COMPUTED_VALUE"""),106.74)</f>
        <v>106.74</v>
      </c>
      <c r="M334" s="2">
        <f>IFERROR(__xludf.DUMMYFUNCTION("""COMPUTED_VALUE"""),45777.66666666667)</f>
        <v>45777.66667</v>
      </c>
      <c r="N334" s="1">
        <f>IFERROR(__xludf.DUMMYFUNCTION("""COMPUTED_VALUE"""),1.7201031E7)</f>
        <v>17201031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IFERROR(__xludf.DUMMYFUNCTION("""COMPUTED_VALUE"""),107.02)</f>
        <v>107.02</v>
      </c>
      <c r="D335" s="2">
        <f>IFERROR(__xludf.DUMMYFUNCTION("""COMPUTED_VALUE"""),45778.66666666667)</f>
        <v>45778.66667</v>
      </c>
      <c r="E335" s="1">
        <f>IFERROR(__xludf.DUMMYFUNCTION("""COMPUTED_VALUE"""),109.61)</f>
        <v>109.61</v>
      </c>
      <c r="G335" s="2">
        <f>IFERROR(__xludf.DUMMYFUNCTION("""COMPUTED_VALUE"""),45778.66666666667)</f>
        <v>45778.66667</v>
      </c>
      <c r="H335" s="1">
        <f>IFERROR(__xludf.DUMMYFUNCTION("""COMPUTED_VALUE"""),105.73)</f>
        <v>105.73</v>
      </c>
      <c r="J335" s="2">
        <f>IFERROR(__xludf.DUMMYFUNCTION("""COMPUTED_VALUE"""),45778.66666666667)</f>
        <v>45778.66667</v>
      </c>
      <c r="K335" s="1">
        <f>IFERROR(__xludf.DUMMYFUNCTION("""COMPUTED_VALUE"""),107.53)</f>
        <v>107.53</v>
      </c>
      <c r="M335" s="2">
        <f>IFERROR(__xludf.DUMMYFUNCTION("""COMPUTED_VALUE"""),45778.66666666667)</f>
        <v>45778.66667</v>
      </c>
      <c r="N335" s="1">
        <f>IFERROR(__xludf.DUMMYFUNCTION("""COMPUTED_VALUE"""),1.7339735E7)</f>
        <v>17339735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IFERROR(__xludf.DUMMYFUNCTION("""COMPUTED_VALUE"""),108.3)</f>
        <v>108.3</v>
      </c>
      <c r="D336" s="2">
        <f>IFERROR(__xludf.DUMMYFUNCTION("""COMPUTED_VALUE"""),45779.66666666667)</f>
        <v>45779.66667</v>
      </c>
      <c r="E336" s="1">
        <f>IFERROR(__xludf.DUMMYFUNCTION("""COMPUTED_VALUE"""),113.12)</f>
        <v>113.12</v>
      </c>
      <c r="G336" s="2">
        <f>IFERROR(__xludf.DUMMYFUNCTION("""COMPUTED_VALUE"""),45779.66666666667)</f>
        <v>45779.66667</v>
      </c>
      <c r="H336" s="1">
        <f>IFERROR(__xludf.DUMMYFUNCTION("""COMPUTED_VALUE"""),108.3)</f>
        <v>108.3</v>
      </c>
      <c r="J336" s="2">
        <f>IFERROR(__xludf.DUMMYFUNCTION("""COMPUTED_VALUE"""),45779.66666666667)</f>
        <v>45779.66667</v>
      </c>
      <c r="K336" s="1">
        <f>IFERROR(__xludf.DUMMYFUNCTION("""COMPUTED_VALUE"""),111.59)</f>
        <v>111.59</v>
      </c>
      <c r="M336" s="2">
        <f>IFERROR(__xludf.DUMMYFUNCTION("""COMPUTED_VALUE"""),45779.66666666667)</f>
        <v>45779.66667</v>
      </c>
      <c r="N336" s="1">
        <f>IFERROR(__xludf.DUMMYFUNCTION("""COMPUTED_VALUE"""),1.5953223E7)</f>
        <v>15953223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IFERROR(__xludf.DUMMYFUNCTION("""COMPUTED_VALUE"""),110.37)</f>
        <v>110.37</v>
      </c>
      <c r="D337" s="2">
        <f>IFERROR(__xludf.DUMMYFUNCTION("""COMPUTED_VALUE"""),45782.66666666667)</f>
        <v>45782.66667</v>
      </c>
      <c r="E337" s="1">
        <f>IFERROR(__xludf.DUMMYFUNCTION("""COMPUTED_VALUE"""),110.85)</f>
        <v>110.85</v>
      </c>
      <c r="G337" s="2">
        <f>IFERROR(__xludf.DUMMYFUNCTION("""COMPUTED_VALUE"""),45782.66666666667)</f>
        <v>45782.66667</v>
      </c>
      <c r="H337" s="1">
        <f>IFERROR(__xludf.DUMMYFUNCTION("""COMPUTED_VALUE"""),109.56)</f>
        <v>109.56</v>
      </c>
      <c r="J337" s="2">
        <f>IFERROR(__xludf.DUMMYFUNCTION("""COMPUTED_VALUE"""),45782.66666666667)</f>
        <v>45782.66667</v>
      </c>
      <c r="K337" s="1">
        <f>IFERROR(__xludf.DUMMYFUNCTION("""COMPUTED_VALUE"""),109.65)</f>
        <v>109.65</v>
      </c>
      <c r="M337" s="2">
        <f>IFERROR(__xludf.DUMMYFUNCTION("""COMPUTED_VALUE"""),45782.66666666667)</f>
        <v>45782.66667</v>
      </c>
      <c r="N337" s="1">
        <f>IFERROR(__xludf.DUMMYFUNCTION("""COMPUTED_VALUE"""),1.2095922E7)</f>
        <v>12095922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IFERROR(__xludf.DUMMYFUNCTION("""COMPUTED_VALUE"""),108.44)</f>
        <v>108.44</v>
      </c>
      <c r="D338" s="2">
        <f>IFERROR(__xludf.DUMMYFUNCTION("""COMPUTED_VALUE"""),45783.66666666667)</f>
        <v>45783.66667</v>
      </c>
      <c r="E338" s="1">
        <f>IFERROR(__xludf.DUMMYFUNCTION("""COMPUTED_VALUE"""),108.98)</f>
        <v>108.98</v>
      </c>
      <c r="G338" s="2">
        <f>IFERROR(__xludf.DUMMYFUNCTION("""COMPUTED_VALUE"""),45783.66666666667)</f>
        <v>45783.66667</v>
      </c>
      <c r="H338" s="1">
        <f>IFERROR(__xludf.DUMMYFUNCTION("""COMPUTED_VALUE"""),105.99)</f>
        <v>105.99</v>
      </c>
      <c r="J338" s="2">
        <f>IFERROR(__xludf.DUMMYFUNCTION("""COMPUTED_VALUE"""),45783.66666666667)</f>
        <v>45783.66667</v>
      </c>
      <c r="K338" s="1">
        <f>IFERROR(__xludf.DUMMYFUNCTION("""COMPUTED_VALUE"""),107.48)</f>
        <v>107.48</v>
      </c>
      <c r="M338" s="2">
        <f>IFERROR(__xludf.DUMMYFUNCTION("""COMPUTED_VALUE"""),45783.66666666667)</f>
        <v>45783.66667</v>
      </c>
      <c r="N338" s="1">
        <f>IFERROR(__xludf.DUMMYFUNCTION("""COMPUTED_VALUE"""),1.2245545E7)</f>
        <v>12245545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IFERROR(__xludf.DUMMYFUNCTION("""COMPUTED_VALUE"""),107.09)</f>
        <v>107.09</v>
      </c>
      <c r="D339" s="2">
        <f>IFERROR(__xludf.DUMMYFUNCTION("""COMPUTED_VALUE"""),45784.66666666667)</f>
        <v>45784.66667</v>
      </c>
      <c r="E339" s="1">
        <f>IFERROR(__xludf.DUMMYFUNCTION("""COMPUTED_VALUE"""),108.63)</f>
        <v>108.63</v>
      </c>
      <c r="G339" s="2">
        <f>IFERROR(__xludf.DUMMYFUNCTION("""COMPUTED_VALUE"""),45784.66666666667)</f>
        <v>45784.66667</v>
      </c>
      <c r="H339" s="1">
        <f>IFERROR(__xludf.DUMMYFUNCTION("""COMPUTED_VALUE"""),106.67)</f>
        <v>106.67</v>
      </c>
      <c r="J339" s="2">
        <f>IFERROR(__xludf.DUMMYFUNCTION("""COMPUTED_VALUE"""),45784.66666666667)</f>
        <v>45784.66667</v>
      </c>
      <c r="K339" s="1">
        <f>IFERROR(__xludf.DUMMYFUNCTION("""COMPUTED_VALUE"""),108.14)</f>
        <v>108.14</v>
      </c>
      <c r="M339" s="2">
        <f>IFERROR(__xludf.DUMMYFUNCTION("""COMPUTED_VALUE"""),45784.66666666667)</f>
        <v>45784.66667</v>
      </c>
      <c r="N339" s="1">
        <f>IFERROR(__xludf.DUMMYFUNCTION("""COMPUTED_VALUE"""),1.1811055E7)</f>
        <v>11811055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IFERROR(__xludf.DUMMYFUNCTION("""COMPUTED_VALUE"""),113.31)</f>
        <v>113.31</v>
      </c>
      <c r="D340" s="2">
        <f>IFERROR(__xludf.DUMMYFUNCTION("""COMPUTED_VALUE"""),45785.66666666667)</f>
        <v>45785.66667</v>
      </c>
      <c r="E340" s="1">
        <f>IFERROR(__xludf.DUMMYFUNCTION("""COMPUTED_VALUE"""),118.32)</f>
        <v>118.32</v>
      </c>
      <c r="G340" s="2">
        <f>IFERROR(__xludf.DUMMYFUNCTION("""COMPUTED_VALUE"""),45785.66666666667)</f>
        <v>45785.66667</v>
      </c>
      <c r="H340" s="1">
        <f>IFERROR(__xludf.DUMMYFUNCTION("""COMPUTED_VALUE"""),112.61)</f>
        <v>112.61</v>
      </c>
      <c r="J340" s="2">
        <f>IFERROR(__xludf.DUMMYFUNCTION("""COMPUTED_VALUE"""),45785.66666666667)</f>
        <v>45785.66667</v>
      </c>
      <c r="K340" s="1">
        <f>IFERROR(__xludf.DUMMYFUNCTION("""COMPUTED_VALUE"""),117.23)</f>
        <v>117.23</v>
      </c>
      <c r="M340" s="2">
        <f>IFERROR(__xludf.DUMMYFUNCTION("""COMPUTED_VALUE"""),45785.66666666667)</f>
        <v>45785.66667</v>
      </c>
      <c r="N340" s="1">
        <f>IFERROR(__xludf.DUMMYFUNCTION("""COMPUTED_VALUE"""),1.3560611E7)</f>
        <v>13560611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IFERROR(__xludf.DUMMYFUNCTION("""COMPUTED_VALUE"""),118.29)</f>
        <v>118.29</v>
      </c>
      <c r="D341" s="2">
        <f>IFERROR(__xludf.DUMMYFUNCTION("""COMPUTED_VALUE"""),45786.66666666667)</f>
        <v>45786.66667</v>
      </c>
      <c r="E341" s="1">
        <f>IFERROR(__xludf.DUMMYFUNCTION("""COMPUTED_VALUE"""),118.39)</f>
        <v>118.39</v>
      </c>
      <c r="G341" s="2">
        <f>IFERROR(__xludf.DUMMYFUNCTION("""COMPUTED_VALUE"""),45786.66666666667)</f>
        <v>45786.66667</v>
      </c>
      <c r="H341" s="1">
        <f>IFERROR(__xludf.DUMMYFUNCTION("""COMPUTED_VALUE"""),116.4)</f>
        <v>116.4</v>
      </c>
      <c r="J341" s="2">
        <f>IFERROR(__xludf.DUMMYFUNCTION("""COMPUTED_VALUE"""),45786.66666666667)</f>
        <v>45786.66667</v>
      </c>
      <c r="K341" s="1">
        <f>IFERROR(__xludf.DUMMYFUNCTION("""COMPUTED_VALUE"""),117.54)</f>
        <v>117.54</v>
      </c>
      <c r="M341" s="2">
        <f>IFERROR(__xludf.DUMMYFUNCTION("""COMPUTED_VALUE"""),45786.66666666667)</f>
        <v>45786.66667</v>
      </c>
      <c r="N341" s="1">
        <f>IFERROR(__xludf.DUMMYFUNCTION("""COMPUTED_VALUE"""),1.0232419E7)</f>
        <v>10232419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IFERROR(__xludf.DUMMYFUNCTION("""COMPUTED_VALUE"""),121.79)</f>
        <v>121.79</v>
      </c>
      <c r="D342" s="2">
        <f>IFERROR(__xludf.DUMMYFUNCTION("""COMPUTED_VALUE"""),45789.66666666667)</f>
        <v>45789.66667</v>
      </c>
      <c r="E342" s="1">
        <f>IFERROR(__xludf.DUMMYFUNCTION("""COMPUTED_VALUE"""),131.15)</f>
        <v>131.15</v>
      </c>
      <c r="G342" s="2">
        <f>IFERROR(__xludf.DUMMYFUNCTION("""COMPUTED_VALUE"""),45789.66666666667)</f>
        <v>45789.66667</v>
      </c>
      <c r="H342" s="1">
        <f>IFERROR(__xludf.DUMMYFUNCTION("""COMPUTED_VALUE"""),121.79)</f>
        <v>121.79</v>
      </c>
      <c r="J342" s="2">
        <f>IFERROR(__xludf.DUMMYFUNCTION("""COMPUTED_VALUE"""),45789.66666666667)</f>
        <v>45789.66667</v>
      </c>
      <c r="K342" s="1">
        <f>IFERROR(__xludf.DUMMYFUNCTION("""COMPUTED_VALUE"""),126.52)</f>
        <v>126.52</v>
      </c>
      <c r="M342" s="2">
        <f>IFERROR(__xludf.DUMMYFUNCTION("""COMPUTED_VALUE"""),45789.66666666667)</f>
        <v>45789.66667</v>
      </c>
      <c r="N342" s="1">
        <f>IFERROR(__xludf.DUMMYFUNCTION("""COMPUTED_VALUE"""),1.5866397E7)</f>
        <v>15866397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IFERROR(__xludf.DUMMYFUNCTION("""COMPUTED_VALUE"""),127.23)</f>
        <v>127.23</v>
      </c>
      <c r="D343" s="2">
        <f>IFERROR(__xludf.DUMMYFUNCTION("""COMPUTED_VALUE"""),45790.66666666667)</f>
        <v>45790.66667</v>
      </c>
      <c r="E343" s="1">
        <f>IFERROR(__xludf.DUMMYFUNCTION("""COMPUTED_VALUE"""),130.69)</f>
        <v>130.69</v>
      </c>
      <c r="G343" s="2">
        <f>IFERROR(__xludf.DUMMYFUNCTION("""COMPUTED_VALUE"""),45790.66666666667)</f>
        <v>45790.66667</v>
      </c>
      <c r="H343" s="1">
        <f>IFERROR(__xludf.DUMMYFUNCTION("""COMPUTED_VALUE"""),127.23)</f>
        <v>127.23</v>
      </c>
      <c r="J343" s="2">
        <f>IFERROR(__xludf.DUMMYFUNCTION("""COMPUTED_VALUE"""),45790.66666666667)</f>
        <v>45790.66667</v>
      </c>
      <c r="K343" s="1">
        <f>IFERROR(__xludf.DUMMYFUNCTION("""COMPUTED_VALUE"""),129.0)</f>
        <v>129</v>
      </c>
      <c r="M343" s="2">
        <f>IFERROR(__xludf.DUMMYFUNCTION("""COMPUTED_VALUE"""),45790.66666666667)</f>
        <v>45790.66667</v>
      </c>
      <c r="N343" s="1">
        <f>IFERROR(__xludf.DUMMYFUNCTION("""COMPUTED_VALUE"""),1.1599339E7)</f>
        <v>11599339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IFERROR(__xludf.DUMMYFUNCTION("""COMPUTED_VALUE"""),128.68)</f>
        <v>128.68</v>
      </c>
      <c r="D344" s="2">
        <f>IFERROR(__xludf.DUMMYFUNCTION("""COMPUTED_VALUE"""),45791.66666666667)</f>
        <v>45791.66667</v>
      </c>
      <c r="E344" s="1">
        <f>IFERROR(__xludf.DUMMYFUNCTION("""COMPUTED_VALUE"""),129.26)</f>
        <v>129.26</v>
      </c>
      <c r="G344" s="2">
        <f>IFERROR(__xludf.DUMMYFUNCTION("""COMPUTED_VALUE"""),45791.66666666667)</f>
        <v>45791.66667</v>
      </c>
      <c r="H344" s="1">
        <f>IFERROR(__xludf.DUMMYFUNCTION("""COMPUTED_VALUE"""),126.37)</f>
        <v>126.37</v>
      </c>
      <c r="J344" s="2">
        <f>IFERROR(__xludf.DUMMYFUNCTION("""COMPUTED_VALUE"""),45791.66666666667)</f>
        <v>45791.66667</v>
      </c>
      <c r="K344" s="1">
        <f>IFERROR(__xludf.DUMMYFUNCTION("""COMPUTED_VALUE"""),127.46)</f>
        <v>127.46</v>
      </c>
      <c r="M344" s="2">
        <f>IFERROR(__xludf.DUMMYFUNCTION("""COMPUTED_VALUE"""),45791.66666666667)</f>
        <v>45791.66667</v>
      </c>
      <c r="N344" s="1">
        <f>IFERROR(__xludf.DUMMYFUNCTION("""COMPUTED_VALUE"""),1.0348191E7)</f>
        <v>10348191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IFERROR(__xludf.DUMMYFUNCTION("""COMPUTED_VALUE"""),126.79)</f>
        <v>126.79</v>
      </c>
      <c r="D345" s="2">
        <f>IFERROR(__xludf.DUMMYFUNCTION("""COMPUTED_VALUE"""),45792.66666666667)</f>
        <v>45792.66667</v>
      </c>
      <c r="E345" s="1">
        <f>IFERROR(__xludf.DUMMYFUNCTION("""COMPUTED_VALUE"""),127.71)</f>
        <v>127.71</v>
      </c>
      <c r="G345" s="2">
        <f>IFERROR(__xludf.DUMMYFUNCTION("""COMPUTED_VALUE"""),45792.66666666667)</f>
        <v>45792.66667</v>
      </c>
      <c r="H345" s="1">
        <f>IFERROR(__xludf.DUMMYFUNCTION("""COMPUTED_VALUE"""),125.5)</f>
        <v>125.5</v>
      </c>
      <c r="J345" s="2">
        <f>IFERROR(__xludf.DUMMYFUNCTION("""COMPUTED_VALUE"""),45792.66666666667)</f>
        <v>45792.66667</v>
      </c>
      <c r="K345" s="1">
        <f>IFERROR(__xludf.DUMMYFUNCTION("""COMPUTED_VALUE"""),127.43)</f>
        <v>127.43</v>
      </c>
      <c r="M345" s="2">
        <f>IFERROR(__xludf.DUMMYFUNCTION("""COMPUTED_VALUE"""),45792.66666666667)</f>
        <v>45792.66667</v>
      </c>
      <c r="N345" s="1">
        <f>IFERROR(__xludf.DUMMYFUNCTION("""COMPUTED_VALUE"""),1.010293E7)</f>
        <v>10102930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IFERROR(__xludf.DUMMYFUNCTION("""COMPUTED_VALUE"""),127.63)</f>
        <v>127.63</v>
      </c>
      <c r="D346" s="2">
        <f>IFERROR(__xludf.DUMMYFUNCTION("""COMPUTED_VALUE"""),45793.66666666667)</f>
        <v>45793.66667</v>
      </c>
      <c r="E346" s="1">
        <f>IFERROR(__xludf.DUMMYFUNCTION("""COMPUTED_VALUE"""),128.12)</f>
        <v>128.12</v>
      </c>
      <c r="G346" s="2">
        <f>IFERROR(__xludf.DUMMYFUNCTION("""COMPUTED_VALUE"""),45793.66666666667)</f>
        <v>45793.66667</v>
      </c>
      <c r="H346" s="1">
        <f>IFERROR(__xludf.DUMMYFUNCTION("""COMPUTED_VALUE"""),126.2)</f>
        <v>126.2</v>
      </c>
      <c r="J346" s="2">
        <f>IFERROR(__xludf.DUMMYFUNCTION("""COMPUTED_VALUE"""),45793.66666666667)</f>
        <v>45793.66667</v>
      </c>
      <c r="K346" s="1">
        <f>IFERROR(__xludf.DUMMYFUNCTION("""COMPUTED_VALUE"""),127.52)</f>
        <v>127.52</v>
      </c>
      <c r="M346" s="2">
        <f>IFERROR(__xludf.DUMMYFUNCTION("""COMPUTED_VALUE"""),45793.66666666667)</f>
        <v>45793.66667</v>
      </c>
      <c r="N346" s="1">
        <f>IFERROR(__xludf.DUMMYFUNCTION("""COMPUTED_VALUE"""),8363242.0)</f>
        <v>8363242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IFERROR(__xludf.DUMMYFUNCTION("""COMPUTED_VALUE"""),124.73)</f>
        <v>124.73</v>
      </c>
      <c r="D347" s="2">
        <f>IFERROR(__xludf.DUMMYFUNCTION("""COMPUTED_VALUE"""),45796.66666666667)</f>
        <v>45796.66667</v>
      </c>
      <c r="E347" s="1">
        <f>IFERROR(__xludf.DUMMYFUNCTION("""COMPUTED_VALUE"""),126.01)</f>
        <v>126.01</v>
      </c>
      <c r="G347" s="2">
        <f>IFERROR(__xludf.DUMMYFUNCTION("""COMPUTED_VALUE"""),45796.66666666667)</f>
        <v>45796.66667</v>
      </c>
      <c r="H347" s="1">
        <f>IFERROR(__xludf.DUMMYFUNCTION("""COMPUTED_VALUE"""),124.46)</f>
        <v>124.46</v>
      </c>
      <c r="J347" s="2">
        <f>IFERROR(__xludf.DUMMYFUNCTION("""COMPUTED_VALUE"""),45796.66666666667)</f>
        <v>45796.66667</v>
      </c>
      <c r="K347" s="1">
        <f>IFERROR(__xludf.DUMMYFUNCTION("""COMPUTED_VALUE"""),125.9)</f>
        <v>125.9</v>
      </c>
      <c r="M347" s="2">
        <f>IFERROR(__xludf.DUMMYFUNCTION("""COMPUTED_VALUE"""),45796.66666666667)</f>
        <v>45796.66667</v>
      </c>
      <c r="N347" s="1">
        <f>IFERROR(__xludf.DUMMYFUNCTION("""COMPUTED_VALUE"""),1.1990658E7)</f>
        <v>11990658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IFERROR(__xludf.DUMMYFUNCTION("""COMPUTED_VALUE"""),125.63)</f>
        <v>125.63</v>
      </c>
      <c r="D348" s="2">
        <f>IFERROR(__xludf.DUMMYFUNCTION("""COMPUTED_VALUE"""),45797.66666666667)</f>
        <v>45797.66667</v>
      </c>
      <c r="E348" s="1">
        <f>IFERROR(__xludf.DUMMYFUNCTION("""COMPUTED_VALUE"""),126.58)</f>
        <v>126.58</v>
      </c>
      <c r="G348" s="2">
        <f>IFERROR(__xludf.DUMMYFUNCTION("""COMPUTED_VALUE"""),45797.66666666667)</f>
        <v>45797.66667</v>
      </c>
      <c r="H348" s="1">
        <f>IFERROR(__xludf.DUMMYFUNCTION("""COMPUTED_VALUE"""),125.03)</f>
        <v>125.03</v>
      </c>
      <c r="J348" s="2">
        <f>IFERROR(__xludf.DUMMYFUNCTION("""COMPUTED_VALUE"""),45797.66666666667)</f>
        <v>45797.66667</v>
      </c>
      <c r="K348" s="1">
        <f>IFERROR(__xludf.DUMMYFUNCTION("""COMPUTED_VALUE"""),125.54)</f>
        <v>125.54</v>
      </c>
      <c r="M348" s="2">
        <f>IFERROR(__xludf.DUMMYFUNCTION("""COMPUTED_VALUE"""),45797.66666666667)</f>
        <v>45797.66667</v>
      </c>
      <c r="N348" s="1">
        <f>IFERROR(__xludf.DUMMYFUNCTION("""COMPUTED_VALUE"""),9137859.0)</f>
        <v>9137859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IFERROR(__xludf.DUMMYFUNCTION("""COMPUTED_VALUE"""),124.52)</f>
        <v>124.52</v>
      </c>
      <c r="D349" s="2">
        <f>IFERROR(__xludf.DUMMYFUNCTION("""COMPUTED_VALUE"""),45798.66666666667)</f>
        <v>45798.66667</v>
      </c>
      <c r="E349" s="1">
        <f>IFERROR(__xludf.DUMMYFUNCTION("""COMPUTED_VALUE"""),124.52)</f>
        <v>124.52</v>
      </c>
      <c r="G349" s="2">
        <f>IFERROR(__xludf.DUMMYFUNCTION("""COMPUTED_VALUE"""),45798.66666666667)</f>
        <v>45798.66667</v>
      </c>
      <c r="H349" s="1">
        <f>IFERROR(__xludf.DUMMYFUNCTION("""COMPUTED_VALUE"""),119.73)</f>
        <v>119.73</v>
      </c>
      <c r="J349" s="2">
        <f>IFERROR(__xludf.DUMMYFUNCTION("""COMPUTED_VALUE"""),45798.66666666667)</f>
        <v>45798.66667</v>
      </c>
      <c r="K349" s="1">
        <f>IFERROR(__xludf.DUMMYFUNCTION("""COMPUTED_VALUE"""),120.01)</f>
        <v>120.01</v>
      </c>
      <c r="M349" s="2">
        <f>IFERROR(__xludf.DUMMYFUNCTION("""COMPUTED_VALUE"""),45798.66666666667)</f>
        <v>45798.66667</v>
      </c>
      <c r="N349" s="1">
        <f>IFERROR(__xludf.DUMMYFUNCTION("""COMPUTED_VALUE"""),1.2104544E7)</f>
        <v>12104544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IFERROR(__xludf.DUMMYFUNCTION("""COMPUTED_VALUE"""),120.02)</f>
        <v>120.02</v>
      </c>
      <c r="D350" s="2">
        <f>IFERROR(__xludf.DUMMYFUNCTION("""COMPUTED_VALUE"""),45799.66666666667)</f>
        <v>45799.66667</v>
      </c>
      <c r="E350" s="1">
        <f>IFERROR(__xludf.DUMMYFUNCTION("""COMPUTED_VALUE"""),120.31)</f>
        <v>120.31</v>
      </c>
      <c r="G350" s="2">
        <f>IFERROR(__xludf.DUMMYFUNCTION("""COMPUTED_VALUE"""),45799.66666666667)</f>
        <v>45799.66667</v>
      </c>
      <c r="H350" s="1">
        <f>IFERROR(__xludf.DUMMYFUNCTION("""COMPUTED_VALUE"""),118.98)</f>
        <v>118.98</v>
      </c>
      <c r="J350" s="2">
        <f>IFERROR(__xludf.DUMMYFUNCTION("""COMPUTED_VALUE"""),45799.66666666667)</f>
        <v>45799.66667</v>
      </c>
      <c r="K350" s="1">
        <f>IFERROR(__xludf.DUMMYFUNCTION("""COMPUTED_VALUE"""),119.88)</f>
        <v>119.88</v>
      </c>
      <c r="M350" s="2">
        <f>IFERROR(__xludf.DUMMYFUNCTION("""COMPUTED_VALUE"""),45799.66666666667)</f>
        <v>45799.66667</v>
      </c>
      <c r="N350" s="1">
        <f>IFERROR(__xludf.DUMMYFUNCTION("""COMPUTED_VALUE"""),1.3897406E7)</f>
        <v>13897406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IFERROR(__xludf.DUMMYFUNCTION("""COMPUTED_VALUE"""),117.35)</f>
        <v>117.35</v>
      </c>
      <c r="D351" s="2">
        <f>IFERROR(__xludf.DUMMYFUNCTION("""COMPUTED_VALUE"""),45800.66666666667)</f>
        <v>45800.66667</v>
      </c>
      <c r="E351" s="1">
        <f>IFERROR(__xludf.DUMMYFUNCTION("""COMPUTED_VALUE"""),119.16)</f>
        <v>119.16</v>
      </c>
      <c r="G351" s="2">
        <f>IFERROR(__xludf.DUMMYFUNCTION("""COMPUTED_VALUE"""),45800.66666666667)</f>
        <v>45800.66667</v>
      </c>
      <c r="H351" s="1">
        <f>IFERROR(__xludf.DUMMYFUNCTION("""COMPUTED_VALUE"""),116.85)</f>
        <v>116.85</v>
      </c>
      <c r="J351" s="2">
        <f>IFERROR(__xludf.DUMMYFUNCTION("""COMPUTED_VALUE"""),45800.66666666667)</f>
        <v>45800.66667</v>
      </c>
      <c r="K351" s="1">
        <f>IFERROR(__xludf.DUMMYFUNCTION("""COMPUTED_VALUE"""),118.42)</f>
        <v>118.42</v>
      </c>
      <c r="M351" s="2">
        <f>IFERROR(__xludf.DUMMYFUNCTION("""COMPUTED_VALUE"""),45800.66666666667)</f>
        <v>45800.66667</v>
      </c>
      <c r="N351" s="1">
        <f>IFERROR(__xludf.DUMMYFUNCTION("""COMPUTED_VALUE"""),1.1922694E7)</f>
        <v>11922694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IFERROR(__xludf.DUMMYFUNCTION("""COMPUTED_VALUE"""),119.42)</f>
        <v>119.42</v>
      </c>
      <c r="D352" s="2">
        <f>IFERROR(__xludf.DUMMYFUNCTION("""COMPUTED_VALUE"""),45804.66666666667)</f>
        <v>45804.66667</v>
      </c>
      <c r="E352" s="1">
        <f>IFERROR(__xludf.DUMMYFUNCTION("""COMPUTED_VALUE"""),120.7)</f>
        <v>120.7</v>
      </c>
      <c r="G352" s="2">
        <f>IFERROR(__xludf.DUMMYFUNCTION("""COMPUTED_VALUE"""),45804.66666666667)</f>
        <v>45804.66667</v>
      </c>
      <c r="H352" s="1">
        <f>IFERROR(__xludf.DUMMYFUNCTION("""COMPUTED_VALUE"""),119.11)</f>
        <v>119.11</v>
      </c>
      <c r="J352" s="2">
        <f>IFERROR(__xludf.DUMMYFUNCTION("""COMPUTED_VALUE"""),45804.66666666667)</f>
        <v>45804.66667</v>
      </c>
      <c r="K352" s="1">
        <f>IFERROR(__xludf.DUMMYFUNCTION("""COMPUTED_VALUE"""),119.82)</f>
        <v>119.82</v>
      </c>
      <c r="M352" s="2">
        <f>IFERROR(__xludf.DUMMYFUNCTION("""COMPUTED_VALUE"""),45804.66666666667)</f>
        <v>45804.66667</v>
      </c>
      <c r="N352" s="1">
        <f>IFERROR(__xludf.DUMMYFUNCTION("""COMPUTED_VALUE"""),1.3015766E7)</f>
        <v>13015766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IFERROR(__xludf.DUMMYFUNCTION("""COMPUTED_VALUE"""),119.82)</f>
        <v>119.82</v>
      </c>
      <c r="D353" s="2">
        <f>IFERROR(__xludf.DUMMYFUNCTION("""COMPUTED_VALUE"""),45805.66666666667)</f>
        <v>45805.66667</v>
      </c>
      <c r="E353" s="1">
        <f>IFERROR(__xludf.DUMMYFUNCTION("""COMPUTED_VALUE"""),120.18)</f>
        <v>120.18</v>
      </c>
      <c r="G353" s="2">
        <f>IFERROR(__xludf.DUMMYFUNCTION("""COMPUTED_VALUE"""),45805.66666666667)</f>
        <v>45805.66667</v>
      </c>
      <c r="H353" s="1">
        <f>IFERROR(__xludf.DUMMYFUNCTION("""COMPUTED_VALUE"""),117.15)</f>
        <v>117.15</v>
      </c>
      <c r="J353" s="2">
        <f>IFERROR(__xludf.DUMMYFUNCTION("""COMPUTED_VALUE"""),45805.66666666667)</f>
        <v>45805.66667</v>
      </c>
      <c r="K353" s="1">
        <f>IFERROR(__xludf.DUMMYFUNCTION("""COMPUTED_VALUE"""),117.2)</f>
        <v>117.2</v>
      </c>
      <c r="M353" s="2">
        <f>IFERROR(__xludf.DUMMYFUNCTION("""COMPUTED_VALUE"""),45805.66666666667)</f>
        <v>45805.66667</v>
      </c>
      <c r="N353" s="1">
        <f>IFERROR(__xludf.DUMMYFUNCTION("""COMPUTED_VALUE"""),1.073684E7)</f>
        <v>10736840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IFERROR(__xludf.DUMMYFUNCTION("""COMPUTED_VALUE"""),118.11)</f>
        <v>118.11</v>
      </c>
      <c r="D354" s="2">
        <f>IFERROR(__xludf.DUMMYFUNCTION("""COMPUTED_VALUE"""),45806.66666666667)</f>
        <v>45806.66667</v>
      </c>
      <c r="E354" s="1">
        <f>IFERROR(__xludf.DUMMYFUNCTION("""COMPUTED_VALUE"""),119.49)</f>
        <v>119.49</v>
      </c>
      <c r="G354" s="2">
        <f>IFERROR(__xludf.DUMMYFUNCTION("""COMPUTED_VALUE"""),45806.66666666667)</f>
        <v>45806.66667</v>
      </c>
      <c r="H354" s="1">
        <f>IFERROR(__xludf.DUMMYFUNCTION("""COMPUTED_VALUE"""),117.37)</f>
        <v>117.37</v>
      </c>
      <c r="J354" s="2">
        <f>IFERROR(__xludf.DUMMYFUNCTION("""COMPUTED_VALUE"""),45806.66666666667)</f>
        <v>45806.66667</v>
      </c>
      <c r="K354" s="1">
        <f>IFERROR(__xludf.DUMMYFUNCTION("""COMPUTED_VALUE"""),118.99)</f>
        <v>118.99</v>
      </c>
      <c r="M354" s="2">
        <f>IFERROR(__xludf.DUMMYFUNCTION("""COMPUTED_VALUE"""),45806.66666666667)</f>
        <v>45806.66667</v>
      </c>
      <c r="N354" s="1">
        <f>IFERROR(__xludf.DUMMYFUNCTION("""COMPUTED_VALUE"""),1.4738566E7)</f>
        <v>14738566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IFERROR(__xludf.DUMMYFUNCTION("""COMPUTED_VALUE"""),118.99)</f>
        <v>118.99</v>
      </c>
      <c r="D355" s="2">
        <f>IFERROR(__xludf.DUMMYFUNCTION("""COMPUTED_VALUE"""),45807.66666666667)</f>
        <v>45807.66667</v>
      </c>
      <c r="E355" s="1">
        <f>IFERROR(__xludf.DUMMYFUNCTION("""COMPUTED_VALUE"""),118.99)</f>
        <v>118.99</v>
      </c>
      <c r="G355" s="2">
        <f>IFERROR(__xludf.DUMMYFUNCTION("""COMPUTED_VALUE"""),45807.66666666667)</f>
        <v>45807.66667</v>
      </c>
      <c r="H355" s="1">
        <f>IFERROR(__xludf.DUMMYFUNCTION("""COMPUTED_VALUE"""),115.53)</f>
        <v>115.53</v>
      </c>
      <c r="J355" s="2">
        <f>IFERROR(__xludf.DUMMYFUNCTION("""COMPUTED_VALUE"""),45807.66666666667)</f>
        <v>45807.66667</v>
      </c>
      <c r="K355" s="1">
        <f>IFERROR(__xludf.DUMMYFUNCTION("""COMPUTED_VALUE"""),116.66)</f>
        <v>116.66</v>
      </c>
      <c r="M355" s="2">
        <f>IFERROR(__xludf.DUMMYFUNCTION("""COMPUTED_VALUE"""),45807.66666666667)</f>
        <v>45807.66667</v>
      </c>
      <c r="N355" s="1">
        <f>IFERROR(__xludf.DUMMYFUNCTION("""COMPUTED_VALUE"""),1.6434034E7)</f>
        <v>16434034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IFERROR(__xludf.DUMMYFUNCTION("""COMPUTED_VALUE"""),116.52)</f>
        <v>116.52</v>
      </c>
      <c r="D356" s="2">
        <f>IFERROR(__xludf.DUMMYFUNCTION("""COMPUTED_VALUE"""),45810.66666666667)</f>
        <v>45810.66667</v>
      </c>
      <c r="E356" s="1">
        <f>IFERROR(__xludf.DUMMYFUNCTION("""COMPUTED_VALUE"""),116.52)</f>
        <v>116.52</v>
      </c>
      <c r="G356" s="2">
        <f>IFERROR(__xludf.DUMMYFUNCTION("""COMPUTED_VALUE"""),45810.66666666667)</f>
        <v>45810.66667</v>
      </c>
      <c r="H356" s="1">
        <f>IFERROR(__xludf.DUMMYFUNCTION("""COMPUTED_VALUE"""),112.92)</f>
        <v>112.92</v>
      </c>
      <c r="J356" s="2">
        <f>IFERROR(__xludf.DUMMYFUNCTION("""COMPUTED_VALUE"""),45810.66666666667)</f>
        <v>45810.66667</v>
      </c>
      <c r="K356" s="1">
        <f>IFERROR(__xludf.DUMMYFUNCTION("""COMPUTED_VALUE"""),116.15)</f>
        <v>116.15</v>
      </c>
      <c r="M356" s="2">
        <f>IFERROR(__xludf.DUMMYFUNCTION("""COMPUTED_VALUE"""),45810.66666666667)</f>
        <v>45810.66667</v>
      </c>
      <c r="N356" s="1">
        <f>IFERROR(__xludf.DUMMYFUNCTION("""COMPUTED_VALUE"""),1.539748E7)</f>
        <v>15397480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IFERROR(__xludf.DUMMYFUNCTION("""COMPUTED_VALUE"""),116.15)</f>
        <v>116.15</v>
      </c>
      <c r="D357" s="2">
        <f>IFERROR(__xludf.DUMMYFUNCTION("""COMPUTED_VALUE"""),45811.66666666667)</f>
        <v>45811.66667</v>
      </c>
      <c r="E357" s="1">
        <f>IFERROR(__xludf.DUMMYFUNCTION("""COMPUTED_VALUE"""),119.59)</f>
        <v>119.59</v>
      </c>
      <c r="G357" s="2">
        <f>IFERROR(__xludf.DUMMYFUNCTION("""COMPUTED_VALUE"""),45811.66666666667)</f>
        <v>45811.66667</v>
      </c>
      <c r="H357" s="1">
        <f>IFERROR(__xludf.DUMMYFUNCTION("""COMPUTED_VALUE"""),115.16)</f>
        <v>115.16</v>
      </c>
      <c r="J357" s="2">
        <f>IFERROR(__xludf.DUMMYFUNCTION("""COMPUTED_VALUE"""),45811.66666666667)</f>
        <v>45811.66667</v>
      </c>
      <c r="K357" s="1">
        <f>IFERROR(__xludf.DUMMYFUNCTION("""COMPUTED_VALUE"""),118.85)</f>
        <v>118.85</v>
      </c>
      <c r="M357" s="2">
        <f>IFERROR(__xludf.DUMMYFUNCTION("""COMPUTED_VALUE"""),45811.66666666667)</f>
        <v>45811.66667</v>
      </c>
      <c r="N357" s="1">
        <f>IFERROR(__xludf.DUMMYFUNCTION("""COMPUTED_VALUE"""),1.7973401E7)</f>
        <v>17973401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IFERROR(__xludf.DUMMYFUNCTION("""COMPUTED_VALUE"""),118.7)</f>
        <v>118.7</v>
      </c>
      <c r="D358" s="2">
        <f>IFERROR(__xludf.DUMMYFUNCTION("""COMPUTED_VALUE"""),45812.66666666667)</f>
        <v>45812.66667</v>
      </c>
      <c r="E358" s="1">
        <f>IFERROR(__xludf.DUMMYFUNCTION("""COMPUTED_VALUE"""),119.05)</f>
        <v>119.05</v>
      </c>
      <c r="G358" s="2">
        <f>IFERROR(__xludf.DUMMYFUNCTION("""COMPUTED_VALUE"""),45812.66666666667)</f>
        <v>45812.66667</v>
      </c>
      <c r="H358" s="1">
        <f>IFERROR(__xludf.DUMMYFUNCTION("""COMPUTED_VALUE"""),116.0)</f>
        <v>116</v>
      </c>
      <c r="J358" s="2">
        <f>IFERROR(__xludf.DUMMYFUNCTION("""COMPUTED_VALUE"""),45812.66666666667)</f>
        <v>45812.66667</v>
      </c>
      <c r="K358" s="1">
        <f>IFERROR(__xludf.DUMMYFUNCTION("""COMPUTED_VALUE"""),116.02)</f>
        <v>116.02</v>
      </c>
      <c r="M358" s="2">
        <f>IFERROR(__xludf.DUMMYFUNCTION("""COMPUTED_VALUE"""),45812.66666666667)</f>
        <v>45812.66667</v>
      </c>
      <c r="N358" s="1">
        <f>IFERROR(__xludf.DUMMYFUNCTION("""COMPUTED_VALUE"""),1.2292854E7)</f>
        <v>12292854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IFERROR(__xludf.DUMMYFUNCTION("""COMPUTED_VALUE"""),115.74)</f>
        <v>115.74</v>
      </c>
      <c r="D359" s="2">
        <f>IFERROR(__xludf.DUMMYFUNCTION("""COMPUTED_VALUE"""),45813.66666666667)</f>
        <v>45813.66667</v>
      </c>
      <c r="E359" s="1">
        <f>IFERROR(__xludf.DUMMYFUNCTION("""COMPUTED_VALUE"""),117.78)</f>
        <v>117.78</v>
      </c>
      <c r="G359" s="2">
        <f>IFERROR(__xludf.DUMMYFUNCTION("""COMPUTED_VALUE"""),45813.66666666667)</f>
        <v>45813.66667</v>
      </c>
      <c r="H359" s="1">
        <f>IFERROR(__xludf.DUMMYFUNCTION("""COMPUTED_VALUE"""),113.95)</f>
        <v>113.95</v>
      </c>
      <c r="J359" s="2">
        <f>IFERROR(__xludf.DUMMYFUNCTION("""COMPUTED_VALUE"""),45813.66666666667)</f>
        <v>45813.66667</v>
      </c>
      <c r="K359" s="1">
        <f>IFERROR(__xludf.DUMMYFUNCTION("""COMPUTED_VALUE"""),116.62)</f>
        <v>116.62</v>
      </c>
      <c r="M359" s="2">
        <f>IFERROR(__xludf.DUMMYFUNCTION("""COMPUTED_VALUE"""),45813.66666666667)</f>
        <v>45813.66667</v>
      </c>
      <c r="N359" s="1">
        <f>IFERROR(__xludf.DUMMYFUNCTION("""COMPUTED_VALUE"""),1.9764277E7)</f>
        <v>19764277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IFERROR(__xludf.DUMMYFUNCTION("""COMPUTED_VALUE"""),117.95)</f>
        <v>117.95</v>
      </c>
      <c r="D360" s="2">
        <f>IFERROR(__xludf.DUMMYFUNCTION("""COMPUTED_VALUE"""),45814.66666666667)</f>
        <v>45814.66667</v>
      </c>
      <c r="E360" s="1">
        <f>IFERROR(__xludf.DUMMYFUNCTION("""COMPUTED_VALUE"""),118.12)</f>
        <v>118.12</v>
      </c>
      <c r="G360" s="2">
        <f>IFERROR(__xludf.DUMMYFUNCTION("""COMPUTED_VALUE"""),45814.66666666667)</f>
        <v>45814.66667</v>
      </c>
      <c r="H360" s="1">
        <f>IFERROR(__xludf.DUMMYFUNCTION("""COMPUTED_VALUE"""),116.5)</f>
        <v>116.5</v>
      </c>
      <c r="J360" s="2">
        <f>IFERROR(__xludf.DUMMYFUNCTION("""COMPUTED_VALUE"""),45814.66666666667)</f>
        <v>45814.66667</v>
      </c>
      <c r="K360" s="1">
        <f>IFERROR(__xludf.DUMMYFUNCTION("""COMPUTED_VALUE"""),117.26)</f>
        <v>117.26</v>
      </c>
      <c r="M360" s="2">
        <f>IFERROR(__xludf.DUMMYFUNCTION("""COMPUTED_VALUE"""),45814.66666666667)</f>
        <v>45814.66667</v>
      </c>
      <c r="N360" s="1">
        <f>IFERROR(__xludf.DUMMYFUNCTION("""COMPUTED_VALUE"""),1.3896224E7)</f>
        <v>13896224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IFERROR(__xludf.DUMMYFUNCTION("""COMPUTED_VALUE"""),118.23)</f>
        <v>118.23</v>
      </c>
      <c r="D361" s="2">
        <f>IFERROR(__xludf.DUMMYFUNCTION("""COMPUTED_VALUE"""),45817.66666666667)</f>
        <v>45817.66667</v>
      </c>
      <c r="E361" s="1">
        <f>IFERROR(__xludf.DUMMYFUNCTION("""COMPUTED_VALUE"""),120.14)</f>
        <v>120.14</v>
      </c>
      <c r="G361" s="2">
        <f>IFERROR(__xludf.DUMMYFUNCTION("""COMPUTED_VALUE"""),45817.66666666667)</f>
        <v>45817.66667</v>
      </c>
      <c r="H361" s="1">
        <f>IFERROR(__xludf.DUMMYFUNCTION("""COMPUTED_VALUE"""),117.9)</f>
        <v>117.9</v>
      </c>
      <c r="J361" s="2">
        <f>IFERROR(__xludf.DUMMYFUNCTION("""COMPUTED_VALUE"""),45817.66666666667)</f>
        <v>45817.66667</v>
      </c>
      <c r="K361" s="1">
        <f>IFERROR(__xludf.DUMMYFUNCTION("""COMPUTED_VALUE"""),118.7)</f>
        <v>118.7</v>
      </c>
      <c r="M361" s="2">
        <f>IFERROR(__xludf.DUMMYFUNCTION("""COMPUTED_VALUE"""),45817.66666666667)</f>
        <v>45817.66667</v>
      </c>
      <c r="N361" s="1">
        <f>IFERROR(__xludf.DUMMYFUNCTION("""COMPUTED_VALUE"""),1.4923295E7)</f>
        <v>14923295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IFERROR(__xludf.DUMMYFUNCTION("""COMPUTED_VALUE"""),119.84)</f>
        <v>119.84</v>
      </c>
      <c r="D362" s="2">
        <f>IFERROR(__xludf.DUMMYFUNCTION("""COMPUTED_VALUE"""),45818.66666666667)</f>
        <v>45818.66667</v>
      </c>
      <c r="E362" s="1">
        <f>IFERROR(__xludf.DUMMYFUNCTION("""COMPUTED_VALUE"""),121.93)</f>
        <v>121.93</v>
      </c>
      <c r="G362" s="2">
        <f>IFERROR(__xludf.DUMMYFUNCTION("""COMPUTED_VALUE"""),45818.66666666667)</f>
        <v>45818.66667</v>
      </c>
      <c r="H362" s="1">
        <f>IFERROR(__xludf.DUMMYFUNCTION("""COMPUTED_VALUE"""),119.16)</f>
        <v>119.16</v>
      </c>
      <c r="J362" s="2">
        <f>IFERROR(__xludf.DUMMYFUNCTION("""COMPUTED_VALUE"""),45818.66666666667)</f>
        <v>45818.66667</v>
      </c>
      <c r="K362" s="1">
        <f>IFERROR(__xludf.DUMMYFUNCTION("""COMPUTED_VALUE"""),121.74)</f>
        <v>121.74</v>
      </c>
      <c r="M362" s="2">
        <f>IFERROR(__xludf.DUMMYFUNCTION("""COMPUTED_VALUE"""),45818.66666666667)</f>
        <v>45818.66667</v>
      </c>
      <c r="N362" s="1">
        <f>IFERROR(__xludf.DUMMYFUNCTION("""COMPUTED_VALUE"""),1.1395246E7)</f>
        <v>11395246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IFERROR(__xludf.DUMMYFUNCTION("""COMPUTED_VALUE"""),122.42)</f>
        <v>122.42</v>
      </c>
      <c r="D363" s="2">
        <f>IFERROR(__xludf.DUMMYFUNCTION("""COMPUTED_VALUE"""),45819.66666666667)</f>
        <v>45819.66667</v>
      </c>
      <c r="E363" s="1">
        <f>IFERROR(__xludf.DUMMYFUNCTION("""COMPUTED_VALUE"""),122.8)</f>
        <v>122.8</v>
      </c>
      <c r="G363" s="2">
        <f>IFERROR(__xludf.DUMMYFUNCTION("""COMPUTED_VALUE"""),45819.66666666667)</f>
        <v>45819.66667</v>
      </c>
      <c r="H363" s="1">
        <f>IFERROR(__xludf.DUMMYFUNCTION("""COMPUTED_VALUE"""),120.12)</f>
        <v>120.12</v>
      </c>
      <c r="J363" s="2">
        <f>IFERROR(__xludf.DUMMYFUNCTION("""COMPUTED_VALUE"""),45819.66666666667)</f>
        <v>45819.66667</v>
      </c>
      <c r="K363" s="1">
        <f>IFERROR(__xludf.DUMMYFUNCTION("""COMPUTED_VALUE"""),121.45)</f>
        <v>121.45</v>
      </c>
      <c r="M363" s="2">
        <f>IFERROR(__xludf.DUMMYFUNCTION("""COMPUTED_VALUE"""),45819.66666666667)</f>
        <v>45819.66667</v>
      </c>
      <c r="N363" s="1">
        <f>IFERROR(__xludf.DUMMYFUNCTION("""COMPUTED_VALUE"""),1.2066712E7)</f>
        <v>12066712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IFERROR(__xludf.DUMMYFUNCTION("""COMPUTED_VALUE"""),121.18)</f>
        <v>121.18</v>
      </c>
      <c r="D364" s="2">
        <f>IFERROR(__xludf.DUMMYFUNCTION("""COMPUTED_VALUE"""),45820.66666666667)</f>
        <v>45820.66667</v>
      </c>
      <c r="E364" s="1">
        <f>IFERROR(__xludf.DUMMYFUNCTION("""COMPUTED_VALUE"""),121.18)</f>
        <v>121.18</v>
      </c>
      <c r="G364" s="2">
        <f>IFERROR(__xludf.DUMMYFUNCTION("""COMPUTED_VALUE"""),45820.66666666667)</f>
        <v>45820.66667</v>
      </c>
      <c r="H364" s="1">
        <f>IFERROR(__xludf.DUMMYFUNCTION("""COMPUTED_VALUE"""),118.8)</f>
        <v>118.8</v>
      </c>
      <c r="J364" s="2">
        <f>IFERROR(__xludf.DUMMYFUNCTION("""COMPUTED_VALUE"""),45820.66666666667)</f>
        <v>45820.66667</v>
      </c>
      <c r="K364" s="1">
        <f>IFERROR(__xludf.DUMMYFUNCTION("""COMPUTED_VALUE"""),119.57)</f>
        <v>119.57</v>
      </c>
      <c r="M364" s="2">
        <f>IFERROR(__xludf.DUMMYFUNCTION("""COMPUTED_VALUE"""),45820.66666666667)</f>
        <v>45820.66667</v>
      </c>
      <c r="N364" s="1">
        <f>IFERROR(__xludf.DUMMYFUNCTION("""COMPUTED_VALUE"""),1.2832408E7)</f>
        <v>12832408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IFERROR(__xludf.DUMMYFUNCTION("""COMPUTED_VALUE"""),120.15)</f>
        <v>120.15</v>
      </c>
      <c r="D365" s="2">
        <f>IFERROR(__xludf.DUMMYFUNCTION("""COMPUTED_VALUE"""),45821.66666666667)</f>
        <v>45821.66667</v>
      </c>
      <c r="E365" s="1">
        <f>IFERROR(__xludf.DUMMYFUNCTION("""COMPUTED_VALUE"""),121.95)</f>
        <v>121.95</v>
      </c>
      <c r="G365" s="2">
        <f>IFERROR(__xludf.DUMMYFUNCTION("""COMPUTED_VALUE"""),45821.66666666667)</f>
        <v>45821.66667</v>
      </c>
      <c r="H365" s="1">
        <f>IFERROR(__xludf.DUMMYFUNCTION("""COMPUTED_VALUE"""),116.3)</f>
        <v>116.3</v>
      </c>
      <c r="J365" s="2">
        <f>IFERROR(__xludf.DUMMYFUNCTION("""COMPUTED_VALUE"""),45821.66666666667)</f>
        <v>45821.66667</v>
      </c>
      <c r="K365" s="1">
        <f>IFERROR(__xludf.DUMMYFUNCTION("""COMPUTED_VALUE"""),116.67)</f>
        <v>116.67</v>
      </c>
      <c r="M365" s="2">
        <f>IFERROR(__xludf.DUMMYFUNCTION("""COMPUTED_VALUE"""),45821.66666666667)</f>
        <v>45821.66667</v>
      </c>
      <c r="N365" s="1">
        <f>IFERROR(__xludf.DUMMYFUNCTION("""COMPUTED_VALUE"""),1.6762765E7)</f>
        <v>16762765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IFERROR(__xludf.DUMMYFUNCTION("""COMPUTED_VALUE"""),118.05)</f>
        <v>118.05</v>
      </c>
      <c r="D366" s="2">
        <f>IFERROR(__xludf.DUMMYFUNCTION("""COMPUTED_VALUE"""),45824.66666666667)</f>
        <v>45824.66667</v>
      </c>
      <c r="E366" s="1">
        <f>IFERROR(__xludf.DUMMYFUNCTION("""COMPUTED_VALUE"""),123.67)</f>
        <v>123.67</v>
      </c>
      <c r="G366" s="2">
        <f>IFERROR(__xludf.DUMMYFUNCTION("""COMPUTED_VALUE"""),45824.66666666667)</f>
        <v>45824.66667</v>
      </c>
      <c r="H366" s="1">
        <f>IFERROR(__xludf.DUMMYFUNCTION("""COMPUTED_VALUE"""),118.05)</f>
        <v>118.05</v>
      </c>
      <c r="J366" s="2">
        <f>IFERROR(__xludf.DUMMYFUNCTION("""COMPUTED_VALUE"""),45824.66666666667)</f>
        <v>45824.66667</v>
      </c>
      <c r="K366" s="1">
        <f>IFERROR(__xludf.DUMMYFUNCTION("""COMPUTED_VALUE"""),123.25)</f>
        <v>123.25</v>
      </c>
      <c r="M366" s="2">
        <f>IFERROR(__xludf.DUMMYFUNCTION("""COMPUTED_VALUE"""),45824.66666666667)</f>
        <v>45824.66667</v>
      </c>
      <c r="N366" s="1">
        <f>IFERROR(__xludf.DUMMYFUNCTION("""COMPUTED_VALUE"""),1.6083153E7)</f>
        <v>16083153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IFERROR(__xludf.DUMMYFUNCTION("""COMPUTED_VALUE"""),122.85)</f>
        <v>122.85</v>
      </c>
      <c r="D367" s="2">
        <f>IFERROR(__xludf.DUMMYFUNCTION("""COMPUTED_VALUE"""),45825.66666666667)</f>
        <v>45825.66667</v>
      </c>
      <c r="E367" s="1">
        <f>IFERROR(__xludf.DUMMYFUNCTION("""COMPUTED_VALUE"""),122.93)</f>
        <v>122.93</v>
      </c>
      <c r="G367" s="2">
        <f>IFERROR(__xludf.DUMMYFUNCTION("""COMPUTED_VALUE"""),45825.66666666667)</f>
        <v>45825.66667</v>
      </c>
      <c r="H367" s="1">
        <f>IFERROR(__xludf.DUMMYFUNCTION("""COMPUTED_VALUE"""),119.91)</f>
        <v>119.91</v>
      </c>
      <c r="J367" s="2">
        <f>IFERROR(__xludf.DUMMYFUNCTION("""COMPUTED_VALUE"""),45825.66666666667)</f>
        <v>45825.66667</v>
      </c>
      <c r="K367" s="1">
        <f>IFERROR(__xludf.DUMMYFUNCTION("""COMPUTED_VALUE"""),120.07)</f>
        <v>120.07</v>
      </c>
      <c r="M367" s="2">
        <f>IFERROR(__xludf.DUMMYFUNCTION("""COMPUTED_VALUE"""),45825.66666666667)</f>
        <v>45825.66667</v>
      </c>
      <c r="N367" s="1">
        <f>IFERROR(__xludf.DUMMYFUNCTION("""COMPUTED_VALUE"""),1.2662956E7)</f>
        <v>12662956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IFERROR(__xludf.DUMMYFUNCTION("""COMPUTED_VALUE"""),120.11)</f>
        <v>120.11</v>
      </c>
      <c r="D368" s="2">
        <f>IFERROR(__xludf.DUMMYFUNCTION("""COMPUTED_VALUE"""),45826.66666666667)</f>
        <v>45826.66667</v>
      </c>
      <c r="E368" s="1">
        <f>IFERROR(__xludf.DUMMYFUNCTION("""COMPUTED_VALUE"""),124.4)</f>
        <v>124.4</v>
      </c>
      <c r="G368" s="2">
        <f>IFERROR(__xludf.DUMMYFUNCTION("""COMPUTED_VALUE"""),45826.66666666667)</f>
        <v>45826.66667</v>
      </c>
      <c r="H368" s="1">
        <f>IFERROR(__xludf.DUMMYFUNCTION("""COMPUTED_VALUE"""),120.08)</f>
        <v>120.08</v>
      </c>
      <c r="J368" s="2">
        <f>IFERROR(__xludf.DUMMYFUNCTION("""COMPUTED_VALUE"""),45826.66666666667)</f>
        <v>45826.66667</v>
      </c>
      <c r="K368" s="1">
        <f>IFERROR(__xludf.DUMMYFUNCTION("""COMPUTED_VALUE"""),122.54)</f>
        <v>122.54</v>
      </c>
      <c r="M368" s="2">
        <f>IFERROR(__xludf.DUMMYFUNCTION("""COMPUTED_VALUE"""),45826.66666666667)</f>
        <v>45826.66667</v>
      </c>
      <c r="N368" s="1">
        <f>IFERROR(__xludf.DUMMYFUNCTION("""COMPUTED_VALUE"""),1.2404492E7)</f>
        <v>12404492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IFERROR(__xludf.DUMMYFUNCTION("""COMPUTED_VALUE"""),122.73)</f>
        <v>122.73</v>
      </c>
      <c r="D369" s="2">
        <f>IFERROR(__xludf.DUMMYFUNCTION("""COMPUTED_VALUE"""),45828.66666666667)</f>
        <v>45828.66667</v>
      </c>
      <c r="E369" s="1">
        <f>IFERROR(__xludf.DUMMYFUNCTION("""COMPUTED_VALUE"""),124.38)</f>
        <v>124.38</v>
      </c>
      <c r="G369" s="2">
        <f>IFERROR(__xludf.DUMMYFUNCTION("""COMPUTED_VALUE"""),45828.66666666667)</f>
        <v>45828.66667</v>
      </c>
      <c r="H369" s="1">
        <f>IFERROR(__xludf.DUMMYFUNCTION("""COMPUTED_VALUE"""),122.55)</f>
        <v>122.55</v>
      </c>
      <c r="J369" s="2">
        <f>IFERROR(__xludf.DUMMYFUNCTION("""COMPUTED_VALUE"""),45828.66666666667)</f>
        <v>45828.66667</v>
      </c>
      <c r="K369" s="1">
        <f>IFERROR(__xludf.DUMMYFUNCTION("""COMPUTED_VALUE"""),124.03)</f>
        <v>124.03</v>
      </c>
      <c r="M369" s="2">
        <f>IFERROR(__xludf.DUMMYFUNCTION("""COMPUTED_VALUE"""),45828.66666666667)</f>
        <v>45828.66667</v>
      </c>
      <c r="N369" s="1">
        <f>IFERROR(__xludf.DUMMYFUNCTION("""COMPUTED_VALUE"""),1.4839989E7)</f>
        <v>14839989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IFERROR(__xludf.DUMMYFUNCTION("""COMPUTED_VALUE"""),123.05)</f>
        <v>123.05</v>
      </c>
      <c r="D370" s="2">
        <f>IFERROR(__xludf.DUMMYFUNCTION("""COMPUTED_VALUE"""),45831.66666666667)</f>
        <v>45831.66667</v>
      </c>
      <c r="E370" s="1">
        <f>IFERROR(__xludf.DUMMYFUNCTION("""COMPUTED_VALUE"""),124.63)</f>
        <v>124.63</v>
      </c>
      <c r="G370" s="2">
        <f>IFERROR(__xludf.DUMMYFUNCTION("""COMPUTED_VALUE"""),45831.66666666667)</f>
        <v>45831.66667</v>
      </c>
      <c r="H370" s="1">
        <f>IFERROR(__xludf.DUMMYFUNCTION("""COMPUTED_VALUE"""),120.89)</f>
        <v>120.89</v>
      </c>
      <c r="J370" s="2">
        <f>IFERROR(__xludf.DUMMYFUNCTION("""COMPUTED_VALUE"""),45831.66666666667)</f>
        <v>45831.66667</v>
      </c>
      <c r="K370" s="1">
        <f>IFERROR(__xludf.DUMMYFUNCTION("""COMPUTED_VALUE"""),124.52)</f>
        <v>124.52</v>
      </c>
      <c r="M370" s="2">
        <f>IFERROR(__xludf.DUMMYFUNCTION("""COMPUTED_VALUE"""),45831.66666666667)</f>
        <v>45831.66667</v>
      </c>
      <c r="N370" s="1">
        <f>IFERROR(__xludf.DUMMYFUNCTION("""COMPUTED_VALUE"""),1.5020159E7)</f>
        <v>15020159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IFERROR(__xludf.DUMMYFUNCTION("""COMPUTED_VALUE"""),125.72)</f>
        <v>125.72</v>
      </c>
      <c r="D371" s="2">
        <f>IFERROR(__xludf.DUMMYFUNCTION("""COMPUTED_VALUE"""),45832.66666666667)</f>
        <v>45832.66667</v>
      </c>
      <c r="E371" s="1">
        <f>IFERROR(__xludf.DUMMYFUNCTION("""COMPUTED_VALUE"""),126.86)</f>
        <v>126.86</v>
      </c>
      <c r="G371" s="2">
        <f>IFERROR(__xludf.DUMMYFUNCTION("""COMPUTED_VALUE"""),45832.66666666667)</f>
        <v>45832.66667</v>
      </c>
      <c r="H371" s="1">
        <f>IFERROR(__xludf.DUMMYFUNCTION("""COMPUTED_VALUE"""),125.36)</f>
        <v>125.36</v>
      </c>
      <c r="J371" s="2">
        <f>IFERROR(__xludf.DUMMYFUNCTION("""COMPUTED_VALUE"""),45832.66666666667)</f>
        <v>45832.66667</v>
      </c>
      <c r="K371" s="1">
        <f>IFERROR(__xludf.DUMMYFUNCTION("""COMPUTED_VALUE"""),126.65)</f>
        <v>126.65</v>
      </c>
      <c r="M371" s="2">
        <f>IFERROR(__xludf.DUMMYFUNCTION("""COMPUTED_VALUE"""),45832.66666666667)</f>
        <v>45832.66667</v>
      </c>
      <c r="N371" s="1">
        <f>IFERROR(__xludf.DUMMYFUNCTION("""COMPUTED_VALUE"""),1.2216843E7)</f>
        <v>12216843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IFERROR(__xludf.DUMMYFUNCTION("""COMPUTED_VALUE"""),126.93)</f>
        <v>126.93</v>
      </c>
      <c r="D372" s="2">
        <f>IFERROR(__xludf.DUMMYFUNCTION("""COMPUTED_VALUE"""),45833.66666666667)</f>
        <v>45833.66667</v>
      </c>
      <c r="E372" s="1">
        <f>IFERROR(__xludf.DUMMYFUNCTION("""COMPUTED_VALUE"""),127.06)</f>
        <v>127.06</v>
      </c>
      <c r="G372" s="2">
        <f>IFERROR(__xludf.DUMMYFUNCTION("""COMPUTED_VALUE"""),45833.66666666667)</f>
        <v>45833.66667</v>
      </c>
      <c r="H372" s="1">
        <f>IFERROR(__xludf.DUMMYFUNCTION("""COMPUTED_VALUE"""),124.94)</f>
        <v>124.94</v>
      </c>
      <c r="J372" s="2">
        <f>IFERROR(__xludf.DUMMYFUNCTION("""COMPUTED_VALUE"""),45833.66666666667)</f>
        <v>45833.66667</v>
      </c>
      <c r="K372" s="1">
        <f>IFERROR(__xludf.DUMMYFUNCTION("""COMPUTED_VALUE"""),125.05)</f>
        <v>125.05</v>
      </c>
      <c r="M372" s="2">
        <f>IFERROR(__xludf.DUMMYFUNCTION("""COMPUTED_VALUE"""),45833.66666666667)</f>
        <v>45833.66667</v>
      </c>
      <c r="N372" s="1">
        <f>IFERROR(__xludf.DUMMYFUNCTION("""COMPUTED_VALUE"""),1.0306392E7)</f>
        <v>10306392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IFERROR(__xludf.DUMMYFUNCTION("""COMPUTED_VALUE"""),125.85)</f>
        <v>125.85</v>
      </c>
      <c r="D373" s="2">
        <f>IFERROR(__xludf.DUMMYFUNCTION("""COMPUTED_VALUE"""),45834.66666666667)</f>
        <v>45834.66667</v>
      </c>
      <c r="E373" s="1">
        <f>IFERROR(__xludf.DUMMYFUNCTION("""COMPUTED_VALUE"""),127.38)</f>
        <v>127.38</v>
      </c>
      <c r="G373" s="2">
        <f>IFERROR(__xludf.DUMMYFUNCTION("""COMPUTED_VALUE"""),45834.66666666667)</f>
        <v>45834.66667</v>
      </c>
      <c r="H373" s="1">
        <f>IFERROR(__xludf.DUMMYFUNCTION("""COMPUTED_VALUE"""),125.18)</f>
        <v>125.18</v>
      </c>
      <c r="J373" s="2">
        <f>IFERROR(__xludf.DUMMYFUNCTION("""COMPUTED_VALUE"""),45834.66666666667)</f>
        <v>45834.66667</v>
      </c>
      <c r="K373" s="1">
        <f>IFERROR(__xludf.DUMMYFUNCTION("""COMPUTED_VALUE"""),126.51)</f>
        <v>126.51</v>
      </c>
      <c r="M373" s="2">
        <f>IFERROR(__xludf.DUMMYFUNCTION("""COMPUTED_VALUE"""),45834.66666666667)</f>
        <v>45834.66667</v>
      </c>
      <c r="N373" s="1">
        <f>IFERROR(__xludf.DUMMYFUNCTION("""COMPUTED_VALUE"""),7766107.0)</f>
        <v>7766107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IFERROR(__xludf.DUMMYFUNCTION("""COMPUTED_VALUE"""),127.29)</f>
        <v>127.29</v>
      </c>
      <c r="D374" s="2">
        <f>IFERROR(__xludf.DUMMYFUNCTION("""COMPUTED_VALUE"""),45835.66666666667)</f>
        <v>45835.66667</v>
      </c>
      <c r="E374" s="1">
        <f>IFERROR(__xludf.DUMMYFUNCTION("""COMPUTED_VALUE"""),129.5)</f>
        <v>129.5</v>
      </c>
      <c r="G374" s="2">
        <f>IFERROR(__xludf.DUMMYFUNCTION("""COMPUTED_VALUE"""),45835.66666666667)</f>
        <v>45835.66667</v>
      </c>
      <c r="H374" s="1">
        <f>IFERROR(__xludf.DUMMYFUNCTION("""COMPUTED_VALUE"""),126.93)</f>
        <v>126.93</v>
      </c>
      <c r="J374" s="2">
        <f>IFERROR(__xludf.DUMMYFUNCTION("""COMPUTED_VALUE"""),45835.66666666667)</f>
        <v>45835.66667</v>
      </c>
      <c r="K374" s="1">
        <f>IFERROR(__xludf.DUMMYFUNCTION("""COMPUTED_VALUE"""),129.27)</f>
        <v>129.27</v>
      </c>
      <c r="M374" s="2">
        <f>IFERROR(__xludf.DUMMYFUNCTION("""COMPUTED_VALUE"""),45835.66666666667)</f>
        <v>45835.66667</v>
      </c>
      <c r="N374" s="1">
        <f>IFERROR(__xludf.DUMMYFUNCTION("""COMPUTED_VALUE"""),1.6828226E7)</f>
        <v>16828226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IFERROR(__xludf.DUMMYFUNCTION("""COMPUTED_VALUE"""),129.46)</f>
        <v>129.46</v>
      </c>
      <c r="D375" s="2">
        <f>IFERROR(__xludf.DUMMYFUNCTION("""COMPUTED_VALUE"""),45838.66666666667)</f>
        <v>45838.66667</v>
      </c>
      <c r="E375" s="1">
        <f>IFERROR(__xludf.DUMMYFUNCTION("""COMPUTED_VALUE"""),133.67)</f>
        <v>133.67</v>
      </c>
      <c r="G375" s="2">
        <f>IFERROR(__xludf.DUMMYFUNCTION("""COMPUTED_VALUE"""),45838.66666666667)</f>
        <v>45838.66667</v>
      </c>
      <c r="H375" s="1">
        <f>IFERROR(__xludf.DUMMYFUNCTION("""COMPUTED_VALUE"""),129.46)</f>
        <v>129.46</v>
      </c>
      <c r="J375" s="2">
        <f>IFERROR(__xludf.DUMMYFUNCTION("""COMPUTED_VALUE"""),45838.66666666667)</f>
        <v>45838.66667</v>
      </c>
      <c r="K375" s="1">
        <f>IFERROR(__xludf.DUMMYFUNCTION("""COMPUTED_VALUE"""),133.33)</f>
        <v>133.33</v>
      </c>
      <c r="M375" s="2">
        <f>IFERROR(__xludf.DUMMYFUNCTION("""COMPUTED_VALUE"""),45838.66666666667)</f>
        <v>45838.66667</v>
      </c>
      <c r="N375" s="1">
        <f>IFERROR(__xludf.DUMMYFUNCTION("""COMPUTED_VALUE"""),1.0488264E7)</f>
        <v>10488264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IFERROR(__xludf.DUMMYFUNCTION("""COMPUTED_VALUE"""),133.19)</f>
        <v>133.19</v>
      </c>
      <c r="D376" s="2">
        <f>IFERROR(__xludf.DUMMYFUNCTION("""COMPUTED_VALUE"""),45839.66666666667)</f>
        <v>45839.66667</v>
      </c>
      <c r="E376" s="1">
        <f>IFERROR(__xludf.DUMMYFUNCTION("""COMPUTED_VALUE"""),139.03)</f>
        <v>139.03</v>
      </c>
      <c r="G376" s="2">
        <f>IFERROR(__xludf.DUMMYFUNCTION("""COMPUTED_VALUE"""),45839.66666666667)</f>
        <v>45839.66667</v>
      </c>
      <c r="H376" s="1">
        <f>IFERROR(__xludf.DUMMYFUNCTION("""COMPUTED_VALUE"""),132.28)</f>
        <v>132.28</v>
      </c>
      <c r="J376" s="2">
        <f>IFERROR(__xludf.DUMMYFUNCTION("""COMPUTED_VALUE"""),45839.66666666667)</f>
        <v>45839.66667</v>
      </c>
      <c r="K376" s="1">
        <f>IFERROR(__xludf.DUMMYFUNCTION("""COMPUTED_VALUE"""),136.36)</f>
        <v>136.36</v>
      </c>
      <c r="M376" s="2">
        <f>IFERROR(__xludf.DUMMYFUNCTION("""COMPUTED_VALUE"""),45839.66666666667)</f>
        <v>45839.66667</v>
      </c>
      <c r="N376" s="1">
        <f>IFERROR(__xludf.DUMMYFUNCTION("""COMPUTED_VALUE"""),1.4513968E7)</f>
        <v>14513968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IFERROR(__xludf.DUMMYFUNCTION("""COMPUTED_VALUE"""),136.51)</f>
        <v>136.51</v>
      </c>
      <c r="D377" s="2">
        <f>IFERROR(__xludf.DUMMYFUNCTION("""COMPUTED_VALUE"""),45840.66666666667)</f>
        <v>45840.66667</v>
      </c>
      <c r="E377" s="1">
        <f>IFERROR(__xludf.DUMMYFUNCTION("""COMPUTED_VALUE"""),144.7)</f>
        <v>144.7</v>
      </c>
      <c r="G377" s="2">
        <f>IFERROR(__xludf.DUMMYFUNCTION("""COMPUTED_VALUE"""),45840.66666666667)</f>
        <v>45840.66667</v>
      </c>
      <c r="H377" s="1">
        <f>IFERROR(__xludf.DUMMYFUNCTION("""COMPUTED_VALUE"""),135.55)</f>
        <v>135.55</v>
      </c>
      <c r="J377" s="2">
        <f>IFERROR(__xludf.DUMMYFUNCTION("""COMPUTED_VALUE"""),45840.66666666667)</f>
        <v>45840.66667</v>
      </c>
      <c r="K377" s="1">
        <f>IFERROR(__xludf.DUMMYFUNCTION("""COMPUTED_VALUE"""),144.54)</f>
        <v>144.54</v>
      </c>
      <c r="M377" s="2">
        <f>IFERROR(__xludf.DUMMYFUNCTION("""COMPUTED_VALUE"""),45840.66666666667)</f>
        <v>45840.66667</v>
      </c>
      <c r="N377" s="1">
        <f>IFERROR(__xludf.DUMMYFUNCTION("""COMPUTED_VALUE"""),1.9727739E7)</f>
        <v>19727739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IFERROR(__xludf.DUMMYFUNCTION("""COMPUTED_VALUE"""),145.14)</f>
        <v>145.14</v>
      </c>
      <c r="D378" s="2">
        <f>IFERROR(__xludf.DUMMYFUNCTION("""COMPUTED_VALUE"""),45841.54166666667)</f>
        <v>45841.54167</v>
      </c>
      <c r="E378" s="1">
        <f>IFERROR(__xludf.DUMMYFUNCTION("""COMPUTED_VALUE"""),145.75)</f>
        <v>145.75</v>
      </c>
      <c r="G378" s="2">
        <f>IFERROR(__xludf.DUMMYFUNCTION("""COMPUTED_VALUE"""),45841.54166666667)</f>
        <v>45841.54167</v>
      </c>
      <c r="H378" s="1">
        <f>IFERROR(__xludf.DUMMYFUNCTION("""COMPUTED_VALUE"""),143.73)</f>
        <v>143.73</v>
      </c>
      <c r="J378" s="2">
        <f>IFERROR(__xludf.DUMMYFUNCTION("""COMPUTED_VALUE"""),45841.54166666667)</f>
        <v>45841.54167</v>
      </c>
      <c r="K378" s="1">
        <f>IFERROR(__xludf.DUMMYFUNCTION("""COMPUTED_VALUE"""),144.43)</f>
        <v>144.43</v>
      </c>
      <c r="M378" s="2">
        <f>IFERROR(__xludf.DUMMYFUNCTION("""COMPUTED_VALUE"""),45841.54166666667)</f>
        <v>45841.54167</v>
      </c>
      <c r="N378" s="1">
        <f>IFERROR(__xludf.DUMMYFUNCTION("""COMPUTED_VALUE"""),7107127.0)</f>
        <v>7107127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IFERROR(__xludf.DUMMYFUNCTION("""COMPUTED_VALUE"""),143.98)</f>
        <v>143.98</v>
      </c>
      <c r="D379" s="2">
        <f>IFERROR(__xludf.DUMMYFUNCTION("""COMPUTED_VALUE"""),45845.66666666667)</f>
        <v>45845.66667</v>
      </c>
      <c r="E379" s="1">
        <f>IFERROR(__xludf.DUMMYFUNCTION("""COMPUTED_VALUE"""),143.98)</f>
        <v>143.98</v>
      </c>
      <c r="G379" s="2">
        <f>IFERROR(__xludf.DUMMYFUNCTION("""COMPUTED_VALUE"""),45845.66666666667)</f>
        <v>45845.66667</v>
      </c>
      <c r="H379" s="1">
        <f>IFERROR(__xludf.DUMMYFUNCTION("""COMPUTED_VALUE"""),141.3)</f>
        <v>141.3</v>
      </c>
      <c r="J379" s="2">
        <f>IFERROR(__xludf.DUMMYFUNCTION("""COMPUTED_VALUE"""),45845.66666666667)</f>
        <v>45845.66667</v>
      </c>
      <c r="K379" s="1">
        <f>IFERROR(__xludf.DUMMYFUNCTION("""COMPUTED_VALUE"""),142.44)</f>
        <v>142.44</v>
      </c>
      <c r="M379" s="2">
        <f>IFERROR(__xludf.DUMMYFUNCTION("""COMPUTED_VALUE"""),45845.66666666667)</f>
        <v>45845.66667</v>
      </c>
      <c r="N379" s="1">
        <f>IFERROR(__xludf.DUMMYFUNCTION("""COMPUTED_VALUE"""),1.4563896E7)</f>
        <v>14563896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IFERROR(__xludf.DUMMYFUNCTION("""COMPUTED_VALUE"""),143.11)</f>
        <v>143.11</v>
      </c>
      <c r="D380" s="2">
        <f>IFERROR(__xludf.DUMMYFUNCTION("""COMPUTED_VALUE"""),45846.66666666667)</f>
        <v>45846.66667</v>
      </c>
      <c r="E380" s="1">
        <f>IFERROR(__xludf.DUMMYFUNCTION("""COMPUTED_VALUE"""),144.12)</f>
        <v>144.12</v>
      </c>
      <c r="G380" s="2">
        <f>IFERROR(__xludf.DUMMYFUNCTION("""COMPUTED_VALUE"""),45846.66666666667)</f>
        <v>45846.66667</v>
      </c>
      <c r="H380" s="1">
        <f>IFERROR(__xludf.DUMMYFUNCTION("""COMPUTED_VALUE"""),141.25)</f>
        <v>141.25</v>
      </c>
      <c r="J380" s="2">
        <f>IFERROR(__xludf.DUMMYFUNCTION("""COMPUTED_VALUE"""),45846.66666666667)</f>
        <v>45846.66667</v>
      </c>
      <c r="K380" s="1">
        <f>IFERROR(__xludf.DUMMYFUNCTION("""COMPUTED_VALUE"""),141.81)</f>
        <v>141.81</v>
      </c>
      <c r="M380" s="2">
        <f>IFERROR(__xludf.DUMMYFUNCTION("""COMPUTED_VALUE"""),45846.66666666667)</f>
        <v>45846.66667</v>
      </c>
      <c r="N380" s="1">
        <f>IFERROR(__xludf.DUMMYFUNCTION("""COMPUTED_VALUE"""),8431276.0)</f>
        <v>8431276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IFERROR(__xludf.DUMMYFUNCTION("""COMPUTED_VALUE"""),142.87)</f>
        <v>142.87</v>
      </c>
      <c r="D381" s="2">
        <f>IFERROR(__xludf.DUMMYFUNCTION("""COMPUTED_VALUE"""),45847.66666666667)</f>
        <v>45847.66667</v>
      </c>
      <c r="E381" s="1">
        <f>IFERROR(__xludf.DUMMYFUNCTION("""COMPUTED_VALUE"""),145.72)</f>
        <v>145.72</v>
      </c>
      <c r="G381" s="2">
        <f>IFERROR(__xludf.DUMMYFUNCTION("""COMPUTED_VALUE"""),45847.66666666667)</f>
        <v>45847.66667</v>
      </c>
      <c r="H381" s="1">
        <f>IFERROR(__xludf.DUMMYFUNCTION("""COMPUTED_VALUE"""),142.75)</f>
        <v>142.75</v>
      </c>
      <c r="J381" s="2">
        <f>IFERROR(__xludf.DUMMYFUNCTION("""COMPUTED_VALUE"""),45847.66666666667)</f>
        <v>45847.66667</v>
      </c>
      <c r="K381" s="1">
        <f>IFERROR(__xludf.DUMMYFUNCTION("""COMPUTED_VALUE"""),144.38)</f>
        <v>144.38</v>
      </c>
      <c r="M381" s="2">
        <f>IFERROR(__xludf.DUMMYFUNCTION("""COMPUTED_VALUE"""),45847.66666666667)</f>
        <v>45847.66667</v>
      </c>
      <c r="N381" s="1">
        <f>IFERROR(__xludf.DUMMYFUNCTION("""COMPUTED_VALUE"""),9043775.0)</f>
        <v>9043775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IFERROR(__xludf.DUMMYFUNCTION("""COMPUTED_VALUE"""),144.48)</f>
        <v>144.48</v>
      </c>
      <c r="D382" s="2">
        <f>IFERROR(__xludf.DUMMYFUNCTION("""COMPUTED_VALUE"""),45848.66666666667)</f>
        <v>45848.66667</v>
      </c>
      <c r="E382" s="1">
        <f>IFERROR(__xludf.DUMMYFUNCTION("""COMPUTED_VALUE"""),147.7)</f>
        <v>147.7</v>
      </c>
      <c r="G382" s="2">
        <f>IFERROR(__xludf.DUMMYFUNCTION("""COMPUTED_VALUE"""),45848.66666666667)</f>
        <v>45848.66667</v>
      </c>
      <c r="H382" s="1">
        <f>IFERROR(__xludf.DUMMYFUNCTION("""COMPUTED_VALUE"""),144.44)</f>
        <v>144.44</v>
      </c>
      <c r="J382" s="2">
        <f>IFERROR(__xludf.DUMMYFUNCTION("""COMPUTED_VALUE"""),45848.66666666667)</f>
        <v>45848.66667</v>
      </c>
      <c r="K382" s="1">
        <f>IFERROR(__xludf.DUMMYFUNCTION("""COMPUTED_VALUE"""),146.35)</f>
        <v>146.35</v>
      </c>
      <c r="M382" s="2">
        <f>IFERROR(__xludf.DUMMYFUNCTION("""COMPUTED_VALUE"""),45848.66666666667)</f>
        <v>45848.66667</v>
      </c>
      <c r="N382" s="1">
        <f>IFERROR(__xludf.DUMMYFUNCTION("""COMPUTED_VALUE"""),8764719.0)</f>
        <v>8764719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IFERROR(__xludf.DUMMYFUNCTION("""COMPUTED_VALUE"""),143.9)</f>
        <v>143.9</v>
      </c>
      <c r="D383" s="2">
        <f>IFERROR(__xludf.DUMMYFUNCTION("""COMPUTED_VALUE"""),45849.66666666667)</f>
        <v>45849.66667</v>
      </c>
      <c r="E383" s="1">
        <f>IFERROR(__xludf.DUMMYFUNCTION("""COMPUTED_VALUE"""),146.49)</f>
        <v>146.49</v>
      </c>
      <c r="G383" s="2">
        <f>IFERROR(__xludf.DUMMYFUNCTION("""COMPUTED_VALUE"""),45849.66666666667)</f>
        <v>45849.66667</v>
      </c>
      <c r="H383" s="1">
        <f>IFERROR(__xludf.DUMMYFUNCTION("""COMPUTED_VALUE"""),143.9)</f>
        <v>143.9</v>
      </c>
      <c r="J383" s="2">
        <f>IFERROR(__xludf.DUMMYFUNCTION("""COMPUTED_VALUE"""),45849.66666666667)</f>
        <v>45849.66667</v>
      </c>
      <c r="K383" s="1">
        <f>IFERROR(__xludf.DUMMYFUNCTION("""COMPUTED_VALUE"""),145.87)</f>
        <v>145.87</v>
      </c>
      <c r="M383" s="2">
        <f>IFERROR(__xludf.DUMMYFUNCTION("""COMPUTED_VALUE"""),45849.66666666667)</f>
        <v>45849.66667</v>
      </c>
      <c r="N383" s="1">
        <f>IFERROR(__xludf.DUMMYFUNCTION("""COMPUTED_VALUE"""),8768616.0)</f>
        <v>8768616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IFERROR(__xludf.DUMMYFUNCTION("""COMPUTED_VALUE"""),146.08)</f>
        <v>146.08</v>
      </c>
      <c r="D384" s="2">
        <f>IFERROR(__xludf.DUMMYFUNCTION("""COMPUTED_VALUE"""),45852.66666666667)</f>
        <v>45852.66667</v>
      </c>
      <c r="E384" s="1">
        <f>IFERROR(__xludf.DUMMYFUNCTION("""COMPUTED_VALUE"""),146.08)</f>
        <v>146.08</v>
      </c>
      <c r="G384" s="2">
        <f>IFERROR(__xludf.DUMMYFUNCTION("""COMPUTED_VALUE"""),45852.66666666667)</f>
        <v>45852.66667</v>
      </c>
      <c r="H384" s="1">
        <f>IFERROR(__xludf.DUMMYFUNCTION("""COMPUTED_VALUE"""),142.74)</f>
        <v>142.74</v>
      </c>
      <c r="J384" s="2">
        <f>IFERROR(__xludf.DUMMYFUNCTION("""COMPUTED_VALUE"""),45852.66666666667)</f>
        <v>45852.66667</v>
      </c>
      <c r="K384" s="1">
        <f>IFERROR(__xludf.DUMMYFUNCTION("""COMPUTED_VALUE"""),144.47)</f>
        <v>144.47</v>
      </c>
      <c r="M384" s="2">
        <f>IFERROR(__xludf.DUMMYFUNCTION("""COMPUTED_VALUE"""),45852.66666666667)</f>
        <v>45852.66667</v>
      </c>
      <c r="N384" s="1">
        <f>IFERROR(__xludf.DUMMYFUNCTION("""COMPUTED_VALUE"""),6844788.0)</f>
        <v>6844788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IFERROR(__xludf.DUMMYFUNCTION("""COMPUTED_VALUE"""),144.87)</f>
        <v>144.87</v>
      </c>
      <c r="D385" s="2">
        <f>IFERROR(__xludf.DUMMYFUNCTION("""COMPUTED_VALUE"""),45853.66666666667)</f>
        <v>45853.66667</v>
      </c>
      <c r="E385" s="1">
        <f>IFERROR(__xludf.DUMMYFUNCTION("""COMPUTED_VALUE"""),144.94)</f>
        <v>144.94</v>
      </c>
      <c r="G385" s="2">
        <f>IFERROR(__xludf.DUMMYFUNCTION("""COMPUTED_VALUE"""),45853.66666666667)</f>
        <v>45853.66667</v>
      </c>
      <c r="H385" s="1">
        <f>IFERROR(__xludf.DUMMYFUNCTION("""COMPUTED_VALUE"""),139.46)</f>
        <v>139.46</v>
      </c>
      <c r="J385" s="2">
        <f>IFERROR(__xludf.DUMMYFUNCTION("""COMPUTED_VALUE"""),45853.66666666667)</f>
        <v>45853.66667</v>
      </c>
      <c r="K385" s="1">
        <f>IFERROR(__xludf.DUMMYFUNCTION("""COMPUTED_VALUE"""),140.32)</f>
        <v>140.32</v>
      </c>
      <c r="M385" s="2">
        <f>IFERROR(__xludf.DUMMYFUNCTION("""COMPUTED_VALUE"""),45853.66666666667)</f>
        <v>45853.66667</v>
      </c>
      <c r="N385" s="1">
        <f>IFERROR(__xludf.DUMMYFUNCTION("""COMPUTED_VALUE"""),9551185.0)</f>
        <v>9551185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IFERROR(__xludf.DUMMYFUNCTION("""COMPUTED_VALUE"""),140.77)</f>
        <v>140.77</v>
      </c>
      <c r="D386" s="2">
        <f>IFERROR(__xludf.DUMMYFUNCTION("""COMPUTED_VALUE"""),45854.66666666667)</f>
        <v>45854.66667</v>
      </c>
      <c r="E386" s="1">
        <f>IFERROR(__xludf.DUMMYFUNCTION("""COMPUTED_VALUE"""),141.32)</f>
        <v>141.32</v>
      </c>
      <c r="G386" s="2">
        <f>IFERROR(__xludf.DUMMYFUNCTION("""COMPUTED_VALUE"""),45854.66666666667)</f>
        <v>45854.66667</v>
      </c>
      <c r="H386" s="1">
        <f>IFERROR(__xludf.DUMMYFUNCTION("""COMPUTED_VALUE"""),137.23)</f>
        <v>137.23</v>
      </c>
      <c r="J386" s="2">
        <f>IFERROR(__xludf.DUMMYFUNCTION("""COMPUTED_VALUE"""),45854.66666666667)</f>
        <v>45854.66667</v>
      </c>
      <c r="K386" s="1">
        <f>IFERROR(__xludf.DUMMYFUNCTION("""COMPUTED_VALUE"""),137.9)</f>
        <v>137.9</v>
      </c>
      <c r="M386" s="2">
        <f>IFERROR(__xludf.DUMMYFUNCTION("""COMPUTED_VALUE"""),45854.66666666667)</f>
        <v>45854.66667</v>
      </c>
      <c r="N386" s="1">
        <f>IFERROR(__xludf.DUMMYFUNCTION("""COMPUTED_VALUE"""),8323337.0)</f>
        <v>8323337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IFERROR(__xludf.DUMMYFUNCTION("""COMPUTED_VALUE"""),139.14)</f>
        <v>139.14</v>
      </c>
      <c r="D387" s="2">
        <f>IFERROR(__xludf.DUMMYFUNCTION("""COMPUTED_VALUE"""),45855.66666666667)</f>
        <v>45855.66667</v>
      </c>
      <c r="E387" s="1">
        <f>IFERROR(__xludf.DUMMYFUNCTION("""COMPUTED_VALUE"""),141.99)</f>
        <v>141.99</v>
      </c>
      <c r="G387" s="2">
        <f>IFERROR(__xludf.DUMMYFUNCTION("""COMPUTED_VALUE"""),45855.66666666667)</f>
        <v>45855.66667</v>
      </c>
      <c r="H387" s="1">
        <f>IFERROR(__xludf.DUMMYFUNCTION("""COMPUTED_VALUE"""),138.39)</f>
        <v>138.39</v>
      </c>
      <c r="J387" s="2">
        <f>IFERROR(__xludf.DUMMYFUNCTION("""COMPUTED_VALUE"""),45855.66666666667)</f>
        <v>45855.66667</v>
      </c>
      <c r="K387" s="1">
        <f>IFERROR(__xludf.DUMMYFUNCTION("""COMPUTED_VALUE"""),141.55)</f>
        <v>141.55</v>
      </c>
      <c r="M387" s="2">
        <f>IFERROR(__xludf.DUMMYFUNCTION("""COMPUTED_VALUE"""),45855.66666666667)</f>
        <v>45855.66667</v>
      </c>
      <c r="N387" s="1">
        <f>IFERROR(__xludf.DUMMYFUNCTION("""COMPUTED_VALUE"""),8171104.0)</f>
        <v>8171104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IFERROR(__xludf.DUMMYFUNCTION("""COMPUTED_VALUE"""),141.63)</f>
        <v>141.63</v>
      </c>
      <c r="D388" s="2">
        <f>IFERROR(__xludf.DUMMYFUNCTION("""COMPUTED_VALUE"""),45856.66666666667)</f>
        <v>45856.66667</v>
      </c>
      <c r="E388" s="1">
        <f>IFERROR(__xludf.DUMMYFUNCTION("""COMPUTED_VALUE"""),141.63)</f>
        <v>141.63</v>
      </c>
      <c r="G388" s="2">
        <f>IFERROR(__xludf.DUMMYFUNCTION("""COMPUTED_VALUE"""),45856.66666666667)</f>
        <v>45856.66667</v>
      </c>
      <c r="H388" s="1">
        <f>IFERROR(__xludf.DUMMYFUNCTION("""COMPUTED_VALUE"""),139.01)</f>
        <v>139.01</v>
      </c>
      <c r="J388" s="2">
        <f>IFERROR(__xludf.DUMMYFUNCTION("""COMPUTED_VALUE"""),45856.66666666667)</f>
        <v>45856.66667</v>
      </c>
      <c r="K388" s="1">
        <f>IFERROR(__xludf.DUMMYFUNCTION("""COMPUTED_VALUE"""),139.7)</f>
        <v>139.7</v>
      </c>
      <c r="M388" s="2">
        <f>IFERROR(__xludf.DUMMYFUNCTION("""COMPUTED_VALUE"""),45856.66666666667)</f>
        <v>45856.66667</v>
      </c>
      <c r="N388" s="1">
        <f>IFERROR(__xludf.DUMMYFUNCTION("""COMPUTED_VALUE"""),7570421.0)</f>
        <v>7570421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IFERROR(__xludf.DUMMYFUNCTION("""COMPUTED_VALUE"""),140.34)</f>
        <v>140.34</v>
      </c>
      <c r="D389" s="2">
        <f>IFERROR(__xludf.DUMMYFUNCTION("""COMPUTED_VALUE"""),45859.66666666667)</f>
        <v>45859.66667</v>
      </c>
      <c r="E389" s="1">
        <f>IFERROR(__xludf.DUMMYFUNCTION("""COMPUTED_VALUE"""),141.06)</f>
        <v>141.06</v>
      </c>
      <c r="G389" s="2">
        <f>IFERROR(__xludf.DUMMYFUNCTION("""COMPUTED_VALUE"""),45859.66666666667)</f>
        <v>45859.66667</v>
      </c>
      <c r="H389" s="1">
        <f>IFERROR(__xludf.DUMMYFUNCTION("""COMPUTED_VALUE"""),139.12)</f>
        <v>139.12</v>
      </c>
      <c r="J389" s="2">
        <f>IFERROR(__xludf.DUMMYFUNCTION("""COMPUTED_VALUE"""),45859.66666666667)</f>
        <v>45859.66667</v>
      </c>
      <c r="K389" s="1">
        <f>IFERROR(__xludf.DUMMYFUNCTION("""COMPUTED_VALUE"""),139.17)</f>
        <v>139.17</v>
      </c>
      <c r="M389" s="2">
        <f>IFERROR(__xludf.DUMMYFUNCTION("""COMPUTED_VALUE"""),45859.66666666667)</f>
        <v>45859.66667</v>
      </c>
      <c r="N389" s="1">
        <f>IFERROR(__xludf.DUMMYFUNCTION("""COMPUTED_VALUE"""),7171686.0)</f>
        <v>7171686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IFERROR(__xludf.DUMMYFUNCTION("""COMPUTED_VALUE"""),138.93)</f>
        <v>138.93</v>
      </c>
      <c r="D390" s="2">
        <f>IFERROR(__xludf.DUMMYFUNCTION("""COMPUTED_VALUE"""),45860.66666666667)</f>
        <v>45860.66667</v>
      </c>
      <c r="E390" s="1">
        <f>IFERROR(__xludf.DUMMYFUNCTION("""COMPUTED_VALUE"""),145.33)</f>
        <v>145.33</v>
      </c>
      <c r="G390" s="2">
        <f>IFERROR(__xludf.DUMMYFUNCTION("""COMPUTED_VALUE"""),45860.66666666667)</f>
        <v>45860.66667</v>
      </c>
      <c r="H390" s="1">
        <f>IFERROR(__xludf.DUMMYFUNCTION("""COMPUTED_VALUE"""),138.93)</f>
        <v>138.93</v>
      </c>
      <c r="J390" s="2">
        <f>IFERROR(__xludf.DUMMYFUNCTION("""COMPUTED_VALUE"""),45860.66666666667)</f>
        <v>45860.66667</v>
      </c>
      <c r="K390" s="1">
        <f>IFERROR(__xludf.DUMMYFUNCTION("""COMPUTED_VALUE"""),144.65)</f>
        <v>144.65</v>
      </c>
      <c r="M390" s="2">
        <f>IFERROR(__xludf.DUMMYFUNCTION("""COMPUTED_VALUE"""),45860.66666666667)</f>
        <v>45860.66667</v>
      </c>
      <c r="N390" s="1">
        <f>IFERROR(__xludf.DUMMYFUNCTION("""COMPUTED_VALUE"""),1.1517911E7)</f>
        <v>11517911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IFERROR(__xludf.DUMMYFUNCTION("""COMPUTED_VALUE"""),146.28)</f>
        <v>146.28</v>
      </c>
      <c r="D391" s="2">
        <f>IFERROR(__xludf.DUMMYFUNCTION("""COMPUTED_VALUE"""),45861.66666666667)</f>
        <v>45861.66667</v>
      </c>
      <c r="E391" s="1">
        <f>IFERROR(__xludf.DUMMYFUNCTION("""COMPUTED_VALUE"""),148.97)</f>
        <v>148.97</v>
      </c>
      <c r="G391" s="2">
        <f>IFERROR(__xludf.DUMMYFUNCTION("""COMPUTED_VALUE"""),45861.66666666667)</f>
        <v>45861.66667</v>
      </c>
      <c r="H391" s="1">
        <f>IFERROR(__xludf.DUMMYFUNCTION("""COMPUTED_VALUE"""),146.02)</f>
        <v>146.02</v>
      </c>
      <c r="J391" s="2">
        <f>IFERROR(__xludf.DUMMYFUNCTION("""COMPUTED_VALUE"""),45861.66666666667)</f>
        <v>45861.66667</v>
      </c>
      <c r="K391" s="1">
        <f>IFERROR(__xludf.DUMMYFUNCTION("""COMPUTED_VALUE"""),148.58)</f>
        <v>148.58</v>
      </c>
      <c r="M391" s="2">
        <f>IFERROR(__xludf.DUMMYFUNCTION("""COMPUTED_VALUE"""),45861.66666666667)</f>
        <v>45861.66667</v>
      </c>
      <c r="N391" s="1">
        <f>IFERROR(__xludf.DUMMYFUNCTION("""COMPUTED_VALUE"""),1.0362015E7)</f>
        <v>10362015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IFERROR(__xludf.DUMMYFUNCTION("""COMPUTED_VALUE"""),148.04)</f>
        <v>148.04</v>
      </c>
      <c r="D392" s="2">
        <f>IFERROR(__xludf.DUMMYFUNCTION("""COMPUTED_VALUE"""),45862.66666666667)</f>
        <v>45862.66667</v>
      </c>
      <c r="E392" s="1">
        <f>IFERROR(__xludf.DUMMYFUNCTION("""COMPUTED_VALUE"""),148.37)</f>
        <v>148.37</v>
      </c>
      <c r="G392" s="2">
        <f>IFERROR(__xludf.DUMMYFUNCTION("""COMPUTED_VALUE"""),45862.66666666667)</f>
        <v>45862.66667</v>
      </c>
      <c r="H392" s="1">
        <f>IFERROR(__xludf.DUMMYFUNCTION("""COMPUTED_VALUE"""),146.01)</f>
        <v>146.01</v>
      </c>
      <c r="J392" s="2">
        <f>IFERROR(__xludf.DUMMYFUNCTION("""COMPUTED_VALUE"""),45862.66666666667)</f>
        <v>45862.66667</v>
      </c>
      <c r="K392" s="1">
        <f>IFERROR(__xludf.DUMMYFUNCTION("""COMPUTED_VALUE"""),146.6)</f>
        <v>146.6</v>
      </c>
      <c r="M392" s="2">
        <f>IFERROR(__xludf.DUMMYFUNCTION("""COMPUTED_VALUE"""),45862.66666666667)</f>
        <v>45862.66667</v>
      </c>
      <c r="N392" s="1">
        <f>IFERROR(__xludf.DUMMYFUNCTION("""COMPUTED_VALUE"""),7704789.0)</f>
        <v>7704789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IFERROR(__xludf.DUMMYFUNCTION("""COMPUTED_VALUE"""),148.22)</f>
        <v>148.22</v>
      </c>
      <c r="D393" s="2">
        <f>IFERROR(__xludf.DUMMYFUNCTION("""COMPUTED_VALUE"""),45863.66666666667)</f>
        <v>45863.66667</v>
      </c>
      <c r="E393" s="1">
        <f>IFERROR(__xludf.DUMMYFUNCTION("""COMPUTED_VALUE"""),149.31)</f>
        <v>149.31</v>
      </c>
      <c r="G393" s="2">
        <f>IFERROR(__xludf.DUMMYFUNCTION("""COMPUTED_VALUE"""),45863.66666666667)</f>
        <v>45863.66667</v>
      </c>
      <c r="H393" s="1">
        <f>IFERROR(__xludf.DUMMYFUNCTION("""COMPUTED_VALUE"""),145.84)</f>
        <v>145.84</v>
      </c>
      <c r="J393" s="2">
        <f>IFERROR(__xludf.DUMMYFUNCTION("""COMPUTED_VALUE"""),45863.66666666667)</f>
        <v>45863.66667</v>
      </c>
      <c r="K393" s="1">
        <f>IFERROR(__xludf.DUMMYFUNCTION("""COMPUTED_VALUE"""),148.87)</f>
        <v>148.87</v>
      </c>
      <c r="M393" s="2">
        <f>IFERROR(__xludf.DUMMYFUNCTION("""COMPUTED_VALUE"""),45863.66666666667)</f>
        <v>45863.66667</v>
      </c>
      <c r="N393" s="1">
        <f>IFERROR(__xludf.DUMMYFUNCTION("""COMPUTED_VALUE"""),6485955.0)</f>
        <v>6485955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IFERROR(__xludf.DUMMYFUNCTION("""COMPUTED_VALUE"""),148.87)</f>
        <v>148.87</v>
      </c>
      <c r="D394" s="2">
        <f>IFERROR(__xludf.DUMMYFUNCTION("""COMPUTED_VALUE"""),45866.66666666667)</f>
        <v>45866.66667</v>
      </c>
      <c r="E394" s="1">
        <f>IFERROR(__xludf.DUMMYFUNCTION("""COMPUTED_VALUE"""),149.89)</f>
        <v>149.89</v>
      </c>
      <c r="G394" s="2">
        <f>IFERROR(__xludf.DUMMYFUNCTION("""COMPUTED_VALUE"""),45866.66666666667)</f>
        <v>45866.66667</v>
      </c>
      <c r="H394" s="1">
        <f>IFERROR(__xludf.DUMMYFUNCTION("""COMPUTED_VALUE"""),146.72)</f>
        <v>146.72</v>
      </c>
      <c r="J394" s="2">
        <f>IFERROR(__xludf.DUMMYFUNCTION("""COMPUTED_VALUE"""),45866.66666666667)</f>
        <v>45866.66667</v>
      </c>
      <c r="K394" s="1">
        <f>IFERROR(__xludf.DUMMYFUNCTION("""COMPUTED_VALUE"""),147.34)</f>
        <v>147.34</v>
      </c>
      <c r="M394" s="2">
        <f>IFERROR(__xludf.DUMMYFUNCTION("""COMPUTED_VALUE"""),45866.66666666667)</f>
        <v>45866.66667</v>
      </c>
      <c r="N394" s="1">
        <f>IFERROR(__xludf.DUMMYFUNCTION("""COMPUTED_VALUE"""),9640471.0)</f>
        <v>9640471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IFERROR(__xludf.DUMMYFUNCTION("""COMPUTED_VALUE"""),141.07)</f>
        <v>141.07</v>
      </c>
      <c r="D395" s="2">
        <f>IFERROR(__xludf.DUMMYFUNCTION("""COMPUTED_VALUE"""),45867.66666666667)</f>
        <v>45867.66667</v>
      </c>
      <c r="E395" s="1">
        <f>IFERROR(__xludf.DUMMYFUNCTION("""COMPUTED_VALUE"""),143.31)</f>
        <v>143.31</v>
      </c>
      <c r="G395" s="2">
        <f>IFERROR(__xludf.DUMMYFUNCTION("""COMPUTED_VALUE"""),45867.66666666667)</f>
        <v>45867.66667</v>
      </c>
      <c r="H395" s="1">
        <f>IFERROR(__xludf.DUMMYFUNCTION("""COMPUTED_VALUE"""),138.48)</f>
        <v>138.48</v>
      </c>
      <c r="J395" s="2">
        <f>IFERROR(__xludf.DUMMYFUNCTION("""COMPUTED_VALUE"""),45867.66666666667)</f>
        <v>45867.66667</v>
      </c>
      <c r="K395" s="1">
        <f>IFERROR(__xludf.DUMMYFUNCTION("""COMPUTED_VALUE"""),138.86)</f>
        <v>138.86</v>
      </c>
      <c r="M395" s="2">
        <f>IFERROR(__xludf.DUMMYFUNCTION("""COMPUTED_VALUE"""),45867.66666666667)</f>
        <v>45867.66667</v>
      </c>
      <c r="N395" s="1">
        <f>IFERROR(__xludf.DUMMYFUNCTION("""COMPUTED_VALUE"""),2.3373108E7)</f>
        <v>23373108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IFERROR(__xludf.DUMMYFUNCTION("""COMPUTED_VALUE"""),139.05)</f>
        <v>139.05</v>
      </c>
      <c r="D396" s="2">
        <f>IFERROR(__xludf.DUMMYFUNCTION("""COMPUTED_VALUE"""),45868.66666666667)</f>
        <v>45868.66667</v>
      </c>
      <c r="E396" s="1">
        <f>IFERROR(__xludf.DUMMYFUNCTION("""COMPUTED_VALUE"""),139.4)</f>
        <v>139.4</v>
      </c>
      <c r="G396" s="2">
        <f>IFERROR(__xludf.DUMMYFUNCTION("""COMPUTED_VALUE"""),45868.66666666667)</f>
        <v>45868.66667</v>
      </c>
      <c r="H396" s="1">
        <f>IFERROR(__xludf.DUMMYFUNCTION("""COMPUTED_VALUE"""),135.54)</f>
        <v>135.54</v>
      </c>
      <c r="J396" s="2">
        <f>IFERROR(__xludf.DUMMYFUNCTION("""COMPUTED_VALUE"""),45868.66666666667)</f>
        <v>45868.66667</v>
      </c>
      <c r="K396" s="1">
        <f>IFERROR(__xludf.DUMMYFUNCTION("""COMPUTED_VALUE"""),136.5)</f>
        <v>136.5</v>
      </c>
      <c r="M396" s="2">
        <f>IFERROR(__xludf.DUMMYFUNCTION("""COMPUTED_VALUE"""),45868.66666666667)</f>
        <v>45868.66667</v>
      </c>
      <c r="N396" s="1">
        <f>IFERROR(__xludf.DUMMYFUNCTION("""COMPUTED_VALUE"""),1.3694599E7)</f>
        <v>13694599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IFERROR(__xludf.DUMMYFUNCTION("""COMPUTED_VALUE"""),136.03)</f>
        <v>136.03</v>
      </c>
      <c r="D397" s="2">
        <f>IFERROR(__xludf.DUMMYFUNCTION("""COMPUTED_VALUE"""),45869.66666666667)</f>
        <v>45869.66667</v>
      </c>
      <c r="E397" s="1">
        <f>IFERROR(__xludf.DUMMYFUNCTION("""COMPUTED_VALUE"""),136.89)</f>
        <v>136.89</v>
      </c>
      <c r="G397" s="2">
        <f>IFERROR(__xludf.DUMMYFUNCTION("""COMPUTED_VALUE"""),45869.66666666667)</f>
        <v>45869.66667</v>
      </c>
      <c r="H397" s="1">
        <f>IFERROR(__xludf.DUMMYFUNCTION("""COMPUTED_VALUE"""),134.7)</f>
        <v>134.7</v>
      </c>
      <c r="J397" s="2">
        <f>IFERROR(__xludf.DUMMYFUNCTION("""COMPUTED_VALUE"""),45869.66666666667)</f>
        <v>45869.66667</v>
      </c>
      <c r="K397" s="1">
        <f>IFERROR(__xludf.DUMMYFUNCTION("""COMPUTED_VALUE"""),135.17)</f>
        <v>135.17</v>
      </c>
      <c r="M397" s="2">
        <f>IFERROR(__xludf.DUMMYFUNCTION("""COMPUTED_VALUE"""),45869.66666666667)</f>
        <v>45869.66667</v>
      </c>
      <c r="N397" s="1">
        <f>IFERROR(__xludf.DUMMYFUNCTION("""COMPUTED_VALUE"""),1.412576E7)</f>
        <v>14125760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IFERROR(__xludf.DUMMYFUNCTION("""COMPUTED_VALUE"""),133.55)</f>
        <v>133.55</v>
      </c>
      <c r="D398" s="2">
        <f>IFERROR(__xludf.DUMMYFUNCTION("""COMPUTED_VALUE"""),45870.66666666667)</f>
        <v>45870.66667</v>
      </c>
      <c r="E398" s="1">
        <f>IFERROR(__xludf.DUMMYFUNCTION("""COMPUTED_VALUE"""),133.55)</f>
        <v>133.55</v>
      </c>
      <c r="G398" s="2">
        <f>IFERROR(__xludf.DUMMYFUNCTION("""COMPUTED_VALUE"""),45870.66666666667)</f>
        <v>45870.66667</v>
      </c>
      <c r="H398" s="1">
        <f>IFERROR(__xludf.DUMMYFUNCTION("""COMPUTED_VALUE"""),127.98)</f>
        <v>127.98</v>
      </c>
      <c r="J398" s="2">
        <f>IFERROR(__xludf.DUMMYFUNCTION("""COMPUTED_VALUE"""),45870.66666666667)</f>
        <v>45870.66667</v>
      </c>
      <c r="K398" s="1">
        <f>IFERROR(__xludf.DUMMYFUNCTION("""COMPUTED_VALUE"""),129.4)</f>
        <v>129.4</v>
      </c>
      <c r="M398" s="2">
        <f>IFERROR(__xludf.DUMMYFUNCTION("""COMPUTED_VALUE"""),45870.66666666667)</f>
        <v>45870.66667</v>
      </c>
      <c r="N398" s="1">
        <f>IFERROR(__xludf.DUMMYFUNCTION("""COMPUTED_VALUE"""),3.4548755E7)</f>
        <v>34548755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IFERROR(__xludf.DUMMYFUNCTION("""COMPUTED_VALUE"""),130.43)</f>
        <v>130.43</v>
      </c>
      <c r="D399" s="2">
        <f>IFERROR(__xludf.DUMMYFUNCTION("""COMPUTED_VALUE"""),45873.66666666667)</f>
        <v>45873.66667</v>
      </c>
      <c r="E399" s="1">
        <f>IFERROR(__xludf.DUMMYFUNCTION("""COMPUTED_VALUE"""),133.43)</f>
        <v>133.43</v>
      </c>
      <c r="G399" s="2">
        <f>IFERROR(__xludf.DUMMYFUNCTION("""COMPUTED_VALUE"""),45873.66666666667)</f>
        <v>45873.66667</v>
      </c>
      <c r="H399" s="1">
        <f>IFERROR(__xludf.DUMMYFUNCTION("""COMPUTED_VALUE"""),130.15)</f>
        <v>130.15</v>
      </c>
      <c r="J399" s="2">
        <f>IFERROR(__xludf.DUMMYFUNCTION("""COMPUTED_VALUE"""),45873.66666666667)</f>
        <v>45873.66667</v>
      </c>
      <c r="K399" s="1">
        <f>IFERROR(__xludf.DUMMYFUNCTION("""COMPUTED_VALUE"""),132.86)</f>
        <v>132.86</v>
      </c>
      <c r="M399" s="2">
        <f>IFERROR(__xludf.DUMMYFUNCTION("""COMPUTED_VALUE"""),45873.66666666667)</f>
        <v>45873.66667</v>
      </c>
      <c r="N399" s="1">
        <f>IFERROR(__xludf.DUMMYFUNCTION("""COMPUTED_VALUE"""),1.6691885E7)</f>
        <v>16691885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IFERROR(__xludf.DUMMYFUNCTION("""COMPUTED_VALUE"""),133.44)</f>
        <v>133.44</v>
      </c>
      <c r="D400" s="2">
        <f>IFERROR(__xludf.DUMMYFUNCTION("""COMPUTED_VALUE"""),45874.66666666667)</f>
        <v>45874.66667</v>
      </c>
      <c r="E400" s="1">
        <f>IFERROR(__xludf.DUMMYFUNCTION("""COMPUTED_VALUE"""),134.84)</f>
        <v>134.84</v>
      </c>
      <c r="G400" s="2">
        <f>IFERROR(__xludf.DUMMYFUNCTION("""COMPUTED_VALUE"""),45874.66666666667)</f>
        <v>45874.66667</v>
      </c>
      <c r="H400" s="1">
        <f>IFERROR(__xludf.DUMMYFUNCTION("""COMPUTED_VALUE"""),131.64)</f>
        <v>131.64</v>
      </c>
      <c r="J400" s="2">
        <f>IFERROR(__xludf.DUMMYFUNCTION("""COMPUTED_VALUE"""),45874.66666666667)</f>
        <v>45874.66667</v>
      </c>
      <c r="K400" s="1">
        <f>IFERROR(__xludf.DUMMYFUNCTION("""COMPUTED_VALUE"""),133.65)</f>
        <v>133.65</v>
      </c>
      <c r="M400" s="2">
        <f>IFERROR(__xludf.DUMMYFUNCTION("""COMPUTED_VALUE"""),45874.66666666667)</f>
        <v>45874.66667</v>
      </c>
      <c r="N400" s="1">
        <f>IFERROR(__xludf.DUMMYFUNCTION("""COMPUTED_VALUE"""),1.0140757E7)</f>
        <v>10140757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IFERROR(__xludf.DUMMYFUNCTION("""COMPUTED_VALUE"""),133.69)</f>
        <v>133.69</v>
      </c>
      <c r="D401" s="2">
        <f>IFERROR(__xludf.DUMMYFUNCTION("""COMPUTED_VALUE"""),45875.66666666667)</f>
        <v>45875.66667</v>
      </c>
      <c r="E401" s="1">
        <f>IFERROR(__xludf.DUMMYFUNCTION("""COMPUTED_VALUE"""),134.04)</f>
        <v>134.04</v>
      </c>
      <c r="G401" s="2">
        <f>IFERROR(__xludf.DUMMYFUNCTION("""COMPUTED_VALUE"""),45875.66666666667)</f>
        <v>45875.66667</v>
      </c>
      <c r="H401" s="1">
        <f>IFERROR(__xludf.DUMMYFUNCTION("""COMPUTED_VALUE"""),130.4)</f>
        <v>130.4</v>
      </c>
      <c r="J401" s="2">
        <f>IFERROR(__xludf.DUMMYFUNCTION("""COMPUTED_VALUE"""),45875.66666666667)</f>
        <v>45875.66667</v>
      </c>
      <c r="K401" s="1">
        <f>IFERROR(__xludf.DUMMYFUNCTION("""COMPUTED_VALUE"""),131.38)</f>
        <v>131.38</v>
      </c>
      <c r="M401" s="2">
        <f>IFERROR(__xludf.DUMMYFUNCTION("""COMPUTED_VALUE"""),45875.66666666667)</f>
        <v>45875.66667</v>
      </c>
      <c r="N401" s="1">
        <f>IFERROR(__xludf.DUMMYFUNCTION("""COMPUTED_VALUE"""),9757727.0)</f>
        <v>9757727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IFERROR(__xludf.DUMMYFUNCTION("""COMPUTED_VALUE"""),131.52)</f>
        <v>131.52</v>
      </c>
      <c r="D402" s="2">
        <f>IFERROR(__xludf.DUMMYFUNCTION("""COMPUTED_VALUE"""),45876.66666666667)</f>
        <v>45876.66667</v>
      </c>
      <c r="E402" s="1">
        <f>IFERROR(__xludf.DUMMYFUNCTION("""COMPUTED_VALUE"""),140.27)</f>
        <v>140.27</v>
      </c>
      <c r="G402" s="2">
        <f>IFERROR(__xludf.DUMMYFUNCTION("""COMPUTED_VALUE"""),45876.66666666667)</f>
        <v>45876.66667</v>
      </c>
      <c r="H402" s="1">
        <f>IFERROR(__xludf.DUMMYFUNCTION("""COMPUTED_VALUE"""),130.8)</f>
        <v>130.8</v>
      </c>
      <c r="J402" s="2">
        <f>IFERROR(__xludf.DUMMYFUNCTION("""COMPUTED_VALUE"""),45876.66666666667)</f>
        <v>45876.66667</v>
      </c>
      <c r="K402" s="1">
        <f>IFERROR(__xludf.DUMMYFUNCTION("""COMPUTED_VALUE"""),132.37)</f>
        <v>132.37</v>
      </c>
      <c r="M402" s="2">
        <f>IFERROR(__xludf.DUMMYFUNCTION("""COMPUTED_VALUE"""),45876.66666666667)</f>
        <v>45876.66667</v>
      </c>
      <c r="N402" s="1">
        <f>IFERROR(__xludf.DUMMYFUNCTION("""COMPUTED_VALUE"""),1.1461214E7)</f>
        <v>11461214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IFERROR(__xludf.DUMMYFUNCTION("""COMPUTED_VALUE"""),132.62)</f>
        <v>132.62</v>
      </c>
      <c r="D403" s="2">
        <f>IFERROR(__xludf.DUMMYFUNCTION("""COMPUTED_VALUE"""),45877.66666666667)</f>
        <v>45877.66667</v>
      </c>
      <c r="E403" s="1">
        <f>IFERROR(__xludf.DUMMYFUNCTION("""COMPUTED_VALUE"""),133.66)</f>
        <v>133.66</v>
      </c>
      <c r="G403" s="2">
        <f>IFERROR(__xludf.DUMMYFUNCTION("""COMPUTED_VALUE"""),45877.66666666667)</f>
        <v>45877.66667</v>
      </c>
      <c r="H403" s="1">
        <f>IFERROR(__xludf.DUMMYFUNCTION("""COMPUTED_VALUE"""),130.98)</f>
        <v>130.98</v>
      </c>
      <c r="J403" s="2">
        <f>IFERROR(__xludf.DUMMYFUNCTION("""COMPUTED_VALUE"""),45877.66666666667)</f>
        <v>45877.66667</v>
      </c>
      <c r="K403" s="1">
        <f>IFERROR(__xludf.DUMMYFUNCTION("""COMPUTED_VALUE"""),132.68)</f>
        <v>132.68</v>
      </c>
      <c r="M403" s="2">
        <f>IFERROR(__xludf.DUMMYFUNCTION("""COMPUTED_VALUE"""),45877.66666666667)</f>
        <v>45877.66667</v>
      </c>
      <c r="N403" s="1">
        <f>IFERROR(__xludf.DUMMYFUNCTION("""COMPUTED_VALUE"""),8327009.0)</f>
        <v>8327009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IFERROR(__xludf.DUMMYFUNCTION("""COMPUTED_VALUE"""),132.87)</f>
        <v>132.87</v>
      </c>
      <c r="D404" s="2">
        <f>IFERROR(__xludf.DUMMYFUNCTION("""COMPUTED_VALUE"""),45880.66666666667)</f>
        <v>45880.66667</v>
      </c>
      <c r="E404" s="1">
        <f>IFERROR(__xludf.DUMMYFUNCTION("""COMPUTED_VALUE"""),134.1)</f>
        <v>134.1</v>
      </c>
      <c r="G404" s="2">
        <f>IFERROR(__xludf.DUMMYFUNCTION("""COMPUTED_VALUE"""),45880.66666666667)</f>
        <v>45880.66667</v>
      </c>
      <c r="H404" s="1">
        <f>IFERROR(__xludf.DUMMYFUNCTION("""COMPUTED_VALUE"""),130.21)</f>
        <v>130.21</v>
      </c>
      <c r="J404" s="2">
        <f>IFERROR(__xludf.DUMMYFUNCTION("""COMPUTED_VALUE"""),45880.66666666667)</f>
        <v>45880.66667</v>
      </c>
      <c r="K404" s="1">
        <f>IFERROR(__xludf.DUMMYFUNCTION("""COMPUTED_VALUE"""),130.99)</f>
        <v>130.99</v>
      </c>
      <c r="M404" s="2">
        <f>IFERROR(__xludf.DUMMYFUNCTION("""COMPUTED_VALUE"""),45880.66666666667)</f>
        <v>45880.66667</v>
      </c>
      <c r="N404" s="1">
        <f>IFERROR(__xludf.DUMMYFUNCTION("""COMPUTED_VALUE"""),9686020.0)</f>
        <v>9686020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IFERROR(__xludf.DUMMYFUNCTION("""COMPUTED_VALUE"""),131.17)</f>
        <v>131.17</v>
      </c>
      <c r="D405" s="2">
        <f>IFERROR(__xludf.DUMMYFUNCTION("""COMPUTED_VALUE"""),45881.66666666667)</f>
        <v>45881.66667</v>
      </c>
      <c r="E405" s="1">
        <f>IFERROR(__xludf.DUMMYFUNCTION("""COMPUTED_VALUE"""),135.43)</f>
        <v>135.43</v>
      </c>
      <c r="G405" s="2">
        <f>IFERROR(__xludf.DUMMYFUNCTION("""COMPUTED_VALUE"""),45881.66666666667)</f>
        <v>45881.66667</v>
      </c>
      <c r="H405" s="1">
        <f>IFERROR(__xludf.DUMMYFUNCTION("""COMPUTED_VALUE"""),131.17)</f>
        <v>131.17</v>
      </c>
      <c r="J405" s="2">
        <f>IFERROR(__xludf.DUMMYFUNCTION("""COMPUTED_VALUE"""),45881.66666666667)</f>
        <v>45881.66667</v>
      </c>
      <c r="K405" s="1">
        <f>IFERROR(__xludf.DUMMYFUNCTION("""COMPUTED_VALUE"""),134.35)</f>
        <v>134.35</v>
      </c>
      <c r="M405" s="2">
        <f>IFERROR(__xludf.DUMMYFUNCTION("""COMPUTED_VALUE"""),45881.66666666667)</f>
        <v>45881.66667</v>
      </c>
      <c r="N405" s="1">
        <f>IFERROR(__xludf.DUMMYFUNCTION("""COMPUTED_VALUE"""),8605669.0)</f>
        <v>8605669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IFERROR(__xludf.DUMMYFUNCTION("""COMPUTED_VALUE"""),134.35)</f>
        <v>134.35</v>
      </c>
      <c r="D406" s="2">
        <f>IFERROR(__xludf.DUMMYFUNCTION("""COMPUTED_VALUE"""),45882.66666666667)</f>
        <v>45882.66667</v>
      </c>
      <c r="E406" s="1">
        <f>IFERROR(__xludf.DUMMYFUNCTION("""COMPUTED_VALUE"""),140.89)</f>
        <v>140.89</v>
      </c>
      <c r="G406" s="2">
        <f>IFERROR(__xludf.DUMMYFUNCTION("""COMPUTED_VALUE"""),45882.66666666667)</f>
        <v>45882.66667</v>
      </c>
      <c r="H406" s="1">
        <f>IFERROR(__xludf.DUMMYFUNCTION("""COMPUTED_VALUE"""),134.26)</f>
        <v>134.26</v>
      </c>
      <c r="J406" s="2">
        <f>IFERROR(__xludf.DUMMYFUNCTION("""COMPUTED_VALUE"""),45882.66666666667)</f>
        <v>45882.66667</v>
      </c>
      <c r="K406" s="1">
        <f>IFERROR(__xludf.DUMMYFUNCTION("""COMPUTED_VALUE"""),140.22)</f>
        <v>140.22</v>
      </c>
      <c r="M406" s="2">
        <f>IFERROR(__xludf.DUMMYFUNCTION("""COMPUTED_VALUE"""),45882.66666666667)</f>
        <v>45882.66667</v>
      </c>
      <c r="N406" s="1">
        <f>IFERROR(__xludf.DUMMYFUNCTION("""COMPUTED_VALUE"""),1.0493217E7)</f>
        <v>10493217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IFERROR(__xludf.DUMMYFUNCTION("""COMPUTED_VALUE"""),139.89)</f>
        <v>139.89</v>
      </c>
      <c r="D407" s="2">
        <f>IFERROR(__xludf.DUMMYFUNCTION("""COMPUTED_VALUE"""),45883.66666666667)</f>
        <v>45883.66667</v>
      </c>
      <c r="E407" s="1">
        <f>IFERROR(__xludf.DUMMYFUNCTION("""COMPUTED_VALUE"""),139.89)</f>
        <v>139.89</v>
      </c>
      <c r="G407" s="2">
        <f>IFERROR(__xludf.DUMMYFUNCTION("""COMPUTED_VALUE"""),45883.66666666667)</f>
        <v>45883.66667</v>
      </c>
      <c r="H407" s="1">
        <f>IFERROR(__xludf.DUMMYFUNCTION("""COMPUTED_VALUE"""),137.23)</f>
        <v>137.23</v>
      </c>
      <c r="J407" s="2">
        <f>IFERROR(__xludf.DUMMYFUNCTION("""COMPUTED_VALUE"""),45883.66666666667)</f>
        <v>45883.66667</v>
      </c>
      <c r="K407" s="1">
        <f>IFERROR(__xludf.DUMMYFUNCTION("""COMPUTED_VALUE"""),139.34)</f>
        <v>139.34</v>
      </c>
      <c r="M407" s="2">
        <f>IFERROR(__xludf.DUMMYFUNCTION("""COMPUTED_VALUE"""),45883.66666666667)</f>
        <v>45883.66667</v>
      </c>
      <c r="N407" s="1">
        <f>IFERROR(__xludf.DUMMYFUNCTION("""COMPUTED_VALUE"""),1.2332392E7)</f>
        <v>12332392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IFERROR(__xludf.DUMMYFUNCTION("""COMPUTED_VALUE"""),139.95)</f>
        <v>139.95</v>
      </c>
      <c r="D408" s="2">
        <f>IFERROR(__xludf.DUMMYFUNCTION("""COMPUTED_VALUE"""),45884.66666666667)</f>
        <v>45884.66667</v>
      </c>
      <c r="E408" s="1">
        <f>IFERROR(__xludf.DUMMYFUNCTION("""COMPUTED_VALUE"""),140.55)</f>
        <v>140.55</v>
      </c>
      <c r="G408" s="2">
        <f>IFERROR(__xludf.DUMMYFUNCTION("""COMPUTED_VALUE"""),45884.66666666667)</f>
        <v>45884.66667</v>
      </c>
      <c r="H408" s="1">
        <f>IFERROR(__xludf.DUMMYFUNCTION("""COMPUTED_VALUE"""),138.29)</f>
        <v>138.29</v>
      </c>
      <c r="J408" s="2">
        <f>IFERROR(__xludf.DUMMYFUNCTION("""COMPUTED_VALUE"""),45884.66666666667)</f>
        <v>45884.66667</v>
      </c>
      <c r="K408" s="1">
        <f>IFERROR(__xludf.DUMMYFUNCTION("""COMPUTED_VALUE"""),138.95)</f>
        <v>138.95</v>
      </c>
      <c r="M408" s="2">
        <f>IFERROR(__xludf.DUMMYFUNCTION("""COMPUTED_VALUE"""),45884.66666666667)</f>
        <v>45884.66667</v>
      </c>
      <c r="N408" s="1">
        <f>IFERROR(__xludf.DUMMYFUNCTION("""COMPUTED_VALUE"""),9240361.0)</f>
        <v>9240361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IFERROR(__xludf.DUMMYFUNCTION("""COMPUTED_VALUE"""),139.07)</f>
        <v>139.07</v>
      </c>
      <c r="D409" s="2">
        <f>IFERROR(__xludf.DUMMYFUNCTION("""COMPUTED_VALUE"""),45887.66666666667)</f>
        <v>45887.66667</v>
      </c>
      <c r="E409" s="1">
        <f>IFERROR(__xludf.DUMMYFUNCTION("""COMPUTED_VALUE"""),141.66)</f>
        <v>141.66</v>
      </c>
      <c r="G409" s="2">
        <f>IFERROR(__xludf.DUMMYFUNCTION("""COMPUTED_VALUE"""),45887.66666666667)</f>
        <v>45887.66667</v>
      </c>
      <c r="H409" s="1">
        <f>IFERROR(__xludf.DUMMYFUNCTION("""COMPUTED_VALUE"""),138.79)</f>
        <v>138.79</v>
      </c>
      <c r="J409" s="2">
        <f>IFERROR(__xludf.DUMMYFUNCTION("""COMPUTED_VALUE"""),45887.66666666667)</f>
        <v>45887.66667</v>
      </c>
      <c r="K409" s="1">
        <f>IFERROR(__xludf.DUMMYFUNCTION("""COMPUTED_VALUE"""),140.73)</f>
        <v>140.73</v>
      </c>
      <c r="M409" s="2">
        <f>IFERROR(__xludf.DUMMYFUNCTION("""COMPUTED_VALUE"""),45887.66666666667)</f>
        <v>45887.66667</v>
      </c>
      <c r="N409" s="1">
        <f>IFERROR(__xludf.DUMMYFUNCTION("""COMPUTED_VALUE"""),1.4281804E7)</f>
        <v>14281804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IFERROR(__xludf.DUMMYFUNCTION("""COMPUTED_VALUE"""),140.97)</f>
        <v>140.97</v>
      </c>
      <c r="D410" s="2">
        <f>IFERROR(__xludf.DUMMYFUNCTION("""COMPUTED_VALUE"""),45888.66666666667)</f>
        <v>45888.66667</v>
      </c>
      <c r="E410" s="1">
        <f>IFERROR(__xludf.DUMMYFUNCTION("""COMPUTED_VALUE"""),143.11)</f>
        <v>143.11</v>
      </c>
      <c r="G410" s="2">
        <f>IFERROR(__xludf.DUMMYFUNCTION("""COMPUTED_VALUE"""),45888.66666666667)</f>
        <v>45888.66667</v>
      </c>
      <c r="H410" s="1">
        <f>IFERROR(__xludf.DUMMYFUNCTION("""COMPUTED_VALUE"""),140.87)</f>
        <v>140.87</v>
      </c>
      <c r="J410" s="2">
        <f>IFERROR(__xludf.DUMMYFUNCTION("""COMPUTED_VALUE"""),45888.66666666667)</f>
        <v>45888.66667</v>
      </c>
      <c r="K410" s="1">
        <f>IFERROR(__xludf.DUMMYFUNCTION("""COMPUTED_VALUE"""),141.42)</f>
        <v>141.42</v>
      </c>
      <c r="M410" s="2">
        <f>IFERROR(__xludf.DUMMYFUNCTION("""COMPUTED_VALUE"""),45888.66666666667)</f>
        <v>45888.66667</v>
      </c>
      <c r="N410" s="1">
        <f>IFERROR(__xludf.DUMMYFUNCTION("""COMPUTED_VALUE"""),9346409.0)</f>
        <v>9346409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IFERROR(__xludf.DUMMYFUNCTION("""COMPUTED_VALUE"""),141.52)</f>
        <v>141.52</v>
      </c>
      <c r="D411" s="2">
        <f>IFERROR(__xludf.DUMMYFUNCTION("""COMPUTED_VALUE"""),45889.66666666667)</f>
        <v>45889.66667</v>
      </c>
      <c r="E411" s="1">
        <f>IFERROR(__xludf.DUMMYFUNCTION("""COMPUTED_VALUE"""),141.58)</f>
        <v>141.58</v>
      </c>
      <c r="G411" s="2">
        <f>IFERROR(__xludf.DUMMYFUNCTION("""COMPUTED_VALUE"""),45889.66666666667)</f>
        <v>45889.66667</v>
      </c>
      <c r="H411" s="1">
        <f>IFERROR(__xludf.DUMMYFUNCTION("""COMPUTED_VALUE"""),138.84)</f>
        <v>138.84</v>
      </c>
      <c r="J411" s="2">
        <f>IFERROR(__xludf.DUMMYFUNCTION("""COMPUTED_VALUE"""),45889.66666666667)</f>
        <v>45889.66667</v>
      </c>
      <c r="K411" s="1">
        <f>IFERROR(__xludf.DUMMYFUNCTION("""COMPUTED_VALUE"""),139.18)</f>
        <v>139.18</v>
      </c>
      <c r="M411" s="2">
        <f>IFERROR(__xludf.DUMMYFUNCTION("""COMPUTED_VALUE"""),45889.66666666667)</f>
        <v>45889.66667</v>
      </c>
      <c r="N411" s="1">
        <f>IFERROR(__xludf.DUMMYFUNCTION("""COMPUTED_VALUE"""),8064977.0)</f>
        <v>8064977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IFERROR(__xludf.DUMMYFUNCTION("""COMPUTED_VALUE"""),135.82)</f>
        <v>135.82</v>
      </c>
      <c r="D412" s="2">
        <f>IFERROR(__xludf.DUMMYFUNCTION("""COMPUTED_VALUE"""),45890.66666666667)</f>
        <v>45890.66667</v>
      </c>
      <c r="E412" s="1">
        <f>IFERROR(__xludf.DUMMYFUNCTION("""COMPUTED_VALUE"""),137.29)</f>
        <v>137.29</v>
      </c>
      <c r="G412" s="2">
        <f>IFERROR(__xludf.DUMMYFUNCTION("""COMPUTED_VALUE"""),45890.66666666667)</f>
        <v>45890.66667</v>
      </c>
      <c r="H412" s="1">
        <f>IFERROR(__xludf.DUMMYFUNCTION("""COMPUTED_VALUE"""),134.67)</f>
        <v>134.67</v>
      </c>
      <c r="J412" s="2">
        <f>IFERROR(__xludf.DUMMYFUNCTION("""COMPUTED_VALUE"""),45890.66666666667)</f>
        <v>45890.66667</v>
      </c>
      <c r="K412" s="1">
        <f>IFERROR(__xludf.DUMMYFUNCTION("""COMPUTED_VALUE"""),137.19)</f>
        <v>137.19</v>
      </c>
      <c r="M412" s="2">
        <f>IFERROR(__xludf.DUMMYFUNCTION("""COMPUTED_VALUE"""),45890.66666666667)</f>
        <v>45890.66667</v>
      </c>
      <c r="N412" s="1">
        <f>IFERROR(__xludf.DUMMYFUNCTION("""COMPUTED_VALUE"""),9570621.0)</f>
        <v>9570621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IFERROR(__xludf.DUMMYFUNCTION("""COMPUTED_VALUE"""),137.41)</f>
        <v>137.41</v>
      </c>
      <c r="D413" s="2">
        <f>IFERROR(__xludf.DUMMYFUNCTION("""COMPUTED_VALUE"""),45891.66666666667)</f>
        <v>45891.66667</v>
      </c>
      <c r="E413" s="1">
        <f>IFERROR(__xludf.DUMMYFUNCTION("""COMPUTED_VALUE"""),142.64)</f>
        <v>142.64</v>
      </c>
      <c r="G413" s="2">
        <f>IFERROR(__xludf.DUMMYFUNCTION("""COMPUTED_VALUE"""),45891.66666666667)</f>
        <v>45891.66667</v>
      </c>
      <c r="H413" s="1">
        <f>IFERROR(__xludf.DUMMYFUNCTION("""COMPUTED_VALUE"""),137.28)</f>
        <v>137.28</v>
      </c>
      <c r="J413" s="2">
        <f>IFERROR(__xludf.DUMMYFUNCTION("""COMPUTED_VALUE"""),45891.66666666667)</f>
        <v>45891.66667</v>
      </c>
      <c r="K413" s="1">
        <f>IFERROR(__xludf.DUMMYFUNCTION("""COMPUTED_VALUE"""),141.73)</f>
        <v>141.73</v>
      </c>
      <c r="M413" s="2">
        <f>IFERROR(__xludf.DUMMYFUNCTION("""COMPUTED_VALUE"""),45891.66666666667)</f>
        <v>45891.66667</v>
      </c>
      <c r="N413" s="1">
        <f>IFERROR(__xludf.DUMMYFUNCTION("""COMPUTED_VALUE"""),8748738.0)</f>
        <v>8748738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IFERROR(__xludf.DUMMYFUNCTION("""COMPUTED_VALUE"""),141.47)</f>
        <v>141.47</v>
      </c>
      <c r="D414" s="2">
        <f>IFERROR(__xludf.DUMMYFUNCTION("""COMPUTED_VALUE"""),45894.66666666667)</f>
        <v>45894.66667</v>
      </c>
      <c r="E414" s="1">
        <f>IFERROR(__xludf.DUMMYFUNCTION("""COMPUTED_VALUE"""),142.14)</f>
        <v>142.14</v>
      </c>
      <c r="G414" s="2">
        <f>IFERROR(__xludf.DUMMYFUNCTION("""COMPUTED_VALUE"""),45894.66666666667)</f>
        <v>45894.66667</v>
      </c>
      <c r="H414" s="1">
        <f>IFERROR(__xludf.DUMMYFUNCTION("""COMPUTED_VALUE"""),140.5)</f>
        <v>140.5</v>
      </c>
      <c r="J414" s="2">
        <f>IFERROR(__xludf.DUMMYFUNCTION("""COMPUTED_VALUE"""),45894.66666666667)</f>
        <v>45894.66667</v>
      </c>
      <c r="K414" s="1">
        <f>IFERROR(__xludf.DUMMYFUNCTION("""COMPUTED_VALUE"""),141.22)</f>
        <v>141.22</v>
      </c>
      <c r="M414" s="2">
        <f>IFERROR(__xludf.DUMMYFUNCTION("""COMPUTED_VALUE"""),45894.66666666667)</f>
        <v>45894.66667</v>
      </c>
      <c r="N414" s="1">
        <f>IFERROR(__xludf.DUMMYFUNCTION("""COMPUTED_VALUE"""),7813194.0)</f>
        <v>7813194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IFERROR(__xludf.DUMMYFUNCTION("""COMPUTED_VALUE"""),141.38)</f>
        <v>141.38</v>
      </c>
      <c r="D415" s="2">
        <f>IFERROR(__xludf.DUMMYFUNCTION("""COMPUTED_VALUE"""),45895.66666666667)</f>
        <v>45895.66667</v>
      </c>
      <c r="E415" s="1">
        <f>IFERROR(__xludf.DUMMYFUNCTION("""COMPUTED_VALUE"""),143.69)</f>
        <v>143.69</v>
      </c>
      <c r="G415" s="2">
        <f>IFERROR(__xludf.DUMMYFUNCTION("""COMPUTED_VALUE"""),45895.66666666667)</f>
        <v>45895.66667</v>
      </c>
      <c r="H415" s="1">
        <f>IFERROR(__xludf.DUMMYFUNCTION("""COMPUTED_VALUE"""),140.66)</f>
        <v>140.66</v>
      </c>
      <c r="J415" s="2">
        <f>IFERROR(__xludf.DUMMYFUNCTION("""COMPUTED_VALUE"""),45895.66666666667)</f>
        <v>45895.66667</v>
      </c>
      <c r="K415" s="1">
        <f>IFERROR(__xludf.DUMMYFUNCTION("""COMPUTED_VALUE"""),143.43)</f>
        <v>143.43</v>
      </c>
      <c r="M415" s="2">
        <f>IFERROR(__xludf.DUMMYFUNCTION("""COMPUTED_VALUE"""),45895.66666666667)</f>
        <v>45895.66667</v>
      </c>
      <c r="N415" s="1">
        <f>IFERROR(__xludf.DUMMYFUNCTION("""COMPUTED_VALUE"""),1.1100698E7)</f>
        <v>11100698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IFERROR(__xludf.DUMMYFUNCTION("""COMPUTED_VALUE"""),143.43)</f>
        <v>143.43</v>
      </c>
      <c r="D416" s="2">
        <f>IFERROR(__xludf.DUMMYFUNCTION("""COMPUTED_VALUE"""),45896.66666666667)</f>
        <v>45896.66667</v>
      </c>
      <c r="E416" s="1">
        <f>IFERROR(__xludf.DUMMYFUNCTION("""COMPUTED_VALUE"""),145.14)</f>
        <v>145.14</v>
      </c>
      <c r="G416" s="2">
        <f>IFERROR(__xludf.DUMMYFUNCTION("""COMPUTED_VALUE"""),45896.66666666667)</f>
        <v>45896.66667</v>
      </c>
      <c r="H416" s="1">
        <f>IFERROR(__xludf.DUMMYFUNCTION("""COMPUTED_VALUE"""),142.97)</f>
        <v>142.97</v>
      </c>
      <c r="J416" s="2">
        <f>IFERROR(__xludf.DUMMYFUNCTION("""COMPUTED_VALUE"""),45896.66666666667)</f>
        <v>45896.66667</v>
      </c>
      <c r="K416" s="1">
        <f>IFERROR(__xludf.DUMMYFUNCTION("""COMPUTED_VALUE"""),144.97)</f>
        <v>144.97</v>
      </c>
      <c r="M416" s="2">
        <f>IFERROR(__xludf.DUMMYFUNCTION("""COMPUTED_VALUE"""),45896.66666666667)</f>
        <v>45896.66667</v>
      </c>
      <c r="N416" s="1">
        <f>IFERROR(__xludf.DUMMYFUNCTION("""COMPUTED_VALUE"""),9369276.0)</f>
        <v>9369276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IFERROR(__xludf.DUMMYFUNCTION("""COMPUTED_VALUE"""),142.75)</f>
        <v>142.75</v>
      </c>
      <c r="D417" s="2">
        <f>IFERROR(__xludf.DUMMYFUNCTION("""COMPUTED_VALUE"""),45897.66666666667)</f>
        <v>45897.66667</v>
      </c>
      <c r="E417" s="1">
        <f>IFERROR(__xludf.DUMMYFUNCTION("""COMPUTED_VALUE"""),143.87)</f>
        <v>143.87</v>
      </c>
      <c r="G417" s="2">
        <f>IFERROR(__xludf.DUMMYFUNCTION("""COMPUTED_VALUE"""),45897.66666666667)</f>
        <v>45897.66667</v>
      </c>
      <c r="H417" s="1">
        <f>IFERROR(__xludf.DUMMYFUNCTION("""COMPUTED_VALUE"""),140.37)</f>
        <v>140.37</v>
      </c>
      <c r="J417" s="2">
        <f>IFERROR(__xludf.DUMMYFUNCTION("""COMPUTED_VALUE"""),45897.66666666667)</f>
        <v>45897.66667</v>
      </c>
      <c r="K417" s="1">
        <f>IFERROR(__xludf.DUMMYFUNCTION("""COMPUTED_VALUE"""),142.31)</f>
        <v>142.31</v>
      </c>
      <c r="M417" s="2">
        <f>IFERROR(__xludf.DUMMYFUNCTION("""COMPUTED_VALUE"""),45897.66666666667)</f>
        <v>45897.66667</v>
      </c>
      <c r="N417" s="1">
        <f>IFERROR(__xludf.DUMMYFUNCTION("""COMPUTED_VALUE"""),9945428.0)</f>
        <v>9945428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IFERROR(__xludf.DUMMYFUNCTION("""COMPUTED_VALUE"""),142.48)</f>
        <v>142.48</v>
      </c>
      <c r="D418" s="2">
        <f>IFERROR(__xludf.DUMMYFUNCTION("""COMPUTED_VALUE"""),45898.66666666667)</f>
        <v>45898.66667</v>
      </c>
      <c r="E418" s="1">
        <f>IFERROR(__xludf.DUMMYFUNCTION("""COMPUTED_VALUE"""),142.78)</f>
        <v>142.78</v>
      </c>
      <c r="G418" s="2">
        <f>IFERROR(__xludf.DUMMYFUNCTION("""COMPUTED_VALUE"""),45898.66666666667)</f>
        <v>45898.66667</v>
      </c>
      <c r="H418" s="1">
        <f>IFERROR(__xludf.DUMMYFUNCTION("""COMPUTED_VALUE"""),140.63)</f>
        <v>140.63</v>
      </c>
      <c r="J418" s="2">
        <f>IFERROR(__xludf.DUMMYFUNCTION("""COMPUTED_VALUE"""),45898.66666666667)</f>
        <v>45898.66667</v>
      </c>
      <c r="K418" s="1">
        <f>IFERROR(__xludf.DUMMYFUNCTION("""COMPUTED_VALUE"""),142.08)</f>
        <v>142.08</v>
      </c>
      <c r="M418" s="2">
        <f>IFERROR(__xludf.DUMMYFUNCTION("""COMPUTED_VALUE"""),45898.66666666667)</f>
        <v>45898.66667</v>
      </c>
      <c r="N418" s="1">
        <f>IFERROR(__xludf.DUMMYFUNCTION("""COMPUTED_VALUE"""),8547643.0)</f>
        <v>8547643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IFERROR(__xludf.DUMMYFUNCTION("""COMPUTED_VALUE"""),139.98)</f>
        <v>139.98</v>
      </c>
      <c r="D419" s="2">
        <f>IFERROR(__xludf.DUMMYFUNCTION("""COMPUTED_VALUE"""),45902.66666666667)</f>
        <v>45902.66667</v>
      </c>
      <c r="E419" s="1">
        <f>IFERROR(__xludf.DUMMYFUNCTION("""COMPUTED_VALUE"""),141.04)</f>
        <v>141.04</v>
      </c>
      <c r="G419" s="2">
        <f>IFERROR(__xludf.DUMMYFUNCTION("""COMPUTED_VALUE"""),45902.66666666667)</f>
        <v>45902.66667</v>
      </c>
      <c r="H419" s="1">
        <f>IFERROR(__xludf.DUMMYFUNCTION("""COMPUTED_VALUE"""),138.99)</f>
        <v>138.99</v>
      </c>
      <c r="J419" s="2">
        <f>IFERROR(__xludf.DUMMYFUNCTION("""COMPUTED_VALUE"""),45902.66666666667)</f>
        <v>45902.66667</v>
      </c>
      <c r="K419" s="1">
        <f>IFERROR(__xludf.DUMMYFUNCTION("""COMPUTED_VALUE"""),140.28)</f>
        <v>140.28</v>
      </c>
      <c r="M419" s="2">
        <f>IFERROR(__xludf.DUMMYFUNCTION("""COMPUTED_VALUE"""),45902.66666666667)</f>
        <v>45902.66667</v>
      </c>
      <c r="N419" s="1">
        <f>IFERROR(__xludf.DUMMYFUNCTION("""COMPUTED_VALUE"""),1.1989714E7)</f>
        <v>11989714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IFERROR(__xludf.DUMMYFUNCTION("""COMPUTED_VALUE"""),140.44)</f>
        <v>140.44</v>
      </c>
      <c r="D420" s="2">
        <f>IFERROR(__xludf.DUMMYFUNCTION("""COMPUTED_VALUE"""),45903.66666666667)</f>
        <v>45903.66667</v>
      </c>
      <c r="E420" s="1">
        <f>IFERROR(__xludf.DUMMYFUNCTION("""COMPUTED_VALUE"""),143.85)</f>
        <v>143.85</v>
      </c>
      <c r="G420" s="2">
        <f>IFERROR(__xludf.DUMMYFUNCTION("""COMPUTED_VALUE"""),45903.66666666667)</f>
        <v>45903.66667</v>
      </c>
      <c r="H420" s="1">
        <f>IFERROR(__xludf.DUMMYFUNCTION("""COMPUTED_VALUE"""),140.29)</f>
        <v>140.29</v>
      </c>
      <c r="J420" s="2">
        <f>IFERROR(__xludf.DUMMYFUNCTION("""COMPUTED_VALUE"""),45903.66666666667)</f>
        <v>45903.66667</v>
      </c>
      <c r="K420" s="1">
        <f>IFERROR(__xludf.DUMMYFUNCTION("""COMPUTED_VALUE"""),142.24)</f>
        <v>142.24</v>
      </c>
      <c r="M420" s="2">
        <f>IFERROR(__xludf.DUMMYFUNCTION("""COMPUTED_VALUE"""),45903.66666666667)</f>
        <v>45903.66667</v>
      </c>
      <c r="N420" s="1">
        <f>IFERROR(__xludf.DUMMYFUNCTION("""COMPUTED_VALUE"""),1.3382112E7)</f>
        <v>13382112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IFERROR(__xludf.DUMMYFUNCTION("""COMPUTED_VALUE"""),142.68)</f>
        <v>142.68</v>
      </c>
      <c r="D421" s="2">
        <f>IFERROR(__xludf.DUMMYFUNCTION("""COMPUTED_VALUE"""),45904.66666666667)</f>
        <v>45904.66667</v>
      </c>
      <c r="E421" s="1">
        <f>IFERROR(__xludf.DUMMYFUNCTION("""COMPUTED_VALUE"""),145.84)</f>
        <v>145.84</v>
      </c>
      <c r="G421" s="2">
        <f>IFERROR(__xludf.DUMMYFUNCTION("""COMPUTED_VALUE"""),45904.66666666667)</f>
        <v>45904.66667</v>
      </c>
      <c r="H421" s="1">
        <f>IFERROR(__xludf.DUMMYFUNCTION("""COMPUTED_VALUE"""),142.17)</f>
        <v>142.17</v>
      </c>
      <c r="J421" s="2">
        <f>IFERROR(__xludf.DUMMYFUNCTION("""COMPUTED_VALUE"""),45904.66666666667)</f>
        <v>45904.66667</v>
      </c>
      <c r="K421" s="1">
        <f>IFERROR(__xludf.DUMMYFUNCTION("""COMPUTED_VALUE"""),145.61)</f>
        <v>145.61</v>
      </c>
      <c r="M421" s="2">
        <f>IFERROR(__xludf.DUMMYFUNCTION("""COMPUTED_VALUE"""),45904.66666666667)</f>
        <v>45904.66667</v>
      </c>
      <c r="N421" s="1">
        <f>IFERROR(__xludf.DUMMYFUNCTION("""COMPUTED_VALUE"""),1.4232604E7)</f>
        <v>14232604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IFERROR(__xludf.DUMMYFUNCTION("""COMPUTED_VALUE"""),145.82)</f>
        <v>145.82</v>
      </c>
      <c r="D422" s="2">
        <f>IFERROR(__xludf.DUMMYFUNCTION("""COMPUTED_VALUE"""),45905.66666666667)</f>
        <v>45905.66667</v>
      </c>
      <c r="E422" s="1">
        <f>IFERROR(__xludf.DUMMYFUNCTION("""COMPUTED_VALUE"""),149.05)</f>
        <v>149.05</v>
      </c>
      <c r="G422" s="2">
        <f>IFERROR(__xludf.DUMMYFUNCTION("""COMPUTED_VALUE"""),45905.66666666667)</f>
        <v>45905.66667</v>
      </c>
      <c r="H422" s="1">
        <f>IFERROR(__xludf.DUMMYFUNCTION("""COMPUTED_VALUE"""),144.23)</f>
        <v>144.23</v>
      </c>
      <c r="J422" s="2">
        <f>IFERROR(__xludf.DUMMYFUNCTION("""COMPUTED_VALUE"""),45905.66666666667)</f>
        <v>45905.66667</v>
      </c>
      <c r="K422" s="1">
        <f>IFERROR(__xludf.DUMMYFUNCTION("""COMPUTED_VALUE"""),144.68)</f>
        <v>144.68</v>
      </c>
      <c r="M422" s="2">
        <f>IFERROR(__xludf.DUMMYFUNCTION("""COMPUTED_VALUE"""),45905.66666666667)</f>
        <v>45905.66667</v>
      </c>
      <c r="N422" s="1">
        <f>IFERROR(__xludf.DUMMYFUNCTION("""COMPUTED_VALUE"""),1.2432963E7)</f>
        <v>12432963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IFERROR(__xludf.DUMMYFUNCTION("""COMPUTED_VALUE"""),145.22)</f>
        <v>145.22</v>
      </c>
      <c r="D423" s="2">
        <f>IFERROR(__xludf.DUMMYFUNCTION("""COMPUTED_VALUE"""),45908.66666666667)</f>
        <v>45908.66667</v>
      </c>
      <c r="E423" s="1">
        <f>IFERROR(__xludf.DUMMYFUNCTION("""COMPUTED_VALUE"""),145.22)</f>
        <v>145.22</v>
      </c>
      <c r="G423" s="2">
        <f>IFERROR(__xludf.DUMMYFUNCTION("""COMPUTED_VALUE"""),45908.66666666667)</f>
        <v>45908.66667</v>
      </c>
      <c r="H423" s="1">
        <f>IFERROR(__xludf.DUMMYFUNCTION("""COMPUTED_VALUE"""),142.49)</f>
        <v>142.49</v>
      </c>
      <c r="J423" s="2">
        <f>IFERROR(__xludf.DUMMYFUNCTION("""COMPUTED_VALUE"""),45908.66666666667)</f>
        <v>45908.66667</v>
      </c>
      <c r="K423" s="1">
        <f>IFERROR(__xludf.DUMMYFUNCTION("""COMPUTED_VALUE"""),143.56)</f>
        <v>143.56</v>
      </c>
      <c r="M423" s="2">
        <f>IFERROR(__xludf.DUMMYFUNCTION("""COMPUTED_VALUE"""),45908.66666666667)</f>
        <v>45908.66667</v>
      </c>
      <c r="N423" s="1">
        <f>IFERROR(__xludf.DUMMYFUNCTION("""COMPUTED_VALUE"""),1.1061059E7)</f>
        <v>11061059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IFERROR(__xludf.DUMMYFUNCTION("""COMPUTED_VALUE"""),143.54)</f>
        <v>143.54</v>
      </c>
      <c r="D424" s="2">
        <f>IFERROR(__xludf.DUMMYFUNCTION("""COMPUTED_VALUE"""),45909.66666666667)</f>
        <v>45909.66667</v>
      </c>
      <c r="E424" s="1">
        <f>IFERROR(__xludf.DUMMYFUNCTION("""COMPUTED_VALUE"""),144.38)</f>
        <v>144.38</v>
      </c>
      <c r="G424" s="2">
        <f>IFERROR(__xludf.DUMMYFUNCTION("""COMPUTED_VALUE"""),45909.66666666667)</f>
        <v>45909.66667</v>
      </c>
      <c r="H424" s="1">
        <f>IFERROR(__xludf.DUMMYFUNCTION("""COMPUTED_VALUE"""),141.98)</f>
        <v>141.98</v>
      </c>
      <c r="J424" s="2">
        <f>IFERROR(__xludf.DUMMYFUNCTION("""COMPUTED_VALUE"""),45909.66666666667)</f>
        <v>45909.66667</v>
      </c>
      <c r="K424" s="1">
        <f>IFERROR(__xludf.DUMMYFUNCTION("""COMPUTED_VALUE"""),142.54)</f>
        <v>142.54</v>
      </c>
      <c r="M424" s="2">
        <f>IFERROR(__xludf.DUMMYFUNCTION("""COMPUTED_VALUE"""),45909.66666666667)</f>
        <v>45909.66667</v>
      </c>
      <c r="N424" s="1">
        <f>IFERROR(__xludf.DUMMYFUNCTION("""COMPUTED_VALUE"""),8458051.0)</f>
        <v>8458051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IFERROR(__xludf.DUMMYFUNCTION("""COMPUTED_VALUE"""),142.28)</f>
        <v>142.28</v>
      </c>
      <c r="D425" s="2">
        <f>IFERROR(__xludf.DUMMYFUNCTION("""COMPUTED_VALUE"""),45910.66666666667)</f>
        <v>45910.66667</v>
      </c>
      <c r="E425" s="1">
        <f>IFERROR(__xludf.DUMMYFUNCTION("""COMPUTED_VALUE"""),143.15)</f>
        <v>143.15</v>
      </c>
      <c r="G425" s="2">
        <f>IFERROR(__xludf.DUMMYFUNCTION("""COMPUTED_VALUE"""),45910.66666666667)</f>
        <v>45910.66667</v>
      </c>
      <c r="H425" s="1">
        <f>IFERROR(__xludf.DUMMYFUNCTION("""COMPUTED_VALUE"""),141.3)</f>
        <v>141.3</v>
      </c>
      <c r="J425" s="2">
        <f>IFERROR(__xludf.DUMMYFUNCTION("""COMPUTED_VALUE"""),45910.66666666667)</f>
        <v>45910.66667</v>
      </c>
      <c r="K425" s="1">
        <f>IFERROR(__xludf.DUMMYFUNCTION("""COMPUTED_VALUE"""),142.4)</f>
        <v>142.4</v>
      </c>
      <c r="M425" s="2">
        <f>IFERROR(__xludf.DUMMYFUNCTION("""COMPUTED_VALUE"""),45910.66666666667)</f>
        <v>45910.66667</v>
      </c>
      <c r="N425" s="1">
        <f>IFERROR(__xludf.DUMMYFUNCTION("""COMPUTED_VALUE"""),8182722.0)</f>
        <v>8182722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IFERROR(__xludf.DUMMYFUNCTION("""COMPUTED_VALUE"""),142.69)</f>
        <v>142.69</v>
      </c>
      <c r="D426" s="2">
        <f>IFERROR(__xludf.DUMMYFUNCTION("""COMPUTED_VALUE"""),45911.66666666667)</f>
        <v>45911.66667</v>
      </c>
      <c r="E426" s="1">
        <f>IFERROR(__xludf.DUMMYFUNCTION("""COMPUTED_VALUE"""),143.62)</f>
        <v>143.62</v>
      </c>
      <c r="G426" s="2">
        <f>IFERROR(__xludf.DUMMYFUNCTION("""COMPUTED_VALUE"""),45911.66666666667)</f>
        <v>45911.66667</v>
      </c>
      <c r="H426" s="1">
        <f>IFERROR(__xludf.DUMMYFUNCTION("""COMPUTED_VALUE"""),142.41)</f>
        <v>142.41</v>
      </c>
      <c r="J426" s="2">
        <f>IFERROR(__xludf.DUMMYFUNCTION("""COMPUTED_VALUE"""),45911.66666666667)</f>
        <v>45911.66667</v>
      </c>
      <c r="K426" s="1">
        <f>IFERROR(__xludf.DUMMYFUNCTION("""COMPUTED_VALUE"""),142.79)</f>
        <v>142.79</v>
      </c>
      <c r="M426" s="2">
        <f>IFERROR(__xludf.DUMMYFUNCTION("""COMPUTED_VALUE"""),45911.66666666667)</f>
        <v>45911.66667</v>
      </c>
      <c r="N426" s="1">
        <f>IFERROR(__xludf.DUMMYFUNCTION("""COMPUTED_VALUE"""),6212755.0)</f>
        <v>6212755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IFERROR(__xludf.DUMMYFUNCTION("""COMPUTED_VALUE"""),142.06)</f>
        <v>142.06</v>
      </c>
      <c r="D427" s="2">
        <f>IFERROR(__xludf.DUMMYFUNCTION("""COMPUTED_VALUE"""),45912.66666666667)</f>
        <v>45912.66667</v>
      </c>
      <c r="E427" s="1">
        <f>IFERROR(__xludf.DUMMYFUNCTION("""COMPUTED_VALUE"""),142.06)</f>
        <v>142.06</v>
      </c>
      <c r="G427" s="2">
        <f>IFERROR(__xludf.DUMMYFUNCTION("""COMPUTED_VALUE"""),45912.66666666667)</f>
        <v>45912.66667</v>
      </c>
      <c r="H427" s="1">
        <f>IFERROR(__xludf.DUMMYFUNCTION("""COMPUTED_VALUE"""),139.68)</f>
        <v>139.68</v>
      </c>
      <c r="J427" s="2">
        <f>IFERROR(__xludf.DUMMYFUNCTION("""COMPUTED_VALUE"""),45912.66666666667)</f>
        <v>45912.66667</v>
      </c>
      <c r="K427" s="1">
        <f>IFERROR(__xludf.DUMMYFUNCTION("""COMPUTED_VALUE"""),139.68)</f>
        <v>139.68</v>
      </c>
      <c r="M427" s="2">
        <f>IFERROR(__xludf.DUMMYFUNCTION("""COMPUTED_VALUE"""),45912.66666666667)</f>
        <v>45912.66667</v>
      </c>
      <c r="N427" s="1">
        <f>IFERROR(__xludf.DUMMYFUNCTION("""COMPUTED_VALUE"""),7548108.0)</f>
        <v>7548108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IFERROR(__xludf.DUMMYFUNCTION("""COMPUTED_VALUE"""),139.68)</f>
        <v>139.68</v>
      </c>
      <c r="D428" s="2">
        <f>IFERROR(__xludf.DUMMYFUNCTION("""COMPUTED_VALUE"""),45915.66666666667)</f>
        <v>45915.66667</v>
      </c>
      <c r="E428" s="1">
        <f>IFERROR(__xludf.DUMMYFUNCTION("""COMPUTED_VALUE"""),140.86)</f>
        <v>140.86</v>
      </c>
      <c r="G428" s="2">
        <f>IFERROR(__xludf.DUMMYFUNCTION("""COMPUTED_VALUE"""),45915.66666666667)</f>
        <v>45915.66667</v>
      </c>
      <c r="H428" s="1">
        <f>IFERROR(__xludf.DUMMYFUNCTION("""COMPUTED_VALUE"""),138.23)</f>
        <v>138.23</v>
      </c>
      <c r="J428" s="2">
        <f>IFERROR(__xludf.DUMMYFUNCTION("""COMPUTED_VALUE"""),45915.66666666667)</f>
        <v>45915.66667</v>
      </c>
      <c r="K428" s="1">
        <f>IFERROR(__xludf.DUMMYFUNCTION("""COMPUTED_VALUE"""),138.61)</f>
        <v>138.61</v>
      </c>
      <c r="M428" s="2">
        <f>IFERROR(__xludf.DUMMYFUNCTION("""COMPUTED_VALUE"""),45915.66666666667)</f>
        <v>45915.66667</v>
      </c>
      <c r="N428" s="1">
        <f>IFERROR(__xludf.DUMMYFUNCTION("""COMPUTED_VALUE"""),7725647.0)</f>
        <v>7725647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IFERROR(__xludf.DUMMYFUNCTION("""COMPUTED_VALUE"""),138.21)</f>
        <v>138.21</v>
      </c>
      <c r="D429" s="2">
        <f>IFERROR(__xludf.DUMMYFUNCTION("""COMPUTED_VALUE"""),45916.66666666667)</f>
        <v>45916.66667</v>
      </c>
      <c r="E429" s="1">
        <f>IFERROR(__xludf.DUMMYFUNCTION("""COMPUTED_VALUE"""),138.92)</f>
        <v>138.92</v>
      </c>
      <c r="G429" s="2">
        <f>IFERROR(__xludf.DUMMYFUNCTION("""COMPUTED_VALUE"""),45916.66666666667)</f>
        <v>45916.66667</v>
      </c>
      <c r="H429" s="1">
        <f>IFERROR(__xludf.DUMMYFUNCTION("""COMPUTED_VALUE"""),136.11)</f>
        <v>136.11</v>
      </c>
      <c r="J429" s="2">
        <f>IFERROR(__xludf.DUMMYFUNCTION("""COMPUTED_VALUE"""),45916.66666666667)</f>
        <v>45916.66667</v>
      </c>
      <c r="K429" s="1">
        <f>IFERROR(__xludf.DUMMYFUNCTION("""COMPUTED_VALUE"""),137.97)</f>
        <v>137.97</v>
      </c>
      <c r="M429" s="2">
        <f>IFERROR(__xludf.DUMMYFUNCTION("""COMPUTED_VALUE"""),45916.66666666667)</f>
        <v>45916.66667</v>
      </c>
      <c r="N429" s="1">
        <f>IFERROR(__xludf.DUMMYFUNCTION("""COMPUTED_VALUE"""),7159911.0)</f>
        <v>7159911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IFERROR(__xludf.DUMMYFUNCTION("""COMPUTED_VALUE"""),138.23)</f>
        <v>138.23</v>
      </c>
      <c r="D430" s="2">
        <f>IFERROR(__xludf.DUMMYFUNCTION("""COMPUTED_VALUE"""),45917.66666666667)</f>
        <v>45917.66667</v>
      </c>
      <c r="E430" s="1">
        <f>IFERROR(__xludf.DUMMYFUNCTION("""COMPUTED_VALUE"""),141.24)</f>
        <v>141.24</v>
      </c>
      <c r="G430" s="2">
        <f>IFERROR(__xludf.DUMMYFUNCTION("""COMPUTED_VALUE"""),45917.66666666667)</f>
        <v>45917.66667</v>
      </c>
      <c r="H430" s="1">
        <f>IFERROR(__xludf.DUMMYFUNCTION("""COMPUTED_VALUE"""),135.33)</f>
        <v>135.33</v>
      </c>
      <c r="J430" s="2">
        <f>IFERROR(__xludf.DUMMYFUNCTION("""COMPUTED_VALUE"""),45917.66666666667)</f>
        <v>45917.66667</v>
      </c>
      <c r="K430" s="1">
        <f>IFERROR(__xludf.DUMMYFUNCTION("""COMPUTED_VALUE"""),136.11)</f>
        <v>136.11</v>
      </c>
      <c r="M430" s="2">
        <f>IFERROR(__xludf.DUMMYFUNCTION("""COMPUTED_VALUE"""),45917.66666666667)</f>
        <v>45917.66667</v>
      </c>
      <c r="N430" s="1">
        <f>IFERROR(__xludf.DUMMYFUNCTION("""COMPUTED_VALUE"""),8291116.0)</f>
        <v>8291116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IFERROR(__xludf.DUMMYFUNCTION("""COMPUTED_VALUE"""),137.08)</f>
        <v>137.08</v>
      </c>
      <c r="D431" s="2">
        <f>IFERROR(__xludf.DUMMYFUNCTION("""COMPUTED_VALUE"""),45918.66666666667)</f>
        <v>45918.66667</v>
      </c>
      <c r="E431" s="1">
        <f>IFERROR(__xludf.DUMMYFUNCTION("""COMPUTED_VALUE"""),138.31)</f>
        <v>138.31</v>
      </c>
      <c r="G431" s="2">
        <f>IFERROR(__xludf.DUMMYFUNCTION("""COMPUTED_VALUE"""),45918.66666666667)</f>
        <v>45918.66667</v>
      </c>
      <c r="H431" s="1">
        <f>IFERROR(__xludf.DUMMYFUNCTION("""COMPUTED_VALUE"""),136.18)</f>
        <v>136.18</v>
      </c>
      <c r="J431" s="2">
        <f>IFERROR(__xludf.DUMMYFUNCTION("""COMPUTED_VALUE"""),45918.66666666667)</f>
        <v>45918.66667</v>
      </c>
      <c r="K431" s="1">
        <f>IFERROR(__xludf.DUMMYFUNCTION("""COMPUTED_VALUE"""),137.38)</f>
        <v>137.38</v>
      </c>
      <c r="M431" s="2">
        <f>IFERROR(__xludf.DUMMYFUNCTION("""COMPUTED_VALUE"""),45918.66666666667)</f>
        <v>45918.66667</v>
      </c>
      <c r="N431" s="1">
        <f>IFERROR(__xludf.DUMMYFUNCTION("""COMPUTED_VALUE"""),7371938.0)</f>
        <v>7371938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IFERROR(__xludf.DUMMYFUNCTION("""COMPUTED_VALUE"""),137.04)</f>
        <v>137.04</v>
      </c>
      <c r="D432" s="2">
        <f>IFERROR(__xludf.DUMMYFUNCTION("""COMPUTED_VALUE"""),45919.66666666667)</f>
        <v>45919.66667</v>
      </c>
      <c r="E432" s="1">
        <f>IFERROR(__xludf.DUMMYFUNCTION("""COMPUTED_VALUE"""),137.27)</f>
        <v>137.27</v>
      </c>
      <c r="G432" s="2">
        <f>IFERROR(__xludf.DUMMYFUNCTION("""COMPUTED_VALUE"""),45919.66666666667)</f>
        <v>45919.66667</v>
      </c>
      <c r="H432" s="1">
        <f>IFERROR(__xludf.DUMMYFUNCTION("""COMPUTED_VALUE"""),133.82)</f>
        <v>133.82</v>
      </c>
      <c r="J432" s="2">
        <f>IFERROR(__xludf.DUMMYFUNCTION("""COMPUTED_VALUE"""),45919.66666666667)</f>
        <v>45919.66667</v>
      </c>
      <c r="K432" s="1">
        <f>IFERROR(__xludf.DUMMYFUNCTION("""COMPUTED_VALUE"""),133.98)</f>
        <v>133.98</v>
      </c>
      <c r="M432" s="2">
        <f>IFERROR(__xludf.DUMMYFUNCTION("""COMPUTED_VALUE"""),45919.66666666667)</f>
        <v>45919.66667</v>
      </c>
      <c r="N432" s="1">
        <f>IFERROR(__xludf.DUMMYFUNCTION("""COMPUTED_VALUE"""),1.2585688E7)</f>
        <v>12585688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IFERROR(__xludf.DUMMYFUNCTION("""COMPUTED_VALUE"""),133.98)</f>
        <v>133.98</v>
      </c>
      <c r="D433" s="2">
        <f>IFERROR(__xludf.DUMMYFUNCTION("""COMPUTED_VALUE"""),45922.66666666667)</f>
        <v>45922.66667</v>
      </c>
      <c r="E433" s="1">
        <f>IFERROR(__xludf.DUMMYFUNCTION("""COMPUTED_VALUE"""),133.98)</f>
        <v>133.98</v>
      </c>
      <c r="G433" s="2">
        <f>IFERROR(__xludf.DUMMYFUNCTION("""COMPUTED_VALUE"""),45922.66666666667)</f>
        <v>45922.66667</v>
      </c>
      <c r="H433" s="1">
        <f>IFERROR(__xludf.DUMMYFUNCTION("""COMPUTED_VALUE"""),129.14)</f>
        <v>129.14</v>
      </c>
      <c r="J433" s="2">
        <f>IFERROR(__xludf.DUMMYFUNCTION("""COMPUTED_VALUE"""),45922.66666666667)</f>
        <v>45922.66667</v>
      </c>
      <c r="K433" s="1">
        <f>IFERROR(__xludf.DUMMYFUNCTION("""COMPUTED_VALUE"""),129.22)</f>
        <v>129.22</v>
      </c>
      <c r="M433" s="2">
        <f>IFERROR(__xludf.DUMMYFUNCTION("""COMPUTED_VALUE"""),45922.66666666667)</f>
        <v>45922.66667</v>
      </c>
      <c r="N433" s="1">
        <f>IFERROR(__xludf.DUMMYFUNCTION("""COMPUTED_VALUE"""),3102932.0)</f>
        <v>3102932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IFERROR(__xludf.DUMMYFUNCTION("""COMPUTED_VALUE"""),130.04)</f>
        <v>130.04</v>
      </c>
      <c r="D434" s="2">
        <f>IFERROR(__xludf.DUMMYFUNCTION("""COMPUTED_VALUE"""),45923.66666666667)</f>
        <v>45923.66667</v>
      </c>
      <c r="E434" s="1">
        <f>IFERROR(__xludf.DUMMYFUNCTION("""COMPUTED_VALUE"""),131.89)</f>
        <v>131.89</v>
      </c>
      <c r="G434" s="2">
        <f>IFERROR(__xludf.DUMMYFUNCTION("""COMPUTED_VALUE"""),45923.66666666667)</f>
        <v>45923.66667</v>
      </c>
      <c r="H434" s="1">
        <f>IFERROR(__xludf.DUMMYFUNCTION("""COMPUTED_VALUE"""),128.28)</f>
        <v>128.28</v>
      </c>
      <c r="J434" s="2">
        <f>IFERROR(__xludf.DUMMYFUNCTION("""COMPUTED_VALUE"""),45923.66666666667)</f>
        <v>45923.66667</v>
      </c>
      <c r="K434" s="1">
        <f>IFERROR(__xludf.DUMMYFUNCTION("""COMPUTED_VALUE"""),128.43)</f>
        <v>128.43</v>
      </c>
      <c r="M434" s="2">
        <f>IFERROR(__xludf.DUMMYFUNCTION("""COMPUTED_VALUE"""),45923.66666666667)</f>
        <v>45923.66667</v>
      </c>
      <c r="N434" s="1">
        <f>IFERROR(__xludf.DUMMYFUNCTION("""COMPUTED_VALUE"""),2394491.0)</f>
        <v>2394491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IFERROR(__xludf.DUMMYFUNCTION("""COMPUTED_VALUE"""),128.14)</f>
        <v>128.14</v>
      </c>
      <c r="D435" s="2">
        <f>IFERROR(__xludf.DUMMYFUNCTION("""COMPUTED_VALUE"""),45924.66666666667)</f>
        <v>45924.66667</v>
      </c>
      <c r="E435" s="1">
        <f>IFERROR(__xludf.DUMMYFUNCTION("""COMPUTED_VALUE"""),128.82)</f>
        <v>128.82</v>
      </c>
      <c r="G435" s="2">
        <f>IFERROR(__xludf.DUMMYFUNCTION("""COMPUTED_VALUE"""),45924.66666666667)</f>
        <v>45924.66667</v>
      </c>
      <c r="H435" s="1">
        <f>IFERROR(__xludf.DUMMYFUNCTION("""COMPUTED_VALUE"""),126.44)</f>
        <v>126.44</v>
      </c>
      <c r="J435" s="2">
        <f>IFERROR(__xludf.DUMMYFUNCTION("""COMPUTED_VALUE"""),45924.66666666667)</f>
        <v>45924.66667</v>
      </c>
      <c r="K435" s="1">
        <f>IFERROR(__xludf.DUMMYFUNCTION("""COMPUTED_VALUE"""),126.76)</f>
        <v>126.76</v>
      </c>
      <c r="M435" s="2">
        <f>IFERROR(__xludf.DUMMYFUNCTION("""COMPUTED_VALUE"""),45924.66666666667)</f>
        <v>45924.66667</v>
      </c>
      <c r="N435" s="1">
        <f>IFERROR(__xludf.DUMMYFUNCTION("""COMPUTED_VALUE"""),2444060.0)</f>
        <v>2444060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IFERROR(__xludf.DUMMYFUNCTION("""COMPUTED_VALUE"""),126.76)</f>
        <v>126.76</v>
      </c>
      <c r="D436" s="2">
        <f>IFERROR(__xludf.DUMMYFUNCTION("""COMPUTED_VALUE"""),45925.66666666667)</f>
        <v>45925.66667</v>
      </c>
      <c r="E436" s="1">
        <f>IFERROR(__xludf.DUMMYFUNCTION("""COMPUTED_VALUE"""),126.76)</f>
        <v>126.76</v>
      </c>
      <c r="G436" s="2">
        <f>IFERROR(__xludf.DUMMYFUNCTION("""COMPUTED_VALUE"""),45925.66666666667)</f>
        <v>45925.66667</v>
      </c>
      <c r="H436" s="1">
        <f>IFERROR(__xludf.DUMMYFUNCTION("""COMPUTED_VALUE"""),123.69)</f>
        <v>123.69</v>
      </c>
      <c r="J436" s="2">
        <f>IFERROR(__xludf.DUMMYFUNCTION("""COMPUTED_VALUE"""),45925.66666666667)</f>
        <v>45925.66667</v>
      </c>
      <c r="K436" s="1">
        <f>IFERROR(__xludf.DUMMYFUNCTION("""COMPUTED_VALUE"""),124.32)</f>
        <v>124.32</v>
      </c>
      <c r="M436" s="2">
        <f>IFERROR(__xludf.DUMMYFUNCTION("""COMPUTED_VALUE"""),45925.66666666667)</f>
        <v>45925.66667</v>
      </c>
      <c r="N436" s="1">
        <f>IFERROR(__xludf.DUMMYFUNCTION("""COMPUTED_VALUE"""),3277097.0)</f>
        <v>3277097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IFERROR(__xludf.DUMMYFUNCTION("""COMPUTED_VALUE"""),124.65)</f>
        <v>124.65</v>
      </c>
      <c r="D437" s="2">
        <f>IFERROR(__xludf.DUMMYFUNCTION("""COMPUTED_VALUE"""),45926.66666666667)</f>
        <v>45926.66667</v>
      </c>
      <c r="E437" s="1">
        <f>IFERROR(__xludf.DUMMYFUNCTION("""COMPUTED_VALUE"""),125.77)</f>
        <v>125.77</v>
      </c>
      <c r="G437" s="2">
        <f>IFERROR(__xludf.DUMMYFUNCTION("""COMPUTED_VALUE"""),45926.66666666667)</f>
        <v>45926.66667</v>
      </c>
      <c r="H437" s="1">
        <f>IFERROR(__xludf.DUMMYFUNCTION("""COMPUTED_VALUE"""),123.95)</f>
        <v>123.95</v>
      </c>
      <c r="J437" s="2">
        <f>IFERROR(__xludf.DUMMYFUNCTION("""COMPUTED_VALUE"""),45926.66666666667)</f>
        <v>45926.66667</v>
      </c>
      <c r="K437" s="1">
        <f>IFERROR(__xludf.DUMMYFUNCTION("""COMPUTED_VALUE"""),124.2)</f>
        <v>124.2</v>
      </c>
      <c r="M437" s="2">
        <f>IFERROR(__xludf.DUMMYFUNCTION("""COMPUTED_VALUE"""),45926.66666666667)</f>
        <v>45926.66667</v>
      </c>
      <c r="N437" s="1">
        <f>IFERROR(__xludf.DUMMYFUNCTION("""COMPUTED_VALUE"""),2517397.0)</f>
        <v>2517397</v>
      </c>
    </row>
  </sheetData>
  <drawing r:id="rId1"/>
</worksheet>
</file>