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IFERROR(__xludf.DUMMYFUNCTION("GOOGLEFINANCE(""DJUSHN"",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IFERROR(__xludf.DUMMYFUNCTION("GOOGLEFINANCE(""DJUSHN"",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IFERROR(__xludf.DUMMYFUNCTION("GOOGLEFINANCE(""DJUSHN"",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IFERROR(__xludf.DUMMYFUNCTION("GOOGLEFINANCE(""DJUSHN"",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IFERROR(__xludf.DUMMYFUNCTION("GOOGLEFINANCE(""DJUSHN"",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IFERROR(__xludf.DUMMYFUNCTION("""COMPUTED_VALUE"""),1157.95)</f>
        <v>1157.95</v>
      </c>
      <c r="D2" s="2">
        <f>IFERROR(__xludf.DUMMYFUNCTION("""COMPUTED_VALUE"""),45293.66666666667)</f>
        <v>45293.66667</v>
      </c>
      <c r="E2" s="1">
        <f>IFERROR(__xludf.DUMMYFUNCTION("""COMPUTED_VALUE"""),1178.3)</f>
        <v>1178.3</v>
      </c>
      <c r="G2" s="2">
        <f>IFERROR(__xludf.DUMMYFUNCTION("""COMPUTED_VALUE"""),45293.66666666667)</f>
        <v>45293.66667</v>
      </c>
      <c r="H2" s="1">
        <f>IFERROR(__xludf.DUMMYFUNCTION("""COMPUTED_VALUE"""),1156.24)</f>
        <v>1156.24</v>
      </c>
      <c r="J2" s="2">
        <f>IFERROR(__xludf.DUMMYFUNCTION("""COMPUTED_VALUE"""),45293.66666666667)</f>
        <v>45293.66667</v>
      </c>
      <c r="K2" s="1">
        <f>IFERROR(__xludf.DUMMYFUNCTION("""COMPUTED_VALUE"""),1173.76)</f>
        <v>1173.76</v>
      </c>
      <c r="M2" s="2">
        <f>IFERROR(__xludf.DUMMYFUNCTION("""COMPUTED_VALUE"""),45293.66666666667)</f>
        <v>45293.66667</v>
      </c>
      <c r="N2" s="1">
        <f>IFERROR(__xludf.DUMMYFUNCTION("""COMPUTED_VALUE"""),1.8738541E7)</f>
        <v>18738541</v>
      </c>
    </row>
    <row r="3">
      <c r="A3" s="2">
        <f>IFERROR(__xludf.DUMMYFUNCTION("""COMPUTED_VALUE"""),45294.66666666667)</f>
        <v>45294.66667</v>
      </c>
      <c r="B3" s="1">
        <f>IFERROR(__xludf.DUMMYFUNCTION("""COMPUTED_VALUE"""),1171.9)</f>
        <v>1171.9</v>
      </c>
      <c r="D3" s="2">
        <f>IFERROR(__xludf.DUMMYFUNCTION("""COMPUTED_VALUE"""),45294.66666666667)</f>
        <v>45294.66667</v>
      </c>
      <c r="E3" s="1">
        <f>IFERROR(__xludf.DUMMYFUNCTION("""COMPUTED_VALUE"""),1176.39)</f>
        <v>1176.39</v>
      </c>
      <c r="G3" s="2">
        <f>IFERROR(__xludf.DUMMYFUNCTION("""COMPUTED_VALUE"""),45294.66666666667)</f>
        <v>45294.66667</v>
      </c>
      <c r="H3" s="1">
        <f>IFERROR(__xludf.DUMMYFUNCTION("""COMPUTED_VALUE"""),1161.11)</f>
        <v>1161.11</v>
      </c>
      <c r="J3" s="2">
        <f>IFERROR(__xludf.DUMMYFUNCTION("""COMPUTED_VALUE"""),45294.66666666667)</f>
        <v>45294.66667</v>
      </c>
      <c r="K3" s="1">
        <f>IFERROR(__xludf.DUMMYFUNCTION("""COMPUTED_VALUE"""),1165.39)</f>
        <v>1165.39</v>
      </c>
      <c r="M3" s="2">
        <f>IFERROR(__xludf.DUMMYFUNCTION("""COMPUTED_VALUE"""),45294.66666666667)</f>
        <v>45294.66667</v>
      </c>
      <c r="N3" s="1">
        <f>IFERROR(__xludf.DUMMYFUNCTION("""COMPUTED_VALUE"""),1.7180975E7)</f>
        <v>17180975</v>
      </c>
    </row>
    <row r="4">
      <c r="A4" s="2">
        <f>IFERROR(__xludf.DUMMYFUNCTION("""COMPUTED_VALUE"""),45295.66666666667)</f>
        <v>45295.66667</v>
      </c>
      <c r="B4" s="1">
        <f>IFERROR(__xludf.DUMMYFUNCTION("""COMPUTED_VALUE"""),1165.38)</f>
        <v>1165.38</v>
      </c>
      <c r="D4" s="2">
        <f>IFERROR(__xludf.DUMMYFUNCTION("""COMPUTED_VALUE"""),45295.66666666667)</f>
        <v>45295.66667</v>
      </c>
      <c r="E4" s="1">
        <f>IFERROR(__xludf.DUMMYFUNCTION("""COMPUTED_VALUE"""),1176.27)</f>
        <v>1176.27</v>
      </c>
      <c r="G4" s="2">
        <f>IFERROR(__xludf.DUMMYFUNCTION("""COMPUTED_VALUE"""),45295.66666666667)</f>
        <v>45295.66667</v>
      </c>
      <c r="H4" s="1">
        <f>IFERROR(__xludf.DUMMYFUNCTION("""COMPUTED_VALUE"""),1164.71)</f>
        <v>1164.71</v>
      </c>
      <c r="J4" s="2">
        <f>IFERROR(__xludf.DUMMYFUNCTION("""COMPUTED_VALUE"""),45295.66666666667)</f>
        <v>45295.66667</v>
      </c>
      <c r="K4" s="1">
        <f>IFERROR(__xludf.DUMMYFUNCTION("""COMPUTED_VALUE"""),1171.96)</f>
        <v>1171.96</v>
      </c>
      <c r="M4" s="2">
        <f>IFERROR(__xludf.DUMMYFUNCTION("""COMPUTED_VALUE"""),45295.66666666667)</f>
        <v>45295.66667</v>
      </c>
      <c r="N4" s="1">
        <f>IFERROR(__xludf.DUMMYFUNCTION("""COMPUTED_VALUE"""),1.6639761E7)</f>
        <v>16639761</v>
      </c>
    </row>
    <row r="5">
      <c r="A5" s="2">
        <f>IFERROR(__xludf.DUMMYFUNCTION("""COMPUTED_VALUE"""),45296.66666666667)</f>
        <v>45296.66667</v>
      </c>
      <c r="B5" s="1">
        <f>IFERROR(__xludf.DUMMYFUNCTION("""COMPUTED_VALUE"""),1172.58)</f>
        <v>1172.58</v>
      </c>
      <c r="D5" s="2">
        <f>IFERROR(__xludf.DUMMYFUNCTION("""COMPUTED_VALUE"""),45296.66666666667)</f>
        <v>45296.66667</v>
      </c>
      <c r="E5" s="1">
        <f>IFERROR(__xludf.DUMMYFUNCTION("""COMPUTED_VALUE"""),1172.84)</f>
        <v>1172.84</v>
      </c>
      <c r="G5" s="2">
        <f>IFERROR(__xludf.DUMMYFUNCTION("""COMPUTED_VALUE"""),45296.66666666667)</f>
        <v>45296.66667</v>
      </c>
      <c r="H5" s="1">
        <f>IFERROR(__xludf.DUMMYFUNCTION("""COMPUTED_VALUE"""),1156.92)</f>
        <v>1156.92</v>
      </c>
      <c r="J5" s="2">
        <f>IFERROR(__xludf.DUMMYFUNCTION("""COMPUTED_VALUE"""),45296.66666666667)</f>
        <v>45296.66667</v>
      </c>
      <c r="K5" s="1">
        <f>IFERROR(__xludf.DUMMYFUNCTION("""COMPUTED_VALUE"""),1163.51)</f>
        <v>1163.51</v>
      </c>
      <c r="M5" s="2">
        <f>IFERROR(__xludf.DUMMYFUNCTION("""COMPUTED_VALUE"""),45296.66666666667)</f>
        <v>45296.66667</v>
      </c>
      <c r="N5" s="1">
        <f>IFERROR(__xludf.DUMMYFUNCTION("""COMPUTED_VALUE"""),1.2074818E7)</f>
        <v>12074818</v>
      </c>
    </row>
    <row r="6">
      <c r="A6" s="2">
        <f>IFERROR(__xludf.DUMMYFUNCTION("""COMPUTED_VALUE"""),45299.66666666667)</f>
        <v>45299.66667</v>
      </c>
      <c r="B6" s="1">
        <f>IFERROR(__xludf.DUMMYFUNCTION("""COMPUTED_VALUE"""),1166.66)</f>
        <v>1166.66</v>
      </c>
      <c r="D6" s="2">
        <f>IFERROR(__xludf.DUMMYFUNCTION("""COMPUTED_VALUE"""),45299.66666666667)</f>
        <v>45299.66667</v>
      </c>
      <c r="E6" s="1">
        <f>IFERROR(__xludf.DUMMYFUNCTION("""COMPUTED_VALUE"""),1173.71)</f>
        <v>1173.71</v>
      </c>
      <c r="G6" s="2">
        <f>IFERROR(__xludf.DUMMYFUNCTION("""COMPUTED_VALUE"""),45299.66666666667)</f>
        <v>45299.66667</v>
      </c>
      <c r="H6" s="1">
        <f>IFERROR(__xludf.DUMMYFUNCTION("""COMPUTED_VALUE"""),1164.45)</f>
        <v>1164.45</v>
      </c>
      <c r="J6" s="2">
        <f>IFERROR(__xludf.DUMMYFUNCTION("""COMPUTED_VALUE"""),45299.66666666667)</f>
        <v>45299.66667</v>
      </c>
      <c r="K6" s="1">
        <f>IFERROR(__xludf.DUMMYFUNCTION("""COMPUTED_VALUE"""),1172.67)</f>
        <v>1172.67</v>
      </c>
      <c r="M6" s="2">
        <f>IFERROR(__xludf.DUMMYFUNCTION("""COMPUTED_VALUE"""),45299.66666666667)</f>
        <v>45299.66667</v>
      </c>
      <c r="N6" s="1">
        <f>IFERROR(__xludf.DUMMYFUNCTION("""COMPUTED_VALUE"""),1.6077073E7)</f>
        <v>16077073</v>
      </c>
    </row>
    <row r="7">
      <c r="A7" s="2">
        <f>IFERROR(__xludf.DUMMYFUNCTION("""COMPUTED_VALUE"""),45300.66666666667)</f>
        <v>45300.66667</v>
      </c>
      <c r="B7" s="1">
        <f>IFERROR(__xludf.DUMMYFUNCTION("""COMPUTED_VALUE"""),1171.54)</f>
        <v>1171.54</v>
      </c>
      <c r="D7" s="2">
        <f>IFERROR(__xludf.DUMMYFUNCTION("""COMPUTED_VALUE"""),45300.66666666667)</f>
        <v>45300.66667</v>
      </c>
      <c r="E7" s="1">
        <f>IFERROR(__xludf.DUMMYFUNCTION("""COMPUTED_VALUE"""),1177.91)</f>
        <v>1177.91</v>
      </c>
      <c r="G7" s="2">
        <f>IFERROR(__xludf.DUMMYFUNCTION("""COMPUTED_VALUE"""),45300.66666666667)</f>
        <v>45300.66667</v>
      </c>
      <c r="H7" s="1">
        <f>IFERROR(__xludf.DUMMYFUNCTION("""COMPUTED_VALUE"""),1168.37)</f>
        <v>1168.37</v>
      </c>
      <c r="J7" s="2">
        <f>IFERROR(__xludf.DUMMYFUNCTION("""COMPUTED_VALUE"""),45300.66666666667)</f>
        <v>45300.66667</v>
      </c>
      <c r="K7" s="1">
        <f>IFERROR(__xludf.DUMMYFUNCTION("""COMPUTED_VALUE"""),1177.91)</f>
        <v>1177.91</v>
      </c>
      <c r="M7" s="2">
        <f>IFERROR(__xludf.DUMMYFUNCTION("""COMPUTED_VALUE"""),45300.66666666667)</f>
        <v>45300.66667</v>
      </c>
      <c r="N7" s="1">
        <f>IFERROR(__xludf.DUMMYFUNCTION("""COMPUTED_VALUE"""),1.7670706E7)</f>
        <v>17670706</v>
      </c>
    </row>
    <row r="8">
      <c r="A8" s="2">
        <f>IFERROR(__xludf.DUMMYFUNCTION("""COMPUTED_VALUE"""),45301.66666666667)</f>
        <v>45301.66667</v>
      </c>
      <c r="B8" s="1">
        <f>IFERROR(__xludf.DUMMYFUNCTION("""COMPUTED_VALUE"""),1177.86)</f>
        <v>1177.86</v>
      </c>
      <c r="D8" s="2">
        <f>IFERROR(__xludf.DUMMYFUNCTION("""COMPUTED_VALUE"""),45301.66666666667)</f>
        <v>45301.66667</v>
      </c>
      <c r="E8" s="1">
        <f>IFERROR(__xludf.DUMMYFUNCTION("""COMPUTED_VALUE"""),1183.09)</f>
        <v>1183.09</v>
      </c>
      <c r="G8" s="2">
        <f>IFERROR(__xludf.DUMMYFUNCTION("""COMPUTED_VALUE"""),45301.66666666667)</f>
        <v>45301.66667</v>
      </c>
      <c r="H8" s="1">
        <f>IFERROR(__xludf.DUMMYFUNCTION("""COMPUTED_VALUE"""),1177.3)</f>
        <v>1177.3</v>
      </c>
      <c r="J8" s="2">
        <f>IFERROR(__xludf.DUMMYFUNCTION("""COMPUTED_VALUE"""),45301.66666666667)</f>
        <v>45301.66667</v>
      </c>
      <c r="K8" s="1">
        <f>IFERROR(__xludf.DUMMYFUNCTION("""COMPUTED_VALUE"""),1180.91)</f>
        <v>1180.91</v>
      </c>
      <c r="M8" s="2">
        <f>IFERROR(__xludf.DUMMYFUNCTION("""COMPUTED_VALUE"""),45301.66666666667)</f>
        <v>45301.66667</v>
      </c>
      <c r="N8" s="1">
        <f>IFERROR(__xludf.DUMMYFUNCTION("""COMPUTED_VALUE"""),1.7282281E7)</f>
        <v>17282281</v>
      </c>
    </row>
    <row r="9">
      <c r="A9" s="2">
        <f>IFERROR(__xludf.DUMMYFUNCTION("""COMPUTED_VALUE"""),45302.66666666667)</f>
        <v>45302.66667</v>
      </c>
      <c r="B9" s="1">
        <f>IFERROR(__xludf.DUMMYFUNCTION("""COMPUTED_VALUE"""),1180.95)</f>
        <v>1180.95</v>
      </c>
      <c r="D9" s="2">
        <f>IFERROR(__xludf.DUMMYFUNCTION("""COMPUTED_VALUE"""),45302.66666666667)</f>
        <v>45302.66667</v>
      </c>
      <c r="E9" s="1">
        <f>IFERROR(__xludf.DUMMYFUNCTION("""COMPUTED_VALUE"""),1187.39)</f>
        <v>1187.39</v>
      </c>
      <c r="G9" s="2">
        <f>IFERROR(__xludf.DUMMYFUNCTION("""COMPUTED_VALUE"""),45302.66666666667)</f>
        <v>45302.66667</v>
      </c>
      <c r="H9" s="1">
        <f>IFERROR(__xludf.DUMMYFUNCTION("""COMPUTED_VALUE"""),1175.91)</f>
        <v>1175.91</v>
      </c>
      <c r="J9" s="2">
        <f>IFERROR(__xludf.DUMMYFUNCTION("""COMPUTED_VALUE"""),45302.66666666667)</f>
        <v>45302.66667</v>
      </c>
      <c r="K9" s="1">
        <f>IFERROR(__xludf.DUMMYFUNCTION("""COMPUTED_VALUE"""),1185.54)</f>
        <v>1185.54</v>
      </c>
      <c r="M9" s="2">
        <f>IFERROR(__xludf.DUMMYFUNCTION("""COMPUTED_VALUE"""),45302.66666666667)</f>
        <v>45302.66667</v>
      </c>
      <c r="N9" s="1">
        <f>IFERROR(__xludf.DUMMYFUNCTION("""COMPUTED_VALUE"""),1.602233E7)</f>
        <v>16022330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IFERROR(__xludf.DUMMYFUNCTION("""COMPUTED_VALUE"""),1189.58)</f>
        <v>1189.58</v>
      </c>
      <c r="D10" s="2">
        <f>IFERROR(__xludf.DUMMYFUNCTION("""COMPUTED_VALUE"""),45303.66666666667)</f>
        <v>45303.66667</v>
      </c>
      <c r="E10" s="1">
        <f>IFERROR(__xludf.DUMMYFUNCTION("""COMPUTED_VALUE"""),1191.6)</f>
        <v>1191.6</v>
      </c>
      <c r="G10" s="2">
        <f>IFERROR(__xludf.DUMMYFUNCTION("""COMPUTED_VALUE"""),45303.66666666667)</f>
        <v>45303.66667</v>
      </c>
      <c r="H10" s="1">
        <f>IFERROR(__xludf.DUMMYFUNCTION("""COMPUTED_VALUE"""),1182.21)</f>
        <v>1182.21</v>
      </c>
      <c r="J10" s="2">
        <f>IFERROR(__xludf.DUMMYFUNCTION("""COMPUTED_VALUE"""),45303.66666666667)</f>
        <v>45303.66667</v>
      </c>
      <c r="K10" s="1">
        <f>IFERROR(__xludf.DUMMYFUNCTION("""COMPUTED_VALUE"""),1187.22)</f>
        <v>1187.22</v>
      </c>
      <c r="M10" s="2">
        <f>IFERROR(__xludf.DUMMYFUNCTION("""COMPUTED_VALUE"""),45303.66666666667)</f>
        <v>45303.66667</v>
      </c>
      <c r="N10" s="1">
        <f>IFERROR(__xludf.DUMMYFUNCTION("""COMPUTED_VALUE"""),1.4656053E7)</f>
        <v>14656053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IFERROR(__xludf.DUMMYFUNCTION("""COMPUTED_VALUE"""),1187.23)</f>
        <v>1187.23</v>
      </c>
      <c r="D11" s="2">
        <f>IFERROR(__xludf.DUMMYFUNCTION("""COMPUTED_VALUE"""),45307.66666666667)</f>
        <v>45307.66667</v>
      </c>
      <c r="E11" s="1">
        <f>IFERROR(__xludf.DUMMYFUNCTION("""COMPUTED_VALUE"""),1192.52)</f>
        <v>1192.52</v>
      </c>
      <c r="G11" s="2">
        <f>IFERROR(__xludf.DUMMYFUNCTION("""COMPUTED_VALUE"""),45307.66666666667)</f>
        <v>45307.66667</v>
      </c>
      <c r="H11" s="1">
        <f>IFERROR(__xludf.DUMMYFUNCTION("""COMPUTED_VALUE"""),1174.57)</f>
        <v>1174.57</v>
      </c>
      <c r="J11" s="2">
        <f>IFERROR(__xludf.DUMMYFUNCTION("""COMPUTED_VALUE"""),45307.66666666667)</f>
        <v>45307.66667</v>
      </c>
      <c r="K11" s="1">
        <f>IFERROR(__xludf.DUMMYFUNCTION("""COMPUTED_VALUE"""),1181.3)</f>
        <v>1181.3</v>
      </c>
      <c r="M11" s="2">
        <f>IFERROR(__xludf.DUMMYFUNCTION("""COMPUTED_VALUE"""),45307.66666666667)</f>
        <v>45307.66667</v>
      </c>
      <c r="N11" s="1">
        <f>IFERROR(__xludf.DUMMYFUNCTION("""COMPUTED_VALUE"""),1.82177E7)</f>
        <v>18217700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IFERROR(__xludf.DUMMYFUNCTION("""COMPUTED_VALUE"""),1181.17)</f>
        <v>1181.17</v>
      </c>
      <c r="D12" s="2">
        <f>IFERROR(__xludf.DUMMYFUNCTION("""COMPUTED_VALUE"""),45308.66666666667)</f>
        <v>45308.66667</v>
      </c>
      <c r="E12" s="1">
        <f>IFERROR(__xludf.DUMMYFUNCTION("""COMPUTED_VALUE"""),1188.85)</f>
        <v>1188.85</v>
      </c>
      <c r="G12" s="2">
        <f>IFERROR(__xludf.DUMMYFUNCTION("""COMPUTED_VALUE"""),45308.66666666667)</f>
        <v>45308.66667</v>
      </c>
      <c r="H12" s="1">
        <f>IFERROR(__xludf.DUMMYFUNCTION("""COMPUTED_VALUE"""),1177.55)</f>
        <v>1177.55</v>
      </c>
      <c r="J12" s="2">
        <f>IFERROR(__xludf.DUMMYFUNCTION("""COMPUTED_VALUE"""),45308.66666666667)</f>
        <v>45308.66667</v>
      </c>
      <c r="K12" s="1">
        <f>IFERROR(__xludf.DUMMYFUNCTION("""COMPUTED_VALUE"""),1183.85)</f>
        <v>1183.85</v>
      </c>
      <c r="M12" s="2">
        <f>IFERROR(__xludf.DUMMYFUNCTION("""COMPUTED_VALUE"""),45308.66666666667)</f>
        <v>45308.66667</v>
      </c>
      <c r="N12" s="1">
        <f>IFERROR(__xludf.DUMMYFUNCTION("""COMPUTED_VALUE"""),1.6648734E7)</f>
        <v>16648734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IFERROR(__xludf.DUMMYFUNCTION("""COMPUTED_VALUE"""),1172.36)</f>
        <v>1172.36</v>
      </c>
      <c r="D13" s="2">
        <f>IFERROR(__xludf.DUMMYFUNCTION("""COMPUTED_VALUE"""),45309.66666666667)</f>
        <v>45309.66667</v>
      </c>
      <c r="E13" s="1">
        <f>IFERROR(__xludf.DUMMYFUNCTION("""COMPUTED_VALUE"""),1174.59)</f>
        <v>1174.59</v>
      </c>
      <c r="G13" s="2">
        <f>IFERROR(__xludf.DUMMYFUNCTION("""COMPUTED_VALUE"""),45309.66666666667)</f>
        <v>45309.66667</v>
      </c>
      <c r="H13" s="1">
        <f>IFERROR(__xludf.DUMMYFUNCTION("""COMPUTED_VALUE"""),1163.78)</f>
        <v>1163.78</v>
      </c>
      <c r="J13" s="2">
        <f>IFERROR(__xludf.DUMMYFUNCTION("""COMPUTED_VALUE"""),45309.66666666667)</f>
        <v>45309.66667</v>
      </c>
      <c r="K13" s="1">
        <f>IFERROR(__xludf.DUMMYFUNCTION("""COMPUTED_VALUE"""),1172.69)</f>
        <v>1172.69</v>
      </c>
      <c r="M13" s="2">
        <f>IFERROR(__xludf.DUMMYFUNCTION("""COMPUTED_VALUE"""),45309.66666666667)</f>
        <v>45309.66667</v>
      </c>
      <c r="N13" s="1">
        <f>IFERROR(__xludf.DUMMYFUNCTION("""COMPUTED_VALUE"""),1.4729562E7)</f>
        <v>14729562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IFERROR(__xludf.DUMMYFUNCTION("""COMPUTED_VALUE"""),1171.94)</f>
        <v>1171.94</v>
      </c>
      <c r="D14" s="2">
        <f>IFERROR(__xludf.DUMMYFUNCTION("""COMPUTED_VALUE"""),45310.66666666667)</f>
        <v>45310.66667</v>
      </c>
      <c r="E14" s="1">
        <f>IFERROR(__xludf.DUMMYFUNCTION("""COMPUTED_VALUE"""),1174.68)</f>
        <v>1174.68</v>
      </c>
      <c r="G14" s="2">
        <f>IFERROR(__xludf.DUMMYFUNCTION("""COMPUTED_VALUE"""),45310.66666666667)</f>
        <v>45310.66667</v>
      </c>
      <c r="H14" s="1">
        <f>IFERROR(__xludf.DUMMYFUNCTION("""COMPUTED_VALUE"""),1165.58)</f>
        <v>1165.58</v>
      </c>
      <c r="J14" s="2">
        <f>IFERROR(__xludf.DUMMYFUNCTION("""COMPUTED_VALUE"""),45310.66666666667)</f>
        <v>45310.66667</v>
      </c>
      <c r="K14" s="1">
        <f>IFERROR(__xludf.DUMMYFUNCTION("""COMPUTED_VALUE"""),1167.61)</f>
        <v>1167.61</v>
      </c>
      <c r="M14" s="2">
        <f>IFERROR(__xludf.DUMMYFUNCTION("""COMPUTED_VALUE"""),45310.66666666667)</f>
        <v>45310.66667</v>
      </c>
      <c r="N14" s="1">
        <f>IFERROR(__xludf.DUMMYFUNCTION("""COMPUTED_VALUE"""),1.767066E7)</f>
        <v>17670660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IFERROR(__xludf.DUMMYFUNCTION("""COMPUTED_VALUE"""),1167.22)</f>
        <v>1167.22</v>
      </c>
      <c r="D15" s="2">
        <f>IFERROR(__xludf.DUMMYFUNCTION("""COMPUTED_VALUE"""),45313.66666666667)</f>
        <v>45313.66667</v>
      </c>
      <c r="E15" s="1">
        <f>IFERROR(__xludf.DUMMYFUNCTION("""COMPUTED_VALUE"""),1171.48)</f>
        <v>1171.48</v>
      </c>
      <c r="G15" s="2">
        <f>IFERROR(__xludf.DUMMYFUNCTION("""COMPUTED_VALUE"""),45313.66666666667)</f>
        <v>45313.66667</v>
      </c>
      <c r="H15" s="1">
        <f>IFERROR(__xludf.DUMMYFUNCTION("""COMPUTED_VALUE"""),1159.7)</f>
        <v>1159.7</v>
      </c>
      <c r="J15" s="2">
        <f>IFERROR(__xludf.DUMMYFUNCTION("""COMPUTED_VALUE"""),45313.66666666667)</f>
        <v>45313.66667</v>
      </c>
      <c r="K15" s="1">
        <f>IFERROR(__xludf.DUMMYFUNCTION("""COMPUTED_VALUE"""),1169.52)</f>
        <v>1169.52</v>
      </c>
      <c r="M15" s="2">
        <f>IFERROR(__xludf.DUMMYFUNCTION("""COMPUTED_VALUE"""),45313.66666666667)</f>
        <v>45313.66667</v>
      </c>
      <c r="N15" s="1">
        <f>IFERROR(__xludf.DUMMYFUNCTION("""COMPUTED_VALUE"""),2.2001507E7)</f>
        <v>22001507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IFERROR(__xludf.DUMMYFUNCTION("""COMPUTED_VALUE"""),1200.61)</f>
        <v>1200.61</v>
      </c>
      <c r="D16" s="2">
        <f>IFERROR(__xludf.DUMMYFUNCTION("""COMPUTED_VALUE"""),45314.66666666667)</f>
        <v>45314.66667</v>
      </c>
      <c r="E16" s="1">
        <f>IFERROR(__xludf.DUMMYFUNCTION("""COMPUTED_VALUE"""),1223.19)</f>
        <v>1223.19</v>
      </c>
      <c r="G16" s="2">
        <f>IFERROR(__xludf.DUMMYFUNCTION("""COMPUTED_VALUE"""),45314.66666666667)</f>
        <v>45314.66667</v>
      </c>
      <c r="H16" s="1">
        <f>IFERROR(__xludf.DUMMYFUNCTION("""COMPUTED_VALUE"""),1200.61)</f>
        <v>1200.61</v>
      </c>
      <c r="J16" s="2">
        <f>IFERROR(__xludf.DUMMYFUNCTION("""COMPUTED_VALUE"""),45314.66666666667)</f>
        <v>45314.66667</v>
      </c>
      <c r="K16" s="1">
        <f>IFERROR(__xludf.DUMMYFUNCTION("""COMPUTED_VALUE"""),1208.61)</f>
        <v>1208.61</v>
      </c>
      <c r="M16" s="2">
        <f>IFERROR(__xludf.DUMMYFUNCTION("""COMPUTED_VALUE"""),45314.66666666667)</f>
        <v>45314.66667</v>
      </c>
      <c r="N16" s="1">
        <f>IFERROR(__xludf.DUMMYFUNCTION("""COMPUTED_VALUE"""),3.2611334E7)</f>
        <v>32611334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IFERROR(__xludf.DUMMYFUNCTION("""COMPUTED_VALUE"""),1202.92)</f>
        <v>1202.92</v>
      </c>
      <c r="D17" s="2">
        <f>IFERROR(__xludf.DUMMYFUNCTION("""COMPUTED_VALUE"""),45315.66666666667)</f>
        <v>45315.66667</v>
      </c>
      <c r="E17" s="1">
        <f>IFERROR(__xludf.DUMMYFUNCTION("""COMPUTED_VALUE"""),1203.72)</f>
        <v>1203.72</v>
      </c>
      <c r="G17" s="2">
        <f>IFERROR(__xludf.DUMMYFUNCTION("""COMPUTED_VALUE"""),45315.66666666667)</f>
        <v>45315.66667</v>
      </c>
      <c r="H17" s="1">
        <f>IFERROR(__xludf.DUMMYFUNCTION("""COMPUTED_VALUE"""),1187.62)</f>
        <v>1187.62</v>
      </c>
      <c r="J17" s="2">
        <f>IFERROR(__xludf.DUMMYFUNCTION("""COMPUTED_VALUE"""),45315.66666666667)</f>
        <v>45315.66667</v>
      </c>
      <c r="K17" s="1">
        <f>IFERROR(__xludf.DUMMYFUNCTION("""COMPUTED_VALUE"""),1187.76)</f>
        <v>1187.76</v>
      </c>
      <c r="M17" s="2">
        <f>IFERROR(__xludf.DUMMYFUNCTION("""COMPUTED_VALUE"""),45315.66666666667)</f>
        <v>45315.66667</v>
      </c>
      <c r="N17" s="1">
        <f>IFERROR(__xludf.DUMMYFUNCTION("""COMPUTED_VALUE"""),2.6495451E7)</f>
        <v>26495451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IFERROR(__xludf.DUMMYFUNCTION("""COMPUTED_VALUE"""),1188.31)</f>
        <v>1188.31</v>
      </c>
      <c r="D18" s="2">
        <f>IFERROR(__xludf.DUMMYFUNCTION("""COMPUTED_VALUE"""),45316.66666666667)</f>
        <v>45316.66667</v>
      </c>
      <c r="E18" s="1">
        <f>IFERROR(__xludf.DUMMYFUNCTION("""COMPUTED_VALUE"""),1213.38)</f>
        <v>1213.38</v>
      </c>
      <c r="G18" s="2">
        <f>IFERROR(__xludf.DUMMYFUNCTION("""COMPUTED_VALUE"""),45316.66666666667)</f>
        <v>45316.66667</v>
      </c>
      <c r="H18" s="1">
        <f>IFERROR(__xludf.DUMMYFUNCTION("""COMPUTED_VALUE"""),1187.8)</f>
        <v>1187.8</v>
      </c>
      <c r="J18" s="2">
        <f>IFERROR(__xludf.DUMMYFUNCTION("""COMPUTED_VALUE"""),45316.66666666667)</f>
        <v>45316.66667</v>
      </c>
      <c r="K18" s="1">
        <f>IFERROR(__xludf.DUMMYFUNCTION("""COMPUTED_VALUE"""),1213.1)</f>
        <v>1213.1</v>
      </c>
      <c r="M18" s="2">
        <f>IFERROR(__xludf.DUMMYFUNCTION("""COMPUTED_VALUE"""),45316.66666666667)</f>
        <v>45316.66667</v>
      </c>
      <c r="N18" s="1">
        <f>IFERROR(__xludf.DUMMYFUNCTION("""COMPUTED_VALUE"""),2.3251316E7)</f>
        <v>23251316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IFERROR(__xludf.DUMMYFUNCTION("""COMPUTED_VALUE"""),1214.26)</f>
        <v>1214.26</v>
      </c>
      <c r="D19" s="2">
        <f>IFERROR(__xludf.DUMMYFUNCTION("""COMPUTED_VALUE"""),45317.66666666667)</f>
        <v>45317.66667</v>
      </c>
      <c r="E19" s="1">
        <f>IFERROR(__xludf.DUMMYFUNCTION("""COMPUTED_VALUE"""),1220.77)</f>
        <v>1220.77</v>
      </c>
      <c r="G19" s="2">
        <f>IFERROR(__xludf.DUMMYFUNCTION("""COMPUTED_VALUE"""),45317.66666666667)</f>
        <v>45317.66667</v>
      </c>
      <c r="H19" s="1">
        <f>IFERROR(__xludf.DUMMYFUNCTION("""COMPUTED_VALUE"""),1214.26)</f>
        <v>1214.26</v>
      </c>
      <c r="J19" s="2">
        <f>IFERROR(__xludf.DUMMYFUNCTION("""COMPUTED_VALUE"""),45317.66666666667)</f>
        <v>45317.66667</v>
      </c>
      <c r="K19" s="1">
        <f>IFERROR(__xludf.DUMMYFUNCTION("""COMPUTED_VALUE"""),1220.38)</f>
        <v>1220.38</v>
      </c>
      <c r="M19" s="2">
        <f>IFERROR(__xludf.DUMMYFUNCTION("""COMPUTED_VALUE"""),45317.66666666667)</f>
        <v>45317.66667</v>
      </c>
      <c r="N19" s="1">
        <f>IFERROR(__xludf.DUMMYFUNCTION("""COMPUTED_VALUE"""),2.2321572E7)</f>
        <v>22321572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IFERROR(__xludf.DUMMYFUNCTION("""COMPUTED_VALUE"""),1224.37)</f>
        <v>1224.37</v>
      </c>
      <c r="D20" s="2">
        <f>IFERROR(__xludf.DUMMYFUNCTION("""COMPUTED_VALUE"""),45320.66666666667)</f>
        <v>45320.66667</v>
      </c>
      <c r="E20" s="1">
        <f>IFERROR(__xludf.DUMMYFUNCTION("""COMPUTED_VALUE"""),1228.3)</f>
        <v>1228.3</v>
      </c>
      <c r="G20" s="2">
        <f>IFERROR(__xludf.DUMMYFUNCTION("""COMPUTED_VALUE"""),45320.66666666667)</f>
        <v>45320.66667</v>
      </c>
      <c r="H20" s="1">
        <f>IFERROR(__xludf.DUMMYFUNCTION("""COMPUTED_VALUE"""),1217.05)</f>
        <v>1217.05</v>
      </c>
      <c r="J20" s="2">
        <f>IFERROR(__xludf.DUMMYFUNCTION("""COMPUTED_VALUE"""),45320.66666666667)</f>
        <v>45320.66667</v>
      </c>
      <c r="K20" s="1">
        <f>IFERROR(__xludf.DUMMYFUNCTION("""COMPUTED_VALUE"""),1223.06)</f>
        <v>1223.06</v>
      </c>
      <c r="M20" s="2">
        <f>IFERROR(__xludf.DUMMYFUNCTION("""COMPUTED_VALUE"""),45320.66666666667)</f>
        <v>45320.66667</v>
      </c>
      <c r="N20" s="1">
        <f>IFERROR(__xludf.DUMMYFUNCTION("""COMPUTED_VALUE"""),2.0462021E7)</f>
        <v>20462021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IFERROR(__xludf.DUMMYFUNCTION("""COMPUTED_VALUE"""),1223.17)</f>
        <v>1223.17</v>
      </c>
      <c r="D21" s="2">
        <f>IFERROR(__xludf.DUMMYFUNCTION("""COMPUTED_VALUE"""),45321.66666666667)</f>
        <v>45321.66667</v>
      </c>
      <c r="E21" s="1">
        <f>IFERROR(__xludf.DUMMYFUNCTION("""COMPUTED_VALUE"""),1234.9)</f>
        <v>1234.9</v>
      </c>
      <c r="G21" s="2">
        <f>IFERROR(__xludf.DUMMYFUNCTION("""COMPUTED_VALUE"""),45321.66666666667)</f>
        <v>45321.66667</v>
      </c>
      <c r="H21" s="1">
        <f>IFERROR(__xludf.DUMMYFUNCTION("""COMPUTED_VALUE"""),1219.59)</f>
        <v>1219.59</v>
      </c>
      <c r="J21" s="2">
        <f>IFERROR(__xludf.DUMMYFUNCTION("""COMPUTED_VALUE"""),45321.66666666667)</f>
        <v>45321.66667</v>
      </c>
      <c r="K21" s="1">
        <f>IFERROR(__xludf.DUMMYFUNCTION("""COMPUTED_VALUE"""),1232.09)</f>
        <v>1232.09</v>
      </c>
      <c r="M21" s="2">
        <f>IFERROR(__xludf.DUMMYFUNCTION("""COMPUTED_VALUE"""),45321.66666666667)</f>
        <v>45321.66667</v>
      </c>
      <c r="N21" s="1">
        <f>IFERROR(__xludf.DUMMYFUNCTION("""COMPUTED_VALUE"""),1.8432454E7)</f>
        <v>18432454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IFERROR(__xludf.DUMMYFUNCTION("""COMPUTED_VALUE"""),1232.76)</f>
        <v>1232.76</v>
      </c>
      <c r="D22" s="2">
        <f>IFERROR(__xludf.DUMMYFUNCTION("""COMPUTED_VALUE"""),45322.66666666667)</f>
        <v>45322.66667</v>
      </c>
      <c r="E22" s="1">
        <f>IFERROR(__xludf.DUMMYFUNCTION("""COMPUTED_VALUE"""),1239.87)</f>
        <v>1239.87</v>
      </c>
      <c r="G22" s="2">
        <f>IFERROR(__xludf.DUMMYFUNCTION("""COMPUTED_VALUE"""),45322.66666666667)</f>
        <v>45322.66667</v>
      </c>
      <c r="H22" s="1">
        <f>IFERROR(__xludf.DUMMYFUNCTION("""COMPUTED_VALUE"""),1225.01)</f>
        <v>1225.01</v>
      </c>
      <c r="J22" s="2">
        <f>IFERROR(__xludf.DUMMYFUNCTION("""COMPUTED_VALUE"""),45322.66666666667)</f>
        <v>45322.66667</v>
      </c>
      <c r="K22" s="1">
        <f>IFERROR(__xludf.DUMMYFUNCTION("""COMPUTED_VALUE"""),1228.96)</f>
        <v>1228.96</v>
      </c>
      <c r="M22" s="2">
        <f>IFERROR(__xludf.DUMMYFUNCTION("""COMPUTED_VALUE"""),45322.66666666667)</f>
        <v>45322.66667</v>
      </c>
      <c r="N22" s="1">
        <f>IFERROR(__xludf.DUMMYFUNCTION("""COMPUTED_VALUE"""),2.1466495E7)</f>
        <v>21466495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IFERROR(__xludf.DUMMYFUNCTION("""COMPUTED_VALUE"""),1228.67)</f>
        <v>1228.67</v>
      </c>
      <c r="D23" s="2">
        <f>IFERROR(__xludf.DUMMYFUNCTION("""COMPUTED_VALUE"""),45323.66666666667)</f>
        <v>45323.66667</v>
      </c>
      <c r="E23" s="1">
        <f>IFERROR(__xludf.DUMMYFUNCTION("""COMPUTED_VALUE"""),1247.92)</f>
        <v>1247.92</v>
      </c>
      <c r="G23" s="2">
        <f>IFERROR(__xludf.DUMMYFUNCTION("""COMPUTED_VALUE"""),45323.66666666667)</f>
        <v>45323.66667</v>
      </c>
      <c r="H23" s="1">
        <f>IFERROR(__xludf.DUMMYFUNCTION("""COMPUTED_VALUE"""),1223.74)</f>
        <v>1223.74</v>
      </c>
      <c r="J23" s="2">
        <f>IFERROR(__xludf.DUMMYFUNCTION("""COMPUTED_VALUE"""),45323.66666666667)</f>
        <v>45323.66667</v>
      </c>
      <c r="K23" s="1">
        <f>IFERROR(__xludf.DUMMYFUNCTION("""COMPUTED_VALUE"""),1247.87)</f>
        <v>1247.87</v>
      </c>
      <c r="M23" s="2">
        <f>IFERROR(__xludf.DUMMYFUNCTION("""COMPUTED_VALUE"""),45323.66666666667)</f>
        <v>45323.66667</v>
      </c>
      <c r="N23" s="1">
        <f>IFERROR(__xludf.DUMMYFUNCTION("""COMPUTED_VALUE"""),2.0822318E7)</f>
        <v>20822318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IFERROR(__xludf.DUMMYFUNCTION("""COMPUTED_VALUE"""),1247.87)</f>
        <v>1247.87</v>
      </c>
      <c r="D24" s="2">
        <f>IFERROR(__xludf.DUMMYFUNCTION("""COMPUTED_VALUE"""),45324.66666666667)</f>
        <v>45324.66667</v>
      </c>
      <c r="E24" s="1">
        <f>IFERROR(__xludf.DUMMYFUNCTION("""COMPUTED_VALUE"""),1253.45)</f>
        <v>1253.45</v>
      </c>
      <c r="G24" s="2">
        <f>IFERROR(__xludf.DUMMYFUNCTION("""COMPUTED_VALUE"""),45324.66666666667)</f>
        <v>45324.66667</v>
      </c>
      <c r="H24" s="1">
        <f>IFERROR(__xludf.DUMMYFUNCTION("""COMPUTED_VALUE"""),1234.87)</f>
        <v>1234.87</v>
      </c>
      <c r="J24" s="2">
        <f>IFERROR(__xludf.DUMMYFUNCTION("""COMPUTED_VALUE"""),45324.66666666667)</f>
        <v>45324.66667</v>
      </c>
      <c r="K24" s="1">
        <f>IFERROR(__xludf.DUMMYFUNCTION("""COMPUTED_VALUE"""),1239.06)</f>
        <v>1239.06</v>
      </c>
      <c r="M24" s="2">
        <f>IFERROR(__xludf.DUMMYFUNCTION("""COMPUTED_VALUE"""),45324.66666666667)</f>
        <v>45324.66667</v>
      </c>
      <c r="N24" s="1">
        <f>IFERROR(__xludf.DUMMYFUNCTION("""COMPUTED_VALUE"""),2.3950383E7)</f>
        <v>23950383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IFERROR(__xludf.DUMMYFUNCTION("""COMPUTED_VALUE"""),1238.1)</f>
        <v>1238.1</v>
      </c>
      <c r="D25" s="2">
        <f>IFERROR(__xludf.DUMMYFUNCTION("""COMPUTED_VALUE"""),45327.66666666667)</f>
        <v>45327.66667</v>
      </c>
      <c r="E25" s="1">
        <f>IFERROR(__xludf.DUMMYFUNCTION("""COMPUTED_VALUE"""),1244.68)</f>
        <v>1244.68</v>
      </c>
      <c r="G25" s="2">
        <f>IFERROR(__xludf.DUMMYFUNCTION("""COMPUTED_VALUE"""),45327.66666666667)</f>
        <v>45327.66667</v>
      </c>
      <c r="H25" s="1">
        <f>IFERROR(__xludf.DUMMYFUNCTION("""COMPUTED_VALUE"""),1235.29)</f>
        <v>1235.29</v>
      </c>
      <c r="J25" s="2">
        <f>IFERROR(__xludf.DUMMYFUNCTION("""COMPUTED_VALUE"""),45327.66666666667)</f>
        <v>45327.66667</v>
      </c>
      <c r="K25" s="1">
        <f>IFERROR(__xludf.DUMMYFUNCTION("""COMPUTED_VALUE"""),1237.59)</f>
        <v>1237.59</v>
      </c>
      <c r="M25" s="2">
        <f>IFERROR(__xludf.DUMMYFUNCTION("""COMPUTED_VALUE"""),45327.66666666667)</f>
        <v>45327.66667</v>
      </c>
      <c r="N25" s="1">
        <f>IFERROR(__xludf.DUMMYFUNCTION("""COMPUTED_VALUE"""),2.0878025E7)</f>
        <v>20878025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IFERROR(__xludf.DUMMYFUNCTION("""COMPUTED_VALUE"""),1238.01)</f>
        <v>1238.01</v>
      </c>
      <c r="D26" s="2">
        <f>IFERROR(__xludf.DUMMYFUNCTION("""COMPUTED_VALUE"""),45328.66666666667)</f>
        <v>45328.66667</v>
      </c>
      <c r="E26" s="1">
        <f>IFERROR(__xludf.DUMMYFUNCTION("""COMPUTED_VALUE"""),1242.31)</f>
        <v>1242.31</v>
      </c>
      <c r="G26" s="2">
        <f>IFERROR(__xludf.DUMMYFUNCTION("""COMPUTED_VALUE"""),45328.66666666667)</f>
        <v>45328.66667</v>
      </c>
      <c r="H26" s="1">
        <f>IFERROR(__xludf.DUMMYFUNCTION("""COMPUTED_VALUE"""),1234.81)</f>
        <v>1234.81</v>
      </c>
      <c r="J26" s="2">
        <f>IFERROR(__xludf.DUMMYFUNCTION("""COMPUTED_VALUE"""),45328.66666666667)</f>
        <v>45328.66667</v>
      </c>
      <c r="K26" s="1">
        <f>IFERROR(__xludf.DUMMYFUNCTION("""COMPUTED_VALUE"""),1241.43)</f>
        <v>1241.43</v>
      </c>
      <c r="M26" s="2">
        <f>IFERROR(__xludf.DUMMYFUNCTION("""COMPUTED_VALUE"""),45328.66666666667)</f>
        <v>45328.66667</v>
      </c>
      <c r="N26" s="1">
        <f>IFERROR(__xludf.DUMMYFUNCTION("""COMPUTED_VALUE"""),1.8164032E7)</f>
        <v>18164032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IFERROR(__xludf.DUMMYFUNCTION("""COMPUTED_VALUE"""),1244.1)</f>
        <v>1244.1</v>
      </c>
      <c r="D27" s="2">
        <f>IFERROR(__xludf.DUMMYFUNCTION("""COMPUTED_VALUE"""),45329.66666666667)</f>
        <v>45329.66667</v>
      </c>
      <c r="E27" s="1">
        <f>IFERROR(__xludf.DUMMYFUNCTION("""COMPUTED_VALUE"""),1248.64)</f>
        <v>1248.64</v>
      </c>
      <c r="G27" s="2">
        <f>IFERROR(__xludf.DUMMYFUNCTION("""COMPUTED_VALUE"""),45329.66666666667)</f>
        <v>45329.66667</v>
      </c>
      <c r="H27" s="1">
        <f>IFERROR(__xludf.DUMMYFUNCTION("""COMPUTED_VALUE"""),1240.54)</f>
        <v>1240.54</v>
      </c>
      <c r="J27" s="2">
        <f>IFERROR(__xludf.DUMMYFUNCTION("""COMPUTED_VALUE"""),45329.66666666667)</f>
        <v>45329.66667</v>
      </c>
      <c r="K27" s="1">
        <f>IFERROR(__xludf.DUMMYFUNCTION("""COMPUTED_VALUE"""),1242.98)</f>
        <v>1242.98</v>
      </c>
      <c r="M27" s="2">
        <f>IFERROR(__xludf.DUMMYFUNCTION("""COMPUTED_VALUE"""),45329.66666666667)</f>
        <v>45329.66667</v>
      </c>
      <c r="N27" s="1">
        <f>IFERROR(__xludf.DUMMYFUNCTION("""COMPUTED_VALUE"""),1.916015E7)</f>
        <v>19160150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IFERROR(__xludf.DUMMYFUNCTION("""COMPUTED_VALUE"""),1242.84)</f>
        <v>1242.84</v>
      </c>
      <c r="D28" s="2">
        <f>IFERROR(__xludf.DUMMYFUNCTION("""COMPUTED_VALUE"""),45330.66666666667)</f>
        <v>45330.66667</v>
      </c>
      <c r="E28" s="1">
        <f>IFERROR(__xludf.DUMMYFUNCTION("""COMPUTED_VALUE"""),1242.84)</f>
        <v>1242.84</v>
      </c>
      <c r="G28" s="2">
        <f>IFERROR(__xludf.DUMMYFUNCTION("""COMPUTED_VALUE"""),45330.66666666667)</f>
        <v>45330.66667</v>
      </c>
      <c r="H28" s="1">
        <f>IFERROR(__xludf.DUMMYFUNCTION("""COMPUTED_VALUE"""),1233.06)</f>
        <v>1233.06</v>
      </c>
      <c r="J28" s="2">
        <f>IFERROR(__xludf.DUMMYFUNCTION("""COMPUTED_VALUE"""),45330.66666666667)</f>
        <v>45330.66667</v>
      </c>
      <c r="K28" s="1">
        <f>IFERROR(__xludf.DUMMYFUNCTION("""COMPUTED_VALUE"""),1239.63)</f>
        <v>1239.63</v>
      </c>
      <c r="M28" s="2">
        <f>IFERROR(__xludf.DUMMYFUNCTION("""COMPUTED_VALUE"""),45330.66666666667)</f>
        <v>45330.66667</v>
      </c>
      <c r="N28" s="1">
        <f>IFERROR(__xludf.DUMMYFUNCTION("""COMPUTED_VALUE"""),1.5837635E7)</f>
        <v>15837635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IFERROR(__xludf.DUMMYFUNCTION("""COMPUTED_VALUE"""),1239.59)</f>
        <v>1239.59</v>
      </c>
      <c r="D29" s="2">
        <f>IFERROR(__xludf.DUMMYFUNCTION("""COMPUTED_VALUE"""),45331.66666666667)</f>
        <v>45331.66667</v>
      </c>
      <c r="E29" s="1">
        <f>IFERROR(__xludf.DUMMYFUNCTION("""COMPUTED_VALUE"""),1239.74)</f>
        <v>1239.74</v>
      </c>
      <c r="G29" s="2">
        <f>IFERROR(__xludf.DUMMYFUNCTION("""COMPUTED_VALUE"""),45331.66666666667)</f>
        <v>45331.66667</v>
      </c>
      <c r="H29" s="1">
        <f>IFERROR(__xludf.DUMMYFUNCTION("""COMPUTED_VALUE"""),1226.09)</f>
        <v>1226.09</v>
      </c>
      <c r="J29" s="2">
        <f>IFERROR(__xludf.DUMMYFUNCTION("""COMPUTED_VALUE"""),45331.66666666667)</f>
        <v>45331.66667</v>
      </c>
      <c r="K29" s="1">
        <f>IFERROR(__xludf.DUMMYFUNCTION("""COMPUTED_VALUE"""),1230.04)</f>
        <v>1230.04</v>
      </c>
      <c r="M29" s="2">
        <f>IFERROR(__xludf.DUMMYFUNCTION("""COMPUTED_VALUE"""),45331.66666666667)</f>
        <v>45331.66667</v>
      </c>
      <c r="N29" s="1">
        <f>IFERROR(__xludf.DUMMYFUNCTION("""COMPUTED_VALUE"""),1.4428394E7)</f>
        <v>14428394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IFERROR(__xludf.DUMMYFUNCTION("""COMPUTED_VALUE"""),1229.91)</f>
        <v>1229.91</v>
      </c>
      <c r="D30" s="2">
        <f>IFERROR(__xludf.DUMMYFUNCTION("""COMPUTED_VALUE"""),45334.66666666667)</f>
        <v>45334.66667</v>
      </c>
      <c r="E30" s="1">
        <f>IFERROR(__xludf.DUMMYFUNCTION("""COMPUTED_VALUE"""),1230.71)</f>
        <v>1230.71</v>
      </c>
      <c r="G30" s="2">
        <f>IFERROR(__xludf.DUMMYFUNCTION("""COMPUTED_VALUE"""),45334.66666666667)</f>
        <v>45334.66667</v>
      </c>
      <c r="H30" s="1">
        <f>IFERROR(__xludf.DUMMYFUNCTION("""COMPUTED_VALUE"""),1215.96)</f>
        <v>1215.96</v>
      </c>
      <c r="J30" s="2">
        <f>IFERROR(__xludf.DUMMYFUNCTION("""COMPUTED_VALUE"""),45334.66666666667)</f>
        <v>45334.66667</v>
      </c>
      <c r="K30" s="1">
        <f>IFERROR(__xludf.DUMMYFUNCTION("""COMPUTED_VALUE"""),1228.76)</f>
        <v>1228.76</v>
      </c>
      <c r="M30" s="2">
        <f>IFERROR(__xludf.DUMMYFUNCTION("""COMPUTED_VALUE"""),45334.66666666667)</f>
        <v>45334.66667</v>
      </c>
      <c r="N30" s="1">
        <f>IFERROR(__xludf.DUMMYFUNCTION("""COMPUTED_VALUE"""),1.5132264E7)</f>
        <v>15132264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IFERROR(__xludf.DUMMYFUNCTION("""COMPUTED_VALUE"""),1232.77)</f>
        <v>1232.77</v>
      </c>
      <c r="D31" s="2">
        <f>IFERROR(__xludf.DUMMYFUNCTION("""COMPUTED_VALUE"""),45335.66666666667)</f>
        <v>45335.66667</v>
      </c>
      <c r="E31" s="1">
        <f>IFERROR(__xludf.DUMMYFUNCTION("""COMPUTED_VALUE"""),1241.13)</f>
        <v>1241.13</v>
      </c>
      <c r="G31" s="2">
        <f>IFERROR(__xludf.DUMMYFUNCTION("""COMPUTED_VALUE"""),45335.66666666667)</f>
        <v>45335.66667</v>
      </c>
      <c r="H31" s="1">
        <f>IFERROR(__xludf.DUMMYFUNCTION("""COMPUTED_VALUE"""),1215.86)</f>
        <v>1215.86</v>
      </c>
      <c r="J31" s="2">
        <f>IFERROR(__xludf.DUMMYFUNCTION("""COMPUTED_VALUE"""),45335.66666666667)</f>
        <v>45335.66667</v>
      </c>
      <c r="K31" s="1">
        <f>IFERROR(__xludf.DUMMYFUNCTION("""COMPUTED_VALUE"""),1222.13)</f>
        <v>1222.13</v>
      </c>
      <c r="M31" s="2">
        <f>IFERROR(__xludf.DUMMYFUNCTION("""COMPUTED_VALUE"""),45335.66666666667)</f>
        <v>45335.66667</v>
      </c>
      <c r="N31" s="1">
        <f>IFERROR(__xludf.DUMMYFUNCTION("""COMPUTED_VALUE"""),1.5086877E7)</f>
        <v>15086877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IFERROR(__xludf.DUMMYFUNCTION("""COMPUTED_VALUE"""),1221.97)</f>
        <v>1221.97</v>
      </c>
      <c r="D32" s="2">
        <f>IFERROR(__xludf.DUMMYFUNCTION("""COMPUTED_VALUE"""),45336.66666666667)</f>
        <v>45336.66667</v>
      </c>
      <c r="E32" s="1">
        <f>IFERROR(__xludf.DUMMYFUNCTION("""COMPUTED_VALUE"""),1221.97)</f>
        <v>1221.97</v>
      </c>
      <c r="G32" s="2">
        <f>IFERROR(__xludf.DUMMYFUNCTION("""COMPUTED_VALUE"""),45336.66666666667)</f>
        <v>45336.66667</v>
      </c>
      <c r="H32" s="1">
        <f>IFERROR(__xludf.DUMMYFUNCTION("""COMPUTED_VALUE"""),1211.52)</f>
        <v>1211.52</v>
      </c>
      <c r="J32" s="2">
        <f>IFERROR(__xludf.DUMMYFUNCTION("""COMPUTED_VALUE"""),45336.66666666667)</f>
        <v>45336.66667</v>
      </c>
      <c r="K32" s="1">
        <f>IFERROR(__xludf.DUMMYFUNCTION("""COMPUTED_VALUE"""),1218.17)</f>
        <v>1218.17</v>
      </c>
      <c r="M32" s="2">
        <f>IFERROR(__xludf.DUMMYFUNCTION("""COMPUTED_VALUE"""),45336.66666666667)</f>
        <v>45336.66667</v>
      </c>
      <c r="N32" s="1">
        <f>IFERROR(__xludf.DUMMYFUNCTION("""COMPUTED_VALUE"""),1.6856982E7)</f>
        <v>16856982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IFERROR(__xludf.DUMMYFUNCTION("""COMPUTED_VALUE"""),1220.22)</f>
        <v>1220.22</v>
      </c>
      <c r="D33" s="2">
        <f>IFERROR(__xludf.DUMMYFUNCTION("""COMPUTED_VALUE"""),45337.66666666667)</f>
        <v>45337.66667</v>
      </c>
      <c r="E33" s="1">
        <f>IFERROR(__xludf.DUMMYFUNCTION("""COMPUTED_VALUE"""),1228.64)</f>
        <v>1228.64</v>
      </c>
      <c r="G33" s="2">
        <f>IFERROR(__xludf.DUMMYFUNCTION("""COMPUTED_VALUE"""),45337.66666666667)</f>
        <v>45337.66667</v>
      </c>
      <c r="H33" s="1">
        <f>IFERROR(__xludf.DUMMYFUNCTION("""COMPUTED_VALUE"""),1220.22)</f>
        <v>1220.22</v>
      </c>
      <c r="J33" s="2">
        <f>IFERROR(__xludf.DUMMYFUNCTION("""COMPUTED_VALUE"""),45337.66666666667)</f>
        <v>45337.66667</v>
      </c>
      <c r="K33" s="1">
        <f>IFERROR(__xludf.DUMMYFUNCTION("""COMPUTED_VALUE"""),1226.26)</f>
        <v>1226.26</v>
      </c>
      <c r="M33" s="2">
        <f>IFERROR(__xludf.DUMMYFUNCTION("""COMPUTED_VALUE"""),45337.66666666667)</f>
        <v>45337.66667</v>
      </c>
      <c r="N33" s="1">
        <f>IFERROR(__xludf.DUMMYFUNCTION("""COMPUTED_VALUE"""),1.6816817E7)</f>
        <v>16816817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IFERROR(__xludf.DUMMYFUNCTION("""COMPUTED_VALUE"""),1226.59)</f>
        <v>1226.59</v>
      </c>
      <c r="D34" s="2">
        <f>IFERROR(__xludf.DUMMYFUNCTION("""COMPUTED_VALUE"""),45338.66666666667)</f>
        <v>45338.66667</v>
      </c>
      <c r="E34" s="1">
        <f>IFERROR(__xludf.DUMMYFUNCTION("""COMPUTED_VALUE"""),1235.81)</f>
        <v>1235.81</v>
      </c>
      <c r="G34" s="2">
        <f>IFERROR(__xludf.DUMMYFUNCTION("""COMPUTED_VALUE"""),45338.66666666667)</f>
        <v>45338.66667</v>
      </c>
      <c r="H34" s="1">
        <f>IFERROR(__xludf.DUMMYFUNCTION("""COMPUTED_VALUE"""),1223.03)</f>
        <v>1223.03</v>
      </c>
      <c r="J34" s="2">
        <f>IFERROR(__xludf.DUMMYFUNCTION("""COMPUTED_VALUE"""),45338.66666666667)</f>
        <v>45338.66667</v>
      </c>
      <c r="K34" s="1">
        <f>IFERROR(__xludf.DUMMYFUNCTION("""COMPUTED_VALUE"""),1228.18)</f>
        <v>1228.18</v>
      </c>
      <c r="M34" s="2">
        <f>IFERROR(__xludf.DUMMYFUNCTION("""COMPUTED_VALUE"""),45338.66666666667)</f>
        <v>45338.66667</v>
      </c>
      <c r="N34" s="1">
        <f>IFERROR(__xludf.DUMMYFUNCTION("""COMPUTED_VALUE"""),1.6338003E7)</f>
        <v>16338003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IFERROR(__xludf.DUMMYFUNCTION("""COMPUTED_VALUE"""),1228.83)</f>
        <v>1228.83</v>
      </c>
      <c r="D35" s="2">
        <f>IFERROR(__xludf.DUMMYFUNCTION("""COMPUTED_VALUE"""),45342.66666666667)</f>
        <v>45342.66667</v>
      </c>
      <c r="E35" s="1">
        <f>IFERROR(__xludf.DUMMYFUNCTION("""COMPUTED_VALUE"""),1246.57)</f>
        <v>1246.57</v>
      </c>
      <c r="G35" s="2">
        <f>IFERROR(__xludf.DUMMYFUNCTION("""COMPUTED_VALUE"""),45342.66666666667)</f>
        <v>45342.66667</v>
      </c>
      <c r="H35" s="1">
        <f>IFERROR(__xludf.DUMMYFUNCTION("""COMPUTED_VALUE"""),1228.83)</f>
        <v>1228.83</v>
      </c>
      <c r="J35" s="2">
        <f>IFERROR(__xludf.DUMMYFUNCTION("""COMPUTED_VALUE"""),45342.66666666667)</f>
        <v>45342.66667</v>
      </c>
      <c r="K35" s="1">
        <f>IFERROR(__xludf.DUMMYFUNCTION("""COMPUTED_VALUE"""),1237.12)</f>
        <v>1237.12</v>
      </c>
      <c r="M35" s="2">
        <f>IFERROR(__xludf.DUMMYFUNCTION("""COMPUTED_VALUE"""),45342.66666666667)</f>
        <v>45342.66667</v>
      </c>
      <c r="N35" s="1">
        <f>IFERROR(__xludf.DUMMYFUNCTION("""COMPUTED_VALUE"""),1.6674428E7)</f>
        <v>16674428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IFERROR(__xludf.DUMMYFUNCTION("""COMPUTED_VALUE"""),1242.25)</f>
        <v>1242.25</v>
      </c>
      <c r="D36" s="2">
        <f>IFERROR(__xludf.DUMMYFUNCTION("""COMPUTED_VALUE"""),45343.66666666667)</f>
        <v>45343.66667</v>
      </c>
      <c r="E36" s="1">
        <f>IFERROR(__xludf.DUMMYFUNCTION("""COMPUTED_VALUE"""),1250.66)</f>
        <v>1250.66</v>
      </c>
      <c r="G36" s="2">
        <f>IFERROR(__xludf.DUMMYFUNCTION("""COMPUTED_VALUE"""),45343.66666666667)</f>
        <v>45343.66667</v>
      </c>
      <c r="H36" s="1">
        <f>IFERROR(__xludf.DUMMYFUNCTION("""COMPUTED_VALUE"""),1242.25)</f>
        <v>1242.25</v>
      </c>
      <c r="J36" s="2">
        <f>IFERROR(__xludf.DUMMYFUNCTION("""COMPUTED_VALUE"""),45343.66666666667)</f>
        <v>45343.66667</v>
      </c>
      <c r="K36" s="1">
        <f>IFERROR(__xludf.DUMMYFUNCTION("""COMPUTED_VALUE"""),1250.41)</f>
        <v>1250.41</v>
      </c>
      <c r="M36" s="2">
        <f>IFERROR(__xludf.DUMMYFUNCTION("""COMPUTED_VALUE"""),45343.66666666667)</f>
        <v>45343.66667</v>
      </c>
      <c r="N36" s="1">
        <f>IFERROR(__xludf.DUMMYFUNCTION("""COMPUTED_VALUE"""),1.3702684E7)</f>
        <v>13702684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IFERROR(__xludf.DUMMYFUNCTION("""COMPUTED_VALUE"""),1248.47)</f>
        <v>1248.47</v>
      </c>
      <c r="D37" s="2">
        <f>IFERROR(__xludf.DUMMYFUNCTION("""COMPUTED_VALUE"""),45344.66666666667)</f>
        <v>45344.66667</v>
      </c>
      <c r="E37" s="1">
        <f>IFERROR(__xludf.DUMMYFUNCTION("""COMPUTED_VALUE"""),1256.51)</f>
        <v>1256.51</v>
      </c>
      <c r="G37" s="2">
        <f>IFERROR(__xludf.DUMMYFUNCTION("""COMPUTED_VALUE"""),45344.66666666667)</f>
        <v>45344.66667</v>
      </c>
      <c r="H37" s="1">
        <f>IFERROR(__xludf.DUMMYFUNCTION("""COMPUTED_VALUE"""),1236.6)</f>
        <v>1236.6</v>
      </c>
      <c r="J37" s="2">
        <f>IFERROR(__xludf.DUMMYFUNCTION("""COMPUTED_VALUE"""),45344.66666666667)</f>
        <v>45344.66667</v>
      </c>
      <c r="K37" s="1">
        <f>IFERROR(__xludf.DUMMYFUNCTION("""COMPUTED_VALUE"""),1253.67)</f>
        <v>1253.67</v>
      </c>
      <c r="M37" s="2">
        <f>IFERROR(__xludf.DUMMYFUNCTION("""COMPUTED_VALUE"""),45344.66666666667)</f>
        <v>45344.66667</v>
      </c>
      <c r="N37" s="1">
        <f>IFERROR(__xludf.DUMMYFUNCTION("""COMPUTED_VALUE"""),1.5347775E7)</f>
        <v>15347775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IFERROR(__xludf.DUMMYFUNCTION("""COMPUTED_VALUE"""),1253.85)</f>
        <v>1253.85</v>
      </c>
      <c r="D38" s="2">
        <f>IFERROR(__xludf.DUMMYFUNCTION("""COMPUTED_VALUE"""),45345.66666666667)</f>
        <v>45345.66667</v>
      </c>
      <c r="E38" s="1">
        <f>IFERROR(__xludf.DUMMYFUNCTION("""COMPUTED_VALUE"""),1262.48)</f>
        <v>1262.48</v>
      </c>
      <c r="G38" s="2">
        <f>IFERROR(__xludf.DUMMYFUNCTION("""COMPUTED_VALUE"""),45345.66666666667)</f>
        <v>45345.66667</v>
      </c>
      <c r="H38" s="1">
        <f>IFERROR(__xludf.DUMMYFUNCTION("""COMPUTED_VALUE"""),1250.93)</f>
        <v>1250.93</v>
      </c>
      <c r="J38" s="2">
        <f>IFERROR(__xludf.DUMMYFUNCTION("""COMPUTED_VALUE"""),45345.66666666667)</f>
        <v>45345.66667</v>
      </c>
      <c r="K38" s="1">
        <f>IFERROR(__xludf.DUMMYFUNCTION("""COMPUTED_VALUE"""),1257.75)</f>
        <v>1257.75</v>
      </c>
      <c r="M38" s="2">
        <f>IFERROR(__xludf.DUMMYFUNCTION("""COMPUTED_VALUE"""),45345.66666666667)</f>
        <v>45345.66667</v>
      </c>
      <c r="N38" s="1">
        <f>IFERROR(__xludf.DUMMYFUNCTION("""COMPUTED_VALUE"""),1.281832E7)</f>
        <v>12818320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IFERROR(__xludf.DUMMYFUNCTION("""COMPUTED_VALUE"""),1257.75)</f>
        <v>1257.75</v>
      </c>
      <c r="D39" s="2">
        <f>IFERROR(__xludf.DUMMYFUNCTION("""COMPUTED_VALUE"""),45348.66666666667)</f>
        <v>45348.66667</v>
      </c>
      <c r="E39" s="1">
        <f>IFERROR(__xludf.DUMMYFUNCTION("""COMPUTED_VALUE"""),1258.66)</f>
        <v>1258.66</v>
      </c>
      <c r="G39" s="2">
        <f>IFERROR(__xludf.DUMMYFUNCTION("""COMPUTED_VALUE"""),45348.66666666667)</f>
        <v>45348.66667</v>
      </c>
      <c r="H39" s="1">
        <f>IFERROR(__xludf.DUMMYFUNCTION("""COMPUTED_VALUE"""),1251.6)</f>
        <v>1251.6</v>
      </c>
      <c r="J39" s="2">
        <f>IFERROR(__xludf.DUMMYFUNCTION("""COMPUTED_VALUE"""),45348.66666666667)</f>
        <v>45348.66667</v>
      </c>
      <c r="K39" s="1">
        <f>IFERROR(__xludf.DUMMYFUNCTION("""COMPUTED_VALUE"""),1252.21)</f>
        <v>1252.21</v>
      </c>
      <c r="M39" s="2">
        <f>IFERROR(__xludf.DUMMYFUNCTION("""COMPUTED_VALUE"""),45348.66666666667)</f>
        <v>45348.66667</v>
      </c>
      <c r="N39" s="1">
        <f>IFERROR(__xludf.DUMMYFUNCTION("""COMPUTED_VALUE"""),1.1151197E7)</f>
        <v>11151197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IFERROR(__xludf.DUMMYFUNCTION("""COMPUTED_VALUE"""),1252.0)</f>
        <v>1252</v>
      </c>
      <c r="D40" s="2">
        <f>IFERROR(__xludf.DUMMYFUNCTION("""COMPUTED_VALUE"""),45349.66666666667)</f>
        <v>45349.66667</v>
      </c>
      <c r="E40" s="1">
        <f>IFERROR(__xludf.DUMMYFUNCTION("""COMPUTED_VALUE"""),1252.0)</f>
        <v>1252</v>
      </c>
      <c r="G40" s="2">
        <f>IFERROR(__xludf.DUMMYFUNCTION("""COMPUTED_VALUE"""),45349.66666666667)</f>
        <v>45349.66667</v>
      </c>
      <c r="H40" s="1">
        <f>IFERROR(__xludf.DUMMYFUNCTION("""COMPUTED_VALUE"""),1244.33)</f>
        <v>1244.33</v>
      </c>
      <c r="J40" s="2">
        <f>IFERROR(__xludf.DUMMYFUNCTION("""COMPUTED_VALUE"""),45349.66666666667)</f>
        <v>45349.66667</v>
      </c>
      <c r="K40" s="1">
        <f>IFERROR(__xludf.DUMMYFUNCTION("""COMPUTED_VALUE"""),1247.56)</f>
        <v>1247.56</v>
      </c>
      <c r="M40" s="2">
        <f>IFERROR(__xludf.DUMMYFUNCTION("""COMPUTED_VALUE"""),45349.66666666667)</f>
        <v>45349.66667</v>
      </c>
      <c r="N40" s="1">
        <f>IFERROR(__xludf.DUMMYFUNCTION("""COMPUTED_VALUE"""),1.0199287E7)</f>
        <v>10199287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IFERROR(__xludf.DUMMYFUNCTION("""COMPUTED_VALUE"""),1247.52)</f>
        <v>1247.52</v>
      </c>
      <c r="D41" s="2">
        <f>IFERROR(__xludf.DUMMYFUNCTION("""COMPUTED_VALUE"""),45350.66666666667)</f>
        <v>45350.66667</v>
      </c>
      <c r="E41" s="1">
        <f>IFERROR(__xludf.DUMMYFUNCTION("""COMPUTED_VALUE"""),1253.52)</f>
        <v>1253.52</v>
      </c>
      <c r="G41" s="2">
        <f>IFERROR(__xludf.DUMMYFUNCTION("""COMPUTED_VALUE"""),45350.66666666667)</f>
        <v>45350.66667</v>
      </c>
      <c r="H41" s="1">
        <f>IFERROR(__xludf.DUMMYFUNCTION("""COMPUTED_VALUE"""),1242.96)</f>
        <v>1242.96</v>
      </c>
      <c r="J41" s="2">
        <f>IFERROR(__xludf.DUMMYFUNCTION("""COMPUTED_VALUE"""),45350.66666666667)</f>
        <v>45350.66667</v>
      </c>
      <c r="K41" s="1">
        <f>IFERROR(__xludf.DUMMYFUNCTION("""COMPUTED_VALUE"""),1253.11)</f>
        <v>1253.11</v>
      </c>
      <c r="M41" s="2">
        <f>IFERROR(__xludf.DUMMYFUNCTION("""COMPUTED_VALUE"""),45350.66666666667)</f>
        <v>45350.66667</v>
      </c>
      <c r="N41" s="1">
        <f>IFERROR(__xludf.DUMMYFUNCTION("""COMPUTED_VALUE"""),1.0051732E7)</f>
        <v>10051732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IFERROR(__xludf.DUMMYFUNCTION("""COMPUTED_VALUE"""),1253.14)</f>
        <v>1253.14</v>
      </c>
      <c r="D42" s="2">
        <f>IFERROR(__xludf.DUMMYFUNCTION("""COMPUTED_VALUE"""),45351.66666666667)</f>
        <v>45351.66667</v>
      </c>
      <c r="E42" s="1">
        <f>IFERROR(__xludf.DUMMYFUNCTION("""COMPUTED_VALUE"""),1253.6)</f>
        <v>1253.6</v>
      </c>
      <c r="G42" s="2">
        <f>IFERROR(__xludf.DUMMYFUNCTION("""COMPUTED_VALUE"""),45351.66666666667)</f>
        <v>45351.66667</v>
      </c>
      <c r="H42" s="1">
        <f>IFERROR(__xludf.DUMMYFUNCTION("""COMPUTED_VALUE"""),1240.53)</f>
        <v>1240.53</v>
      </c>
      <c r="J42" s="2">
        <f>IFERROR(__xludf.DUMMYFUNCTION("""COMPUTED_VALUE"""),45351.66666666667)</f>
        <v>45351.66667</v>
      </c>
      <c r="K42" s="1">
        <f>IFERROR(__xludf.DUMMYFUNCTION("""COMPUTED_VALUE"""),1246.33)</f>
        <v>1246.33</v>
      </c>
      <c r="M42" s="2">
        <f>IFERROR(__xludf.DUMMYFUNCTION("""COMPUTED_VALUE"""),45351.66666666667)</f>
        <v>45351.66667</v>
      </c>
      <c r="N42" s="1">
        <f>IFERROR(__xludf.DUMMYFUNCTION("""COMPUTED_VALUE"""),2.4583754E7)</f>
        <v>24583754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IFERROR(__xludf.DUMMYFUNCTION("""COMPUTED_VALUE"""),1246.07)</f>
        <v>1246.07</v>
      </c>
      <c r="D43" s="2">
        <f>IFERROR(__xludf.DUMMYFUNCTION("""COMPUTED_VALUE"""),45352.66666666667)</f>
        <v>45352.66667</v>
      </c>
      <c r="E43" s="1">
        <f>IFERROR(__xludf.DUMMYFUNCTION("""COMPUTED_VALUE"""),1247.75)</f>
        <v>1247.75</v>
      </c>
      <c r="G43" s="2">
        <f>IFERROR(__xludf.DUMMYFUNCTION("""COMPUTED_VALUE"""),45352.66666666667)</f>
        <v>45352.66667</v>
      </c>
      <c r="H43" s="1">
        <f>IFERROR(__xludf.DUMMYFUNCTION("""COMPUTED_VALUE"""),1237.22)</f>
        <v>1237.22</v>
      </c>
      <c r="J43" s="2">
        <f>IFERROR(__xludf.DUMMYFUNCTION("""COMPUTED_VALUE"""),45352.66666666667)</f>
        <v>45352.66667</v>
      </c>
      <c r="K43" s="1">
        <f>IFERROR(__xludf.DUMMYFUNCTION("""COMPUTED_VALUE"""),1246.86)</f>
        <v>1246.86</v>
      </c>
      <c r="M43" s="2">
        <f>IFERROR(__xludf.DUMMYFUNCTION("""COMPUTED_VALUE"""),45352.66666666667)</f>
        <v>45352.66667</v>
      </c>
      <c r="N43" s="1">
        <f>IFERROR(__xludf.DUMMYFUNCTION("""COMPUTED_VALUE"""),1.239879E7)</f>
        <v>12398790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IFERROR(__xludf.DUMMYFUNCTION("""COMPUTED_VALUE"""),1246.5)</f>
        <v>1246.5</v>
      </c>
      <c r="D44" s="2">
        <f>IFERROR(__xludf.DUMMYFUNCTION("""COMPUTED_VALUE"""),45355.66666666667)</f>
        <v>45355.66667</v>
      </c>
      <c r="E44" s="1">
        <f>IFERROR(__xludf.DUMMYFUNCTION("""COMPUTED_VALUE"""),1253.6)</f>
        <v>1253.6</v>
      </c>
      <c r="G44" s="2">
        <f>IFERROR(__xludf.DUMMYFUNCTION("""COMPUTED_VALUE"""),45355.66666666667)</f>
        <v>45355.66667</v>
      </c>
      <c r="H44" s="1">
        <f>IFERROR(__xludf.DUMMYFUNCTION("""COMPUTED_VALUE"""),1239.1)</f>
        <v>1239.1</v>
      </c>
      <c r="J44" s="2">
        <f>IFERROR(__xludf.DUMMYFUNCTION("""COMPUTED_VALUE"""),45355.66666666667)</f>
        <v>45355.66667</v>
      </c>
      <c r="K44" s="1">
        <f>IFERROR(__xludf.DUMMYFUNCTION("""COMPUTED_VALUE"""),1251.97)</f>
        <v>1251.97</v>
      </c>
      <c r="M44" s="2">
        <f>IFERROR(__xludf.DUMMYFUNCTION("""COMPUTED_VALUE"""),45355.66666666667)</f>
        <v>45355.66667</v>
      </c>
      <c r="N44" s="1">
        <f>IFERROR(__xludf.DUMMYFUNCTION("""COMPUTED_VALUE"""),1.4050779E7)</f>
        <v>14050779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IFERROR(__xludf.DUMMYFUNCTION("""COMPUTED_VALUE"""),1250.9)</f>
        <v>1250.9</v>
      </c>
      <c r="D45" s="2">
        <f>IFERROR(__xludf.DUMMYFUNCTION("""COMPUTED_VALUE"""),45356.66666666667)</f>
        <v>45356.66667</v>
      </c>
      <c r="E45" s="1">
        <f>IFERROR(__xludf.DUMMYFUNCTION("""COMPUTED_VALUE"""),1255.98)</f>
        <v>1255.98</v>
      </c>
      <c r="G45" s="2">
        <f>IFERROR(__xludf.DUMMYFUNCTION("""COMPUTED_VALUE"""),45356.66666666667)</f>
        <v>45356.66667</v>
      </c>
      <c r="H45" s="1">
        <f>IFERROR(__xludf.DUMMYFUNCTION("""COMPUTED_VALUE"""),1247.57)</f>
        <v>1247.57</v>
      </c>
      <c r="J45" s="2">
        <f>IFERROR(__xludf.DUMMYFUNCTION("""COMPUTED_VALUE"""),45356.66666666667)</f>
        <v>45356.66667</v>
      </c>
      <c r="K45" s="1">
        <f>IFERROR(__xludf.DUMMYFUNCTION("""COMPUTED_VALUE"""),1250.75)</f>
        <v>1250.75</v>
      </c>
      <c r="M45" s="2">
        <f>IFERROR(__xludf.DUMMYFUNCTION("""COMPUTED_VALUE"""),45356.66666666667)</f>
        <v>45356.66667</v>
      </c>
      <c r="N45" s="1">
        <f>IFERROR(__xludf.DUMMYFUNCTION("""COMPUTED_VALUE"""),1.3854851E7)</f>
        <v>13854851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IFERROR(__xludf.DUMMYFUNCTION("""COMPUTED_VALUE"""),1250.56)</f>
        <v>1250.56</v>
      </c>
      <c r="D46" s="2">
        <f>IFERROR(__xludf.DUMMYFUNCTION("""COMPUTED_VALUE"""),45357.66666666667)</f>
        <v>45357.66667</v>
      </c>
      <c r="E46" s="1">
        <f>IFERROR(__xludf.DUMMYFUNCTION("""COMPUTED_VALUE"""),1257.67)</f>
        <v>1257.67</v>
      </c>
      <c r="G46" s="2">
        <f>IFERROR(__xludf.DUMMYFUNCTION("""COMPUTED_VALUE"""),45357.66666666667)</f>
        <v>45357.66667</v>
      </c>
      <c r="H46" s="1">
        <f>IFERROR(__xludf.DUMMYFUNCTION("""COMPUTED_VALUE"""),1248.69)</f>
        <v>1248.69</v>
      </c>
      <c r="J46" s="2">
        <f>IFERROR(__xludf.DUMMYFUNCTION("""COMPUTED_VALUE"""),45357.66666666667)</f>
        <v>45357.66667</v>
      </c>
      <c r="K46" s="1">
        <f>IFERROR(__xludf.DUMMYFUNCTION("""COMPUTED_VALUE"""),1254.44)</f>
        <v>1254.44</v>
      </c>
      <c r="M46" s="2">
        <f>IFERROR(__xludf.DUMMYFUNCTION("""COMPUTED_VALUE"""),45357.66666666667)</f>
        <v>45357.66667</v>
      </c>
      <c r="N46" s="1">
        <f>IFERROR(__xludf.DUMMYFUNCTION("""COMPUTED_VALUE"""),1.3913578E7)</f>
        <v>13913578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IFERROR(__xludf.DUMMYFUNCTION("""COMPUTED_VALUE"""),1257.34)</f>
        <v>1257.34</v>
      </c>
      <c r="D47" s="2">
        <f>IFERROR(__xludf.DUMMYFUNCTION("""COMPUTED_VALUE"""),45358.66666666667)</f>
        <v>45358.66667</v>
      </c>
      <c r="E47" s="1">
        <f>IFERROR(__xludf.DUMMYFUNCTION("""COMPUTED_VALUE"""),1266.33)</f>
        <v>1266.33</v>
      </c>
      <c r="G47" s="2">
        <f>IFERROR(__xludf.DUMMYFUNCTION("""COMPUTED_VALUE"""),45358.66666666667)</f>
        <v>45358.66667</v>
      </c>
      <c r="H47" s="1">
        <f>IFERROR(__xludf.DUMMYFUNCTION("""COMPUTED_VALUE"""),1252.79)</f>
        <v>1252.79</v>
      </c>
      <c r="J47" s="2">
        <f>IFERROR(__xludf.DUMMYFUNCTION("""COMPUTED_VALUE"""),45358.66666666667)</f>
        <v>45358.66667</v>
      </c>
      <c r="K47" s="1">
        <f>IFERROR(__xludf.DUMMYFUNCTION("""COMPUTED_VALUE"""),1264.81)</f>
        <v>1264.81</v>
      </c>
      <c r="M47" s="2">
        <f>IFERROR(__xludf.DUMMYFUNCTION("""COMPUTED_VALUE"""),45358.66666666667)</f>
        <v>45358.66667</v>
      </c>
      <c r="N47" s="1">
        <f>IFERROR(__xludf.DUMMYFUNCTION("""COMPUTED_VALUE"""),1.3836107E7)</f>
        <v>13836107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IFERROR(__xludf.DUMMYFUNCTION("""COMPUTED_VALUE"""),1264.44)</f>
        <v>1264.44</v>
      </c>
      <c r="D48" s="2">
        <f>IFERROR(__xludf.DUMMYFUNCTION("""COMPUTED_VALUE"""),45359.66666666667)</f>
        <v>45359.66667</v>
      </c>
      <c r="E48" s="1">
        <f>IFERROR(__xludf.DUMMYFUNCTION("""COMPUTED_VALUE"""),1270.03)</f>
        <v>1270.03</v>
      </c>
      <c r="G48" s="2">
        <f>IFERROR(__xludf.DUMMYFUNCTION("""COMPUTED_VALUE"""),45359.66666666667)</f>
        <v>45359.66667</v>
      </c>
      <c r="H48" s="1">
        <f>IFERROR(__xludf.DUMMYFUNCTION("""COMPUTED_VALUE"""),1250.36)</f>
        <v>1250.36</v>
      </c>
      <c r="J48" s="2">
        <f>IFERROR(__xludf.DUMMYFUNCTION("""COMPUTED_VALUE"""),45359.66666666667)</f>
        <v>45359.66667</v>
      </c>
      <c r="K48" s="1">
        <f>IFERROR(__xludf.DUMMYFUNCTION("""COMPUTED_VALUE"""),1263.57)</f>
        <v>1263.57</v>
      </c>
      <c r="M48" s="2">
        <f>IFERROR(__xludf.DUMMYFUNCTION("""COMPUTED_VALUE"""),45359.66666666667)</f>
        <v>45359.66667</v>
      </c>
      <c r="N48" s="1">
        <f>IFERROR(__xludf.DUMMYFUNCTION("""COMPUTED_VALUE"""),1.2651674E7)</f>
        <v>12651674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IFERROR(__xludf.DUMMYFUNCTION("""COMPUTED_VALUE"""),1264.12)</f>
        <v>1264.12</v>
      </c>
      <c r="D49" s="2">
        <f>IFERROR(__xludf.DUMMYFUNCTION("""COMPUTED_VALUE"""),45362.66666666667)</f>
        <v>45362.66667</v>
      </c>
      <c r="E49" s="1">
        <f>IFERROR(__xludf.DUMMYFUNCTION("""COMPUTED_VALUE"""),1277.63)</f>
        <v>1277.63</v>
      </c>
      <c r="G49" s="2">
        <f>IFERROR(__xludf.DUMMYFUNCTION("""COMPUTED_VALUE"""),45362.66666666667)</f>
        <v>45362.66667</v>
      </c>
      <c r="H49" s="1">
        <f>IFERROR(__xludf.DUMMYFUNCTION("""COMPUTED_VALUE"""),1263.89)</f>
        <v>1263.89</v>
      </c>
      <c r="J49" s="2">
        <f>IFERROR(__xludf.DUMMYFUNCTION("""COMPUTED_VALUE"""),45362.66666666667)</f>
        <v>45362.66667</v>
      </c>
      <c r="K49" s="1">
        <f>IFERROR(__xludf.DUMMYFUNCTION("""COMPUTED_VALUE"""),1270.99)</f>
        <v>1270.99</v>
      </c>
      <c r="M49" s="2">
        <f>IFERROR(__xludf.DUMMYFUNCTION("""COMPUTED_VALUE"""),45362.66666666667)</f>
        <v>45362.66667</v>
      </c>
      <c r="N49" s="1">
        <f>IFERROR(__xludf.DUMMYFUNCTION("""COMPUTED_VALUE"""),1.2321539E7)</f>
        <v>12321539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IFERROR(__xludf.DUMMYFUNCTION("""COMPUTED_VALUE"""),1270.82)</f>
        <v>1270.82</v>
      </c>
      <c r="D50" s="2">
        <f>IFERROR(__xludf.DUMMYFUNCTION("""COMPUTED_VALUE"""),45363.66666666667)</f>
        <v>45363.66667</v>
      </c>
      <c r="E50" s="1">
        <f>IFERROR(__xludf.DUMMYFUNCTION("""COMPUTED_VALUE"""),1279.72)</f>
        <v>1279.72</v>
      </c>
      <c r="G50" s="2">
        <f>IFERROR(__xludf.DUMMYFUNCTION("""COMPUTED_VALUE"""),45363.66666666667)</f>
        <v>45363.66667</v>
      </c>
      <c r="H50" s="1">
        <f>IFERROR(__xludf.DUMMYFUNCTION("""COMPUTED_VALUE"""),1268.77)</f>
        <v>1268.77</v>
      </c>
      <c r="J50" s="2">
        <f>IFERROR(__xludf.DUMMYFUNCTION("""COMPUTED_VALUE"""),45363.66666666667)</f>
        <v>45363.66667</v>
      </c>
      <c r="K50" s="1">
        <f>IFERROR(__xludf.DUMMYFUNCTION("""COMPUTED_VALUE"""),1275.08)</f>
        <v>1275.08</v>
      </c>
      <c r="M50" s="2">
        <f>IFERROR(__xludf.DUMMYFUNCTION("""COMPUTED_VALUE"""),45363.66666666667)</f>
        <v>45363.66667</v>
      </c>
      <c r="N50" s="1">
        <f>IFERROR(__xludf.DUMMYFUNCTION("""COMPUTED_VALUE"""),1.2680612E7)</f>
        <v>12680612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IFERROR(__xludf.DUMMYFUNCTION("""COMPUTED_VALUE"""),1275.75)</f>
        <v>1275.75</v>
      </c>
      <c r="D51" s="2">
        <f>IFERROR(__xludf.DUMMYFUNCTION("""COMPUTED_VALUE"""),45364.66666666667)</f>
        <v>45364.66667</v>
      </c>
      <c r="E51" s="1">
        <f>IFERROR(__xludf.DUMMYFUNCTION("""COMPUTED_VALUE"""),1281.84)</f>
        <v>1281.84</v>
      </c>
      <c r="G51" s="2">
        <f>IFERROR(__xludf.DUMMYFUNCTION("""COMPUTED_VALUE"""),45364.66666666667)</f>
        <v>45364.66667</v>
      </c>
      <c r="H51" s="1">
        <f>IFERROR(__xludf.DUMMYFUNCTION("""COMPUTED_VALUE"""),1272.29)</f>
        <v>1272.29</v>
      </c>
      <c r="J51" s="2">
        <f>IFERROR(__xludf.DUMMYFUNCTION("""COMPUTED_VALUE"""),45364.66666666667)</f>
        <v>45364.66667</v>
      </c>
      <c r="K51" s="1">
        <f>IFERROR(__xludf.DUMMYFUNCTION("""COMPUTED_VALUE"""),1279.34)</f>
        <v>1279.34</v>
      </c>
      <c r="M51" s="2">
        <f>IFERROR(__xludf.DUMMYFUNCTION("""COMPUTED_VALUE"""),45364.66666666667)</f>
        <v>45364.66667</v>
      </c>
      <c r="N51" s="1">
        <f>IFERROR(__xludf.DUMMYFUNCTION("""COMPUTED_VALUE"""),1.3423159E7)</f>
        <v>13423159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IFERROR(__xludf.DUMMYFUNCTION("""COMPUTED_VALUE"""),1278.88)</f>
        <v>1278.88</v>
      </c>
      <c r="D52" s="2">
        <f>IFERROR(__xludf.DUMMYFUNCTION("""COMPUTED_VALUE"""),45365.66666666667)</f>
        <v>45365.66667</v>
      </c>
      <c r="E52" s="1">
        <f>IFERROR(__xludf.DUMMYFUNCTION("""COMPUTED_VALUE"""),1280.05)</f>
        <v>1280.05</v>
      </c>
      <c r="G52" s="2">
        <f>IFERROR(__xludf.DUMMYFUNCTION("""COMPUTED_VALUE"""),45365.66666666667)</f>
        <v>45365.66667</v>
      </c>
      <c r="H52" s="1">
        <f>IFERROR(__xludf.DUMMYFUNCTION("""COMPUTED_VALUE"""),1265.51)</f>
        <v>1265.51</v>
      </c>
      <c r="J52" s="2">
        <f>IFERROR(__xludf.DUMMYFUNCTION("""COMPUTED_VALUE"""),45365.66666666667)</f>
        <v>45365.66667</v>
      </c>
      <c r="K52" s="1">
        <f>IFERROR(__xludf.DUMMYFUNCTION("""COMPUTED_VALUE"""),1268.72)</f>
        <v>1268.72</v>
      </c>
      <c r="M52" s="2">
        <f>IFERROR(__xludf.DUMMYFUNCTION("""COMPUTED_VALUE"""),45365.66666666667)</f>
        <v>45365.66667</v>
      </c>
      <c r="N52" s="1">
        <f>IFERROR(__xludf.DUMMYFUNCTION("""COMPUTED_VALUE"""),1.6302301E7)</f>
        <v>16302301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IFERROR(__xludf.DUMMYFUNCTION("""COMPUTED_VALUE"""),1268.72)</f>
        <v>1268.72</v>
      </c>
      <c r="D53" s="2">
        <f>IFERROR(__xludf.DUMMYFUNCTION("""COMPUTED_VALUE"""),45366.66666666667)</f>
        <v>45366.66667</v>
      </c>
      <c r="E53" s="1">
        <f>IFERROR(__xludf.DUMMYFUNCTION("""COMPUTED_VALUE"""),1268.72)</f>
        <v>1268.72</v>
      </c>
      <c r="G53" s="2">
        <f>IFERROR(__xludf.DUMMYFUNCTION("""COMPUTED_VALUE"""),45366.66666666667)</f>
        <v>45366.66667</v>
      </c>
      <c r="H53" s="1">
        <f>IFERROR(__xludf.DUMMYFUNCTION("""COMPUTED_VALUE"""),1259.96)</f>
        <v>1259.96</v>
      </c>
      <c r="J53" s="2">
        <f>IFERROR(__xludf.DUMMYFUNCTION("""COMPUTED_VALUE"""),45366.66666666667)</f>
        <v>45366.66667</v>
      </c>
      <c r="K53" s="1">
        <f>IFERROR(__xludf.DUMMYFUNCTION("""COMPUTED_VALUE"""),1267.57)</f>
        <v>1267.57</v>
      </c>
      <c r="M53" s="2">
        <f>IFERROR(__xludf.DUMMYFUNCTION("""COMPUTED_VALUE"""),45366.66666666667)</f>
        <v>45366.66667</v>
      </c>
      <c r="N53" s="1">
        <f>IFERROR(__xludf.DUMMYFUNCTION("""COMPUTED_VALUE"""),3.4337276E7)</f>
        <v>34337276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IFERROR(__xludf.DUMMYFUNCTION("""COMPUTED_VALUE"""),1267.09)</f>
        <v>1267.09</v>
      </c>
      <c r="D54" s="2">
        <f>IFERROR(__xludf.DUMMYFUNCTION("""COMPUTED_VALUE"""),45369.66666666667)</f>
        <v>45369.66667</v>
      </c>
      <c r="E54" s="1">
        <f>IFERROR(__xludf.DUMMYFUNCTION("""COMPUTED_VALUE"""),1277.03)</f>
        <v>1277.03</v>
      </c>
      <c r="G54" s="2">
        <f>IFERROR(__xludf.DUMMYFUNCTION("""COMPUTED_VALUE"""),45369.66666666667)</f>
        <v>45369.66667</v>
      </c>
      <c r="H54" s="1">
        <f>IFERROR(__xludf.DUMMYFUNCTION("""COMPUTED_VALUE"""),1264.38)</f>
        <v>1264.38</v>
      </c>
      <c r="J54" s="2">
        <f>IFERROR(__xludf.DUMMYFUNCTION("""COMPUTED_VALUE"""),45369.66666666667)</f>
        <v>45369.66667</v>
      </c>
      <c r="K54" s="1">
        <f>IFERROR(__xludf.DUMMYFUNCTION("""COMPUTED_VALUE"""),1265.59)</f>
        <v>1265.59</v>
      </c>
      <c r="M54" s="2">
        <f>IFERROR(__xludf.DUMMYFUNCTION("""COMPUTED_VALUE"""),45369.66666666667)</f>
        <v>45369.66667</v>
      </c>
      <c r="N54" s="1">
        <f>IFERROR(__xludf.DUMMYFUNCTION("""COMPUTED_VALUE"""),1.4789385E7)</f>
        <v>14789385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IFERROR(__xludf.DUMMYFUNCTION("""COMPUTED_VALUE"""),1266.83)</f>
        <v>1266.83</v>
      </c>
      <c r="D55" s="2">
        <f>IFERROR(__xludf.DUMMYFUNCTION("""COMPUTED_VALUE"""),45370.66666666667)</f>
        <v>45370.66667</v>
      </c>
      <c r="E55" s="1">
        <f>IFERROR(__xludf.DUMMYFUNCTION("""COMPUTED_VALUE"""),1273.04)</f>
        <v>1273.04</v>
      </c>
      <c r="G55" s="2">
        <f>IFERROR(__xludf.DUMMYFUNCTION("""COMPUTED_VALUE"""),45370.66666666667)</f>
        <v>45370.66667</v>
      </c>
      <c r="H55" s="1">
        <f>IFERROR(__xludf.DUMMYFUNCTION("""COMPUTED_VALUE"""),1265.92)</f>
        <v>1265.92</v>
      </c>
      <c r="J55" s="2">
        <f>IFERROR(__xludf.DUMMYFUNCTION("""COMPUTED_VALUE"""),45370.66666666667)</f>
        <v>45370.66667</v>
      </c>
      <c r="K55" s="1">
        <f>IFERROR(__xludf.DUMMYFUNCTION("""COMPUTED_VALUE"""),1272.4)</f>
        <v>1272.4</v>
      </c>
      <c r="M55" s="2">
        <f>IFERROR(__xludf.DUMMYFUNCTION("""COMPUTED_VALUE"""),45370.66666666667)</f>
        <v>45370.66667</v>
      </c>
      <c r="N55" s="1">
        <f>IFERROR(__xludf.DUMMYFUNCTION("""COMPUTED_VALUE"""),1.4113638E7)</f>
        <v>14113638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IFERROR(__xludf.DUMMYFUNCTION("""COMPUTED_VALUE"""),1271.65)</f>
        <v>1271.65</v>
      </c>
      <c r="D56" s="2">
        <f>IFERROR(__xludf.DUMMYFUNCTION("""COMPUTED_VALUE"""),45371.66666666667)</f>
        <v>45371.66667</v>
      </c>
      <c r="E56" s="1">
        <f>IFERROR(__xludf.DUMMYFUNCTION("""COMPUTED_VALUE"""),1275.31)</f>
        <v>1275.31</v>
      </c>
      <c r="G56" s="2">
        <f>IFERROR(__xludf.DUMMYFUNCTION("""COMPUTED_VALUE"""),45371.66666666667)</f>
        <v>45371.66667</v>
      </c>
      <c r="H56" s="1">
        <f>IFERROR(__xludf.DUMMYFUNCTION("""COMPUTED_VALUE"""),1267.31)</f>
        <v>1267.31</v>
      </c>
      <c r="J56" s="2">
        <f>IFERROR(__xludf.DUMMYFUNCTION("""COMPUTED_VALUE"""),45371.66666666667)</f>
        <v>45371.66667</v>
      </c>
      <c r="K56" s="1">
        <f>IFERROR(__xludf.DUMMYFUNCTION("""COMPUTED_VALUE"""),1269.96)</f>
        <v>1269.96</v>
      </c>
      <c r="M56" s="2">
        <f>IFERROR(__xludf.DUMMYFUNCTION("""COMPUTED_VALUE"""),45371.66666666667)</f>
        <v>45371.66667</v>
      </c>
      <c r="N56" s="1">
        <f>IFERROR(__xludf.DUMMYFUNCTION("""COMPUTED_VALUE"""),1.2632149E7)</f>
        <v>12632149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IFERROR(__xludf.DUMMYFUNCTION("""COMPUTED_VALUE"""),1269.66)</f>
        <v>1269.66</v>
      </c>
      <c r="D57" s="2">
        <f>IFERROR(__xludf.DUMMYFUNCTION("""COMPUTED_VALUE"""),45372.66666666667)</f>
        <v>45372.66667</v>
      </c>
      <c r="E57" s="1">
        <f>IFERROR(__xludf.DUMMYFUNCTION("""COMPUTED_VALUE"""),1274.06)</f>
        <v>1274.06</v>
      </c>
      <c r="G57" s="2">
        <f>IFERROR(__xludf.DUMMYFUNCTION("""COMPUTED_VALUE"""),45372.66666666667)</f>
        <v>45372.66667</v>
      </c>
      <c r="H57" s="1">
        <f>IFERROR(__xludf.DUMMYFUNCTION("""COMPUTED_VALUE"""),1262.99)</f>
        <v>1262.99</v>
      </c>
      <c r="J57" s="2">
        <f>IFERROR(__xludf.DUMMYFUNCTION("""COMPUTED_VALUE"""),45372.66666666667)</f>
        <v>45372.66667</v>
      </c>
      <c r="K57" s="1">
        <f>IFERROR(__xludf.DUMMYFUNCTION("""COMPUTED_VALUE"""),1270.01)</f>
        <v>1270.01</v>
      </c>
      <c r="M57" s="2">
        <f>IFERROR(__xludf.DUMMYFUNCTION("""COMPUTED_VALUE"""),45372.66666666667)</f>
        <v>45372.66667</v>
      </c>
      <c r="N57" s="1">
        <f>IFERROR(__xludf.DUMMYFUNCTION("""COMPUTED_VALUE"""),1.4068976E7)</f>
        <v>14068976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IFERROR(__xludf.DUMMYFUNCTION("""COMPUTED_VALUE"""),1270.72)</f>
        <v>1270.72</v>
      </c>
      <c r="D58" s="2">
        <f>IFERROR(__xludf.DUMMYFUNCTION("""COMPUTED_VALUE"""),45373.66666666667)</f>
        <v>45373.66667</v>
      </c>
      <c r="E58" s="1">
        <f>IFERROR(__xludf.DUMMYFUNCTION("""COMPUTED_VALUE"""),1274.84)</f>
        <v>1274.84</v>
      </c>
      <c r="G58" s="2">
        <f>IFERROR(__xludf.DUMMYFUNCTION("""COMPUTED_VALUE"""),45373.66666666667)</f>
        <v>45373.66667</v>
      </c>
      <c r="H58" s="1">
        <f>IFERROR(__xludf.DUMMYFUNCTION("""COMPUTED_VALUE"""),1269.36)</f>
        <v>1269.36</v>
      </c>
      <c r="J58" s="2">
        <f>IFERROR(__xludf.DUMMYFUNCTION("""COMPUTED_VALUE"""),45373.66666666667)</f>
        <v>45373.66667</v>
      </c>
      <c r="K58" s="1">
        <f>IFERROR(__xludf.DUMMYFUNCTION("""COMPUTED_VALUE"""),1271.17)</f>
        <v>1271.17</v>
      </c>
      <c r="M58" s="2">
        <f>IFERROR(__xludf.DUMMYFUNCTION("""COMPUTED_VALUE"""),45373.66666666667)</f>
        <v>45373.66667</v>
      </c>
      <c r="N58" s="1">
        <f>IFERROR(__xludf.DUMMYFUNCTION("""COMPUTED_VALUE"""),1.4679649E7)</f>
        <v>14679649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IFERROR(__xludf.DUMMYFUNCTION("""COMPUTED_VALUE"""),1268.74)</f>
        <v>1268.74</v>
      </c>
      <c r="D59" s="2">
        <f>IFERROR(__xludf.DUMMYFUNCTION("""COMPUTED_VALUE"""),45376.66666666667)</f>
        <v>45376.66667</v>
      </c>
      <c r="E59" s="1">
        <f>IFERROR(__xludf.DUMMYFUNCTION("""COMPUTED_VALUE"""),1272.23)</f>
        <v>1272.23</v>
      </c>
      <c r="G59" s="2">
        <f>IFERROR(__xludf.DUMMYFUNCTION("""COMPUTED_VALUE"""),45376.66666666667)</f>
        <v>45376.66667</v>
      </c>
      <c r="H59" s="1">
        <f>IFERROR(__xludf.DUMMYFUNCTION("""COMPUTED_VALUE"""),1258.04)</f>
        <v>1258.04</v>
      </c>
      <c r="J59" s="2">
        <f>IFERROR(__xludf.DUMMYFUNCTION("""COMPUTED_VALUE"""),45376.66666666667)</f>
        <v>45376.66667</v>
      </c>
      <c r="K59" s="1">
        <f>IFERROR(__xludf.DUMMYFUNCTION("""COMPUTED_VALUE"""),1261.19)</f>
        <v>1261.19</v>
      </c>
      <c r="M59" s="2">
        <f>IFERROR(__xludf.DUMMYFUNCTION("""COMPUTED_VALUE"""),45376.66666666667)</f>
        <v>45376.66667</v>
      </c>
      <c r="N59" s="1">
        <f>IFERROR(__xludf.DUMMYFUNCTION("""COMPUTED_VALUE"""),1.5254367E7)</f>
        <v>15254367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IFERROR(__xludf.DUMMYFUNCTION("""COMPUTED_VALUE"""),1262.02)</f>
        <v>1262.02</v>
      </c>
      <c r="D60" s="2">
        <f>IFERROR(__xludf.DUMMYFUNCTION("""COMPUTED_VALUE"""),45377.66666666667)</f>
        <v>45377.66667</v>
      </c>
      <c r="E60" s="1">
        <f>IFERROR(__xludf.DUMMYFUNCTION("""COMPUTED_VALUE"""),1268.69)</f>
        <v>1268.69</v>
      </c>
      <c r="G60" s="2">
        <f>IFERROR(__xludf.DUMMYFUNCTION("""COMPUTED_VALUE"""),45377.66666666667)</f>
        <v>45377.66667</v>
      </c>
      <c r="H60" s="1">
        <f>IFERROR(__xludf.DUMMYFUNCTION("""COMPUTED_VALUE"""),1262.02)</f>
        <v>1262.02</v>
      </c>
      <c r="J60" s="2">
        <f>IFERROR(__xludf.DUMMYFUNCTION("""COMPUTED_VALUE"""),45377.66666666667)</f>
        <v>45377.66667</v>
      </c>
      <c r="K60" s="1">
        <f>IFERROR(__xludf.DUMMYFUNCTION("""COMPUTED_VALUE"""),1264.14)</f>
        <v>1264.14</v>
      </c>
      <c r="M60" s="2">
        <f>IFERROR(__xludf.DUMMYFUNCTION("""COMPUTED_VALUE"""),45377.66666666667)</f>
        <v>45377.66667</v>
      </c>
      <c r="N60" s="1">
        <f>IFERROR(__xludf.DUMMYFUNCTION("""COMPUTED_VALUE"""),1.3974858E7)</f>
        <v>13974858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IFERROR(__xludf.DUMMYFUNCTION("""COMPUTED_VALUE"""),1264.94)</f>
        <v>1264.94</v>
      </c>
      <c r="D61" s="2">
        <f>IFERROR(__xludf.DUMMYFUNCTION("""COMPUTED_VALUE"""),45378.66666666667)</f>
        <v>45378.66667</v>
      </c>
      <c r="E61" s="1">
        <f>IFERROR(__xludf.DUMMYFUNCTION("""COMPUTED_VALUE"""),1280.62)</f>
        <v>1280.62</v>
      </c>
      <c r="G61" s="2">
        <f>IFERROR(__xludf.DUMMYFUNCTION("""COMPUTED_VALUE"""),45378.66666666667)</f>
        <v>45378.66667</v>
      </c>
      <c r="H61" s="1">
        <f>IFERROR(__xludf.DUMMYFUNCTION("""COMPUTED_VALUE"""),1264.94)</f>
        <v>1264.94</v>
      </c>
      <c r="J61" s="2">
        <f>IFERROR(__xludf.DUMMYFUNCTION("""COMPUTED_VALUE"""),45378.66666666667)</f>
        <v>45378.66667</v>
      </c>
      <c r="K61" s="1">
        <f>IFERROR(__xludf.DUMMYFUNCTION("""COMPUTED_VALUE"""),1280.13)</f>
        <v>1280.13</v>
      </c>
      <c r="M61" s="2">
        <f>IFERROR(__xludf.DUMMYFUNCTION("""COMPUTED_VALUE"""),45378.66666666667)</f>
        <v>45378.66667</v>
      </c>
      <c r="N61" s="1">
        <f>IFERROR(__xludf.DUMMYFUNCTION("""COMPUTED_VALUE"""),1.5580712E7)</f>
        <v>15580712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IFERROR(__xludf.DUMMYFUNCTION("""COMPUTED_VALUE"""),1281.02)</f>
        <v>1281.02</v>
      </c>
      <c r="D62" s="2">
        <f>IFERROR(__xludf.DUMMYFUNCTION("""COMPUTED_VALUE"""),45379.66666666667)</f>
        <v>45379.66667</v>
      </c>
      <c r="E62" s="1">
        <f>IFERROR(__xludf.DUMMYFUNCTION("""COMPUTED_VALUE"""),1285.35)</f>
        <v>1285.35</v>
      </c>
      <c r="G62" s="2">
        <f>IFERROR(__xludf.DUMMYFUNCTION("""COMPUTED_VALUE"""),45379.66666666667)</f>
        <v>45379.66667</v>
      </c>
      <c r="H62" s="1">
        <f>IFERROR(__xludf.DUMMYFUNCTION("""COMPUTED_VALUE"""),1275.95)</f>
        <v>1275.95</v>
      </c>
      <c r="J62" s="2">
        <f>IFERROR(__xludf.DUMMYFUNCTION("""COMPUTED_VALUE"""),45379.66666666667)</f>
        <v>45379.66667</v>
      </c>
      <c r="K62" s="1">
        <f>IFERROR(__xludf.DUMMYFUNCTION("""COMPUTED_VALUE"""),1280.12)</f>
        <v>1280.12</v>
      </c>
      <c r="M62" s="2">
        <f>IFERROR(__xludf.DUMMYFUNCTION("""COMPUTED_VALUE"""),45379.66666666667)</f>
        <v>45379.66667</v>
      </c>
      <c r="N62" s="1">
        <f>IFERROR(__xludf.DUMMYFUNCTION("""COMPUTED_VALUE"""),1.7096954E7)</f>
        <v>17096954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IFERROR(__xludf.DUMMYFUNCTION("""COMPUTED_VALUE"""),1279.68)</f>
        <v>1279.68</v>
      </c>
      <c r="D63" s="2">
        <f>IFERROR(__xludf.DUMMYFUNCTION("""COMPUTED_VALUE"""),45383.66666666667)</f>
        <v>45383.66667</v>
      </c>
      <c r="E63" s="1">
        <f>IFERROR(__xludf.DUMMYFUNCTION("""COMPUTED_VALUE"""),1279.68)</f>
        <v>1279.68</v>
      </c>
      <c r="G63" s="2">
        <f>IFERROR(__xludf.DUMMYFUNCTION("""COMPUTED_VALUE"""),45383.66666666667)</f>
        <v>45383.66667</v>
      </c>
      <c r="H63" s="1">
        <f>IFERROR(__xludf.DUMMYFUNCTION("""COMPUTED_VALUE"""),1262.73)</f>
        <v>1262.73</v>
      </c>
      <c r="J63" s="2">
        <f>IFERROR(__xludf.DUMMYFUNCTION("""COMPUTED_VALUE"""),45383.66666666667)</f>
        <v>45383.66667</v>
      </c>
      <c r="K63" s="1">
        <f>IFERROR(__xludf.DUMMYFUNCTION("""COMPUTED_VALUE"""),1268.59)</f>
        <v>1268.59</v>
      </c>
      <c r="M63" s="2">
        <f>IFERROR(__xludf.DUMMYFUNCTION("""COMPUTED_VALUE"""),45383.66666666667)</f>
        <v>45383.66667</v>
      </c>
      <c r="N63" s="1">
        <f>IFERROR(__xludf.DUMMYFUNCTION("""COMPUTED_VALUE"""),1.4217578E7)</f>
        <v>14217578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IFERROR(__xludf.DUMMYFUNCTION("""COMPUTED_VALUE"""),1267.55)</f>
        <v>1267.55</v>
      </c>
      <c r="D64" s="2">
        <f>IFERROR(__xludf.DUMMYFUNCTION("""COMPUTED_VALUE"""),45384.66666666667)</f>
        <v>45384.66667</v>
      </c>
      <c r="E64" s="1">
        <f>IFERROR(__xludf.DUMMYFUNCTION("""COMPUTED_VALUE"""),1269.44)</f>
        <v>1269.44</v>
      </c>
      <c r="G64" s="2">
        <f>IFERROR(__xludf.DUMMYFUNCTION("""COMPUTED_VALUE"""),45384.66666666667)</f>
        <v>45384.66667</v>
      </c>
      <c r="H64" s="1">
        <f>IFERROR(__xludf.DUMMYFUNCTION("""COMPUTED_VALUE"""),1262.22)</f>
        <v>1262.22</v>
      </c>
      <c r="J64" s="2">
        <f>IFERROR(__xludf.DUMMYFUNCTION("""COMPUTED_VALUE"""),45384.66666666667)</f>
        <v>45384.66667</v>
      </c>
      <c r="K64" s="1">
        <f>IFERROR(__xludf.DUMMYFUNCTION("""COMPUTED_VALUE"""),1266.56)</f>
        <v>1266.56</v>
      </c>
      <c r="M64" s="2">
        <f>IFERROR(__xludf.DUMMYFUNCTION("""COMPUTED_VALUE"""),45384.66666666667)</f>
        <v>45384.66667</v>
      </c>
      <c r="N64" s="1">
        <f>IFERROR(__xludf.DUMMYFUNCTION("""COMPUTED_VALUE"""),1.5285165E7)</f>
        <v>15285165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IFERROR(__xludf.DUMMYFUNCTION("""COMPUTED_VALUE"""),1266.21)</f>
        <v>1266.21</v>
      </c>
      <c r="D65" s="2">
        <f>IFERROR(__xludf.DUMMYFUNCTION("""COMPUTED_VALUE"""),45385.66666666667)</f>
        <v>45385.66667</v>
      </c>
      <c r="E65" s="1">
        <f>IFERROR(__xludf.DUMMYFUNCTION("""COMPUTED_VALUE"""),1267.82)</f>
        <v>1267.82</v>
      </c>
      <c r="G65" s="2">
        <f>IFERROR(__xludf.DUMMYFUNCTION("""COMPUTED_VALUE"""),45385.66666666667)</f>
        <v>45385.66667</v>
      </c>
      <c r="H65" s="1">
        <f>IFERROR(__xludf.DUMMYFUNCTION("""COMPUTED_VALUE"""),1234.08)</f>
        <v>1234.08</v>
      </c>
      <c r="J65" s="2">
        <f>IFERROR(__xludf.DUMMYFUNCTION("""COMPUTED_VALUE"""),45385.66666666667)</f>
        <v>45385.66667</v>
      </c>
      <c r="K65" s="1">
        <f>IFERROR(__xludf.DUMMYFUNCTION("""COMPUTED_VALUE"""),1237.57)</f>
        <v>1237.57</v>
      </c>
      <c r="M65" s="2">
        <f>IFERROR(__xludf.DUMMYFUNCTION("""COMPUTED_VALUE"""),45385.66666666667)</f>
        <v>45385.66667</v>
      </c>
      <c r="N65" s="1">
        <f>IFERROR(__xludf.DUMMYFUNCTION("""COMPUTED_VALUE"""),1.9476179E7)</f>
        <v>19476179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IFERROR(__xludf.DUMMYFUNCTION("""COMPUTED_VALUE"""),1242.52)</f>
        <v>1242.52</v>
      </c>
      <c r="D66" s="2">
        <f>IFERROR(__xludf.DUMMYFUNCTION("""COMPUTED_VALUE"""),45386.66666666667)</f>
        <v>45386.66667</v>
      </c>
      <c r="E66" s="1">
        <f>IFERROR(__xludf.DUMMYFUNCTION("""COMPUTED_VALUE"""),1244.79)</f>
        <v>1244.79</v>
      </c>
      <c r="G66" s="2">
        <f>IFERROR(__xludf.DUMMYFUNCTION("""COMPUTED_VALUE"""),45386.66666666667)</f>
        <v>45386.66667</v>
      </c>
      <c r="H66" s="1">
        <f>IFERROR(__xludf.DUMMYFUNCTION("""COMPUTED_VALUE"""),1231.82)</f>
        <v>1231.82</v>
      </c>
      <c r="J66" s="2">
        <f>IFERROR(__xludf.DUMMYFUNCTION("""COMPUTED_VALUE"""),45386.66666666667)</f>
        <v>45386.66667</v>
      </c>
      <c r="K66" s="1">
        <f>IFERROR(__xludf.DUMMYFUNCTION("""COMPUTED_VALUE"""),1231.99)</f>
        <v>1231.99</v>
      </c>
      <c r="M66" s="2">
        <f>IFERROR(__xludf.DUMMYFUNCTION("""COMPUTED_VALUE"""),45386.66666666667)</f>
        <v>45386.66667</v>
      </c>
      <c r="N66" s="1">
        <f>IFERROR(__xludf.DUMMYFUNCTION("""COMPUTED_VALUE"""),1.4767454E7)</f>
        <v>14767454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IFERROR(__xludf.DUMMYFUNCTION("""COMPUTED_VALUE"""),1231.89)</f>
        <v>1231.89</v>
      </c>
      <c r="D67" s="2">
        <f>IFERROR(__xludf.DUMMYFUNCTION("""COMPUTED_VALUE"""),45387.66666666667)</f>
        <v>45387.66667</v>
      </c>
      <c r="E67" s="1">
        <f>IFERROR(__xludf.DUMMYFUNCTION("""COMPUTED_VALUE"""),1241.23)</f>
        <v>1241.23</v>
      </c>
      <c r="G67" s="2">
        <f>IFERROR(__xludf.DUMMYFUNCTION("""COMPUTED_VALUE"""),45387.66666666667)</f>
        <v>45387.66667</v>
      </c>
      <c r="H67" s="1">
        <f>IFERROR(__xludf.DUMMYFUNCTION("""COMPUTED_VALUE"""),1227.16)</f>
        <v>1227.16</v>
      </c>
      <c r="J67" s="2">
        <f>IFERROR(__xludf.DUMMYFUNCTION("""COMPUTED_VALUE"""),45387.66666666667)</f>
        <v>45387.66667</v>
      </c>
      <c r="K67" s="1">
        <f>IFERROR(__xludf.DUMMYFUNCTION("""COMPUTED_VALUE"""),1236.11)</f>
        <v>1236.11</v>
      </c>
      <c r="M67" s="2">
        <f>IFERROR(__xludf.DUMMYFUNCTION("""COMPUTED_VALUE"""),45387.66666666667)</f>
        <v>45387.66667</v>
      </c>
      <c r="N67" s="1">
        <f>IFERROR(__xludf.DUMMYFUNCTION("""COMPUTED_VALUE"""),1.2343397E7)</f>
        <v>12343397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IFERROR(__xludf.DUMMYFUNCTION("""COMPUTED_VALUE"""),1236.1)</f>
        <v>1236.1</v>
      </c>
      <c r="D68" s="2">
        <f>IFERROR(__xludf.DUMMYFUNCTION("""COMPUTED_VALUE"""),45390.66666666667)</f>
        <v>45390.66667</v>
      </c>
      <c r="E68" s="1">
        <f>IFERROR(__xludf.DUMMYFUNCTION("""COMPUTED_VALUE"""),1240.03)</f>
        <v>1240.03</v>
      </c>
      <c r="G68" s="2">
        <f>IFERROR(__xludf.DUMMYFUNCTION("""COMPUTED_VALUE"""),45390.66666666667)</f>
        <v>45390.66667</v>
      </c>
      <c r="H68" s="1">
        <f>IFERROR(__xludf.DUMMYFUNCTION("""COMPUTED_VALUE"""),1233.1)</f>
        <v>1233.1</v>
      </c>
      <c r="J68" s="2">
        <f>IFERROR(__xludf.DUMMYFUNCTION("""COMPUTED_VALUE"""),45390.66666666667)</f>
        <v>45390.66667</v>
      </c>
      <c r="K68" s="1">
        <f>IFERROR(__xludf.DUMMYFUNCTION("""COMPUTED_VALUE"""),1234.52)</f>
        <v>1234.52</v>
      </c>
      <c r="M68" s="2">
        <f>IFERROR(__xludf.DUMMYFUNCTION("""COMPUTED_VALUE"""),45390.66666666667)</f>
        <v>45390.66667</v>
      </c>
      <c r="N68" s="1">
        <f>IFERROR(__xludf.DUMMYFUNCTION("""COMPUTED_VALUE"""),1.2560284E7)</f>
        <v>12560284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IFERROR(__xludf.DUMMYFUNCTION("""COMPUTED_VALUE"""),1235.76)</f>
        <v>1235.76</v>
      </c>
      <c r="D69" s="2">
        <f>IFERROR(__xludf.DUMMYFUNCTION("""COMPUTED_VALUE"""),45391.66666666667)</f>
        <v>45391.66667</v>
      </c>
      <c r="E69" s="1">
        <f>IFERROR(__xludf.DUMMYFUNCTION("""COMPUTED_VALUE"""),1240.24)</f>
        <v>1240.24</v>
      </c>
      <c r="G69" s="2">
        <f>IFERROR(__xludf.DUMMYFUNCTION("""COMPUTED_VALUE"""),45391.66666666667)</f>
        <v>45391.66667</v>
      </c>
      <c r="H69" s="1">
        <f>IFERROR(__xludf.DUMMYFUNCTION("""COMPUTED_VALUE"""),1231.89)</f>
        <v>1231.89</v>
      </c>
      <c r="J69" s="2">
        <f>IFERROR(__xludf.DUMMYFUNCTION("""COMPUTED_VALUE"""),45391.66666666667)</f>
        <v>45391.66667</v>
      </c>
      <c r="K69" s="1">
        <f>IFERROR(__xludf.DUMMYFUNCTION("""COMPUTED_VALUE"""),1239.47)</f>
        <v>1239.47</v>
      </c>
      <c r="M69" s="2">
        <f>IFERROR(__xludf.DUMMYFUNCTION("""COMPUTED_VALUE"""),45391.66666666667)</f>
        <v>45391.66667</v>
      </c>
      <c r="N69" s="1">
        <f>IFERROR(__xludf.DUMMYFUNCTION("""COMPUTED_VALUE"""),1.24527E7)</f>
        <v>12452700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IFERROR(__xludf.DUMMYFUNCTION("""COMPUTED_VALUE"""),1238.85)</f>
        <v>1238.85</v>
      </c>
      <c r="D70" s="2">
        <f>IFERROR(__xludf.DUMMYFUNCTION("""COMPUTED_VALUE"""),45392.66666666667)</f>
        <v>45392.66667</v>
      </c>
      <c r="E70" s="1">
        <f>IFERROR(__xludf.DUMMYFUNCTION("""COMPUTED_VALUE"""),1244.23)</f>
        <v>1244.23</v>
      </c>
      <c r="G70" s="2">
        <f>IFERROR(__xludf.DUMMYFUNCTION("""COMPUTED_VALUE"""),45392.66666666667)</f>
        <v>45392.66667</v>
      </c>
      <c r="H70" s="1">
        <f>IFERROR(__xludf.DUMMYFUNCTION("""COMPUTED_VALUE"""),1232.22)</f>
        <v>1232.22</v>
      </c>
      <c r="J70" s="2">
        <f>IFERROR(__xludf.DUMMYFUNCTION("""COMPUTED_VALUE"""),45392.66666666667)</f>
        <v>45392.66667</v>
      </c>
      <c r="K70" s="1">
        <f>IFERROR(__xludf.DUMMYFUNCTION("""COMPUTED_VALUE"""),1240.43)</f>
        <v>1240.43</v>
      </c>
      <c r="M70" s="2">
        <f>IFERROR(__xludf.DUMMYFUNCTION("""COMPUTED_VALUE"""),45392.66666666667)</f>
        <v>45392.66667</v>
      </c>
      <c r="N70" s="1">
        <f>IFERROR(__xludf.DUMMYFUNCTION("""COMPUTED_VALUE"""),1.6928265E7)</f>
        <v>16928265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IFERROR(__xludf.DUMMYFUNCTION("""COMPUTED_VALUE"""),1241.58)</f>
        <v>1241.58</v>
      </c>
      <c r="D71" s="2">
        <f>IFERROR(__xludf.DUMMYFUNCTION("""COMPUTED_VALUE"""),45393.66666666667)</f>
        <v>45393.66667</v>
      </c>
      <c r="E71" s="1">
        <f>IFERROR(__xludf.DUMMYFUNCTION("""COMPUTED_VALUE"""),1243.82)</f>
        <v>1243.82</v>
      </c>
      <c r="G71" s="2">
        <f>IFERROR(__xludf.DUMMYFUNCTION("""COMPUTED_VALUE"""),45393.66666666667)</f>
        <v>45393.66667</v>
      </c>
      <c r="H71" s="1">
        <f>IFERROR(__xludf.DUMMYFUNCTION("""COMPUTED_VALUE"""),1229.78)</f>
        <v>1229.78</v>
      </c>
      <c r="J71" s="2">
        <f>IFERROR(__xludf.DUMMYFUNCTION("""COMPUTED_VALUE"""),45393.66666666667)</f>
        <v>45393.66667</v>
      </c>
      <c r="K71" s="1">
        <f>IFERROR(__xludf.DUMMYFUNCTION("""COMPUTED_VALUE"""),1230.37)</f>
        <v>1230.37</v>
      </c>
      <c r="M71" s="2">
        <f>IFERROR(__xludf.DUMMYFUNCTION("""COMPUTED_VALUE"""),45393.66666666667)</f>
        <v>45393.66667</v>
      </c>
      <c r="N71" s="1">
        <f>IFERROR(__xludf.DUMMYFUNCTION("""COMPUTED_VALUE"""),1.5866864E7)</f>
        <v>15866864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IFERROR(__xludf.DUMMYFUNCTION("""COMPUTED_VALUE"""),1229.93)</f>
        <v>1229.93</v>
      </c>
      <c r="D72" s="2">
        <f>IFERROR(__xludf.DUMMYFUNCTION("""COMPUTED_VALUE"""),45394.66666666667)</f>
        <v>45394.66667</v>
      </c>
      <c r="E72" s="1">
        <f>IFERROR(__xludf.DUMMYFUNCTION("""COMPUTED_VALUE"""),1230.85)</f>
        <v>1230.85</v>
      </c>
      <c r="G72" s="2">
        <f>IFERROR(__xludf.DUMMYFUNCTION("""COMPUTED_VALUE"""),45394.66666666667)</f>
        <v>45394.66667</v>
      </c>
      <c r="H72" s="1">
        <f>IFERROR(__xludf.DUMMYFUNCTION("""COMPUTED_VALUE"""),1220.69)</f>
        <v>1220.69</v>
      </c>
      <c r="J72" s="2">
        <f>IFERROR(__xludf.DUMMYFUNCTION("""COMPUTED_VALUE"""),45394.66666666667)</f>
        <v>45394.66667</v>
      </c>
      <c r="K72" s="1">
        <f>IFERROR(__xludf.DUMMYFUNCTION("""COMPUTED_VALUE"""),1224.36)</f>
        <v>1224.36</v>
      </c>
      <c r="M72" s="2">
        <f>IFERROR(__xludf.DUMMYFUNCTION("""COMPUTED_VALUE"""),45394.66666666667)</f>
        <v>45394.66667</v>
      </c>
      <c r="N72" s="1">
        <f>IFERROR(__xludf.DUMMYFUNCTION("""COMPUTED_VALUE"""),1.6663383E7)</f>
        <v>16663383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IFERROR(__xludf.DUMMYFUNCTION("""COMPUTED_VALUE"""),1226.06)</f>
        <v>1226.06</v>
      </c>
      <c r="D73" s="2">
        <f>IFERROR(__xludf.DUMMYFUNCTION("""COMPUTED_VALUE"""),45397.66666666667)</f>
        <v>45397.66667</v>
      </c>
      <c r="E73" s="1">
        <f>IFERROR(__xludf.DUMMYFUNCTION("""COMPUTED_VALUE"""),1235.76)</f>
        <v>1235.76</v>
      </c>
      <c r="G73" s="2">
        <f>IFERROR(__xludf.DUMMYFUNCTION("""COMPUTED_VALUE"""),45397.66666666667)</f>
        <v>45397.66667</v>
      </c>
      <c r="H73" s="1">
        <f>IFERROR(__xludf.DUMMYFUNCTION("""COMPUTED_VALUE"""),1225.69)</f>
        <v>1225.69</v>
      </c>
      <c r="J73" s="2">
        <f>IFERROR(__xludf.DUMMYFUNCTION("""COMPUTED_VALUE"""),45397.66666666667)</f>
        <v>45397.66667</v>
      </c>
      <c r="K73" s="1">
        <f>IFERROR(__xludf.DUMMYFUNCTION("""COMPUTED_VALUE"""),1226.66)</f>
        <v>1226.66</v>
      </c>
      <c r="M73" s="2">
        <f>IFERROR(__xludf.DUMMYFUNCTION("""COMPUTED_VALUE"""),45397.66666666667)</f>
        <v>45397.66667</v>
      </c>
      <c r="N73" s="1">
        <f>IFERROR(__xludf.DUMMYFUNCTION("""COMPUTED_VALUE"""),1.574451E7)</f>
        <v>15744510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IFERROR(__xludf.DUMMYFUNCTION("""COMPUTED_VALUE"""),1227.61)</f>
        <v>1227.61</v>
      </c>
      <c r="D74" s="2">
        <f>IFERROR(__xludf.DUMMYFUNCTION("""COMPUTED_VALUE"""),45398.66666666667)</f>
        <v>45398.66667</v>
      </c>
      <c r="E74" s="1">
        <f>IFERROR(__xludf.DUMMYFUNCTION("""COMPUTED_VALUE"""),1237.11)</f>
        <v>1237.11</v>
      </c>
      <c r="G74" s="2">
        <f>IFERROR(__xludf.DUMMYFUNCTION("""COMPUTED_VALUE"""),45398.66666666667)</f>
        <v>45398.66667</v>
      </c>
      <c r="H74" s="1">
        <f>IFERROR(__xludf.DUMMYFUNCTION("""COMPUTED_VALUE"""),1227.61)</f>
        <v>1227.61</v>
      </c>
      <c r="J74" s="2">
        <f>IFERROR(__xludf.DUMMYFUNCTION("""COMPUTED_VALUE"""),45398.66666666667)</f>
        <v>45398.66667</v>
      </c>
      <c r="K74" s="1">
        <f>IFERROR(__xludf.DUMMYFUNCTION("""COMPUTED_VALUE"""),1230.88)</f>
        <v>1230.88</v>
      </c>
      <c r="M74" s="2">
        <f>IFERROR(__xludf.DUMMYFUNCTION("""COMPUTED_VALUE"""),45398.66666666667)</f>
        <v>45398.66667</v>
      </c>
      <c r="N74" s="1">
        <f>IFERROR(__xludf.DUMMYFUNCTION("""COMPUTED_VALUE"""),1.4234241E7)</f>
        <v>14234241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IFERROR(__xludf.DUMMYFUNCTION("""COMPUTED_VALUE"""),1230.88)</f>
        <v>1230.88</v>
      </c>
      <c r="D75" s="2">
        <f>IFERROR(__xludf.DUMMYFUNCTION("""COMPUTED_VALUE"""),45399.66666666667)</f>
        <v>45399.66667</v>
      </c>
      <c r="E75" s="1">
        <f>IFERROR(__xludf.DUMMYFUNCTION("""COMPUTED_VALUE"""),1239.24)</f>
        <v>1239.24</v>
      </c>
      <c r="G75" s="2">
        <f>IFERROR(__xludf.DUMMYFUNCTION("""COMPUTED_VALUE"""),45399.66666666667)</f>
        <v>45399.66667</v>
      </c>
      <c r="H75" s="1">
        <f>IFERROR(__xludf.DUMMYFUNCTION("""COMPUTED_VALUE"""),1228.61)</f>
        <v>1228.61</v>
      </c>
      <c r="J75" s="2">
        <f>IFERROR(__xludf.DUMMYFUNCTION("""COMPUTED_VALUE"""),45399.66666666667)</f>
        <v>45399.66667</v>
      </c>
      <c r="K75" s="1">
        <f>IFERROR(__xludf.DUMMYFUNCTION("""COMPUTED_VALUE"""),1238.2)</f>
        <v>1238.2</v>
      </c>
      <c r="M75" s="2">
        <f>IFERROR(__xludf.DUMMYFUNCTION("""COMPUTED_VALUE"""),45399.66666666667)</f>
        <v>45399.66667</v>
      </c>
      <c r="N75" s="1">
        <f>IFERROR(__xludf.DUMMYFUNCTION("""COMPUTED_VALUE"""),1.5479872E7)</f>
        <v>15479872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IFERROR(__xludf.DUMMYFUNCTION("""COMPUTED_VALUE"""),1239.15)</f>
        <v>1239.15</v>
      </c>
      <c r="D76" s="2">
        <f>IFERROR(__xludf.DUMMYFUNCTION("""COMPUTED_VALUE"""),45400.66666666667)</f>
        <v>45400.66667</v>
      </c>
      <c r="E76" s="1">
        <f>IFERROR(__xludf.DUMMYFUNCTION("""COMPUTED_VALUE"""),1242.08)</f>
        <v>1242.08</v>
      </c>
      <c r="G76" s="2">
        <f>IFERROR(__xludf.DUMMYFUNCTION("""COMPUTED_VALUE"""),45400.66666666667)</f>
        <v>45400.66667</v>
      </c>
      <c r="H76" s="1">
        <f>IFERROR(__xludf.DUMMYFUNCTION("""COMPUTED_VALUE"""),1232.95)</f>
        <v>1232.95</v>
      </c>
      <c r="J76" s="2">
        <f>IFERROR(__xludf.DUMMYFUNCTION("""COMPUTED_VALUE"""),45400.66666666667)</f>
        <v>45400.66667</v>
      </c>
      <c r="K76" s="1">
        <f>IFERROR(__xludf.DUMMYFUNCTION("""COMPUTED_VALUE"""),1239.73)</f>
        <v>1239.73</v>
      </c>
      <c r="M76" s="2">
        <f>IFERROR(__xludf.DUMMYFUNCTION("""COMPUTED_VALUE"""),45400.66666666667)</f>
        <v>45400.66667</v>
      </c>
      <c r="N76" s="1">
        <f>IFERROR(__xludf.DUMMYFUNCTION("""COMPUTED_VALUE"""),1.7134243E7)</f>
        <v>17134243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IFERROR(__xludf.DUMMYFUNCTION("""COMPUTED_VALUE"""),1237.8)</f>
        <v>1237.8</v>
      </c>
      <c r="D77" s="2">
        <f>IFERROR(__xludf.DUMMYFUNCTION("""COMPUTED_VALUE"""),45401.66666666667)</f>
        <v>45401.66667</v>
      </c>
      <c r="E77" s="1">
        <f>IFERROR(__xludf.DUMMYFUNCTION("""COMPUTED_VALUE"""),1247.27)</f>
        <v>1247.27</v>
      </c>
      <c r="G77" s="2">
        <f>IFERROR(__xludf.DUMMYFUNCTION("""COMPUTED_VALUE"""),45401.66666666667)</f>
        <v>45401.66667</v>
      </c>
      <c r="H77" s="1">
        <f>IFERROR(__xludf.DUMMYFUNCTION("""COMPUTED_VALUE"""),1216.93)</f>
        <v>1216.93</v>
      </c>
      <c r="J77" s="2">
        <f>IFERROR(__xludf.DUMMYFUNCTION("""COMPUTED_VALUE"""),45401.66666666667)</f>
        <v>45401.66667</v>
      </c>
      <c r="K77" s="1">
        <f>IFERROR(__xludf.DUMMYFUNCTION("""COMPUTED_VALUE"""),1247.0)</f>
        <v>1247</v>
      </c>
      <c r="M77" s="2">
        <f>IFERROR(__xludf.DUMMYFUNCTION("""COMPUTED_VALUE"""),45401.66666666667)</f>
        <v>45401.66667</v>
      </c>
      <c r="N77" s="1">
        <f>IFERROR(__xludf.DUMMYFUNCTION("""COMPUTED_VALUE"""),2.5741237E7)</f>
        <v>25741237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IFERROR(__xludf.DUMMYFUNCTION("""COMPUTED_VALUE"""),1247.78)</f>
        <v>1247.78</v>
      </c>
      <c r="D78" s="2">
        <f>IFERROR(__xludf.DUMMYFUNCTION("""COMPUTED_VALUE"""),45404.66666666667)</f>
        <v>45404.66667</v>
      </c>
      <c r="E78" s="1">
        <f>IFERROR(__xludf.DUMMYFUNCTION("""COMPUTED_VALUE"""),1271.04)</f>
        <v>1271.04</v>
      </c>
      <c r="G78" s="2">
        <f>IFERROR(__xludf.DUMMYFUNCTION("""COMPUTED_VALUE"""),45404.66666666667)</f>
        <v>45404.66667</v>
      </c>
      <c r="H78" s="1">
        <f>IFERROR(__xludf.DUMMYFUNCTION("""COMPUTED_VALUE"""),1242.65)</f>
        <v>1242.65</v>
      </c>
      <c r="J78" s="2">
        <f>IFERROR(__xludf.DUMMYFUNCTION("""COMPUTED_VALUE"""),45404.66666666667)</f>
        <v>45404.66667</v>
      </c>
      <c r="K78" s="1">
        <f>IFERROR(__xludf.DUMMYFUNCTION("""COMPUTED_VALUE"""),1265.62)</f>
        <v>1265.62</v>
      </c>
      <c r="M78" s="2">
        <f>IFERROR(__xludf.DUMMYFUNCTION("""COMPUTED_VALUE"""),45404.66666666667)</f>
        <v>45404.66667</v>
      </c>
      <c r="N78" s="1">
        <f>IFERROR(__xludf.DUMMYFUNCTION("""COMPUTED_VALUE"""),1.8588401E7)</f>
        <v>18588401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IFERROR(__xludf.DUMMYFUNCTION("""COMPUTED_VALUE"""),1273.61)</f>
        <v>1273.61</v>
      </c>
      <c r="D79" s="2">
        <f>IFERROR(__xludf.DUMMYFUNCTION("""COMPUTED_VALUE"""),45405.66666666667)</f>
        <v>45405.66667</v>
      </c>
      <c r="E79" s="1">
        <f>IFERROR(__xludf.DUMMYFUNCTION("""COMPUTED_VALUE"""),1283.37)</f>
        <v>1283.37</v>
      </c>
      <c r="G79" s="2">
        <f>IFERROR(__xludf.DUMMYFUNCTION("""COMPUTED_VALUE"""),45405.66666666667)</f>
        <v>45405.66667</v>
      </c>
      <c r="H79" s="1">
        <f>IFERROR(__xludf.DUMMYFUNCTION("""COMPUTED_VALUE"""),1270.68)</f>
        <v>1270.68</v>
      </c>
      <c r="J79" s="2">
        <f>IFERROR(__xludf.DUMMYFUNCTION("""COMPUTED_VALUE"""),45405.66666666667)</f>
        <v>45405.66667</v>
      </c>
      <c r="K79" s="1">
        <f>IFERROR(__xludf.DUMMYFUNCTION("""COMPUTED_VALUE"""),1277.75)</f>
        <v>1277.75</v>
      </c>
      <c r="M79" s="2">
        <f>IFERROR(__xludf.DUMMYFUNCTION("""COMPUTED_VALUE"""),45405.66666666667)</f>
        <v>45405.66667</v>
      </c>
      <c r="N79" s="1">
        <f>IFERROR(__xludf.DUMMYFUNCTION("""COMPUTED_VALUE"""),2.0412806E7)</f>
        <v>20412806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IFERROR(__xludf.DUMMYFUNCTION("""COMPUTED_VALUE"""),1274.99)</f>
        <v>1274.99</v>
      </c>
      <c r="D80" s="2">
        <f>IFERROR(__xludf.DUMMYFUNCTION("""COMPUTED_VALUE"""),45406.66666666667)</f>
        <v>45406.66667</v>
      </c>
      <c r="E80" s="1">
        <f>IFERROR(__xludf.DUMMYFUNCTION("""COMPUTED_VALUE"""),1288.83)</f>
        <v>1288.83</v>
      </c>
      <c r="G80" s="2">
        <f>IFERROR(__xludf.DUMMYFUNCTION("""COMPUTED_VALUE"""),45406.66666666667)</f>
        <v>45406.66667</v>
      </c>
      <c r="H80" s="1">
        <f>IFERROR(__xludf.DUMMYFUNCTION("""COMPUTED_VALUE"""),1262.22)</f>
        <v>1262.22</v>
      </c>
      <c r="J80" s="2">
        <f>IFERROR(__xludf.DUMMYFUNCTION("""COMPUTED_VALUE"""),45406.66666666667)</f>
        <v>45406.66667</v>
      </c>
      <c r="K80" s="1">
        <f>IFERROR(__xludf.DUMMYFUNCTION("""COMPUTED_VALUE"""),1286.66)</f>
        <v>1286.66</v>
      </c>
      <c r="M80" s="2">
        <f>IFERROR(__xludf.DUMMYFUNCTION("""COMPUTED_VALUE"""),45406.66666666667)</f>
        <v>45406.66667</v>
      </c>
      <c r="N80" s="1">
        <f>IFERROR(__xludf.DUMMYFUNCTION("""COMPUTED_VALUE"""),1.7276189E7)</f>
        <v>17276189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IFERROR(__xludf.DUMMYFUNCTION("""COMPUTED_VALUE"""),1287.45)</f>
        <v>1287.45</v>
      </c>
      <c r="D81" s="2">
        <f>IFERROR(__xludf.DUMMYFUNCTION("""COMPUTED_VALUE"""),45407.66666666667)</f>
        <v>45407.66667</v>
      </c>
      <c r="E81" s="1">
        <f>IFERROR(__xludf.DUMMYFUNCTION("""COMPUTED_VALUE"""),1298.81)</f>
        <v>1298.81</v>
      </c>
      <c r="G81" s="2">
        <f>IFERROR(__xludf.DUMMYFUNCTION("""COMPUTED_VALUE"""),45407.66666666667)</f>
        <v>45407.66667</v>
      </c>
      <c r="H81" s="1">
        <f>IFERROR(__xludf.DUMMYFUNCTION("""COMPUTED_VALUE"""),1282.55)</f>
        <v>1282.55</v>
      </c>
      <c r="J81" s="2">
        <f>IFERROR(__xludf.DUMMYFUNCTION("""COMPUTED_VALUE"""),45407.66666666667)</f>
        <v>45407.66667</v>
      </c>
      <c r="K81" s="1">
        <f>IFERROR(__xludf.DUMMYFUNCTION("""COMPUTED_VALUE"""),1285.98)</f>
        <v>1285.98</v>
      </c>
      <c r="M81" s="2">
        <f>IFERROR(__xludf.DUMMYFUNCTION("""COMPUTED_VALUE"""),45407.66666666667)</f>
        <v>45407.66667</v>
      </c>
      <c r="N81" s="1">
        <f>IFERROR(__xludf.DUMMYFUNCTION("""COMPUTED_VALUE"""),1.8926047E7)</f>
        <v>18926047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IFERROR(__xludf.DUMMYFUNCTION("""COMPUTED_VALUE"""),1288.81)</f>
        <v>1288.81</v>
      </c>
      <c r="D82" s="2">
        <f>IFERROR(__xludf.DUMMYFUNCTION("""COMPUTED_VALUE"""),45408.66666666667)</f>
        <v>45408.66667</v>
      </c>
      <c r="E82" s="1">
        <f>IFERROR(__xludf.DUMMYFUNCTION("""COMPUTED_VALUE"""),1295.28)</f>
        <v>1295.28</v>
      </c>
      <c r="G82" s="2">
        <f>IFERROR(__xludf.DUMMYFUNCTION("""COMPUTED_VALUE"""),45408.66666666667)</f>
        <v>45408.66667</v>
      </c>
      <c r="H82" s="1">
        <f>IFERROR(__xludf.DUMMYFUNCTION("""COMPUTED_VALUE"""),1274.57)</f>
        <v>1274.57</v>
      </c>
      <c r="J82" s="2">
        <f>IFERROR(__xludf.DUMMYFUNCTION("""COMPUTED_VALUE"""),45408.66666666667)</f>
        <v>45408.66667</v>
      </c>
      <c r="K82" s="1">
        <f>IFERROR(__xludf.DUMMYFUNCTION("""COMPUTED_VALUE"""),1280.55)</f>
        <v>1280.55</v>
      </c>
      <c r="M82" s="2">
        <f>IFERROR(__xludf.DUMMYFUNCTION("""COMPUTED_VALUE"""),45408.66666666667)</f>
        <v>45408.66667</v>
      </c>
      <c r="N82" s="1">
        <f>IFERROR(__xludf.DUMMYFUNCTION("""COMPUTED_VALUE"""),1.7918232E7)</f>
        <v>17918232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IFERROR(__xludf.DUMMYFUNCTION("""COMPUTED_VALUE"""),1280.41)</f>
        <v>1280.41</v>
      </c>
      <c r="D83" s="2">
        <f>IFERROR(__xludf.DUMMYFUNCTION("""COMPUTED_VALUE"""),45411.66666666667)</f>
        <v>45411.66667</v>
      </c>
      <c r="E83" s="1">
        <f>IFERROR(__xludf.DUMMYFUNCTION("""COMPUTED_VALUE"""),1284.33)</f>
        <v>1284.33</v>
      </c>
      <c r="G83" s="2">
        <f>IFERROR(__xludf.DUMMYFUNCTION("""COMPUTED_VALUE"""),45411.66666666667)</f>
        <v>45411.66667</v>
      </c>
      <c r="H83" s="1">
        <f>IFERROR(__xludf.DUMMYFUNCTION("""COMPUTED_VALUE"""),1273.55)</f>
        <v>1273.55</v>
      </c>
      <c r="J83" s="2">
        <f>IFERROR(__xludf.DUMMYFUNCTION("""COMPUTED_VALUE"""),45411.66666666667)</f>
        <v>45411.66667</v>
      </c>
      <c r="K83" s="1">
        <f>IFERROR(__xludf.DUMMYFUNCTION("""COMPUTED_VALUE"""),1283.21)</f>
        <v>1283.21</v>
      </c>
      <c r="M83" s="2">
        <f>IFERROR(__xludf.DUMMYFUNCTION("""COMPUTED_VALUE"""),45411.66666666667)</f>
        <v>45411.66667</v>
      </c>
      <c r="N83" s="1">
        <f>IFERROR(__xludf.DUMMYFUNCTION("""COMPUTED_VALUE"""),1.5140561E7)</f>
        <v>15140561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IFERROR(__xludf.DUMMYFUNCTION("""COMPUTED_VALUE"""),1284.11)</f>
        <v>1284.11</v>
      </c>
      <c r="D84" s="2">
        <f>IFERROR(__xludf.DUMMYFUNCTION("""COMPUTED_VALUE"""),45412.66666666667)</f>
        <v>45412.66667</v>
      </c>
      <c r="E84" s="1">
        <f>IFERROR(__xludf.DUMMYFUNCTION("""COMPUTED_VALUE"""),1296.38)</f>
        <v>1296.38</v>
      </c>
      <c r="G84" s="2">
        <f>IFERROR(__xludf.DUMMYFUNCTION("""COMPUTED_VALUE"""),45412.66666666667)</f>
        <v>45412.66667</v>
      </c>
      <c r="H84" s="1">
        <f>IFERROR(__xludf.DUMMYFUNCTION("""COMPUTED_VALUE"""),1283.21)</f>
        <v>1283.21</v>
      </c>
      <c r="J84" s="2">
        <f>IFERROR(__xludf.DUMMYFUNCTION("""COMPUTED_VALUE"""),45412.66666666667)</f>
        <v>45412.66667</v>
      </c>
      <c r="K84" s="1">
        <f>IFERROR(__xludf.DUMMYFUNCTION("""COMPUTED_VALUE"""),1295.2)</f>
        <v>1295.2</v>
      </c>
      <c r="M84" s="2">
        <f>IFERROR(__xludf.DUMMYFUNCTION("""COMPUTED_VALUE"""),45412.66666666667)</f>
        <v>45412.66667</v>
      </c>
      <c r="N84" s="1">
        <f>IFERROR(__xludf.DUMMYFUNCTION("""COMPUTED_VALUE"""),2.0137642E7)</f>
        <v>20137642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IFERROR(__xludf.DUMMYFUNCTION("""COMPUTED_VALUE"""),1291.77)</f>
        <v>1291.77</v>
      </c>
      <c r="D85" s="2">
        <f>IFERROR(__xludf.DUMMYFUNCTION("""COMPUTED_VALUE"""),45413.66666666667)</f>
        <v>45413.66667</v>
      </c>
      <c r="E85" s="1">
        <f>IFERROR(__xludf.DUMMYFUNCTION("""COMPUTED_VALUE"""),1299.42)</f>
        <v>1299.42</v>
      </c>
      <c r="G85" s="2">
        <f>IFERROR(__xludf.DUMMYFUNCTION("""COMPUTED_VALUE"""),45413.66666666667)</f>
        <v>45413.66667</v>
      </c>
      <c r="H85" s="1">
        <f>IFERROR(__xludf.DUMMYFUNCTION("""COMPUTED_VALUE"""),1283.3)</f>
        <v>1283.3</v>
      </c>
      <c r="J85" s="2">
        <f>IFERROR(__xludf.DUMMYFUNCTION("""COMPUTED_VALUE"""),45413.66666666667)</f>
        <v>45413.66667</v>
      </c>
      <c r="K85" s="1">
        <f>IFERROR(__xludf.DUMMYFUNCTION("""COMPUTED_VALUE"""),1292.87)</f>
        <v>1292.87</v>
      </c>
      <c r="M85" s="2">
        <f>IFERROR(__xludf.DUMMYFUNCTION("""COMPUTED_VALUE"""),45413.66666666667)</f>
        <v>45413.66667</v>
      </c>
      <c r="N85" s="1">
        <f>IFERROR(__xludf.DUMMYFUNCTION("""COMPUTED_VALUE"""),2.175461E7)</f>
        <v>21754610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IFERROR(__xludf.DUMMYFUNCTION("""COMPUTED_VALUE"""),1292.82)</f>
        <v>1292.82</v>
      </c>
      <c r="D86" s="2">
        <f>IFERROR(__xludf.DUMMYFUNCTION("""COMPUTED_VALUE"""),45414.66666666667)</f>
        <v>45414.66667</v>
      </c>
      <c r="E86" s="1">
        <f>IFERROR(__xludf.DUMMYFUNCTION("""COMPUTED_VALUE"""),1301.5)</f>
        <v>1301.5</v>
      </c>
      <c r="G86" s="2">
        <f>IFERROR(__xludf.DUMMYFUNCTION("""COMPUTED_VALUE"""),45414.66666666667)</f>
        <v>45414.66667</v>
      </c>
      <c r="H86" s="1">
        <f>IFERROR(__xludf.DUMMYFUNCTION("""COMPUTED_VALUE"""),1286.54)</f>
        <v>1286.54</v>
      </c>
      <c r="J86" s="2">
        <f>IFERROR(__xludf.DUMMYFUNCTION("""COMPUTED_VALUE"""),45414.66666666667)</f>
        <v>45414.66667</v>
      </c>
      <c r="K86" s="1">
        <f>IFERROR(__xludf.DUMMYFUNCTION("""COMPUTED_VALUE"""),1297.07)</f>
        <v>1297.07</v>
      </c>
      <c r="M86" s="2">
        <f>IFERROR(__xludf.DUMMYFUNCTION("""COMPUTED_VALUE"""),45414.66666666667)</f>
        <v>45414.66667</v>
      </c>
      <c r="N86" s="1">
        <f>IFERROR(__xludf.DUMMYFUNCTION("""COMPUTED_VALUE"""),2.1316112E7)</f>
        <v>21316112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IFERROR(__xludf.DUMMYFUNCTION("""COMPUTED_VALUE"""),1296.28)</f>
        <v>1296.28</v>
      </c>
      <c r="D87" s="2">
        <f>IFERROR(__xludf.DUMMYFUNCTION("""COMPUTED_VALUE"""),45415.66666666667)</f>
        <v>45415.66667</v>
      </c>
      <c r="E87" s="1">
        <f>IFERROR(__xludf.DUMMYFUNCTION("""COMPUTED_VALUE"""),1301.72)</f>
        <v>1301.72</v>
      </c>
      <c r="G87" s="2">
        <f>IFERROR(__xludf.DUMMYFUNCTION("""COMPUTED_VALUE"""),45415.66666666667)</f>
        <v>45415.66667</v>
      </c>
      <c r="H87" s="1">
        <f>IFERROR(__xludf.DUMMYFUNCTION("""COMPUTED_VALUE"""),1282.68)</f>
        <v>1282.68</v>
      </c>
      <c r="J87" s="2">
        <f>IFERROR(__xludf.DUMMYFUNCTION("""COMPUTED_VALUE"""),45415.66666666667)</f>
        <v>45415.66667</v>
      </c>
      <c r="K87" s="1">
        <f>IFERROR(__xludf.DUMMYFUNCTION("""COMPUTED_VALUE"""),1299.81)</f>
        <v>1299.81</v>
      </c>
      <c r="M87" s="2">
        <f>IFERROR(__xludf.DUMMYFUNCTION("""COMPUTED_VALUE"""),45415.66666666667)</f>
        <v>45415.66667</v>
      </c>
      <c r="N87" s="1">
        <f>IFERROR(__xludf.DUMMYFUNCTION("""COMPUTED_VALUE"""),1.6684732E7)</f>
        <v>16684732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IFERROR(__xludf.DUMMYFUNCTION("""COMPUTED_VALUE"""),1300.68)</f>
        <v>1300.68</v>
      </c>
      <c r="D88" s="2">
        <f>IFERROR(__xludf.DUMMYFUNCTION("""COMPUTED_VALUE"""),45418.66666666667)</f>
        <v>45418.66667</v>
      </c>
      <c r="E88" s="1">
        <f>IFERROR(__xludf.DUMMYFUNCTION("""COMPUTED_VALUE"""),1303.41)</f>
        <v>1303.41</v>
      </c>
      <c r="G88" s="2">
        <f>IFERROR(__xludf.DUMMYFUNCTION("""COMPUTED_VALUE"""),45418.66666666667)</f>
        <v>45418.66667</v>
      </c>
      <c r="H88" s="1">
        <f>IFERROR(__xludf.DUMMYFUNCTION("""COMPUTED_VALUE"""),1291.15)</f>
        <v>1291.15</v>
      </c>
      <c r="J88" s="2">
        <f>IFERROR(__xludf.DUMMYFUNCTION("""COMPUTED_VALUE"""),45418.66666666667)</f>
        <v>45418.66667</v>
      </c>
      <c r="K88" s="1">
        <f>IFERROR(__xludf.DUMMYFUNCTION("""COMPUTED_VALUE"""),1300.07)</f>
        <v>1300.07</v>
      </c>
      <c r="M88" s="2">
        <f>IFERROR(__xludf.DUMMYFUNCTION("""COMPUTED_VALUE"""),45418.66666666667)</f>
        <v>45418.66667</v>
      </c>
      <c r="N88" s="1">
        <f>IFERROR(__xludf.DUMMYFUNCTION("""COMPUTED_VALUE"""),1.3295915E7)</f>
        <v>13295915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IFERROR(__xludf.DUMMYFUNCTION("""COMPUTED_VALUE"""),1301.48)</f>
        <v>1301.48</v>
      </c>
      <c r="D89" s="2">
        <f>IFERROR(__xludf.DUMMYFUNCTION("""COMPUTED_VALUE"""),45419.66666666667)</f>
        <v>45419.66667</v>
      </c>
      <c r="E89" s="1">
        <f>IFERROR(__xludf.DUMMYFUNCTION("""COMPUTED_VALUE"""),1312.36)</f>
        <v>1312.36</v>
      </c>
      <c r="G89" s="2">
        <f>IFERROR(__xludf.DUMMYFUNCTION("""COMPUTED_VALUE"""),45419.66666666667)</f>
        <v>45419.66667</v>
      </c>
      <c r="H89" s="1">
        <f>IFERROR(__xludf.DUMMYFUNCTION("""COMPUTED_VALUE"""),1301.48)</f>
        <v>1301.48</v>
      </c>
      <c r="J89" s="2">
        <f>IFERROR(__xludf.DUMMYFUNCTION("""COMPUTED_VALUE"""),45419.66666666667)</f>
        <v>45419.66667</v>
      </c>
      <c r="K89" s="1">
        <f>IFERROR(__xludf.DUMMYFUNCTION("""COMPUTED_VALUE"""),1310.53)</f>
        <v>1310.53</v>
      </c>
      <c r="M89" s="2">
        <f>IFERROR(__xludf.DUMMYFUNCTION("""COMPUTED_VALUE"""),45419.66666666667)</f>
        <v>45419.66667</v>
      </c>
      <c r="N89" s="1">
        <f>IFERROR(__xludf.DUMMYFUNCTION("""COMPUTED_VALUE"""),1.5801807E7)</f>
        <v>15801807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IFERROR(__xludf.DUMMYFUNCTION("""COMPUTED_VALUE"""),1312.53)</f>
        <v>1312.53</v>
      </c>
      <c r="D90" s="2">
        <f>IFERROR(__xludf.DUMMYFUNCTION("""COMPUTED_VALUE"""),45420.66666666667)</f>
        <v>45420.66667</v>
      </c>
      <c r="E90" s="1">
        <f>IFERROR(__xludf.DUMMYFUNCTION("""COMPUTED_VALUE"""),1315.31)</f>
        <v>1315.31</v>
      </c>
      <c r="G90" s="2">
        <f>IFERROR(__xludf.DUMMYFUNCTION("""COMPUTED_VALUE"""),45420.66666666667)</f>
        <v>45420.66667</v>
      </c>
      <c r="H90" s="1">
        <f>IFERROR(__xludf.DUMMYFUNCTION("""COMPUTED_VALUE"""),1304.39)</f>
        <v>1304.39</v>
      </c>
      <c r="J90" s="2">
        <f>IFERROR(__xludf.DUMMYFUNCTION("""COMPUTED_VALUE"""),45420.66666666667)</f>
        <v>45420.66667</v>
      </c>
      <c r="K90" s="1">
        <f>IFERROR(__xludf.DUMMYFUNCTION("""COMPUTED_VALUE"""),1305.25)</f>
        <v>1305.25</v>
      </c>
      <c r="M90" s="2">
        <f>IFERROR(__xludf.DUMMYFUNCTION("""COMPUTED_VALUE"""),45420.66666666667)</f>
        <v>45420.66667</v>
      </c>
      <c r="N90" s="1">
        <f>IFERROR(__xludf.DUMMYFUNCTION("""COMPUTED_VALUE"""),1.6942384E7)</f>
        <v>16942384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IFERROR(__xludf.DUMMYFUNCTION("""COMPUTED_VALUE"""),1305.91)</f>
        <v>1305.91</v>
      </c>
      <c r="D91" s="2">
        <f>IFERROR(__xludf.DUMMYFUNCTION("""COMPUTED_VALUE"""),45421.66666666667)</f>
        <v>45421.66667</v>
      </c>
      <c r="E91" s="1">
        <f>IFERROR(__xludf.DUMMYFUNCTION("""COMPUTED_VALUE"""),1315.01)</f>
        <v>1315.01</v>
      </c>
      <c r="G91" s="2">
        <f>IFERROR(__xludf.DUMMYFUNCTION("""COMPUTED_VALUE"""),45421.66666666667)</f>
        <v>45421.66667</v>
      </c>
      <c r="H91" s="1">
        <f>IFERROR(__xludf.DUMMYFUNCTION("""COMPUTED_VALUE"""),1305.46)</f>
        <v>1305.46</v>
      </c>
      <c r="J91" s="2">
        <f>IFERROR(__xludf.DUMMYFUNCTION("""COMPUTED_VALUE"""),45421.66666666667)</f>
        <v>45421.66667</v>
      </c>
      <c r="K91" s="1">
        <f>IFERROR(__xludf.DUMMYFUNCTION("""COMPUTED_VALUE"""),1312.91)</f>
        <v>1312.91</v>
      </c>
      <c r="M91" s="2">
        <f>IFERROR(__xludf.DUMMYFUNCTION("""COMPUTED_VALUE"""),45421.66666666667)</f>
        <v>45421.66667</v>
      </c>
      <c r="N91" s="1">
        <f>IFERROR(__xludf.DUMMYFUNCTION("""COMPUTED_VALUE"""),1.285521E7)</f>
        <v>12855210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IFERROR(__xludf.DUMMYFUNCTION("""COMPUTED_VALUE"""),1313.17)</f>
        <v>1313.17</v>
      </c>
      <c r="D92" s="2">
        <f>IFERROR(__xludf.DUMMYFUNCTION("""COMPUTED_VALUE"""),45422.66666666667)</f>
        <v>45422.66667</v>
      </c>
      <c r="E92" s="1">
        <f>IFERROR(__xludf.DUMMYFUNCTION("""COMPUTED_VALUE"""),1323.32)</f>
        <v>1323.32</v>
      </c>
      <c r="G92" s="2">
        <f>IFERROR(__xludf.DUMMYFUNCTION("""COMPUTED_VALUE"""),45422.66666666667)</f>
        <v>45422.66667</v>
      </c>
      <c r="H92" s="1">
        <f>IFERROR(__xludf.DUMMYFUNCTION("""COMPUTED_VALUE"""),1310.42)</f>
        <v>1310.42</v>
      </c>
      <c r="J92" s="2">
        <f>IFERROR(__xludf.DUMMYFUNCTION("""COMPUTED_VALUE"""),45422.66666666667)</f>
        <v>45422.66667</v>
      </c>
      <c r="K92" s="1">
        <f>IFERROR(__xludf.DUMMYFUNCTION("""COMPUTED_VALUE"""),1320.04)</f>
        <v>1320.04</v>
      </c>
      <c r="M92" s="2">
        <f>IFERROR(__xludf.DUMMYFUNCTION("""COMPUTED_VALUE"""),45422.66666666667)</f>
        <v>45422.66667</v>
      </c>
      <c r="N92" s="1">
        <f>IFERROR(__xludf.DUMMYFUNCTION("""COMPUTED_VALUE"""),1.1264687E7)</f>
        <v>11264687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IFERROR(__xludf.DUMMYFUNCTION("""COMPUTED_VALUE"""),1320.07)</f>
        <v>1320.07</v>
      </c>
      <c r="D93" s="2">
        <f>IFERROR(__xludf.DUMMYFUNCTION("""COMPUTED_VALUE"""),45425.66666666667)</f>
        <v>45425.66667</v>
      </c>
      <c r="E93" s="1">
        <f>IFERROR(__xludf.DUMMYFUNCTION("""COMPUTED_VALUE"""),1326.09)</f>
        <v>1326.09</v>
      </c>
      <c r="G93" s="2">
        <f>IFERROR(__xludf.DUMMYFUNCTION("""COMPUTED_VALUE"""),45425.66666666667)</f>
        <v>45425.66667</v>
      </c>
      <c r="H93" s="1">
        <f>IFERROR(__xludf.DUMMYFUNCTION("""COMPUTED_VALUE"""),1308.68)</f>
        <v>1308.68</v>
      </c>
      <c r="J93" s="2">
        <f>IFERROR(__xludf.DUMMYFUNCTION("""COMPUTED_VALUE"""),45425.66666666667)</f>
        <v>45425.66667</v>
      </c>
      <c r="K93" s="1">
        <f>IFERROR(__xludf.DUMMYFUNCTION("""COMPUTED_VALUE"""),1312.36)</f>
        <v>1312.36</v>
      </c>
      <c r="M93" s="2">
        <f>IFERROR(__xludf.DUMMYFUNCTION("""COMPUTED_VALUE"""),45425.66666666667)</f>
        <v>45425.66667</v>
      </c>
      <c r="N93" s="1">
        <f>IFERROR(__xludf.DUMMYFUNCTION("""COMPUTED_VALUE"""),1.2256317E7)</f>
        <v>12256317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IFERROR(__xludf.DUMMYFUNCTION("""COMPUTED_VALUE"""),1312.27)</f>
        <v>1312.27</v>
      </c>
      <c r="D94" s="2">
        <f>IFERROR(__xludf.DUMMYFUNCTION("""COMPUTED_VALUE"""),45426.66666666667)</f>
        <v>45426.66667</v>
      </c>
      <c r="E94" s="1">
        <f>IFERROR(__xludf.DUMMYFUNCTION("""COMPUTED_VALUE"""),1313.01)</f>
        <v>1313.01</v>
      </c>
      <c r="G94" s="2">
        <f>IFERROR(__xludf.DUMMYFUNCTION("""COMPUTED_VALUE"""),45426.66666666667)</f>
        <v>45426.66667</v>
      </c>
      <c r="H94" s="1">
        <f>IFERROR(__xludf.DUMMYFUNCTION("""COMPUTED_VALUE"""),1297.52)</f>
        <v>1297.52</v>
      </c>
      <c r="J94" s="2">
        <f>IFERROR(__xludf.DUMMYFUNCTION("""COMPUTED_VALUE"""),45426.66666666667)</f>
        <v>45426.66667</v>
      </c>
      <c r="K94" s="1">
        <f>IFERROR(__xludf.DUMMYFUNCTION("""COMPUTED_VALUE"""),1310.06)</f>
        <v>1310.06</v>
      </c>
      <c r="M94" s="2">
        <f>IFERROR(__xludf.DUMMYFUNCTION("""COMPUTED_VALUE"""),45426.66666666667)</f>
        <v>45426.66667</v>
      </c>
      <c r="N94" s="1">
        <f>IFERROR(__xludf.DUMMYFUNCTION("""COMPUTED_VALUE"""),1.4342155E7)</f>
        <v>14342155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IFERROR(__xludf.DUMMYFUNCTION("""COMPUTED_VALUE"""),1309.36)</f>
        <v>1309.36</v>
      </c>
      <c r="D95" s="2">
        <f>IFERROR(__xludf.DUMMYFUNCTION("""COMPUTED_VALUE"""),45427.66666666667)</f>
        <v>45427.66667</v>
      </c>
      <c r="E95" s="1">
        <f>IFERROR(__xludf.DUMMYFUNCTION("""COMPUTED_VALUE"""),1314.84)</f>
        <v>1314.84</v>
      </c>
      <c r="G95" s="2">
        <f>IFERROR(__xludf.DUMMYFUNCTION("""COMPUTED_VALUE"""),45427.66666666667)</f>
        <v>45427.66667</v>
      </c>
      <c r="H95" s="1">
        <f>IFERROR(__xludf.DUMMYFUNCTION("""COMPUTED_VALUE"""),1305.8)</f>
        <v>1305.8</v>
      </c>
      <c r="J95" s="2">
        <f>IFERROR(__xludf.DUMMYFUNCTION("""COMPUTED_VALUE"""),45427.66666666667)</f>
        <v>45427.66667</v>
      </c>
      <c r="K95" s="1">
        <f>IFERROR(__xludf.DUMMYFUNCTION("""COMPUTED_VALUE"""),1313.48)</f>
        <v>1313.48</v>
      </c>
      <c r="M95" s="2">
        <f>IFERROR(__xludf.DUMMYFUNCTION("""COMPUTED_VALUE"""),45427.66666666667)</f>
        <v>45427.66667</v>
      </c>
      <c r="N95" s="1">
        <f>IFERROR(__xludf.DUMMYFUNCTION("""COMPUTED_VALUE"""),1.2294685E7)</f>
        <v>12294685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IFERROR(__xludf.DUMMYFUNCTION("""COMPUTED_VALUE"""),1313.65)</f>
        <v>1313.65</v>
      </c>
      <c r="D96" s="2">
        <f>IFERROR(__xludf.DUMMYFUNCTION("""COMPUTED_VALUE"""),45428.66666666667)</f>
        <v>45428.66667</v>
      </c>
      <c r="E96" s="1">
        <f>IFERROR(__xludf.DUMMYFUNCTION("""COMPUTED_VALUE"""),1324.59)</f>
        <v>1324.59</v>
      </c>
      <c r="G96" s="2">
        <f>IFERROR(__xludf.DUMMYFUNCTION("""COMPUTED_VALUE"""),45428.66666666667)</f>
        <v>45428.66667</v>
      </c>
      <c r="H96" s="1">
        <f>IFERROR(__xludf.DUMMYFUNCTION("""COMPUTED_VALUE"""),1313.65)</f>
        <v>1313.65</v>
      </c>
      <c r="J96" s="2">
        <f>IFERROR(__xludf.DUMMYFUNCTION("""COMPUTED_VALUE"""),45428.66666666667)</f>
        <v>45428.66667</v>
      </c>
      <c r="K96" s="1">
        <f>IFERROR(__xludf.DUMMYFUNCTION("""COMPUTED_VALUE"""),1320.67)</f>
        <v>1320.67</v>
      </c>
      <c r="M96" s="2">
        <f>IFERROR(__xludf.DUMMYFUNCTION("""COMPUTED_VALUE"""),45428.66666666667)</f>
        <v>45428.66667</v>
      </c>
      <c r="N96" s="1">
        <f>IFERROR(__xludf.DUMMYFUNCTION("""COMPUTED_VALUE"""),1.4422005E7)</f>
        <v>14422005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IFERROR(__xludf.DUMMYFUNCTION("""COMPUTED_VALUE"""),1319.86)</f>
        <v>1319.86</v>
      </c>
      <c r="D97" s="2">
        <f>IFERROR(__xludf.DUMMYFUNCTION("""COMPUTED_VALUE"""),45429.66666666667)</f>
        <v>45429.66667</v>
      </c>
      <c r="E97" s="1">
        <f>IFERROR(__xludf.DUMMYFUNCTION("""COMPUTED_VALUE"""),1320.28)</f>
        <v>1320.28</v>
      </c>
      <c r="G97" s="2">
        <f>IFERROR(__xludf.DUMMYFUNCTION("""COMPUTED_VALUE"""),45429.66666666667)</f>
        <v>45429.66667</v>
      </c>
      <c r="H97" s="1">
        <f>IFERROR(__xludf.DUMMYFUNCTION("""COMPUTED_VALUE"""),1312.88)</f>
        <v>1312.88</v>
      </c>
      <c r="J97" s="2">
        <f>IFERROR(__xludf.DUMMYFUNCTION("""COMPUTED_VALUE"""),45429.66666666667)</f>
        <v>45429.66667</v>
      </c>
      <c r="K97" s="1">
        <f>IFERROR(__xludf.DUMMYFUNCTION("""COMPUTED_VALUE"""),1317.81)</f>
        <v>1317.81</v>
      </c>
      <c r="M97" s="2">
        <f>IFERROR(__xludf.DUMMYFUNCTION("""COMPUTED_VALUE"""),45429.66666666667)</f>
        <v>45429.66667</v>
      </c>
      <c r="N97" s="1">
        <f>IFERROR(__xludf.DUMMYFUNCTION("""COMPUTED_VALUE"""),1.2695669E7)</f>
        <v>12695669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IFERROR(__xludf.DUMMYFUNCTION("""COMPUTED_VALUE"""),1317.81)</f>
        <v>1317.81</v>
      </c>
      <c r="D98" s="2">
        <f>IFERROR(__xludf.DUMMYFUNCTION("""COMPUTED_VALUE"""),45432.66666666667)</f>
        <v>45432.66667</v>
      </c>
      <c r="E98" s="1">
        <f>IFERROR(__xludf.DUMMYFUNCTION("""COMPUTED_VALUE"""),1319.01)</f>
        <v>1319.01</v>
      </c>
      <c r="G98" s="2">
        <f>IFERROR(__xludf.DUMMYFUNCTION("""COMPUTED_VALUE"""),45432.66666666667)</f>
        <v>45432.66667</v>
      </c>
      <c r="H98" s="1">
        <f>IFERROR(__xludf.DUMMYFUNCTION("""COMPUTED_VALUE"""),1311.85)</f>
        <v>1311.85</v>
      </c>
      <c r="J98" s="2">
        <f>IFERROR(__xludf.DUMMYFUNCTION("""COMPUTED_VALUE"""),45432.66666666667)</f>
        <v>45432.66667</v>
      </c>
      <c r="K98" s="1">
        <f>IFERROR(__xludf.DUMMYFUNCTION("""COMPUTED_VALUE"""),1315.85)</f>
        <v>1315.85</v>
      </c>
      <c r="M98" s="2">
        <f>IFERROR(__xludf.DUMMYFUNCTION("""COMPUTED_VALUE"""),45432.66666666667)</f>
        <v>45432.66667</v>
      </c>
      <c r="N98" s="1">
        <f>IFERROR(__xludf.DUMMYFUNCTION("""COMPUTED_VALUE"""),1.1763581E7)</f>
        <v>11763581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IFERROR(__xludf.DUMMYFUNCTION("""COMPUTED_VALUE"""),1316.1)</f>
        <v>1316.1</v>
      </c>
      <c r="D99" s="2">
        <f>IFERROR(__xludf.DUMMYFUNCTION("""COMPUTED_VALUE"""),45433.66666666667)</f>
        <v>45433.66667</v>
      </c>
      <c r="E99" s="1">
        <f>IFERROR(__xludf.DUMMYFUNCTION("""COMPUTED_VALUE"""),1324.3)</f>
        <v>1324.3</v>
      </c>
      <c r="G99" s="2">
        <f>IFERROR(__xludf.DUMMYFUNCTION("""COMPUTED_VALUE"""),45433.66666666667)</f>
        <v>45433.66667</v>
      </c>
      <c r="H99" s="1">
        <f>IFERROR(__xludf.DUMMYFUNCTION("""COMPUTED_VALUE"""),1315.67)</f>
        <v>1315.67</v>
      </c>
      <c r="J99" s="2">
        <f>IFERROR(__xludf.DUMMYFUNCTION("""COMPUTED_VALUE"""),45433.66666666667)</f>
        <v>45433.66667</v>
      </c>
      <c r="K99" s="1">
        <f>IFERROR(__xludf.DUMMYFUNCTION("""COMPUTED_VALUE"""),1323.36)</f>
        <v>1323.36</v>
      </c>
      <c r="M99" s="2">
        <f>IFERROR(__xludf.DUMMYFUNCTION("""COMPUTED_VALUE"""),45433.66666666667)</f>
        <v>45433.66667</v>
      </c>
      <c r="N99" s="1">
        <f>IFERROR(__xludf.DUMMYFUNCTION("""COMPUTED_VALUE"""),1.4332725E7)</f>
        <v>14332725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IFERROR(__xludf.DUMMYFUNCTION("""COMPUTED_VALUE"""),1322.1)</f>
        <v>1322.1</v>
      </c>
      <c r="D100" s="2">
        <f>IFERROR(__xludf.DUMMYFUNCTION("""COMPUTED_VALUE"""),45434.66666666667)</f>
        <v>45434.66667</v>
      </c>
      <c r="E100" s="1">
        <f>IFERROR(__xludf.DUMMYFUNCTION("""COMPUTED_VALUE"""),1323.58)</f>
        <v>1323.58</v>
      </c>
      <c r="G100" s="2">
        <f>IFERROR(__xludf.DUMMYFUNCTION("""COMPUTED_VALUE"""),45434.66666666667)</f>
        <v>45434.66667</v>
      </c>
      <c r="H100" s="1">
        <f>IFERROR(__xludf.DUMMYFUNCTION("""COMPUTED_VALUE"""),1318.17)</f>
        <v>1318.17</v>
      </c>
      <c r="J100" s="2">
        <f>IFERROR(__xludf.DUMMYFUNCTION("""COMPUTED_VALUE"""),45434.66666666667)</f>
        <v>45434.66667</v>
      </c>
      <c r="K100" s="1">
        <f>IFERROR(__xludf.DUMMYFUNCTION("""COMPUTED_VALUE"""),1319.75)</f>
        <v>1319.75</v>
      </c>
      <c r="M100" s="2">
        <f>IFERROR(__xludf.DUMMYFUNCTION("""COMPUTED_VALUE"""),45434.66666666667)</f>
        <v>45434.66667</v>
      </c>
      <c r="N100" s="1">
        <f>IFERROR(__xludf.DUMMYFUNCTION("""COMPUTED_VALUE"""),1.1593192E7)</f>
        <v>11593192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IFERROR(__xludf.DUMMYFUNCTION("""COMPUTED_VALUE"""),1315.67)</f>
        <v>1315.67</v>
      </c>
      <c r="D101" s="2">
        <f>IFERROR(__xludf.DUMMYFUNCTION("""COMPUTED_VALUE"""),45435.66666666667)</f>
        <v>45435.66667</v>
      </c>
      <c r="E101" s="1">
        <f>IFERROR(__xludf.DUMMYFUNCTION("""COMPUTED_VALUE"""),1321.26)</f>
        <v>1321.26</v>
      </c>
      <c r="G101" s="2">
        <f>IFERROR(__xludf.DUMMYFUNCTION("""COMPUTED_VALUE"""),45435.66666666667)</f>
        <v>45435.66667</v>
      </c>
      <c r="H101" s="1">
        <f>IFERROR(__xludf.DUMMYFUNCTION("""COMPUTED_VALUE"""),1300.87)</f>
        <v>1300.87</v>
      </c>
      <c r="J101" s="2">
        <f>IFERROR(__xludf.DUMMYFUNCTION("""COMPUTED_VALUE"""),45435.66666666667)</f>
        <v>45435.66667</v>
      </c>
      <c r="K101" s="1">
        <f>IFERROR(__xludf.DUMMYFUNCTION("""COMPUTED_VALUE"""),1301.94)</f>
        <v>1301.94</v>
      </c>
      <c r="M101" s="2">
        <f>IFERROR(__xludf.DUMMYFUNCTION("""COMPUTED_VALUE"""),45435.66666666667)</f>
        <v>45435.66667</v>
      </c>
      <c r="N101" s="1">
        <f>IFERROR(__xludf.DUMMYFUNCTION("""COMPUTED_VALUE"""),1.265058E7)</f>
        <v>12650580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IFERROR(__xludf.DUMMYFUNCTION("""COMPUTED_VALUE"""),1302.4)</f>
        <v>1302.4</v>
      </c>
      <c r="D102" s="2">
        <f>IFERROR(__xludf.DUMMYFUNCTION("""COMPUTED_VALUE"""),45436.66666666667)</f>
        <v>45436.66667</v>
      </c>
      <c r="E102" s="1">
        <f>IFERROR(__xludf.DUMMYFUNCTION("""COMPUTED_VALUE"""),1307.94)</f>
        <v>1307.94</v>
      </c>
      <c r="G102" s="2">
        <f>IFERROR(__xludf.DUMMYFUNCTION("""COMPUTED_VALUE"""),45436.66666666667)</f>
        <v>45436.66667</v>
      </c>
      <c r="H102" s="1">
        <f>IFERROR(__xludf.DUMMYFUNCTION("""COMPUTED_VALUE"""),1298.98)</f>
        <v>1298.98</v>
      </c>
      <c r="J102" s="2">
        <f>IFERROR(__xludf.DUMMYFUNCTION("""COMPUTED_VALUE"""),45436.66666666667)</f>
        <v>45436.66667</v>
      </c>
      <c r="K102" s="1">
        <f>IFERROR(__xludf.DUMMYFUNCTION("""COMPUTED_VALUE"""),1300.4)</f>
        <v>1300.4</v>
      </c>
      <c r="M102" s="2">
        <f>IFERROR(__xludf.DUMMYFUNCTION("""COMPUTED_VALUE"""),45436.66666666667)</f>
        <v>45436.66667</v>
      </c>
      <c r="N102" s="1">
        <f>IFERROR(__xludf.DUMMYFUNCTION("""COMPUTED_VALUE"""),9717182.0)</f>
        <v>9717182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IFERROR(__xludf.DUMMYFUNCTION("""COMPUTED_VALUE"""),1298.92)</f>
        <v>1298.92</v>
      </c>
      <c r="D103" s="2">
        <f>IFERROR(__xludf.DUMMYFUNCTION("""COMPUTED_VALUE"""),45440.66666666667)</f>
        <v>45440.66667</v>
      </c>
      <c r="E103" s="1">
        <f>IFERROR(__xludf.DUMMYFUNCTION("""COMPUTED_VALUE"""),1298.92)</f>
        <v>1298.92</v>
      </c>
      <c r="G103" s="2">
        <f>IFERROR(__xludf.DUMMYFUNCTION("""COMPUTED_VALUE"""),45440.66666666667)</f>
        <v>45440.66667</v>
      </c>
      <c r="H103" s="1">
        <f>IFERROR(__xludf.DUMMYFUNCTION("""COMPUTED_VALUE"""),1276.4)</f>
        <v>1276.4</v>
      </c>
      <c r="J103" s="2">
        <f>IFERROR(__xludf.DUMMYFUNCTION("""COMPUTED_VALUE"""),45440.66666666667)</f>
        <v>45440.66667</v>
      </c>
      <c r="K103" s="1">
        <f>IFERROR(__xludf.DUMMYFUNCTION("""COMPUTED_VALUE"""),1281.11)</f>
        <v>1281.11</v>
      </c>
      <c r="M103" s="2">
        <f>IFERROR(__xludf.DUMMYFUNCTION("""COMPUTED_VALUE"""),45440.66666666667)</f>
        <v>45440.66667</v>
      </c>
      <c r="N103" s="1">
        <f>IFERROR(__xludf.DUMMYFUNCTION("""COMPUTED_VALUE"""),1.6294793E7)</f>
        <v>16294793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IFERROR(__xludf.DUMMYFUNCTION("""COMPUTED_VALUE"""),1277.73)</f>
        <v>1277.73</v>
      </c>
      <c r="D104" s="2">
        <f>IFERROR(__xludf.DUMMYFUNCTION("""COMPUTED_VALUE"""),45441.66666666667)</f>
        <v>45441.66667</v>
      </c>
      <c r="E104" s="1">
        <f>IFERROR(__xludf.DUMMYFUNCTION("""COMPUTED_VALUE"""),1278.57)</f>
        <v>1278.57</v>
      </c>
      <c r="G104" s="2">
        <f>IFERROR(__xludf.DUMMYFUNCTION("""COMPUTED_VALUE"""),45441.66666666667)</f>
        <v>45441.66667</v>
      </c>
      <c r="H104" s="1">
        <f>IFERROR(__xludf.DUMMYFUNCTION("""COMPUTED_VALUE"""),1269.15)</f>
        <v>1269.15</v>
      </c>
      <c r="J104" s="2">
        <f>IFERROR(__xludf.DUMMYFUNCTION("""COMPUTED_VALUE"""),45441.66666666667)</f>
        <v>45441.66667</v>
      </c>
      <c r="K104" s="1">
        <f>IFERROR(__xludf.DUMMYFUNCTION("""COMPUTED_VALUE"""),1270.3)</f>
        <v>1270.3</v>
      </c>
      <c r="M104" s="2">
        <f>IFERROR(__xludf.DUMMYFUNCTION("""COMPUTED_VALUE"""),45441.66666666667)</f>
        <v>45441.66667</v>
      </c>
      <c r="N104" s="1">
        <f>IFERROR(__xludf.DUMMYFUNCTION("""COMPUTED_VALUE"""),1.2547341E7)</f>
        <v>12547341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IFERROR(__xludf.DUMMYFUNCTION("""COMPUTED_VALUE"""),1270.4)</f>
        <v>1270.4</v>
      </c>
      <c r="D105" s="2">
        <f>IFERROR(__xludf.DUMMYFUNCTION("""COMPUTED_VALUE"""),45442.66666666667)</f>
        <v>45442.66667</v>
      </c>
      <c r="E105" s="1">
        <f>IFERROR(__xludf.DUMMYFUNCTION("""COMPUTED_VALUE"""),1277.97)</f>
        <v>1277.97</v>
      </c>
      <c r="G105" s="2">
        <f>IFERROR(__xludf.DUMMYFUNCTION("""COMPUTED_VALUE"""),45442.66666666667)</f>
        <v>45442.66667</v>
      </c>
      <c r="H105" s="1">
        <f>IFERROR(__xludf.DUMMYFUNCTION("""COMPUTED_VALUE"""),1269.32)</f>
        <v>1269.32</v>
      </c>
      <c r="J105" s="2">
        <f>IFERROR(__xludf.DUMMYFUNCTION("""COMPUTED_VALUE"""),45442.66666666667)</f>
        <v>45442.66667</v>
      </c>
      <c r="K105" s="1">
        <f>IFERROR(__xludf.DUMMYFUNCTION("""COMPUTED_VALUE"""),1276.82)</f>
        <v>1276.82</v>
      </c>
      <c r="M105" s="2">
        <f>IFERROR(__xludf.DUMMYFUNCTION("""COMPUTED_VALUE"""),45442.66666666667)</f>
        <v>45442.66667</v>
      </c>
      <c r="N105" s="1">
        <f>IFERROR(__xludf.DUMMYFUNCTION("""COMPUTED_VALUE"""),1.3122591E7)</f>
        <v>13122591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IFERROR(__xludf.DUMMYFUNCTION("""COMPUTED_VALUE"""),1276.1)</f>
        <v>1276.1</v>
      </c>
      <c r="D106" s="2">
        <f>IFERROR(__xludf.DUMMYFUNCTION("""COMPUTED_VALUE"""),45443.66666666667)</f>
        <v>45443.66667</v>
      </c>
      <c r="E106" s="1">
        <f>IFERROR(__xludf.DUMMYFUNCTION("""COMPUTED_VALUE"""),1297.64)</f>
        <v>1297.64</v>
      </c>
      <c r="G106" s="2">
        <f>IFERROR(__xludf.DUMMYFUNCTION("""COMPUTED_VALUE"""),45443.66666666667)</f>
        <v>45443.66667</v>
      </c>
      <c r="H106" s="1">
        <f>IFERROR(__xludf.DUMMYFUNCTION("""COMPUTED_VALUE"""),1274.1)</f>
        <v>1274.1</v>
      </c>
      <c r="J106" s="2">
        <f>IFERROR(__xludf.DUMMYFUNCTION("""COMPUTED_VALUE"""),45443.66666666667)</f>
        <v>45443.66667</v>
      </c>
      <c r="K106" s="1">
        <f>IFERROR(__xludf.DUMMYFUNCTION("""COMPUTED_VALUE"""),1296.77)</f>
        <v>1296.77</v>
      </c>
      <c r="M106" s="2">
        <f>IFERROR(__xludf.DUMMYFUNCTION("""COMPUTED_VALUE"""),45443.66666666667)</f>
        <v>45443.66667</v>
      </c>
      <c r="N106" s="1">
        <f>IFERROR(__xludf.DUMMYFUNCTION("""COMPUTED_VALUE"""),2.6453407E7)</f>
        <v>26453407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IFERROR(__xludf.DUMMYFUNCTION("""COMPUTED_VALUE"""),1295.28)</f>
        <v>1295.28</v>
      </c>
      <c r="D107" s="2">
        <f>IFERROR(__xludf.DUMMYFUNCTION("""COMPUTED_VALUE"""),45446.66666666667)</f>
        <v>45446.66667</v>
      </c>
      <c r="E107" s="1">
        <f>IFERROR(__xludf.DUMMYFUNCTION("""COMPUTED_VALUE"""),1308.22)</f>
        <v>1308.22</v>
      </c>
      <c r="G107" s="2">
        <f>IFERROR(__xludf.DUMMYFUNCTION("""COMPUTED_VALUE"""),45446.66666666667)</f>
        <v>45446.66667</v>
      </c>
      <c r="H107" s="1">
        <f>IFERROR(__xludf.DUMMYFUNCTION("""COMPUTED_VALUE"""),1291.77)</f>
        <v>1291.77</v>
      </c>
      <c r="J107" s="2">
        <f>IFERROR(__xludf.DUMMYFUNCTION("""COMPUTED_VALUE"""),45446.66666666667)</f>
        <v>45446.66667</v>
      </c>
      <c r="K107" s="1">
        <f>IFERROR(__xludf.DUMMYFUNCTION("""COMPUTED_VALUE"""),1297.76)</f>
        <v>1297.76</v>
      </c>
      <c r="M107" s="2">
        <f>IFERROR(__xludf.DUMMYFUNCTION("""COMPUTED_VALUE"""),45446.66666666667)</f>
        <v>45446.66667</v>
      </c>
      <c r="N107" s="1">
        <f>IFERROR(__xludf.DUMMYFUNCTION("""COMPUTED_VALUE"""),1.4242091E7)</f>
        <v>14242091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IFERROR(__xludf.DUMMYFUNCTION("""COMPUTED_VALUE"""),1298.56)</f>
        <v>1298.56</v>
      </c>
      <c r="D108" s="2">
        <f>IFERROR(__xludf.DUMMYFUNCTION("""COMPUTED_VALUE"""),45447.66666666667)</f>
        <v>45447.66667</v>
      </c>
      <c r="E108" s="1">
        <f>IFERROR(__xludf.DUMMYFUNCTION("""COMPUTED_VALUE"""),1318.05)</f>
        <v>1318.05</v>
      </c>
      <c r="G108" s="2">
        <f>IFERROR(__xludf.DUMMYFUNCTION("""COMPUTED_VALUE"""),45447.66666666667)</f>
        <v>45447.66667</v>
      </c>
      <c r="H108" s="1">
        <f>IFERROR(__xludf.DUMMYFUNCTION("""COMPUTED_VALUE"""),1297.39)</f>
        <v>1297.39</v>
      </c>
      <c r="J108" s="2">
        <f>IFERROR(__xludf.DUMMYFUNCTION("""COMPUTED_VALUE"""),45447.66666666667)</f>
        <v>45447.66667</v>
      </c>
      <c r="K108" s="1">
        <f>IFERROR(__xludf.DUMMYFUNCTION("""COMPUTED_VALUE"""),1316.2)</f>
        <v>1316.2</v>
      </c>
      <c r="M108" s="2">
        <f>IFERROR(__xludf.DUMMYFUNCTION("""COMPUTED_VALUE"""),45447.66666666667)</f>
        <v>45447.66667</v>
      </c>
      <c r="N108" s="1">
        <f>IFERROR(__xludf.DUMMYFUNCTION("""COMPUTED_VALUE"""),1.6030812E7)</f>
        <v>16030812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IFERROR(__xludf.DUMMYFUNCTION("""COMPUTED_VALUE"""),1315.7)</f>
        <v>1315.7</v>
      </c>
      <c r="D109" s="2">
        <f>IFERROR(__xludf.DUMMYFUNCTION("""COMPUTED_VALUE"""),45448.66666666667)</f>
        <v>45448.66667</v>
      </c>
      <c r="E109" s="1">
        <f>IFERROR(__xludf.DUMMYFUNCTION("""COMPUTED_VALUE"""),1315.93)</f>
        <v>1315.93</v>
      </c>
      <c r="G109" s="2">
        <f>IFERROR(__xludf.DUMMYFUNCTION("""COMPUTED_VALUE"""),45448.66666666667)</f>
        <v>45448.66667</v>
      </c>
      <c r="H109" s="1">
        <f>IFERROR(__xludf.DUMMYFUNCTION("""COMPUTED_VALUE"""),1301.85)</f>
        <v>1301.85</v>
      </c>
      <c r="J109" s="2">
        <f>IFERROR(__xludf.DUMMYFUNCTION("""COMPUTED_VALUE"""),45448.66666666667)</f>
        <v>45448.66667</v>
      </c>
      <c r="K109" s="1">
        <f>IFERROR(__xludf.DUMMYFUNCTION("""COMPUTED_VALUE"""),1309.72)</f>
        <v>1309.72</v>
      </c>
      <c r="M109" s="2">
        <f>IFERROR(__xludf.DUMMYFUNCTION("""COMPUTED_VALUE"""),45448.66666666667)</f>
        <v>45448.66667</v>
      </c>
      <c r="N109" s="1">
        <f>IFERROR(__xludf.DUMMYFUNCTION("""COMPUTED_VALUE"""),1.1814542E7)</f>
        <v>11814542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IFERROR(__xludf.DUMMYFUNCTION("""COMPUTED_VALUE"""),1309.93)</f>
        <v>1309.93</v>
      </c>
      <c r="D110" s="2">
        <f>IFERROR(__xludf.DUMMYFUNCTION("""COMPUTED_VALUE"""),45449.66666666667)</f>
        <v>45449.66667</v>
      </c>
      <c r="E110" s="1">
        <f>IFERROR(__xludf.DUMMYFUNCTION("""COMPUTED_VALUE"""),1325.58)</f>
        <v>1325.58</v>
      </c>
      <c r="G110" s="2">
        <f>IFERROR(__xludf.DUMMYFUNCTION("""COMPUTED_VALUE"""),45449.66666666667)</f>
        <v>45449.66667</v>
      </c>
      <c r="H110" s="1">
        <f>IFERROR(__xludf.DUMMYFUNCTION("""COMPUTED_VALUE"""),1303.42)</f>
        <v>1303.42</v>
      </c>
      <c r="J110" s="2">
        <f>IFERROR(__xludf.DUMMYFUNCTION("""COMPUTED_VALUE"""),45449.66666666667)</f>
        <v>45449.66667</v>
      </c>
      <c r="K110" s="1">
        <f>IFERROR(__xludf.DUMMYFUNCTION("""COMPUTED_VALUE"""),1324.08)</f>
        <v>1324.08</v>
      </c>
      <c r="M110" s="2">
        <f>IFERROR(__xludf.DUMMYFUNCTION("""COMPUTED_VALUE"""),45449.66666666667)</f>
        <v>45449.66667</v>
      </c>
      <c r="N110" s="1">
        <f>IFERROR(__xludf.DUMMYFUNCTION("""COMPUTED_VALUE"""),1.4430956E7)</f>
        <v>14430956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IFERROR(__xludf.DUMMYFUNCTION("""COMPUTED_VALUE"""),1324.23)</f>
        <v>1324.23</v>
      </c>
      <c r="D111" s="2">
        <f>IFERROR(__xludf.DUMMYFUNCTION("""COMPUTED_VALUE"""),45450.66666666667)</f>
        <v>45450.66667</v>
      </c>
      <c r="E111" s="1">
        <f>IFERROR(__xludf.DUMMYFUNCTION("""COMPUTED_VALUE"""),1327.81)</f>
        <v>1327.81</v>
      </c>
      <c r="G111" s="2">
        <f>IFERROR(__xludf.DUMMYFUNCTION("""COMPUTED_VALUE"""),45450.66666666667)</f>
        <v>45450.66667</v>
      </c>
      <c r="H111" s="1">
        <f>IFERROR(__xludf.DUMMYFUNCTION("""COMPUTED_VALUE"""),1312.54)</f>
        <v>1312.54</v>
      </c>
      <c r="J111" s="2">
        <f>IFERROR(__xludf.DUMMYFUNCTION("""COMPUTED_VALUE"""),45450.66666666667)</f>
        <v>45450.66667</v>
      </c>
      <c r="K111" s="1">
        <f>IFERROR(__xludf.DUMMYFUNCTION("""COMPUTED_VALUE"""),1313.97)</f>
        <v>1313.97</v>
      </c>
      <c r="M111" s="2">
        <f>IFERROR(__xludf.DUMMYFUNCTION("""COMPUTED_VALUE"""),45450.66666666667)</f>
        <v>45450.66667</v>
      </c>
      <c r="N111" s="1">
        <f>IFERROR(__xludf.DUMMYFUNCTION("""COMPUTED_VALUE"""),1.1561539E7)</f>
        <v>11561539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IFERROR(__xludf.DUMMYFUNCTION("""COMPUTED_VALUE"""),1312.72)</f>
        <v>1312.72</v>
      </c>
      <c r="D112" s="2">
        <f>IFERROR(__xludf.DUMMYFUNCTION("""COMPUTED_VALUE"""),45453.66666666667)</f>
        <v>45453.66667</v>
      </c>
      <c r="E112" s="1">
        <f>IFERROR(__xludf.DUMMYFUNCTION("""COMPUTED_VALUE"""),1318.85)</f>
        <v>1318.85</v>
      </c>
      <c r="G112" s="2">
        <f>IFERROR(__xludf.DUMMYFUNCTION("""COMPUTED_VALUE"""),45453.66666666667)</f>
        <v>45453.66667</v>
      </c>
      <c r="H112" s="1">
        <f>IFERROR(__xludf.DUMMYFUNCTION("""COMPUTED_VALUE"""),1305.66)</f>
        <v>1305.66</v>
      </c>
      <c r="J112" s="2">
        <f>IFERROR(__xludf.DUMMYFUNCTION("""COMPUTED_VALUE"""),45453.66666666667)</f>
        <v>45453.66667</v>
      </c>
      <c r="K112" s="1">
        <f>IFERROR(__xludf.DUMMYFUNCTION("""COMPUTED_VALUE"""),1316.23)</f>
        <v>1316.23</v>
      </c>
      <c r="M112" s="2">
        <f>IFERROR(__xludf.DUMMYFUNCTION("""COMPUTED_VALUE"""),45453.66666666667)</f>
        <v>45453.66667</v>
      </c>
      <c r="N112" s="1">
        <f>IFERROR(__xludf.DUMMYFUNCTION("""COMPUTED_VALUE"""),1.1203906E7)</f>
        <v>11203906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IFERROR(__xludf.DUMMYFUNCTION("""COMPUTED_VALUE"""),1315.88)</f>
        <v>1315.88</v>
      </c>
      <c r="D113" s="2">
        <f>IFERROR(__xludf.DUMMYFUNCTION("""COMPUTED_VALUE"""),45454.66666666667)</f>
        <v>45454.66667</v>
      </c>
      <c r="E113" s="1">
        <f>IFERROR(__xludf.DUMMYFUNCTION("""COMPUTED_VALUE"""),1317.51)</f>
        <v>1317.51</v>
      </c>
      <c r="G113" s="2">
        <f>IFERROR(__xludf.DUMMYFUNCTION("""COMPUTED_VALUE"""),45454.66666666667)</f>
        <v>45454.66667</v>
      </c>
      <c r="H113" s="1">
        <f>IFERROR(__xludf.DUMMYFUNCTION("""COMPUTED_VALUE"""),1305.57)</f>
        <v>1305.57</v>
      </c>
      <c r="J113" s="2">
        <f>IFERROR(__xludf.DUMMYFUNCTION("""COMPUTED_VALUE"""),45454.66666666667)</f>
        <v>45454.66667</v>
      </c>
      <c r="K113" s="1">
        <f>IFERROR(__xludf.DUMMYFUNCTION("""COMPUTED_VALUE"""),1317.51)</f>
        <v>1317.51</v>
      </c>
      <c r="M113" s="2">
        <f>IFERROR(__xludf.DUMMYFUNCTION("""COMPUTED_VALUE"""),45454.66666666667)</f>
        <v>45454.66667</v>
      </c>
      <c r="N113" s="1">
        <f>IFERROR(__xludf.DUMMYFUNCTION("""COMPUTED_VALUE"""),1.1993799E7)</f>
        <v>11993799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IFERROR(__xludf.DUMMYFUNCTION("""COMPUTED_VALUE"""),1317.56)</f>
        <v>1317.56</v>
      </c>
      <c r="D114" s="2">
        <f>IFERROR(__xludf.DUMMYFUNCTION("""COMPUTED_VALUE"""),45455.66666666667)</f>
        <v>45455.66667</v>
      </c>
      <c r="E114" s="1">
        <f>IFERROR(__xludf.DUMMYFUNCTION("""COMPUTED_VALUE"""),1317.56)</f>
        <v>1317.56</v>
      </c>
      <c r="G114" s="2">
        <f>IFERROR(__xludf.DUMMYFUNCTION("""COMPUTED_VALUE"""),45455.66666666667)</f>
        <v>45455.66667</v>
      </c>
      <c r="H114" s="1">
        <f>IFERROR(__xludf.DUMMYFUNCTION("""COMPUTED_VALUE"""),1295.1)</f>
        <v>1295.1</v>
      </c>
      <c r="J114" s="2">
        <f>IFERROR(__xludf.DUMMYFUNCTION("""COMPUTED_VALUE"""),45455.66666666667)</f>
        <v>45455.66667</v>
      </c>
      <c r="K114" s="1">
        <f>IFERROR(__xludf.DUMMYFUNCTION("""COMPUTED_VALUE"""),1301.73)</f>
        <v>1301.73</v>
      </c>
      <c r="M114" s="2">
        <f>IFERROR(__xludf.DUMMYFUNCTION("""COMPUTED_VALUE"""),45455.66666666667)</f>
        <v>45455.66667</v>
      </c>
      <c r="N114" s="1">
        <f>IFERROR(__xludf.DUMMYFUNCTION("""COMPUTED_VALUE"""),1.4068826E7)</f>
        <v>14068826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IFERROR(__xludf.DUMMYFUNCTION("""COMPUTED_VALUE"""),1301.97)</f>
        <v>1301.97</v>
      </c>
      <c r="D115" s="2">
        <f>IFERROR(__xludf.DUMMYFUNCTION("""COMPUTED_VALUE"""),45456.66666666667)</f>
        <v>45456.66667</v>
      </c>
      <c r="E115" s="1">
        <f>IFERROR(__xludf.DUMMYFUNCTION("""COMPUTED_VALUE"""),1319.0)</f>
        <v>1319</v>
      </c>
      <c r="G115" s="2">
        <f>IFERROR(__xludf.DUMMYFUNCTION("""COMPUTED_VALUE"""),45456.66666666667)</f>
        <v>45456.66667</v>
      </c>
      <c r="H115" s="1">
        <f>IFERROR(__xludf.DUMMYFUNCTION("""COMPUTED_VALUE"""),1301.97)</f>
        <v>1301.97</v>
      </c>
      <c r="J115" s="2">
        <f>IFERROR(__xludf.DUMMYFUNCTION("""COMPUTED_VALUE"""),45456.66666666667)</f>
        <v>45456.66667</v>
      </c>
      <c r="K115" s="1">
        <f>IFERROR(__xludf.DUMMYFUNCTION("""COMPUTED_VALUE"""),1315.42)</f>
        <v>1315.42</v>
      </c>
      <c r="M115" s="2">
        <f>IFERROR(__xludf.DUMMYFUNCTION("""COMPUTED_VALUE"""),45456.66666666667)</f>
        <v>45456.66667</v>
      </c>
      <c r="N115" s="1">
        <f>IFERROR(__xludf.DUMMYFUNCTION("""COMPUTED_VALUE"""),1.5126852E7)</f>
        <v>15126852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IFERROR(__xludf.DUMMYFUNCTION("""COMPUTED_VALUE"""),1314.61)</f>
        <v>1314.61</v>
      </c>
      <c r="D116" s="2">
        <f>IFERROR(__xludf.DUMMYFUNCTION("""COMPUTED_VALUE"""),45457.66666666667)</f>
        <v>45457.66667</v>
      </c>
      <c r="E116" s="1">
        <f>IFERROR(__xludf.DUMMYFUNCTION("""COMPUTED_VALUE"""),1319.1)</f>
        <v>1319.1</v>
      </c>
      <c r="G116" s="2">
        <f>IFERROR(__xludf.DUMMYFUNCTION("""COMPUTED_VALUE"""),45457.66666666667)</f>
        <v>45457.66667</v>
      </c>
      <c r="H116" s="1">
        <f>IFERROR(__xludf.DUMMYFUNCTION("""COMPUTED_VALUE"""),1305.98)</f>
        <v>1305.98</v>
      </c>
      <c r="J116" s="2">
        <f>IFERROR(__xludf.DUMMYFUNCTION("""COMPUTED_VALUE"""),45457.66666666667)</f>
        <v>45457.66667</v>
      </c>
      <c r="K116" s="1">
        <f>IFERROR(__xludf.DUMMYFUNCTION("""COMPUTED_VALUE"""),1318.27)</f>
        <v>1318.27</v>
      </c>
      <c r="M116" s="2">
        <f>IFERROR(__xludf.DUMMYFUNCTION("""COMPUTED_VALUE"""),45457.66666666667)</f>
        <v>45457.66667</v>
      </c>
      <c r="N116" s="1">
        <f>IFERROR(__xludf.DUMMYFUNCTION("""COMPUTED_VALUE"""),1.0366117E7)</f>
        <v>10366117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IFERROR(__xludf.DUMMYFUNCTION("""COMPUTED_VALUE"""),1317.37)</f>
        <v>1317.37</v>
      </c>
      <c r="D117" s="2">
        <f>IFERROR(__xludf.DUMMYFUNCTION("""COMPUTED_VALUE"""),45460.66666666667)</f>
        <v>45460.66667</v>
      </c>
      <c r="E117" s="1">
        <f>IFERROR(__xludf.DUMMYFUNCTION("""COMPUTED_VALUE"""),1335.19)</f>
        <v>1335.19</v>
      </c>
      <c r="G117" s="2">
        <f>IFERROR(__xludf.DUMMYFUNCTION("""COMPUTED_VALUE"""),45460.66666666667)</f>
        <v>45460.66667</v>
      </c>
      <c r="H117" s="1">
        <f>IFERROR(__xludf.DUMMYFUNCTION("""COMPUTED_VALUE"""),1308.47)</f>
        <v>1308.47</v>
      </c>
      <c r="J117" s="2">
        <f>IFERROR(__xludf.DUMMYFUNCTION("""COMPUTED_VALUE"""),45460.66666666667)</f>
        <v>45460.66667</v>
      </c>
      <c r="K117" s="1">
        <f>IFERROR(__xludf.DUMMYFUNCTION("""COMPUTED_VALUE"""),1327.71)</f>
        <v>1327.71</v>
      </c>
      <c r="M117" s="2">
        <f>IFERROR(__xludf.DUMMYFUNCTION("""COMPUTED_VALUE"""),45460.66666666667)</f>
        <v>45460.66667</v>
      </c>
      <c r="N117" s="1">
        <f>IFERROR(__xludf.DUMMYFUNCTION("""COMPUTED_VALUE"""),1.5580108E7)</f>
        <v>15580108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IFERROR(__xludf.DUMMYFUNCTION("""COMPUTED_VALUE"""),1327.26)</f>
        <v>1327.26</v>
      </c>
      <c r="D118" s="2">
        <f>IFERROR(__xludf.DUMMYFUNCTION("""COMPUTED_VALUE"""),45461.66666666667)</f>
        <v>45461.66667</v>
      </c>
      <c r="E118" s="1">
        <f>IFERROR(__xludf.DUMMYFUNCTION("""COMPUTED_VALUE"""),1337.7)</f>
        <v>1337.7</v>
      </c>
      <c r="G118" s="2">
        <f>IFERROR(__xludf.DUMMYFUNCTION("""COMPUTED_VALUE"""),45461.66666666667)</f>
        <v>45461.66667</v>
      </c>
      <c r="H118" s="1">
        <f>IFERROR(__xludf.DUMMYFUNCTION("""COMPUTED_VALUE"""),1324.33)</f>
        <v>1324.33</v>
      </c>
      <c r="J118" s="2">
        <f>IFERROR(__xludf.DUMMYFUNCTION("""COMPUTED_VALUE"""),45461.66666666667)</f>
        <v>45461.66667</v>
      </c>
      <c r="K118" s="1">
        <f>IFERROR(__xludf.DUMMYFUNCTION("""COMPUTED_VALUE"""),1337.13)</f>
        <v>1337.13</v>
      </c>
      <c r="M118" s="2">
        <f>IFERROR(__xludf.DUMMYFUNCTION("""COMPUTED_VALUE"""),45461.66666666667)</f>
        <v>45461.66667</v>
      </c>
      <c r="N118" s="1">
        <f>IFERROR(__xludf.DUMMYFUNCTION("""COMPUTED_VALUE"""),1.2809919E7)</f>
        <v>12809919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IFERROR(__xludf.DUMMYFUNCTION("""COMPUTED_VALUE"""),1336.71)</f>
        <v>1336.71</v>
      </c>
      <c r="D119" s="2">
        <f>IFERROR(__xludf.DUMMYFUNCTION("""COMPUTED_VALUE"""),45463.66666666667)</f>
        <v>45463.66667</v>
      </c>
      <c r="E119" s="1">
        <f>IFERROR(__xludf.DUMMYFUNCTION("""COMPUTED_VALUE"""),1339.56)</f>
        <v>1339.56</v>
      </c>
      <c r="G119" s="2">
        <f>IFERROR(__xludf.DUMMYFUNCTION("""COMPUTED_VALUE"""),45463.66666666667)</f>
        <v>45463.66667</v>
      </c>
      <c r="H119" s="1">
        <f>IFERROR(__xludf.DUMMYFUNCTION("""COMPUTED_VALUE"""),1324.17)</f>
        <v>1324.17</v>
      </c>
      <c r="J119" s="2">
        <f>IFERROR(__xludf.DUMMYFUNCTION("""COMPUTED_VALUE"""),45463.66666666667)</f>
        <v>45463.66667</v>
      </c>
      <c r="K119" s="1">
        <f>IFERROR(__xludf.DUMMYFUNCTION("""COMPUTED_VALUE"""),1329.46)</f>
        <v>1329.46</v>
      </c>
      <c r="M119" s="2">
        <f>IFERROR(__xludf.DUMMYFUNCTION("""COMPUTED_VALUE"""),45463.66666666667)</f>
        <v>45463.66667</v>
      </c>
      <c r="N119" s="1">
        <f>IFERROR(__xludf.DUMMYFUNCTION("""COMPUTED_VALUE"""),1.7931705E7)</f>
        <v>17931705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IFERROR(__xludf.DUMMYFUNCTION("""COMPUTED_VALUE"""),1330.02)</f>
        <v>1330.02</v>
      </c>
      <c r="D120" s="2">
        <f>IFERROR(__xludf.DUMMYFUNCTION("""COMPUTED_VALUE"""),45464.66666666667)</f>
        <v>45464.66667</v>
      </c>
      <c r="E120" s="1">
        <f>IFERROR(__xludf.DUMMYFUNCTION("""COMPUTED_VALUE"""),1339.31)</f>
        <v>1339.31</v>
      </c>
      <c r="G120" s="2">
        <f>IFERROR(__xludf.DUMMYFUNCTION("""COMPUTED_VALUE"""),45464.66666666667)</f>
        <v>45464.66667</v>
      </c>
      <c r="H120" s="1">
        <f>IFERROR(__xludf.DUMMYFUNCTION("""COMPUTED_VALUE"""),1326.42)</f>
        <v>1326.42</v>
      </c>
      <c r="J120" s="2">
        <f>IFERROR(__xludf.DUMMYFUNCTION("""COMPUTED_VALUE"""),45464.66666666667)</f>
        <v>45464.66667</v>
      </c>
      <c r="K120" s="1">
        <f>IFERROR(__xludf.DUMMYFUNCTION("""COMPUTED_VALUE"""),1333.11)</f>
        <v>1333.11</v>
      </c>
      <c r="M120" s="2">
        <f>IFERROR(__xludf.DUMMYFUNCTION("""COMPUTED_VALUE"""),45464.66666666667)</f>
        <v>45464.66667</v>
      </c>
      <c r="N120" s="1">
        <f>IFERROR(__xludf.DUMMYFUNCTION("""COMPUTED_VALUE"""),3.226787E7)</f>
        <v>32267870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IFERROR(__xludf.DUMMYFUNCTION("""COMPUTED_VALUE"""),1336.14)</f>
        <v>1336.14</v>
      </c>
      <c r="D121" s="2">
        <f>IFERROR(__xludf.DUMMYFUNCTION("""COMPUTED_VALUE"""),45467.66666666667)</f>
        <v>45467.66667</v>
      </c>
      <c r="E121" s="1">
        <f>IFERROR(__xludf.DUMMYFUNCTION("""COMPUTED_VALUE"""),1343.74)</f>
        <v>1343.74</v>
      </c>
      <c r="G121" s="2">
        <f>IFERROR(__xludf.DUMMYFUNCTION("""COMPUTED_VALUE"""),45467.66666666667)</f>
        <v>45467.66667</v>
      </c>
      <c r="H121" s="1">
        <f>IFERROR(__xludf.DUMMYFUNCTION("""COMPUTED_VALUE"""),1328.56)</f>
        <v>1328.56</v>
      </c>
      <c r="J121" s="2">
        <f>IFERROR(__xludf.DUMMYFUNCTION("""COMPUTED_VALUE"""),45467.66666666667)</f>
        <v>45467.66667</v>
      </c>
      <c r="K121" s="1">
        <f>IFERROR(__xludf.DUMMYFUNCTION("""COMPUTED_VALUE"""),1336.7)</f>
        <v>1336.7</v>
      </c>
      <c r="M121" s="2">
        <f>IFERROR(__xludf.DUMMYFUNCTION("""COMPUTED_VALUE"""),45467.66666666667)</f>
        <v>45467.66667</v>
      </c>
      <c r="N121" s="1">
        <f>IFERROR(__xludf.DUMMYFUNCTION("""COMPUTED_VALUE"""),1.6958769E7)</f>
        <v>16958769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IFERROR(__xludf.DUMMYFUNCTION("""COMPUTED_VALUE"""),1336.53)</f>
        <v>1336.53</v>
      </c>
      <c r="D122" s="2">
        <f>IFERROR(__xludf.DUMMYFUNCTION("""COMPUTED_VALUE"""),45468.66666666667)</f>
        <v>45468.66667</v>
      </c>
      <c r="E122" s="1">
        <f>IFERROR(__xludf.DUMMYFUNCTION("""COMPUTED_VALUE"""),1338.04)</f>
        <v>1338.04</v>
      </c>
      <c r="G122" s="2">
        <f>IFERROR(__xludf.DUMMYFUNCTION("""COMPUTED_VALUE"""),45468.66666666667)</f>
        <v>45468.66667</v>
      </c>
      <c r="H122" s="1">
        <f>IFERROR(__xludf.DUMMYFUNCTION("""COMPUTED_VALUE"""),1318.48)</f>
        <v>1318.48</v>
      </c>
      <c r="J122" s="2">
        <f>IFERROR(__xludf.DUMMYFUNCTION("""COMPUTED_VALUE"""),45468.66666666667)</f>
        <v>45468.66667</v>
      </c>
      <c r="K122" s="1">
        <f>IFERROR(__xludf.DUMMYFUNCTION("""COMPUTED_VALUE"""),1324.27)</f>
        <v>1324.27</v>
      </c>
      <c r="M122" s="2">
        <f>IFERROR(__xludf.DUMMYFUNCTION("""COMPUTED_VALUE"""),45468.66666666667)</f>
        <v>45468.66667</v>
      </c>
      <c r="N122" s="1">
        <f>IFERROR(__xludf.DUMMYFUNCTION("""COMPUTED_VALUE"""),1.967852E7)</f>
        <v>19678520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IFERROR(__xludf.DUMMYFUNCTION("""COMPUTED_VALUE"""),1323.85)</f>
        <v>1323.85</v>
      </c>
      <c r="D123" s="2">
        <f>IFERROR(__xludf.DUMMYFUNCTION("""COMPUTED_VALUE"""),45469.66666666667)</f>
        <v>45469.66667</v>
      </c>
      <c r="E123" s="1">
        <f>IFERROR(__xludf.DUMMYFUNCTION("""COMPUTED_VALUE"""),1330.03)</f>
        <v>1330.03</v>
      </c>
      <c r="G123" s="2">
        <f>IFERROR(__xludf.DUMMYFUNCTION("""COMPUTED_VALUE"""),45469.66666666667)</f>
        <v>45469.66667</v>
      </c>
      <c r="H123" s="1">
        <f>IFERROR(__xludf.DUMMYFUNCTION("""COMPUTED_VALUE"""),1315.01)</f>
        <v>1315.01</v>
      </c>
      <c r="J123" s="2">
        <f>IFERROR(__xludf.DUMMYFUNCTION("""COMPUTED_VALUE"""),45469.66666666667)</f>
        <v>45469.66667</v>
      </c>
      <c r="K123" s="1">
        <f>IFERROR(__xludf.DUMMYFUNCTION("""COMPUTED_VALUE"""),1327.27)</f>
        <v>1327.27</v>
      </c>
      <c r="M123" s="2">
        <f>IFERROR(__xludf.DUMMYFUNCTION("""COMPUTED_VALUE"""),45469.66666666667)</f>
        <v>45469.66667</v>
      </c>
      <c r="N123" s="1">
        <f>IFERROR(__xludf.DUMMYFUNCTION("""COMPUTED_VALUE"""),1.3883493E7)</f>
        <v>13883493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IFERROR(__xludf.DUMMYFUNCTION("""COMPUTED_VALUE"""),1327.32)</f>
        <v>1327.32</v>
      </c>
      <c r="D124" s="2">
        <f>IFERROR(__xludf.DUMMYFUNCTION("""COMPUTED_VALUE"""),45470.66666666667)</f>
        <v>45470.66667</v>
      </c>
      <c r="E124" s="1">
        <f>IFERROR(__xludf.DUMMYFUNCTION("""COMPUTED_VALUE"""),1332.24)</f>
        <v>1332.24</v>
      </c>
      <c r="G124" s="2">
        <f>IFERROR(__xludf.DUMMYFUNCTION("""COMPUTED_VALUE"""),45470.66666666667)</f>
        <v>45470.66667</v>
      </c>
      <c r="H124" s="1">
        <f>IFERROR(__xludf.DUMMYFUNCTION("""COMPUTED_VALUE"""),1315.47)</f>
        <v>1315.47</v>
      </c>
      <c r="J124" s="2">
        <f>IFERROR(__xludf.DUMMYFUNCTION("""COMPUTED_VALUE"""),45470.66666666667)</f>
        <v>45470.66667</v>
      </c>
      <c r="K124" s="1">
        <f>IFERROR(__xludf.DUMMYFUNCTION("""COMPUTED_VALUE"""),1322.81)</f>
        <v>1322.81</v>
      </c>
      <c r="M124" s="2">
        <f>IFERROR(__xludf.DUMMYFUNCTION("""COMPUTED_VALUE"""),45470.66666666667)</f>
        <v>45470.66667</v>
      </c>
      <c r="N124" s="1">
        <f>IFERROR(__xludf.DUMMYFUNCTION("""COMPUTED_VALUE"""),1.2874031E7)</f>
        <v>12874031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IFERROR(__xludf.DUMMYFUNCTION("""COMPUTED_VALUE"""),1322.75)</f>
        <v>1322.75</v>
      </c>
      <c r="D125" s="2">
        <f>IFERROR(__xludf.DUMMYFUNCTION("""COMPUTED_VALUE"""),45471.66666666667)</f>
        <v>45471.66667</v>
      </c>
      <c r="E125" s="1">
        <f>IFERROR(__xludf.DUMMYFUNCTION("""COMPUTED_VALUE"""),1326.6)</f>
        <v>1326.6</v>
      </c>
      <c r="G125" s="2">
        <f>IFERROR(__xludf.DUMMYFUNCTION("""COMPUTED_VALUE"""),45471.66666666667)</f>
        <v>45471.66667</v>
      </c>
      <c r="H125" s="1">
        <f>IFERROR(__xludf.DUMMYFUNCTION("""COMPUTED_VALUE"""),1307.57)</f>
        <v>1307.57</v>
      </c>
      <c r="J125" s="2">
        <f>IFERROR(__xludf.DUMMYFUNCTION("""COMPUTED_VALUE"""),45471.66666666667)</f>
        <v>45471.66667</v>
      </c>
      <c r="K125" s="1">
        <f>IFERROR(__xludf.DUMMYFUNCTION("""COMPUTED_VALUE"""),1310.06)</f>
        <v>1310.06</v>
      </c>
      <c r="M125" s="2">
        <f>IFERROR(__xludf.DUMMYFUNCTION("""COMPUTED_VALUE"""),45471.66666666667)</f>
        <v>45471.66667</v>
      </c>
      <c r="N125" s="1">
        <f>IFERROR(__xludf.DUMMYFUNCTION("""COMPUTED_VALUE"""),3.4020923E7)</f>
        <v>34020923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IFERROR(__xludf.DUMMYFUNCTION("""COMPUTED_VALUE"""),1310.23)</f>
        <v>1310.23</v>
      </c>
      <c r="D126" s="2">
        <f>IFERROR(__xludf.DUMMYFUNCTION("""COMPUTED_VALUE"""),45474.66666666667)</f>
        <v>45474.66667</v>
      </c>
      <c r="E126" s="1">
        <f>IFERROR(__xludf.DUMMYFUNCTION("""COMPUTED_VALUE"""),1320.14)</f>
        <v>1320.14</v>
      </c>
      <c r="G126" s="2">
        <f>IFERROR(__xludf.DUMMYFUNCTION("""COMPUTED_VALUE"""),45474.66666666667)</f>
        <v>45474.66667</v>
      </c>
      <c r="H126" s="1">
        <f>IFERROR(__xludf.DUMMYFUNCTION("""COMPUTED_VALUE"""),1292.77)</f>
        <v>1292.77</v>
      </c>
      <c r="J126" s="2">
        <f>IFERROR(__xludf.DUMMYFUNCTION("""COMPUTED_VALUE"""),45474.66666666667)</f>
        <v>45474.66667</v>
      </c>
      <c r="K126" s="1">
        <f>IFERROR(__xludf.DUMMYFUNCTION("""COMPUTED_VALUE"""),1294.7)</f>
        <v>1294.7</v>
      </c>
      <c r="M126" s="2">
        <f>IFERROR(__xludf.DUMMYFUNCTION("""COMPUTED_VALUE"""),45474.66666666667)</f>
        <v>45474.66667</v>
      </c>
      <c r="N126" s="1">
        <f>IFERROR(__xludf.DUMMYFUNCTION("""COMPUTED_VALUE"""),1.6959317E7)</f>
        <v>16959317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IFERROR(__xludf.DUMMYFUNCTION("""COMPUTED_VALUE"""),1294.62)</f>
        <v>1294.62</v>
      </c>
      <c r="D127" s="2">
        <f>IFERROR(__xludf.DUMMYFUNCTION("""COMPUTED_VALUE"""),45475.66666666667)</f>
        <v>45475.66667</v>
      </c>
      <c r="E127" s="1">
        <f>IFERROR(__xludf.DUMMYFUNCTION("""COMPUTED_VALUE"""),1304.01)</f>
        <v>1304.01</v>
      </c>
      <c r="G127" s="2">
        <f>IFERROR(__xludf.DUMMYFUNCTION("""COMPUTED_VALUE"""),45475.66666666667)</f>
        <v>45475.66667</v>
      </c>
      <c r="H127" s="1">
        <f>IFERROR(__xludf.DUMMYFUNCTION("""COMPUTED_VALUE"""),1286.94)</f>
        <v>1286.94</v>
      </c>
      <c r="J127" s="2">
        <f>IFERROR(__xludf.DUMMYFUNCTION("""COMPUTED_VALUE"""),45475.66666666667)</f>
        <v>45475.66667</v>
      </c>
      <c r="K127" s="1">
        <f>IFERROR(__xludf.DUMMYFUNCTION("""COMPUTED_VALUE"""),1302.59)</f>
        <v>1302.59</v>
      </c>
      <c r="M127" s="2">
        <f>IFERROR(__xludf.DUMMYFUNCTION("""COMPUTED_VALUE"""),45475.66666666667)</f>
        <v>45475.66667</v>
      </c>
      <c r="N127" s="1">
        <f>IFERROR(__xludf.DUMMYFUNCTION("""COMPUTED_VALUE"""),1.4001308E7)</f>
        <v>14001308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IFERROR(__xludf.DUMMYFUNCTION("""COMPUTED_VALUE"""),1302.51)</f>
        <v>1302.51</v>
      </c>
      <c r="D128" s="2">
        <f>IFERROR(__xludf.DUMMYFUNCTION("""COMPUTED_VALUE"""),45476.54166666667)</f>
        <v>45476.54167</v>
      </c>
      <c r="E128" s="1">
        <f>IFERROR(__xludf.DUMMYFUNCTION("""COMPUTED_VALUE"""),1304.4)</f>
        <v>1304.4</v>
      </c>
      <c r="G128" s="2">
        <f>IFERROR(__xludf.DUMMYFUNCTION("""COMPUTED_VALUE"""),45476.54166666667)</f>
        <v>45476.54167</v>
      </c>
      <c r="H128" s="1">
        <f>IFERROR(__xludf.DUMMYFUNCTION("""COMPUTED_VALUE"""),1295.7)</f>
        <v>1295.7</v>
      </c>
      <c r="J128" s="2">
        <f>IFERROR(__xludf.DUMMYFUNCTION("""COMPUTED_VALUE"""),45476.54166666667)</f>
        <v>45476.54167</v>
      </c>
      <c r="K128" s="1">
        <f>IFERROR(__xludf.DUMMYFUNCTION("""COMPUTED_VALUE"""),1301.12)</f>
        <v>1301.12</v>
      </c>
      <c r="M128" s="2">
        <f>IFERROR(__xludf.DUMMYFUNCTION("""COMPUTED_VALUE"""),45476.54166666667)</f>
        <v>45476.54167</v>
      </c>
      <c r="N128" s="1">
        <f>IFERROR(__xludf.DUMMYFUNCTION("""COMPUTED_VALUE"""),7351200.0)</f>
        <v>7351200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IFERROR(__xludf.DUMMYFUNCTION("""COMPUTED_VALUE"""),1301.44)</f>
        <v>1301.44</v>
      </c>
      <c r="D129" s="2">
        <f>IFERROR(__xludf.DUMMYFUNCTION("""COMPUTED_VALUE"""),45478.66666666667)</f>
        <v>45478.66667</v>
      </c>
      <c r="E129" s="1">
        <f>IFERROR(__xludf.DUMMYFUNCTION("""COMPUTED_VALUE"""),1315.19)</f>
        <v>1315.19</v>
      </c>
      <c r="G129" s="2">
        <f>IFERROR(__xludf.DUMMYFUNCTION("""COMPUTED_VALUE"""),45478.66666666667)</f>
        <v>45478.66667</v>
      </c>
      <c r="H129" s="1">
        <f>IFERROR(__xludf.DUMMYFUNCTION("""COMPUTED_VALUE"""),1298.71)</f>
        <v>1298.71</v>
      </c>
      <c r="J129" s="2">
        <f>IFERROR(__xludf.DUMMYFUNCTION("""COMPUTED_VALUE"""),45478.66666666667)</f>
        <v>45478.66667</v>
      </c>
      <c r="K129" s="1">
        <f>IFERROR(__xludf.DUMMYFUNCTION("""COMPUTED_VALUE"""),1312.42)</f>
        <v>1312.42</v>
      </c>
      <c r="M129" s="2">
        <f>IFERROR(__xludf.DUMMYFUNCTION("""COMPUTED_VALUE"""),45478.66666666667)</f>
        <v>45478.66667</v>
      </c>
      <c r="N129" s="1">
        <f>IFERROR(__xludf.DUMMYFUNCTION("""COMPUTED_VALUE"""),1.322857E7)</f>
        <v>13228570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IFERROR(__xludf.DUMMYFUNCTION("""COMPUTED_VALUE"""),1312.95)</f>
        <v>1312.95</v>
      </c>
      <c r="D130" s="2">
        <f>IFERROR(__xludf.DUMMYFUNCTION("""COMPUTED_VALUE"""),45481.66666666667)</f>
        <v>45481.66667</v>
      </c>
      <c r="E130" s="1">
        <f>IFERROR(__xludf.DUMMYFUNCTION("""COMPUTED_VALUE"""),1322.21)</f>
        <v>1322.21</v>
      </c>
      <c r="G130" s="2">
        <f>IFERROR(__xludf.DUMMYFUNCTION("""COMPUTED_VALUE"""),45481.66666666667)</f>
        <v>45481.66667</v>
      </c>
      <c r="H130" s="1">
        <f>IFERROR(__xludf.DUMMYFUNCTION("""COMPUTED_VALUE"""),1312.86)</f>
        <v>1312.86</v>
      </c>
      <c r="J130" s="2">
        <f>IFERROR(__xludf.DUMMYFUNCTION("""COMPUTED_VALUE"""),45481.66666666667)</f>
        <v>45481.66667</v>
      </c>
      <c r="K130" s="1">
        <f>IFERROR(__xludf.DUMMYFUNCTION("""COMPUTED_VALUE"""),1320.74)</f>
        <v>1320.74</v>
      </c>
      <c r="M130" s="2">
        <f>IFERROR(__xludf.DUMMYFUNCTION("""COMPUTED_VALUE"""),45481.66666666667)</f>
        <v>45481.66667</v>
      </c>
      <c r="N130" s="1">
        <f>IFERROR(__xludf.DUMMYFUNCTION("""COMPUTED_VALUE"""),1.2277021E7)</f>
        <v>12277021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IFERROR(__xludf.DUMMYFUNCTION("""COMPUTED_VALUE"""),1319.96)</f>
        <v>1319.96</v>
      </c>
      <c r="D131" s="2">
        <f>IFERROR(__xludf.DUMMYFUNCTION("""COMPUTED_VALUE"""),45482.66666666667)</f>
        <v>45482.66667</v>
      </c>
      <c r="E131" s="1">
        <f>IFERROR(__xludf.DUMMYFUNCTION("""COMPUTED_VALUE"""),1320.79)</f>
        <v>1320.79</v>
      </c>
      <c r="G131" s="2">
        <f>IFERROR(__xludf.DUMMYFUNCTION("""COMPUTED_VALUE"""),45482.66666666667)</f>
        <v>45482.66667</v>
      </c>
      <c r="H131" s="1">
        <f>IFERROR(__xludf.DUMMYFUNCTION("""COMPUTED_VALUE"""),1310.68)</f>
        <v>1310.68</v>
      </c>
      <c r="J131" s="2">
        <f>IFERROR(__xludf.DUMMYFUNCTION("""COMPUTED_VALUE"""),45482.66666666667)</f>
        <v>45482.66667</v>
      </c>
      <c r="K131" s="1">
        <f>IFERROR(__xludf.DUMMYFUNCTION("""COMPUTED_VALUE"""),1314.14)</f>
        <v>1314.14</v>
      </c>
      <c r="M131" s="2">
        <f>IFERROR(__xludf.DUMMYFUNCTION("""COMPUTED_VALUE"""),45482.66666666667)</f>
        <v>45482.66667</v>
      </c>
      <c r="N131" s="1">
        <f>IFERROR(__xludf.DUMMYFUNCTION("""COMPUTED_VALUE"""),1.2586227E7)</f>
        <v>12586227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IFERROR(__xludf.DUMMYFUNCTION("""COMPUTED_VALUE"""),1314.94)</f>
        <v>1314.94</v>
      </c>
      <c r="D132" s="2">
        <f>IFERROR(__xludf.DUMMYFUNCTION("""COMPUTED_VALUE"""),45483.66666666667)</f>
        <v>45483.66667</v>
      </c>
      <c r="E132" s="1">
        <f>IFERROR(__xludf.DUMMYFUNCTION("""COMPUTED_VALUE"""),1323.46)</f>
        <v>1323.46</v>
      </c>
      <c r="G132" s="2">
        <f>IFERROR(__xludf.DUMMYFUNCTION("""COMPUTED_VALUE"""),45483.66666666667)</f>
        <v>45483.66667</v>
      </c>
      <c r="H132" s="1">
        <f>IFERROR(__xludf.DUMMYFUNCTION("""COMPUTED_VALUE"""),1314.02)</f>
        <v>1314.02</v>
      </c>
      <c r="J132" s="2">
        <f>IFERROR(__xludf.DUMMYFUNCTION("""COMPUTED_VALUE"""),45483.66666666667)</f>
        <v>45483.66667</v>
      </c>
      <c r="K132" s="1">
        <f>IFERROR(__xludf.DUMMYFUNCTION("""COMPUTED_VALUE"""),1323.14)</f>
        <v>1323.14</v>
      </c>
      <c r="M132" s="2">
        <f>IFERROR(__xludf.DUMMYFUNCTION("""COMPUTED_VALUE"""),45483.66666666667)</f>
        <v>45483.66667</v>
      </c>
      <c r="N132" s="1">
        <f>IFERROR(__xludf.DUMMYFUNCTION("""COMPUTED_VALUE"""),1.2471163E7)</f>
        <v>12471163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IFERROR(__xludf.DUMMYFUNCTION("""COMPUTED_VALUE"""),1320.69)</f>
        <v>1320.69</v>
      </c>
      <c r="D133" s="2">
        <f>IFERROR(__xludf.DUMMYFUNCTION("""COMPUTED_VALUE"""),45484.66666666667)</f>
        <v>45484.66667</v>
      </c>
      <c r="E133" s="1">
        <f>IFERROR(__xludf.DUMMYFUNCTION("""COMPUTED_VALUE"""),1323.78)</f>
        <v>1323.78</v>
      </c>
      <c r="G133" s="2">
        <f>IFERROR(__xludf.DUMMYFUNCTION("""COMPUTED_VALUE"""),45484.66666666667)</f>
        <v>45484.66667</v>
      </c>
      <c r="H133" s="1">
        <f>IFERROR(__xludf.DUMMYFUNCTION("""COMPUTED_VALUE"""),1311.09)</f>
        <v>1311.09</v>
      </c>
      <c r="J133" s="2">
        <f>IFERROR(__xludf.DUMMYFUNCTION("""COMPUTED_VALUE"""),45484.66666666667)</f>
        <v>45484.66667</v>
      </c>
      <c r="K133" s="1">
        <f>IFERROR(__xludf.DUMMYFUNCTION("""COMPUTED_VALUE"""),1316.52)</f>
        <v>1316.52</v>
      </c>
      <c r="M133" s="2">
        <f>IFERROR(__xludf.DUMMYFUNCTION("""COMPUTED_VALUE"""),45484.66666666667)</f>
        <v>45484.66667</v>
      </c>
      <c r="N133" s="1">
        <f>IFERROR(__xludf.DUMMYFUNCTION("""COMPUTED_VALUE"""),1.4341E7)</f>
        <v>14341000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IFERROR(__xludf.DUMMYFUNCTION("""COMPUTED_VALUE"""),1317.33)</f>
        <v>1317.33</v>
      </c>
      <c r="D134" s="2">
        <f>IFERROR(__xludf.DUMMYFUNCTION("""COMPUTED_VALUE"""),45485.66666666667)</f>
        <v>45485.66667</v>
      </c>
      <c r="E134" s="1">
        <f>IFERROR(__xludf.DUMMYFUNCTION("""COMPUTED_VALUE"""),1331.62)</f>
        <v>1331.62</v>
      </c>
      <c r="G134" s="2">
        <f>IFERROR(__xludf.DUMMYFUNCTION("""COMPUTED_VALUE"""),45485.66666666667)</f>
        <v>45485.66667</v>
      </c>
      <c r="H134" s="1">
        <f>IFERROR(__xludf.DUMMYFUNCTION("""COMPUTED_VALUE"""),1317.33)</f>
        <v>1317.33</v>
      </c>
      <c r="J134" s="2">
        <f>IFERROR(__xludf.DUMMYFUNCTION("""COMPUTED_VALUE"""),45485.66666666667)</f>
        <v>45485.66667</v>
      </c>
      <c r="K134" s="1">
        <f>IFERROR(__xludf.DUMMYFUNCTION("""COMPUTED_VALUE"""),1324.12)</f>
        <v>1324.12</v>
      </c>
      <c r="M134" s="2">
        <f>IFERROR(__xludf.DUMMYFUNCTION("""COMPUTED_VALUE"""),45485.66666666667)</f>
        <v>45485.66667</v>
      </c>
      <c r="N134" s="1">
        <f>IFERROR(__xludf.DUMMYFUNCTION("""COMPUTED_VALUE"""),1.100883E7)</f>
        <v>11008830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IFERROR(__xludf.DUMMYFUNCTION("""COMPUTED_VALUE"""),1324.12)</f>
        <v>1324.12</v>
      </c>
      <c r="D135" s="2">
        <f>IFERROR(__xludf.DUMMYFUNCTION("""COMPUTED_VALUE"""),45488.66666666667)</f>
        <v>45488.66667</v>
      </c>
      <c r="E135" s="1">
        <f>IFERROR(__xludf.DUMMYFUNCTION("""COMPUTED_VALUE"""),1324.31)</f>
        <v>1324.31</v>
      </c>
      <c r="G135" s="2">
        <f>IFERROR(__xludf.DUMMYFUNCTION("""COMPUTED_VALUE"""),45488.66666666667)</f>
        <v>45488.66667</v>
      </c>
      <c r="H135" s="1">
        <f>IFERROR(__xludf.DUMMYFUNCTION("""COMPUTED_VALUE"""),1307.89)</f>
        <v>1307.89</v>
      </c>
      <c r="J135" s="2">
        <f>IFERROR(__xludf.DUMMYFUNCTION("""COMPUTED_VALUE"""),45488.66666666667)</f>
        <v>45488.66667</v>
      </c>
      <c r="K135" s="1">
        <f>IFERROR(__xludf.DUMMYFUNCTION("""COMPUTED_VALUE"""),1308.54)</f>
        <v>1308.54</v>
      </c>
      <c r="M135" s="2">
        <f>IFERROR(__xludf.DUMMYFUNCTION("""COMPUTED_VALUE"""),45488.66666666667)</f>
        <v>45488.66667</v>
      </c>
      <c r="N135" s="1">
        <f>IFERROR(__xludf.DUMMYFUNCTION("""COMPUTED_VALUE"""),1.4005644E7)</f>
        <v>14005644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IFERROR(__xludf.DUMMYFUNCTION("""COMPUTED_VALUE"""),1310.87)</f>
        <v>1310.87</v>
      </c>
      <c r="D136" s="2">
        <f>IFERROR(__xludf.DUMMYFUNCTION("""COMPUTED_VALUE"""),45489.66666666667)</f>
        <v>45489.66667</v>
      </c>
      <c r="E136" s="1">
        <f>IFERROR(__xludf.DUMMYFUNCTION("""COMPUTED_VALUE"""),1325.0)</f>
        <v>1325</v>
      </c>
      <c r="G136" s="2">
        <f>IFERROR(__xludf.DUMMYFUNCTION("""COMPUTED_VALUE"""),45489.66666666667)</f>
        <v>45489.66667</v>
      </c>
      <c r="H136" s="1">
        <f>IFERROR(__xludf.DUMMYFUNCTION("""COMPUTED_VALUE"""),1308.98)</f>
        <v>1308.98</v>
      </c>
      <c r="J136" s="2">
        <f>IFERROR(__xludf.DUMMYFUNCTION("""COMPUTED_VALUE"""),45489.66666666667)</f>
        <v>45489.66667</v>
      </c>
      <c r="K136" s="1">
        <f>IFERROR(__xludf.DUMMYFUNCTION("""COMPUTED_VALUE"""),1324.28)</f>
        <v>1324.28</v>
      </c>
      <c r="M136" s="2">
        <f>IFERROR(__xludf.DUMMYFUNCTION("""COMPUTED_VALUE"""),45489.66666666667)</f>
        <v>45489.66667</v>
      </c>
      <c r="N136" s="1">
        <f>IFERROR(__xludf.DUMMYFUNCTION("""COMPUTED_VALUE"""),1.3764744E7)</f>
        <v>13764744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IFERROR(__xludf.DUMMYFUNCTION("""COMPUTED_VALUE"""),1325.57)</f>
        <v>1325.57</v>
      </c>
      <c r="D137" s="2">
        <f>IFERROR(__xludf.DUMMYFUNCTION("""COMPUTED_VALUE"""),45490.66666666667)</f>
        <v>45490.66667</v>
      </c>
      <c r="E137" s="1">
        <f>IFERROR(__xludf.DUMMYFUNCTION("""COMPUTED_VALUE"""),1348.52)</f>
        <v>1348.52</v>
      </c>
      <c r="G137" s="2">
        <f>IFERROR(__xludf.DUMMYFUNCTION("""COMPUTED_VALUE"""),45490.66666666667)</f>
        <v>45490.66667</v>
      </c>
      <c r="H137" s="1">
        <f>IFERROR(__xludf.DUMMYFUNCTION("""COMPUTED_VALUE"""),1325.57)</f>
        <v>1325.57</v>
      </c>
      <c r="J137" s="2">
        <f>IFERROR(__xludf.DUMMYFUNCTION("""COMPUTED_VALUE"""),45490.66666666667)</f>
        <v>45490.66667</v>
      </c>
      <c r="K137" s="1">
        <f>IFERROR(__xludf.DUMMYFUNCTION("""COMPUTED_VALUE"""),1343.97)</f>
        <v>1343.97</v>
      </c>
      <c r="M137" s="2">
        <f>IFERROR(__xludf.DUMMYFUNCTION("""COMPUTED_VALUE"""),45490.66666666667)</f>
        <v>45490.66667</v>
      </c>
      <c r="N137" s="1">
        <f>IFERROR(__xludf.DUMMYFUNCTION("""COMPUTED_VALUE"""),1.7571189E7)</f>
        <v>17571189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IFERROR(__xludf.DUMMYFUNCTION("""COMPUTED_VALUE"""),1343.29)</f>
        <v>1343.29</v>
      </c>
      <c r="D138" s="2">
        <f>IFERROR(__xludf.DUMMYFUNCTION("""COMPUTED_VALUE"""),45491.66666666667)</f>
        <v>45491.66667</v>
      </c>
      <c r="E138" s="1">
        <f>IFERROR(__xludf.DUMMYFUNCTION("""COMPUTED_VALUE"""),1354.7)</f>
        <v>1354.7</v>
      </c>
      <c r="G138" s="2">
        <f>IFERROR(__xludf.DUMMYFUNCTION("""COMPUTED_VALUE"""),45491.66666666667)</f>
        <v>45491.66667</v>
      </c>
      <c r="H138" s="1">
        <f>IFERROR(__xludf.DUMMYFUNCTION("""COMPUTED_VALUE"""),1334.81)</f>
        <v>1334.81</v>
      </c>
      <c r="J138" s="2">
        <f>IFERROR(__xludf.DUMMYFUNCTION("""COMPUTED_VALUE"""),45491.66666666667)</f>
        <v>45491.66667</v>
      </c>
      <c r="K138" s="1">
        <f>IFERROR(__xludf.DUMMYFUNCTION("""COMPUTED_VALUE"""),1335.94)</f>
        <v>1335.94</v>
      </c>
      <c r="M138" s="2">
        <f>IFERROR(__xludf.DUMMYFUNCTION("""COMPUTED_VALUE"""),45491.66666666667)</f>
        <v>45491.66667</v>
      </c>
      <c r="N138" s="1">
        <f>IFERROR(__xludf.DUMMYFUNCTION("""COMPUTED_VALUE"""),1.4427286E7)</f>
        <v>14427286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IFERROR(__xludf.DUMMYFUNCTION("""COMPUTED_VALUE"""),1335.57)</f>
        <v>1335.57</v>
      </c>
      <c r="D139" s="2">
        <f>IFERROR(__xludf.DUMMYFUNCTION("""COMPUTED_VALUE"""),45492.66666666667)</f>
        <v>45492.66667</v>
      </c>
      <c r="E139" s="1">
        <f>IFERROR(__xludf.DUMMYFUNCTION("""COMPUTED_VALUE"""),1339.71)</f>
        <v>1339.71</v>
      </c>
      <c r="G139" s="2">
        <f>IFERROR(__xludf.DUMMYFUNCTION("""COMPUTED_VALUE"""),45492.66666666667)</f>
        <v>45492.66667</v>
      </c>
      <c r="H139" s="1">
        <f>IFERROR(__xludf.DUMMYFUNCTION("""COMPUTED_VALUE"""),1326.35)</f>
        <v>1326.35</v>
      </c>
      <c r="J139" s="2">
        <f>IFERROR(__xludf.DUMMYFUNCTION("""COMPUTED_VALUE"""),45492.66666666667)</f>
        <v>45492.66667</v>
      </c>
      <c r="K139" s="1">
        <f>IFERROR(__xludf.DUMMYFUNCTION("""COMPUTED_VALUE"""),1332.0)</f>
        <v>1332</v>
      </c>
      <c r="M139" s="2">
        <f>IFERROR(__xludf.DUMMYFUNCTION("""COMPUTED_VALUE"""),45492.66666666667)</f>
        <v>45492.66667</v>
      </c>
      <c r="N139" s="1">
        <f>IFERROR(__xludf.DUMMYFUNCTION("""COMPUTED_VALUE"""),1.7286493E7)</f>
        <v>17286493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IFERROR(__xludf.DUMMYFUNCTION("""COMPUTED_VALUE"""),1331.74)</f>
        <v>1331.74</v>
      </c>
      <c r="D140" s="2">
        <f>IFERROR(__xludf.DUMMYFUNCTION("""COMPUTED_VALUE"""),45495.66666666667)</f>
        <v>45495.66667</v>
      </c>
      <c r="E140" s="1">
        <f>IFERROR(__xludf.DUMMYFUNCTION("""COMPUTED_VALUE"""),1334.88)</f>
        <v>1334.88</v>
      </c>
      <c r="G140" s="2">
        <f>IFERROR(__xludf.DUMMYFUNCTION("""COMPUTED_VALUE"""),45495.66666666667)</f>
        <v>45495.66667</v>
      </c>
      <c r="H140" s="1">
        <f>IFERROR(__xludf.DUMMYFUNCTION("""COMPUTED_VALUE"""),1326.36)</f>
        <v>1326.36</v>
      </c>
      <c r="J140" s="2">
        <f>IFERROR(__xludf.DUMMYFUNCTION("""COMPUTED_VALUE"""),45495.66666666667)</f>
        <v>45495.66667</v>
      </c>
      <c r="K140" s="1">
        <f>IFERROR(__xludf.DUMMYFUNCTION("""COMPUTED_VALUE"""),1332.01)</f>
        <v>1332.01</v>
      </c>
      <c r="M140" s="2">
        <f>IFERROR(__xludf.DUMMYFUNCTION("""COMPUTED_VALUE"""),45495.66666666667)</f>
        <v>45495.66667</v>
      </c>
      <c r="N140" s="1">
        <f>IFERROR(__xludf.DUMMYFUNCTION("""COMPUTED_VALUE"""),1.6116927E7)</f>
        <v>16116927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IFERROR(__xludf.DUMMYFUNCTION("""COMPUTED_VALUE"""),1332.22)</f>
        <v>1332.22</v>
      </c>
      <c r="D141" s="2">
        <f>IFERROR(__xludf.DUMMYFUNCTION("""COMPUTED_VALUE"""),45496.66666666667)</f>
        <v>45496.66667</v>
      </c>
      <c r="E141" s="1">
        <f>IFERROR(__xludf.DUMMYFUNCTION("""COMPUTED_VALUE"""),1332.32)</f>
        <v>1332.32</v>
      </c>
      <c r="G141" s="2">
        <f>IFERROR(__xludf.DUMMYFUNCTION("""COMPUTED_VALUE"""),45496.66666666667)</f>
        <v>45496.66667</v>
      </c>
      <c r="H141" s="1">
        <f>IFERROR(__xludf.DUMMYFUNCTION("""COMPUTED_VALUE"""),1311.65)</f>
        <v>1311.65</v>
      </c>
      <c r="J141" s="2">
        <f>IFERROR(__xludf.DUMMYFUNCTION("""COMPUTED_VALUE"""),45496.66666666667)</f>
        <v>45496.66667</v>
      </c>
      <c r="K141" s="1">
        <f>IFERROR(__xludf.DUMMYFUNCTION("""COMPUTED_VALUE"""),1313.44)</f>
        <v>1313.44</v>
      </c>
      <c r="M141" s="2">
        <f>IFERROR(__xludf.DUMMYFUNCTION("""COMPUTED_VALUE"""),45496.66666666667)</f>
        <v>45496.66667</v>
      </c>
      <c r="N141" s="1">
        <f>IFERROR(__xludf.DUMMYFUNCTION("""COMPUTED_VALUE"""),1.7102463E7)</f>
        <v>17102463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IFERROR(__xludf.DUMMYFUNCTION("""COMPUTED_VALUE"""),1311.24)</f>
        <v>1311.24</v>
      </c>
      <c r="D142" s="2">
        <f>IFERROR(__xludf.DUMMYFUNCTION("""COMPUTED_VALUE"""),45497.66666666667)</f>
        <v>45497.66667</v>
      </c>
      <c r="E142" s="1">
        <f>IFERROR(__xludf.DUMMYFUNCTION("""COMPUTED_VALUE"""),1327.48)</f>
        <v>1327.48</v>
      </c>
      <c r="G142" s="2">
        <f>IFERROR(__xludf.DUMMYFUNCTION("""COMPUTED_VALUE"""),45497.66666666667)</f>
        <v>45497.66667</v>
      </c>
      <c r="H142" s="1">
        <f>IFERROR(__xludf.DUMMYFUNCTION("""COMPUTED_VALUE"""),1304.83)</f>
        <v>1304.83</v>
      </c>
      <c r="J142" s="2">
        <f>IFERROR(__xludf.DUMMYFUNCTION("""COMPUTED_VALUE"""),45497.66666666667)</f>
        <v>45497.66667</v>
      </c>
      <c r="K142" s="1">
        <f>IFERROR(__xludf.DUMMYFUNCTION("""COMPUTED_VALUE"""),1325.0)</f>
        <v>1325</v>
      </c>
      <c r="M142" s="2">
        <f>IFERROR(__xludf.DUMMYFUNCTION("""COMPUTED_VALUE"""),45497.66666666667)</f>
        <v>45497.66667</v>
      </c>
      <c r="N142" s="1">
        <f>IFERROR(__xludf.DUMMYFUNCTION("""COMPUTED_VALUE"""),1.6668736E7)</f>
        <v>16668736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IFERROR(__xludf.DUMMYFUNCTION("""COMPUTED_VALUE"""),1325.56)</f>
        <v>1325.56</v>
      </c>
      <c r="D143" s="2">
        <f>IFERROR(__xludf.DUMMYFUNCTION("""COMPUTED_VALUE"""),45498.66666666667)</f>
        <v>45498.66667</v>
      </c>
      <c r="E143" s="1">
        <f>IFERROR(__xludf.DUMMYFUNCTION("""COMPUTED_VALUE"""),1342.48)</f>
        <v>1342.48</v>
      </c>
      <c r="G143" s="2">
        <f>IFERROR(__xludf.DUMMYFUNCTION("""COMPUTED_VALUE"""),45498.66666666667)</f>
        <v>45498.66667</v>
      </c>
      <c r="H143" s="1">
        <f>IFERROR(__xludf.DUMMYFUNCTION("""COMPUTED_VALUE"""),1318.8)</f>
        <v>1318.8</v>
      </c>
      <c r="J143" s="2">
        <f>IFERROR(__xludf.DUMMYFUNCTION("""COMPUTED_VALUE"""),45498.66666666667)</f>
        <v>45498.66667</v>
      </c>
      <c r="K143" s="1">
        <f>IFERROR(__xludf.DUMMYFUNCTION("""COMPUTED_VALUE"""),1319.04)</f>
        <v>1319.04</v>
      </c>
      <c r="M143" s="2">
        <f>IFERROR(__xludf.DUMMYFUNCTION("""COMPUTED_VALUE"""),45498.66666666667)</f>
        <v>45498.66667</v>
      </c>
      <c r="N143" s="1">
        <f>IFERROR(__xludf.DUMMYFUNCTION("""COMPUTED_VALUE"""),1.7269489E7)</f>
        <v>17269489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IFERROR(__xludf.DUMMYFUNCTION("""COMPUTED_VALUE"""),1324.67)</f>
        <v>1324.67</v>
      </c>
      <c r="D144" s="2">
        <f>IFERROR(__xludf.DUMMYFUNCTION("""COMPUTED_VALUE"""),45499.66666666667)</f>
        <v>45499.66667</v>
      </c>
      <c r="E144" s="1">
        <f>IFERROR(__xludf.DUMMYFUNCTION("""COMPUTED_VALUE"""),1342.73)</f>
        <v>1342.73</v>
      </c>
      <c r="G144" s="2">
        <f>IFERROR(__xludf.DUMMYFUNCTION("""COMPUTED_VALUE"""),45499.66666666667)</f>
        <v>45499.66667</v>
      </c>
      <c r="H144" s="1">
        <f>IFERROR(__xludf.DUMMYFUNCTION("""COMPUTED_VALUE"""),1323.81)</f>
        <v>1323.81</v>
      </c>
      <c r="J144" s="2">
        <f>IFERROR(__xludf.DUMMYFUNCTION("""COMPUTED_VALUE"""),45499.66666666667)</f>
        <v>45499.66667</v>
      </c>
      <c r="K144" s="1">
        <f>IFERROR(__xludf.DUMMYFUNCTION("""COMPUTED_VALUE"""),1338.71)</f>
        <v>1338.71</v>
      </c>
      <c r="M144" s="2">
        <f>IFERROR(__xludf.DUMMYFUNCTION("""COMPUTED_VALUE"""),45499.66666666667)</f>
        <v>45499.66667</v>
      </c>
      <c r="N144" s="1">
        <f>IFERROR(__xludf.DUMMYFUNCTION("""COMPUTED_VALUE"""),1.7811089E7)</f>
        <v>17811089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IFERROR(__xludf.DUMMYFUNCTION("""COMPUTED_VALUE"""),1340.83)</f>
        <v>1340.83</v>
      </c>
      <c r="D145" s="2">
        <f>IFERROR(__xludf.DUMMYFUNCTION("""COMPUTED_VALUE"""),45502.66666666667)</f>
        <v>45502.66667</v>
      </c>
      <c r="E145" s="1">
        <f>IFERROR(__xludf.DUMMYFUNCTION("""COMPUTED_VALUE"""),1350.1)</f>
        <v>1350.1</v>
      </c>
      <c r="G145" s="2">
        <f>IFERROR(__xludf.DUMMYFUNCTION("""COMPUTED_VALUE"""),45502.66666666667)</f>
        <v>45502.66667</v>
      </c>
      <c r="H145" s="1">
        <f>IFERROR(__xludf.DUMMYFUNCTION("""COMPUTED_VALUE"""),1331.88)</f>
        <v>1331.88</v>
      </c>
      <c r="J145" s="2">
        <f>IFERROR(__xludf.DUMMYFUNCTION("""COMPUTED_VALUE"""),45502.66666666667)</f>
        <v>45502.66667</v>
      </c>
      <c r="K145" s="1">
        <f>IFERROR(__xludf.DUMMYFUNCTION("""COMPUTED_VALUE"""),1345.28)</f>
        <v>1345.28</v>
      </c>
      <c r="M145" s="2">
        <f>IFERROR(__xludf.DUMMYFUNCTION("""COMPUTED_VALUE"""),45502.66666666667)</f>
        <v>45502.66667</v>
      </c>
      <c r="N145" s="1">
        <f>IFERROR(__xludf.DUMMYFUNCTION("""COMPUTED_VALUE"""),1.8523695E7)</f>
        <v>18523695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IFERROR(__xludf.DUMMYFUNCTION("""COMPUTED_VALUE"""),1338.71)</f>
        <v>1338.71</v>
      </c>
      <c r="D146" s="2">
        <f>IFERROR(__xludf.DUMMYFUNCTION("""COMPUTED_VALUE"""),45503.66666666667)</f>
        <v>45503.66667</v>
      </c>
      <c r="E146" s="1">
        <f>IFERROR(__xludf.DUMMYFUNCTION("""COMPUTED_VALUE"""),1338.71)</f>
        <v>1338.71</v>
      </c>
      <c r="G146" s="2">
        <f>IFERROR(__xludf.DUMMYFUNCTION("""COMPUTED_VALUE"""),45503.66666666667)</f>
        <v>45503.66667</v>
      </c>
      <c r="H146" s="1">
        <f>IFERROR(__xludf.DUMMYFUNCTION("""COMPUTED_VALUE"""),1269.07)</f>
        <v>1269.07</v>
      </c>
      <c r="J146" s="2">
        <f>IFERROR(__xludf.DUMMYFUNCTION("""COMPUTED_VALUE"""),45503.66666666667)</f>
        <v>45503.66667</v>
      </c>
      <c r="K146" s="1">
        <f>IFERROR(__xludf.DUMMYFUNCTION("""COMPUTED_VALUE"""),1293.63)</f>
        <v>1293.63</v>
      </c>
      <c r="M146" s="2">
        <f>IFERROR(__xludf.DUMMYFUNCTION("""COMPUTED_VALUE"""),45503.66666666667)</f>
        <v>45503.66667</v>
      </c>
      <c r="N146" s="1">
        <f>IFERROR(__xludf.DUMMYFUNCTION("""COMPUTED_VALUE"""),2.8355908E7)</f>
        <v>28355908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IFERROR(__xludf.DUMMYFUNCTION("""COMPUTED_VALUE"""),1293.61)</f>
        <v>1293.61</v>
      </c>
      <c r="D147" s="2">
        <f>IFERROR(__xludf.DUMMYFUNCTION("""COMPUTED_VALUE"""),45504.66666666667)</f>
        <v>45504.66667</v>
      </c>
      <c r="E147" s="1">
        <f>IFERROR(__xludf.DUMMYFUNCTION("""COMPUTED_VALUE"""),1297.85)</f>
        <v>1297.85</v>
      </c>
      <c r="G147" s="2">
        <f>IFERROR(__xludf.DUMMYFUNCTION("""COMPUTED_VALUE"""),45504.66666666667)</f>
        <v>45504.66667</v>
      </c>
      <c r="H147" s="1">
        <f>IFERROR(__xludf.DUMMYFUNCTION("""COMPUTED_VALUE"""),1276.74)</f>
        <v>1276.74</v>
      </c>
      <c r="J147" s="2">
        <f>IFERROR(__xludf.DUMMYFUNCTION("""COMPUTED_VALUE"""),45504.66666666667)</f>
        <v>45504.66667</v>
      </c>
      <c r="K147" s="1">
        <f>IFERROR(__xludf.DUMMYFUNCTION("""COMPUTED_VALUE"""),1284.12)</f>
        <v>1284.12</v>
      </c>
      <c r="M147" s="2">
        <f>IFERROR(__xludf.DUMMYFUNCTION("""COMPUTED_VALUE"""),45504.66666666667)</f>
        <v>45504.66667</v>
      </c>
      <c r="N147" s="1">
        <f>IFERROR(__xludf.DUMMYFUNCTION("""COMPUTED_VALUE"""),2.4681281E7)</f>
        <v>24681281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IFERROR(__xludf.DUMMYFUNCTION("""COMPUTED_VALUE"""),1285.23)</f>
        <v>1285.23</v>
      </c>
      <c r="D148" s="2">
        <f>IFERROR(__xludf.DUMMYFUNCTION("""COMPUTED_VALUE"""),45505.66666666667)</f>
        <v>45505.66667</v>
      </c>
      <c r="E148" s="1">
        <f>IFERROR(__xludf.DUMMYFUNCTION("""COMPUTED_VALUE"""),1322.89)</f>
        <v>1322.89</v>
      </c>
      <c r="G148" s="2">
        <f>IFERROR(__xludf.DUMMYFUNCTION("""COMPUTED_VALUE"""),45505.66666666667)</f>
        <v>45505.66667</v>
      </c>
      <c r="H148" s="1">
        <f>IFERROR(__xludf.DUMMYFUNCTION("""COMPUTED_VALUE"""),1282.95)</f>
        <v>1282.95</v>
      </c>
      <c r="J148" s="2">
        <f>IFERROR(__xludf.DUMMYFUNCTION("""COMPUTED_VALUE"""),45505.66666666667)</f>
        <v>45505.66667</v>
      </c>
      <c r="K148" s="1">
        <f>IFERROR(__xludf.DUMMYFUNCTION("""COMPUTED_VALUE"""),1319.27)</f>
        <v>1319.27</v>
      </c>
      <c r="M148" s="2">
        <f>IFERROR(__xludf.DUMMYFUNCTION("""COMPUTED_VALUE"""),45505.66666666667)</f>
        <v>45505.66667</v>
      </c>
      <c r="N148" s="1">
        <f>IFERROR(__xludf.DUMMYFUNCTION("""COMPUTED_VALUE"""),2.5253644E7)</f>
        <v>25253644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IFERROR(__xludf.DUMMYFUNCTION("""COMPUTED_VALUE"""),1332.85)</f>
        <v>1332.85</v>
      </c>
      <c r="D149" s="2">
        <f>IFERROR(__xludf.DUMMYFUNCTION("""COMPUTED_VALUE"""),45506.66666666667)</f>
        <v>45506.66667</v>
      </c>
      <c r="E149" s="1">
        <f>IFERROR(__xludf.DUMMYFUNCTION("""COMPUTED_VALUE"""),1351.52)</f>
        <v>1351.52</v>
      </c>
      <c r="G149" s="2">
        <f>IFERROR(__xludf.DUMMYFUNCTION("""COMPUTED_VALUE"""),45506.66666666667)</f>
        <v>45506.66667</v>
      </c>
      <c r="H149" s="1">
        <f>IFERROR(__xludf.DUMMYFUNCTION("""COMPUTED_VALUE"""),1315.2)</f>
        <v>1315.2</v>
      </c>
      <c r="J149" s="2">
        <f>IFERROR(__xludf.DUMMYFUNCTION("""COMPUTED_VALUE"""),45506.66666666667)</f>
        <v>45506.66667</v>
      </c>
      <c r="K149" s="1">
        <f>IFERROR(__xludf.DUMMYFUNCTION("""COMPUTED_VALUE"""),1350.54)</f>
        <v>1350.54</v>
      </c>
      <c r="M149" s="2">
        <f>IFERROR(__xludf.DUMMYFUNCTION("""COMPUTED_VALUE"""),45506.66666666667)</f>
        <v>45506.66667</v>
      </c>
      <c r="N149" s="1">
        <f>IFERROR(__xludf.DUMMYFUNCTION("""COMPUTED_VALUE"""),2.6524709E7)</f>
        <v>26524709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IFERROR(__xludf.DUMMYFUNCTION("""COMPUTED_VALUE"""),1351.07)</f>
        <v>1351.07</v>
      </c>
      <c r="D150" s="2">
        <f>IFERROR(__xludf.DUMMYFUNCTION("""COMPUTED_VALUE"""),45509.66666666667)</f>
        <v>45509.66667</v>
      </c>
      <c r="E150" s="1">
        <f>IFERROR(__xludf.DUMMYFUNCTION("""COMPUTED_VALUE"""),1357.44)</f>
        <v>1357.44</v>
      </c>
      <c r="G150" s="2">
        <f>IFERROR(__xludf.DUMMYFUNCTION("""COMPUTED_VALUE"""),45509.66666666667)</f>
        <v>45509.66667</v>
      </c>
      <c r="H150" s="1">
        <f>IFERROR(__xludf.DUMMYFUNCTION("""COMPUTED_VALUE"""),1323.53)</f>
        <v>1323.53</v>
      </c>
      <c r="J150" s="2">
        <f>IFERROR(__xludf.DUMMYFUNCTION("""COMPUTED_VALUE"""),45509.66666666667)</f>
        <v>45509.66667</v>
      </c>
      <c r="K150" s="1">
        <f>IFERROR(__xludf.DUMMYFUNCTION("""COMPUTED_VALUE"""),1334.2)</f>
        <v>1334.2</v>
      </c>
      <c r="M150" s="2">
        <f>IFERROR(__xludf.DUMMYFUNCTION("""COMPUTED_VALUE"""),45509.66666666667)</f>
        <v>45509.66667</v>
      </c>
      <c r="N150" s="1">
        <f>IFERROR(__xludf.DUMMYFUNCTION("""COMPUTED_VALUE"""),2.426369E7)</f>
        <v>24263690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IFERROR(__xludf.DUMMYFUNCTION("""COMPUTED_VALUE"""),1336.28)</f>
        <v>1336.28</v>
      </c>
      <c r="D151" s="2">
        <f>IFERROR(__xludf.DUMMYFUNCTION("""COMPUTED_VALUE"""),45510.66666666667)</f>
        <v>45510.66667</v>
      </c>
      <c r="E151" s="1">
        <f>IFERROR(__xludf.DUMMYFUNCTION("""COMPUTED_VALUE"""),1354.14)</f>
        <v>1354.14</v>
      </c>
      <c r="G151" s="2">
        <f>IFERROR(__xludf.DUMMYFUNCTION("""COMPUTED_VALUE"""),45510.66666666667)</f>
        <v>45510.66667</v>
      </c>
      <c r="H151" s="1">
        <f>IFERROR(__xludf.DUMMYFUNCTION("""COMPUTED_VALUE"""),1335.46)</f>
        <v>1335.46</v>
      </c>
      <c r="J151" s="2">
        <f>IFERROR(__xludf.DUMMYFUNCTION("""COMPUTED_VALUE"""),45510.66666666667)</f>
        <v>45510.66667</v>
      </c>
      <c r="K151" s="1">
        <f>IFERROR(__xludf.DUMMYFUNCTION("""COMPUTED_VALUE"""),1339.78)</f>
        <v>1339.78</v>
      </c>
      <c r="M151" s="2">
        <f>IFERROR(__xludf.DUMMYFUNCTION("""COMPUTED_VALUE"""),45510.66666666667)</f>
        <v>45510.66667</v>
      </c>
      <c r="N151" s="1">
        <f>IFERROR(__xludf.DUMMYFUNCTION("""COMPUTED_VALUE"""),1.9367652E7)</f>
        <v>19367652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IFERROR(__xludf.DUMMYFUNCTION("""COMPUTED_VALUE"""),1341.08)</f>
        <v>1341.08</v>
      </c>
      <c r="D152" s="2">
        <f>IFERROR(__xludf.DUMMYFUNCTION("""COMPUTED_VALUE"""),45511.66666666667)</f>
        <v>45511.66667</v>
      </c>
      <c r="E152" s="1">
        <f>IFERROR(__xludf.DUMMYFUNCTION("""COMPUTED_VALUE"""),1365.79)</f>
        <v>1365.79</v>
      </c>
      <c r="G152" s="2">
        <f>IFERROR(__xludf.DUMMYFUNCTION("""COMPUTED_VALUE"""),45511.66666666667)</f>
        <v>45511.66667</v>
      </c>
      <c r="H152" s="1">
        <f>IFERROR(__xludf.DUMMYFUNCTION("""COMPUTED_VALUE"""),1339.82)</f>
        <v>1339.82</v>
      </c>
      <c r="J152" s="2">
        <f>IFERROR(__xludf.DUMMYFUNCTION("""COMPUTED_VALUE"""),45511.66666666667)</f>
        <v>45511.66667</v>
      </c>
      <c r="K152" s="1">
        <f>IFERROR(__xludf.DUMMYFUNCTION("""COMPUTED_VALUE"""),1351.32)</f>
        <v>1351.32</v>
      </c>
      <c r="M152" s="2">
        <f>IFERROR(__xludf.DUMMYFUNCTION("""COMPUTED_VALUE"""),45511.66666666667)</f>
        <v>45511.66667</v>
      </c>
      <c r="N152" s="1">
        <f>IFERROR(__xludf.DUMMYFUNCTION("""COMPUTED_VALUE"""),1.866584E7)</f>
        <v>18665840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IFERROR(__xludf.DUMMYFUNCTION("""COMPUTED_VALUE"""),1345.65)</f>
        <v>1345.65</v>
      </c>
      <c r="D153" s="2">
        <f>IFERROR(__xludf.DUMMYFUNCTION("""COMPUTED_VALUE"""),45512.66666666667)</f>
        <v>45512.66667</v>
      </c>
      <c r="E153" s="1">
        <f>IFERROR(__xludf.DUMMYFUNCTION("""COMPUTED_VALUE"""),1362.2)</f>
        <v>1362.2</v>
      </c>
      <c r="G153" s="2">
        <f>IFERROR(__xludf.DUMMYFUNCTION("""COMPUTED_VALUE"""),45512.66666666667)</f>
        <v>45512.66667</v>
      </c>
      <c r="H153" s="1">
        <f>IFERROR(__xludf.DUMMYFUNCTION("""COMPUTED_VALUE"""),1343.5)</f>
        <v>1343.5</v>
      </c>
      <c r="J153" s="2">
        <f>IFERROR(__xludf.DUMMYFUNCTION("""COMPUTED_VALUE"""),45512.66666666667)</f>
        <v>45512.66667</v>
      </c>
      <c r="K153" s="1">
        <f>IFERROR(__xludf.DUMMYFUNCTION("""COMPUTED_VALUE"""),1357.98)</f>
        <v>1357.98</v>
      </c>
      <c r="M153" s="2">
        <f>IFERROR(__xludf.DUMMYFUNCTION("""COMPUTED_VALUE"""),45512.66666666667)</f>
        <v>45512.66667</v>
      </c>
      <c r="N153" s="1">
        <f>IFERROR(__xludf.DUMMYFUNCTION("""COMPUTED_VALUE"""),1.4496543E7)</f>
        <v>14496543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IFERROR(__xludf.DUMMYFUNCTION("""COMPUTED_VALUE"""),1357.28)</f>
        <v>1357.28</v>
      </c>
      <c r="D154" s="2">
        <f>IFERROR(__xludf.DUMMYFUNCTION("""COMPUTED_VALUE"""),45513.66666666667)</f>
        <v>45513.66667</v>
      </c>
      <c r="E154" s="1">
        <f>IFERROR(__xludf.DUMMYFUNCTION("""COMPUTED_VALUE"""),1358.34)</f>
        <v>1358.34</v>
      </c>
      <c r="G154" s="2">
        <f>IFERROR(__xludf.DUMMYFUNCTION("""COMPUTED_VALUE"""),45513.66666666667)</f>
        <v>45513.66667</v>
      </c>
      <c r="H154" s="1">
        <f>IFERROR(__xludf.DUMMYFUNCTION("""COMPUTED_VALUE"""),1348.15)</f>
        <v>1348.15</v>
      </c>
      <c r="J154" s="2">
        <f>IFERROR(__xludf.DUMMYFUNCTION("""COMPUTED_VALUE"""),45513.66666666667)</f>
        <v>45513.66667</v>
      </c>
      <c r="K154" s="1">
        <f>IFERROR(__xludf.DUMMYFUNCTION("""COMPUTED_VALUE"""),1353.84)</f>
        <v>1353.84</v>
      </c>
      <c r="M154" s="2">
        <f>IFERROR(__xludf.DUMMYFUNCTION("""COMPUTED_VALUE"""),45513.66666666667)</f>
        <v>45513.66667</v>
      </c>
      <c r="N154" s="1">
        <f>IFERROR(__xludf.DUMMYFUNCTION("""COMPUTED_VALUE"""),1.3588146E7)</f>
        <v>13588146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IFERROR(__xludf.DUMMYFUNCTION("""COMPUTED_VALUE"""),1353.07)</f>
        <v>1353.07</v>
      </c>
      <c r="D155" s="2">
        <f>IFERROR(__xludf.DUMMYFUNCTION("""COMPUTED_VALUE"""),45516.66666666667)</f>
        <v>45516.66667</v>
      </c>
      <c r="E155" s="1">
        <f>IFERROR(__xludf.DUMMYFUNCTION("""COMPUTED_VALUE"""),1353.07)</f>
        <v>1353.07</v>
      </c>
      <c r="G155" s="2">
        <f>IFERROR(__xludf.DUMMYFUNCTION("""COMPUTED_VALUE"""),45516.66666666667)</f>
        <v>45516.66667</v>
      </c>
      <c r="H155" s="1">
        <f>IFERROR(__xludf.DUMMYFUNCTION("""COMPUTED_VALUE"""),1323.59)</f>
        <v>1323.59</v>
      </c>
      <c r="J155" s="2">
        <f>IFERROR(__xludf.DUMMYFUNCTION("""COMPUTED_VALUE"""),45516.66666666667)</f>
        <v>45516.66667</v>
      </c>
      <c r="K155" s="1">
        <f>IFERROR(__xludf.DUMMYFUNCTION("""COMPUTED_VALUE"""),1328.9)</f>
        <v>1328.9</v>
      </c>
      <c r="M155" s="2">
        <f>IFERROR(__xludf.DUMMYFUNCTION("""COMPUTED_VALUE"""),45516.66666666667)</f>
        <v>45516.66667</v>
      </c>
      <c r="N155" s="1">
        <f>IFERROR(__xludf.DUMMYFUNCTION("""COMPUTED_VALUE"""),1.6098302E7)</f>
        <v>16098302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IFERROR(__xludf.DUMMYFUNCTION("""COMPUTED_VALUE"""),1329.54)</f>
        <v>1329.54</v>
      </c>
      <c r="D156" s="2">
        <f>IFERROR(__xludf.DUMMYFUNCTION("""COMPUTED_VALUE"""),45517.66666666667)</f>
        <v>45517.66667</v>
      </c>
      <c r="E156" s="1">
        <f>IFERROR(__xludf.DUMMYFUNCTION("""COMPUTED_VALUE"""),1334.79)</f>
        <v>1334.79</v>
      </c>
      <c r="G156" s="2">
        <f>IFERROR(__xludf.DUMMYFUNCTION("""COMPUTED_VALUE"""),45517.66666666667)</f>
        <v>45517.66667</v>
      </c>
      <c r="H156" s="1">
        <f>IFERROR(__xludf.DUMMYFUNCTION("""COMPUTED_VALUE"""),1323.9)</f>
        <v>1323.9</v>
      </c>
      <c r="J156" s="2">
        <f>IFERROR(__xludf.DUMMYFUNCTION("""COMPUTED_VALUE"""),45517.66666666667)</f>
        <v>45517.66667</v>
      </c>
      <c r="K156" s="1">
        <f>IFERROR(__xludf.DUMMYFUNCTION("""COMPUTED_VALUE"""),1330.51)</f>
        <v>1330.51</v>
      </c>
      <c r="M156" s="2">
        <f>IFERROR(__xludf.DUMMYFUNCTION("""COMPUTED_VALUE"""),45517.66666666667)</f>
        <v>45517.66667</v>
      </c>
      <c r="N156" s="1">
        <f>IFERROR(__xludf.DUMMYFUNCTION("""COMPUTED_VALUE"""),1.3426552E7)</f>
        <v>13426552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IFERROR(__xludf.DUMMYFUNCTION("""COMPUTED_VALUE"""),1325.14)</f>
        <v>1325.14</v>
      </c>
      <c r="D157" s="2">
        <f>IFERROR(__xludf.DUMMYFUNCTION("""COMPUTED_VALUE"""),45518.66666666667)</f>
        <v>45518.66667</v>
      </c>
      <c r="E157" s="1">
        <f>IFERROR(__xludf.DUMMYFUNCTION("""COMPUTED_VALUE"""),1347.78)</f>
        <v>1347.78</v>
      </c>
      <c r="G157" s="2">
        <f>IFERROR(__xludf.DUMMYFUNCTION("""COMPUTED_VALUE"""),45518.66666666667)</f>
        <v>45518.66667</v>
      </c>
      <c r="H157" s="1">
        <f>IFERROR(__xludf.DUMMYFUNCTION("""COMPUTED_VALUE"""),1320.25)</f>
        <v>1320.25</v>
      </c>
      <c r="J157" s="2">
        <f>IFERROR(__xludf.DUMMYFUNCTION("""COMPUTED_VALUE"""),45518.66666666667)</f>
        <v>45518.66667</v>
      </c>
      <c r="K157" s="1">
        <f>IFERROR(__xludf.DUMMYFUNCTION("""COMPUTED_VALUE"""),1344.23)</f>
        <v>1344.23</v>
      </c>
      <c r="M157" s="2">
        <f>IFERROR(__xludf.DUMMYFUNCTION("""COMPUTED_VALUE"""),45518.66666666667)</f>
        <v>45518.66667</v>
      </c>
      <c r="N157" s="1">
        <f>IFERROR(__xludf.DUMMYFUNCTION("""COMPUTED_VALUE"""),1.2744619E7)</f>
        <v>12744619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IFERROR(__xludf.DUMMYFUNCTION("""COMPUTED_VALUE"""),1345.32)</f>
        <v>1345.32</v>
      </c>
      <c r="D158" s="2">
        <f>IFERROR(__xludf.DUMMYFUNCTION("""COMPUTED_VALUE"""),45519.66666666667)</f>
        <v>45519.66667</v>
      </c>
      <c r="E158" s="1">
        <f>IFERROR(__xludf.DUMMYFUNCTION("""COMPUTED_VALUE"""),1351.08)</f>
        <v>1351.08</v>
      </c>
      <c r="G158" s="2">
        <f>IFERROR(__xludf.DUMMYFUNCTION("""COMPUTED_VALUE"""),45519.66666666667)</f>
        <v>45519.66667</v>
      </c>
      <c r="H158" s="1">
        <f>IFERROR(__xludf.DUMMYFUNCTION("""COMPUTED_VALUE"""),1331.26)</f>
        <v>1331.26</v>
      </c>
      <c r="J158" s="2">
        <f>IFERROR(__xludf.DUMMYFUNCTION("""COMPUTED_VALUE"""),45519.66666666667)</f>
        <v>45519.66667</v>
      </c>
      <c r="K158" s="1">
        <f>IFERROR(__xludf.DUMMYFUNCTION("""COMPUTED_VALUE"""),1338.88)</f>
        <v>1338.88</v>
      </c>
      <c r="M158" s="2">
        <f>IFERROR(__xludf.DUMMYFUNCTION("""COMPUTED_VALUE"""),45519.66666666667)</f>
        <v>45519.66667</v>
      </c>
      <c r="N158" s="1">
        <f>IFERROR(__xludf.DUMMYFUNCTION("""COMPUTED_VALUE"""),1.7248753E7)</f>
        <v>17248753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IFERROR(__xludf.DUMMYFUNCTION("""COMPUTED_VALUE"""),1339.23)</f>
        <v>1339.23</v>
      </c>
      <c r="D159" s="2">
        <f>IFERROR(__xludf.DUMMYFUNCTION("""COMPUTED_VALUE"""),45520.66666666667)</f>
        <v>45520.66667</v>
      </c>
      <c r="E159" s="1">
        <f>IFERROR(__xludf.DUMMYFUNCTION("""COMPUTED_VALUE"""),1342.62)</f>
        <v>1342.62</v>
      </c>
      <c r="G159" s="2">
        <f>IFERROR(__xludf.DUMMYFUNCTION("""COMPUTED_VALUE"""),45520.66666666667)</f>
        <v>45520.66667</v>
      </c>
      <c r="H159" s="1">
        <f>IFERROR(__xludf.DUMMYFUNCTION("""COMPUTED_VALUE"""),1332.31)</f>
        <v>1332.31</v>
      </c>
      <c r="J159" s="2">
        <f>IFERROR(__xludf.DUMMYFUNCTION("""COMPUTED_VALUE"""),45520.66666666667)</f>
        <v>45520.66667</v>
      </c>
      <c r="K159" s="1">
        <f>IFERROR(__xludf.DUMMYFUNCTION("""COMPUTED_VALUE"""),1340.13)</f>
        <v>1340.13</v>
      </c>
      <c r="M159" s="2">
        <f>IFERROR(__xludf.DUMMYFUNCTION("""COMPUTED_VALUE"""),45520.66666666667)</f>
        <v>45520.66667</v>
      </c>
      <c r="N159" s="1">
        <f>IFERROR(__xludf.DUMMYFUNCTION("""COMPUTED_VALUE"""),1.3632083E7)</f>
        <v>13632083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IFERROR(__xludf.DUMMYFUNCTION("""COMPUTED_VALUE"""),1340.2)</f>
        <v>1340.2</v>
      </c>
      <c r="D160" s="2">
        <f>IFERROR(__xludf.DUMMYFUNCTION("""COMPUTED_VALUE"""),45523.66666666667)</f>
        <v>45523.66667</v>
      </c>
      <c r="E160" s="1">
        <f>IFERROR(__xludf.DUMMYFUNCTION("""COMPUTED_VALUE"""),1349.96)</f>
        <v>1349.96</v>
      </c>
      <c r="G160" s="2">
        <f>IFERROR(__xludf.DUMMYFUNCTION("""COMPUTED_VALUE"""),45523.66666666667)</f>
        <v>45523.66667</v>
      </c>
      <c r="H160" s="1">
        <f>IFERROR(__xludf.DUMMYFUNCTION("""COMPUTED_VALUE"""),1340.17)</f>
        <v>1340.17</v>
      </c>
      <c r="J160" s="2">
        <f>IFERROR(__xludf.DUMMYFUNCTION("""COMPUTED_VALUE"""),45523.66666666667)</f>
        <v>45523.66667</v>
      </c>
      <c r="K160" s="1">
        <f>IFERROR(__xludf.DUMMYFUNCTION("""COMPUTED_VALUE"""),1344.79)</f>
        <v>1344.79</v>
      </c>
      <c r="M160" s="2">
        <f>IFERROR(__xludf.DUMMYFUNCTION("""COMPUTED_VALUE"""),45523.66666666667)</f>
        <v>45523.66667</v>
      </c>
      <c r="N160" s="1">
        <f>IFERROR(__xludf.DUMMYFUNCTION("""COMPUTED_VALUE"""),1.1366949E7)</f>
        <v>11366949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IFERROR(__xludf.DUMMYFUNCTION("""COMPUTED_VALUE"""),1344.76)</f>
        <v>1344.76</v>
      </c>
      <c r="D161" s="2">
        <f>IFERROR(__xludf.DUMMYFUNCTION("""COMPUTED_VALUE"""),45524.66666666667)</f>
        <v>45524.66667</v>
      </c>
      <c r="E161" s="1">
        <f>IFERROR(__xludf.DUMMYFUNCTION("""COMPUTED_VALUE"""),1360.75)</f>
        <v>1360.75</v>
      </c>
      <c r="G161" s="2">
        <f>IFERROR(__xludf.DUMMYFUNCTION("""COMPUTED_VALUE"""),45524.66666666667)</f>
        <v>45524.66667</v>
      </c>
      <c r="H161" s="1">
        <f>IFERROR(__xludf.DUMMYFUNCTION("""COMPUTED_VALUE"""),1343.15)</f>
        <v>1343.15</v>
      </c>
      <c r="J161" s="2">
        <f>IFERROR(__xludf.DUMMYFUNCTION("""COMPUTED_VALUE"""),45524.66666666667)</f>
        <v>45524.66667</v>
      </c>
      <c r="K161" s="1">
        <f>IFERROR(__xludf.DUMMYFUNCTION("""COMPUTED_VALUE"""),1360.22)</f>
        <v>1360.22</v>
      </c>
      <c r="M161" s="2">
        <f>IFERROR(__xludf.DUMMYFUNCTION("""COMPUTED_VALUE"""),45524.66666666667)</f>
        <v>45524.66667</v>
      </c>
      <c r="N161" s="1">
        <f>IFERROR(__xludf.DUMMYFUNCTION("""COMPUTED_VALUE"""),1.1343399E7)</f>
        <v>11343399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IFERROR(__xludf.DUMMYFUNCTION("""COMPUTED_VALUE"""),1361.39)</f>
        <v>1361.39</v>
      </c>
      <c r="D162" s="2">
        <f>IFERROR(__xludf.DUMMYFUNCTION("""COMPUTED_VALUE"""),45525.66666666667)</f>
        <v>45525.66667</v>
      </c>
      <c r="E162" s="1">
        <f>IFERROR(__xludf.DUMMYFUNCTION("""COMPUTED_VALUE"""),1371.11)</f>
        <v>1371.11</v>
      </c>
      <c r="G162" s="2">
        <f>IFERROR(__xludf.DUMMYFUNCTION("""COMPUTED_VALUE"""),45525.66666666667)</f>
        <v>45525.66667</v>
      </c>
      <c r="H162" s="1">
        <f>IFERROR(__xludf.DUMMYFUNCTION("""COMPUTED_VALUE"""),1355.39)</f>
        <v>1355.39</v>
      </c>
      <c r="J162" s="2">
        <f>IFERROR(__xludf.DUMMYFUNCTION("""COMPUTED_VALUE"""),45525.66666666667)</f>
        <v>45525.66667</v>
      </c>
      <c r="K162" s="1">
        <f>IFERROR(__xludf.DUMMYFUNCTION("""COMPUTED_VALUE"""),1360.13)</f>
        <v>1360.13</v>
      </c>
      <c r="M162" s="2">
        <f>IFERROR(__xludf.DUMMYFUNCTION("""COMPUTED_VALUE"""),45525.66666666667)</f>
        <v>45525.66667</v>
      </c>
      <c r="N162" s="1">
        <f>IFERROR(__xludf.DUMMYFUNCTION("""COMPUTED_VALUE"""),1.0498971E7)</f>
        <v>10498971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IFERROR(__xludf.DUMMYFUNCTION("""COMPUTED_VALUE"""),1365.62)</f>
        <v>1365.62</v>
      </c>
      <c r="D163" s="2">
        <f>IFERROR(__xludf.DUMMYFUNCTION("""COMPUTED_VALUE"""),45526.66666666667)</f>
        <v>45526.66667</v>
      </c>
      <c r="E163" s="1">
        <f>IFERROR(__xludf.DUMMYFUNCTION("""COMPUTED_VALUE"""),1366.83)</f>
        <v>1366.83</v>
      </c>
      <c r="G163" s="2">
        <f>IFERROR(__xludf.DUMMYFUNCTION("""COMPUTED_VALUE"""),45526.66666666667)</f>
        <v>45526.66667</v>
      </c>
      <c r="H163" s="1">
        <f>IFERROR(__xludf.DUMMYFUNCTION("""COMPUTED_VALUE"""),1354.08)</f>
        <v>1354.08</v>
      </c>
      <c r="J163" s="2">
        <f>IFERROR(__xludf.DUMMYFUNCTION("""COMPUTED_VALUE"""),45526.66666666667)</f>
        <v>45526.66667</v>
      </c>
      <c r="K163" s="1">
        <f>IFERROR(__xludf.DUMMYFUNCTION("""COMPUTED_VALUE"""),1361.32)</f>
        <v>1361.32</v>
      </c>
      <c r="M163" s="2">
        <f>IFERROR(__xludf.DUMMYFUNCTION("""COMPUTED_VALUE"""),45526.66666666667)</f>
        <v>45526.66667</v>
      </c>
      <c r="N163" s="1">
        <f>IFERROR(__xludf.DUMMYFUNCTION("""COMPUTED_VALUE"""),1.0749472E7)</f>
        <v>10749472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IFERROR(__xludf.DUMMYFUNCTION("""COMPUTED_VALUE"""),1361.37)</f>
        <v>1361.37</v>
      </c>
      <c r="D164" s="2">
        <f>IFERROR(__xludf.DUMMYFUNCTION("""COMPUTED_VALUE"""),45527.66666666667)</f>
        <v>45527.66667</v>
      </c>
      <c r="E164" s="1">
        <f>IFERROR(__xludf.DUMMYFUNCTION("""COMPUTED_VALUE"""),1361.37)</f>
        <v>1361.37</v>
      </c>
      <c r="G164" s="2">
        <f>IFERROR(__xludf.DUMMYFUNCTION("""COMPUTED_VALUE"""),45527.66666666667)</f>
        <v>45527.66667</v>
      </c>
      <c r="H164" s="1">
        <f>IFERROR(__xludf.DUMMYFUNCTION("""COMPUTED_VALUE"""),1347.1)</f>
        <v>1347.1</v>
      </c>
      <c r="J164" s="2">
        <f>IFERROR(__xludf.DUMMYFUNCTION("""COMPUTED_VALUE"""),45527.66666666667)</f>
        <v>45527.66667</v>
      </c>
      <c r="K164" s="1">
        <f>IFERROR(__xludf.DUMMYFUNCTION("""COMPUTED_VALUE"""),1355.92)</f>
        <v>1355.92</v>
      </c>
      <c r="M164" s="2">
        <f>IFERROR(__xludf.DUMMYFUNCTION("""COMPUTED_VALUE"""),45527.66666666667)</f>
        <v>45527.66667</v>
      </c>
      <c r="N164" s="1">
        <f>IFERROR(__xludf.DUMMYFUNCTION("""COMPUTED_VALUE"""),1.1325047E7)</f>
        <v>11325047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IFERROR(__xludf.DUMMYFUNCTION("""COMPUTED_VALUE"""),1355.55)</f>
        <v>1355.55</v>
      </c>
      <c r="D165" s="2">
        <f>IFERROR(__xludf.DUMMYFUNCTION("""COMPUTED_VALUE"""),45530.66666666667)</f>
        <v>45530.66667</v>
      </c>
      <c r="E165" s="1">
        <f>IFERROR(__xludf.DUMMYFUNCTION("""COMPUTED_VALUE"""),1368.41)</f>
        <v>1368.41</v>
      </c>
      <c r="G165" s="2">
        <f>IFERROR(__xludf.DUMMYFUNCTION("""COMPUTED_VALUE"""),45530.66666666667)</f>
        <v>45530.66667</v>
      </c>
      <c r="H165" s="1">
        <f>IFERROR(__xludf.DUMMYFUNCTION("""COMPUTED_VALUE"""),1352.9)</f>
        <v>1352.9</v>
      </c>
      <c r="J165" s="2">
        <f>IFERROR(__xludf.DUMMYFUNCTION("""COMPUTED_VALUE"""),45530.66666666667)</f>
        <v>45530.66667</v>
      </c>
      <c r="K165" s="1">
        <f>IFERROR(__xludf.DUMMYFUNCTION("""COMPUTED_VALUE"""),1364.95)</f>
        <v>1364.95</v>
      </c>
      <c r="M165" s="2">
        <f>IFERROR(__xludf.DUMMYFUNCTION("""COMPUTED_VALUE"""),45530.66666666667)</f>
        <v>45530.66667</v>
      </c>
      <c r="N165" s="1">
        <f>IFERROR(__xludf.DUMMYFUNCTION("""COMPUTED_VALUE"""),1.1967365E7)</f>
        <v>11967365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IFERROR(__xludf.DUMMYFUNCTION("""COMPUTED_VALUE"""),1365.63)</f>
        <v>1365.63</v>
      </c>
      <c r="D166" s="2">
        <f>IFERROR(__xludf.DUMMYFUNCTION("""COMPUTED_VALUE"""),45531.66666666667)</f>
        <v>45531.66667</v>
      </c>
      <c r="E166" s="1">
        <f>IFERROR(__xludf.DUMMYFUNCTION("""COMPUTED_VALUE"""),1370.02)</f>
        <v>1370.02</v>
      </c>
      <c r="G166" s="2">
        <f>IFERROR(__xludf.DUMMYFUNCTION("""COMPUTED_VALUE"""),45531.66666666667)</f>
        <v>45531.66667</v>
      </c>
      <c r="H166" s="1">
        <f>IFERROR(__xludf.DUMMYFUNCTION("""COMPUTED_VALUE"""),1357.8)</f>
        <v>1357.8</v>
      </c>
      <c r="J166" s="2">
        <f>IFERROR(__xludf.DUMMYFUNCTION("""COMPUTED_VALUE"""),45531.66666666667)</f>
        <v>45531.66667</v>
      </c>
      <c r="K166" s="1">
        <f>IFERROR(__xludf.DUMMYFUNCTION("""COMPUTED_VALUE"""),1360.06)</f>
        <v>1360.06</v>
      </c>
      <c r="M166" s="2">
        <f>IFERROR(__xludf.DUMMYFUNCTION("""COMPUTED_VALUE"""),45531.66666666667)</f>
        <v>45531.66667</v>
      </c>
      <c r="N166" s="1">
        <f>IFERROR(__xludf.DUMMYFUNCTION("""COMPUTED_VALUE"""),1.1119444E7)</f>
        <v>11119444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IFERROR(__xludf.DUMMYFUNCTION("""COMPUTED_VALUE"""),1366.04)</f>
        <v>1366.04</v>
      </c>
      <c r="D167" s="2">
        <f>IFERROR(__xludf.DUMMYFUNCTION("""COMPUTED_VALUE"""),45532.66666666667)</f>
        <v>45532.66667</v>
      </c>
      <c r="E167" s="1">
        <f>IFERROR(__xludf.DUMMYFUNCTION("""COMPUTED_VALUE"""),1373.03)</f>
        <v>1373.03</v>
      </c>
      <c r="G167" s="2">
        <f>IFERROR(__xludf.DUMMYFUNCTION("""COMPUTED_VALUE"""),45532.66666666667)</f>
        <v>45532.66667</v>
      </c>
      <c r="H167" s="1">
        <f>IFERROR(__xludf.DUMMYFUNCTION("""COMPUTED_VALUE"""),1354.89)</f>
        <v>1354.89</v>
      </c>
      <c r="J167" s="2">
        <f>IFERROR(__xludf.DUMMYFUNCTION("""COMPUTED_VALUE"""),45532.66666666667)</f>
        <v>45532.66667</v>
      </c>
      <c r="K167" s="1">
        <f>IFERROR(__xludf.DUMMYFUNCTION("""COMPUTED_VALUE"""),1358.94)</f>
        <v>1358.94</v>
      </c>
      <c r="M167" s="2">
        <f>IFERROR(__xludf.DUMMYFUNCTION("""COMPUTED_VALUE"""),45532.66666666667)</f>
        <v>45532.66667</v>
      </c>
      <c r="N167" s="1">
        <f>IFERROR(__xludf.DUMMYFUNCTION("""COMPUTED_VALUE"""),1.340445E7)</f>
        <v>13404450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IFERROR(__xludf.DUMMYFUNCTION("""COMPUTED_VALUE"""),1359.1)</f>
        <v>1359.1</v>
      </c>
      <c r="D168" s="2">
        <f>IFERROR(__xludf.DUMMYFUNCTION("""COMPUTED_VALUE"""),45533.66666666667)</f>
        <v>45533.66667</v>
      </c>
      <c r="E168" s="1">
        <f>IFERROR(__xludf.DUMMYFUNCTION("""COMPUTED_VALUE"""),1368.14)</f>
        <v>1368.14</v>
      </c>
      <c r="G168" s="2">
        <f>IFERROR(__xludf.DUMMYFUNCTION("""COMPUTED_VALUE"""),45533.66666666667)</f>
        <v>45533.66667</v>
      </c>
      <c r="H168" s="1">
        <f>IFERROR(__xludf.DUMMYFUNCTION("""COMPUTED_VALUE"""),1356.23)</f>
        <v>1356.23</v>
      </c>
      <c r="J168" s="2">
        <f>IFERROR(__xludf.DUMMYFUNCTION("""COMPUTED_VALUE"""),45533.66666666667)</f>
        <v>45533.66667</v>
      </c>
      <c r="K168" s="1">
        <f>IFERROR(__xludf.DUMMYFUNCTION("""COMPUTED_VALUE"""),1364.0)</f>
        <v>1364</v>
      </c>
      <c r="M168" s="2">
        <f>IFERROR(__xludf.DUMMYFUNCTION("""COMPUTED_VALUE"""),45533.66666666667)</f>
        <v>45533.66667</v>
      </c>
      <c r="N168" s="1">
        <f>IFERROR(__xludf.DUMMYFUNCTION("""COMPUTED_VALUE"""),1.111308E7)</f>
        <v>11113080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IFERROR(__xludf.DUMMYFUNCTION("""COMPUTED_VALUE"""),1364.36)</f>
        <v>1364.36</v>
      </c>
      <c r="D169" s="2">
        <f>IFERROR(__xludf.DUMMYFUNCTION("""COMPUTED_VALUE"""),45534.66666666667)</f>
        <v>45534.66667</v>
      </c>
      <c r="E169" s="1">
        <f>IFERROR(__xludf.DUMMYFUNCTION("""COMPUTED_VALUE"""),1377.94)</f>
        <v>1377.94</v>
      </c>
      <c r="G169" s="2">
        <f>IFERROR(__xludf.DUMMYFUNCTION("""COMPUTED_VALUE"""),45534.66666666667)</f>
        <v>45534.66667</v>
      </c>
      <c r="H169" s="1">
        <f>IFERROR(__xludf.DUMMYFUNCTION("""COMPUTED_VALUE"""),1362.95)</f>
        <v>1362.95</v>
      </c>
      <c r="J169" s="2">
        <f>IFERROR(__xludf.DUMMYFUNCTION("""COMPUTED_VALUE"""),45534.66666666667)</f>
        <v>45534.66667</v>
      </c>
      <c r="K169" s="1">
        <f>IFERROR(__xludf.DUMMYFUNCTION("""COMPUTED_VALUE"""),1375.72)</f>
        <v>1375.72</v>
      </c>
      <c r="M169" s="2">
        <f>IFERROR(__xludf.DUMMYFUNCTION("""COMPUTED_VALUE"""),45534.66666666667)</f>
        <v>45534.66667</v>
      </c>
      <c r="N169" s="1">
        <f>IFERROR(__xludf.DUMMYFUNCTION("""COMPUTED_VALUE"""),1.7963513E7)</f>
        <v>17963513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IFERROR(__xludf.DUMMYFUNCTION("""COMPUTED_VALUE"""),1373.25)</f>
        <v>1373.25</v>
      </c>
      <c r="D170" s="2">
        <f>IFERROR(__xludf.DUMMYFUNCTION("""COMPUTED_VALUE"""),45538.66666666667)</f>
        <v>45538.66667</v>
      </c>
      <c r="E170" s="1">
        <f>IFERROR(__xludf.DUMMYFUNCTION("""COMPUTED_VALUE"""),1403.4)</f>
        <v>1403.4</v>
      </c>
      <c r="G170" s="2">
        <f>IFERROR(__xludf.DUMMYFUNCTION("""COMPUTED_VALUE"""),45538.66666666667)</f>
        <v>45538.66667</v>
      </c>
      <c r="H170" s="1">
        <f>IFERROR(__xludf.DUMMYFUNCTION("""COMPUTED_VALUE"""),1373.25)</f>
        <v>1373.25</v>
      </c>
      <c r="J170" s="2">
        <f>IFERROR(__xludf.DUMMYFUNCTION("""COMPUTED_VALUE"""),45538.66666666667)</f>
        <v>45538.66667</v>
      </c>
      <c r="K170" s="1">
        <f>IFERROR(__xludf.DUMMYFUNCTION("""COMPUTED_VALUE"""),1399.55)</f>
        <v>1399.55</v>
      </c>
      <c r="M170" s="2">
        <f>IFERROR(__xludf.DUMMYFUNCTION("""COMPUTED_VALUE"""),45538.66666666667)</f>
        <v>45538.66667</v>
      </c>
      <c r="N170" s="1">
        <f>IFERROR(__xludf.DUMMYFUNCTION("""COMPUTED_VALUE"""),2.0297855E7)</f>
        <v>20297855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IFERROR(__xludf.DUMMYFUNCTION("""COMPUTED_VALUE"""),1395.76)</f>
        <v>1395.76</v>
      </c>
      <c r="D171" s="2">
        <f>IFERROR(__xludf.DUMMYFUNCTION("""COMPUTED_VALUE"""),45539.66666666667)</f>
        <v>45539.66667</v>
      </c>
      <c r="E171" s="1">
        <f>IFERROR(__xludf.DUMMYFUNCTION("""COMPUTED_VALUE"""),1412.13)</f>
        <v>1412.13</v>
      </c>
      <c r="G171" s="2">
        <f>IFERROR(__xludf.DUMMYFUNCTION("""COMPUTED_VALUE"""),45539.66666666667)</f>
        <v>45539.66667</v>
      </c>
      <c r="H171" s="1">
        <f>IFERROR(__xludf.DUMMYFUNCTION("""COMPUTED_VALUE"""),1395.76)</f>
        <v>1395.76</v>
      </c>
      <c r="J171" s="2">
        <f>IFERROR(__xludf.DUMMYFUNCTION("""COMPUTED_VALUE"""),45539.66666666667)</f>
        <v>45539.66667</v>
      </c>
      <c r="K171" s="1">
        <f>IFERROR(__xludf.DUMMYFUNCTION("""COMPUTED_VALUE"""),1411.38)</f>
        <v>1411.38</v>
      </c>
      <c r="M171" s="2">
        <f>IFERROR(__xludf.DUMMYFUNCTION("""COMPUTED_VALUE"""),45539.66666666667)</f>
        <v>45539.66667</v>
      </c>
      <c r="N171" s="1">
        <f>IFERROR(__xludf.DUMMYFUNCTION("""COMPUTED_VALUE"""),1.742239E7)</f>
        <v>17422390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IFERROR(__xludf.DUMMYFUNCTION("""COMPUTED_VALUE"""),1411.93)</f>
        <v>1411.93</v>
      </c>
      <c r="D172" s="2">
        <f>IFERROR(__xludf.DUMMYFUNCTION("""COMPUTED_VALUE"""),45540.66666666667)</f>
        <v>45540.66667</v>
      </c>
      <c r="E172" s="1">
        <f>IFERROR(__xludf.DUMMYFUNCTION("""COMPUTED_VALUE"""),1416.41)</f>
        <v>1416.41</v>
      </c>
      <c r="G172" s="2">
        <f>IFERROR(__xludf.DUMMYFUNCTION("""COMPUTED_VALUE"""),45540.66666666667)</f>
        <v>45540.66667</v>
      </c>
      <c r="H172" s="1">
        <f>IFERROR(__xludf.DUMMYFUNCTION("""COMPUTED_VALUE"""),1402.02)</f>
        <v>1402.02</v>
      </c>
      <c r="J172" s="2">
        <f>IFERROR(__xludf.DUMMYFUNCTION("""COMPUTED_VALUE"""),45540.66666666667)</f>
        <v>45540.66667</v>
      </c>
      <c r="K172" s="1">
        <f>IFERROR(__xludf.DUMMYFUNCTION("""COMPUTED_VALUE"""),1408.11)</f>
        <v>1408.11</v>
      </c>
      <c r="M172" s="2">
        <f>IFERROR(__xludf.DUMMYFUNCTION("""COMPUTED_VALUE"""),45540.66666666667)</f>
        <v>45540.66667</v>
      </c>
      <c r="N172" s="1">
        <f>IFERROR(__xludf.DUMMYFUNCTION("""COMPUTED_VALUE"""),1.6421281E7)</f>
        <v>16421281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IFERROR(__xludf.DUMMYFUNCTION("""COMPUTED_VALUE"""),1412.62)</f>
        <v>1412.62</v>
      </c>
      <c r="D173" s="2">
        <f>IFERROR(__xludf.DUMMYFUNCTION("""COMPUTED_VALUE"""),45541.66666666667)</f>
        <v>45541.66667</v>
      </c>
      <c r="E173" s="1">
        <f>IFERROR(__xludf.DUMMYFUNCTION("""COMPUTED_VALUE"""),1418.23)</f>
        <v>1418.23</v>
      </c>
      <c r="G173" s="2">
        <f>IFERROR(__xludf.DUMMYFUNCTION("""COMPUTED_VALUE"""),45541.66666666667)</f>
        <v>45541.66667</v>
      </c>
      <c r="H173" s="1">
        <f>IFERROR(__xludf.DUMMYFUNCTION("""COMPUTED_VALUE"""),1404.98)</f>
        <v>1404.98</v>
      </c>
      <c r="J173" s="2">
        <f>IFERROR(__xludf.DUMMYFUNCTION("""COMPUTED_VALUE"""),45541.66666666667)</f>
        <v>45541.66667</v>
      </c>
      <c r="K173" s="1">
        <f>IFERROR(__xludf.DUMMYFUNCTION("""COMPUTED_VALUE"""),1406.38)</f>
        <v>1406.38</v>
      </c>
      <c r="M173" s="2">
        <f>IFERROR(__xludf.DUMMYFUNCTION("""COMPUTED_VALUE"""),45541.66666666667)</f>
        <v>45541.66667</v>
      </c>
      <c r="N173" s="1">
        <f>IFERROR(__xludf.DUMMYFUNCTION("""COMPUTED_VALUE"""),1.5408946E7)</f>
        <v>15408946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IFERROR(__xludf.DUMMYFUNCTION("""COMPUTED_VALUE"""),1404.8)</f>
        <v>1404.8</v>
      </c>
      <c r="D174" s="2">
        <f>IFERROR(__xludf.DUMMYFUNCTION("""COMPUTED_VALUE"""),45544.66666666667)</f>
        <v>45544.66667</v>
      </c>
      <c r="E174" s="1">
        <f>IFERROR(__xludf.DUMMYFUNCTION("""COMPUTED_VALUE"""),1412.52)</f>
        <v>1412.52</v>
      </c>
      <c r="G174" s="2">
        <f>IFERROR(__xludf.DUMMYFUNCTION("""COMPUTED_VALUE"""),45544.66666666667)</f>
        <v>45544.66667</v>
      </c>
      <c r="H174" s="1">
        <f>IFERROR(__xludf.DUMMYFUNCTION("""COMPUTED_VALUE"""),1398.91)</f>
        <v>1398.91</v>
      </c>
      <c r="J174" s="2">
        <f>IFERROR(__xludf.DUMMYFUNCTION("""COMPUTED_VALUE"""),45544.66666666667)</f>
        <v>45544.66667</v>
      </c>
      <c r="K174" s="1">
        <f>IFERROR(__xludf.DUMMYFUNCTION("""COMPUTED_VALUE"""),1408.08)</f>
        <v>1408.08</v>
      </c>
      <c r="M174" s="2">
        <f>IFERROR(__xludf.DUMMYFUNCTION("""COMPUTED_VALUE"""),45544.66666666667)</f>
        <v>45544.66667</v>
      </c>
      <c r="N174" s="1">
        <f>IFERROR(__xludf.DUMMYFUNCTION("""COMPUTED_VALUE"""),1.6978156E7)</f>
        <v>16978156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IFERROR(__xludf.DUMMYFUNCTION("""COMPUTED_VALUE"""),1407.46)</f>
        <v>1407.46</v>
      </c>
      <c r="D175" s="2">
        <f>IFERROR(__xludf.DUMMYFUNCTION("""COMPUTED_VALUE"""),45545.66666666667)</f>
        <v>45545.66667</v>
      </c>
      <c r="E175" s="1">
        <f>IFERROR(__xludf.DUMMYFUNCTION("""COMPUTED_VALUE"""),1421.48)</f>
        <v>1421.48</v>
      </c>
      <c r="G175" s="2">
        <f>IFERROR(__xludf.DUMMYFUNCTION("""COMPUTED_VALUE"""),45545.66666666667)</f>
        <v>45545.66667</v>
      </c>
      <c r="H175" s="1">
        <f>IFERROR(__xludf.DUMMYFUNCTION("""COMPUTED_VALUE"""),1406.98)</f>
        <v>1406.98</v>
      </c>
      <c r="J175" s="2">
        <f>IFERROR(__xludf.DUMMYFUNCTION("""COMPUTED_VALUE"""),45545.66666666667)</f>
        <v>45545.66667</v>
      </c>
      <c r="K175" s="1">
        <f>IFERROR(__xludf.DUMMYFUNCTION("""COMPUTED_VALUE"""),1417.11)</f>
        <v>1417.11</v>
      </c>
      <c r="M175" s="2">
        <f>IFERROR(__xludf.DUMMYFUNCTION("""COMPUTED_VALUE"""),45545.66666666667)</f>
        <v>45545.66667</v>
      </c>
      <c r="N175" s="1">
        <f>IFERROR(__xludf.DUMMYFUNCTION("""COMPUTED_VALUE"""),1.5285985E7)</f>
        <v>15285985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IFERROR(__xludf.DUMMYFUNCTION("""COMPUTED_VALUE"""),1415.51)</f>
        <v>1415.51</v>
      </c>
      <c r="D176" s="2">
        <f>IFERROR(__xludf.DUMMYFUNCTION("""COMPUTED_VALUE"""),45546.66666666667)</f>
        <v>45546.66667</v>
      </c>
      <c r="E176" s="1">
        <f>IFERROR(__xludf.DUMMYFUNCTION("""COMPUTED_VALUE"""),1415.51)</f>
        <v>1415.51</v>
      </c>
      <c r="G176" s="2">
        <f>IFERROR(__xludf.DUMMYFUNCTION("""COMPUTED_VALUE"""),45546.66666666667)</f>
        <v>45546.66667</v>
      </c>
      <c r="H176" s="1">
        <f>IFERROR(__xludf.DUMMYFUNCTION("""COMPUTED_VALUE"""),1384.71)</f>
        <v>1384.71</v>
      </c>
      <c r="J176" s="2">
        <f>IFERROR(__xludf.DUMMYFUNCTION("""COMPUTED_VALUE"""),45546.66666666667)</f>
        <v>45546.66667</v>
      </c>
      <c r="K176" s="1">
        <f>IFERROR(__xludf.DUMMYFUNCTION("""COMPUTED_VALUE"""),1389.47)</f>
        <v>1389.47</v>
      </c>
      <c r="M176" s="2">
        <f>IFERROR(__xludf.DUMMYFUNCTION("""COMPUTED_VALUE"""),45546.66666666667)</f>
        <v>45546.66667</v>
      </c>
      <c r="N176" s="1">
        <f>IFERROR(__xludf.DUMMYFUNCTION("""COMPUTED_VALUE"""),1.7020627E7)</f>
        <v>17020627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IFERROR(__xludf.DUMMYFUNCTION("""COMPUTED_VALUE"""),1388.68)</f>
        <v>1388.68</v>
      </c>
      <c r="D177" s="2">
        <f>IFERROR(__xludf.DUMMYFUNCTION("""COMPUTED_VALUE"""),45547.66666666667)</f>
        <v>45547.66667</v>
      </c>
      <c r="E177" s="1">
        <f>IFERROR(__xludf.DUMMYFUNCTION("""COMPUTED_VALUE"""),1393.76)</f>
        <v>1393.76</v>
      </c>
      <c r="G177" s="2">
        <f>IFERROR(__xludf.DUMMYFUNCTION("""COMPUTED_VALUE"""),45547.66666666667)</f>
        <v>45547.66667</v>
      </c>
      <c r="H177" s="1">
        <f>IFERROR(__xludf.DUMMYFUNCTION("""COMPUTED_VALUE"""),1378.12)</f>
        <v>1378.12</v>
      </c>
      <c r="J177" s="2">
        <f>IFERROR(__xludf.DUMMYFUNCTION("""COMPUTED_VALUE"""),45547.66666666667)</f>
        <v>45547.66667</v>
      </c>
      <c r="K177" s="1">
        <f>IFERROR(__xludf.DUMMYFUNCTION("""COMPUTED_VALUE"""),1387.22)</f>
        <v>1387.22</v>
      </c>
      <c r="M177" s="2">
        <f>IFERROR(__xludf.DUMMYFUNCTION("""COMPUTED_VALUE"""),45547.66666666667)</f>
        <v>45547.66667</v>
      </c>
      <c r="N177" s="1">
        <f>IFERROR(__xludf.DUMMYFUNCTION("""COMPUTED_VALUE"""),1.2425192E7)</f>
        <v>12425192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IFERROR(__xludf.DUMMYFUNCTION("""COMPUTED_VALUE"""),1385.06)</f>
        <v>1385.06</v>
      </c>
      <c r="D178" s="2">
        <f>IFERROR(__xludf.DUMMYFUNCTION("""COMPUTED_VALUE"""),45548.66666666667)</f>
        <v>45548.66667</v>
      </c>
      <c r="E178" s="1">
        <f>IFERROR(__xludf.DUMMYFUNCTION("""COMPUTED_VALUE"""),1393.79)</f>
        <v>1393.79</v>
      </c>
      <c r="G178" s="2">
        <f>IFERROR(__xludf.DUMMYFUNCTION("""COMPUTED_VALUE"""),45548.66666666667)</f>
        <v>45548.66667</v>
      </c>
      <c r="H178" s="1">
        <f>IFERROR(__xludf.DUMMYFUNCTION("""COMPUTED_VALUE"""),1380.56)</f>
        <v>1380.56</v>
      </c>
      <c r="J178" s="2">
        <f>IFERROR(__xludf.DUMMYFUNCTION("""COMPUTED_VALUE"""),45548.66666666667)</f>
        <v>45548.66667</v>
      </c>
      <c r="K178" s="1">
        <f>IFERROR(__xludf.DUMMYFUNCTION("""COMPUTED_VALUE"""),1390.99)</f>
        <v>1390.99</v>
      </c>
      <c r="M178" s="2">
        <f>IFERROR(__xludf.DUMMYFUNCTION("""COMPUTED_VALUE"""),45548.66666666667)</f>
        <v>45548.66667</v>
      </c>
      <c r="N178" s="1">
        <f>IFERROR(__xludf.DUMMYFUNCTION("""COMPUTED_VALUE"""),1.2058093E7)</f>
        <v>12058093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IFERROR(__xludf.DUMMYFUNCTION("""COMPUTED_VALUE"""),1390.85)</f>
        <v>1390.85</v>
      </c>
      <c r="D179" s="2">
        <f>IFERROR(__xludf.DUMMYFUNCTION("""COMPUTED_VALUE"""),45551.66666666667)</f>
        <v>45551.66667</v>
      </c>
      <c r="E179" s="1">
        <f>IFERROR(__xludf.DUMMYFUNCTION("""COMPUTED_VALUE"""),1410.03)</f>
        <v>1410.03</v>
      </c>
      <c r="G179" s="2">
        <f>IFERROR(__xludf.DUMMYFUNCTION("""COMPUTED_VALUE"""),45551.66666666667)</f>
        <v>45551.66667</v>
      </c>
      <c r="H179" s="1">
        <f>IFERROR(__xludf.DUMMYFUNCTION("""COMPUTED_VALUE"""),1390.85)</f>
        <v>1390.85</v>
      </c>
      <c r="J179" s="2">
        <f>IFERROR(__xludf.DUMMYFUNCTION("""COMPUTED_VALUE"""),45551.66666666667)</f>
        <v>45551.66667</v>
      </c>
      <c r="K179" s="1">
        <f>IFERROR(__xludf.DUMMYFUNCTION("""COMPUTED_VALUE"""),1409.0)</f>
        <v>1409</v>
      </c>
      <c r="M179" s="2">
        <f>IFERROR(__xludf.DUMMYFUNCTION("""COMPUTED_VALUE"""),45551.66666666667)</f>
        <v>45551.66667</v>
      </c>
      <c r="N179" s="1">
        <f>IFERROR(__xludf.DUMMYFUNCTION("""COMPUTED_VALUE"""),1.5207805E7)</f>
        <v>15207805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IFERROR(__xludf.DUMMYFUNCTION("""COMPUTED_VALUE"""),1407.26)</f>
        <v>1407.26</v>
      </c>
      <c r="D180" s="2">
        <f>IFERROR(__xludf.DUMMYFUNCTION("""COMPUTED_VALUE"""),45552.66666666667)</f>
        <v>45552.66667</v>
      </c>
      <c r="E180" s="1">
        <f>IFERROR(__xludf.DUMMYFUNCTION("""COMPUTED_VALUE"""),1407.36)</f>
        <v>1407.36</v>
      </c>
      <c r="G180" s="2">
        <f>IFERROR(__xludf.DUMMYFUNCTION("""COMPUTED_VALUE"""),45552.66666666667)</f>
        <v>45552.66667</v>
      </c>
      <c r="H180" s="1">
        <f>IFERROR(__xludf.DUMMYFUNCTION("""COMPUTED_VALUE"""),1394.3)</f>
        <v>1394.3</v>
      </c>
      <c r="J180" s="2">
        <f>IFERROR(__xludf.DUMMYFUNCTION("""COMPUTED_VALUE"""),45552.66666666667)</f>
        <v>45552.66667</v>
      </c>
      <c r="K180" s="1">
        <f>IFERROR(__xludf.DUMMYFUNCTION("""COMPUTED_VALUE"""),1396.57)</f>
        <v>1396.57</v>
      </c>
      <c r="M180" s="2">
        <f>IFERROR(__xludf.DUMMYFUNCTION("""COMPUTED_VALUE"""),45552.66666666667)</f>
        <v>45552.66667</v>
      </c>
      <c r="N180" s="1">
        <f>IFERROR(__xludf.DUMMYFUNCTION("""COMPUTED_VALUE"""),1.3457353E7)</f>
        <v>13457353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IFERROR(__xludf.DUMMYFUNCTION("""COMPUTED_VALUE"""),1395.63)</f>
        <v>1395.63</v>
      </c>
      <c r="D181" s="2">
        <f>IFERROR(__xludf.DUMMYFUNCTION("""COMPUTED_VALUE"""),45553.66666666667)</f>
        <v>45553.66667</v>
      </c>
      <c r="E181" s="1">
        <f>IFERROR(__xludf.DUMMYFUNCTION("""COMPUTED_VALUE"""),1397.63)</f>
        <v>1397.63</v>
      </c>
      <c r="G181" s="2">
        <f>IFERROR(__xludf.DUMMYFUNCTION("""COMPUTED_VALUE"""),45553.66666666667)</f>
        <v>45553.66667</v>
      </c>
      <c r="H181" s="1">
        <f>IFERROR(__xludf.DUMMYFUNCTION("""COMPUTED_VALUE"""),1371.24)</f>
        <v>1371.24</v>
      </c>
      <c r="J181" s="2">
        <f>IFERROR(__xludf.DUMMYFUNCTION("""COMPUTED_VALUE"""),45553.66666666667)</f>
        <v>45553.66667</v>
      </c>
      <c r="K181" s="1">
        <f>IFERROR(__xludf.DUMMYFUNCTION("""COMPUTED_VALUE"""),1381.63)</f>
        <v>1381.63</v>
      </c>
      <c r="M181" s="2">
        <f>IFERROR(__xludf.DUMMYFUNCTION("""COMPUTED_VALUE"""),45553.66666666667)</f>
        <v>45553.66667</v>
      </c>
      <c r="N181" s="1">
        <f>IFERROR(__xludf.DUMMYFUNCTION("""COMPUTED_VALUE"""),1.3968775E7)</f>
        <v>13968775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IFERROR(__xludf.DUMMYFUNCTION("""COMPUTED_VALUE"""),1381.14)</f>
        <v>1381.14</v>
      </c>
      <c r="D182" s="2">
        <f>IFERROR(__xludf.DUMMYFUNCTION("""COMPUTED_VALUE"""),45554.66666666667)</f>
        <v>45554.66667</v>
      </c>
      <c r="E182" s="1">
        <f>IFERROR(__xludf.DUMMYFUNCTION("""COMPUTED_VALUE"""),1381.14)</f>
        <v>1381.14</v>
      </c>
      <c r="G182" s="2">
        <f>IFERROR(__xludf.DUMMYFUNCTION("""COMPUTED_VALUE"""),45554.66666666667)</f>
        <v>45554.66667</v>
      </c>
      <c r="H182" s="1">
        <f>IFERROR(__xludf.DUMMYFUNCTION("""COMPUTED_VALUE"""),1358.92)</f>
        <v>1358.92</v>
      </c>
      <c r="J182" s="2">
        <f>IFERROR(__xludf.DUMMYFUNCTION("""COMPUTED_VALUE"""),45554.66666666667)</f>
        <v>45554.66667</v>
      </c>
      <c r="K182" s="1">
        <f>IFERROR(__xludf.DUMMYFUNCTION("""COMPUTED_VALUE"""),1364.38)</f>
        <v>1364.38</v>
      </c>
      <c r="M182" s="2">
        <f>IFERROR(__xludf.DUMMYFUNCTION("""COMPUTED_VALUE"""),45554.66666666667)</f>
        <v>45554.66667</v>
      </c>
      <c r="N182" s="1">
        <f>IFERROR(__xludf.DUMMYFUNCTION("""COMPUTED_VALUE"""),1.8307412E7)</f>
        <v>18307412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IFERROR(__xludf.DUMMYFUNCTION("""COMPUTED_VALUE"""),1364.38)</f>
        <v>1364.38</v>
      </c>
      <c r="D183" s="2">
        <f>IFERROR(__xludf.DUMMYFUNCTION("""COMPUTED_VALUE"""),45555.66666666667)</f>
        <v>45555.66667</v>
      </c>
      <c r="E183" s="1">
        <f>IFERROR(__xludf.DUMMYFUNCTION("""COMPUTED_VALUE"""),1384.34)</f>
        <v>1384.34</v>
      </c>
      <c r="G183" s="2">
        <f>IFERROR(__xludf.DUMMYFUNCTION("""COMPUTED_VALUE"""),45555.66666666667)</f>
        <v>45555.66667</v>
      </c>
      <c r="H183" s="1">
        <f>IFERROR(__xludf.DUMMYFUNCTION("""COMPUTED_VALUE"""),1364.32)</f>
        <v>1364.32</v>
      </c>
      <c r="J183" s="2">
        <f>IFERROR(__xludf.DUMMYFUNCTION("""COMPUTED_VALUE"""),45555.66666666667)</f>
        <v>45555.66667</v>
      </c>
      <c r="K183" s="1">
        <f>IFERROR(__xludf.DUMMYFUNCTION("""COMPUTED_VALUE"""),1383.26)</f>
        <v>1383.26</v>
      </c>
      <c r="M183" s="2">
        <f>IFERROR(__xludf.DUMMYFUNCTION("""COMPUTED_VALUE"""),45555.66666666667)</f>
        <v>45555.66667</v>
      </c>
      <c r="N183" s="1">
        <f>IFERROR(__xludf.DUMMYFUNCTION("""COMPUTED_VALUE"""),5.7834487E7)</f>
        <v>57834487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IFERROR(__xludf.DUMMYFUNCTION("""COMPUTED_VALUE"""),1381.81)</f>
        <v>1381.81</v>
      </c>
      <c r="D184" s="2">
        <f>IFERROR(__xludf.DUMMYFUNCTION("""COMPUTED_VALUE"""),45558.66666666667)</f>
        <v>45558.66667</v>
      </c>
      <c r="E184" s="1">
        <f>IFERROR(__xludf.DUMMYFUNCTION("""COMPUTED_VALUE"""),1392.44)</f>
        <v>1392.44</v>
      </c>
      <c r="G184" s="2">
        <f>IFERROR(__xludf.DUMMYFUNCTION("""COMPUTED_VALUE"""),45558.66666666667)</f>
        <v>45558.66667</v>
      </c>
      <c r="H184" s="1">
        <f>IFERROR(__xludf.DUMMYFUNCTION("""COMPUTED_VALUE"""),1372.34)</f>
        <v>1372.34</v>
      </c>
      <c r="J184" s="2">
        <f>IFERROR(__xludf.DUMMYFUNCTION("""COMPUTED_VALUE"""),45558.66666666667)</f>
        <v>45558.66667</v>
      </c>
      <c r="K184" s="1">
        <f>IFERROR(__xludf.DUMMYFUNCTION("""COMPUTED_VALUE"""),1381.98)</f>
        <v>1381.98</v>
      </c>
      <c r="M184" s="2">
        <f>IFERROR(__xludf.DUMMYFUNCTION("""COMPUTED_VALUE"""),45558.66666666667)</f>
        <v>45558.66667</v>
      </c>
      <c r="N184" s="1">
        <f>IFERROR(__xludf.DUMMYFUNCTION("""COMPUTED_VALUE"""),1.8313695E7)</f>
        <v>18313695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IFERROR(__xludf.DUMMYFUNCTION("""COMPUTED_VALUE"""),1382.08)</f>
        <v>1382.08</v>
      </c>
      <c r="D185" s="2">
        <f>IFERROR(__xludf.DUMMYFUNCTION("""COMPUTED_VALUE"""),45559.66666666667)</f>
        <v>45559.66667</v>
      </c>
      <c r="E185" s="1">
        <f>IFERROR(__xludf.DUMMYFUNCTION("""COMPUTED_VALUE"""),1388.12)</f>
        <v>1388.12</v>
      </c>
      <c r="G185" s="2">
        <f>IFERROR(__xludf.DUMMYFUNCTION("""COMPUTED_VALUE"""),45559.66666666667)</f>
        <v>45559.66667</v>
      </c>
      <c r="H185" s="1">
        <f>IFERROR(__xludf.DUMMYFUNCTION("""COMPUTED_VALUE"""),1374.87)</f>
        <v>1374.87</v>
      </c>
      <c r="J185" s="2">
        <f>IFERROR(__xludf.DUMMYFUNCTION("""COMPUTED_VALUE"""),45559.66666666667)</f>
        <v>45559.66667</v>
      </c>
      <c r="K185" s="1">
        <f>IFERROR(__xludf.DUMMYFUNCTION("""COMPUTED_VALUE"""),1379.54)</f>
        <v>1379.54</v>
      </c>
      <c r="M185" s="2">
        <f>IFERROR(__xludf.DUMMYFUNCTION("""COMPUTED_VALUE"""),45559.66666666667)</f>
        <v>45559.66667</v>
      </c>
      <c r="N185" s="1">
        <f>IFERROR(__xludf.DUMMYFUNCTION("""COMPUTED_VALUE"""),1.3566843E7)</f>
        <v>13566843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IFERROR(__xludf.DUMMYFUNCTION("""COMPUTED_VALUE"""),1381.5)</f>
        <v>1381.5</v>
      </c>
      <c r="D186" s="2">
        <f>IFERROR(__xludf.DUMMYFUNCTION("""COMPUTED_VALUE"""),45560.66666666667)</f>
        <v>45560.66667</v>
      </c>
      <c r="E186" s="1">
        <f>IFERROR(__xludf.DUMMYFUNCTION("""COMPUTED_VALUE"""),1390.76)</f>
        <v>1390.76</v>
      </c>
      <c r="G186" s="2">
        <f>IFERROR(__xludf.DUMMYFUNCTION("""COMPUTED_VALUE"""),45560.66666666667)</f>
        <v>45560.66667</v>
      </c>
      <c r="H186" s="1">
        <f>IFERROR(__xludf.DUMMYFUNCTION("""COMPUTED_VALUE"""),1372.48)</f>
        <v>1372.48</v>
      </c>
      <c r="J186" s="2">
        <f>IFERROR(__xludf.DUMMYFUNCTION("""COMPUTED_VALUE"""),45560.66666666667)</f>
        <v>45560.66667</v>
      </c>
      <c r="K186" s="1">
        <f>IFERROR(__xludf.DUMMYFUNCTION("""COMPUTED_VALUE"""),1373.55)</f>
        <v>1373.55</v>
      </c>
      <c r="M186" s="2">
        <f>IFERROR(__xludf.DUMMYFUNCTION("""COMPUTED_VALUE"""),45560.66666666667)</f>
        <v>45560.66667</v>
      </c>
      <c r="N186" s="1">
        <f>IFERROR(__xludf.DUMMYFUNCTION("""COMPUTED_VALUE"""),1.7386241E7)</f>
        <v>17386241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IFERROR(__xludf.DUMMYFUNCTION("""COMPUTED_VALUE"""),1369.69)</f>
        <v>1369.69</v>
      </c>
      <c r="D187" s="2">
        <f>IFERROR(__xludf.DUMMYFUNCTION("""COMPUTED_VALUE"""),45561.66666666667)</f>
        <v>45561.66667</v>
      </c>
      <c r="E187" s="1">
        <f>IFERROR(__xludf.DUMMYFUNCTION("""COMPUTED_VALUE"""),1388.69)</f>
        <v>1388.69</v>
      </c>
      <c r="G187" s="2">
        <f>IFERROR(__xludf.DUMMYFUNCTION("""COMPUTED_VALUE"""),45561.66666666667)</f>
        <v>45561.66667</v>
      </c>
      <c r="H187" s="1">
        <f>IFERROR(__xludf.DUMMYFUNCTION("""COMPUTED_VALUE"""),1365.44)</f>
        <v>1365.44</v>
      </c>
      <c r="J187" s="2">
        <f>IFERROR(__xludf.DUMMYFUNCTION("""COMPUTED_VALUE"""),45561.66666666667)</f>
        <v>45561.66667</v>
      </c>
      <c r="K187" s="1">
        <f>IFERROR(__xludf.DUMMYFUNCTION("""COMPUTED_VALUE"""),1377.95)</f>
        <v>1377.95</v>
      </c>
      <c r="M187" s="2">
        <f>IFERROR(__xludf.DUMMYFUNCTION("""COMPUTED_VALUE"""),45561.66666666667)</f>
        <v>45561.66667</v>
      </c>
      <c r="N187" s="1">
        <f>IFERROR(__xludf.DUMMYFUNCTION("""COMPUTED_VALUE"""),1.4738561E7)</f>
        <v>14738561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IFERROR(__xludf.DUMMYFUNCTION("""COMPUTED_VALUE"""),1377.69)</f>
        <v>1377.69</v>
      </c>
      <c r="D188" s="2">
        <f>IFERROR(__xludf.DUMMYFUNCTION("""COMPUTED_VALUE"""),45562.66666666667)</f>
        <v>45562.66667</v>
      </c>
      <c r="E188" s="1">
        <f>IFERROR(__xludf.DUMMYFUNCTION("""COMPUTED_VALUE"""),1387.78)</f>
        <v>1387.78</v>
      </c>
      <c r="G188" s="2">
        <f>IFERROR(__xludf.DUMMYFUNCTION("""COMPUTED_VALUE"""),45562.66666666667)</f>
        <v>45562.66667</v>
      </c>
      <c r="H188" s="1">
        <f>IFERROR(__xludf.DUMMYFUNCTION("""COMPUTED_VALUE"""),1374.55)</f>
        <v>1374.55</v>
      </c>
      <c r="J188" s="2">
        <f>IFERROR(__xludf.DUMMYFUNCTION("""COMPUTED_VALUE"""),45562.66666666667)</f>
        <v>45562.66667</v>
      </c>
      <c r="K188" s="1">
        <f>IFERROR(__xludf.DUMMYFUNCTION("""COMPUTED_VALUE"""),1382.58)</f>
        <v>1382.58</v>
      </c>
      <c r="M188" s="2">
        <f>IFERROR(__xludf.DUMMYFUNCTION("""COMPUTED_VALUE"""),45562.66666666667)</f>
        <v>45562.66667</v>
      </c>
      <c r="N188" s="1">
        <f>IFERROR(__xludf.DUMMYFUNCTION("""COMPUTED_VALUE"""),1.2997868E7)</f>
        <v>12997868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IFERROR(__xludf.DUMMYFUNCTION("""COMPUTED_VALUE"""),1383.47)</f>
        <v>1383.47</v>
      </c>
      <c r="D189" s="2">
        <f>IFERROR(__xludf.DUMMYFUNCTION("""COMPUTED_VALUE"""),45565.66666666667)</f>
        <v>45565.66667</v>
      </c>
      <c r="E189" s="1">
        <f>IFERROR(__xludf.DUMMYFUNCTION("""COMPUTED_VALUE"""),1386.49)</f>
        <v>1386.49</v>
      </c>
      <c r="G189" s="2">
        <f>IFERROR(__xludf.DUMMYFUNCTION("""COMPUTED_VALUE"""),45565.66666666667)</f>
        <v>45565.66667</v>
      </c>
      <c r="H189" s="1">
        <f>IFERROR(__xludf.DUMMYFUNCTION("""COMPUTED_VALUE"""),1376.8)</f>
        <v>1376.8</v>
      </c>
      <c r="J189" s="2">
        <f>IFERROR(__xludf.DUMMYFUNCTION("""COMPUTED_VALUE"""),45565.66666666667)</f>
        <v>45565.66667</v>
      </c>
      <c r="K189" s="1">
        <f>IFERROR(__xludf.DUMMYFUNCTION("""COMPUTED_VALUE"""),1380.77)</f>
        <v>1380.77</v>
      </c>
      <c r="M189" s="2">
        <f>IFERROR(__xludf.DUMMYFUNCTION("""COMPUTED_VALUE"""),45565.66666666667)</f>
        <v>45565.66667</v>
      </c>
      <c r="N189" s="1">
        <f>IFERROR(__xludf.DUMMYFUNCTION("""COMPUTED_VALUE"""),1.5956922E7)</f>
        <v>15956922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IFERROR(__xludf.DUMMYFUNCTION("""COMPUTED_VALUE"""),1380.55)</f>
        <v>1380.55</v>
      </c>
      <c r="D190" s="2">
        <f>IFERROR(__xludf.DUMMYFUNCTION("""COMPUTED_VALUE"""),45566.66666666667)</f>
        <v>45566.66667</v>
      </c>
      <c r="E190" s="1">
        <f>IFERROR(__xludf.DUMMYFUNCTION("""COMPUTED_VALUE"""),1386.58)</f>
        <v>1386.58</v>
      </c>
      <c r="G190" s="2">
        <f>IFERROR(__xludf.DUMMYFUNCTION("""COMPUTED_VALUE"""),45566.66666666667)</f>
        <v>45566.66667</v>
      </c>
      <c r="H190" s="1">
        <f>IFERROR(__xludf.DUMMYFUNCTION("""COMPUTED_VALUE"""),1371.32)</f>
        <v>1371.32</v>
      </c>
      <c r="J190" s="2">
        <f>IFERROR(__xludf.DUMMYFUNCTION("""COMPUTED_VALUE"""),45566.66666666667)</f>
        <v>45566.66667</v>
      </c>
      <c r="K190" s="1">
        <f>IFERROR(__xludf.DUMMYFUNCTION("""COMPUTED_VALUE"""),1377.67)</f>
        <v>1377.67</v>
      </c>
      <c r="M190" s="2">
        <f>IFERROR(__xludf.DUMMYFUNCTION("""COMPUTED_VALUE"""),45566.66666666667)</f>
        <v>45566.66667</v>
      </c>
      <c r="N190" s="1">
        <f>IFERROR(__xludf.DUMMYFUNCTION("""COMPUTED_VALUE"""),1.6963924E7)</f>
        <v>16963924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IFERROR(__xludf.DUMMYFUNCTION("""COMPUTED_VALUE"""),1376.73)</f>
        <v>1376.73</v>
      </c>
      <c r="D191" s="2">
        <f>IFERROR(__xludf.DUMMYFUNCTION("""COMPUTED_VALUE"""),45567.66666666667)</f>
        <v>45567.66667</v>
      </c>
      <c r="E191" s="1">
        <f>IFERROR(__xludf.DUMMYFUNCTION("""COMPUTED_VALUE"""),1376.73)</f>
        <v>1376.73</v>
      </c>
      <c r="G191" s="2">
        <f>IFERROR(__xludf.DUMMYFUNCTION("""COMPUTED_VALUE"""),45567.66666666667)</f>
        <v>45567.66667</v>
      </c>
      <c r="H191" s="1">
        <f>IFERROR(__xludf.DUMMYFUNCTION("""COMPUTED_VALUE"""),1363.82)</f>
        <v>1363.82</v>
      </c>
      <c r="J191" s="2">
        <f>IFERROR(__xludf.DUMMYFUNCTION("""COMPUTED_VALUE"""),45567.66666666667)</f>
        <v>45567.66667</v>
      </c>
      <c r="K191" s="1">
        <f>IFERROR(__xludf.DUMMYFUNCTION("""COMPUTED_VALUE"""),1369.48)</f>
        <v>1369.48</v>
      </c>
      <c r="M191" s="2">
        <f>IFERROR(__xludf.DUMMYFUNCTION("""COMPUTED_VALUE"""),45567.66666666667)</f>
        <v>45567.66667</v>
      </c>
      <c r="N191" s="1">
        <f>IFERROR(__xludf.DUMMYFUNCTION("""COMPUTED_VALUE"""),1.4629265E7)</f>
        <v>14629265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IFERROR(__xludf.DUMMYFUNCTION("""COMPUTED_VALUE"""),1368.16)</f>
        <v>1368.16</v>
      </c>
      <c r="D192" s="2">
        <f>IFERROR(__xludf.DUMMYFUNCTION("""COMPUTED_VALUE"""),45568.66666666667)</f>
        <v>45568.66667</v>
      </c>
      <c r="E192" s="1">
        <f>IFERROR(__xludf.DUMMYFUNCTION("""COMPUTED_VALUE"""),1368.23)</f>
        <v>1368.23</v>
      </c>
      <c r="G192" s="2">
        <f>IFERROR(__xludf.DUMMYFUNCTION("""COMPUTED_VALUE"""),45568.66666666667)</f>
        <v>45568.66667</v>
      </c>
      <c r="H192" s="1">
        <f>IFERROR(__xludf.DUMMYFUNCTION("""COMPUTED_VALUE"""),1351.06)</f>
        <v>1351.06</v>
      </c>
      <c r="J192" s="2">
        <f>IFERROR(__xludf.DUMMYFUNCTION("""COMPUTED_VALUE"""),45568.66666666667)</f>
        <v>45568.66667</v>
      </c>
      <c r="K192" s="1">
        <f>IFERROR(__xludf.DUMMYFUNCTION("""COMPUTED_VALUE"""),1352.03)</f>
        <v>1352.03</v>
      </c>
      <c r="M192" s="2">
        <f>IFERROR(__xludf.DUMMYFUNCTION("""COMPUTED_VALUE"""),45568.66666666667)</f>
        <v>45568.66667</v>
      </c>
      <c r="N192" s="1">
        <f>IFERROR(__xludf.DUMMYFUNCTION("""COMPUTED_VALUE"""),1.4217483E7)</f>
        <v>14217483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IFERROR(__xludf.DUMMYFUNCTION("""COMPUTED_VALUE"""),1350.05)</f>
        <v>1350.05</v>
      </c>
      <c r="D193" s="2">
        <f>IFERROR(__xludf.DUMMYFUNCTION("""COMPUTED_VALUE"""),45569.66666666667)</f>
        <v>45569.66667</v>
      </c>
      <c r="E193" s="1">
        <f>IFERROR(__xludf.DUMMYFUNCTION("""COMPUTED_VALUE"""),1350.8)</f>
        <v>1350.8</v>
      </c>
      <c r="G193" s="2">
        <f>IFERROR(__xludf.DUMMYFUNCTION("""COMPUTED_VALUE"""),45569.66666666667)</f>
        <v>45569.66667</v>
      </c>
      <c r="H193" s="1">
        <f>IFERROR(__xludf.DUMMYFUNCTION("""COMPUTED_VALUE"""),1339.53)</f>
        <v>1339.53</v>
      </c>
      <c r="J193" s="2">
        <f>IFERROR(__xludf.DUMMYFUNCTION("""COMPUTED_VALUE"""),45569.66666666667)</f>
        <v>45569.66667</v>
      </c>
      <c r="K193" s="1">
        <f>IFERROR(__xludf.DUMMYFUNCTION("""COMPUTED_VALUE"""),1343.93)</f>
        <v>1343.93</v>
      </c>
      <c r="M193" s="2">
        <f>IFERROR(__xludf.DUMMYFUNCTION("""COMPUTED_VALUE"""),45569.66666666667)</f>
        <v>45569.66667</v>
      </c>
      <c r="N193" s="1">
        <f>IFERROR(__xludf.DUMMYFUNCTION("""COMPUTED_VALUE"""),1.5784208E7)</f>
        <v>15784208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IFERROR(__xludf.DUMMYFUNCTION("""COMPUTED_VALUE"""),1345.2)</f>
        <v>1345.2</v>
      </c>
      <c r="D194" s="2">
        <f>IFERROR(__xludf.DUMMYFUNCTION("""COMPUTED_VALUE"""),45572.66666666667)</f>
        <v>45572.66667</v>
      </c>
      <c r="E194" s="1">
        <f>IFERROR(__xludf.DUMMYFUNCTION("""COMPUTED_VALUE"""),1349.42)</f>
        <v>1349.42</v>
      </c>
      <c r="G194" s="2">
        <f>IFERROR(__xludf.DUMMYFUNCTION("""COMPUTED_VALUE"""),45572.66666666667)</f>
        <v>45572.66667</v>
      </c>
      <c r="H194" s="1">
        <f>IFERROR(__xludf.DUMMYFUNCTION("""COMPUTED_VALUE"""),1329.9)</f>
        <v>1329.9</v>
      </c>
      <c r="J194" s="2">
        <f>IFERROR(__xludf.DUMMYFUNCTION("""COMPUTED_VALUE"""),45572.66666666667)</f>
        <v>45572.66667</v>
      </c>
      <c r="K194" s="1">
        <f>IFERROR(__xludf.DUMMYFUNCTION("""COMPUTED_VALUE"""),1331.8)</f>
        <v>1331.8</v>
      </c>
      <c r="M194" s="2">
        <f>IFERROR(__xludf.DUMMYFUNCTION("""COMPUTED_VALUE"""),45572.66666666667)</f>
        <v>45572.66667</v>
      </c>
      <c r="N194" s="1">
        <f>IFERROR(__xludf.DUMMYFUNCTION("""COMPUTED_VALUE"""),1.5744443E7)</f>
        <v>15744443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IFERROR(__xludf.DUMMYFUNCTION("""COMPUTED_VALUE"""),1331.55)</f>
        <v>1331.55</v>
      </c>
      <c r="D195" s="2">
        <f>IFERROR(__xludf.DUMMYFUNCTION("""COMPUTED_VALUE"""),45573.66666666667)</f>
        <v>45573.66667</v>
      </c>
      <c r="E195" s="1">
        <f>IFERROR(__xludf.DUMMYFUNCTION("""COMPUTED_VALUE"""),1345.49)</f>
        <v>1345.49</v>
      </c>
      <c r="G195" s="2">
        <f>IFERROR(__xludf.DUMMYFUNCTION("""COMPUTED_VALUE"""),45573.66666666667)</f>
        <v>45573.66667</v>
      </c>
      <c r="H195" s="1">
        <f>IFERROR(__xludf.DUMMYFUNCTION("""COMPUTED_VALUE"""),1324.93)</f>
        <v>1324.93</v>
      </c>
      <c r="J195" s="2">
        <f>IFERROR(__xludf.DUMMYFUNCTION("""COMPUTED_VALUE"""),45573.66666666667)</f>
        <v>45573.66667</v>
      </c>
      <c r="K195" s="1">
        <f>IFERROR(__xludf.DUMMYFUNCTION("""COMPUTED_VALUE"""),1342.78)</f>
        <v>1342.78</v>
      </c>
      <c r="M195" s="2">
        <f>IFERROR(__xludf.DUMMYFUNCTION("""COMPUTED_VALUE"""),45573.66666666667)</f>
        <v>45573.66667</v>
      </c>
      <c r="N195" s="1">
        <f>IFERROR(__xludf.DUMMYFUNCTION("""COMPUTED_VALUE"""),1.6465948E7)</f>
        <v>16465948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IFERROR(__xludf.DUMMYFUNCTION("""COMPUTED_VALUE"""),1342.78)</f>
        <v>1342.78</v>
      </c>
      <c r="D196" s="2">
        <f>IFERROR(__xludf.DUMMYFUNCTION("""COMPUTED_VALUE"""),45574.66666666667)</f>
        <v>45574.66667</v>
      </c>
      <c r="E196" s="1">
        <f>IFERROR(__xludf.DUMMYFUNCTION("""COMPUTED_VALUE"""),1353.16)</f>
        <v>1353.16</v>
      </c>
      <c r="G196" s="2">
        <f>IFERROR(__xludf.DUMMYFUNCTION("""COMPUTED_VALUE"""),45574.66666666667)</f>
        <v>45574.66667</v>
      </c>
      <c r="H196" s="1">
        <f>IFERROR(__xludf.DUMMYFUNCTION("""COMPUTED_VALUE"""),1342.0)</f>
        <v>1342</v>
      </c>
      <c r="J196" s="2">
        <f>IFERROR(__xludf.DUMMYFUNCTION("""COMPUTED_VALUE"""),45574.66666666667)</f>
        <v>45574.66667</v>
      </c>
      <c r="K196" s="1">
        <f>IFERROR(__xludf.DUMMYFUNCTION("""COMPUTED_VALUE"""),1350.06)</f>
        <v>1350.06</v>
      </c>
      <c r="M196" s="2">
        <f>IFERROR(__xludf.DUMMYFUNCTION("""COMPUTED_VALUE"""),45574.66666666667)</f>
        <v>45574.66667</v>
      </c>
      <c r="N196" s="1">
        <f>IFERROR(__xludf.DUMMYFUNCTION("""COMPUTED_VALUE"""),1.4069686E7)</f>
        <v>14069686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IFERROR(__xludf.DUMMYFUNCTION("""COMPUTED_VALUE"""),1350.37)</f>
        <v>1350.37</v>
      </c>
      <c r="D197" s="2">
        <f>IFERROR(__xludf.DUMMYFUNCTION("""COMPUTED_VALUE"""),45575.66666666667)</f>
        <v>45575.66667</v>
      </c>
      <c r="E197" s="1">
        <f>IFERROR(__xludf.DUMMYFUNCTION("""COMPUTED_VALUE"""),1353.05)</f>
        <v>1353.05</v>
      </c>
      <c r="G197" s="2">
        <f>IFERROR(__xludf.DUMMYFUNCTION("""COMPUTED_VALUE"""),45575.66666666667)</f>
        <v>45575.66667</v>
      </c>
      <c r="H197" s="1">
        <f>IFERROR(__xludf.DUMMYFUNCTION("""COMPUTED_VALUE"""),1339.87)</f>
        <v>1339.87</v>
      </c>
      <c r="J197" s="2">
        <f>IFERROR(__xludf.DUMMYFUNCTION("""COMPUTED_VALUE"""),45575.66666666667)</f>
        <v>45575.66667</v>
      </c>
      <c r="K197" s="1">
        <f>IFERROR(__xludf.DUMMYFUNCTION("""COMPUTED_VALUE"""),1343.37)</f>
        <v>1343.37</v>
      </c>
      <c r="M197" s="2">
        <f>IFERROR(__xludf.DUMMYFUNCTION("""COMPUTED_VALUE"""),45575.66666666667)</f>
        <v>45575.66667</v>
      </c>
      <c r="N197" s="1">
        <f>IFERROR(__xludf.DUMMYFUNCTION("""COMPUTED_VALUE"""),1.374186E7)</f>
        <v>13741860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IFERROR(__xludf.DUMMYFUNCTION("""COMPUTED_VALUE"""),1347.43)</f>
        <v>1347.43</v>
      </c>
      <c r="D198" s="2">
        <f>IFERROR(__xludf.DUMMYFUNCTION("""COMPUTED_VALUE"""),45576.66666666667)</f>
        <v>45576.66667</v>
      </c>
      <c r="E198" s="1">
        <f>IFERROR(__xludf.DUMMYFUNCTION("""COMPUTED_VALUE"""),1360.92)</f>
        <v>1360.92</v>
      </c>
      <c r="G198" s="2">
        <f>IFERROR(__xludf.DUMMYFUNCTION("""COMPUTED_VALUE"""),45576.66666666667)</f>
        <v>45576.66667</v>
      </c>
      <c r="H198" s="1">
        <f>IFERROR(__xludf.DUMMYFUNCTION("""COMPUTED_VALUE"""),1343.85)</f>
        <v>1343.85</v>
      </c>
      <c r="J198" s="2">
        <f>IFERROR(__xludf.DUMMYFUNCTION("""COMPUTED_VALUE"""),45576.66666666667)</f>
        <v>45576.66667</v>
      </c>
      <c r="K198" s="1">
        <f>IFERROR(__xludf.DUMMYFUNCTION("""COMPUTED_VALUE"""),1359.28)</f>
        <v>1359.28</v>
      </c>
      <c r="M198" s="2">
        <f>IFERROR(__xludf.DUMMYFUNCTION("""COMPUTED_VALUE"""),45576.66666666667)</f>
        <v>45576.66667</v>
      </c>
      <c r="N198" s="1">
        <f>IFERROR(__xludf.DUMMYFUNCTION("""COMPUTED_VALUE"""),1.428258E7)</f>
        <v>14282580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IFERROR(__xludf.DUMMYFUNCTION("""COMPUTED_VALUE"""),1359.34)</f>
        <v>1359.34</v>
      </c>
      <c r="D199" s="2">
        <f>IFERROR(__xludf.DUMMYFUNCTION("""COMPUTED_VALUE"""),45579.66666666667)</f>
        <v>45579.66667</v>
      </c>
      <c r="E199" s="1">
        <f>IFERROR(__xludf.DUMMYFUNCTION("""COMPUTED_VALUE"""),1372.74)</f>
        <v>1372.74</v>
      </c>
      <c r="G199" s="2">
        <f>IFERROR(__xludf.DUMMYFUNCTION("""COMPUTED_VALUE"""),45579.66666666667)</f>
        <v>45579.66667</v>
      </c>
      <c r="H199" s="1">
        <f>IFERROR(__xludf.DUMMYFUNCTION("""COMPUTED_VALUE"""),1357.76)</f>
        <v>1357.76</v>
      </c>
      <c r="J199" s="2">
        <f>IFERROR(__xludf.DUMMYFUNCTION("""COMPUTED_VALUE"""),45579.66666666667)</f>
        <v>45579.66667</v>
      </c>
      <c r="K199" s="1">
        <f>IFERROR(__xludf.DUMMYFUNCTION("""COMPUTED_VALUE"""),1370.63)</f>
        <v>1370.63</v>
      </c>
      <c r="M199" s="2">
        <f>IFERROR(__xludf.DUMMYFUNCTION("""COMPUTED_VALUE"""),45579.66666666667)</f>
        <v>45579.66667</v>
      </c>
      <c r="N199" s="1">
        <f>IFERROR(__xludf.DUMMYFUNCTION("""COMPUTED_VALUE"""),1.2932996E7)</f>
        <v>12932996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IFERROR(__xludf.DUMMYFUNCTION("""COMPUTED_VALUE"""),1374.39)</f>
        <v>1374.39</v>
      </c>
      <c r="D200" s="2">
        <f>IFERROR(__xludf.DUMMYFUNCTION("""COMPUTED_VALUE"""),45580.66666666667)</f>
        <v>45580.66667</v>
      </c>
      <c r="E200" s="1">
        <f>IFERROR(__xludf.DUMMYFUNCTION("""COMPUTED_VALUE"""),1391.7)</f>
        <v>1391.7</v>
      </c>
      <c r="G200" s="2">
        <f>IFERROR(__xludf.DUMMYFUNCTION("""COMPUTED_VALUE"""),45580.66666666667)</f>
        <v>45580.66667</v>
      </c>
      <c r="H200" s="1">
        <f>IFERROR(__xludf.DUMMYFUNCTION("""COMPUTED_VALUE"""),1374.39)</f>
        <v>1374.39</v>
      </c>
      <c r="J200" s="2">
        <f>IFERROR(__xludf.DUMMYFUNCTION("""COMPUTED_VALUE"""),45580.66666666667)</f>
        <v>45580.66667</v>
      </c>
      <c r="K200" s="1">
        <f>IFERROR(__xludf.DUMMYFUNCTION("""COMPUTED_VALUE"""),1380.64)</f>
        <v>1380.64</v>
      </c>
      <c r="M200" s="2">
        <f>IFERROR(__xludf.DUMMYFUNCTION("""COMPUTED_VALUE"""),45580.66666666667)</f>
        <v>45580.66667</v>
      </c>
      <c r="N200" s="1">
        <f>IFERROR(__xludf.DUMMYFUNCTION("""COMPUTED_VALUE"""),1.5538646E7)</f>
        <v>15538646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IFERROR(__xludf.DUMMYFUNCTION("""COMPUTED_VALUE"""),1378.26)</f>
        <v>1378.26</v>
      </c>
      <c r="D201" s="2">
        <f>IFERROR(__xludf.DUMMYFUNCTION("""COMPUTED_VALUE"""),45581.66666666667)</f>
        <v>45581.66667</v>
      </c>
      <c r="E201" s="1">
        <f>IFERROR(__xludf.DUMMYFUNCTION("""COMPUTED_VALUE"""),1378.26)</f>
        <v>1378.26</v>
      </c>
      <c r="G201" s="2">
        <f>IFERROR(__xludf.DUMMYFUNCTION("""COMPUTED_VALUE"""),45581.66666666667)</f>
        <v>45581.66667</v>
      </c>
      <c r="H201" s="1">
        <f>IFERROR(__xludf.DUMMYFUNCTION("""COMPUTED_VALUE"""),1363.24)</f>
        <v>1363.24</v>
      </c>
      <c r="J201" s="2">
        <f>IFERROR(__xludf.DUMMYFUNCTION("""COMPUTED_VALUE"""),45581.66666666667)</f>
        <v>45581.66667</v>
      </c>
      <c r="K201" s="1">
        <f>IFERROR(__xludf.DUMMYFUNCTION("""COMPUTED_VALUE"""),1374.13)</f>
        <v>1374.13</v>
      </c>
      <c r="M201" s="2">
        <f>IFERROR(__xludf.DUMMYFUNCTION("""COMPUTED_VALUE"""),45581.66666666667)</f>
        <v>45581.66667</v>
      </c>
      <c r="N201" s="1">
        <f>IFERROR(__xludf.DUMMYFUNCTION("""COMPUTED_VALUE"""),1.4225958E7)</f>
        <v>14225958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IFERROR(__xludf.DUMMYFUNCTION("""COMPUTED_VALUE"""),1374.05)</f>
        <v>1374.05</v>
      </c>
      <c r="D202" s="2">
        <f>IFERROR(__xludf.DUMMYFUNCTION("""COMPUTED_VALUE"""),45582.66666666667)</f>
        <v>45582.66667</v>
      </c>
      <c r="E202" s="1">
        <f>IFERROR(__xludf.DUMMYFUNCTION("""COMPUTED_VALUE"""),1382.66)</f>
        <v>1382.66</v>
      </c>
      <c r="G202" s="2">
        <f>IFERROR(__xludf.DUMMYFUNCTION("""COMPUTED_VALUE"""),45582.66666666667)</f>
        <v>45582.66667</v>
      </c>
      <c r="H202" s="1">
        <f>IFERROR(__xludf.DUMMYFUNCTION("""COMPUTED_VALUE"""),1368.95)</f>
        <v>1368.95</v>
      </c>
      <c r="J202" s="2">
        <f>IFERROR(__xludf.DUMMYFUNCTION("""COMPUTED_VALUE"""),45582.66666666667)</f>
        <v>45582.66667</v>
      </c>
      <c r="K202" s="1">
        <f>IFERROR(__xludf.DUMMYFUNCTION("""COMPUTED_VALUE"""),1372.36)</f>
        <v>1372.36</v>
      </c>
      <c r="M202" s="2">
        <f>IFERROR(__xludf.DUMMYFUNCTION("""COMPUTED_VALUE"""),45582.66666666667)</f>
        <v>45582.66667</v>
      </c>
      <c r="N202" s="1">
        <f>IFERROR(__xludf.DUMMYFUNCTION("""COMPUTED_VALUE"""),1.4956082E7)</f>
        <v>14956082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IFERROR(__xludf.DUMMYFUNCTION("""COMPUTED_VALUE"""),1360.53)</f>
        <v>1360.53</v>
      </c>
      <c r="D203" s="2">
        <f>IFERROR(__xludf.DUMMYFUNCTION("""COMPUTED_VALUE"""),45583.66666666667)</f>
        <v>45583.66667</v>
      </c>
      <c r="E203" s="1">
        <f>IFERROR(__xludf.DUMMYFUNCTION("""COMPUTED_VALUE"""),1370.34)</f>
        <v>1370.34</v>
      </c>
      <c r="G203" s="2">
        <f>IFERROR(__xludf.DUMMYFUNCTION("""COMPUTED_VALUE"""),45583.66666666667)</f>
        <v>45583.66667</v>
      </c>
      <c r="H203" s="1">
        <f>IFERROR(__xludf.DUMMYFUNCTION("""COMPUTED_VALUE"""),1345.27)</f>
        <v>1345.27</v>
      </c>
      <c r="J203" s="2">
        <f>IFERROR(__xludf.DUMMYFUNCTION("""COMPUTED_VALUE"""),45583.66666666667)</f>
        <v>45583.66667</v>
      </c>
      <c r="K203" s="1">
        <f>IFERROR(__xludf.DUMMYFUNCTION("""COMPUTED_VALUE"""),1365.59)</f>
        <v>1365.59</v>
      </c>
      <c r="M203" s="2">
        <f>IFERROR(__xludf.DUMMYFUNCTION("""COMPUTED_VALUE"""),45583.66666666667)</f>
        <v>45583.66667</v>
      </c>
      <c r="N203" s="1">
        <f>IFERROR(__xludf.DUMMYFUNCTION("""COMPUTED_VALUE"""),1.9326569E7)</f>
        <v>19326569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IFERROR(__xludf.DUMMYFUNCTION("""COMPUTED_VALUE"""),1365.72)</f>
        <v>1365.72</v>
      </c>
      <c r="D204" s="2">
        <f>IFERROR(__xludf.DUMMYFUNCTION("""COMPUTED_VALUE"""),45586.66666666667)</f>
        <v>45586.66667</v>
      </c>
      <c r="E204" s="1">
        <f>IFERROR(__xludf.DUMMYFUNCTION("""COMPUTED_VALUE"""),1367.1)</f>
        <v>1367.1</v>
      </c>
      <c r="G204" s="2">
        <f>IFERROR(__xludf.DUMMYFUNCTION("""COMPUTED_VALUE"""),45586.66666666667)</f>
        <v>45586.66667</v>
      </c>
      <c r="H204" s="1">
        <f>IFERROR(__xludf.DUMMYFUNCTION("""COMPUTED_VALUE"""),1345.51)</f>
        <v>1345.51</v>
      </c>
      <c r="J204" s="2">
        <f>IFERROR(__xludf.DUMMYFUNCTION("""COMPUTED_VALUE"""),45586.66666666667)</f>
        <v>45586.66667</v>
      </c>
      <c r="K204" s="1">
        <f>IFERROR(__xludf.DUMMYFUNCTION("""COMPUTED_VALUE"""),1352.18)</f>
        <v>1352.18</v>
      </c>
      <c r="M204" s="2">
        <f>IFERROR(__xludf.DUMMYFUNCTION("""COMPUTED_VALUE"""),45586.66666666667)</f>
        <v>45586.66667</v>
      </c>
      <c r="N204" s="1">
        <f>IFERROR(__xludf.DUMMYFUNCTION("""COMPUTED_VALUE"""),1.2494888E7)</f>
        <v>12494888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IFERROR(__xludf.DUMMYFUNCTION("""COMPUTED_VALUE"""),1339.06)</f>
        <v>1339.06</v>
      </c>
      <c r="D205" s="2">
        <f>IFERROR(__xludf.DUMMYFUNCTION("""COMPUTED_VALUE"""),45587.66666666667)</f>
        <v>45587.66667</v>
      </c>
      <c r="E205" s="1">
        <f>IFERROR(__xludf.DUMMYFUNCTION("""COMPUTED_VALUE"""),1354.1)</f>
        <v>1354.1</v>
      </c>
      <c r="G205" s="2">
        <f>IFERROR(__xludf.DUMMYFUNCTION("""COMPUTED_VALUE"""),45587.66666666667)</f>
        <v>45587.66667</v>
      </c>
      <c r="H205" s="1">
        <f>IFERROR(__xludf.DUMMYFUNCTION("""COMPUTED_VALUE"""),1339.06)</f>
        <v>1339.06</v>
      </c>
      <c r="J205" s="2">
        <f>IFERROR(__xludf.DUMMYFUNCTION("""COMPUTED_VALUE"""),45587.66666666667)</f>
        <v>45587.66667</v>
      </c>
      <c r="K205" s="1">
        <f>IFERROR(__xludf.DUMMYFUNCTION("""COMPUTED_VALUE"""),1347.48)</f>
        <v>1347.48</v>
      </c>
      <c r="M205" s="2">
        <f>IFERROR(__xludf.DUMMYFUNCTION("""COMPUTED_VALUE"""),45587.66666666667)</f>
        <v>45587.66667</v>
      </c>
      <c r="N205" s="1">
        <f>IFERROR(__xludf.DUMMYFUNCTION("""COMPUTED_VALUE"""),1.78367E7)</f>
        <v>17836700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IFERROR(__xludf.DUMMYFUNCTION("""COMPUTED_VALUE"""),1346.15)</f>
        <v>1346.15</v>
      </c>
      <c r="D206" s="2">
        <f>IFERROR(__xludf.DUMMYFUNCTION("""COMPUTED_VALUE"""),45588.66666666667)</f>
        <v>45588.66667</v>
      </c>
      <c r="E206" s="1">
        <f>IFERROR(__xludf.DUMMYFUNCTION("""COMPUTED_VALUE"""),1350.13)</f>
        <v>1350.13</v>
      </c>
      <c r="G206" s="2">
        <f>IFERROR(__xludf.DUMMYFUNCTION("""COMPUTED_VALUE"""),45588.66666666667)</f>
        <v>45588.66667</v>
      </c>
      <c r="H206" s="1">
        <f>IFERROR(__xludf.DUMMYFUNCTION("""COMPUTED_VALUE"""),1338.26)</f>
        <v>1338.26</v>
      </c>
      <c r="J206" s="2">
        <f>IFERROR(__xludf.DUMMYFUNCTION("""COMPUTED_VALUE"""),45588.66666666667)</f>
        <v>45588.66667</v>
      </c>
      <c r="K206" s="1">
        <f>IFERROR(__xludf.DUMMYFUNCTION("""COMPUTED_VALUE"""),1344.71)</f>
        <v>1344.71</v>
      </c>
      <c r="M206" s="2">
        <f>IFERROR(__xludf.DUMMYFUNCTION("""COMPUTED_VALUE"""),45588.66666666667)</f>
        <v>45588.66667</v>
      </c>
      <c r="N206" s="1">
        <f>IFERROR(__xludf.DUMMYFUNCTION("""COMPUTED_VALUE"""),1.3642998E7)</f>
        <v>13642998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IFERROR(__xludf.DUMMYFUNCTION("""COMPUTED_VALUE"""),1345.34)</f>
        <v>1345.34</v>
      </c>
      <c r="D207" s="2">
        <f>IFERROR(__xludf.DUMMYFUNCTION("""COMPUTED_VALUE"""),45589.66666666667)</f>
        <v>45589.66667</v>
      </c>
      <c r="E207" s="1">
        <f>IFERROR(__xludf.DUMMYFUNCTION("""COMPUTED_VALUE"""),1348.31)</f>
        <v>1348.31</v>
      </c>
      <c r="G207" s="2">
        <f>IFERROR(__xludf.DUMMYFUNCTION("""COMPUTED_VALUE"""),45589.66666666667)</f>
        <v>45589.66667</v>
      </c>
      <c r="H207" s="1">
        <f>IFERROR(__xludf.DUMMYFUNCTION("""COMPUTED_VALUE"""),1340.79)</f>
        <v>1340.79</v>
      </c>
      <c r="J207" s="2">
        <f>IFERROR(__xludf.DUMMYFUNCTION("""COMPUTED_VALUE"""),45589.66666666667)</f>
        <v>45589.66667</v>
      </c>
      <c r="K207" s="1">
        <f>IFERROR(__xludf.DUMMYFUNCTION("""COMPUTED_VALUE"""),1346.52)</f>
        <v>1346.52</v>
      </c>
      <c r="M207" s="2">
        <f>IFERROR(__xludf.DUMMYFUNCTION("""COMPUTED_VALUE"""),45589.66666666667)</f>
        <v>45589.66667</v>
      </c>
      <c r="N207" s="1">
        <f>IFERROR(__xludf.DUMMYFUNCTION("""COMPUTED_VALUE"""),1.5289759E7)</f>
        <v>15289759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IFERROR(__xludf.DUMMYFUNCTION("""COMPUTED_VALUE"""),1340.18)</f>
        <v>1340.18</v>
      </c>
      <c r="D208" s="2">
        <f>IFERROR(__xludf.DUMMYFUNCTION("""COMPUTED_VALUE"""),45590.66666666667)</f>
        <v>45590.66667</v>
      </c>
      <c r="E208" s="1">
        <f>IFERROR(__xludf.DUMMYFUNCTION("""COMPUTED_VALUE"""),1340.21)</f>
        <v>1340.21</v>
      </c>
      <c r="G208" s="2">
        <f>IFERROR(__xludf.DUMMYFUNCTION("""COMPUTED_VALUE"""),45590.66666666667)</f>
        <v>45590.66667</v>
      </c>
      <c r="H208" s="1">
        <f>IFERROR(__xludf.DUMMYFUNCTION("""COMPUTED_VALUE"""),1325.83)</f>
        <v>1325.83</v>
      </c>
      <c r="J208" s="2">
        <f>IFERROR(__xludf.DUMMYFUNCTION("""COMPUTED_VALUE"""),45590.66666666667)</f>
        <v>45590.66667</v>
      </c>
      <c r="K208" s="1">
        <f>IFERROR(__xludf.DUMMYFUNCTION("""COMPUTED_VALUE"""),1327.95)</f>
        <v>1327.95</v>
      </c>
      <c r="M208" s="2">
        <f>IFERROR(__xludf.DUMMYFUNCTION("""COMPUTED_VALUE"""),45590.66666666667)</f>
        <v>45590.66667</v>
      </c>
      <c r="N208" s="1">
        <f>IFERROR(__xludf.DUMMYFUNCTION("""COMPUTED_VALUE"""),1.763177E7)</f>
        <v>17631770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IFERROR(__xludf.DUMMYFUNCTION("""COMPUTED_VALUE"""),1327.83)</f>
        <v>1327.83</v>
      </c>
      <c r="D209" s="2">
        <f>IFERROR(__xludf.DUMMYFUNCTION("""COMPUTED_VALUE"""),45593.66666666667)</f>
        <v>45593.66667</v>
      </c>
      <c r="E209" s="1">
        <f>IFERROR(__xludf.DUMMYFUNCTION("""COMPUTED_VALUE"""),1338.48)</f>
        <v>1338.48</v>
      </c>
      <c r="G209" s="2">
        <f>IFERROR(__xludf.DUMMYFUNCTION("""COMPUTED_VALUE"""),45593.66666666667)</f>
        <v>45593.66667</v>
      </c>
      <c r="H209" s="1">
        <f>IFERROR(__xludf.DUMMYFUNCTION("""COMPUTED_VALUE"""),1327.83)</f>
        <v>1327.83</v>
      </c>
      <c r="J209" s="2">
        <f>IFERROR(__xludf.DUMMYFUNCTION("""COMPUTED_VALUE"""),45593.66666666667)</f>
        <v>45593.66667</v>
      </c>
      <c r="K209" s="1">
        <f>IFERROR(__xludf.DUMMYFUNCTION("""COMPUTED_VALUE"""),1334.67)</f>
        <v>1334.67</v>
      </c>
      <c r="M209" s="2">
        <f>IFERROR(__xludf.DUMMYFUNCTION("""COMPUTED_VALUE"""),45593.66666666667)</f>
        <v>45593.66667</v>
      </c>
      <c r="N209" s="1">
        <f>IFERROR(__xludf.DUMMYFUNCTION("""COMPUTED_VALUE"""),1.5558333E7)</f>
        <v>15558333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IFERROR(__xludf.DUMMYFUNCTION("""COMPUTED_VALUE"""),1330.35)</f>
        <v>1330.35</v>
      </c>
      <c r="D210" s="2">
        <f>IFERROR(__xludf.DUMMYFUNCTION("""COMPUTED_VALUE"""),45594.66666666667)</f>
        <v>45594.66667</v>
      </c>
      <c r="E210" s="1">
        <f>IFERROR(__xludf.DUMMYFUNCTION("""COMPUTED_VALUE"""),1330.43)</f>
        <v>1330.43</v>
      </c>
      <c r="G210" s="2">
        <f>IFERROR(__xludf.DUMMYFUNCTION("""COMPUTED_VALUE"""),45594.66666666667)</f>
        <v>45594.66667</v>
      </c>
      <c r="H210" s="1">
        <f>IFERROR(__xludf.DUMMYFUNCTION("""COMPUTED_VALUE"""),1317.47)</f>
        <v>1317.47</v>
      </c>
      <c r="J210" s="2">
        <f>IFERROR(__xludf.DUMMYFUNCTION("""COMPUTED_VALUE"""),45594.66666666667)</f>
        <v>45594.66667</v>
      </c>
      <c r="K210" s="1">
        <f>IFERROR(__xludf.DUMMYFUNCTION("""COMPUTED_VALUE"""),1319.52)</f>
        <v>1319.52</v>
      </c>
      <c r="M210" s="2">
        <f>IFERROR(__xludf.DUMMYFUNCTION("""COMPUTED_VALUE"""),45594.66666666667)</f>
        <v>45594.66667</v>
      </c>
      <c r="N210" s="1">
        <f>IFERROR(__xludf.DUMMYFUNCTION("""COMPUTED_VALUE"""),1.5944769E7)</f>
        <v>15944769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IFERROR(__xludf.DUMMYFUNCTION("""COMPUTED_VALUE"""),1318.56)</f>
        <v>1318.56</v>
      </c>
      <c r="D211" s="2">
        <f>IFERROR(__xludf.DUMMYFUNCTION("""COMPUTED_VALUE"""),45595.66666666667)</f>
        <v>45595.66667</v>
      </c>
      <c r="E211" s="1">
        <f>IFERROR(__xludf.DUMMYFUNCTION("""COMPUTED_VALUE"""),1320.92)</f>
        <v>1320.92</v>
      </c>
      <c r="G211" s="2">
        <f>IFERROR(__xludf.DUMMYFUNCTION("""COMPUTED_VALUE"""),45595.66666666667)</f>
        <v>45595.66667</v>
      </c>
      <c r="H211" s="1">
        <f>IFERROR(__xludf.DUMMYFUNCTION("""COMPUTED_VALUE"""),1311.93)</f>
        <v>1311.93</v>
      </c>
      <c r="J211" s="2">
        <f>IFERROR(__xludf.DUMMYFUNCTION("""COMPUTED_VALUE"""),45595.66666666667)</f>
        <v>45595.66667</v>
      </c>
      <c r="K211" s="1">
        <f>IFERROR(__xludf.DUMMYFUNCTION("""COMPUTED_VALUE"""),1313.35)</f>
        <v>1313.35</v>
      </c>
      <c r="M211" s="2">
        <f>IFERROR(__xludf.DUMMYFUNCTION("""COMPUTED_VALUE"""),45595.66666666667)</f>
        <v>45595.66667</v>
      </c>
      <c r="N211" s="1">
        <f>IFERROR(__xludf.DUMMYFUNCTION("""COMPUTED_VALUE"""),1.6332769E7)</f>
        <v>16332769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IFERROR(__xludf.DUMMYFUNCTION("""COMPUTED_VALUE"""),1314.43)</f>
        <v>1314.43</v>
      </c>
      <c r="D212" s="2">
        <f>IFERROR(__xludf.DUMMYFUNCTION("""COMPUTED_VALUE"""),45596.66666666667)</f>
        <v>45596.66667</v>
      </c>
      <c r="E212" s="1">
        <f>IFERROR(__xludf.DUMMYFUNCTION("""COMPUTED_VALUE"""),1320.66)</f>
        <v>1320.66</v>
      </c>
      <c r="G212" s="2">
        <f>IFERROR(__xludf.DUMMYFUNCTION("""COMPUTED_VALUE"""),45596.66666666667)</f>
        <v>45596.66667</v>
      </c>
      <c r="H212" s="1">
        <f>IFERROR(__xludf.DUMMYFUNCTION("""COMPUTED_VALUE"""),1305.59)</f>
        <v>1305.59</v>
      </c>
      <c r="J212" s="2">
        <f>IFERROR(__xludf.DUMMYFUNCTION("""COMPUTED_VALUE"""),45596.66666666667)</f>
        <v>45596.66667</v>
      </c>
      <c r="K212" s="1">
        <f>IFERROR(__xludf.DUMMYFUNCTION("""COMPUTED_VALUE"""),1306.08)</f>
        <v>1306.08</v>
      </c>
      <c r="M212" s="2">
        <f>IFERROR(__xludf.DUMMYFUNCTION("""COMPUTED_VALUE"""),45596.66666666667)</f>
        <v>45596.66667</v>
      </c>
      <c r="N212" s="1">
        <f>IFERROR(__xludf.DUMMYFUNCTION("""COMPUTED_VALUE"""),2.183501E7)</f>
        <v>21835010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IFERROR(__xludf.DUMMYFUNCTION("""COMPUTED_VALUE"""),1310.04)</f>
        <v>1310.04</v>
      </c>
      <c r="D213" s="2">
        <f>IFERROR(__xludf.DUMMYFUNCTION("""COMPUTED_VALUE"""),45597.66666666667)</f>
        <v>45597.66667</v>
      </c>
      <c r="E213" s="1">
        <f>IFERROR(__xludf.DUMMYFUNCTION("""COMPUTED_VALUE"""),1319.94)</f>
        <v>1319.94</v>
      </c>
      <c r="G213" s="2">
        <f>IFERROR(__xludf.DUMMYFUNCTION("""COMPUTED_VALUE"""),45597.66666666667)</f>
        <v>45597.66667</v>
      </c>
      <c r="H213" s="1">
        <f>IFERROR(__xludf.DUMMYFUNCTION("""COMPUTED_VALUE"""),1308.13)</f>
        <v>1308.13</v>
      </c>
      <c r="J213" s="2">
        <f>IFERROR(__xludf.DUMMYFUNCTION("""COMPUTED_VALUE"""),45597.66666666667)</f>
        <v>45597.66667</v>
      </c>
      <c r="K213" s="1">
        <f>IFERROR(__xludf.DUMMYFUNCTION("""COMPUTED_VALUE"""),1309.39)</f>
        <v>1309.39</v>
      </c>
      <c r="M213" s="2">
        <f>IFERROR(__xludf.DUMMYFUNCTION("""COMPUTED_VALUE"""),45597.66666666667)</f>
        <v>45597.66667</v>
      </c>
      <c r="N213" s="1">
        <f>IFERROR(__xludf.DUMMYFUNCTION("""COMPUTED_VALUE"""),1.816334E7)</f>
        <v>18163340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IFERROR(__xludf.DUMMYFUNCTION("""COMPUTED_VALUE"""),1312.51)</f>
        <v>1312.51</v>
      </c>
      <c r="D214" s="2">
        <f>IFERROR(__xludf.DUMMYFUNCTION("""COMPUTED_VALUE"""),45600.66666666667)</f>
        <v>45600.66667</v>
      </c>
      <c r="E214" s="1">
        <f>IFERROR(__xludf.DUMMYFUNCTION("""COMPUTED_VALUE"""),1318.72)</f>
        <v>1318.72</v>
      </c>
      <c r="G214" s="2">
        <f>IFERROR(__xludf.DUMMYFUNCTION("""COMPUTED_VALUE"""),45600.66666666667)</f>
        <v>45600.66667</v>
      </c>
      <c r="H214" s="1">
        <f>IFERROR(__xludf.DUMMYFUNCTION("""COMPUTED_VALUE"""),1304.36)</f>
        <v>1304.36</v>
      </c>
      <c r="J214" s="2">
        <f>IFERROR(__xludf.DUMMYFUNCTION("""COMPUTED_VALUE"""),45600.66666666667)</f>
        <v>45600.66667</v>
      </c>
      <c r="K214" s="1">
        <f>IFERROR(__xludf.DUMMYFUNCTION("""COMPUTED_VALUE"""),1307.88)</f>
        <v>1307.88</v>
      </c>
      <c r="M214" s="2">
        <f>IFERROR(__xludf.DUMMYFUNCTION("""COMPUTED_VALUE"""),45600.66666666667)</f>
        <v>45600.66667</v>
      </c>
      <c r="N214" s="1">
        <f>IFERROR(__xludf.DUMMYFUNCTION("""COMPUTED_VALUE"""),1.5304255E7)</f>
        <v>15304255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IFERROR(__xludf.DUMMYFUNCTION("""COMPUTED_VALUE"""),1307.1)</f>
        <v>1307.1</v>
      </c>
      <c r="D215" s="2">
        <f>IFERROR(__xludf.DUMMYFUNCTION("""COMPUTED_VALUE"""),45601.66666666667)</f>
        <v>45601.66667</v>
      </c>
      <c r="E215" s="1">
        <f>IFERROR(__xludf.DUMMYFUNCTION("""COMPUTED_VALUE"""),1317.24)</f>
        <v>1317.24</v>
      </c>
      <c r="G215" s="2">
        <f>IFERROR(__xludf.DUMMYFUNCTION("""COMPUTED_VALUE"""),45601.66666666667)</f>
        <v>45601.66667</v>
      </c>
      <c r="H215" s="1">
        <f>IFERROR(__xludf.DUMMYFUNCTION("""COMPUTED_VALUE"""),1302.31)</f>
        <v>1302.31</v>
      </c>
      <c r="J215" s="2">
        <f>IFERROR(__xludf.DUMMYFUNCTION("""COMPUTED_VALUE"""),45601.66666666667)</f>
        <v>45601.66667</v>
      </c>
      <c r="K215" s="1">
        <f>IFERROR(__xludf.DUMMYFUNCTION("""COMPUTED_VALUE"""),1314.44)</f>
        <v>1314.44</v>
      </c>
      <c r="M215" s="2">
        <f>IFERROR(__xludf.DUMMYFUNCTION("""COMPUTED_VALUE"""),45601.66666666667)</f>
        <v>45601.66667</v>
      </c>
      <c r="N215" s="1">
        <f>IFERROR(__xludf.DUMMYFUNCTION("""COMPUTED_VALUE"""),1.2630226E7)</f>
        <v>12630226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IFERROR(__xludf.DUMMYFUNCTION("""COMPUTED_VALUE"""),1315.64)</f>
        <v>1315.64</v>
      </c>
      <c r="D216" s="2">
        <f>IFERROR(__xludf.DUMMYFUNCTION("""COMPUTED_VALUE"""),45602.66666666667)</f>
        <v>45602.66667</v>
      </c>
      <c r="E216" s="1">
        <f>IFERROR(__xludf.DUMMYFUNCTION("""COMPUTED_VALUE"""),1315.64)</f>
        <v>1315.64</v>
      </c>
      <c r="G216" s="2">
        <f>IFERROR(__xludf.DUMMYFUNCTION("""COMPUTED_VALUE"""),45602.66666666667)</f>
        <v>45602.66667</v>
      </c>
      <c r="H216" s="1">
        <f>IFERROR(__xludf.DUMMYFUNCTION("""COMPUTED_VALUE"""),1272.95)</f>
        <v>1272.95</v>
      </c>
      <c r="J216" s="2">
        <f>IFERROR(__xludf.DUMMYFUNCTION("""COMPUTED_VALUE"""),45602.66666666667)</f>
        <v>45602.66667</v>
      </c>
      <c r="K216" s="1">
        <f>IFERROR(__xludf.DUMMYFUNCTION("""COMPUTED_VALUE"""),1277.68)</f>
        <v>1277.68</v>
      </c>
      <c r="M216" s="2">
        <f>IFERROR(__xludf.DUMMYFUNCTION("""COMPUTED_VALUE"""),45602.66666666667)</f>
        <v>45602.66667</v>
      </c>
      <c r="N216" s="1">
        <f>IFERROR(__xludf.DUMMYFUNCTION("""COMPUTED_VALUE"""),2.7834584E7)</f>
        <v>27834584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IFERROR(__xludf.DUMMYFUNCTION("""COMPUTED_VALUE"""),1280.65)</f>
        <v>1280.65</v>
      </c>
      <c r="D217" s="2">
        <f>IFERROR(__xludf.DUMMYFUNCTION("""COMPUTED_VALUE"""),45603.66666666667)</f>
        <v>45603.66667</v>
      </c>
      <c r="E217" s="1">
        <f>IFERROR(__xludf.DUMMYFUNCTION("""COMPUTED_VALUE"""),1297.72)</f>
        <v>1297.72</v>
      </c>
      <c r="G217" s="2">
        <f>IFERROR(__xludf.DUMMYFUNCTION("""COMPUTED_VALUE"""),45603.66666666667)</f>
        <v>45603.66667</v>
      </c>
      <c r="H217" s="1">
        <f>IFERROR(__xludf.DUMMYFUNCTION("""COMPUTED_VALUE"""),1280.65)</f>
        <v>1280.65</v>
      </c>
      <c r="J217" s="2">
        <f>IFERROR(__xludf.DUMMYFUNCTION("""COMPUTED_VALUE"""),45603.66666666667)</f>
        <v>45603.66667</v>
      </c>
      <c r="K217" s="1">
        <f>IFERROR(__xludf.DUMMYFUNCTION("""COMPUTED_VALUE"""),1292.71)</f>
        <v>1292.71</v>
      </c>
      <c r="M217" s="2">
        <f>IFERROR(__xludf.DUMMYFUNCTION("""COMPUTED_VALUE"""),45603.66666666667)</f>
        <v>45603.66667</v>
      </c>
      <c r="N217" s="1">
        <f>IFERROR(__xludf.DUMMYFUNCTION("""COMPUTED_VALUE"""),1.8574753E7)</f>
        <v>18574753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IFERROR(__xludf.DUMMYFUNCTION("""COMPUTED_VALUE"""),1298.0)</f>
        <v>1298</v>
      </c>
      <c r="D218" s="2">
        <f>IFERROR(__xludf.DUMMYFUNCTION("""COMPUTED_VALUE"""),45604.66666666667)</f>
        <v>45604.66667</v>
      </c>
      <c r="E218" s="1">
        <f>IFERROR(__xludf.DUMMYFUNCTION("""COMPUTED_VALUE"""),1323.45)</f>
        <v>1323.45</v>
      </c>
      <c r="G218" s="2">
        <f>IFERROR(__xludf.DUMMYFUNCTION("""COMPUTED_VALUE"""),45604.66666666667)</f>
        <v>45604.66667</v>
      </c>
      <c r="H218" s="1">
        <f>IFERROR(__xludf.DUMMYFUNCTION("""COMPUTED_VALUE"""),1297.65)</f>
        <v>1297.65</v>
      </c>
      <c r="J218" s="2">
        <f>IFERROR(__xludf.DUMMYFUNCTION("""COMPUTED_VALUE"""),45604.66666666667)</f>
        <v>45604.66667</v>
      </c>
      <c r="K218" s="1">
        <f>IFERROR(__xludf.DUMMYFUNCTION("""COMPUTED_VALUE"""),1323.17)</f>
        <v>1323.17</v>
      </c>
      <c r="M218" s="2">
        <f>IFERROR(__xludf.DUMMYFUNCTION("""COMPUTED_VALUE"""),45604.66666666667)</f>
        <v>45604.66667</v>
      </c>
      <c r="N218" s="1">
        <f>IFERROR(__xludf.DUMMYFUNCTION("""COMPUTED_VALUE"""),1.6926809E7)</f>
        <v>16926809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IFERROR(__xludf.DUMMYFUNCTION("""COMPUTED_VALUE"""),1317.4)</f>
        <v>1317.4</v>
      </c>
      <c r="D219" s="2">
        <f>IFERROR(__xludf.DUMMYFUNCTION("""COMPUTED_VALUE"""),45607.66666666667)</f>
        <v>45607.66667</v>
      </c>
      <c r="E219" s="1">
        <f>IFERROR(__xludf.DUMMYFUNCTION("""COMPUTED_VALUE"""),1330.66)</f>
        <v>1330.66</v>
      </c>
      <c r="G219" s="2">
        <f>IFERROR(__xludf.DUMMYFUNCTION("""COMPUTED_VALUE"""),45607.66666666667)</f>
        <v>45607.66667</v>
      </c>
      <c r="H219" s="1">
        <f>IFERROR(__xludf.DUMMYFUNCTION("""COMPUTED_VALUE"""),1311.64)</f>
        <v>1311.64</v>
      </c>
      <c r="J219" s="2">
        <f>IFERROR(__xludf.DUMMYFUNCTION("""COMPUTED_VALUE"""),45607.66666666667)</f>
        <v>45607.66667</v>
      </c>
      <c r="K219" s="1">
        <f>IFERROR(__xludf.DUMMYFUNCTION("""COMPUTED_VALUE"""),1313.15)</f>
        <v>1313.15</v>
      </c>
      <c r="M219" s="2">
        <f>IFERROR(__xludf.DUMMYFUNCTION("""COMPUTED_VALUE"""),45607.66666666667)</f>
        <v>45607.66667</v>
      </c>
      <c r="N219" s="1">
        <f>IFERROR(__xludf.DUMMYFUNCTION("""COMPUTED_VALUE"""),1.5016849E7)</f>
        <v>15016849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IFERROR(__xludf.DUMMYFUNCTION("""COMPUTED_VALUE"""),1316.17)</f>
        <v>1316.17</v>
      </c>
      <c r="D220" s="2">
        <f>IFERROR(__xludf.DUMMYFUNCTION("""COMPUTED_VALUE"""),45608.66666666667)</f>
        <v>45608.66667</v>
      </c>
      <c r="E220" s="1">
        <f>IFERROR(__xludf.DUMMYFUNCTION("""COMPUTED_VALUE"""),1320.28)</f>
        <v>1320.28</v>
      </c>
      <c r="G220" s="2">
        <f>IFERROR(__xludf.DUMMYFUNCTION("""COMPUTED_VALUE"""),45608.66666666667)</f>
        <v>45608.66667</v>
      </c>
      <c r="H220" s="1">
        <f>IFERROR(__xludf.DUMMYFUNCTION("""COMPUTED_VALUE"""),1309.36)</f>
        <v>1309.36</v>
      </c>
      <c r="J220" s="2">
        <f>IFERROR(__xludf.DUMMYFUNCTION("""COMPUTED_VALUE"""),45608.66666666667)</f>
        <v>45608.66667</v>
      </c>
      <c r="K220" s="1">
        <f>IFERROR(__xludf.DUMMYFUNCTION("""COMPUTED_VALUE"""),1310.42)</f>
        <v>1310.42</v>
      </c>
      <c r="M220" s="2">
        <f>IFERROR(__xludf.DUMMYFUNCTION("""COMPUTED_VALUE"""),45608.66666666667)</f>
        <v>45608.66667</v>
      </c>
      <c r="N220" s="1">
        <f>IFERROR(__xludf.DUMMYFUNCTION("""COMPUTED_VALUE"""),1.7559128E7)</f>
        <v>17559128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IFERROR(__xludf.DUMMYFUNCTION("""COMPUTED_VALUE"""),1311.37)</f>
        <v>1311.37</v>
      </c>
      <c r="D221" s="2">
        <f>IFERROR(__xludf.DUMMYFUNCTION("""COMPUTED_VALUE"""),45609.66666666667)</f>
        <v>45609.66667</v>
      </c>
      <c r="E221" s="1">
        <f>IFERROR(__xludf.DUMMYFUNCTION("""COMPUTED_VALUE"""),1316.41)</f>
        <v>1316.41</v>
      </c>
      <c r="G221" s="2">
        <f>IFERROR(__xludf.DUMMYFUNCTION("""COMPUTED_VALUE"""),45609.66666666667)</f>
        <v>45609.66667</v>
      </c>
      <c r="H221" s="1">
        <f>IFERROR(__xludf.DUMMYFUNCTION("""COMPUTED_VALUE"""),1310.08)</f>
        <v>1310.08</v>
      </c>
      <c r="J221" s="2">
        <f>IFERROR(__xludf.DUMMYFUNCTION("""COMPUTED_VALUE"""),45609.66666666667)</f>
        <v>45609.66667</v>
      </c>
      <c r="K221" s="1">
        <f>IFERROR(__xludf.DUMMYFUNCTION("""COMPUTED_VALUE"""),1313.47)</f>
        <v>1313.47</v>
      </c>
      <c r="M221" s="2">
        <f>IFERROR(__xludf.DUMMYFUNCTION("""COMPUTED_VALUE"""),45609.66666666667)</f>
        <v>45609.66667</v>
      </c>
      <c r="N221" s="1">
        <f>IFERROR(__xludf.DUMMYFUNCTION("""COMPUTED_VALUE"""),1.3020844E7)</f>
        <v>13020844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IFERROR(__xludf.DUMMYFUNCTION("""COMPUTED_VALUE"""),1313.84)</f>
        <v>1313.84</v>
      </c>
      <c r="D222" s="2">
        <f>IFERROR(__xludf.DUMMYFUNCTION("""COMPUTED_VALUE"""),45610.66666666667)</f>
        <v>45610.66667</v>
      </c>
      <c r="E222" s="1">
        <f>IFERROR(__xludf.DUMMYFUNCTION("""COMPUTED_VALUE"""),1323.47)</f>
        <v>1323.47</v>
      </c>
      <c r="G222" s="2">
        <f>IFERROR(__xludf.DUMMYFUNCTION("""COMPUTED_VALUE"""),45610.66666666667)</f>
        <v>45610.66667</v>
      </c>
      <c r="H222" s="1">
        <f>IFERROR(__xludf.DUMMYFUNCTION("""COMPUTED_VALUE"""),1312.65)</f>
        <v>1312.65</v>
      </c>
      <c r="J222" s="2">
        <f>IFERROR(__xludf.DUMMYFUNCTION("""COMPUTED_VALUE"""),45610.66666666667)</f>
        <v>45610.66667</v>
      </c>
      <c r="K222" s="1">
        <f>IFERROR(__xludf.DUMMYFUNCTION("""COMPUTED_VALUE"""),1317.05)</f>
        <v>1317.05</v>
      </c>
      <c r="M222" s="2">
        <f>IFERROR(__xludf.DUMMYFUNCTION("""COMPUTED_VALUE"""),45610.66666666667)</f>
        <v>45610.66667</v>
      </c>
      <c r="N222" s="1">
        <f>IFERROR(__xludf.DUMMYFUNCTION("""COMPUTED_VALUE"""),1.6609947E7)</f>
        <v>16609947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IFERROR(__xludf.DUMMYFUNCTION("""COMPUTED_VALUE"""),1321.81)</f>
        <v>1321.81</v>
      </c>
      <c r="D223" s="2">
        <f>IFERROR(__xludf.DUMMYFUNCTION("""COMPUTED_VALUE"""),45611.66666666667)</f>
        <v>45611.66667</v>
      </c>
      <c r="E223" s="1">
        <f>IFERROR(__xludf.DUMMYFUNCTION("""COMPUTED_VALUE"""),1345.24)</f>
        <v>1345.24</v>
      </c>
      <c r="G223" s="2">
        <f>IFERROR(__xludf.DUMMYFUNCTION("""COMPUTED_VALUE"""),45611.66666666667)</f>
        <v>45611.66667</v>
      </c>
      <c r="H223" s="1">
        <f>IFERROR(__xludf.DUMMYFUNCTION("""COMPUTED_VALUE"""),1315.54)</f>
        <v>1315.54</v>
      </c>
      <c r="J223" s="2">
        <f>IFERROR(__xludf.DUMMYFUNCTION("""COMPUTED_VALUE"""),45611.66666666667)</f>
        <v>45611.66667</v>
      </c>
      <c r="K223" s="1">
        <f>IFERROR(__xludf.DUMMYFUNCTION("""COMPUTED_VALUE"""),1337.73)</f>
        <v>1337.73</v>
      </c>
      <c r="M223" s="2">
        <f>IFERROR(__xludf.DUMMYFUNCTION("""COMPUTED_VALUE"""),45611.66666666667)</f>
        <v>45611.66667</v>
      </c>
      <c r="N223" s="1">
        <f>IFERROR(__xludf.DUMMYFUNCTION("""COMPUTED_VALUE"""),2.443006E7)</f>
        <v>24430060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IFERROR(__xludf.DUMMYFUNCTION("""COMPUTED_VALUE"""),1337.24)</f>
        <v>1337.24</v>
      </c>
      <c r="D224" s="2">
        <f>IFERROR(__xludf.DUMMYFUNCTION("""COMPUTED_VALUE"""),45614.66666666667)</f>
        <v>45614.66667</v>
      </c>
      <c r="E224" s="1">
        <f>IFERROR(__xludf.DUMMYFUNCTION("""COMPUTED_VALUE"""),1353.7)</f>
        <v>1353.7</v>
      </c>
      <c r="G224" s="2">
        <f>IFERROR(__xludf.DUMMYFUNCTION("""COMPUTED_VALUE"""),45614.66666666667)</f>
        <v>45614.66667</v>
      </c>
      <c r="H224" s="1">
        <f>IFERROR(__xludf.DUMMYFUNCTION("""COMPUTED_VALUE"""),1331.7)</f>
        <v>1331.7</v>
      </c>
      <c r="J224" s="2">
        <f>IFERROR(__xludf.DUMMYFUNCTION("""COMPUTED_VALUE"""),45614.66666666667)</f>
        <v>45614.66667</v>
      </c>
      <c r="K224" s="1">
        <f>IFERROR(__xludf.DUMMYFUNCTION("""COMPUTED_VALUE"""),1349.17)</f>
        <v>1349.17</v>
      </c>
      <c r="M224" s="2">
        <f>IFERROR(__xludf.DUMMYFUNCTION("""COMPUTED_VALUE"""),45614.66666666667)</f>
        <v>45614.66667</v>
      </c>
      <c r="N224" s="1">
        <f>IFERROR(__xludf.DUMMYFUNCTION("""COMPUTED_VALUE"""),1.6637363E7)</f>
        <v>16637363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IFERROR(__xludf.DUMMYFUNCTION("""COMPUTED_VALUE"""),1348.97)</f>
        <v>1348.97</v>
      </c>
      <c r="D225" s="2">
        <f>IFERROR(__xludf.DUMMYFUNCTION("""COMPUTED_VALUE"""),45615.66666666667)</f>
        <v>45615.66667</v>
      </c>
      <c r="E225" s="1">
        <f>IFERROR(__xludf.DUMMYFUNCTION("""COMPUTED_VALUE"""),1350.69)</f>
        <v>1350.69</v>
      </c>
      <c r="G225" s="2">
        <f>IFERROR(__xludf.DUMMYFUNCTION("""COMPUTED_VALUE"""),45615.66666666667)</f>
        <v>45615.66667</v>
      </c>
      <c r="H225" s="1">
        <f>IFERROR(__xludf.DUMMYFUNCTION("""COMPUTED_VALUE"""),1339.01)</f>
        <v>1339.01</v>
      </c>
      <c r="J225" s="2">
        <f>IFERROR(__xludf.DUMMYFUNCTION("""COMPUTED_VALUE"""),45615.66666666667)</f>
        <v>45615.66667</v>
      </c>
      <c r="K225" s="1">
        <f>IFERROR(__xludf.DUMMYFUNCTION("""COMPUTED_VALUE"""),1347.06)</f>
        <v>1347.06</v>
      </c>
      <c r="M225" s="2">
        <f>IFERROR(__xludf.DUMMYFUNCTION("""COMPUTED_VALUE"""),45615.66666666667)</f>
        <v>45615.66667</v>
      </c>
      <c r="N225" s="1">
        <f>IFERROR(__xludf.DUMMYFUNCTION("""COMPUTED_VALUE"""),1.5770162E7)</f>
        <v>15770162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IFERROR(__xludf.DUMMYFUNCTION("""COMPUTED_VALUE"""),1346.92)</f>
        <v>1346.92</v>
      </c>
      <c r="D226" s="2">
        <f>IFERROR(__xludf.DUMMYFUNCTION("""COMPUTED_VALUE"""),45616.66666666667)</f>
        <v>45616.66667</v>
      </c>
      <c r="E226" s="1">
        <f>IFERROR(__xludf.DUMMYFUNCTION("""COMPUTED_VALUE"""),1350.91)</f>
        <v>1350.91</v>
      </c>
      <c r="G226" s="2">
        <f>IFERROR(__xludf.DUMMYFUNCTION("""COMPUTED_VALUE"""),45616.66666666667)</f>
        <v>45616.66667</v>
      </c>
      <c r="H226" s="1">
        <f>IFERROR(__xludf.DUMMYFUNCTION("""COMPUTED_VALUE"""),1337.7)</f>
        <v>1337.7</v>
      </c>
      <c r="J226" s="2">
        <f>IFERROR(__xludf.DUMMYFUNCTION("""COMPUTED_VALUE"""),45616.66666666667)</f>
        <v>45616.66667</v>
      </c>
      <c r="K226" s="1">
        <f>IFERROR(__xludf.DUMMYFUNCTION("""COMPUTED_VALUE"""),1349.16)</f>
        <v>1349.16</v>
      </c>
      <c r="M226" s="2">
        <f>IFERROR(__xludf.DUMMYFUNCTION("""COMPUTED_VALUE"""),45616.66666666667)</f>
        <v>45616.66667</v>
      </c>
      <c r="N226" s="1">
        <f>IFERROR(__xludf.DUMMYFUNCTION("""COMPUTED_VALUE"""),1.7021355E7)</f>
        <v>17021355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IFERROR(__xludf.DUMMYFUNCTION("""COMPUTED_VALUE"""),1349.8)</f>
        <v>1349.8</v>
      </c>
      <c r="D227" s="2">
        <f>IFERROR(__xludf.DUMMYFUNCTION("""COMPUTED_VALUE"""),45617.66666666667)</f>
        <v>45617.66667</v>
      </c>
      <c r="E227" s="1">
        <f>IFERROR(__xludf.DUMMYFUNCTION("""COMPUTED_VALUE"""),1367.27)</f>
        <v>1367.27</v>
      </c>
      <c r="G227" s="2">
        <f>IFERROR(__xludf.DUMMYFUNCTION("""COMPUTED_VALUE"""),45617.66666666667)</f>
        <v>45617.66667</v>
      </c>
      <c r="H227" s="1">
        <f>IFERROR(__xludf.DUMMYFUNCTION("""COMPUTED_VALUE"""),1343.95)</f>
        <v>1343.95</v>
      </c>
      <c r="J227" s="2">
        <f>IFERROR(__xludf.DUMMYFUNCTION("""COMPUTED_VALUE"""),45617.66666666667)</f>
        <v>45617.66667</v>
      </c>
      <c r="K227" s="1">
        <f>IFERROR(__xludf.DUMMYFUNCTION("""COMPUTED_VALUE"""),1361.48)</f>
        <v>1361.48</v>
      </c>
      <c r="M227" s="2">
        <f>IFERROR(__xludf.DUMMYFUNCTION("""COMPUTED_VALUE"""),45617.66666666667)</f>
        <v>45617.66667</v>
      </c>
      <c r="N227" s="1">
        <f>IFERROR(__xludf.DUMMYFUNCTION("""COMPUTED_VALUE"""),1.4959806E7)</f>
        <v>14959806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IFERROR(__xludf.DUMMYFUNCTION("""COMPUTED_VALUE"""),1363.48)</f>
        <v>1363.48</v>
      </c>
      <c r="D228" s="2">
        <f>IFERROR(__xludf.DUMMYFUNCTION("""COMPUTED_VALUE"""),45618.66666666667)</f>
        <v>45618.66667</v>
      </c>
      <c r="E228" s="1">
        <f>IFERROR(__xludf.DUMMYFUNCTION("""COMPUTED_VALUE"""),1391.67)</f>
        <v>1391.67</v>
      </c>
      <c r="G228" s="2">
        <f>IFERROR(__xludf.DUMMYFUNCTION("""COMPUTED_VALUE"""),45618.66666666667)</f>
        <v>45618.66667</v>
      </c>
      <c r="H228" s="1">
        <f>IFERROR(__xludf.DUMMYFUNCTION("""COMPUTED_VALUE"""),1363.29)</f>
        <v>1363.29</v>
      </c>
      <c r="J228" s="2">
        <f>IFERROR(__xludf.DUMMYFUNCTION("""COMPUTED_VALUE"""),45618.66666666667)</f>
        <v>45618.66667</v>
      </c>
      <c r="K228" s="1">
        <f>IFERROR(__xludf.DUMMYFUNCTION("""COMPUTED_VALUE"""),1383.24)</f>
        <v>1383.24</v>
      </c>
      <c r="M228" s="2">
        <f>IFERROR(__xludf.DUMMYFUNCTION("""COMPUTED_VALUE"""),45618.66666666667)</f>
        <v>45618.66667</v>
      </c>
      <c r="N228" s="1">
        <f>IFERROR(__xludf.DUMMYFUNCTION("""COMPUTED_VALUE"""),1.9350219E7)</f>
        <v>19350219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IFERROR(__xludf.DUMMYFUNCTION("""COMPUTED_VALUE"""),1384.77)</f>
        <v>1384.77</v>
      </c>
      <c r="D229" s="2">
        <f>IFERROR(__xludf.DUMMYFUNCTION("""COMPUTED_VALUE"""),45621.66666666667)</f>
        <v>45621.66667</v>
      </c>
      <c r="E229" s="1">
        <f>IFERROR(__xludf.DUMMYFUNCTION("""COMPUTED_VALUE"""),1399.92)</f>
        <v>1399.92</v>
      </c>
      <c r="G229" s="2">
        <f>IFERROR(__xludf.DUMMYFUNCTION("""COMPUTED_VALUE"""),45621.66666666667)</f>
        <v>45621.66667</v>
      </c>
      <c r="H229" s="1">
        <f>IFERROR(__xludf.DUMMYFUNCTION("""COMPUTED_VALUE"""),1384.77)</f>
        <v>1384.77</v>
      </c>
      <c r="J229" s="2">
        <f>IFERROR(__xludf.DUMMYFUNCTION("""COMPUTED_VALUE"""),45621.66666666667)</f>
        <v>45621.66667</v>
      </c>
      <c r="K229" s="1">
        <f>IFERROR(__xludf.DUMMYFUNCTION("""COMPUTED_VALUE"""),1389.05)</f>
        <v>1389.05</v>
      </c>
      <c r="M229" s="2">
        <f>IFERROR(__xludf.DUMMYFUNCTION("""COMPUTED_VALUE"""),45621.66666666667)</f>
        <v>45621.66667</v>
      </c>
      <c r="N229" s="1">
        <f>IFERROR(__xludf.DUMMYFUNCTION("""COMPUTED_VALUE"""),3.4311997E7)</f>
        <v>34311997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IFERROR(__xludf.DUMMYFUNCTION("""COMPUTED_VALUE"""),1389.29)</f>
        <v>1389.29</v>
      </c>
      <c r="D230" s="2">
        <f>IFERROR(__xludf.DUMMYFUNCTION("""COMPUTED_VALUE"""),45622.66666666667)</f>
        <v>45622.66667</v>
      </c>
      <c r="E230" s="1">
        <f>IFERROR(__xludf.DUMMYFUNCTION("""COMPUTED_VALUE"""),1404.03)</f>
        <v>1404.03</v>
      </c>
      <c r="G230" s="2">
        <f>IFERROR(__xludf.DUMMYFUNCTION("""COMPUTED_VALUE"""),45622.66666666667)</f>
        <v>45622.66667</v>
      </c>
      <c r="H230" s="1">
        <f>IFERROR(__xludf.DUMMYFUNCTION("""COMPUTED_VALUE"""),1389.29)</f>
        <v>1389.29</v>
      </c>
      <c r="J230" s="2">
        <f>IFERROR(__xludf.DUMMYFUNCTION("""COMPUTED_VALUE"""),45622.66666666667)</f>
        <v>45622.66667</v>
      </c>
      <c r="K230" s="1">
        <f>IFERROR(__xludf.DUMMYFUNCTION("""COMPUTED_VALUE"""),1402.77)</f>
        <v>1402.77</v>
      </c>
      <c r="M230" s="2">
        <f>IFERROR(__xludf.DUMMYFUNCTION("""COMPUTED_VALUE"""),45622.66666666667)</f>
        <v>45622.66667</v>
      </c>
      <c r="N230" s="1">
        <f>IFERROR(__xludf.DUMMYFUNCTION("""COMPUTED_VALUE"""),1.5578613E7)</f>
        <v>15578613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IFERROR(__xludf.DUMMYFUNCTION("""COMPUTED_VALUE"""),1404.03)</f>
        <v>1404.03</v>
      </c>
      <c r="D231" s="2">
        <f>IFERROR(__xludf.DUMMYFUNCTION("""COMPUTED_VALUE"""),45623.66666666667)</f>
        <v>45623.66667</v>
      </c>
      <c r="E231" s="1">
        <f>IFERROR(__xludf.DUMMYFUNCTION("""COMPUTED_VALUE"""),1412.35)</f>
        <v>1412.35</v>
      </c>
      <c r="G231" s="2">
        <f>IFERROR(__xludf.DUMMYFUNCTION("""COMPUTED_VALUE"""),45623.66666666667)</f>
        <v>45623.66667</v>
      </c>
      <c r="H231" s="1">
        <f>IFERROR(__xludf.DUMMYFUNCTION("""COMPUTED_VALUE"""),1399.16)</f>
        <v>1399.16</v>
      </c>
      <c r="J231" s="2">
        <f>IFERROR(__xludf.DUMMYFUNCTION("""COMPUTED_VALUE"""),45623.66666666667)</f>
        <v>45623.66667</v>
      </c>
      <c r="K231" s="1">
        <f>IFERROR(__xludf.DUMMYFUNCTION("""COMPUTED_VALUE"""),1402.89)</f>
        <v>1402.89</v>
      </c>
      <c r="M231" s="2">
        <f>IFERROR(__xludf.DUMMYFUNCTION("""COMPUTED_VALUE"""),45623.66666666667)</f>
        <v>45623.66667</v>
      </c>
      <c r="N231" s="1">
        <f>IFERROR(__xludf.DUMMYFUNCTION("""COMPUTED_VALUE"""),1.3292063E7)</f>
        <v>13292063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IFERROR(__xludf.DUMMYFUNCTION("""COMPUTED_VALUE"""),1398.72)</f>
        <v>1398.72</v>
      </c>
      <c r="D232" s="2">
        <f>IFERROR(__xludf.DUMMYFUNCTION("""COMPUTED_VALUE"""),45625.54166666667)</f>
        <v>45625.54167</v>
      </c>
      <c r="E232" s="1">
        <f>IFERROR(__xludf.DUMMYFUNCTION("""COMPUTED_VALUE"""),1405.07)</f>
        <v>1405.07</v>
      </c>
      <c r="G232" s="2">
        <f>IFERROR(__xludf.DUMMYFUNCTION("""COMPUTED_VALUE"""),45625.54166666667)</f>
        <v>45625.54167</v>
      </c>
      <c r="H232" s="1">
        <f>IFERROR(__xludf.DUMMYFUNCTION("""COMPUTED_VALUE"""),1394.37)</f>
        <v>1394.37</v>
      </c>
      <c r="J232" s="2">
        <f>IFERROR(__xludf.DUMMYFUNCTION("""COMPUTED_VALUE"""),45625.54166666667)</f>
        <v>45625.54167</v>
      </c>
      <c r="K232" s="1">
        <f>IFERROR(__xludf.DUMMYFUNCTION("""COMPUTED_VALUE"""),1402.09)</f>
        <v>1402.09</v>
      </c>
      <c r="M232" s="2">
        <f>IFERROR(__xludf.DUMMYFUNCTION("""COMPUTED_VALUE"""),45625.54166666667)</f>
        <v>45625.54167</v>
      </c>
      <c r="N232" s="1">
        <f>IFERROR(__xludf.DUMMYFUNCTION("""COMPUTED_VALUE"""),9208509.0)</f>
        <v>9208509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IFERROR(__xludf.DUMMYFUNCTION("""COMPUTED_VALUE"""),1402.93)</f>
        <v>1402.93</v>
      </c>
      <c r="D233" s="2">
        <f>IFERROR(__xludf.DUMMYFUNCTION("""COMPUTED_VALUE"""),45628.66666666667)</f>
        <v>45628.66667</v>
      </c>
      <c r="E233" s="1">
        <f>IFERROR(__xludf.DUMMYFUNCTION("""COMPUTED_VALUE"""),1409.88)</f>
        <v>1409.88</v>
      </c>
      <c r="G233" s="2">
        <f>IFERROR(__xludf.DUMMYFUNCTION("""COMPUTED_VALUE"""),45628.66666666667)</f>
        <v>45628.66667</v>
      </c>
      <c r="H233" s="1">
        <f>IFERROR(__xludf.DUMMYFUNCTION("""COMPUTED_VALUE"""),1393.85)</f>
        <v>1393.85</v>
      </c>
      <c r="J233" s="2">
        <f>IFERROR(__xludf.DUMMYFUNCTION("""COMPUTED_VALUE"""),45628.66666666667)</f>
        <v>45628.66667</v>
      </c>
      <c r="K233" s="1">
        <f>IFERROR(__xludf.DUMMYFUNCTION("""COMPUTED_VALUE"""),1406.08)</f>
        <v>1406.08</v>
      </c>
      <c r="M233" s="2">
        <f>IFERROR(__xludf.DUMMYFUNCTION("""COMPUTED_VALUE"""),45628.66666666667)</f>
        <v>45628.66667</v>
      </c>
      <c r="N233" s="1">
        <f>IFERROR(__xludf.DUMMYFUNCTION("""COMPUTED_VALUE"""),1.5958697E7)</f>
        <v>15958697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IFERROR(__xludf.DUMMYFUNCTION("""COMPUTED_VALUE"""),1406.13)</f>
        <v>1406.13</v>
      </c>
      <c r="D234" s="2">
        <f>IFERROR(__xludf.DUMMYFUNCTION("""COMPUTED_VALUE"""),45629.66666666667)</f>
        <v>45629.66667</v>
      </c>
      <c r="E234" s="1">
        <f>IFERROR(__xludf.DUMMYFUNCTION("""COMPUTED_VALUE"""),1406.13)</f>
        <v>1406.13</v>
      </c>
      <c r="G234" s="2">
        <f>IFERROR(__xludf.DUMMYFUNCTION("""COMPUTED_VALUE"""),45629.66666666667)</f>
        <v>45629.66667</v>
      </c>
      <c r="H234" s="1">
        <f>IFERROR(__xludf.DUMMYFUNCTION("""COMPUTED_VALUE"""),1373.52)</f>
        <v>1373.52</v>
      </c>
      <c r="J234" s="2">
        <f>IFERROR(__xludf.DUMMYFUNCTION("""COMPUTED_VALUE"""),45629.66666666667)</f>
        <v>45629.66667</v>
      </c>
      <c r="K234" s="1">
        <f>IFERROR(__xludf.DUMMYFUNCTION("""COMPUTED_VALUE"""),1374.87)</f>
        <v>1374.87</v>
      </c>
      <c r="M234" s="2">
        <f>IFERROR(__xludf.DUMMYFUNCTION("""COMPUTED_VALUE"""),45629.66666666667)</f>
        <v>45629.66667</v>
      </c>
      <c r="N234" s="1">
        <f>IFERROR(__xludf.DUMMYFUNCTION("""COMPUTED_VALUE"""),1.9046357E7)</f>
        <v>19046357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IFERROR(__xludf.DUMMYFUNCTION("""COMPUTED_VALUE"""),1373.04)</f>
        <v>1373.04</v>
      </c>
      <c r="D235" s="2">
        <f>IFERROR(__xludf.DUMMYFUNCTION("""COMPUTED_VALUE"""),45630.66666666667)</f>
        <v>45630.66667</v>
      </c>
      <c r="E235" s="1">
        <f>IFERROR(__xludf.DUMMYFUNCTION("""COMPUTED_VALUE"""),1373.61)</f>
        <v>1373.61</v>
      </c>
      <c r="G235" s="2">
        <f>IFERROR(__xludf.DUMMYFUNCTION("""COMPUTED_VALUE"""),45630.66666666667)</f>
        <v>45630.66667</v>
      </c>
      <c r="H235" s="1">
        <f>IFERROR(__xludf.DUMMYFUNCTION("""COMPUTED_VALUE"""),1360.25)</f>
        <v>1360.25</v>
      </c>
      <c r="J235" s="2">
        <f>IFERROR(__xludf.DUMMYFUNCTION("""COMPUTED_VALUE"""),45630.66666666667)</f>
        <v>45630.66667</v>
      </c>
      <c r="K235" s="1">
        <f>IFERROR(__xludf.DUMMYFUNCTION("""COMPUTED_VALUE"""),1373.6)</f>
        <v>1373.6</v>
      </c>
      <c r="M235" s="2">
        <f>IFERROR(__xludf.DUMMYFUNCTION("""COMPUTED_VALUE"""),45630.66666666667)</f>
        <v>45630.66667</v>
      </c>
      <c r="N235" s="1">
        <f>IFERROR(__xludf.DUMMYFUNCTION("""COMPUTED_VALUE"""),1.4910944E7)</f>
        <v>14910944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IFERROR(__xludf.DUMMYFUNCTION("""COMPUTED_VALUE"""),1372.24)</f>
        <v>1372.24</v>
      </c>
      <c r="D236" s="2">
        <f>IFERROR(__xludf.DUMMYFUNCTION("""COMPUTED_VALUE"""),45631.66666666667)</f>
        <v>45631.66667</v>
      </c>
      <c r="E236" s="1">
        <f>IFERROR(__xludf.DUMMYFUNCTION("""COMPUTED_VALUE"""),1383.41)</f>
        <v>1383.41</v>
      </c>
      <c r="G236" s="2">
        <f>IFERROR(__xludf.DUMMYFUNCTION("""COMPUTED_VALUE"""),45631.66666666667)</f>
        <v>45631.66667</v>
      </c>
      <c r="H236" s="1">
        <f>IFERROR(__xludf.DUMMYFUNCTION("""COMPUTED_VALUE"""),1369.0)</f>
        <v>1369</v>
      </c>
      <c r="J236" s="2">
        <f>IFERROR(__xludf.DUMMYFUNCTION("""COMPUTED_VALUE"""),45631.66666666667)</f>
        <v>45631.66667</v>
      </c>
      <c r="K236" s="1">
        <f>IFERROR(__xludf.DUMMYFUNCTION("""COMPUTED_VALUE"""),1380.54)</f>
        <v>1380.54</v>
      </c>
      <c r="M236" s="2">
        <f>IFERROR(__xludf.DUMMYFUNCTION("""COMPUTED_VALUE"""),45631.66666666667)</f>
        <v>45631.66667</v>
      </c>
      <c r="N236" s="1">
        <f>IFERROR(__xludf.DUMMYFUNCTION("""COMPUTED_VALUE"""),1.4949635E7)</f>
        <v>14949635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IFERROR(__xludf.DUMMYFUNCTION("""COMPUTED_VALUE"""),1380.65)</f>
        <v>1380.65</v>
      </c>
      <c r="D237" s="2">
        <f>IFERROR(__xludf.DUMMYFUNCTION("""COMPUTED_VALUE"""),45632.66666666667)</f>
        <v>45632.66667</v>
      </c>
      <c r="E237" s="1">
        <f>IFERROR(__xludf.DUMMYFUNCTION("""COMPUTED_VALUE"""),1386.14)</f>
        <v>1386.14</v>
      </c>
      <c r="G237" s="2">
        <f>IFERROR(__xludf.DUMMYFUNCTION("""COMPUTED_VALUE"""),45632.66666666667)</f>
        <v>45632.66667</v>
      </c>
      <c r="H237" s="1">
        <f>IFERROR(__xludf.DUMMYFUNCTION("""COMPUTED_VALUE"""),1361.7)</f>
        <v>1361.7</v>
      </c>
      <c r="J237" s="2">
        <f>IFERROR(__xludf.DUMMYFUNCTION("""COMPUTED_VALUE"""),45632.66666666667)</f>
        <v>45632.66667</v>
      </c>
      <c r="K237" s="1">
        <f>IFERROR(__xludf.DUMMYFUNCTION("""COMPUTED_VALUE"""),1361.98)</f>
        <v>1361.98</v>
      </c>
      <c r="M237" s="2">
        <f>IFERROR(__xludf.DUMMYFUNCTION("""COMPUTED_VALUE"""),45632.66666666667)</f>
        <v>45632.66667</v>
      </c>
      <c r="N237" s="1">
        <f>IFERROR(__xludf.DUMMYFUNCTION("""COMPUTED_VALUE"""),1.554654E7)</f>
        <v>15546540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IFERROR(__xludf.DUMMYFUNCTION("""COMPUTED_VALUE"""),1357.97)</f>
        <v>1357.97</v>
      </c>
      <c r="D238" s="2">
        <f>IFERROR(__xludf.DUMMYFUNCTION("""COMPUTED_VALUE"""),45635.66666666667)</f>
        <v>45635.66667</v>
      </c>
      <c r="E238" s="1">
        <f>IFERROR(__xludf.DUMMYFUNCTION("""COMPUTED_VALUE"""),1360.92)</f>
        <v>1360.92</v>
      </c>
      <c r="G238" s="2">
        <f>IFERROR(__xludf.DUMMYFUNCTION("""COMPUTED_VALUE"""),45635.66666666667)</f>
        <v>45635.66667</v>
      </c>
      <c r="H238" s="1">
        <f>IFERROR(__xludf.DUMMYFUNCTION("""COMPUTED_VALUE"""),1338.79)</f>
        <v>1338.79</v>
      </c>
      <c r="J238" s="2">
        <f>IFERROR(__xludf.DUMMYFUNCTION("""COMPUTED_VALUE"""),45635.66666666667)</f>
        <v>45635.66667</v>
      </c>
      <c r="K238" s="1">
        <f>IFERROR(__xludf.DUMMYFUNCTION("""COMPUTED_VALUE"""),1340.76)</f>
        <v>1340.76</v>
      </c>
      <c r="M238" s="2">
        <f>IFERROR(__xludf.DUMMYFUNCTION("""COMPUTED_VALUE"""),45635.66666666667)</f>
        <v>45635.66667</v>
      </c>
      <c r="N238" s="1">
        <f>IFERROR(__xludf.DUMMYFUNCTION("""COMPUTED_VALUE"""),1.8564072E7)</f>
        <v>18564072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IFERROR(__xludf.DUMMYFUNCTION("""COMPUTED_VALUE"""),1337.32)</f>
        <v>1337.32</v>
      </c>
      <c r="D239" s="2">
        <f>IFERROR(__xludf.DUMMYFUNCTION("""COMPUTED_VALUE"""),45636.66666666667)</f>
        <v>45636.66667</v>
      </c>
      <c r="E239" s="1">
        <f>IFERROR(__xludf.DUMMYFUNCTION("""COMPUTED_VALUE"""),1356.47)</f>
        <v>1356.47</v>
      </c>
      <c r="G239" s="2">
        <f>IFERROR(__xludf.DUMMYFUNCTION("""COMPUTED_VALUE"""),45636.66666666667)</f>
        <v>45636.66667</v>
      </c>
      <c r="H239" s="1">
        <f>IFERROR(__xludf.DUMMYFUNCTION("""COMPUTED_VALUE"""),1334.08)</f>
        <v>1334.08</v>
      </c>
      <c r="J239" s="2">
        <f>IFERROR(__xludf.DUMMYFUNCTION("""COMPUTED_VALUE"""),45636.66666666667)</f>
        <v>45636.66667</v>
      </c>
      <c r="K239" s="1">
        <f>IFERROR(__xludf.DUMMYFUNCTION("""COMPUTED_VALUE"""),1351.73)</f>
        <v>1351.73</v>
      </c>
      <c r="M239" s="2">
        <f>IFERROR(__xludf.DUMMYFUNCTION("""COMPUTED_VALUE"""),45636.66666666667)</f>
        <v>45636.66667</v>
      </c>
      <c r="N239" s="1">
        <f>IFERROR(__xludf.DUMMYFUNCTION("""COMPUTED_VALUE"""),1.6362967E7)</f>
        <v>16362967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IFERROR(__xludf.DUMMYFUNCTION("""COMPUTED_VALUE"""),1352.57)</f>
        <v>1352.57</v>
      </c>
      <c r="D240" s="2">
        <f>IFERROR(__xludf.DUMMYFUNCTION("""COMPUTED_VALUE"""),45637.66666666667)</f>
        <v>45637.66667</v>
      </c>
      <c r="E240" s="1">
        <f>IFERROR(__xludf.DUMMYFUNCTION("""COMPUTED_VALUE"""),1360.7)</f>
        <v>1360.7</v>
      </c>
      <c r="G240" s="2">
        <f>IFERROR(__xludf.DUMMYFUNCTION("""COMPUTED_VALUE"""),45637.66666666667)</f>
        <v>45637.66667</v>
      </c>
      <c r="H240" s="1">
        <f>IFERROR(__xludf.DUMMYFUNCTION("""COMPUTED_VALUE"""),1335.28)</f>
        <v>1335.28</v>
      </c>
      <c r="J240" s="2">
        <f>IFERROR(__xludf.DUMMYFUNCTION("""COMPUTED_VALUE"""),45637.66666666667)</f>
        <v>45637.66667</v>
      </c>
      <c r="K240" s="1">
        <f>IFERROR(__xludf.DUMMYFUNCTION("""COMPUTED_VALUE"""),1336.74)</f>
        <v>1336.74</v>
      </c>
      <c r="M240" s="2">
        <f>IFERROR(__xludf.DUMMYFUNCTION("""COMPUTED_VALUE"""),45637.66666666667)</f>
        <v>45637.66667</v>
      </c>
      <c r="N240" s="1">
        <f>IFERROR(__xludf.DUMMYFUNCTION("""COMPUTED_VALUE"""),1.3904392E7)</f>
        <v>13904392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IFERROR(__xludf.DUMMYFUNCTION("""COMPUTED_VALUE"""),1338.08)</f>
        <v>1338.08</v>
      </c>
      <c r="D241" s="2">
        <f>IFERROR(__xludf.DUMMYFUNCTION("""COMPUTED_VALUE"""),45638.66666666667)</f>
        <v>45638.66667</v>
      </c>
      <c r="E241" s="1">
        <f>IFERROR(__xludf.DUMMYFUNCTION("""COMPUTED_VALUE"""),1345.17)</f>
        <v>1345.17</v>
      </c>
      <c r="G241" s="2">
        <f>IFERROR(__xludf.DUMMYFUNCTION("""COMPUTED_VALUE"""),45638.66666666667)</f>
        <v>45638.66667</v>
      </c>
      <c r="H241" s="1">
        <f>IFERROR(__xludf.DUMMYFUNCTION("""COMPUTED_VALUE"""),1334.79)</f>
        <v>1334.79</v>
      </c>
      <c r="J241" s="2">
        <f>IFERROR(__xludf.DUMMYFUNCTION("""COMPUTED_VALUE"""),45638.66666666667)</f>
        <v>45638.66667</v>
      </c>
      <c r="K241" s="1">
        <f>IFERROR(__xludf.DUMMYFUNCTION("""COMPUTED_VALUE"""),1339.63)</f>
        <v>1339.63</v>
      </c>
      <c r="M241" s="2">
        <f>IFERROR(__xludf.DUMMYFUNCTION("""COMPUTED_VALUE"""),45638.66666666667)</f>
        <v>45638.66667</v>
      </c>
      <c r="N241" s="1">
        <f>IFERROR(__xludf.DUMMYFUNCTION("""COMPUTED_VALUE"""),1.1703727E7)</f>
        <v>11703727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IFERROR(__xludf.DUMMYFUNCTION("""COMPUTED_VALUE"""),1339.57)</f>
        <v>1339.57</v>
      </c>
      <c r="D242" s="2">
        <f>IFERROR(__xludf.DUMMYFUNCTION("""COMPUTED_VALUE"""),45639.66666666667)</f>
        <v>45639.66667</v>
      </c>
      <c r="E242" s="1">
        <f>IFERROR(__xludf.DUMMYFUNCTION("""COMPUTED_VALUE"""),1346.73)</f>
        <v>1346.73</v>
      </c>
      <c r="G242" s="2">
        <f>IFERROR(__xludf.DUMMYFUNCTION("""COMPUTED_VALUE"""),45639.66666666667)</f>
        <v>45639.66667</v>
      </c>
      <c r="H242" s="1">
        <f>IFERROR(__xludf.DUMMYFUNCTION("""COMPUTED_VALUE"""),1334.07)</f>
        <v>1334.07</v>
      </c>
      <c r="J242" s="2">
        <f>IFERROR(__xludf.DUMMYFUNCTION("""COMPUTED_VALUE"""),45639.66666666667)</f>
        <v>45639.66667</v>
      </c>
      <c r="K242" s="1">
        <f>IFERROR(__xludf.DUMMYFUNCTION("""COMPUTED_VALUE"""),1341.15)</f>
        <v>1341.15</v>
      </c>
      <c r="M242" s="2">
        <f>IFERROR(__xludf.DUMMYFUNCTION("""COMPUTED_VALUE"""),45639.66666666667)</f>
        <v>45639.66667</v>
      </c>
      <c r="N242" s="1">
        <f>IFERROR(__xludf.DUMMYFUNCTION("""COMPUTED_VALUE"""),1.0650484E7)</f>
        <v>10650484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IFERROR(__xludf.DUMMYFUNCTION("""COMPUTED_VALUE"""),1342.13)</f>
        <v>1342.13</v>
      </c>
      <c r="D243" s="2">
        <f>IFERROR(__xludf.DUMMYFUNCTION("""COMPUTED_VALUE"""),45642.66666666667)</f>
        <v>45642.66667</v>
      </c>
      <c r="E243" s="1">
        <f>IFERROR(__xludf.DUMMYFUNCTION("""COMPUTED_VALUE"""),1354.24)</f>
        <v>1354.24</v>
      </c>
      <c r="G243" s="2">
        <f>IFERROR(__xludf.DUMMYFUNCTION("""COMPUTED_VALUE"""),45642.66666666667)</f>
        <v>45642.66667</v>
      </c>
      <c r="H243" s="1">
        <f>IFERROR(__xludf.DUMMYFUNCTION("""COMPUTED_VALUE"""),1340.22)</f>
        <v>1340.22</v>
      </c>
      <c r="J243" s="2">
        <f>IFERROR(__xludf.DUMMYFUNCTION("""COMPUTED_VALUE"""),45642.66666666667)</f>
        <v>45642.66667</v>
      </c>
      <c r="K243" s="1">
        <f>IFERROR(__xludf.DUMMYFUNCTION("""COMPUTED_VALUE"""),1340.52)</f>
        <v>1340.52</v>
      </c>
      <c r="M243" s="2">
        <f>IFERROR(__xludf.DUMMYFUNCTION("""COMPUTED_VALUE"""),45642.66666666667)</f>
        <v>45642.66667</v>
      </c>
      <c r="N243" s="1">
        <f>IFERROR(__xludf.DUMMYFUNCTION("""COMPUTED_VALUE"""),1.8831332E7)</f>
        <v>18831332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IFERROR(__xludf.DUMMYFUNCTION("""COMPUTED_VALUE"""),1337.11)</f>
        <v>1337.11</v>
      </c>
      <c r="D244" s="2">
        <f>IFERROR(__xludf.DUMMYFUNCTION("""COMPUTED_VALUE"""),45643.66666666667)</f>
        <v>45643.66667</v>
      </c>
      <c r="E244" s="1">
        <f>IFERROR(__xludf.DUMMYFUNCTION("""COMPUTED_VALUE"""),1347.28)</f>
        <v>1347.28</v>
      </c>
      <c r="G244" s="2">
        <f>IFERROR(__xludf.DUMMYFUNCTION("""COMPUTED_VALUE"""),45643.66666666667)</f>
        <v>45643.66667</v>
      </c>
      <c r="H244" s="1">
        <f>IFERROR(__xludf.DUMMYFUNCTION("""COMPUTED_VALUE"""),1333.64)</f>
        <v>1333.64</v>
      </c>
      <c r="J244" s="2">
        <f>IFERROR(__xludf.DUMMYFUNCTION("""COMPUTED_VALUE"""),45643.66666666667)</f>
        <v>45643.66667</v>
      </c>
      <c r="K244" s="1">
        <f>IFERROR(__xludf.DUMMYFUNCTION("""COMPUTED_VALUE"""),1336.62)</f>
        <v>1336.62</v>
      </c>
      <c r="M244" s="2">
        <f>IFERROR(__xludf.DUMMYFUNCTION("""COMPUTED_VALUE"""),45643.66666666667)</f>
        <v>45643.66667</v>
      </c>
      <c r="N244" s="1">
        <f>IFERROR(__xludf.DUMMYFUNCTION("""COMPUTED_VALUE"""),1.7888684E7)</f>
        <v>17888684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IFERROR(__xludf.DUMMYFUNCTION("""COMPUTED_VALUE"""),1331.67)</f>
        <v>1331.67</v>
      </c>
      <c r="D245" s="2">
        <f>IFERROR(__xludf.DUMMYFUNCTION("""COMPUTED_VALUE"""),45644.66666666667)</f>
        <v>45644.66667</v>
      </c>
      <c r="E245" s="1">
        <f>IFERROR(__xludf.DUMMYFUNCTION("""COMPUTED_VALUE"""),1339.85)</f>
        <v>1339.85</v>
      </c>
      <c r="G245" s="2">
        <f>IFERROR(__xludf.DUMMYFUNCTION("""COMPUTED_VALUE"""),45644.66666666667)</f>
        <v>45644.66667</v>
      </c>
      <c r="H245" s="1">
        <f>IFERROR(__xludf.DUMMYFUNCTION("""COMPUTED_VALUE"""),1326.96)</f>
        <v>1326.96</v>
      </c>
      <c r="J245" s="2">
        <f>IFERROR(__xludf.DUMMYFUNCTION("""COMPUTED_VALUE"""),45644.66666666667)</f>
        <v>45644.66667</v>
      </c>
      <c r="K245" s="1">
        <f>IFERROR(__xludf.DUMMYFUNCTION("""COMPUTED_VALUE"""),1327.18)</f>
        <v>1327.18</v>
      </c>
      <c r="M245" s="2">
        <f>IFERROR(__xludf.DUMMYFUNCTION("""COMPUTED_VALUE"""),45644.66666666667)</f>
        <v>45644.66667</v>
      </c>
      <c r="N245" s="1">
        <f>IFERROR(__xludf.DUMMYFUNCTION("""COMPUTED_VALUE"""),1.9255567E7)</f>
        <v>19255567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IFERROR(__xludf.DUMMYFUNCTION("""COMPUTED_VALUE"""),1326.37)</f>
        <v>1326.37</v>
      </c>
      <c r="D246" s="2">
        <f>IFERROR(__xludf.DUMMYFUNCTION("""COMPUTED_VALUE"""),45645.66666666667)</f>
        <v>45645.66667</v>
      </c>
      <c r="E246" s="1">
        <f>IFERROR(__xludf.DUMMYFUNCTION("""COMPUTED_VALUE"""),1336.71)</f>
        <v>1336.71</v>
      </c>
      <c r="G246" s="2">
        <f>IFERROR(__xludf.DUMMYFUNCTION("""COMPUTED_VALUE"""),45645.66666666667)</f>
        <v>45645.66667</v>
      </c>
      <c r="H246" s="1">
        <f>IFERROR(__xludf.DUMMYFUNCTION("""COMPUTED_VALUE"""),1315.74)</f>
        <v>1315.74</v>
      </c>
      <c r="J246" s="2">
        <f>IFERROR(__xludf.DUMMYFUNCTION("""COMPUTED_VALUE"""),45645.66666666667)</f>
        <v>45645.66667</v>
      </c>
      <c r="K246" s="1">
        <f>IFERROR(__xludf.DUMMYFUNCTION("""COMPUTED_VALUE"""),1329.68)</f>
        <v>1329.68</v>
      </c>
      <c r="M246" s="2">
        <f>IFERROR(__xludf.DUMMYFUNCTION("""COMPUTED_VALUE"""),45645.66666666667)</f>
        <v>45645.66667</v>
      </c>
      <c r="N246" s="1">
        <f>IFERROR(__xludf.DUMMYFUNCTION("""COMPUTED_VALUE"""),2.1694216E7)</f>
        <v>21694216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IFERROR(__xludf.DUMMYFUNCTION("""COMPUTED_VALUE"""),1329.68)</f>
        <v>1329.68</v>
      </c>
      <c r="D247" s="2">
        <f>IFERROR(__xludf.DUMMYFUNCTION("""COMPUTED_VALUE"""),45646.66666666667)</f>
        <v>45646.66667</v>
      </c>
      <c r="E247" s="1">
        <f>IFERROR(__xludf.DUMMYFUNCTION("""COMPUTED_VALUE"""),1333.44)</f>
        <v>1333.44</v>
      </c>
      <c r="G247" s="2">
        <f>IFERROR(__xludf.DUMMYFUNCTION("""COMPUTED_VALUE"""),45646.66666666667)</f>
        <v>45646.66667</v>
      </c>
      <c r="H247" s="1">
        <f>IFERROR(__xludf.DUMMYFUNCTION("""COMPUTED_VALUE"""),1317.4)</f>
        <v>1317.4</v>
      </c>
      <c r="J247" s="2">
        <f>IFERROR(__xludf.DUMMYFUNCTION("""COMPUTED_VALUE"""),45646.66666666667)</f>
        <v>45646.66667</v>
      </c>
      <c r="K247" s="1">
        <f>IFERROR(__xludf.DUMMYFUNCTION("""COMPUTED_VALUE"""),1321.87)</f>
        <v>1321.87</v>
      </c>
      <c r="M247" s="2">
        <f>IFERROR(__xludf.DUMMYFUNCTION("""COMPUTED_VALUE"""),45646.66666666667)</f>
        <v>45646.66667</v>
      </c>
      <c r="N247" s="1">
        <f>IFERROR(__xludf.DUMMYFUNCTION("""COMPUTED_VALUE"""),4.5321365E7)</f>
        <v>45321365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IFERROR(__xludf.DUMMYFUNCTION("""COMPUTED_VALUE"""),1321.49)</f>
        <v>1321.49</v>
      </c>
      <c r="D248" s="2">
        <f>IFERROR(__xludf.DUMMYFUNCTION("""COMPUTED_VALUE"""),45649.66666666667)</f>
        <v>45649.66667</v>
      </c>
      <c r="E248" s="1">
        <f>IFERROR(__xludf.DUMMYFUNCTION("""COMPUTED_VALUE"""),1324.85)</f>
        <v>1324.85</v>
      </c>
      <c r="G248" s="2">
        <f>IFERROR(__xludf.DUMMYFUNCTION("""COMPUTED_VALUE"""),45649.66666666667)</f>
        <v>45649.66667</v>
      </c>
      <c r="H248" s="1">
        <f>IFERROR(__xludf.DUMMYFUNCTION("""COMPUTED_VALUE"""),1308.42)</f>
        <v>1308.42</v>
      </c>
      <c r="J248" s="2">
        <f>IFERROR(__xludf.DUMMYFUNCTION("""COMPUTED_VALUE"""),45649.66666666667)</f>
        <v>45649.66667</v>
      </c>
      <c r="K248" s="1">
        <f>IFERROR(__xludf.DUMMYFUNCTION("""COMPUTED_VALUE"""),1321.18)</f>
        <v>1321.18</v>
      </c>
      <c r="M248" s="2">
        <f>IFERROR(__xludf.DUMMYFUNCTION("""COMPUTED_VALUE"""),45649.66666666667)</f>
        <v>45649.66667</v>
      </c>
      <c r="N248" s="1">
        <f>IFERROR(__xludf.DUMMYFUNCTION("""COMPUTED_VALUE"""),1.3700237E7)</f>
        <v>13700237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IFERROR(__xludf.DUMMYFUNCTION("""COMPUTED_VALUE"""),1318.01)</f>
        <v>1318.01</v>
      </c>
      <c r="D249" s="2">
        <f>IFERROR(__xludf.DUMMYFUNCTION("""COMPUTED_VALUE"""),45650.54166666667)</f>
        <v>45650.54167</v>
      </c>
      <c r="E249" s="1">
        <f>IFERROR(__xludf.DUMMYFUNCTION("""COMPUTED_VALUE"""),1329.14)</f>
        <v>1329.14</v>
      </c>
      <c r="G249" s="2">
        <f>IFERROR(__xludf.DUMMYFUNCTION("""COMPUTED_VALUE"""),45650.54166666667)</f>
        <v>45650.54167</v>
      </c>
      <c r="H249" s="1">
        <f>IFERROR(__xludf.DUMMYFUNCTION("""COMPUTED_VALUE"""),1316.61)</f>
        <v>1316.61</v>
      </c>
      <c r="J249" s="2">
        <f>IFERROR(__xludf.DUMMYFUNCTION("""COMPUTED_VALUE"""),45650.54166666667)</f>
        <v>45650.54167</v>
      </c>
      <c r="K249" s="1">
        <f>IFERROR(__xludf.DUMMYFUNCTION("""COMPUTED_VALUE"""),1327.97)</f>
        <v>1327.97</v>
      </c>
      <c r="M249" s="2">
        <f>IFERROR(__xludf.DUMMYFUNCTION("""COMPUTED_VALUE"""),45650.54166666667)</f>
        <v>45650.54167</v>
      </c>
      <c r="N249" s="1">
        <f>IFERROR(__xludf.DUMMYFUNCTION("""COMPUTED_VALUE"""),5587581.0)</f>
        <v>5587581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IFERROR(__xludf.DUMMYFUNCTION("""COMPUTED_VALUE"""),1326.87)</f>
        <v>1326.87</v>
      </c>
      <c r="D250" s="2">
        <f>IFERROR(__xludf.DUMMYFUNCTION("""COMPUTED_VALUE"""),45652.66666666667)</f>
        <v>45652.66667</v>
      </c>
      <c r="E250" s="1">
        <f>IFERROR(__xludf.DUMMYFUNCTION("""COMPUTED_VALUE"""),1336.68)</f>
        <v>1336.68</v>
      </c>
      <c r="G250" s="2">
        <f>IFERROR(__xludf.DUMMYFUNCTION("""COMPUTED_VALUE"""),45652.66666666667)</f>
        <v>45652.66667</v>
      </c>
      <c r="H250" s="1">
        <f>IFERROR(__xludf.DUMMYFUNCTION("""COMPUTED_VALUE"""),1321.93)</f>
        <v>1321.93</v>
      </c>
      <c r="J250" s="2">
        <f>IFERROR(__xludf.DUMMYFUNCTION("""COMPUTED_VALUE"""),45652.66666666667)</f>
        <v>45652.66667</v>
      </c>
      <c r="K250" s="1">
        <f>IFERROR(__xludf.DUMMYFUNCTION("""COMPUTED_VALUE"""),1335.76)</f>
        <v>1335.76</v>
      </c>
      <c r="M250" s="2">
        <f>IFERROR(__xludf.DUMMYFUNCTION("""COMPUTED_VALUE"""),45652.66666666667)</f>
        <v>45652.66667</v>
      </c>
      <c r="N250" s="1">
        <f>IFERROR(__xludf.DUMMYFUNCTION("""COMPUTED_VALUE"""),8542582.0)</f>
        <v>8542582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IFERROR(__xludf.DUMMYFUNCTION("""COMPUTED_VALUE"""),1333.81)</f>
        <v>1333.81</v>
      </c>
      <c r="D251" s="2">
        <f>IFERROR(__xludf.DUMMYFUNCTION("""COMPUTED_VALUE"""),45653.66666666667)</f>
        <v>45653.66667</v>
      </c>
      <c r="E251" s="1">
        <f>IFERROR(__xludf.DUMMYFUNCTION("""COMPUTED_VALUE"""),1339.45)</f>
        <v>1339.45</v>
      </c>
      <c r="G251" s="2">
        <f>IFERROR(__xludf.DUMMYFUNCTION("""COMPUTED_VALUE"""),45653.66666666667)</f>
        <v>45653.66667</v>
      </c>
      <c r="H251" s="1">
        <f>IFERROR(__xludf.DUMMYFUNCTION("""COMPUTED_VALUE"""),1327.32)</f>
        <v>1327.32</v>
      </c>
      <c r="J251" s="2">
        <f>IFERROR(__xludf.DUMMYFUNCTION("""COMPUTED_VALUE"""),45653.66666666667)</f>
        <v>45653.66667</v>
      </c>
      <c r="K251" s="1">
        <f>IFERROR(__xludf.DUMMYFUNCTION("""COMPUTED_VALUE"""),1329.41)</f>
        <v>1329.41</v>
      </c>
      <c r="M251" s="2">
        <f>IFERROR(__xludf.DUMMYFUNCTION("""COMPUTED_VALUE"""),45653.66666666667)</f>
        <v>45653.66667</v>
      </c>
      <c r="N251" s="1">
        <f>IFERROR(__xludf.DUMMYFUNCTION("""COMPUTED_VALUE"""),1.0144059E7)</f>
        <v>10144059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IFERROR(__xludf.DUMMYFUNCTION("""COMPUTED_VALUE"""),1328.81)</f>
        <v>1328.81</v>
      </c>
      <c r="D252" s="2">
        <f>IFERROR(__xludf.DUMMYFUNCTION("""COMPUTED_VALUE"""),45656.66666666667)</f>
        <v>45656.66667</v>
      </c>
      <c r="E252" s="1">
        <f>IFERROR(__xludf.DUMMYFUNCTION("""COMPUTED_VALUE"""),1328.81)</f>
        <v>1328.81</v>
      </c>
      <c r="G252" s="2">
        <f>IFERROR(__xludf.DUMMYFUNCTION("""COMPUTED_VALUE"""),45656.66666666667)</f>
        <v>45656.66667</v>
      </c>
      <c r="H252" s="1">
        <f>IFERROR(__xludf.DUMMYFUNCTION("""COMPUTED_VALUE"""),1308.45)</f>
        <v>1308.45</v>
      </c>
      <c r="J252" s="2">
        <f>IFERROR(__xludf.DUMMYFUNCTION("""COMPUTED_VALUE"""),45656.66666666667)</f>
        <v>45656.66667</v>
      </c>
      <c r="K252" s="1">
        <f>IFERROR(__xludf.DUMMYFUNCTION("""COMPUTED_VALUE"""),1311.74)</f>
        <v>1311.74</v>
      </c>
      <c r="M252" s="2">
        <f>IFERROR(__xludf.DUMMYFUNCTION("""COMPUTED_VALUE"""),45656.66666666667)</f>
        <v>45656.66667</v>
      </c>
      <c r="N252" s="1">
        <f>IFERROR(__xludf.DUMMYFUNCTION("""COMPUTED_VALUE"""),1.0625708E7)</f>
        <v>10625708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IFERROR(__xludf.DUMMYFUNCTION("""COMPUTED_VALUE"""),1312.55)</f>
        <v>1312.55</v>
      </c>
      <c r="D253" s="2">
        <f>IFERROR(__xludf.DUMMYFUNCTION("""COMPUTED_VALUE"""),45657.66666666667)</f>
        <v>45657.66667</v>
      </c>
      <c r="E253" s="1">
        <f>IFERROR(__xludf.DUMMYFUNCTION("""COMPUTED_VALUE"""),1319.66)</f>
        <v>1319.66</v>
      </c>
      <c r="G253" s="2">
        <f>IFERROR(__xludf.DUMMYFUNCTION("""COMPUTED_VALUE"""),45657.66666666667)</f>
        <v>45657.66667</v>
      </c>
      <c r="H253" s="1">
        <f>IFERROR(__xludf.DUMMYFUNCTION("""COMPUTED_VALUE"""),1307.64)</f>
        <v>1307.64</v>
      </c>
      <c r="J253" s="2">
        <f>IFERROR(__xludf.DUMMYFUNCTION("""COMPUTED_VALUE"""),45657.66666666667)</f>
        <v>45657.66667</v>
      </c>
      <c r="K253" s="1">
        <f>IFERROR(__xludf.DUMMYFUNCTION("""COMPUTED_VALUE"""),1315.76)</f>
        <v>1315.76</v>
      </c>
      <c r="M253" s="2">
        <f>IFERROR(__xludf.DUMMYFUNCTION("""COMPUTED_VALUE"""),45657.66666666667)</f>
        <v>45657.66667</v>
      </c>
      <c r="N253" s="1">
        <f>IFERROR(__xludf.DUMMYFUNCTION("""COMPUTED_VALUE"""),9894013.0)</f>
        <v>9894013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IFERROR(__xludf.DUMMYFUNCTION("""COMPUTED_VALUE"""),1316.26)</f>
        <v>1316.26</v>
      </c>
      <c r="D254" s="2">
        <f>IFERROR(__xludf.DUMMYFUNCTION("""COMPUTED_VALUE"""),45659.66666666667)</f>
        <v>45659.66667</v>
      </c>
      <c r="E254" s="1">
        <f>IFERROR(__xludf.DUMMYFUNCTION("""COMPUTED_VALUE"""),1322.74)</f>
        <v>1322.74</v>
      </c>
      <c r="G254" s="2">
        <f>IFERROR(__xludf.DUMMYFUNCTION("""COMPUTED_VALUE"""),45659.66666666667)</f>
        <v>45659.66667</v>
      </c>
      <c r="H254" s="1">
        <f>IFERROR(__xludf.DUMMYFUNCTION("""COMPUTED_VALUE"""),1304.46)</f>
        <v>1304.46</v>
      </c>
      <c r="J254" s="2">
        <f>IFERROR(__xludf.DUMMYFUNCTION("""COMPUTED_VALUE"""),45659.66666666667)</f>
        <v>45659.66667</v>
      </c>
      <c r="K254" s="1">
        <f>IFERROR(__xludf.DUMMYFUNCTION("""COMPUTED_VALUE"""),1304.82)</f>
        <v>1304.82</v>
      </c>
      <c r="M254" s="2">
        <f>IFERROR(__xludf.DUMMYFUNCTION("""COMPUTED_VALUE"""),45659.66666666667)</f>
        <v>45659.66667</v>
      </c>
      <c r="N254" s="1">
        <f>IFERROR(__xludf.DUMMYFUNCTION("""COMPUTED_VALUE"""),1.2271982E7)</f>
        <v>12271982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IFERROR(__xludf.DUMMYFUNCTION("""COMPUTED_VALUE"""),1304.93)</f>
        <v>1304.93</v>
      </c>
      <c r="D255" s="2">
        <f>IFERROR(__xludf.DUMMYFUNCTION("""COMPUTED_VALUE"""),45660.66666666667)</f>
        <v>45660.66667</v>
      </c>
      <c r="E255" s="1">
        <f>IFERROR(__xludf.DUMMYFUNCTION("""COMPUTED_VALUE"""),1306.98)</f>
        <v>1306.98</v>
      </c>
      <c r="G255" s="2">
        <f>IFERROR(__xludf.DUMMYFUNCTION("""COMPUTED_VALUE"""),45660.66666666667)</f>
        <v>45660.66667</v>
      </c>
      <c r="H255" s="1">
        <f>IFERROR(__xludf.DUMMYFUNCTION("""COMPUTED_VALUE"""),1293.05)</f>
        <v>1293.05</v>
      </c>
      <c r="J255" s="2">
        <f>IFERROR(__xludf.DUMMYFUNCTION("""COMPUTED_VALUE"""),45660.66666666667)</f>
        <v>45660.66667</v>
      </c>
      <c r="K255" s="1">
        <f>IFERROR(__xludf.DUMMYFUNCTION("""COMPUTED_VALUE"""),1299.41)</f>
        <v>1299.41</v>
      </c>
      <c r="M255" s="2">
        <f>IFERROR(__xludf.DUMMYFUNCTION("""COMPUTED_VALUE"""),45660.66666666667)</f>
        <v>45660.66667</v>
      </c>
      <c r="N255" s="1">
        <f>IFERROR(__xludf.DUMMYFUNCTION("""COMPUTED_VALUE"""),1.2202094E7)</f>
        <v>12202094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IFERROR(__xludf.DUMMYFUNCTION("""COMPUTED_VALUE"""),1297.31)</f>
        <v>1297.31</v>
      </c>
      <c r="D256" s="2">
        <f>IFERROR(__xludf.DUMMYFUNCTION("""COMPUTED_VALUE"""),45663.66666666667)</f>
        <v>45663.66667</v>
      </c>
      <c r="E256" s="1">
        <f>IFERROR(__xludf.DUMMYFUNCTION("""COMPUTED_VALUE"""),1297.31)</f>
        <v>1297.31</v>
      </c>
      <c r="G256" s="2">
        <f>IFERROR(__xludf.DUMMYFUNCTION("""COMPUTED_VALUE"""),45663.66666666667)</f>
        <v>45663.66667</v>
      </c>
      <c r="H256" s="1">
        <f>IFERROR(__xludf.DUMMYFUNCTION("""COMPUTED_VALUE"""),1261.68)</f>
        <v>1261.68</v>
      </c>
      <c r="J256" s="2">
        <f>IFERROR(__xludf.DUMMYFUNCTION("""COMPUTED_VALUE"""),45663.66666666667)</f>
        <v>45663.66667</v>
      </c>
      <c r="K256" s="1">
        <f>IFERROR(__xludf.DUMMYFUNCTION("""COMPUTED_VALUE"""),1263.14)</f>
        <v>1263.14</v>
      </c>
      <c r="M256" s="2">
        <f>IFERROR(__xludf.DUMMYFUNCTION("""COMPUTED_VALUE"""),45663.66666666667)</f>
        <v>45663.66667</v>
      </c>
      <c r="N256" s="1">
        <f>IFERROR(__xludf.DUMMYFUNCTION("""COMPUTED_VALUE"""),2.1261127E7)</f>
        <v>21261127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IFERROR(__xludf.DUMMYFUNCTION("""COMPUTED_VALUE"""),1264.13)</f>
        <v>1264.13</v>
      </c>
      <c r="D257" s="2">
        <f>IFERROR(__xludf.DUMMYFUNCTION("""COMPUTED_VALUE"""),45664.66666666667)</f>
        <v>45664.66667</v>
      </c>
      <c r="E257" s="1">
        <f>IFERROR(__xludf.DUMMYFUNCTION("""COMPUTED_VALUE"""),1278.55)</f>
        <v>1278.55</v>
      </c>
      <c r="G257" s="2">
        <f>IFERROR(__xludf.DUMMYFUNCTION("""COMPUTED_VALUE"""),45664.66666666667)</f>
        <v>45664.66667</v>
      </c>
      <c r="H257" s="1">
        <f>IFERROR(__xludf.DUMMYFUNCTION("""COMPUTED_VALUE"""),1264.13)</f>
        <v>1264.13</v>
      </c>
      <c r="J257" s="2">
        <f>IFERROR(__xludf.DUMMYFUNCTION("""COMPUTED_VALUE"""),45664.66666666667)</f>
        <v>45664.66667</v>
      </c>
      <c r="K257" s="1">
        <f>IFERROR(__xludf.DUMMYFUNCTION("""COMPUTED_VALUE"""),1268.97)</f>
        <v>1268.97</v>
      </c>
      <c r="M257" s="2">
        <f>IFERROR(__xludf.DUMMYFUNCTION("""COMPUTED_VALUE"""),45664.66666666667)</f>
        <v>45664.66667</v>
      </c>
      <c r="N257" s="1">
        <f>IFERROR(__xludf.DUMMYFUNCTION("""COMPUTED_VALUE"""),1.8584603E7)</f>
        <v>18584603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IFERROR(__xludf.DUMMYFUNCTION("""COMPUTED_VALUE"""),1268.51)</f>
        <v>1268.51</v>
      </c>
      <c r="D258" s="2">
        <f>IFERROR(__xludf.DUMMYFUNCTION("""COMPUTED_VALUE"""),45665.66666666667)</f>
        <v>45665.66667</v>
      </c>
      <c r="E258" s="1">
        <f>IFERROR(__xludf.DUMMYFUNCTION("""COMPUTED_VALUE"""),1274.77)</f>
        <v>1274.77</v>
      </c>
      <c r="G258" s="2">
        <f>IFERROR(__xludf.DUMMYFUNCTION("""COMPUTED_VALUE"""),45665.66666666667)</f>
        <v>45665.66667</v>
      </c>
      <c r="H258" s="1">
        <f>IFERROR(__xludf.DUMMYFUNCTION("""COMPUTED_VALUE"""),1262.59)</f>
        <v>1262.59</v>
      </c>
      <c r="J258" s="2">
        <f>IFERROR(__xludf.DUMMYFUNCTION("""COMPUTED_VALUE"""),45665.66666666667)</f>
        <v>45665.66667</v>
      </c>
      <c r="K258" s="1">
        <f>IFERROR(__xludf.DUMMYFUNCTION("""COMPUTED_VALUE"""),1273.27)</f>
        <v>1273.27</v>
      </c>
      <c r="M258" s="2">
        <f>IFERROR(__xludf.DUMMYFUNCTION("""COMPUTED_VALUE"""),45665.66666666667)</f>
        <v>45665.66667</v>
      </c>
      <c r="N258" s="1">
        <f>IFERROR(__xludf.DUMMYFUNCTION("""COMPUTED_VALUE"""),1.4937352E7)</f>
        <v>14937352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IFERROR(__xludf.DUMMYFUNCTION("""COMPUTED_VALUE"""),1259.52)</f>
        <v>1259.52</v>
      </c>
      <c r="D259" s="2">
        <f>IFERROR(__xludf.DUMMYFUNCTION("""COMPUTED_VALUE"""),45667.66666666667)</f>
        <v>45667.66667</v>
      </c>
      <c r="E259" s="1">
        <f>IFERROR(__xludf.DUMMYFUNCTION("""COMPUTED_VALUE"""),1266.18)</f>
        <v>1266.18</v>
      </c>
      <c r="G259" s="2">
        <f>IFERROR(__xludf.DUMMYFUNCTION("""COMPUTED_VALUE"""),45667.66666666667)</f>
        <v>45667.66667</v>
      </c>
      <c r="H259" s="1">
        <f>IFERROR(__xludf.DUMMYFUNCTION("""COMPUTED_VALUE"""),1241.48)</f>
        <v>1241.48</v>
      </c>
      <c r="J259" s="2">
        <f>IFERROR(__xludf.DUMMYFUNCTION("""COMPUTED_VALUE"""),45667.66666666667)</f>
        <v>45667.66667</v>
      </c>
      <c r="K259" s="1">
        <f>IFERROR(__xludf.DUMMYFUNCTION("""COMPUTED_VALUE"""),1248.16)</f>
        <v>1248.16</v>
      </c>
      <c r="M259" s="2">
        <f>IFERROR(__xludf.DUMMYFUNCTION("""COMPUTED_VALUE"""),45667.66666666667)</f>
        <v>45667.66667</v>
      </c>
      <c r="N259" s="1">
        <f>IFERROR(__xludf.DUMMYFUNCTION("""COMPUTED_VALUE"""),1.9229083E7)</f>
        <v>19229083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IFERROR(__xludf.DUMMYFUNCTION("""COMPUTED_VALUE"""),1249.29)</f>
        <v>1249.29</v>
      </c>
      <c r="D260" s="2">
        <f>IFERROR(__xludf.DUMMYFUNCTION("""COMPUTED_VALUE"""),45670.66666666667)</f>
        <v>45670.66667</v>
      </c>
      <c r="E260" s="1">
        <f>IFERROR(__xludf.DUMMYFUNCTION("""COMPUTED_VALUE"""),1257.76)</f>
        <v>1257.76</v>
      </c>
      <c r="G260" s="2">
        <f>IFERROR(__xludf.DUMMYFUNCTION("""COMPUTED_VALUE"""),45670.66666666667)</f>
        <v>45670.66667</v>
      </c>
      <c r="H260" s="1">
        <f>IFERROR(__xludf.DUMMYFUNCTION("""COMPUTED_VALUE"""),1248.78)</f>
        <v>1248.78</v>
      </c>
      <c r="J260" s="2">
        <f>IFERROR(__xludf.DUMMYFUNCTION("""COMPUTED_VALUE"""),45670.66666666667)</f>
        <v>45670.66667</v>
      </c>
      <c r="K260" s="1">
        <f>IFERROR(__xludf.DUMMYFUNCTION("""COMPUTED_VALUE"""),1252.73)</f>
        <v>1252.73</v>
      </c>
      <c r="M260" s="2">
        <f>IFERROR(__xludf.DUMMYFUNCTION("""COMPUTED_VALUE"""),45670.66666666667)</f>
        <v>45670.66667</v>
      </c>
      <c r="N260" s="1">
        <f>IFERROR(__xludf.DUMMYFUNCTION("""COMPUTED_VALUE"""),2.0763508E7)</f>
        <v>20763508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IFERROR(__xludf.DUMMYFUNCTION("""COMPUTED_VALUE"""),1253.18)</f>
        <v>1253.18</v>
      </c>
      <c r="D261" s="2">
        <f>IFERROR(__xludf.DUMMYFUNCTION("""COMPUTED_VALUE"""),45671.66666666667)</f>
        <v>45671.66667</v>
      </c>
      <c r="E261" s="1">
        <f>IFERROR(__xludf.DUMMYFUNCTION("""COMPUTED_VALUE"""),1263.58)</f>
        <v>1263.58</v>
      </c>
      <c r="G261" s="2">
        <f>IFERROR(__xludf.DUMMYFUNCTION("""COMPUTED_VALUE"""),45671.66666666667)</f>
        <v>45671.66667</v>
      </c>
      <c r="H261" s="1">
        <f>IFERROR(__xludf.DUMMYFUNCTION("""COMPUTED_VALUE"""),1250.28)</f>
        <v>1250.28</v>
      </c>
      <c r="J261" s="2">
        <f>IFERROR(__xludf.DUMMYFUNCTION("""COMPUTED_VALUE"""),45671.66666666667)</f>
        <v>45671.66667</v>
      </c>
      <c r="K261" s="1">
        <f>IFERROR(__xludf.DUMMYFUNCTION("""COMPUTED_VALUE"""),1261.23)</f>
        <v>1261.23</v>
      </c>
      <c r="M261" s="2">
        <f>IFERROR(__xludf.DUMMYFUNCTION("""COMPUTED_VALUE"""),45671.66666666667)</f>
        <v>45671.66667</v>
      </c>
      <c r="N261" s="1">
        <f>IFERROR(__xludf.DUMMYFUNCTION("""COMPUTED_VALUE"""),1.4781047E7)</f>
        <v>14781047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IFERROR(__xludf.DUMMYFUNCTION("""COMPUTED_VALUE"""),1263.26)</f>
        <v>1263.26</v>
      </c>
      <c r="D262" s="2">
        <f>IFERROR(__xludf.DUMMYFUNCTION("""COMPUTED_VALUE"""),45672.66666666667)</f>
        <v>45672.66667</v>
      </c>
      <c r="E262" s="1">
        <f>IFERROR(__xludf.DUMMYFUNCTION("""COMPUTED_VALUE"""),1271.05)</f>
        <v>1271.05</v>
      </c>
      <c r="G262" s="2">
        <f>IFERROR(__xludf.DUMMYFUNCTION("""COMPUTED_VALUE"""),45672.66666666667)</f>
        <v>45672.66667</v>
      </c>
      <c r="H262" s="1">
        <f>IFERROR(__xludf.DUMMYFUNCTION("""COMPUTED_VALUE"""),1257.56)</f>
        <v>1257.56</v>
      </c>
      <c r="J262" s="2">
        <f>IFERROR(__xludf.DUMMYFUNCTION("""COMPUTED_VALUE"""),45672.66666666667)</f>
        <v>45672.66667</v>
      </c>
      <c r="K262" s="1">
        <f>IFERROR(__xludf.DUMMYFUNCTION("""COMPUTED_VALUE"""),1259.37)</f>
        <v>1259.37</v>
      </c>
      <c r="M262" s="2">
        <f>IFERROR(__xludf.DUMMYFUNCTION("""COMPUTED_VALUE"""),45672.66666666667)</f>
        <v>45672.66667</v>
      </c>
      <c r="N262" s="1">
        <f>IFERROR(__xludf.DUMMYFUNCTION("""COMPUTED_VALUE"""),1.5658294E7)</f>
        <v>15658294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IFERROR(__xludf.DUMMYFUNCTION("""COMPUTED_VALUE"""),1258.66)</f>
        <v>1258.66</v>
      </c>
      <c r="D263" s="2">
        <f>IFERROR(__xludf.DUMMYFUNCTION("""COMPUTED_VALUE"""),45673.66666666667)</f>
        <v>45673.66667</v>
      </c>
      <c r="E263" s="1">
        <f>IFERROR(__xludf.DUMMYFUNCTION("""COMPUTED_VALUE"""),1268.97)</f>
        <v>1268.97</v>
      </c>
      <c r="G263" s="2">
        <f>IFERROR(__xludf.DUMMYFUNCTION("""COMPUTED_VALUE"""),45673.66666666667)</f>
        <v>45673.66667</v>
      </c>
      <c r="H263" s="1">
        <f>IFERROR(__xludf.DUMMYFUNCTION("""COMPUTED_VALUE"""),1255.91)</f>
        <v>1255.91</v>
      </c>
      <c r="J263" s="2">
        <f>IFERROR(__xludf.DUMMYFUNCTION("""COMPUTED_VALUE"""),45673.66666666667)</f>
        <v>45673.66667</v>
      </c>
      <c r="K263" s="1">
        <f>IFERROR(__xludf.DUMMYFUNCTION("""COMPUTED_VALUE"""),1268.57)</f>
        <v>1268.57</v>
      </c>
      <c r="M263" s="2">
        <f>IFERROR(__xludf.DUMMYFUNCTION("""COMPUTED_VALUE"""),45673.66666666667)</f>
        <v>45673.66667</v>
      </c>
      <c r="N263" s="1">
        <f>IFERROR(__xludf.DUMMYFUNCTION("""COMPUTED_VALUE"""),1.4127762E7)</f>
        <v>14127762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IFERROR(__xludf.DUMMYFUNCTION("""COMPUTED_VALUE"""),1268.81)</f>
        <v>1268.81</v>
      </c>
      <c r="D264" s="2">
        <f>IFERROR(__xludf.DUMMYFUNCTION("""COMPUTED_VALUE"""),45674.66666666667)</f>
        <v>45674.66667</v>
      </c>
      <c r="E264" s="1">
        <f>IFERROR(__xludf.DUMMYFUNCTION("""COMPUTED_VALUE"""),1278.66)</f>
        <v>1278.66</v>
      </c>
      <c r="G264" s="2">
        <f>IFERROR(__xludf.DUMMYFUNCTION("""COMPUTED_VALUE"""),45674.66666666667)</f>
        <v>45674.66667</v>
      </c>
      <c r="H264" s="1">
        <f>IFERROR(__xludf.DUMMYFUNCTION("""COMPUTED_VALUE"""),1263.46)</f>
        <v>1263.46</v>
      </c>
      <c r="J264" s="2">
        <f>IFERROR(__xludf.DUMMYFUNCTION("""COMPUTED_VALUE"""),45674.66666666667)</f>
        <v>45674.66667</v>
      </c>
      <c r="K264" s="1">
        <f>IFERROR(__xludf.DUMMYFUNCTION("""COMPUTED_VALUE"""),1272.84)</f>
        <v>1272.84</v>
      </c>
      <c r="M264" s="2">
        <f>IFERROR(__xludf.DUMMYFUNCTION("""COMPUTED_VALUE"""),45674.66666666667)</f>
        <v>45674.66667</v>
      </c>
      <c r="N264" s="1">
        <f>IFERROR(__xludf.DUMMYFUNCTION("""COMPUTED_VALUE"""),1.6953342E7)</f>
        <v>16953342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IFERROR(__xludf.DUMMYFUNCTION("""COMPUTED_VALUE"""),1272.53)</f>
        <v>1272.53</v>
      </c>
      <c r="D265" s="2">
        <f>IFERROR(__xludf.DUMMYFUNCTION("""COMPUTED_VALUE"""),45678.66666666667)</f>
        <v>45678.66667</v>
      </c>
      <c r="E265" s="1">
        <f>IFERROR(__xludf.DUMMYFUNCTION("""COMPUTED_VALUE"""),1280.72)</f>
        <v>1280.72</v>
      </c>
      <c r="G265" s="2">
        <f>IFERROR(__xludf.DUMMYFUNCTION("""COMPUTED_VALUE"""),45678.66666666667)</f>
        <v>45678.66667</v>
      </c>
      <c r="H265" s="1">
        <f>IFERROR(__xludf.DUMMYFUNCTION("""COMPUTED_VALUE"""),1271.22)</f>
        <v>1271.22</v>
      </c>
      <c r="J265" s="2">
        <f>IFERROR(__xludf.DUMMYFUNCTION("""COMPUTED_VALUE"""),45678.66666666667)</f>
        <v>45678.66667</v>
      </c>
      <c r="K265" s="1">
        <f>IFERROR(__xludf.DUMMYFUNCTION("""COMPUTED_VALUE"""),1274.74)</f>
        <v>1274.74</v>
      </c>
      <c r="M265" s="2">
        <f>IFERROR(__xludf.DUMMYFUNCTION("""COMPUTED_VALUE"""),45678.66666666667)</f>
        <v>45678.66667</v>
      </c>
      <c r="N265" s="1">
        <f>IFERROR(__xludf.DUMMYFUNCTION("""COMPUTED_VALUE"""),2.3992725E7)</f>
        <v>23992725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IFERROR(__xludf.DUMMYFUNCTION("""COMPUTED_VALUE"""),1278.5)</f>
        <v>1278.5</v>
      </c>
      <c r="D266" s="2">
        <f>IFERROR(__xludf.DUMMYFUNCTION("""COMPUTED_VALUE"""),45679.66666666667)</f>
        <v>45679.66667</v>
      </c>
      <c r="E266" s="1">
        <f>IFERROR(__xludf.DUMMYFUNCTION("""COMPUTED_VALUE"""),1311.41)</f>
        <v>1311.41</v>
      </c>
      <c r="G266" s="2">
        <f>IFERROR(__xludf.DUMMYFUNCTION("""COMPUTED_VALUE"""),45679.66666666667)</f>
        <v>45679.66667</v>
      </c>
      <c r="H266" s="1">
        <f>IFERROR(__xludf.DUMMYFUNCTION("""COMPUTED_VALUE"""),1278.5)</f>
        <v>1278.5</v>
      </c>
      <c r="J266" s="2">
        <f>IFERROR(__xludf.DUMMYFUNCTION("""COMPUTED_VALUE"""),45679.66666666667)</f>
        <v>45679.66667</v>
      </c>
      <c r="K266" s="1">
        <f>IFERROR(__xludf.DUMMYFUNCTION("""COMPUTED_VALUE"""),1289.52)</f>
        <v>1289.52</v>
      </c>
      <c r="M266" s="2">
        <f>IFERROR(__xludf.DUMMYFUNCTION("""COMPUTED_VALUE"""),45679.66666666667)</f>
        <v>45679.66667</v>
      </c>
      <c r="N266" s="1">
        <f>IFERROR(__xludf.DUMMYFUNCTION("""COMPUTED_VALUE"""),2.4746117E7)</f>
        <v>24746117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IFERROR(__xludf.DUMMYFUNCTION("""COMPUTED_VALUE"""),1284.6)</f>
        <v>1284.6</v>
      </c>
      <c r="D267" s="2">
        <f>IFERROR(__xludf.DUMMYFUNCTION("""COMPUTED_VALUE"""),45680.66666666667)</f>
        <v>45680.66667</v>
      </c>
      <c r="E267" s="1">
        <f>IFERROR(__xludf.DUMMYFUNCTION("""COMPUTED_VALUE"""),1302.02)</f>
        <v>1302.02</v>
      </c>
      <c r="G267" s="2">
        <f>IFERROR(__xludf.DUMMYFUNCTION("""COMPUTED_VALUE"""),45680.66666666667)</f>
        <v>45680.66667</v>
      </c>
      <c r="H267" s="1">
        <f>IFERROR(__xludf.DUMMYFUNCTION("""COMPUTED_VALUE"""),1279.8)</f>
        <v>1279.8</v>
      </c>
      <c r="J267" s="2">
        <f>IFERROR(__xludf.DUMMYFUNCTION("""COMPUTED_VALUE"""),45680.66666666667)</f>
        <v>45680.66667</v>
      </c>
      <c r="K267" s="1">
        <f>IFERROR(__xludf.DUMMYFUNCTION("""COMPUTED_VALUE"""),1299.09)</f>
        <v>1299.09</v>
      </c>
      <c r="M267" s="2">
        <f>IFERROR(__xludf.DUMMYFUNCTION("""COMPUTED_VALUE"""),45680.66666666667)</f>
        <v>45680.66667</v>
      </c>
      <c r="N267" s="1">
        <f>IFERROR(__xludf.DUMMYFUNCTION("""COMPUTED_VALUE"""),1.9138252E7)</f>
        <v>19138252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IFERROR(__xludf.DUMMYFUNCTION("""COMPUTED_VALUE"""),1291.67)</f>
        <v>1291.67</v>
      </c>
      <c r="D268" s="2">
        <f>IFERROR(__xludf.DUMMYFUNCTION("""COMPUTED_VALUE"""),45681.66666666667)</f>
        <v>45681.66667</v>
      </c>
      <c r="E268" s="1">
        <f>IFERROR(__xludf.DUMMYFUNCTION("""COMPUTED_VALUE"""),1293.04)</f>
        <v>1293.04</v>
      </c>
      <c r="G268" s="2">
        <f>IFERROR(__xludf.DUMMYFUNCTION("""COMPUTED_VALUE"""),45681.66666666667)</f>
        <v>45681.66667</v>
      </c>
      <c r="H268" s="1">
        <f>IFERROR(__xludf.DUMMYFUNCTION("""COMPUTED_VALUE"""),1282.82)</f>
        <v>1282.82</v>
      </c>
      <c r="J268" s="2">
        <f>IFERROR(__xludf.DUMMYFUNCTION("""COMPUTED_VALUE"""),45681.66666666667)</f>
        <v>45681.66667</v>
      </c>
      <c r="K268" s="1">
        <f>IFERROR(__xludf.DUMMYFUNCTION("""COMPUTED_VALUE"""),1288.39)</f>
        <v>1288.39</v>
      </c>
      <c r="M268" s="2">
        <f>IFERROR(__xludf.DUMMYFUNCTION("""COMPUTED_VALUE"""),45681.66666666667)</f>
        <v>45681.66667</v>
      </c>
      <c r="N268" s="1">
        <f>IFERROR(__xludf.DUMMYFUNCTION("""COMPUTED_VALUE"""),1.6101599E7)</f>
        <v>16101599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IFERROR(__xludf.DUMMYFUNCTION("""COMPUTED_VALUE"""),1290.41)</f>
        <v>1290.41</v>
      </c>
      <c r="D269" s="2">
        <f>IFERROR(__xludf.DUMMYFUNCTION("""COMPUTED_VALUE"""),45684.66666666667)</f>
        <v>45684.66667</v>
      </c>
      <c r="E269" s="1">
        <f>IFERROR(__xludf.DUMMYFUNCTION("""COMPUTED_VALUE"""),1332.73)</f>
        <v>1332.73</v>
      </c>
      <c r="G269" s="2">
        <f>IFERROR(__xludf.DUMMYFUNCTION("""COMPUTED_VALUE"""),45684.66666666667)</f>
        <v>45684.66667</v>
      </c>
      <c r="H269" s="1">
        <f>IFERROR(__xludf.DUMMYFUNCTION("""COMPUTED_VALUE"""),1290.41)</f>
        <v>1290.41</v>
      </c>
      <c r="J269" s="2">
        <f>IFERROR(__xludf.DUMMYFUNCTION("""COMPUTED_VALUE"""),45684.66666666667)</f>
        <v>45684.66667</v>
      </c>
      <c r="K269" s="1">
        <f>IFERROR(__xludf.DUMMYFUNCTION("""COMPUTED_VALUE"""),1330.6)</f>
        <v>1330.6</v>
      </c>
      <c r="M269" s="2">
        <f>IFERROR(__xludf.DUMMYFUNCTION("""COMPUTED_VALUE"""),45684.66666666667)</f>
        <v>45684.66667</v>
      </c>
      <c r="N269" s="1">
        <f>IFERROR(__xludf.DUMMYFUNCTION("""COMPUTED_VALUE"""),1.9753214E7)</f>
        <v>19753214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IFERROR(__xludf.DUMMYFUNCTION("""COMPUTED_VALUE"""),1329.3)</f>
        <v>1329.3</v>
      </c>
      <c r="D270" s="2">
        <f>IFERROR(__xludf.DUMMYFUNCTION("""COMPUTED_VALUE"""),45685.66666666667)</f>
        <v>45685.66667</v>
      </c>
      <c r="E270" s="1">
        <f>IFERROR(__xludf.DUMMYFUNCTION("""COMPUTED_VALUE"""),1331.1)</f>
        <v>1331.1</v>
      </c>
      <c r="G270" s="2">
        <f>IFERROR(__xludf.DUMMYFUNCTION("""COMPUTED_VALUE"""),45685.66666666667)</f>
        <v>45685.66667</v>
      </c>
      <c r="H270" s="1">
        <f>IFERROR(__xludf.DUMMYFUNCTION("""COMPUTED_VALUE"""),1304.04)</f>
        <v>1304.04</v>
      </c>
      <c r="J270" s="2">
        <f>IFERROR(__xludf.DUMMYFUNCTION("""COMPUTED_VALUE"""),45685.66666666667)</f>
        <v>45685.66667</v>
      </c>
      <c r="K270" s="1">
        <f>IFERROR(__xludf.DUMMYFUNCTION("""COMPUTED_VALUE"""),1305.26)</f>
        <v>1305.26</v>
      </c>
      <c r="M270" s="2">
        <f>IFERROR(__xludf.DUMMYFUNCTION("""COMPUTED_VALUE"""),45685.66666666667)</f>
        <v>45685.66667</v>
      </c>
      <c r="N270" s="1">
        <f>IFERROR(__xludf.DUMMYFUNCTION("""COMPUTED_VALUE"""),1.7210941E7)</f>
        <v>17210941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IFERROR(__xludf.DUMMYFUNCTION("""COMPUTED_VALUE"""),1305.93)</f>
        <v>1305.93</v>
      </c>
      <c r="D271" s="2">
        <f>IFERROR(__xludf.DUMMYFUNCTION("""COMPUTED_VALUE"""),45686.66666666667)</f>
        <v>45686.66667</v>
      </c>
      <c r="E271" s="1">
        <f>IFERROR(__xludf.DUMMYFUNCTION("""COMPUTED_VALUE"""),1312.7)</f>
        <v>1312.7</v>
      </c>
      <c r="G271" s="2">
        <f>IFERROR(__xludf.DUMMYFUNCTION("""COMPUTED_VALUE"""),45686.66666666667)</f>
        <v>45686.66667</v>
      </c>
      <c r="H271" s="1">
        <f>IFERROR(__xludf.DUMMYFUNCTION("""COMPUTED_VALUE"""),1303.1)</f>
        <v>1303.1</v>
      </c>
      <c r="J271" s="2">
        <f>IFERROR(__xludf.DUMMYFUNCTION("""COMPUTED_VALUE"""),45686.66666666667)</f>
        <v>45686.66667</v>
      </c>
      <c r="K271" s="1">
        <f>IFERROR(__xludf.DUMMYFUNCTION("""COMPUTED_VALUE"""),1304.15)</f>
        <v>1304.15</v>
      </c>
      <c r="M271" s="2">
        <f>IFERROR(__xludf.DUMMYFUNCTION("""COMPUTED_VALUE"""),45686.66666666667)</f>
        <v>45686.66667</v>
      </c>
      <c r="N271" s="1">
        <f>IFERROR(__xludf.DUMMYFUNCTION("""COMPUTED_VALUE"""),1.2876883E7)</f>
        <v>12876883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IFERROR(__xludf.DUMMYFUNCTION("""COMPUTED_VALUE"""),1308.0)</f>
        <v>1308</v>
      </c>
      <c r="D272" s="2">
        <f>IFERROR(__xludf.DUMMYFUNCTION("""COMPUTED_VALUE"""),45687.66666666667)</f>
        <v>45687.66667</v>
      </c>
      <c r="E272" s="1">
        <f>IFERROR(__xludf.DUMMYFUNCTION("""COMPUTED_VALUE"""),1316.22)</f>
        <v>1316.22</v>
      </c>
      <c r="G272" s="2">
        <f>IFERROR(__xludf.DUMMYFUNCTION("""COMPUTED_VALUE"""),45687.66666666667)</f>
        <v>45687.66667</v>
      </c>
      <c r="H272" s="1">
        <f>IFERROR(__xludf.DUMMYFUNCTION("""COMPUTED_VALUE"""),1304.2)</f>
        <v>1304.2</v>
      </c>
      <c r="J272" s="2">
        <f>IFERROR(__xludf.DUMMYFUNCTION("""COMPUTED_VALUE"""),45687.66666666667)</f>
        <v>45687.66667</v>
      </c>
      <c r="K272" s="1">
        <f>IFERROR(__xludf.DUMMYFUNCTION("""COMPUTED_VALUE"""),1315.16)</f>
        <v>1315.16</v>
      </c>
      <c r="M272" s="2">
        <f>IFERROR(__xludf.DUMMYFUNCTION("""COMPUTED_VALUE"""),45687.66666666667)</f>
        <v>45687.66667</v>
      </c>
      <c r="N272" s="1">
        <f>IFERROR(__xludf.DUMMYFUNCTION("""COMPUTED_VALUE"""),1.4874344E7)</f>
        <v>14874344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IFERROR(__xludf.DUMMYFUNCTION("""COMPUTED_VALUE"""),1303.64)</f>
        <v>1303.64</v>
      </c>
      <c r="D273" s="2">
        <f>IFERROR(__xludf.DUMMYFUNCTION("""COMPUTED_VALUE"""),45688.66666666667)</f>
        <v>45688.66667</v>
      </c>
      <c r="E273" s="1">
        <f>IFERROR(__xludf.DUMMYFUNCTION("""COMPUTED_VALUE"""),1303.64)</f>
        <v>1303.64</v>
      </c>
      <c r="G273" s="2">
        <f>IFERROR(__xludf.DUMMYFUNCTION("""COMPUTED_VALUE"""),45688.66666666667)</f>
        <v>45688.66667</v>
      </c>
      <c r="H273" s="1">
        <f>IFERROR(__xludf.DUMMYFUNCTION("""COMPUTED_VALUE"""),1290.4)</f>
        <v>1290.4</v>
      </c>
      <c r="J273" s="2">
        <f>IFERROR(__xludf.DUMMYFUNCTION("""COMPUTED_VALUE"""),45688.66666666667)</f>
        <v>45688.66667</v>
      </c>
      <c r="K273" s="1">
        <f>IFERROR(__xludf.DUMMYFUNCTION("""COMPUTED_VALUE"""),1297.12)</f>
        <v>1297.12</v>
      </c>
      <c r="M273" s="2">
        <f>IFERROR(__xludf.DUMMYFUNCTION("""COMPUTED_VALUE"""),45688.66666666667)</f>
        <v>45688.66667</v>
      </c>
      <c r="N273" s="1">
        <f>IFERROR(__xludf.DUMMYFUNCTION("""COMPUTED_VALUE"""),2.7193778E7)</f>
        <v>27193778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IFERROR(__xludf.DUMMYFUNCTION("""COMPUTED_VALUE"""),1297.08)</f>
        <v>1297.08</v>
      </c>
      <c r="D274" s="2">
        <f>IFERROR(__xludf.DUMMYFUNCTION("""COMPUTED_VALUE"""),45691.66666666667)</f>
        <v>45691.66667</v>
      </c>
      <c r="E274" s="1">
        <f>IFERROR(__xludf.DUMMYFUNCTION("""COMPUTED_VALUE"""),1318.93)</f>
        <v>1318.93</v>
      </c>
      <c r="G274" s="2">
        <f>IFERROR(__xludf.DUMMYFUNCTION("""COMPUTED_VALUE"""),45691.66666666667)</f>
        <v>45691.66667</v>
      </c>
      <c r="H274" s="1">
        <f>IFERROR(__xludf.DUMMYFUNCTION("""COMPUTED_VALUE"""),1293.59)</f>
        <v>1293.59</v>
      </c>
      <c r="J274" s="2">
        <f>IFERROR(__xludf.DUMMYFUNCTION("""COMPUTED_VALUE"""),45691.66666666667)</f>
        <v>45691.66667</v>
      </c>
      <c r="K274" s="1">
        <f>IFERROR(__xludf.DUMMYFUNCTION("""COMPUTED_VALUE"""),1314.36)</f>
        <v>1314.36</v>
      </c>
      <c r="M274" s="2">
        <f>IFERROR(__xludf.DUMMYFUNCTION("""COMPUTED_VALUE"""),45691.66666666667)</f>
        <v>45691.66667</v>
      </c>
      <c r="N274" s="1">
        <f>IFERROR(__xludf.DUMMYFUNCTION("""COMPUTED_VALUE"""),2.4057433E7)</f>
        <v>24057433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IFERROR(__xludf.DUMMYFUNCTION("""COMPUTED_VALUE"""),1312.14)</f>
        <v>1312.14</v>
      </c>
      <c r="D275" s="2">
        <f>IFERROR(__xludf.DUMMYFUNCTION("""COMPUTED_VALUE"""),45692.66666666667)</f>
        <v>45692.66667</v>
      </c>
      <c r="E275" s="1">
        <f>IFERROR(__xludf.DUMMYFUNCTION("""COMPUTED_VALUE"""),1313.17)</f>
        <v>1313.17</v>
      </c>
      <c r="G275" s="2">
        <f>IFERROR(__xludf.DUMMYFUNCTION("""COMPUTED_VALUE"""),45692.66666666667)</f>
        <v>45692.66667</v>
      </c>
      <c r="H275" s="1">
        <f>IFERROR(__xludf.DUMMYFUNCTION("""COMPUTED_VALUE"""),1296.13)</f>
        <v>1296.13</v>
      </c>
      <c r="J275" s="2">
        <f>IFERROR(__xludf.DUMMYFUNCTION("""COMPUTED_VALUE"""),45692.66666666667)</f>
        <v>45692.66667</v>
      </c>
      <c r="K275" s="1">
        <f>IFERROR(__xludf.DUMMYFUNCTION("""COMPUTED_VALUE"""),1305.3)</f>
        <v>1305.3</v>
      </c>
      <c r="M275" s="2">
        <f>IFERROR(__xludf.DUMMYFUNCTION("""COMPUTED_VALUE"""),45692.66666666667)</f>
        <v>45692.66667</v>
      </c>
      <c r="N275" s="1">
        <f>IFERROR(__xludf.DUMMYFUNCTION("""COMPUTED_VALUE"""),1.9813427E7)</f>
        <v>19813427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IFERROR(__xludf.DUMMYFUNCTION("""COMPUTED_VALUE"""),1305.78)</f>
        <v>1305.78</v>
      </c>
      <c r="D276" s="2">
        <f>IFERROR(__xludf.DUMMYFUNCTION("""COMPUTED_VALUE"""),45693.66666666667)</f>
        <v>45693.66667</v>
      </c>
      <c r="E276" s="1">
        <f>IFERROR(__xludf.DUMMYFUNCTION("""COMPUTED_VALUE"""),1310.95)</f>
        <v>1310.95</v>
      </c>
      <c r="G276" s="2">
        <f>IFERROR(__xludf.DUMMYFUNCTION("""COMPUTED_VALUE"""),45693.66666666667)</f>
        <v>45693.66667</v>
      </c>
      <c r="H276" s="1">
        <f>IFERROR(__xludf.DUMMYFUNCTION("""COMPUTED_VALUE"""),1294.14)</f>
        <v>1294.14</v>
      </c>
      <c r="J276" s="2">
        <f>IFERROR(__xludf.DUMMYFUNCTION("""COMPUTED_VALUE"""),45693.66666666667)</f>
        <v>45693.66667</v>
      </c>
      <c r="K276" s="1">
        <f>IFERROR(__xludf.DUMMYFUNCTION("""COMPUTED_VALUE"""),1310.25)</f>
        <v>1310.25</v>
      </c>
      <c r="M276" s="2">
        <f>IFERROR(__xludf.DUMMYFUNCTION("""COMPUTED_VALUE"""),45693.66666666667)</f>
        <v>45693.66667</v>
      </c>
      <c r="N276" s="1">
        <f>IFERROR(__xludf.DUMMYFUNCTION("""COMPUTED_VALUE"""),1.8728561E7)</f>
        <v>18728561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IFERROR(__xludf.DUMMYFUNCTION("""COMPUTED_VALUE"""),1315.19)</f>
        <v>1315.19</v>
      </c>
      <c r="D277" s="2">
        <f>IFERROR(__xludf.DUMMYFUNCTION("""COMPUTED_VALUE"""),45694.66666666667)</f>
        <v>45694.66667</v>
      </c>
      <c r="E277" s="1">
        <f>IFERROR(__xludf.DUMMYFUNCTION("""COMPUTED_VALUE"""),1316.88)</f>
        <v>1316.88</v>
      </c>
      <c r="G277" s="2">
        <f>IFERROR(__xludf.DUMMYFUNCTION("""COMPUTED_VALUE"""),45694.66666666667)</f>
        <v>45694.66667</v>
      </c>
      <c r="H277" s="1">
        <f>IFERROR(__xludf.DUMMYFUNCTION("""COMPUTED_VALUE"""),1301.18)</f>
        <v>1301.18</v>
      </c>
      <c r="J277" s="2">
        <f>IFERROR(__xludf.DUMMYFUNCTION("""COMPUTED_VALUE"""),45694.66666666667)</f>
        <v>45694.66667</v>
      </c>
      <c r="K277" s="1">
        <f>IFERROR(__xludf.DUMMYFUNCTION("""COMPUTED_VALUE"""),1306.5)</f>
        <v>1306.5</v>
      </c>
      <c r="M277" s="2">
        <f>IFERROR(__xludf.DUMMYFUNCTION("""COMPUTED_VALUE"""),45694.66666666667)</f>
        <v>45694.66667</v>
      </c>
      <c r="N277" s="1">
        <f>IFERROR(__xludf.DUMMYFUNCTION("""COMPUTED_VALUE"""),1.5607186E7)</f>
        <v>15607186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IFERROR(__xludf.DUMMYFUNCTION("""COMPUTED_VALUE"""),1307.13)</f>
        <v>1307.13</v>
      </c>
      <c r="D278" s="2">
        <f>IFERROR(__xludf.DUMMYFUNCTION("""COMPUTED_VALUE"""),45695.66666666667)</f>
        <v>45695.66667</v>
      </c>
      <c r="E278" s="1">
        <f>IFERROR(__xludf.DUMMYFUNCTION("""COMPUTED_VALUE"""),1308.43)</f>
        <v>1308.43</v>
      </c>
      <c r="G278" s="2">
        <f>IFERROR(__xludf.DUMMYFUNCTION("""COMPUTED_VALUE"""),45695.66666666667)</f>
        <v>45695.66667</v>
      </c>
      <c r="H278" s="1">
        <f>IFERROR(__xludf.DUMMYFUNCTION("""COMPUTED_VALUE"""),1300.45)</f>
        <v>1300.45</v>
      </c>
      <c r="J278" s="2">
        <f>IFERROR(__xludf.DUMMYFUNCTION("""COMPUTED_VALUE"""),45695.66666666667)</f>
        <v>45695.66667</v>
      </c>
      <c r="K278" s="1">
        <f>IFERROR(__xludf.DUMMYFUNCTION("""COMPUTED_VALUE"""),1304.84)</f>
        <v>1304.84</v>
      </c>
      <c r="M278" s="2">
        <f>IFERROR(__xludf.DUMMYFUNCTION("""COMPUTED_VALUE"""),45695.66666666667)</f>
        <v>45695.66667</v>
      </c>
      <c r="N278" s="1">
        <f>IFERROR(__xludf.DUMMYFUNCTION("""COMPUTED_VALUE"""),1.3530525E7)</f>
        <v>13530525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IFERROR(__xludf.DUMMYFUNCTION("""COMPUTED_VALUE"""),1304.26)</f>
        <v>1304.26</v>
      </c>
      <c r="D279" s="2">
        <f>IFERROR(__xludf.DUMMYFUNCTION("""COMPUTED_VALUE"""),45698.66666666667)</f>
        <v>45698.66667</v>
      </c>
      <c r="E279" s="1">
        <f>IFERROR(__xludf.DUMMYFUNCTION("""COMPUTED_VALUE"""),1307.16)</f>
        <v>1307.16</v>
      </c>
      <c r="G279" s="2">
        <f>IFERROR(__xludf.DUMMYFUNCTION("""COMPUTED_VALUE"""),45698.66666666667)</f>
        <v>45698.66667</v>
      </c>
      <c r="H279" s="1">
        <f>IFERROR(__xludf.DUMMYFUNCTION("""COMPUTED_VALUE"""),1293.72)</f>
        <v>1293.72</v>
      </c>
      <c r="J279" s="2">
        <f>IFERROR(__xludf.DUMMYFUNCTION("""COMPUTED_VALUE"""),45698.66666666667)</f>
        <v>45698.66667</v>
      </c>
      <c r="K279" s="1">
        <f>IFERROR(__xludf.DUMMYFUNCTION("""COMPUTED_VALUE"""),1301.06)</f>
        <v>1301.06</v>
      </c>
      <c r="M279" s="2">
        <f>IFERROR(__xludf.DUMMYFUNCTION("""COMPUTED_VALUE"""),45698.66666666667)</f>
        <v>45698.66667</v>
      </c>
      <c r="N279" s="1">
        <f>IFERROR(__xludf.DUMMYFUNCTION("""COMPUTED_VALUE"""),1.6171332E7)</f>
        <v>16171332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IFERROR(__xludf.DUMMYFUNCTION("""COMPUTED_VALUE"""),1301.2)</f>
        <v>1301.2</v>
      </c>
      <c r="D280" s="2">
        <f>IFERROR(__xludf.DUMMYFUNCTION("""COMPUTED_VALUE"""),45699.66666666667)</f>
        <v>45699.66667</v>
      </c>
      <c r="E280" s="1">
        <f>IFERROR(__xludf.DUMMYFUNCTION("""COMPUTED_VALUE"""),1317.02)</f>
        <v>1317.02</v>
      </c>
      <c r="G280" s="2">
        <f>IFERROR(__xludf.DUMMYFUNCTION("""COMPUTED_VALUE"""),45699.66666666667)</f>
        <v>45699.66667</v>
      </c>
      <c r="H280" s="1">
        <f>IFERROR(__xludf.DUMMYFUNCTION("""COMPUTED_VALUE"""),1294.2)</f>
        <v>1294.2</v>
      </c>
      <c r="J280" s="2">
        <f>IFERROR(__xludf.DUMMYFUNCTION("""COMPUTED_VALUE"""),45699.66666666667)</f>
        <v>45699.66667</v>
      </c>
      <c r="K280" s="1">
        <f>IFERROR(__xludf.DUMMYFUNCTION("""COMPUTED_VALUE"""),1316.22)</f>
        <v>1316.22</v>
      </c>
      <c r="M280" s="2">
        <f>IFERROR(__xludf.DUMMYFUNCTION("""COMPUTED_VALUE"""),45699.66666666667)</f>
        <v>45699.66667</v>
      </c>
      <c r="N280" s="1">
        <f>IFERROR(__xludf.DUMMYFUNCTION("""COMPUTED_VALUE"""),1.3479933E7)</f>
        <v>13479933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IFERROR(__xludf.DUMMYFUNCTION("""COMPUTED_VALUE"""),1308.45)</f>
        <v>1308.45</v>
      </c>
      <c r="D281" s="2">
        <f>IFERROR(__xludf.DUMMYFUNCTION("""COMPUTED_VALUE"""),45700.66666666667)</f>
        <v>45700.66667</v>
      </c>
      <c r="E281" s="1">
        <f>IFERROR(__xludf.DUMMYFUNCTION("""COMPUTED_VALUE"""),1320.32)</f>
        <v>1320.32</v>
      </c>
      <c r="G281" s="2">
        <f>IFERROR(__xludf.DUMMYFUNCTION("""COMPUTED_VALUE"""),45700.66666666667)</f>
        <v>45700.66667</v>
      </c>
      <c r="H281" s="1">
        <f>IFERROR(__xludf.DUMMYFUNCTION("""COMPUTED_VALUE"""),1306.07)</f>
        <v>1306.07</v>
      </c>
      <c r="J281" s="2">
        <f>IFERROR(__xludf.DUMMYFUNCTION("""COMPUTED_VALUE"""),45700.66666666667)</f>
        <v>45700.66667</v>
      </c>
      <c r="K281" s="1">
        <f>IFERROR(__xludf.DUMMYFUNCTION("""COMPUTED_VALUE"""),1317.03)</f>
        <v>1317.03</v>
      </c>
      <c r="M281" s="2">
        <f>IFERROR(__xludf.DUMMYFUNCTION("""COMPUTED_VALUE"""),45700.66666666667)</f>
        <v>45700.66667</v>
      </c>
      <c r="N281" s="1">
        <f>IFERROR(__xludf.DUMMYFUNCTION("""COMPUTED_VALUE"""),1.4109045E7)</f>
        <v>14109045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IFERROR(__xludf.DUMMYFUNCTION("""COMPUTED_VALUE"""),1319.72)</f>
        <v>1319.72</v>
      </c>
      <c r="D282" s="2">
        <f>IFERROR(__xludf.DUMMYFUNCTION("""COMPUTED_VALUE"""),45701.66666666667)</f>
        <v>45701.66667</v>
      </c>
      <c r="E282" s="1">
        <f>IFERROR(__xludf.DUMMYFUNCTION("""COMPUTED_VALUE"""),1332.57)</f>
        <v>1332.57</v>
      </c>
      <c r="G282" s="2">
        <f>IFERROR(__xludf.DUMMYFUNCTION("""COMPUTED_VALUE"""),45701.66666666667)</f>
        <v>45701.66667</v>
      </c>
      <c r="H282" s="1">
        <f>IFERROR(__xludf.DUMMYFUNCTION("""COMPUTED_VALUE"""),1314.45)</f>
        <v>1314.45</v>
      </c>
      <c r="J282" s="2">
        <f>IFERROR(__xludf.DUMMYFUNCTION("""COMPUTED_VALUE"""),45701.66666666667)</f>
        <v>45701.66667</v>
      </c>
      <c r="K282" s="1">
        <f>IFERROR(__xludf.DUMMYFUNCTION("""COMPUTED_VALUE"""),1329.67)</f>
        <v>1329.67</v>
      </c>
      <c r="M282" s="2">
        <f>IFERROR(__xludf.DUMMYFUNCTION("""COMPUTED_VALUE"""),45701.66666666667)</f>
        <v>45701.66667</v>
      </c>
      <c r="N282" s="1">
        <f>IFERROR(__xludf.DUMMYFUNCTION("""COMPUTED_VALUE"""),1.4939238E7)</f>
        <v>14939238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IFERROR(__xludf.DUMMYFUNCTION("""COMPUTED_VALUE"""),1322.84)</f>
        <v>1322.84</v>
      </c>
      <c r="D283" s="2">
        <f>IFERROR(__xludf.DUMMYFUNCTION("""COMPUTED_VALUE"""),45702.66666666667)</f>
        <v>45702.66667</v>
      </c>
      <c r="E283" s="1">
        <f>IFERROR(__xludf.DUMMYFUNCTION("""COMPUTED_VALUE"""),1322.84)</f>
        <v>1322.84</v>
      </c>
      <c r="G283" s="2">
        <f>IFERROR(__xludf.DUMMYFUNCTION("""COMPUTED_VALUE"""),45702.66666666667)</f>
        <v>45702.66667</v>
      </c>
      <c r="H283" s="1">
        <f>IFERROR(__xludf.DUMMYFUNCTION("""COMPUTED_VALUE"""),1273.94)</f>
        <v>1273.94</v>
      </c>
      <c r="J283" s="2">
        <f>IFERROR(__xludf.DUMMYFUNCTION("""COMPUTED_VALUE"""),45702.66666666667)</f>
        <v>45702.66667</v>
      </c>
      <c r="K283" s="1">
        <f>IFERROR(__xludf.DUMMYFUNCTION("""COMPUTED_VALUE"""),1276.92)</f>
        <v>1276.92</v>
      </c>
      <c r="M283" s="2">
        <f>IFERROR(__xludf.DUMMYFUNCTION("""COMPUTED_VALUE"""),45702.66666666667)</f>
        <v>45702.66667</v>
      </c>
      <c r="N283" s="1">
        <f>IFERROR(__xludf.DUMMYFUNCTION("""COMPUTED_VALUE"""),2.3048573E7)</f>
        <v>23048573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IFERROR(__xludf.DUMMYFUNCTION("""COMPUTED_VALUE"""),1274.98)</f>
        <v>1274.98</v>
      </c>
      <c r="D284" s="2">
        <f>IFERROR(__xludf.DUMMYFUNCTION("""COMPUTED_VALUE"""),45706.66666666667)</f>
        <v>45706.66667</v>
      </c>
      <c r="E284" s="1">
        <f>IFERROR(__xludf.DUMMYFUNCTION("""COMPUTED_VALUE"""),1295.45)</f>
        <v>1295.45</v>
      </c>
      <c r="G284" s="2">
        <f>IFERROR(__xludf.DUMMYFUNCTION("""COMPUTED_VALUE"""),45706.66666666667)</f>
        <v>45706.66667</v>
      </c>
      <c r="H284" s="1">
        <f>IFERROR(__xludf.DUMMYFUNCTION("""COMPUTED_VALUE"""),1270.47)</f>
        <v>1270.47</v>
      </c>
      <c r="J284" s="2">
        <f>IFERROR(__xludf.DUMMYFUNCTION("""COMPUTED_VALUE"""),45706.66666666667)</f>
        <v>45706.66667</v>
      </c>
      <c r="K284" s="1">
        <f>IFERROR(__xludf.DUMMYFUNCTION("""COMPUTED_VALUE"""),1293.41)</f>
        <v>1293.41</v>
      </c>
      <c r="M284" s="2">
        <f>IFERROR(__xludf.DUMMYFUNCTION("""COMPUTED_VALUE"""),45706.66666666667)</f>
        <v>45706.66667</v>
      </c>
      <c r="N284" s="1">
        <f>IFERROR(__xludf.DUMMYFUNCTION("""COMPUTED_VALUE"""),1.6692473E7)</f>
        <v>16692473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IFERROR(__xludf.DUMMYFUNCTION("""COMPUTED_VALUE"""),1295.09)</f>
        <v>1295.09</v>
      </c>
      <c r="D285" s="2">
        <f>IFERROR(__xludf.DUMMYFUNCTION("""COMPUTED_VALUE"""),45707.66666666667)</f>
        <v>45707.66667</v>
      </c>
      <c r="E285" s="1">
        <f>IFERROR(__xludf.DUMMYFUNCTION("""COMPUTED_VALUE"""),1306.24)</f>
        <v>1306.24</v>
      </c>
      <c r="G285" s="2">
        <f>IFERROR(__xludf.DUMMYFUNCTION("""COMPUTED_VALUE"""),45707.66666666667)</f>
        <v>45707.66667</v>
      </c>
      <c r="H285" s="1">
        <f>IFERROR(__xludf.DUMMYFUNCTION("""COMPUTED_VALUE"""),1293.03)</f>
        <v>1293.03</v>
      </c>
      <c r="J285" s="2">
        <f>IFERROR(__xludf.DUMMYFUNCTION("""COMPUTED_VALUE"""),45707.66666666667)</f>
        <v>45707.66667</v>
      </c>
      <c r="K285" s="1">
        <f>IFERROR(__xludf.DUMMYFUNCTION("""COMPUTED_VALUE"""),1304.13)</f>
        <v>1304.13</v>
      </c>
      <c r="M285" s="2">
        <f>IFERROR(__xludf.DUMMYFUNCTION("""COMPUTED_VALUE"""),45707.66666666667)</f>
        <v>45707.66667</v>
      </c>
      <c r="N285" s="1">
        <f>IFERROR(__xludf.DUMMYFUNCTION("""COMPUTED_VALUE"""),1.6781842E7)</f>
        <v>16781842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IFERROR(__xludf.DUMMYFUNCTION("""COMPUTED_VALUE"""),1301.94)</f>
        <v>1301.94</v>
      </c>
      <c r="D286" s="2">
        <f>IFERROR(__xludf.DUMMYFUNCTION("""COMPUTED_VALUE"""),45708.66666666667)</f>
        <v>45708.66667</v>
      </c>
      <c r="E286" s="1">
        <f>IFERROR(__xludf.DUMMYFUNCTION("""COMPUTED_VALUE"""),1314.92)</f>
        <v>1314.92</v>
      </c>
      <c r="G286" s="2">
        <f>IFERROR(__xludf.DUMMYFUNCTION("""COMPUTED_VALUE"""),45708.66666666667)</f>
        <v>45708.66667</v>
      </c>
      <c r="H286" s="1">
        <f>IFERROR(__xludf.DUMMYFUNCTION("""COMPUTED_VALUE"""),1280.75)</f>
        <v>1280.75</v>
      </c>
      <c r="J286" s="2">
        <f>IFERROR(__xludf.DUMMYFUNCTION("""COMPUTED_VALUE"""),45708.66666666667)</f>
        <v>45708.66667</v>
      </c>
      <c r="K286" s="1">
        <f>IFERROR(__xludf.DUMMYFUNCTION("""COMPUTED_VALUE"""),1310.46)</f>
        <v>1310.46</v>
      </c>
      <c r="M286" s="2">
        <f>IFERROR(__xludf.DUMMYFUNCTION("""COMPUTED_VALUE"""),45708.66666666667)</f>
        <v>45708.66667</v>
      </c>
      <c r="N286" s="1">
        <f>IFERROR(__xludf.DUMMYFUNCTION("""COMPUTED_VALUE"""),1.533009E7)</f>
        <v>15330090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IFERROR(__xludf.DUMMYFUNCTION("""COMPUTED_VALUE"""),1310.74)</f>
        <v>1310.74</v>
      </c>
      <c r="D287" s="2">
        <f>IFERROR(__xludf.DUMMYFUNCTION("""COMPUTED_VALUE"""),45709.66666666667)</f>
        <v>45709.66667</v>
      </c>
      <c r="E287" s="1">
        <f>IFERROR(__xludf.DUMMYFUNCTION("""COMPUTED_VALUE"""),1335.16)</f>
        <v>1335.16</v>
      </c>
      <c r="G287" s="2">
        <f>IFERROR(__xludf.DUMMYFUNCTION("""COMPUTED_VALUE"""),45709.66666666667)</f>
        <v>45709.66667</v>
      </c>
      <c r="H287" s="1">
        <f>IFERROR(__xludf.DUMMYFUNCTION("""COMPUTED_VALUE"""),1301.52)</f>
        <v>1301.52</v>
      </c>
      <c r="J287" s="2">
        <f>IFERROR(__xludf.DUMMYFUNCTION("""COMPUTED_VALUE"""),45709.66666666667)</f>
        <v>45709.66667</v>
      </c>
      <c r="K287" s="1">
        <f>IFERROR(__xludf.DUMMYFUNCTION("""COMPUTED_VALUE"""),1333.04)</f>
        <v>1333.04</v>
      </c>
      <c r="M287" s="2">
        <f>IFERROR(__xludf.DUMMYFUNCTION("""COMPUTED_VALUE"""),45709.66666666667)</f>
        <v>45709.66667</v>
      </c>
      <c r="N287" s="1">
        <f>IFERROR(__xludf.DUMMYFUNCTION("""COMPUTED_VALUE"""),2.1949545E7)</f>
        <v>21949545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IFERROR(__xludf.DUMMYFUNCTION("""COMPUTED_VALUE"""),1331.74)</f>
        <v>1331.74</v>
      </c>
      <c r="D288" s="2">
        <f>IFERROR(__xludf.DUMMYFUNCTION("""COMPUTED_VALUE"""),45712.66666666667)</f>
        <v>45712.66667</v>
      </c>
      <c r="E288" s="1">
        <f>IFERROR(__xludf.DUMMYFUNCTION("""COMPUTED_VALUE"""),1355.52)</f>
        <v>1355.52</v>
      </c>
      <c r="G288" s="2">
        <f>IFERROR(__xludf.DUMMYFUNCTION("""COMPUTED_VALUE"""),45712.66666666667)</f>
        <v>45712.66667</v>
      </c>
      <c r="H288" s="1">
        <f>IFERROR(__xludf.DUMMYFUNCTION("""COMPUTED_VALUE"""),1330.95)</f>
        <v>1330.95</v>
      </c>
      <c r="J288" s="2">
        <f>IFERROR(__xludf.DUMMYFUNCTION("""COMPUTED_VALUE"""),45712.66666666667)</f>
        <v>45712.66667</v>
      </c>
      <c r="K288" s="1">
        <f>IFERROR(__xludf.DUMMYFUNCTION("""COMPUTED_VALUE"""),1336.39)</f>
        <v>1336.39</v>
      </c>
      <c r="M288" s="2">
        <f>IFERROR(__xludf.DUMMYFUNCTION("""COMPUTED_VALUE"""),45712.66666666667)</f>
        <v>45712.66667</v>
      </c>
      <c r="N288" s="1">
        <f>IFERROR(__xludf.DUMMYFUNCTION("""COMPUTED_VALUE"""),2.0528185E7)</f>
        <v>20528185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IFERROR(__xludf.DUMMYFUNCTION("""COMPUTED_VALUE"""),1337.57)</f>
        <v>1337.57</v>
      </c>
      <c r="D289" s="2">
        <f>IFERROR(__xludf.DUMMYFUNCTION("""COMPUTED_VALUE"""),45713.66666666667)</f>
        <v>45713.66667</v>
      </c>
      <c r="E289" s="1">
        <f>IFERROR(__xludf.DUMMYFUNCTION("""COMPUTED_VALUE"""),1365.28)</f>
        <v>1365.28</v>
      </c>
      <c r="G289" s="2">
        <f>IFERROR(__xludf.DUMMYFUNCTION("""COMPUTED_VALUE"""),45713.66666666667)</f>
        <v>45713.66667</v>
      </c>
      <c r="H289" s="1">
        <f>IFERROR(__xludf.DUMMYFUNCTION("""COMPUTED_VALUE"""),1337.57)</f>
        <v>1337.57</v>
      </c>
      <c r="J289" s="2">
        <f>IFERROR(__xludf.DUMMYFUNCTION("""COMPUTED_VALUE"""),45713.66666666667)</f>
        <v>45713.66667</v>
      </c>
      <c r="K289" s="1">
        <f>IFERROR(__xludf.DUMMYFUNCTION("""COMPUTED_VALUE"""),1355.71)</f>
        <v>1355.71</v>
      </c>
      <c r="M289" s="2">
        <f>IFERROR(__xludf.DUMMYFUNCTION("""COMPUTED_VALUE"""),45713.66666666667)</f>
        <v>45713.66667</v>
      </c>
      <c r="N289" s="1">
        <f>IFERROR(__xludf.DUMMYFUNCTION("""COMPUTED_VALUE"""),2.0811465E7)</f>
        <v>20811465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IFERROR(__xludf.DUMMYFUNCTION("""COMPUTED_VALUE"""),1353.18)</f>
        <v>1353.18</v>
      </c>
      <c r="D290" s="2">
        <f>IFERROR(__xludf.DUMMYFUNCTION("""COMPUTED_VALUE"""),45714.66666666667)</f>
        <v>45714.66667</v>
      </c>
      <c r="E290" s="1">
        <f>IFERROR(__xludf.DUMMYFUNCTION("""COMPUTED_VALUE"""),1353.2)</f>
        <v>1353.2</v>
      </c>
      <c r="G290" s="2">
        <f>IFERROR(__xludf.DUMMYFUNCTION("""COMPUTED_VALUE"""),45714.66666666667)</f>
        <v>45714.66667</v>
      </c>
      <c r="H290" s="1">
        <f>IFERROR(__xludf.DUMMYFUNCTION("""COMPUTED_VALUE"""),1335.76)</f>
        <v>1335.76</v>
      </c>
      <c r="J290" s="2">
        <f>IFERROR(__xludf.DUMMYFUNCTION("""COMPUTED_VALUE"""),45714.66666666667)</f>
        <v>45714.66667</v>
      </c>
      <c r="K290" s="1">
        <f>IFERROR(__xludf.DUMMYFUNCTION("""COMPUTED_VALUE"""),1340.19)</f>
        <v>1340.19</v>
      </c>
      <c r="M290" s="2">
        <f>IFERROR(__xludf.DUMMYFUNCTION("""COMPUTED_VALUE"""),45714.66666666667)</f>
        <v>45714.66667</v>
      </c>
      <c r="N290" s="1">
        <f>IFERROR(__xludf.DUMMYFUNCTION("""COMPUTED_VALUE"""),1.5277426E7)</f>
        <v>15277426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IFERROR(__xludf.DUMMYFUNCTION("""COMPUTED_VALUE"""),1337.47)</f>
        <v>1337.47</v>
      </c>
      <c r="D291" s="2">
        <f>IFERROR(__xludf.DUMMYFUNCTION("""COMPUTED_VALUE"""),45715.66666666667)</f>
        <v>45715.66667</v>
      </c>
      <c r="E291" s="1">
        <f>IFERROR(__xludf.DUMMYFUNCTION("""COMPUTED_VALUE"""),1353.52)</f>
        <v>1353.52</v>
      </c>
      <c r="G291" s="2">
        <f>IFERROR(__xludf.DUMMYFUNCTION("""COMPUTED_VALUE"""),45715.66666666667)</f>
        <v>45715.66667</v>
      </c>
      <c r="H291" s="1">
        <f>IFERROR(__xludf.DUMMYFUNCTION("""COMPUTED_VALUE"""),1335.21)</f>
        <v>1335.21</v>
      </c>
      <c r="J291" s="2">
        <f>IFERROR(__xludf.DUMMYFUNCTION("""COMPUTED_VALUE"""),45715.66666666667)</f>
        <v>45715.66667</v>
      </c>
      <c r="K291" s="1">
        <f>IFERROR(__xludf.DUMMYFUNCTION("""COMPUTED_VALUE"""),1345.49)</f>
        <v>1345.49</v>
      </c>
      <c r="M291" s="2">
        <f>IFERROR(__xludf.DUMMYFUNCTION("""COMPUTED_VALUE"""),45715.66666666667)</f>
        <v>45715.66667</v>
      </c>
      <c r="N291" s="1">
        <f>IFERROR(__xludf.DUMMYFUNCTION("""COMPUTED_VALUE"""),1.4362455E7)</f>
        <v>14362455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IFERROR(__xludf.DUMMYFUNCTION("""COMPUTED_VALUE"""),1357.3)</f>
        <v>1357.3</v>
      </c>
      <c r="D292" s="2">
        <f>IFERROR(__xludf.DUMMYFUNCTION("""COMPUTED_VALUE"""),45716.66666666667)</f>
        <v>45716.66667</v>
      </c>
      <c r="E292" s="1">
        <f>IFERROR(__xludf.DUMMYFUNCTION("""COMPUTED_VALUE"""),1365.97)</f>
        <v>1365.97</v>
      </c>
      <c r="G292" s="2">
        <f>IFERROR(__xludf.DUMMYFUNCTION("""COMPUTED_VALUE"""),45716.66666666667)</f>
        <v>45716.66667</v>
      </c>
      <c r="H292" s="1">
        <f>IFERROR(__xludf.DUMMYFUNCTION("""COMPUTED_VALUE"""),1344.62)</f>
        <v>1344.62</v>
      </c>
      <c r="J292" s="2">
        <f>IFERROR(__xludf.DUMMYFUNCTION("""COMPUTED_VALUE"""),45716.66666666667)</f>
        <v>45716.66667</v>
      </c>
      <c r="K292" s="1">
        <f>IFERROR(__xludf.DUMMYFUNCTION("""COMPUTED_VALUE"""),1360.77)</f>
        <v>1360.77</v>
      </c>
      <c r="M292" s="2">
        <f>IFERROR(__xludf.DUMMYFUNCTION("""COMPUTED_VALUE"""),45716.66666666667)</f>
        <v>45716.66667</v>
      </c>
      <c r="N292" s="1">
        <f>IFERROR(__xludf.DUMMYFUNCTION("""COMPUTED_VALUE"""),2.2614832E7)</f>
        <v>22614832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IFERROR(__xludf.DUMMYFUNCTION("""COMPUTED_VALUE"""),1359.11)</f>
        <v>1359.11</v>
      </c>
      <c r="D293" s="2">
        <f>IFERROR(__xludf.DUMMYFUNCTION("""COMPUTED_VALUE"""),45719.66666666667)</f>
        <v>45719.66667</v>
      </c>
      <c r="E293" s="1">
        <f>IFERROR(__xludf.DUMMYFUNCTION("""COMPUTED_VALUE"""),1378.13)</f>
        <v>1378.13</v>
      </c>
      <c r="G293" s="2">
        <f>IFERROR(__xludf.DUMMYFUNCTION("""COMPUTED_VALUE"""),45719.66666666667)</f>
        <v>45719.66667</v>
      </c>
      <c r="H293" s="1">
        <f>IFERROR(__xludf.DUMMYFUNCTION("""COMPUTED_VALUE"""),1358.2)</f>
        <v>1358.2</v>
      </c>
      <c r="J293" s="2">
        <f>IFERROR(__xludf.DUMMYFUNCTION("""COMPUTED_VALUE"""),45719.66666666667)</f>
        <v>45719.66667</v>
      </c>
      <c r="K293" s="1">
        <f>IFERROR(__xludf.DUMMYFUNCTION("""COMPUTED_VALUE"""),1375.02)</f>
        <v>1375.02</v>
      </c>
      <c r="M293" s="2">
        <f>IFERROR(__xludf.DUMMYFUNCTION("""COMPUTED_VALUE"""),45719.66666666667)</f>
        <v>45719.66667</v>
      </c>
      <c r="N293" s="1">
        <f>IFERROR(__xludf.DUMMYFUNCTION("""COMPUTED_VALUE"""),1.8203714E7)</f>
        <v>18203714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IFERROR(__xludf.DUMMYFUNCTION("""COMPUTED_VALUE"""),1383.26)</f>
        <v>1383.26</v>
      </c>
      <c r="D294" s="2">
        <f>IFERROR(__xludf.DUMMYFUNCTION("""COMPUTED_VALUE"""),45720.66666666667)</f>
        <v>45720.66667</v>
      </c>
      <c r="E294" s="1">
        <f>IFERROR(__xludf.DUMMYFUNCTION("""COMPUTED_VALUE"""),1407.55)</f>
        <v>1407.55</v>
      </c>
      <c r="G294" s="2">
        <f>IFERROR(__xludf.DUMMYFUNCTION("""COMPUTED_VALUE"""),45720.66666666667)</f>
        <v>45720.66667</v>
      </c>
      <c r="H294" s="1">
        <f>IFERROR(__xludf.DUMMYFUNCTION("""COMPUTED_VALUE"""),1353.05)</f>
        <v>1353.05</v>
      </c>
      <c r="J294" s="2">
        <f>IFERROR(__xludf.DUMMYFUNCTION("""COMPUTED_VALUE"""),45720.66666666667)</f>
        <v>45720.66667</v>
      </c>
      <c r="K294" s="1">
        <f>IFERROR(__xludf.DUMMYFUNCTION("""COMPUTED_VALUE"""),1354.23)</f>
        <v>1354.23</v>
      </c>
      <c r="M294" s="2">
        <f>IFERROR(__xludf.DUMMYFUNCTION("""COMPUTED_VALUE"""),45720.66666666667)</f>
        <v>45720.66667</v>
      </c>
      <c r="N294" s="1">
        <f>IFERROR(__xludf.DUMMYFUNCTION("""COMPUTED_VALUE"""),2.5160214E7)</f>
        <v>25160214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IFERROR(__xludf.DUMMYFUNCTION("""COMPUTED_VALUE"""),1353.48)</f>
        <v>1353.48</v>
      </c>
      <c r="D295" s="2">
        <f>IFERROR(__xludf.DUMMYFUNCTION("""COMPUTED_VALUE"""),45721.66666666667)</f>
        <v>45721.66667</v>
      </c>
      <c r="E295" s="1">
        <f>IFERROR(__xludf.DUMMYFUNCTION("""COMPUTED_VALUE"""),1372.35)</f>
        <v>1372.35</v>
      </c>
      <c r="G295" s="2">
        <f>IFERROR(__xludf.DUMMYFUNCTION("""COMPUTED_VALUE"""),45721.66666666667)</f>
        <v>45721.66667</v>
      </c>
      <c r="H295" s="1">
        <f>IFERROR(__xludf.DUMMYFUNCTION("""COMPUTED_VALUE"""),1352.91)</f>
        <v>1352.91</v>
      </c>
      <c r="J295" s="2">
        <f>IFERROR(__xludf.DUMMYFUNCTION("""COMPUTED_VALUE"""),45721.66666666667)</f>
        <v>45721.66667</v>
      </c>
      <c r="K295" s="1">
        <f>IFERROR(__xludf.DUMMYFUNCTION("""COMPUTED_VALUE"""),1363.48)</f>
        <v>1363.48</v>
      </c>
      <c r="M295" s="2">
        <f>IFERROR(__xludf.DUMMYFUNCTION("""COMPUTED_VALUE"""),45721.66666666667)</f>
        <v>45721.66667</v>
      </c>
      <c r="N295" s="1">
        <f>IFERROR(__xludf.DUMMYFUNCTION("""COMPUTED_VALUE"""),1.6762483E7)</f>
        <v>16762483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IFERROR(__xludf.DUMMYFUNCTION("""COMPUTED_VALUE"""),1366.22)</f>
        <v>1366.22</v>
      </c>
      <c r="D296" s="2">
        <f>IFERROR(__xludf.DUMMYFUNCTION("""COMPUTED_VALUE"""),45722.66666666667)</f>
        <v>45722.66667</v>
      </c>
      <c r="E296" s="1">
        <f>IFERROR(__xludf.DUMMYFUNCTION("""COMPUTED_VALUE"""),1369.28)</f>
        <v>1369.28</v>
      </c>
      <c r="G296" s="2">
        <f>IFERROR(__xludf.DUMMYFUNCTION("""COMPUTED_VALUE"""),45722.66666666667)</f>
        <v>45722.66667</v>
      </c>
      <c r="H296" s="1">
        <f>IFERROR(__xludf.DUMMYFUNCTION("""COMPUTED_VALUE"""),1353.6)</f>
        <v>1353.6</v>
      </c>
      <c r="J296" s="2">
        <f>IFERROR(__xludf.DUMMYFUNCTION("""COMPUTED_VALUE"""),45722.66666666667)</f>
        <v>45722.66667</v>
      </c>
      <c r="K296" s="1">
        <f>IFERROR(__xludf.DUMMYFUNCTION("""COMPUTED_VALUE"""),1367.1)</f>
        <v>1367.1</v>
      </c>
      <c r="M296" s="2">
        <f>IFERROR(__xludf.DUMMYFUNCTION("""COMPUTED_VALUE"""),45722.66666666667)</f>
        <v>45722.66667</v>
      </c>
      <c r="N296" s="1">
        <f>IFERROR(__xludf.DUMMYFUNCTION("""COMPUTED_VALUE"""),1.7568873E7)</f>
        <v>17568873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IFERROR(__xludf.DUMMYFUNCTION("""COMPUTED_VALUE"""),1366.93)</f>
        <v>1366.93</v>
      </c>
      <c r="D297" s="2">
        <f>IFERROR(__xludf.DUMMYFUNCTION("""COMPUTED_VALUE"""),45723.66666666667)</f>
        <v>45723.66667</v>
      </c>
      <c r="E297" s="1">
        <f>IFERROR(__xludf.DUMMYFUNCTION("""COMPUTED_VALUE"""),1405.49)</f>
        <v>1405.49</v>
      </c>
      <c r="G297" s="2">
        <f>IFERROR(__xludf.DUMMYFUNCTION("""COMPUTED_VALUE"""),45723.66666666667)</f>
        <v>45723.66667</v>
      </c>
      <c r="H297" s="1">
        <f>IFERROR(__xludf.DUMMYFUNCTION("""COMPUTED_VALUE"""),1361.77)</f>
        <v>1361.77</v>
      </c>
      <c r="J297" s="2">
        <f>IFERROR(__xludf.DUMMYFUNCTION("""COMPUTED_VALUE"""),45723.66666666667)</f>
        <v>45723.66667</v>
      </c>
      <c r="K297" s="1">
        <f>IFERROR(__xludf.DUMMYFUNCTION("""COMPUTED_VALUE"""),1384.4)</f>
        <v>1384.4</v>
      </c>
      <c r="M297" s="2">
        <f>IFERROR(__xludf.DUMMYFUNCTION("""COMPUTED_VALUE"""),45723.66666666667)</f>
        <v>45723.66667</v>
      </c>
      <c r="N297" s="1">
        <f>IFERROR(__xludf.DUMMYFUNCTION("""COMPUTED_VALUE"""),2.8205099E7)</f>
        <v>28205099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IFERROR(__xludf.DUMMYFUNCTION("""COMPUTED_VALUE"""),1391.74)</f>
        <v>1391.74</v>
      </c>
      <c r="D298" s="2">
        <f>IFERROR(__xludf.DUMMYFUNCTION("""COMPUTED_VALUE"""),45726.66666666667)</f>
        <v>45726.66667</v>
      </c>
      <c r="E298" s="1">
        <f>IFERROR(__xludf.DUMMYFUNCTION("""COMPUTED_VALUE"""),1420.24)</f>
        <v>1420.24</v>
      </c>
      <c r="G298" s="2">
        <f>IFERROR(__xludf.DUMMYFUNCTION("""COMPUTED_VALUE"""),45726.66666666667)</f>
        <v>45726.66667</v>
      </c>
      <c r="H298" s="1">
        <f>IFERROR(__xludf.DUMMYFUNCTION("""COMPUTED_VALUE"""),1386.63)</f>
        <v>1386.63</v>
      </c>
      <c r="J298" s="2">
        <f>IFERROR(__xludf.DUMMYFUNCTION("""COMPUTED_VALUE"""),45726.66666666667)</f>
        <v>45726.66667</v>
      </c>
      <c r="K298" s="1">
        <f>IFERROR(__xludf.DUMMYFUNCTION("""COMPUTED_VALUE"""),1389.28)</f>
        <v>1389.28</v>
      </c>
      <c r="M298" s="2">
        <f>IFERROR(__xludf.DUMMYFUNCTION("""COMPUTED_VALUE"""),45726.66666666667)</f>
        <v>45726.66667</v>
      </c>
      <c r="N298" s="1">
        <f>IFERROR(__xludf.DUMMYFUNCTION("""COMPUTED_VALUE"""),2.8946535E7)</f>
        <v>28946535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IFERROR(__xludf.DUMMYFUNCTION("""COMPUTED_VALUE"""),1386.64)</f>
        <v>1386.64</v>
      </c>
      <c r="D299" s="2">
        <f>IFERROR(__xludf.DUMMYFUNCTION("""COMPUTED_VALUE"""),45727.66666666667)</f>
        <v>45727.66667</v>
      </c>
      <c r="E299" s="1">
        <f>IFERROR(__xludf.DUMMYFUNCTION("""COMPUTED_VALUE"""),1386.64)</f>
        <v>1386.64</v>
      </c>
      <c r="G299" s="2">
        <f>IFERROR(__xludf.DUMMYFUNCTION("""COMPUTED_VALUE"""),45727.66666666667)</f>
        <v>45727.66667</v>
      </c>
      <c r="H299" s="1">
        <f>IFERROR(__xludf.DUMMYFUNCTION("""COMPUTED_VALUE"""),1359.87)</f>
        <v>1359.87</v>
      </c>
      <c r="J299" s="2">
        <f>IFERROR(__xludf.DUMMYFUNCTION("""COMPUTED_VALUE"""),45727.66666666667)</f>
        <v>45727.66667</v>
      </c>
      <c r="K299" s="1">
        <f>IFERROR(__xludf.DUMMYFUNCTION("""COMPUTED_VALUE"""),1362.27)</f>
        <v>1362.27</v>
      </c>
      <c r="M299" s="2">
        <f>IFERROR(__xludf.DUMMYFUNCTION("""COMPUTED_VALUE"""),45727.66666666667)</f>
        <v>45727.66667</v>
      </c>
      <c r="N299" s="1">
        <f>IFERROR(__xludf.DUMMYFUNCTION("""COMPUTED_VALUE"""),2.4450018E7)</f>
        <v>24450018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IFERROR(__xludf.DUMMYFUNCTION("""COMPUTED_VALUE"""),1359.02)</f>
        <v>1359.02</v>
      </c>
      <c r="D300" s="2">
        <f>IFERROR(__xludf.DUMMYFUNCTION("""COMPUTED_VALUE"""),45728.66666666667)</f>
        <v>45728.66667</v>
      </c>
      <c r="E300" s="1">
        <f>IFERROR(__xludf.DUMMYFUNCTION("""COMPUTED_VALUE"""),1359.02)</f>
        <v>1359.02</v>
      </c>
      <c r="G300" s="2">
        <f>IFERROR(__xludf.DUMMYFUNCTION("""COMPUTED_VALUE"""),45728.66666666667)</f>
        <v>45728.66667</v>
      </c>
      <c r="H300" s="1">
        <f>IFERROR(__xludf.DUMMYFUNCTION("""COMPUTED_VALUE"""),1319.86)</f>
        <v>1319.86</v>
      </c>
      <c r="J300" s="2">
        <f>IFERROR(__xludf.DUMMYFUNCTION("""COMPUTED_VALUE"""),45728.66666666667)</f>
        <v>45728.66667</v>
      </c>
      <c r="K300" s="1">
        <f>IFERROR(__xludf.DUMMYFUNCTION("""COMPUTED_VALUE"""),1324.27)</f>
        <v>1324.27</v>
      </c>
      <c r="M300" s="2">
        <f>IFERROR(__xludf.DUMMYFUNCTION("""COMPUTED_VALUE"""),45728.66666666667)</f>
        <v>45728.66667</v>
      </c>
      <c r="N300" s="1">
        <f>IFERROR(__xludf.DUMMYFUNCTION("""COMPUTED_VALUE"""),2.5317446E7)</f>
        <v>25317446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IFERROR(__xludf.DUMMYFUNCTION("""COMPUTED_VALUE"""),1324.59)</f>
        <v>1324.59</v>
      </c>
      <c r="D301" s="2">
        <f>IFERROR(__xludf.DUMMYFUNCTION("""COMPUTED_VALUE"""),45729.66666666667)</f>
        <v>45729.66667</v>
      </c>
      <c r="E301" s="1">
        <f>IFERROR(__xludf.DUMMYFUNCTION("""COMPUTED_VALUE"""),1331.78)</f>
        <v>1331.78</v>
      </c>
      <c r="G301" s="2">
        <f>IFERROR(__xludf.DUMMYFUNCTION("""COMPUTED_VALUE"""),45729.66666666667)</f>
        <v>45729.66667</v>
      </c>
      <c r="H301" s="1">
        <f>IFERROR(__xludf.DUMMYFUNCTION("""COMPUTED_VALUE"""),1318.2)</f>
        <v>1318.2</v>
      </c>
      <c r="J301" s="2">
        <f>IFERROR(__xludf.DUMMYFUNCTION("""COMPUTED_VALUE"""),45729.66666666667)</f>
        <v>45729.66667</v>
      </c>
      <c r="K301" s="1">
        <f>IFERROR(__xludf.DUMMYFUNCTION("""COMPUTED_VALUE"""),1325.29)</f>
        <v>1325.29</v>
      </c>
      <c r="M301" s="2">
        <f>IFERROR(__xludf.DUMMYFUNCTION("""COMPUTED_VALUE"""),45729.66666666667)</f>
        <v>45729.66667</v>
      </c>
      <c r="N301" s="1">
        <f>IFERROR(__xludf.DUMMYFUNCTION("""COMPUTED_VALUE"""),1.6951886E7)</f>
        <v>16951886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IFERROR(__xludf.DUMMYFUNCTION("""COMPUTED_VALUE"""),1322.73)</f>
        <v>1322.73</v>
      </c>
      <c r="D302" s="2">
        <f>IFERROR(__xludf.DUMMYFUNCTION("""COMPUTED_VALUE"""),45730.66666666667)</f>
        <v>45730.66667</v>
      </c>
      <c r="E302" s="1">
        <f>IFERROR(__xludf.DUMMYFUNCTION("""COMPUTED_VALUE"""),1324.12)</f>
        <v>1324.12</v>
      </c>
      <c r="G302" s="2">
        <f>IFERROR(__xludf.DUMMYFUNCTION("""COMPUTED_VALUE"""),45730.66666666667)</f>
        <v>45730.66667</v>
      </c>
      <c r="H302" s="1">
        <f>IFERROR(__xludf.DUMMYFUNCTION("""COMPUTED_VALUE"""),1310.86)</f>
        <v>1310.86</v>
      </c>
      <c r="J302" s="2">
        <f>IFERROR(__xludf.DUMMYFUNCTION("""COMPUTED_VALUE"""),45730.66666666667)</f>
        <v>45730.66667</v>
      </c>
      <c r="K302" s="1">
        <f>IFERROR(__xludf.DUMMYFUNCTION("""COMPUTED_VALUE"""),1319.81)</f>
        <v>1319.81</v>
      </c>
      <c r="M302" s="2">
        <f>IFERROR(__xludf.DUMMYFUNCTION("""COMPUTED_VALUE"""),45730.66666666667)</f>
        <v>45730.66667</v>
      </c>
      <c r="N302" s="1">
        <f>IFERROR(__xludf.DUMMYFUNCTION("""COMPUTED_VALUE"""),1.5315287E7)</f>
        <v>15315287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IFERROR(__xludf.DUMMYFUNCTION("""COMPUTED_VALUE"""),1322.88)</f>
        <v>1322.88</v>
      </c>
      <c r="D303" s="2">
        <f>IFERROR(__xludf.DUMMYFUNCTION("""COMPUTED_VALUE"""),45733.66666666667)</f>
        <v>45733.66667</v>
      </c>
      <c r="E303" s="1">
        <f>IFERROR(__xludf.DUMMYFUNCTION("""COMPUTED_VALUE"""),1341.13)</f>
        <v>1341.13</v>
      </c>
      <c r="G303" s="2">
        <f>IFERROR(__xludf.DUMMYFUNCTION("""COMPUTED_VALUE"""),45733.66666666667)</f>
        <v>45733.66667</v>
      </c>
      <c r="H303" s="1">
        <f>IFERROR(__xludf.DUMMYFUNCTION("""COMPUTED_VALUE"""),1321.36)</f>
        <v>1321.36</v>
      </c>
      <c r="J303" s="2">
        <f>IFERROR(__xludf.DUMMYFUNCTION("""COMPUTED_VALUE"""),45733.66666666667)</f>
        <v>45733.66667</v>
      </c>
      <c r="K303" s="1">
        <f>IFERROR(__xludf.DUMMYFUNCTION("""COMPUTED_VALUE"""),1332.16)</f>
        <v>1332.16</v>
      </c>
      <c r="M303" s="2">
        <f>IFERROR(__xludf.DUMMYFUNCTION("""COMPUTED_VALUE"""),45733.66666666667)</f>
        <v>45733.66667</v>
      </c>
      <c r="N303" s="1">
        <f>IFERROR(__xludf.DUMMYFUNCTION("""COMPUTED_VALUE"""),1.9660568E7)</f>
        <v>19660568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IFERROR(__xludf.DUMMYFUNCTION("""COMPUTED_VALUE"""),1331.66)</f>
        <v>1331.66</v>
      </c>
      <c r="D304" s="2">
        <f>IFERROR(__xludf.DUMMYFUNCTION("""COMPUTED_VALUE"""),45734.66666666667)</f>
        <v>45734.66667</v>
      </c>
      <c r="E304" s="1">
        <f>IFERROR(__xludf.DUMMYFUNCTION("""COMPUTED_VALUE"""),1334.82)</f>
        <v>1334.82</v>
      </c>
      <c r="G304" s="2">
        <f>IFERROR(__xludf.DUMMYFUNCTION("""COMPUTED_VALUE"""),45734.66666666667)</f>
        <v>45734.66667</v>
      </c>
      <c r="H304" s="1">
        <f>IFERROR(__xludf.DUMMYFUNCTION("""COMPUTED_VALUE"""),1315.02)</f>
        <v>1315.02</v>
      </c>
      <c r="J304" s="2">
        <f>IFERROR(__xludf.DUMMYFUNCTION("""COMPUTED_VALUE"""),45734.66666666667)</f>
        <v>45734.66667</v>
      </c>
      <c r="K304" s="1">
        <f>IFERROR(__xludf.DUMMYFUNCTION("""COMPUTED_VALUE"""),1316.02)</f>
        <v>1316.02</v>
      </c>
      <c r="M304" s="2">
        <f>IFERROR(__xludf.DUMMYFUNCTION("""COMPUTED_VALUE"""),45734.66666666667)</f>
        <v>45734.66667</v>
      </c>
      <c r="N304" s="1">
        <f>IFERROR(__xludf.DUMMYFUNCTION("""COMPUTED_VALUE"""),1.4765087E7)</f>
        <v>14765087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IFERROR(__xludf.DUMMYFUNCTION("""COMPUTED_VALUE"""),1316.35)</f>
        <v>1316.35</v>
      </c>
      <c r="D305" s="2">
        <f>IFERROR(__xludf.DUMMYFUNCTION("""COMPUTED_VALUE"""),45735.66666666667)</f>
        <v>45735.66667</v>
      </c>
      <c r="E305" s="1">
        <f>IFERROR(__xludf.DUMMYFUNCTION("""COMPUTED_VALUE"""),1324.21)</f>
        <v>1324.21</v>
      </c>
      <c r="G305" s="2">
        <f>IFERROR(__xludf.DUMMYFUNCTION("""COMPUTED_VALUE"""),45735.66666666667)</f>
        <v>45735.66667</v>
      </c>
      <c r="H305" s="1">
        <f>IFERROR(__xludf.DUMMYFUNCTION("""COMPUTED_VALUE"""),1312.31)</f>
        <v>1312.31</v>
      </c>
      <c r="J305" s="2">
        <f>IFERROR(__xludf.DUMMYFUNCTION("""COMPUTED_VALUE"""),45735.66666666667)</f>
        <v>45735.66667</v>
      </c>
      <c r="K305" s="1">
        <f>IFERROR(__xludf.DUMMYFUNCTION("""COMPUTED_VALUE"""),1323.2)</f>
        <v>1323.2</v>
      </c>
      <c r="M305" s="2">
        <f>IFERROR(__xludf.DUMMYFUNCTION("""COMPUTED_VALUE"""),45735.66666666667)</f>
        <v>45735.66667</v>
      </c>
      <c r="N305" s="1">
        <f>IFERROR(__xludf.DUMMYFUNCTION("""COMPUTED_VALUE"""),2.1135049E7)</f>
        <v>21135049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IFERROR(__xludf.DUMMYFUNCTION("""COMPUTED_VALUE"""),1323.25)</f>
        <v>1323.25</v>
      </c>
      <c r="D306" s="2">
        <f>IFERROR(__xludf.DUMMYFUNCTION("""COMPUTED_VALUE"""),45736.66666666667)</f>
        <v>45736.66667</v>
      </c>
      <c r="E306" s="1">
        <f>IFERROR(__xludf.DUMMYFUNCTION("""COMPUTED_VALUE"""),1327.05)</f>
        <v>1327.05</v>
      </c>
      <c r="G306" s="2">
        <f>IFERROR(__xludf.DUMMYFUNCTION("""COMPUTED_VALUE"""),45736.66666666667)</f>
        <v>45736.66667</v>
      </c>
      <c r="H306" s="1">
        <f>IFERROR(__xludf.DUMMYFUNCTION("""COMPUTED_VALUE"""),1304.11)</f>
        <v>1304.11</v>
      </c>
      <c r="J306" s="2">
        <f>IFERROR(__xludf.DUMMYFUNCTION("""COMPUTED_VALUE"""),45736.66666666667)</f>
        <v>45736.66667</v>
      </c>
      <c r="K306" s="1">
        <f>IFERROR(__xludf.DUMMYFUNCTION("""COMPUTED_VALUE"""),1316.84)</f>
        <v>1316.84</v>
      </c>
      <c r="M306" s="2">
        <f>IFERROR(__xludf.DUMMYFUNCTION("""COMPUTED_VALUE"""),45736.66666666667)</f>
        <v>45736.66667</v>
      </c>
      <c r="N306" s="1">
        <f>IFERROR(__xludf.DUMMYFUNCTION("""COMPUTED_VALUE"""),1.9863786E7)</f>
        <v>19863786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IFERROR(__xludf.DUMMYFUNCTION("""COMPUTED_VALUE"""),1314.58)</f>
        <v>1314.58</v>
      </c>
      <c r="D307" s="2">
        <f>IFERROR(__xludf.DUMMYFUNCTION("""COMPUTED_VALUE"""),45737.66666666667)</f>
        <v>45737.66667</v>
      </c>
      <c r="E307" s="1">
        <f>IFERROR(__xludf.DUMMYFUNCTION("""COMPUTED_VALUE"""),1323.5)</f>
        <v>1323.5</v>
      </c>
      <c r="G307" s="2">
        <f>IFERROR(__xludf.DUMMYFUNCTION("""COMPUTED_VALUE"""),45737.66666666667)</f>
        <v>45737.66667</v>
      </c>
      <c r="H307" s="1">
        <f>IFERROR(__xludf.DUMMYFUNCTION("""COMPUTED_VALUE"""),1307.16)</f>
        <v>1307.16</v>
      </c>
      <c r="J307" s="2">
        <f>IFERROR(__xludf.DUMMYFUNCTION("""COMPUTED_VALUE"""),45737.66666666667)</f>
        <v>45737.66667</v>
      </c>
      <c r="K307" s="1">
        <f>IFERROR(__xludf.DUMMYFUNCTION("""COMPUTED_VALUE"""),1311.13)</f>
        <v>1311.13</v>
      </c>
      <c r="M307" s="2">
        <f>IFERROR(__xludf.DUMMYFUNCTION("""COMPUTED_VALUE"""),45737.66666666667)</f>
        <v>45737.66667</v>
      </c>
      <c r="N307" s="1">
        <f>IFERROR(__xludf.DUMMYFUNCTION("""COMPUTED_VALUE"""),3.7972868E7)</f>
        <v>37972868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IFERROR(__xludf.DUMMYFUNCTION("""COMPUTED_VALUE"""),1310.58)</f>
        <v>1310.58</v>
      </c>
      <c r="D308" s="2">
        <f>IFERROR(__xludf.DUMMYFUNCTION("""COMPUTED_VALUE"""),45740.66666666667)</f>
        <v>45740.66667</v>
      </c>
      <c r="E308" s="1">
        <f>IFERROR(__xludf.DUMMYFUNCTION("""COMPUTED_VALUE"""),1314.52)</f>
        <v>1314.52</v>
      </c>
      <c r="G308" s="2">
        <f>IFERROR(__xludf.DUMMYFUNCTION("""COMPUTED_VALUE"""),45740.66666666667)</f>
        <v>45740.66667</v>
      </c>
      <c r="H308" s="1">
        <f>IFERROR(__xludf.DUMMYFUNCTION("""COMPUTED_VALUE"""),1302.4)</f>
        <v>1302.4</v>
      </c>
      <c r="J308" s="2">
        <f>IFERROR(__xludf.DUMMYFUNCTION("""COMPUTED_VALUE"""),45740.66666666667)</f>
        <v>45740.66667</v>
      </c>
      <c r="K308" s="1">
        <f>IFERROR(__xludf.DUMMYFUNCTION("""COMPUTED_VALUE"""),1305.42)</f>
        <v>1305.42</v>
      </c>
      <c r="M308" s="2">
        <f>IFERROR(__xludf.DUMMYFUNCTION("""COMPUTED_VALUE"""),45740.66666666667)</f>
        <v>45740.66667</v>
      </c>
      <c r="N308" s="1">
        <f>IFERROR(__xludf.DUMMYFUNCTION("""COMPUTED_VALUE"""),1.6853724E7)</f>
        <v>16853724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IFERROR(__xludf.DUMMYFUNCTION("""COMPUTED_VALUE"""),1303.58)</f>
        <v>1303.58</v>
      </c>
      <c r="D309" s="2">
        <f>IFERROR(__xludf.DUMMYFUNCTION("""COMPUTED_VALUE"""),45741.66666666667)</f>
        <v>45741.66667</v>
      </c>
      <c r="E309" s="1">
        <f>IFERROR(__xludf.DUMMYFUNCTION("""COMPUTED_VALUE"""),1303.77)</f>
        <v>1303.77</v>
      </c>
      <c r="G309" s="2">
        <f>IFERROR(__xludf.DUMMYFUNCTION("""COMPUTED_VALUE"""),45741.66666666667)</f>
        <v>45741.66667</v>
      </c>
      <c r="H309" s="1">
        <f>IFERROR(__xludf.DUMMYFUNCTION("""COMPUTED_VALUE"""),1280.58)</f>
        <v>1280.58</v>
      </c>
      <c r="J309" s="2">
        <f>IFERROR(__xludf.DUMMYFUNCTION("""COMPUTED_VALUE"""),45741.66666666667)</f>
        <v>45741.66667</v>
      </c>
      <c r="K309" s="1">
        <f>IFERROR(__xludf.DUMMYFUNCTION("""COMPUTED_VALUE"""),1284.85)</f>
        <v>1284.85</v>
      </c>
      <c r="M309" s="2">
        <f>IFERROR(__xludf.DUMMYFUNCTION("""COMPUTED_VALUE"""),45741.66666666667)</f>
        <v>45741.66667</v>
      </c>
      <c r="N309" s="1">
        <f>IFERROR(__xludf.DUMMYFUNCTION("""COMPUTED_VALUE"""),1.8643767E7)</f>
        <v>18643767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IFERROR(__xludf.DUMMYFUNCTION("""COMPUTED_VALUE"""),1284.86)</f>
        <v>1284.86</v>
      </c>
      <c r="D310" s="2">
        <f>IFERROR(__xludf.DUMMYFUNCTION("""COMPUTED_VALUE"""),45742.66666666667)</f>
        <v>45742.66667</v>
      </c>
      <c r="E310" s="1">
        <f>IFERROR(__xludf.DUMMYFUNCTION("""COMPUTED_VALUE"""),1315.7)</f>
        <v>1315.7</v>
      </c>
      <c r="G310" s="2">
        <f>IFERROR(__xludf.DUMMYFUNCTION("""COMPUTED_VALUE"""),45742.66666666667)</f>
        <v>45742.66667</v>
      </c>
      <c r="H310" s="1">
        <f>IFERROR(__xludf.DUMMYFUNCTION("""COMPUTED_VALUE"""),1284.86)</f>
        <v>1284.86</v>
      </c>
      <c r="J310" s="2">
        <f>IFERROR(__xludf.DUMMYFUNCTION("""COMPUTED_VALUE"""),45742.66666666667)</f>
        <v>45742.66667</v>
      </c>
      <c r="K310" s="1">
        <f>IFERROR(__xludf.DUMMYFUNCTION("""COMPUTED_VALUE"""),1313.5)</f>
        <v>1313.5</v>
      </c>
      <c r="M310" s="2">
        <f>IFERROR(__xludf.DUMMYFUNCTION("""COMPUTED_VALUE"""),45742.66666666667)</f>
        <v>45742.66667</v>
      </c>
      <c r="N310" s="1">
        <f>IFERROR(__xludf.DUMMYFUNCTION("""COMPUTED_VALUE"""),1.7921379E7)</f>
        <v>17921379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IFERROR(__xludf.DUMMYFUNCTION("""COMPUTED_VALUE"""),1323.17)</f>
        <v>1323.17</v>
      </c>
      <c r="D311" s="2">
        <f>IFERROR(__xludf.DUMMYFUNCTION("""COMPUTED_VALUE"""),45743.66666666667)</f>
        <v>45743.66667</v>
      </c>
      <c r="E311" s="1">
        <f>IFERROR(__xludf.DUMMYFUNCTION("""COMPUTED_VALUE"""),1332.2)</f>
        <v>1332.2</v>
      </c>
      <c r="G311" s="2">
        <f>IFERROR(__xludf.DUMMYFUNCTION("""COMPUTED_VALUE"""),45743.66666666667)</f>
        <v>45743.66667</v>
      </c>
      <c r="H311" s="1">
        <f>IFERROR(__xludf.DUMMYFUNCTION("""COMPUTED_VALUE"""),1315.99)</f>
        <v>1315.99</v>
      </c>
      <c r="J311" s="2">
        <f>IFERROR(__xludf.DUMMYFUNCTION("""COMPUTED_VALUE"""),45743.66666666667)</f>
        <v>45743.66667</v>
      </c>
      <c r="K311" s="1">
        <f>IFERROR(__xludf.DUMMYFUNCTION("""COMPUTED_VALUE"""),1330.29)</f>
        <v>1330.29</v>
      </c>
      <c r="M311" s="2">
        <f>IFERROR(__xludf.DUMMYFUNCTION("""COMPUTED_VALUE"""),45743.66666666667)</f>
        <v>45743.66667</v>
      </c>
      <c r="N311" s="1">
        <f>IFERROR(__xludf.DUMMYFUNCTION("""COMPUTED_VALUE"""),1.2797259E7)</f>
        <v>12797259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IFERROR(__xludf.DUMMYFUNCTION("""COMPUTED_VALUE"""),1337.58)</f>
        <v>1337.58</v>
      </c>
      <c r="D312" s="2">
        <f>IFERROR(__xludf.DUMMYFUNCTION("""COMPUTED_VALUE"""),45744.66666666667)</f>
        <v>45744.66667</v>
      </c>
      <c r="E312" s="1">
        <f>IFERROR(__xludf.DUMMYFUNCTION("""COMPUTED_VALUE"""),1337.91)</f>
        <v>1337.91</v>
      </c>
      <c r="G312" s="2">
        <f>IFERROR(__xludf.DUMMYFUNCTION("""COMPUTED_VALUE"""),45744.66666666667)</f>
        <v>45744.66667</v>
      </c>
      <c r="H312" s="1">
        <f>IFERROR(__xludf.DUMMYFUNCTION("""COMPUTED_VALUE"""),1323.33)</f>
        <v>1323.33</v>
      </c>
      <c r="J312" s="2">
        <f>IFERROR(__xludf.DUMMYFUNCTION("""COMPUTED_VALUE"""),45744.66666666667)</f>
        <v>45744.66667</v>
      </c>
      <c r="K312" s="1">
        <f>IFERROR(__xludf.DUMMYFUNCTION("""COMPUTED_VALUE"""),1326.54)</f>
        <v>1326.54</v>
      </c>
      <c r="M312" s="2">
        <f>IFERROR(__xludf.DUMMYFUNCTION("""COMPUTED_VALUE"""),45744.66666666667)</f>
        <v>45744.66667</v>
      </c>
      <c r="N312" s="1">
        <f>IFERROR(__xludf.DUMMYFUNCTION("""COMPUTED_VALUE"""),1.2464215E7)</f>
        <v>12464215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IFERROR(__xludf.DUMMYFUNCTION("""COMPUTED_VALUE"""),1327.6)</f>
        <v>1327.6</v>
      </c>
      <c r="D313" s="2">
        <f>IFERROR(__xludf.DUMMYFUNCTION("""COMPUTED_VALUE"""),45747.66666666667)</f>
        <v>45747.66667</v>
      </c>
      <c r="E313" s="1">
        <f>IFERROR(__xludf.DUMMYFUNCTION("""COMPUTED_VALUE"""),1347.8)</f>
        <v>1347.8</v>
      </c>
      <c r="G313" s="2">
        <f>IFERROR(__xludf.DUMMYFUNCTION("""COMPUTED_VALUE"""),45747.66666666667)</f>
        <v>45747.66667</v>
      </c>
      <c r="H313" s="1">
        <f>IFERROR(__xludf.DUMMYFUNCTION("""COMPUTED_VALUE"""),1327.6)</f>
        <v>1327.6</v>
      </c>
      <c r="J313" s="2">
        <f>IFERROR(__xludf.DUMMYFUNCTION("""COMPUTED_VALUE"""),45747.66666666667)</f>
        <v>45747.66667</v>
      </c>
      <c r="K313" s="1">
        <f>IFERROR(__xludf.DUMMYFUNCTION("""COMPUTED_VALUE"""),1343.49)</f>
        <v>1343.49</v>
      </c>
      <c r="M313" s="2">
        <f>IFERROR(__xludf.DUMMYFUNCTION("""COMPUTED_VALUE"""),45747.66666666667)</f>
        <v>45747.66667</v>
      </c>
      <c r="N313" s="1">
        <f>IFERROR(__xludf.DUMMYFUNCTION("""COMPUTED_VALUE"""),2.446923E7)</f>
        <v>24469230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IFERROR(__xludf.DUMMYFUNCTION("""COMPUTED_VALUE"""),1345.57)</f>
        <v>1345.57</v>
      </c>
      <c r="D314" s="2">
        <f>IFERROR(__xludf.DUMMYFUNCTION("""COMPUTED_VALUE"""),45748.66666666667)</f>
        <v>45748.66667</v>
      </c>
      <c r="E314" s="1">
        <f>IFERROR(__xludf.DUMMYFUNCTION("""COMPUTED_VALUE"""),1349.84)</f>
        <v>1349.84</v>
      </c>
      <c r="G314" s="2">
        <f>IFERROR(__xludf.DUMMYFUNCTION("""COMPUTED_VALUE"""),45748.66666666667)</f>
        <v>45748.66667</v>
      </c>
      <c r="H314" s="1">
        <f>IFERROR(__xludf.DUMMYFUNCTION("""COMPUTED_VALUE"""),1334.41)</f>
        <v>1334.41</v>
      </c>
      <c r="J314" s="2">
        <f>IFERROR(__xludf.DUMMYFUNCTION("""COMPUTED_VALUE"""),45748.66666666667)</f>
        <v>45748.66667</v>
      </c>
      <c r="K314" s="1">
        <f>IFERROR(__xludf.DUMMYFUNCTION("""COMPUTED_VALUE"""),1345.11)</f>
        <v>1345.11</v>
      </c>
      <c r="M314" s="2">
        <f>IFERROR(__xludf.DUMMYFUNCTION("""COMPUTED_VALUE"""),45748.66666666667)</f>
        <v>45748.66667</v>
      </c>
      <c r="N314" s="1">
        <f>IFERROR(__xludf.DUMMYFUNCTION("""COMPUTED_VALUE"""),1.7038639E7)</f>
        <v>17038639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IFERROR(__xludf.DUMMYFUNCTION("""COMPUTED_VALUE"""),1342.8)</f>
        <v>1342.8</v>
      </c>
      <c r="D315" s="2">
        <f>IFERROR(__xludf.DUMMYFUNCTION("""COMPUTED_VALUE"""),45749.66666666667)</f>
        <v>45749.66667</v>
      </c>
      <c r="E315" s="1">
        <f>IFERROR(__xludf.DUMMYFUNCTION("""COMPUTED_VALUE"""),1347.65)</f>
        <v>1347.65</v>
      </c>
      <c r="G315" s="2">
        <f>IFERROR(__xludf.DUMMYFUNCTION("""COMPUTED_VALUE"""),45749.66666666667)</f>
        <v>45749.66667</v>
      </c>
      <c r="H315" s="1">
        <f>IFERROR(__xludf.DUMMYFUNCTION("""COMPUTED_VALUE"""),1328.23)</f>
        <v>1328.23</v>
      </c>
      <c r="J315" s="2">
        <f>IFERROR(__xludf.DUMMYFUNCTION("""COMPUTED_VALUE"""),45749.66666666667)</f>
        <v>45749.66667</v>
      </c>
      <c r="K315" s="1">
        <f>IFERROR(__xludf.DUMMYFUNCTION("""COMPUTED_VALUE"""),1337.74)</f>
        <v>1337.74</v>
      </c>
      <c r="M315" s="2">
        <f>IFERROR(__xludf.DUMMYFUNCTION("""COMPUTED_VALUE"""),45749.66666666667)</f>
        <v>45749.66667</v>
      </c>
      <c r="N315" s="1">
        <f>IFERROR(__xludf.DUMMYFUNCTION("""COMPUTED_VALUE"""),1.6147072E7)</f>
        <v>16147072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IFERROR(__xludf.DUMMYFUNCTION("""COMPUTED_VALUE"""),1343.86)</f>
        <v>1343.86</v>
      </c>
      <c r="D316" s="2">
        <f>IFERROR(__xludf.DUMMYFUNCTION("""COMPUTED_VALUE"""),45750.66666666667)</f>
        <v>45750.66667</v>
      </c>
      <c r="E316" s="1">
        <f>IFERROR(__xludf.DUMMYFUNCTION("""COMPUTED_VALUE"""),1377.19)</f>
        <v>1377.19</v>
      </c>
      <c r="G316" s="2">
        <f>IFERROR(__xludf.DUMMYFUNCTION("""COMPUTED_VALUE"""),45750.66666666667)</f>
        <v>45750.66667</v>
      </c>
      <c r="H316" s="1">
        <f>IFERROR(__xludf.DUMMYFUNCTION("""COMPUTED_VALUE"""),1343.86)</f>
        <v>1343.86</v>
      </c>
      <c r="J316" s="2">
        <f>IFERROR(__xludf.DUMMYFUNCTION("""COMPUTED_VALUE"""),45750.66666666667)</f>
        <v>45750.66667</v>
      </c>
      <c r="K316" s="1">
        <f>IFERROR(__xludf.DUMMYFUNCTION("""COMPUTED_VALUE"""),1361.98)</f>
        <v>1361.98</v>
      </c>
      <c r="M316" s="2">
        <f>IFERROR(__xludf.DUMMYFUNCTION("""COMPUTED_VALUE"""),45750.66666666667)</f>
        <v>45750.66667</v>
      </c>
      <c r="N316" s="1">
        <f>IFERROR(__xludf.DUMMYFUNCTION("""COMPUTED_VALUE"""),2.208385E7)</f>
        <v>22083850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IFERROR(__xludf.DUMMYFUNCTION("""COMPUTED_VALUE"""),1364.58)</f>
        <v>1364.58</v>
      </c>
      <c r="D317" s="2">
        <f>IFERROR(__xludf.DUMMYFUNCTION("""COMPUTED_VALUE"""),45751.66666666667)</f>
        <v>45751.66667</v>
      </c>
      <c r="E317" s="1">
        <f>IFERROR(__xludf.DUMMYFUNCTION("""COMPUTED_VALUE"""),1372.37)</f>
        <v>1372.37</v>
      </c>
      <c r="G317" s="2">
        <f>IFERROR(__xludf.DUMMYFUNCTION("""COMPUTED_VALUE"""),45751.66666666667)</f>
        <v>45751.66667</v>
      </c>
      <c r="H317" s="1">
        <f>IFERROR(__xludf.DUMMYFUNCTION("""COMPUTED_VALUE"""),1294.41)</f>
        <v>1294.41</v>
      </c>
      <c r="J317" s="2">
        <f>IFERROR(__xludf.DUMMYFUNCTION("""COMPUTED_VALUE"""),45751.66666666667)</f>
        <v>45751.66667</v>
      </c>
      <c r="K317" s="1">
        <f>IFERROR(__xludf.DUMMYFUNCTION("""COMPUTED_VALUE"""),1296.0)</f>
        <v>1296</v>
      </c>
      <c r="M317" s="2">
        <f>IFERROR(__xludf.DUMMYFUNCTION("""COMPUTED_VALUE"""),45751.66666666667)</f>
        <v>45751.66667</v>
      </c>
      <c r="N317" s="1">
        <f>IFERROR(__xludf.DUMMYFUNCTION("""COMPUTED_VALUE"""),2.9747444E7)</f>
        <v>29747444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IFERROR(__xludf.DUMMYFUNCTION("""COMPUTED_VALUE"""),1292.29)</f>
        <v>1292.29</v>
      </c>
      <c r="D318" s="2">
        <f>IFERROR(__xludf.DUMMYFUNCTION("""COMPUTED_VALUE"""),45754.66666666667)</f>
        <v>45754.66667</v>
      </c>
      <c r="E318" s="1">
        <f>IFERROR(__xludf.DUMMYFUNCTION("""COMPUTED_VALUE"""),1299.99)</f>
        <v>1299.99</v>
      </c>
      <c r="G318" s="2">
        <f>IFERROR(__xludf.DUMMYFUNCTION("""COMPUTED_VALUE"""),45754.66666666667)</f>
        <v>45754.66667</v>
      </c>
      <c r="H318" s="1">
        <f>IFERROR(__xludf.DUMMYFUNCTION("""COMPUTED_VALUE"""),1256.94)</f>
        <v>1256.94</v>
      </c>
      <c r="J318" s="2">
        <f>IFERROR(__xludf.DUMMYFUNCTION("""COMPUTED_VALUE"""),45754.66666666667)</f>
        <v>45754.66667</v>
      </c>
      <c r="K318" s="1">
        <f>IFERROR(__xludf.DUMMYFUNCTION("""COMPUTED_VALUE"""),1265.54)</f>
        <v>1265.54</v>
      </c>
      <c r="M318" s="2">
        <f>IFERROR(__xludf.DUMMYFUNCTION("""COMPUTED_VALUE"""),45754.66666666667)</f>
        <v>45754.66667</v>
      </c>
      <c r="N318" s="1">
        <f>IFERROR(__xludf.DUMMYFUNCTION("""COMPUTED_VALUE"""),3.2818485E7)</f>
        <v>32818485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IFERROR(__xludf.DUMMYFUNCTION("""COMPUTED_VALUE"""),1268.05)</f>
        <v>1268.05</v>
      </c>
      <c r="D319" s="2">
        <f>IFERROR(__xludf.DUMMYFUNCTION("""COMPUTED_VALUE"""),45755.66666666667)</f>
        <v>45755.66667</v>
      </c>
      <c r="E319" s="1">
        <f>IFERROR(__xludf.DUMMYFUNCTION("""COMPUTED_VALUE"""),1286.65)</f>
        <v>1286.65</v>
      </c>
      <c r="G319" s="2">
        <f>IFERROR(__xludf.DUMMYFUNCTION("""COMPUTED_VALUE"""),45755.66666666667)</f>
        <v>45755.66667</v>
      </c>
      <c r="H319" s="1">
        <f>IFERROR(__xludf.DUMMYFUNCTION("""COMPUTED_VALUE"""),1239.53)</f>
        <v>1239.53</v>
      </c>
      <c r="J319" s="2">
        <f>IFERROR(__xludf.DUMMYFUNCTION("""COMPUTED_VALUE"""),45755.66666666667)</f>
        <v>45755.66667</v>
      </c>
      <c r="K319" s="1">
        <f>IFERROR(__xludf.DUMMYFUNCTION("""COMPUTED_VALUE"""),1251.89)</f>
        <v>1251.89</v>
      </c>
      <c r="M319" s="2">
        <f>IFERROR(__xludf.DUMMYFUNCTION("""COMPUTED_VALUE"""),45755.66666666667)</f>
        <v>45755.66667</v>
      </c>
      <c r="N319" s="1">
        <f>IFERROR(__xludf.DUMMYFUNCTION("""COMPUTED_VALUE"""),2.5177716E7)</f>
        <v>25177716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IFERROR(__xludf.DUMMYFUNCTION("""COMPUTED_VALUE"""),1248.61)</f>
        <v>1248.61</v>
      </c>
      <c r="D320" s="2">
        <f>IFERROR(__xludf.DUMMYFUNCTION("""COMPUTED_VALUE"""),45756.66666666667)</f>
        <v>45756.66667</v>
      </c>
      <c r="E320" s="1">
        <f>IFERROR(__xludf.DUMMYFUNCTION("""COMPUTED_VALUE"""),1297.34)</f>
        <v>1297.34</v>
      </c>
      <c r="G320" s="2">
        <f>IFERROR(__xludf.DUMMYFUNCTION("""COMPUTED_VALUE"""),45756.66666666667)</f>
        <v>45756.66667</v>
      </c>
      <c r="H320" s="1">
        <f>IFERROR(__xludf.DUMMYFUNCTION("""COMPUTED_VALUE"""),1237.99)</f>
        <v>1237.99</v>
      </c>
      <c r="J320" s="2">
        <f>IFERROR(__xludf.DUMMYFUNCTION("""COMPUTED_VALUE"""),45756.66666666667)</f>
        <v>45756.66667</v>
      </c>
      <c r="K320" s="1">
        <f>IFERROR(__xludf.DUMMYFUNCTION("""COMPUTED_VALUE"""),1279.51)</f>
        <v>1279.51</v>
      </c>
      <c r="M320" s="2">
        <f>IFERROR(__xludf.DUMMYFUNCTION("""COMPUTED_VALUE"""),45756.66666666667)</f>
        <v>45756.66667</v>
      </c>
      <c r="N320" s="1">
        <f>IFERROR(__xludf.DUMMYFUNCTION("""COMPUTED_VALUE"""),2.5799878E7)</f>
        <v>25799878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IFERROR(__xludf.DUMMYFUNCTION("""COMPUTED_VALUE"""),1283.42)</f>
        <v>1283.42</v>
      </c>
      <c r="D321" s="2">
        <f>IFERROR(__xludf.DUMMYFUNCTION("""COMPUTED_VALUE"""),45757.66666666667)</f>
        <v>45757.66667</v>
      </c>
      <c r="E321" s="1">
        <f>IFERROR(__xludf.DUMMYFUNCTION("""COMPUTED_VALUE"""),1303.67)</f>
        <v>1303.67</v>
      </c>
      <c r="G321" s="2">
        <f>IFERROR(__xludf.DUMMYFUNCTION("""COMPUTED_VALUE"""),45757.66666666667)</f>
        <v>45757.66667</v>
      </c>
      <c r="H321" s="1">
        <f>IFERROR(__xludf.DUMMYFUNCTION("""COMPUTED_VALUE"""),1269.66)</f>
        <v>1269.66</v>
      </c>
      <c r="J321" s="2">
        <f>IFERROR(__xludf.DUMMYFUNCTION("""COMPUTED_VALUE"""),45757.66666666667)</f>
        <v>45757.66667</v>
      </c>
      <c r="K321" s="1">
        <f>IFERROR(__xludf.DUMMYFUNCTION("""COMPUTED_VALUE"""),1292.6)</f>
        <v>1292.6</v>
      </c>
      <c r="M321" s="2">
        <f>IFERROR(__xludf.DUMMYFUNCTION("""COMPUTED_VALUE"""),45757.66666666667)</f>
        <v>45757.66667</v>
      </c>
      <c r="N321" s="1">
        <f>IFERROR(__xludf.DUMMYFUNCTION("""COMPUTED_VALUE"""),2.3844959E7)</f>
        <v>23844959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IFERROR(__xludf.DUMMYFUNCTION("""COMPUTED_VALUE"""),1290.05)</f>
        <v>1290.05</v>
      </c>
      <c r="D322" s="2">
        <f>IFERROR(__xludf.DUMMYFUNCTION("""COMPUTED_VALUE"""),45758.66666666667)</f>
        <v>45758.66667</v>
      </c>
      <c r="E322" s="1">
        <f>IFERROR(__xludf.DUMMYFUNCTION("""COMPUTED_VALUE"""),1326.11)</f>
        <v>1326.11</v>
      </c>
      <c r="G322" s="2">
        <f>IFERROR(__xludf.DUMMYFUNCTION("""COMPUTED_VALUE"""),45758.66666666667)</f>
        <v>45758.66667</v>
      </c>
      <c r="H322" s="1">
        <f>IFERROR(__xludf.DUMMYFUNCTION("""COMPUTED_VALUE"""),1286.31)</f>
        <v>1286.31</v>
      </c>
      <c r="J322" s="2">
        <f>IFERROR(__xludf.DUMMYFUNCTION("""COMPUTED_VALUE"""),45758.66666666667)</f>
        <v>45758.66667</v>
      </c>
      <c r="K322" s="1">
        <f>IFERROR(__xludf.DUMMYFUNCTION("""COMPUTED_VALUE"""),1317.7)</f>
        <v>1317.7</v>
      </c>
      <c r="M322" s="2">
        <f>IFERROR(__xludf.DUMMYFUNCTION("""COMPUTED_VALUE"""),45758.66666666667)</f>
        <v>45758.66667</v>
      </c>
      <c r="N322" s="1">
        <f>IFERROR(__xludf.DUMMYFUNCTION("""COMPUTED_VALUE"""),1.9108142E7)</f>
        <v>19108142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IFERROR(__xludf.DUMMYFUNCTION("""COMPUTED_VALUE"""),1318.62)</f>
        <v>1318.62</v>
      </c>
      <c r="D323" s="2">
        <f>IFERROR(__xludf.DUMMYFUNCTION("""COMPUTED_VALUE"""),45761.66666666667)</f>
        <v>45761.66667</v>
      </c>
      <c r="E323" s="1">
        <f>IFERROR(__xludf.DUMMYFUNCTION("""COMPUTED_VALUE"""),1340.76)</f>
        <v>1340.76</v>
      </c>
      <c r="G323" s="2">
        <f>IFERROR(__xludf.DUMMYFUNCTION("""COMPUTED_VALUE"""),45761.66666666667)</f>
        <v>45761.66667</v>
      </c>
      <c r="H323" s="1">
        <f>IFERROR(__xludf.DUMMYFUNCTION("""COMPUTED_VALUE"""),1308.13)</f>
        <v>1308.13</v>
      </c>
      <c r="J323" s="2">
        <f>IFERROR(__xludf.DUMMYFUNCTION("""COMPUTED_VALUE"""),45761.66666666667)</f>
        <v>45761.66667</v>
      </c>
      <c r="K323" s="1">
        <f>IFERROR(__xludf.DUMMYFUNCTION("""COMPUTED_VALUE"""),1334.63)</f>
        <v>1334.63</v>
      </c>
      <c r="M323" s="2">
        <f>IFERROR(__xludf.DUMMYFUNCTION("""COMPUTED_VALUE"""),45761.66666666667)</f>
        <v>45761.66667</v>
      </c>
      <c r="N323" s="1">
        <f>IFERROR(__xludf.DUMMYFUNCTION("""COMPUTED_VALUE"""),1.9047981E7)</f>
        <v>19047981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IFERROR(__xludf.DUMMYFUNCTION("""COMPUTED_VALUE"""),1334.42)</f>
        <v>1334.42</v>
      </c>
      <c r="D324" s="2">
        <f>IFERROR(__xludf.DUMMYFUNCTION("""COMPUTED_VALUE"""),45762.66666666667)</f>
        <v>45762.66667</v>
      </c>
      <c r="E324" s="1">
        <f>IFERROR(__xludf.DUMMYFUNCTION("""COMPUTED_VALUE"""),1341.78)</f>
        <v>1341.78</v>
      </c>
      <c r="G324" s="2">
        <f>IFERROR(__xludf.DUMMYFUNCTION("""COMPUTED_VALUE"""),45762.66666666667)</f>
        <v>45762.66667</v>
      </c>
      <c r="H324" s="1">
        <f>IFERROR(__xludf.DUMMYFUNCTION("""COMPUTED_VALUE"""),1327.52)</f>
        <v>1327.52</v>
      </c>
      <c r="J324" s="2">
        <f>IFERROR(__xludf.DUMMYFUNCTION("""COMPUTED_VALUE"""),45762.66666666667)</f>
        <v>45762.66667</v>
      </c>
      <c r="K324" s="1">
        <f>IFERROR(__xludf.DUMMYFUNCTION("""COMPUTED_VALUE"""),1327.97)</f>
        <v>1327.97</v>
      </c>
      <c r="M324" s="2">
        <f>IFERROR(__xludf.DUMMYFUNCTION("""COMPUTED_VALUE"""),45762.66666666667)</f>
        <v>45762.66667</v>
      </c>
      <c r="N324" s="1">
        <f>IFERROR(__xludf.DUMMYFUNCTION("""COMPUTED_VALUE"""),1.8647214E7)</f>
        <v>18647214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IFERROR(__xludf.DUMMYFUNCTION("""COMPUTED_VALUE"""),1329.81)</f>
        <v>1329.81</v>
      </c>
      <c r="D325" s="2">
        <f>IFERROR(__xludf.DUMMYFUNCTION("""COMPUTED_VALUE"""),45763.66666666667)</f>
        <v>45763.66667</v>
      </c>
      <c r="E325" s="1">
        <f>IFERROR(__xludf.DUMMYFUNCTION("""COMPUTED_VALUE"""),1336.26)</f>
        <v>1336.26</v>
      </c>
      <c r="G325" s="2">
        <f>IFERROR(__xludf.DUMMYFUNCTION("""COMPUTED_VALUE"""),45763.66666666667)</f>
        <v>45763.66667</v>
      </c>
      <c r="H325" s="1">
        <f>IFERROR(__xludf.DUMMYFUNCTION("""COMPUTED_VALUE"""),1307.36)</f>
        <v>1307.36</v>
      </c>
      <c r="J325" s="2">
        <f>IFERROR(__xludf.DUMMYFUNCTION("""COMPUTED_VALUE"""),45763.66666666667)</f>
        <v>45763.66667</v>
      </c>
      <c r="K325" s="1">
        <f>IFERROR(__xludf.DUMMYFUNCTION("""COMPUTED_VALUE"""),1311.54)</f>
        <v>1311.54</v>
      </c>
      <c r="M325" s="2">
        <f>IFERROR(__xludf.DUMMYFUNCTION("""COMPUTED_VALUE"""),45763.66666666667)</f>
        <v>45763.66667</v>
      </c>
      <c r="N325" s="1">
        <f>IFERROR(__xludf.DUMMYFUNCTION("""COMPUTED_VALUE"""),1.4979245E7)</f>
        <v>14979245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IFERROR(__xludf.DUMMYFUNCTION("""COMPUTED_VALUE"""),1312.4)</f>
        <v>1312.4</v>
      </c>
      <c r="D326" s="2">
        <f>IFERROR(__xludf.DUMMYFUNCTION("""COMPUTED_VALUE"""),45764.66666666667)</f>
        <v>45764.66667</v>
      </c>
      <c r="E326" s="1">
        <f>IFERROR(__xludf.DUMMYFUNCTION("""COMPUTED_VALUE"""),1350.7)</f>
        <v>1350.7</v>
      </c>
      <c r="G326" s="2">
        <f>IFERROR(__xludf.DUMMYFUNCTION("""COMPUTED_VALUE"""),45764.66666666667)</f>
        <v>45764.66667</v>
      </c>
      <c r="H326" s="1">
        <f>IFERROR(__xludf.DUMMYFUNCTION("""COMPUTED_VALUE"""),1312.19)</f>
        <v>1312.19</v>
      </c>
      <c r="J326" s="2">
        <f>IFERROR(__xludf.DUMMYFUNCTION("""COMPUTED_VALUE"""),45764.66666666667)</f>
        <v>45764.66667</v>
      </c>
      <c r="K326" s="1">
        <f>IFERROR(__xludf.DUMMYFUNCTION("""COMPUTED_VALUE"""),1343.62)</f>
        <v>1343.62</v>
      </c>
      <c r="M326" s="2">
        <f>IFERROR(__xludf.DUMMYFUNCTION("""COMPUTED_VALUE"""),45764.66666666667)</f>
        <v>45764.66667</v>
      </c>
      <c r="N326" s="1">
        <f>IFERROR(__xludf.DUMMYFUNCTION("""COMPUTED_VALUE"""),1.9564873E7)</f>
        <v>19564873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IFERROR(__xludf.DUMMYFUNCTION("""COMPUTED_VALUE"""),1339.68)</f>
        <v>1339.68</v>
      </c>
      <c r="D327" s="2">
        <f>IFERROR(__xludf.DUMMYFUNCTION("""COMPUTED_VALUE"""),45768.66666666667)</f>
        <v>45768.66667</v>
      </c>
      <c r="E327" s="1">
        <f>IFERROR(__xludf.DUMMYFUNCTION("""COMPUTED_VALUE"""),1340.24)</f>
        <v>1340.24</v>
      </c>
      <c r="G327" s="2">
        <f>IFERROR(__xludf.DUMMYFUNCTION("""COMPUTED_VALUE"""),45768.66666666667)</f>
        <v>45768.66667</v>
      </c>
      <c r="H327" s="1">
        <f>IFERROR(__xludf.DUMMYFUNCTION("""COMPUTED_VALUE"""),1300.59)</f>
        <v>1300.59</v>
      </c>
      <c r="J327" s="2">
        <f>IFERROR(__xludf.DUMMYFUNCTION("""COMPUTED_VALUE"""),45768.66666666667)</f>
        <v>45768.66667</v>
      </c>
      <c r="K327" s="1">
        <f>IFERROR(__xludf.DUMMYFUNCTION("""COMPUTED_VALUE"""),1311.32)</f>
        <v>1311.32</v>
      </c>
      <c r="M327" s="2">
        <f>IFERROR(__xludf.DUMMYFUNCTION("""COMPUTED_VALUE"""),45768.66666666667)</f>
        <v>45768.66667</v>
      </c>
      <c r="N327" s="1">
        <f>IFERROR(__xludf.DUMMYFUNCTION("""COMPUTED_VALUE"""),2.2330116E7)</f>
        <v>22330116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IFERROR(__xludf.DUMMYFUNCTION("""COMPUTED_VALUE"""),1310.73)</f>
        <v>1310.73</v>
      </c>
      <c r="D328" s="2">
        <f>IFERROR(__xludf.DUMMYFUNCTION("""COMPUTED_VALUE"""),45769.66666666667)</f>
        <v>45769.66667</v>
      </c>
      <c r="E328" s="1">
        <f>IFERROR(__xludf.DUMMYFUNCTION("""COMPUTED_VALUE"""),1330.41)</f>
        <v>1330.41</v>
      </c>
      <c r="G328" s="2">
        <f>IFERROR(__xludf.DUMMYFUNCTION("""COMPUTED_VALUE"""),45769.66666666667)</f>
        <v>45769.66667</v>
      </c>
      <c r="H328" s="1">
        <f>IFERROR(__xludf.DUMMYFUNCTION("""COMPUTED_VALUE"""),1300.41)</f>
        <v>1300.41</v>
      </c>
      <c r="J328" s="2">
        <f>IFERROR(__xludf.DUMMYFUNCTION("""COMPUTED_VALUE"""),45769.66666666667)</f>
        <v>45769.66667</v>
      </c>
      <c r="K328" s="1">
        <f>IFERROR(__xludf.DUMMYFUNCTION("""COMPUTED_VALUE"""),1325.0)</f>
        <v>1325</v>
      </c>
      <c r="M328" s="2">
        <f>IFERROR(__xludf.DUMMYFUNCTION("""COMPUTED_VALUE"""),45769.66666666667)</f>
        <v>45769.66667</v>
      </c>
      <c r="N328" s="1">
        <f>IFERROR(__xludf.DUMMYFUNCTION("""COMPUTED_VALUE"""),2.0905262E7)</f>
        <v>20905262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IFERROR(__xludf.DUMMYFUNCTION("""COMPUTED_VALUE"""),1311.56)</f>
        <v>1311.56</v>
      </c>
      <c r="D329" s="2">
        <f>IFERROR(__xludf.DUMMYFUNCTION("""COMPUTED_VALUE"""),45770.66666666667)</f>
        <v>45770.66667</v>
      </c>
      <c r="E329" s="1">
        <f>IFERROR(__xludf.DUMMYFUNCTION("""COMPUTED_VALUE"""),1311.56)</f>
        <v>1311.56</v>
      </c>
      <c r="G329" s="2">
        <f>IFERROR(__xludf.DUMMYFUNCTION("""COMPUTED_VALUE"""),45770.66666666667)</f>
        <v>45770.66667</v>
      </c>
      <c r="H329" s="1">
        <f>IFERROR(__xludf.DUMMYFUNCTION("""COMPUTED_VALUE"""),1284.35)</f>
        <v>1284.35</v>
      </c>
      <c r="J329" s="2">
        <f>IFERROR(__xludf.DUMMYFUNCTION("""COMPUTED_VALUE"""),45770.66666666667)</f>
        <v>45770.66667</v>
      </c>
      <c r="K329" s="1">
        <f>IFERROR(__xludf.DUMMYFUNCTION("""COMPUTED_VALUE"""),1303.98)</f>
        <v>1303.98</v>
      </c>
      <c r="M329" s="2">
        <f>IFERROR(__xludf.DUMMYFUNCTION("""COMPUTED_VALUE"""),45770.66666666667)</f>
        <v>45770.66667</v>
      </c>
      <c r="N329" s="1">
        <f>IFERROR(__xludf.DUMMYFUNCTION("""COMPUTED_VALUE"""),2.7256917E7)</f>
        <v>27256917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IFERROR(__xludf.DUMMYFUNCTION("""COMPUTED_VALUE"""),1272.38)</f>
        <v>1272.38</v>
      </c>
      <c r="D330" s="2">
        <f>IFERROR(__xludf.DUMMYFUNCTION("""COMPUTED_VALUE"""),45771.66666666667)</f>
        <v>45771.66667</v>
      </c>
      <c r="E330" s="1">
        <f>IFERROR(__xludf.DUMMYFUNCTION("""COMPUTED_VALUE"""),1272.8)</f>
        <v>1272.8</v>
      </c>
      <c r="G330" s="2">
        <f>IFERROR(__xludf.DUMMYFUNCTION("""COMPUTED_VALUE"""),45771.66666666667)</f>
        <v>45771.66667</v>
      </c>
      <c r="H330" s="1">
        <f>IFERROR(__xludf.DUMMYFUNCTION("""COMPUTED_VALUE"""),1249.13)</f>
        <v>1249.13</v>
      </c>
      <c r="J330" s="2">
        <f>IFERROR(__xludf.DUMMYFUNCTION("""COMPUTED_VALUE"""),45771.66666666667)</f>
        <v>45771.66667</v>
      </c>
      <c r="K330" s="1">
        <f>IFERROR(__xludf.DUMMYFUNCTION("""COMPUTED_VALUE"""),1264.98)</f>
        <v>1264.98</v>
      </c>
      <c r="M330" s="2">
        <f>IFERROR(__xludf.DUMMYFUNCTION("""COMPUTED_VALUE"""),45771.66666666667)</f>
        <v>45771.66667</v>
      </c>
      <c r="N330" s="1">
        <f>IFERROR(__xludf.DUMMYFUNCTION("""COMPUTED_VALUE"""),3.8664704E7)</f>
        <v>38664704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IFERROR(__xludf.DUMMYFUNCTION("""COMPUTED_VALUE"""),1273.16)</f>
        <v>1273.16</v>
      </c>
      <c r="D331" s="2">
        <f>IFERROR(__xludf.DUMMYFUNCTION("""COMPUTED_VALUE"""),45772.66666666667)</f>
        <v>45772.66667</v>
      </c>
      <c r="E331" s="1">
        <f>IFERROR(__xludf.DUMMYFUNCTION("""COMPUTED_VALUE"""),1282.87)</f>
        <v>1282.87</v>
      </c>
      <c r="G331" s="2">
        <f>IFERROR(__xludf.DUMMYFUNCTION("""COMPUTED_VALUE"""),45772.66666666667)</f>
        <v>45772.66667</v>
      </c>
      <c r="H331" s="1">
        <f>IFERROR(__xludf.DUMMYFUNCTION("""COMPUTED_VALUE"""),1250.84)</f>
        <v>1250.84</v>
      </c>
      <c r="J331" s="2">
        <f>IFERROR(__xludf.DUMMYFUNCTION("""COMPUTED_VALUE"""),45772.66666666667)</f>
        <v>45772.66667</v>
      </c>
      <c r="K331" s="1">
        <f>IFERROR(__xludf.DUMMYFUNCTION("""COMPUTED_VALUE"""),1274.62)</f>
        <v>1274.62</v>
      </c>
      <c r="M331" s="2">
        <f>IFERROR(__xludf.DUMMYFUNCTION("""COMPUTED_VALUE"""),45772.66666666667)</f>
        <v>45772.66667</v>
      </c>
      <c r="N331" s="1">
        <f>IFERROR(__xludf.DUMMYFUNCTION("""COMPUTED_VALUE"""),2.937979E7)</f>
        <v>29379790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IFERROR(__xludf.DUMMYFUNCTION("""COMPUTED_VALUE"""),1274.27)</f>
        <v>1274.27</v>
      </c>
      <c r="D332" s="2">
        <f>IFERROR(__xludf.DUMMYFUNCTION("""COMPUTED_VALUE"""),45775.66666666667)</f>
        <v>45775.66667</v>
      </c>
      <c r="E332" s="1">
        <f>IFERROR(__xludf.DUMMYFUNCTION("""COMPUTED_VALUE"""),1279.92)</f>
        <v>1279.92</v>
      </c>
      <c r="G332" s="2">
        <f>IFERROR(__xludf.DUMMYFUNCTION("""COMPUTED_VALUE"""),45775.66666666667)</f>
        <v>45775.66667</v>
      </c>
      <c r="H332" s="1">
        <f>IFERROR(__xludf.DUMMYFUNCTION("""COMPUTED_VALUE"""),1266.78)</f>
        <v>1266.78</v>
      </c>
      <c r="J332" s="2">
        <f>IFERROR(__xludf.DUMMYFUNCTION("""COMPUTED_VALUE"""),45775.66666666667)</f>
        <v>45775.66667</v>
      </c>
      <c r="K332" s="1">
        <f>IFERROR(__xludf.DUMMYFUNCTION("""COMPUTED_VALUE"""),1272.89)</f>
        <v>1272.89</v>
      </c>
      <c r="M332" s="2">
        <f>IFERROR(__xludf.DUMMYFUNCTION("""COMPUTED_VALUE"""),45775.66666666667)</f>
        <v>45775.66667</v>
      </c>
      <c r="N332" s="1">
        <f>IFERROR(__xludf.DUMMYFUNCTION("""COMPUTED_VALUE"""),2.1842451E7)</f>
        <v>21842451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IFERROR(__xludf.DUMMYFUNCTION("""COMPUTED_VALUE"""),1268.45)</f>
        <v>1268.45</v>
      </c>
      <c r="D333" s="2">
        <f>IFERROR(__xludf.DUMMYFUNCTION("""COMPUTED_VALUE"""),45776.66666666667)</f>
        <v>45776.66667</v>
      </c>
      <c r="E333" s="1">
        <f>IFERROR(__xludf.DUMMYFUNCTION("""COMPUTED_VALUE"""),1279.38)</f>
        <v>1279.38</v>
      </c>
      <c r="G333" s="2">
        <f>IFERROR(__xludf.DUMMYFUNCTION("""COMPUTED_VALUE"""),45776.66666666667)</f>
        <v>45776.66667</v>
      </c>
      <c r="H333" s="1">
        <f>IFERROR(__xludf.DUMMYFUNCTION("""COMPUTED_VALUE"""),1253.69)</f>
        <v>1253.69</v>
      </c>
      <c r="J333" s="2">
        <f>IFERROR(__xludf.DUMMYFUNCTION("""COMPUTED_VALUE"""),45776.66666666667)</f>
        <v>45776.66667</v>
      </c>
      <c r="K333" s="1">
        <f>IFERROR(__xludf.DUMMYFUNCTION("""COMPUTED_VALUE"""),1278.37)</f>
        <v>1278.37</v>
      </c>
      <c r="M333" s="2">
        <f>IFERROR(__xludf.DUMMYFUNCTION("""COMPUTED_VALUE"""),45776.66666666667)</f>
        <v>45776.66667</v>
      </c>
      <c r="N333" s="1">
        <f>IFERROR(__xludf.DUMMYFUNCTION("""COMPUTED_VALUE"""),2.1699508E7)</f>
        <v>21699508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IFERROR(__xludf.DUMMYFUNCTION("""COMPUTED_VALUE"""),1281.36)</f>
        <v>1281.36</v>
      </c>
      <c r="D334" s="2">
        <f>IFERROR(__xludf.DUMMYFUNCTION("""COMPUTED_VALUE"""),45777.66666666667)</f>
        <v>45777.66667</v>
      </c>
      <c r="E334" s="1">
        <f>IFERROR(__xludf.DUMMYFUNCTION("""COMPUTED_VALUE"""),1285.94)</f>
        <v>1285.94</v>
      </c>
      <c r="G334" s="2">
        <f>IFERROR(__xludf.DUMMYFUNCTION("""COMPUTED_VALUE"""),45777.66666666667)</f>
        <v>45777.66667</v>
      </c>
      <c r="H334" s="1">
        <f>IFERROR(__xludf.DUMMYFUNCTION("""COMPUTED_VALUE"""),1261.82)</f>
        <v>1261.82</v>
      </c>
      <c r="J334" s="2">
        <f>IFERROR(__xludf.DUMMYFUNCTION("""COMPUTED_VALUE"""),45777.66666666667)</f>
        <v>45777.66667</v>
      </c>
      <c r="K334" s="1">
        <f>IFERROR(__xludf.DUMMYFUNCTION("""COMPUTED_VALUE"""),1281.2)</f>
        <v>1281.2</v>
      </c>
      <c r="M334" s="2">
        <f>IFERROR(__xludf.DUMMYFUNCTION("""COMPUTED_VALUE"""),45777.66666666667)</f>
        <v>45777.66667</v>
      </c>
      <c r="N334" s="1">
        <f>IFERROR(__xludf.DUMMYFUNCTION("""COMPUTED_VALUE"""),2.746032E7)</f>
        <v>27460320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IFERROR(__xludf.DUMMYFUNCTION("""COMPUTED_VALUE"""),1267.97)</f>
        <v>1267.97</v>
      </c>
      <c r="D335" s="2">
        <f>IFERROR(__xludf.DUMMYFUNCTION("""COMPUTED_VALUE"""),45778.66666666667)</f>
        <v>45778.66667</v>
      </c>
      <c r="E335" s="1">
        <f>IFERROR(__xludf.DUMMYFUNCTION("""COMPUTED_VALUE"""),1268.9)</f>
        <v>1268.9</v>
      </c>
      <c r="G335" s="2">
        <f>IFERROR(__xludf.DUMMYFUNCTION("""COMPUTED_VALUE"""),45778.66666666667)</f>
        <v>45778.66667</v>
      </c>
      <c r="H335" s="1">
        <f>IFERROR(__xludf.DUMMYFUNCTION("""COMPUTED_VALUE"""),1252.96)</f>
        <v>1252.96</v>
      </c>
      <c r="J335" s="2">
        <f>IFERROR(__xludf.DUMMYFUNCTION("""COMPUTED_VALUE"""),45778.66666666667)</f>
        <v>45778.66667</v>
      </c>
      <c r="K335" s="1">
        <f>IFERROR(__xludf.DUMMYFUNCTION("""COMPUTED_VALUE"""),1257.35)</f>
        <v>1257.35</v>
      </c>
      <c r="M335" s="2">
        <f>IFERROR(__xludf.DUMMYFUNCTION("""COMPUTED_VALUE"""),45778.66666666667)</f>
        <v>45778.66667</v>
      </c>
      <c r="N335" s="1">
        <f>IFERROR(__xludf.DUMMYFUNCTION("""COMPUTED_VALUE"""),2.0253808E7)</f>
        <v>20253808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IFERROR(__xludf.DUMMYFUNCTION("""COMPUTED_VALUE"""),1258.88)</f>
        <v>1258.88</v>
      </c>
      <c r="D336" s="2">
        <f>IFERROR(__xludf.DUMMYFUNCTION("""COMPUTED_VALUE"""),45779.66666666667)</f>
        <v>45779.66667</v>
      </c>
      <c r="E336" s="1">
        <f>IFERROR(__xludf.DUMMYFUNCTION("""COMPUTED_VALUE"""),1270.69)</f>
        <v>1270.69</v>
      </c>
      <c r="G336" s="2">
        <f>IFERROR(__xludf.DUMMYFUNCTION("""COMPUTED_VALUE"""),45779.66666666667)</f>
        <v>45779.66667</v>
      </c>
      <c r="H336" s="1">
        <f>IFERROR(__xludf.DUMMYFUNCTION("""COMPUTED_VALUE"""),1255.43)</f>
        <v>1255.43</v>
      </c>
      <c r="J336" s="2">
        <f>IFERROR(__xludf.DUMMYFUNCTION("""COMPUTED_VALUE"""),45779.66666666667)</f>
        <v>45779.66667</v>
      </c>
      <c r="K336" s="1">
        <f>IFERROR(__xludf.DUMMYFUNCTION("""COMPUTED_VALUE"""),1260.85)</f>
        <v>1260.85</v>
      </c>
      <c r="M336" s="2">
        <f>IFERROR(__xludf.DUMMYFUNCTION("""COMPUTED_VALUE"""),45779.66666666667)</f>
        <v>45779.66667</v>
      </c>
      <c r="N336" s="1">
        <f>IFERROR(__xludf.DUMMYFUNCTION("""COMPUTED_VALUE"""),1.7858999E7)</f>
        <v>17858999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IFERROR(__xludf.DUMMYFUNCTION("""COMPUTED_VALUE"""),1261.13)</f>
        <v>1261.13</v>
      </c>
      <c r="D337" s="2">
        <f>IFERROR(__xludf.DUMMYFUNCTION("""COMPUTED_VALUE"""),45782.66666666667)</f>
        <v>45782.66667</v>
      </c>
      <c r="E337" s="1">
        <f>IFERROR(__xludf.DUMMYFUNCTION("""COMPUTED_VALUE"""),1263.9)</f>
        <v>1263.9</v>
      </c>
      <c r="G337" s="2">
        <f>IFERROR(__xludf.DUMMYFUNCTION("""COMPUTED_VALUE"""),45782.66666666667)</f>
        <v>45782.66667</v>
      </c>
      <c r="H337" s="1">
        <f>IFERROR(__xludf.DUMMYFUNCTION("""COMPUTED_VALUE"""),1246.68)</f>
        <v>1246.68</v>
      </c>
      <c r="J337" s="2">
        <f>IFERROR(__xludf.DUMMYFUNCTION("""COMPUTED_VALUE"""),45782.66666666667)</f>
        <v>45782.66667</v>
      </c>
      <c r="K337" s="1">
        <f>IFERROR(__xludf.DUMMYFUNCTION("""COMPUTED_VALUE"""),1252.13)</f>
        <v>1252.13</v>
      </c>
      <c r="M337" s="2">
        <f>IFERROR(__xludf.DUMMYFUNCTION("""COMPUTED_VALUE"""),45782.66666666667)</f>
        <v>45782.66667</v>
      </c>
      <c r="N337" s="1">
        <f>IFERROR(__xludf.DUMMYFUNCTION("""COMPUTED_VALUE"""),1.7436865E7)</f>
        <v>17436865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IFERROR(__xludf.DUMMYFUNCTION("""COMPUTED_VALUE"""),1244.87)</f>
        <v>1244.87</v>
      </c>
      <c r="D338" s="2">
        <f>IFERROR(__xludf.DUMMYFUNCTION("""COMPUTED_VALUE"""),45783.66666666667)</f>
        <v>45783.66667</v>
      </c>
      <c r="E338" s="1">
        <f>IFERROR(__xludf.DUMMYFUNCTION("""COMPUTED_VALUE"""),1258.52)</f>
        <v>1258.52</v>
      </c>
      <c r="G338" s="2">
        <f>IFERROR(__xludf.DUMMYFUNCTION("""COMPUTED_VALUE"""),45783.66666666667)</f>
        <v>45783.66667</v>
      </c>
      <c r="H338" s="1">
        <f>IFERROR(__xludf.DUMMYFUNCTION("""COMPUTED_VALUE"""),1240.93)</f>
        <v>1240.93</v>
      </c>
      <c r="J338" s="2">
        <f>IFERROR(__xludf.DUMMYFUNCTION("""COMPUTED_VALUE"""),45783.66666666667)</f>
        <v>45783.66667</v>
      </c>
      <c r="K338" s="1">
        <f>IFERROR(__xludf.DUMMYFUNCTION("""COMPUTED_VALUE"""),1254.99)</f>
        <v>1254.99</v>
      </c>
      <c r="M338" s="2">
        <f>IFERROR(__xludf.DUMMYFUNCTION("""COMPUTED_VALUE"""),45783.66666666667)</f>
        <v>45783.66667</v>
      </c>
      <c r="N338" s="1">
        <f>IFERROR(__xludf.DUMMYFUNCTION("""COMPUTED_VALUE"""),2.0482399E7)</f>
        <v>20482399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IFERROR(__xludf.DUMMYFUNCTION("""COMPUTED_VALUE"""),1254.62)</f>
        <v>1254.62</v>
      </c>
      <c r="D339" s="2">
        <f>IFERROR(__xludf.DUMMYFUNCTION("""COMPUTED_VALUE"""),45784.66666666667)</f>
        <v>45784.66667</v>
      </c>
      <c r="E339" s="1">
        <f>IFERROR(__xludf.DUMMYFUNCTION("""COMPUTED_VALUE"""),1261.43)</f>
        <v>1261.43</v>
      </c>
      <c r="G339" s="2">
        <f>IFERROR(__xludf.DUMMYFUNCTION("""COMPUTED_VALUE"""),45784.66666666667)</f>
        <v>45784.66667</v>
      </c>
      <c r="H339" s="1">
        <f>IFERROR(__xludf.DUMMYFUNCTION("""COMPUTED_VALUE"""),1250.42)</f>
        <v>1250.42</v>
      </c>
      <c r="J339" s="2">
        <f>IFERROR(__xludf.DUMMYFUNCTION("""COMPUTED_VALUE"""),45784.66666666667)</f>
        <v>45784.66667</v>
      </c>
      <c r="K339" s="1">
        <f>IFERROR(__xludf.DUMMYFUNCTION("""COMPUTED_VALUE"""),1255.98)</f>
        <v>1255.98</v>
      </c>
      <c r="M339" s="2">
        <f>IFERROR(__xludf.DUMMYFUNCTION("""COMPUTED_VALUE"""),45784.66666666667)</f>
        <v>45784.66667</v>
      </c>
      <c r="N339" s="1">
        <f>IFERROR(__xludf.DUMMYFUNCTION("""COMPUTED_VALUE"""),1.8450904E7)</f>
        <v>18450904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IFERROR(__xludf.DUMMYFUNCTION("""COMPUTED_VALUE"""),1255.78)</f>
        <v>1255.78</v>
      </c>
      <c r="D340" s="2">
        <f>IFERROR(__xludf.DUMMYFUNCTION("""COMPUTED_VALUE"""),45785.66666666667)</f>
        <v>45785.66667</v>
      </c>
      <c r="E340" s="1">
        <f>IFERROR(__xludf.DUMMYFUNCTION("""COMPUTED_VALUE"""),1264.08)</f>
        <v>1264.08</v>
      </c>
      <c r="G340" s="2">
        <f>IFERROR(__xludf.DUMMYFUNCTION("""COMPUTED_VALUE"""),45785.66666666667)</f>
        <v>45785.66667</v>
      </c>
      <c r="H340" s="1">
        <f>IFERROR(__xludf.DUMMYFUNCTION("""COMPUTED_VALUE"""),1248.26)</f>
        <v>1248.26</v>
      </c>
      <c r="J340" s="2">
        <f>IFERROR(__xludf.DUMMYFUNCTION("""COMPUTED_VALUE"""),45785.66666666667)</f>
        <v>45785.66667</v>
      </c>
      <c r="K340" s="1">
        <f>IFERROR(__xludf.DUMMYFUNCTION("""COMPUTED_VALUE"""),1252.84)</f>
        <v>1252.84</v>
      </c>
      <c r="M340" s="2">
        <f>IFERROR(__xludf.DUMMYFUNCTION("""COMPUTED_VALUE"""),45785.66666666667)</f>
        <v>45785.66667</v>
      </c>
      <c r="N340" s="1">
        <f>IFERROR(__xludf.DUMMYFUNCTION("""COMPUTED_VALUE"""),1.72063E7)</f>
        <v>17206300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IFERROR(__xludf.DUMMYFUNCTION("""COMPUTED_VALUE"""),1251.46)</f>
        <v>1251.46</v>
      </c>
      <c r="D341" s="2">
        <f>IFERROR(__xludf.DUMMYFUNCTION("""COMPUTED_VALUE"""),45786.66666666667)</f>
        <v>45786.66667</v>
      </c>
      <c r="E341" s="1">
        <f>IFERROR(__xludf.DUMMYFUNCTION("""COMPUTED_VALUE"""),1254.8)</f>
        <v>1254.8</v>
      </c>
      <c r="G341" s="2">
        <f>IFERROR(__xludf.DUMMYFUNCTION("""COMPUTED_VALUE"""),45786.66666666667)</f>
        <v>45786.66667</v>
      </c>
      <c r="H341" s="1">
        <f>IFERROR(__xludf.DUMMYFUNCTION("""COMPUTED_VALUE"""),1242.11)</f>
        <v>1242.11</v>
      </c>
      <c r="J341" s="2">
        <f>IFERROR(__xludf.DUMMYFUNCTION("""COMPUTED_VALUE"""),45786.66666666667)</f>
        <v>45786.66667</v>
      </c>
      <c r="K341" s="1">
        <f>IFERROR(__xludf.DUMMYFUNCTION("""COMPUTED_VALUE"""),1243.78)</f>
        <v>1243.78</v>
      </c>
      <c r="M341" s="2">
        <f>IFERROR(__xludf.DUMMYFUNCTION("""COMPUTED_VALUE"""),45786.66666666667)</f>
        <v>45786.66667</v>
      </c>
      <c r="N341" s="1">
        <f>IFERROR(__xludf.DUMMYFUNCTION("""COMPUTED_VALUE"""),1.6774745E7)</f>
        <v>16774745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IFERROR(__xludf.DUMMYFUNCTION("""COMPUTED_VALUE"""),1242.48)</f>
        <v>1242.48</v>
      </c>
      <c r="D342" s="2">
        <f>IFERROR(__xludf.DUMMYFUNCTION("""COMPUTED_VALUE"""),45789.66666666667)</f>
        <v>45789.66667</v>
      </c>
      <c r="E342" s="1">
        <f>IFERROR(__xludf.DUMMYFUNCTION("""COMPUTED_VALUE"""),1267.32)</f>
        <v>1267.32</v>
      </c>
      <c r="G342" s="2">
        <f>IFERROR(__xludf.DUMMYFUNCTION("""COMPUTED_VALUE"""),45789.66666666667)</f>
        <v>45789.66667</v>
      </c>
      <c r="H342" s="1">
        <f>IFERROR(__xludf.DUMMYFUNCTION("""COMPUTED_VALUE"""),1234.92)</f>
        <v>1234.92</v>
      </c>
      <c r="J342" s="2">
        <f>IFERROR(__xludf.DUMMYFUNCTION("""COMPUTED_VALUE"""),45789.66666666667)</f>
        <v>45789.66667</v>
      </c>
      <c r="K342" s="1">
        <f>IFERROR(__xludf.DUMMYFUNCTION("""COMPUTED_VALUE"""),1266.36)</f>
        <v>1266.36</v>
      </c>
      <c r="M342" s="2">
        <f>IFERROR(__xludf.DUMMYFUNCTION("""COMPUTED_VALUE"""),45789.66666666667)</f>
        <v>45789.66667</v>
      </c>
      <c r="N342" s="1">
        <f>IFERROR(__xludf.DUMMYFUNCTION("""COMPUTED_VALUE"""),2.303957E7)</f>
        <v>23039570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IFERROR(__xludf.DUMMYFUNCTION("""COMPUTED_VALUE"""),1265.16)</f>
        <v>1265.16</v>
      </c>
      <c r="D343" s="2">
        <f>IFERROR(__xludf.DUMMYFUNCTION("""COMPUTED_VALUE"""),45790.66666666667)</f>
        <v>45790.66667</v>
      </c>
      <c r="E343" s="1">
        <f>IFERROR(__xludf.DUMMYFUNCTION("""COMPUTED_VALUE"""),1265.16)</f>
        <v>1265.16</v>
      </c>
      <c r="G343" s="2">
        <f>IFERROR(__xludf.DUMMYFUNCTION("""COMPUTED_VALUE"""),45790.66666666667)</f>
        <v>45790.66667</v>
      </c>
      <c r="H343" s="1">
        <f>IFERROR(__xludf.DUMMYFUNCTION("""COMPUTED_VALUE"""),1238.07)</f>
        <v>1238.07</v>
      </c>
      <c r="J343" s="2">
        <f>IFERROR(__xludf.DUMMYFUNCTION("""COMPUTED_VALUE"""),45790.66666666667)</f>
        <v>45790.66667</v>
      </c>
      <c r="K343" s="1">
        <f>IFERROR(__xludf.DUMMYFUNCTION("""COMPUTED_VALUE"""),1248.71)</f>
        <v>1248.71</v>
      </c>
      <c r="M343" s="2">
        <f>IFERROR(__xludf.DUMMYFUNCTION("""COMPUTED_VALUE"""),45790.66666666667)</f>
        <v>45790.66667</v>
      </c>
      <c r="N343" s="1">
        <f>IFERROR(__xludf.DUMMYFUNCTION("""COMPUTED_VALUE"""),2.1873274E7)</f>
        <v>21873274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IFERROR(__xludf.DUMMYFUNCTION("""COMPUTED_VALUE"""),1244.37)</f>
        <v>1244.37</v>
      </c>
      <c r="D344" s="2">
        <f>IFERROR(__xludf.DUMMYFUNCTION("""COMPUTED_VALUE"""),45791.66666666667)</f>
        <v>45791.66667</v>
      </c>
      <c r="E344" s="1">
        <f>IFERROR(__xludf.DUMMYFUNCTION("""COMPUTED_VALUE"""),1248.64)</f>
        <v>1248.64</v>
      </c>
      <c r="G344" s="2">
        <f>IFERROR(__xludf.DUMMYFUNCTION("""COMPUTED_VALUE"""),45791.66666666667)</f>
        <v>45791.66667</v>
      </c>
      <c r="H344" s="1">
        <f>IFERROR(__xludf.DUMMYFUNCTION("""COMPUTED_VALUE"""),1240.02)</f>
        <v>1240.02</v>
      </c>
      <c r="J344" s="2">
        <f>IFERROR(__xludf.DUMMYFUNCTION("""COMPUTED_VALUE"""),45791.66666666667)</f>
        <v>45791.66667</v>
      </c>
      <c r="K344" s="1">
        <f>IFERROR(__xludf.DUMMYFUNCTION("""COMPUTED_VALUE"""),1242.32)</f>
        <v>1242.32</v>
      </c>
      <c r="M344" s="2">
        <f>IFERROR(__xludf.DUMMYFUNCTION("""COMPUTED_VALUE"""),45791.66666666667)</f>
        <v>45791.66667</v>
      </c>
      <c r="N344" s="1">
        <f>IFERROR(__xludf.DUMMYFUNCTION("""COMPUTED_VALUE"""),1.6750213E7)</f>
        <v>16750213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IFERROR(__xludf.DUMMYFUNCTION("""COMPUTED_VALUE"""),1252.21)</f>
        <v>1252.21</v>
      </c>
      <c r="D345" s="2">
        <f>IFERROR(__xludf.DUMMYFUNCTION("""COMPUTED_VALUE"""),45792.66666666667)</f>
        <v>45792.66667</v>
      </c>
      <c r="E345" s="1">
        <f>IFERROR(__xludf.DUMMYFUNCTION("""COMPUTED_VALUE"""),1277.63)</f>
        <v>1277.63</v>
      </c>
      <c r="G345" s="2">
        <f>IFERROR(__xludf.DUMMYFUNCTION("""COMPUTED_VALUE"""),45792.66666666667)</f>
        <v>45792.66667</v>
      </c>
      <c r="H345" s="1">
        <f>IFERROR(__xludf.DUMMYFUNCTION("""COMPUTED_VALUE"""),1247.86)</f>
        <v>1247.86</v>
      </c>
      <c r="J345" s="2">
        <f>IFERROR(__xludf.DUMMYFUNCTION("""COMPUTED_VALUE"""),45792.66666666667)</f>
        <v>45792.66667</v>
      </c>
      <c r="K345" s="1">
        <f>IFERROR(__xludf.DUMMYFUNCTION("""COMPUTED_VALUE"""),1274.9)</f>
        <v>1274.9</v>
      </c>
      <c r="M345" s="2">
        <f>IFERROR(__xludf.DUMMYFUNCTION("""COMPUTED_VALUE"""),45792.66666666667)</f>
        <v>45792.66667</v>
      </c>
      <c r="N345" s="1">
        <f>IFERROR(__xludf.DUMMYFUNCTION("""COMPUTED_VALUE"""),1.9596302E7)</f>
        <v>19596302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IFERROR(__xludf.DUMMYFUNCTION("""COMPUTED_VALUE"""),1276.95)</f>
        <v>1276.95</v>
      </c>
      <c r="D346" s="2">
        <f>IFERROR(__xludf.DUMMYFUNCTION("""COMPUTED_VALUE"""),45793.66666666667)</f>
        <v>45793.66667</v>
      </c>
      <c r="E346" s="1">
        <f>IFERROR(__xludf.DUMMYFUNCTION("""COMPUTED_VALUE"""),1286.36)</f>
        <v>1286.36</v>
      </c>
      <c r="G346" s="2">
        <f>IFERROR(__xludf.DUMMYFUNCTION("""COMPUTED_VALUE"""),45793.66666666667)</f>
        <v>45793.66667</v>
      </c>
      <c r="H346" s="1">
        <f>IFERROR(__xludf.DUMMYFUNCTION("""COMPUTED_VALUE"""),1273.84)</f>
        <v>1273.84</v>
      </c>
      <c r="J346" s="2">
        <f>IFERROR(__xludf.DUMMYFUNCTION("""COMPUTED_VALUE"""),45793.66666666667)</f>
        <v>45793.66667</v>
      </c>
      <c r="K346" s="1">
        <f>IFERROR(__xludf.DUMMYFUNCTION("""COMPUTED_VALUE"""),1285.21)</f>
        <v>1285.21</v>
      </c>
      <c r="M346" s="2">
        <f>IFERROR(__xludf.DUMMYFUNCTION("""COMPUTED_VALUE"""),45793.66666666667)</f>
        <v>45793.66667</v>
      </c>
      <c r="N346" s="1">
        <f>IFERROR(__xludf.DUMMYFUNCTION("""COMPUTED_VALUE"""),2.0412266E7)</f>
        <v>20412266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IFERROR(__xludf.DUMMYFUNCTION("""COMPUTED_VALUE"""),1288.39)</f>
        <v>1288.39</v>
      </c>
      <c r="D347" s="2">
        <f>IFERROR(__xludf.DUMMYFUNCTION("""COMPUTED_VALUE"""),45796.66666666667)</f>
        <v>45796.66667</v>
      </c>
      <c r="E347" s="1">
        <f>IFERROR(__xludf.DUMMYFUNCTION("""COMPUTED_VALUE"""),1297.34)</f>
        <v>1297.34</v>
      </c>
      <c r="G347" s="2">
        <f>IFERROR(__xludf.DUMMYFUNCTION("""COMPUTED_VALUE"""),45796.66666666667)</f>
        <v>45796.66667</v>
      </c>
      <c r="H347" s="1">
        <f>IFERROR(__xludf.DUMMYFUNCTION("""COMPUTED_VALUE"""),1284.98)</f>
        <v>1284.98</v>
      </c>
      <c r="J347" s="2">
        <f>IFERROR(__xludf.DUMMYFUNCTION("""COMPUTED_VALUE"""),45796.66666666667)</f>
        <v>45796.66667</v>
      </c>
      <c r="K347" s="1">
        <f>IFERROR(__xludf.DUMMYFUNCTION("""COMPUTED_VALUE"""),1295.46)</f>
        <v>1295.46</v>
      </c>
      <c r="M347" s="2">
        <f>IFERROR(__xludf.DUMMYFUNCTION("""COMPUTED_VALUE"""),45796.66666666667)</f>
        <v>45796.66667</v>
      </c>
      <c r="N347" s="1">
        <f>IFERROR(__xludf.DUMMYFUNCTION("""COMPUTED_VALUE"""),2.0271213E7)</f>
        <v>20271213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IFERROR(__xludf.DUMMYFUNCTION("""COMPUTED_VALUE"""),1294.8)</f>
        <v>1294.8</v>
      </c>
      <c r="D348" s="2">
        <f>IFERROR(__xludf.DUMMYFUNCTION("""COMPUTED_VALUE"""),45797.66666666667)</f>
        <v>45797.66667</v>
      </c>
      <c r="E348" s="1">
        <f>IFERROR(__xludf.DUMMYFUNCTION("""COMPUTED_VALUE"""),1303.79)</f>
        <v>1303.79</v>
      </c>
      <c r="G348" s="2">
        <f>IFERROR(__xludf.DUMMYFUNCTION("""COMPUTED_VALUE"""),45797.66666666667)</f>
        <v>45797.66667</v>
      </c>
      <c r="H348" s="1">
        <f>IFERROR(__xludf.DUMMYFUNCTION("""COMPUTED_VALUE"""),1294.8)</f>
        <v>1294.8</v>
      </c>
      <c r="J348" s="2">
        <f>IFERROR(__xludf.DUMMYFUNCTION("""COMPUTED_VALUE"""),45797.66666666667)</f>
        <v>45797.66667</v>
      </c>
      <c r="K348" s="1">
        <f>IFERROR(__xludf.DUMMYFUNCTION("""COMPUTED_VALUE"""),1302.11)</f>
        <v>1302.11</v>
      </c>
      <c r="M348" s="2">
        <f>IFERROR(__xludf.DUMMYFUNCTION("""COMPUTED_VALUE"""),45797.66666666667)</f>
        <v>45797.66667</v>
      </c>
      <c r="N348" s="1">
        <f>IFERROR(__xludf.DUMMYFUNCTION("""COMPUTED_VALUE"""),1.6615744E7)</f>
        <v>16615744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IFERROR(__xludf.DUMMYFUNCTION("""COMPUTED_VALUE"""),1299.94)</f>
        <v>1299.94</v>
      </c>
      <c r="D349" s="2">
        <f>IFERROR(__xludf.DUMMYFUNCTION("""COMPUTED_VALUE"""),45798.66666666667)</f>
        <v>45798.66667</v>
      </c>
      <c r="E349" s="1">
        <f>IFERROR(__xludf.DUMMYFUNCTION("""COMPUTED_VALUE"""),1305.82)</f>
        <v>1305.82</v>
      </c>
      <c r="G349" s="2">
        <f>IFERROR(__xludf.DUMMYFUNCTION("""COMPUTED_VALUE"""),45798.66666666667)</f>
        <v>45798.66667</v>
      </c>
      <c r="H349" s="1">
        <f>IFERROR(__xludf.DUMMYFUNCTION("""COMPUTED_VALUE"""),1293.52)</f>
        <v>1293.52</v>
      </c>
      <c r="J349" s="2">
        <f>IFERROR(__xludf.DUMMYFUNCTION("""COMPUTED_VALUE"""),45798.66666666667)</f>
        <v>45798.66667</v>
      </c>
      <c r="K349" s="1">
        <f>IFERROR(__xludf.DUMMYFUNCTION("""COMPUTED_VALUE"""),1298.17)</f>
        <v>1298.17</v>
      </c>
      <c r="M349" s="2">
        <f>IFERROR(__xludf.DUMMYFUNCTION("""COMPUTED_VALUE"""),45798.66666666667)</f>
        <v>45798.66667</v>
      </c>
      <c r="N349" s="1">
        <f>IFERROR(__xludf.DUMMYFUNCTION("""COMPUTED_VALUE"""),1.7987748E7)</f>
        <v>17987748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IFERROR(__xludf.DUMMYFUNCTION("""COMPUTED_VALUE"""),1291.45)</f>
        <v>1291.45</v>
      </c>
      <c r="D350" s="2">
        <f>IFERROR(__xludf.DUMMYFUNCTION("""COMPUTED_VALUE"""),45799.66666666667)</f>
        <v>45799.66667</v>
      </c>
      <c r="E350" s="1">
        <f>IFERROR(__xludf.DUMMYFUNCTION("""COMPUTED_VALUE"""),1300.7)</f>
        <v>1300.7</v>
      </c>
      <c r="G350" s="2">
        <f>IFERROR(__xludf.DUMMYFUNCTION("""COMPUTED_VALUE"""),45799.66666666667)</f>
        <v>45799.66667</v>
      </c>
      <c r="H350" s="1">
        <f>IFERROR(__xludf.DUMMYFUNCTION("""COMPUTED_VALUE"""),1285.41)</f>
        <v>1285.41</v>
      </c>
      <c r="J350" s="2">
        <f>IFERROR(__xludf.DUMMYFUNCTION("""COMPUTED_VALUE"""),45799.66666666667)</f>
        <v>45799.66667</v>
      </c>
      <c r="K350" s="1">
        <f>IFERROR(__xludf.DUMMYFUNCTION("""COMPUTED_VALUE"""),1292.76)</f>
        <v>1292.76</v>
      </c>
      <c r="M350" s="2">
        <f>IFERROR(__xludf.DUMMYFUNCTION("""COMPUTED_VALUE"""),45799.66666666667)</f>
        <v>45799.66667</v>
      </c>
      <c r="N350" s="1">
        <f>IFERROR(__xludf.DUMMYFUNCTION("""COMPUTED_VALUE"""),1.8987893E7)</f>
        <v>18987893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IFERROR(__xludf.DUMMYFUNCTION("""COMPUTED_VALUE"""),1295.32)</f>
        <v>1295.32</v>
      </c>
      <c r="D351" s="2">
        <f>IFERROR(__xludf.DUMMYFUNCTION("""COMPUTED_VALUE"""),45800.66666666667)</f>
        <v>45800.66667</v>
      </c>
      <c r="E351" s="1">
        <f>IFERROR(__xludf.DUMMYFUNCTION("""COMPUTED_VALUE"""),1304.46)</f>
        <v>1304.46</v>
      </c>
      <c r="G351" s="2">
        <f>IFERROR(__xludf.DUMMYFUNCTION("""COMPUTED_VALUE"""),45800.66666666667)</f>
        <v>45800.66667</v>
      </c>
      <c r="H351" s="1">
        <f>IFERROR(__xludf.DUMMYFUNCTION("""COMPUTED_VALUE"""),1282.89)</f>
        <v>1282.89</v>
      </c>
      <c r="J351" s="2">
        <f>IFERROR(__xludf.DUMMYFUNCTION("""COMPUTED_VALUE"""),45800.66666666667)</f>
        <v>45800.66667</v>
      </c>
      <c r="K351" s="1">
        <f>IFERROR(__xludf.DUMMYFUNCTION("""COMPUTED_VALUE"""),1302.39)</f>
        <v>1302.39</v>
      </c>
      <c r="M351" s="2">
        <f>IFERROR(__xludf.DUMMYFUNCTION("""COMPUTED_VALUE"""),45800.66666666667)</f>
        <v>45800.66667</v>
      </c>
      <c r="N351" s="1">
        <f>IFERROR(__xludf.DUMMYFUNCTION("""COMPUTED_VALUE"""),1.8495259E7)</f>
        <v>18495259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IFERROR(__xludf.DUMMYFUNCTION("""COMPUTED_VALUE"""),1302.47)</f>
        <v>1302.47</v>
      </c>
      <c r="D352" s="2">
        <f>IFERROR(__xludf.DUMMYFUNCTION("""COMPUTED_VALUE"""),45804.66666666667)</f>
        <v>45804.66667</v>
      </c>
      <c r="E352" s="1">
        <f>IFERROR(__xludf.DUMMYFUNCTION("""COMPUTED_VALUE"""),1316.18)</f>
        <v>1316.18</v>
      </c>
      <c r="G352" s="2">
        <f>IFERROR(__xludf.DUMMYFUNCTION("""COMPUTED_VALUE"""),45804.66666666667)</f>
        <v>45804.66667</v>
      </c>
      <c r="H352" s="1">
        <f>IFERROR(__xludf.DUMMYFUNCTION("""COMPUTED_VALUE"""),1299.38)</f>
        <v>1299.38</v>
      </c>
      <c r="J352" s="2">
        <f>IFERROR(__xludf.DUMMYFUNCTION("""COMPUTED_VALUE"""),45804.66666666667)</f>
        <v>45804.66667</v>
      </c>
      <c r="K352" s="1">
        <f>IFERROR(__xludf.DUMMYFUNCTION("""COMPUTED_VALUE"""),1314.64)</f>
        <v>1314.64</v>
      </c>
      <c r="M352" s="2">
        <f>IFERROR(__xludf.DUMMYFUNCTION("""COMPUTED_VALUE"""),45804.66666666667)</f>
        <v>45804.66667</v>
      </c>
      <c r="N352" s="1">
        <f>IFERROR(__xludf.DUMMYFUNCTION("""COMPUTED_VALUE"""),2.5793572E7)</f>
        <v>25793572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IFERROR(__xludf.DUMMYFUNCTION("""COMPUTED_VALUE"""),1314.9)</f>
        <v>1314.9</v>
      </c>
      <c r="D353" s="2">
        <f>IFERROR(__xludf.DUMMYFUNCTION("""COMPUTED_VALUE"""),45805.66666666667)</f>
        <v>45805.66667</v>
      </c>
      <c r="E353" s="1">
        <f>IFERROR(__xludf.DUMMYFUNCTION("""COMPUTED_VALUE"""),1323.53)</f>
        <v>1323.53</v>
      </c>
      <c r="G353" s="2">
        <f>IFERROR(__xludf.DUMMYFUNCTION("""COMPUTED_VALUE"""),45805.66666666667)</f>
        <v>45805.66667</v>
      </c>
      <c r="H353" s="1">
        <f>IFERROR(__xludf.DUMMYFUNCTION("""COMPUTED_VALUE"""),1309.24)</f>
        <v>1309.24</v>
      </c>
      <c r="J353" s="2">
        <f>IFERROR(__xludf.DUMMYFUNCTION("""COMPUTED_VALUE"""),45805.66666666667)</f>
        <v>45805.66667</v>
      </c>
      <c r="K353" s="1">
        <f>IFERROR(__xludf.DUMMYFUNCTION("""COMPUTED_VALUE"""),1310.96)</f>
        <v>1310.96</v>
      </c>
      <c r="M353" s="2">
        <f>IFERROR(__xludf.DUMMYFUNCTION("""COMPUTED_VALUE"""),45805.66666666667)</f>
        <v>45805.66667</v>
      </c>
      <c r="N353" s="1">
        <f>IFERROR(__xludf.DUMMYFUNCTION("""COMPUTED_VALUE"""),1.7036429E7)</f>
        <v>17036429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IFERROR(__xludf.DUMMYFUNCTION("""COMPUTED_VALUE"""),1309.57)</f>
        <v>1309.57</v>
      </c>
      <c r="D354" s="2">
        <f>IFERROR(__xludf.DUMMYFUNCTION("""COMPUTED_VALUE"""),45806.66666666667)</f>
        <v>45806.66667</v>
      </c>
      <c r="E354" s="1">
        <f>IFERROR(__xludf.DUMMYFUNCTION("""COMPUTED_VALUE"""),1321.64)</f>
        <v>1321.64</v>
      </c>
      <c r="G354" s="2">
        <f>IFERROR(__xludf.DUMMYFUNCTION("""COMPUTED_VALUE"""),45806.66666666667)</f>
        <v>45806.66667</v>
      </c>
      <c r="H354" s="1">
        <f>IFERROR(__xludf.DUMMYFUNCTION("""COMPUTED_VALUE"""),1304.85)</f>
        <v>1304.85</v>
      </c>
      <c r="J354" s="2">
        <f>IFERROR(__xludf.DUMMYFUNCTION("""COMPUTED_VALUE"""),45806.66666666667)</f>
        <v>45806.66667</v>
      </c>
      <c r="K354" s="1">
        <f>IFERROR(__xludf.DUMMYFUNCTION("""COMPUTED_VALUE"""),1319.92)</f>
        <v>1319.92</v>
      </c>
      <c r="M354" s="2">
        <f>IFERROR(__xludf.DUMMYFUNCTION("""COMPUTED_VALUE"""),45806.66666666667)</f>
        <v>45806.66667</v>
      </c>
      <c r="N354" s="1">
        <f>IFERROR(__xludf.DUMMYFUNCTION("""COMPUTED_VALUE"""),1.5938935E7)</f>
        <v>15938935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IFERROR(__xludf.DUMMYFUNCTION("""COMPUTED_VALUE"""),1320.11)</f>
        <v>1320.11</v>
      </c>
      <c r="D355" s="2">
        <f>IFERROR(__xludf.DUMMYFUNCTION("""COMPUTED_VALUE"""),45807.66666666667)</f>
        <v>45807.66667</v>
      </c>
      <c r="E355" s="1">
        <f>IFERROR(__xludf.DUMMYFUNCTION("""COMPUTED_VALUE"""),1336.47)</f>
        <v>1336.47</v>
      </c>
      <c r="G355" s="2">
        <f>IFERROR(__xludf.DUMMYFUNCTION("""COMPUTED_VALUE"""),45807.66666666667)</f>
        <v>45807.66667</v>
      </c>
      <c r="H355" s="1">
        <f>IFERROR(__xludf.DUMMYFUNCTION("""COMPUTED_VALUE"""),1320.02)</f>
        <v>1320.02</v>
      </c>
      <c r="J355" s="2">
        <f>IFERROR(__xludf.DUMMYFUNCTION("""COMPUTED_VALUE"""),45807.66666666667)</f>
        <v>45807.66667</v>
      </c>
      <c r="K355" s="1">
        <f>IFERROR(__xludf.DUMMYFUNCTION("""COMPUTED_VALUE"""),1328.77)</f>
        <v>1328.77</v>
      </c>
      <c r="M355" s="2">
        <f>IFERROR(__xludf.DUMMYFUNCTION("""COMPUTED_VALUE"""),45807.66666666667)</f>
        <v>45807.66667</v>
      </c>
      <c r="N355" s="1">
        <f>IFERROR(__xludf.DUMMYFUNCTION("""COMPUTED_VALUE"""),3.1013547E7)</f>
        <v>31013547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IFERROR(__xludf.DUMMYFUNCTION("""COMPUTED_VALUE"""),1327.82)</f>
        <v>1327.82</v>
      </c>
      <c r="D356" s="2">
        <f>IFERROR(__xludf.DUMMYFUNCTION("""COMPUTED_VALUE"""),45810.66666666667)</f>
        <v>45810.66667</v>
      </c>
      <c r="E356" s="1">
        <f>IFERROR(__xludf.DUMMYFUNCTION("""COMPUTED_VALUE"""),1327.82)</f>
        <v>1327.82</v>
      </c>
      <c r="G356" s="2">
        <f>IFERROR(__xludf.DUMMYFUNCTION("""COMPUTED_VALUE"""),45810.66666666667)</f>
        <v>45810.66667</v>
      </c>
      <c r="H356" s="1">
        <f>IFERROR(__xludf.DUMMYFUNCTION("""COMPUTED_VALUE"""),1303.03)</f>
        <v>1303.03</v>
      </c>
      <c r="J356" s="2">
        <f>IFERROR(__xludf.DUMMYFUNCTION("""COMPUTED_VALUE"""),45810.66666666667)</f>
        <v>45810.66667</v>
      </c>
      <c r="K356" s="1">
        <f>IFERROR(__xludf.DUMMYFUNCTION("""COMPUTED_VALUE"""),1313.47)</f>
        <v>1313.47</v>
      </c>
      <c r="M356" s="2">
        <f>IFERROR(__xludf.DUMMYFUNCTION("""COMPUTED_VALUE"""),45810.66666666667)</f>
        <v>45810.66667</v>
      </c>
      <c r="N356" s="1">
        <f>IFERROR(__xludf.DUMMYFUNCTION("""COMPUTED_VALUE"""),1.7967169E7)</f>
        <v>17967169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IFERROR(__xludf.DUMMYFUNCTION("""COMPUTED_VALUE"""),1312.17)</f>
        <v>1312.17</v>
      </c>
      <c r="D357" s="2">
        <f>IFERROR(__xludf.DUMMYFUNCTION("""COMPUTED_VALUE"""),45811.66666666667)</f>
        <v>45811.66667</v>
      </c>
      <c r="E357" s="1">
        <f>IFERROR(__xludf.DUMMYFUNCTION("""COMPUTED_VALUE"""),1312.17)</f>
        <v>1312.17</v>
      </c>
      <c r="G357" s="2">
        <f>IFERROR(__xludf.DUMMYFUNCTION("""COMPUTED_VALUE"""),45811.66666666667)</f>
        <v>45811.66667</v>
      </c>
      <c r="H357" s="1">
        <f>IFERROR(__xludf.DUMMYFUNCTION("""COMPUTED_VALUE"""),1298.62)</f>
        <v>1298.62</v>
      </c>
      <c r="J357" s="2">
        <f>IFERROR(__xludf.DUMMYFUNCTION("""COMPUTED_VALUE"""),45811.66666666667)</f>
        <v>45811.66667</v>
      </c>
      <c r="K357" s="1">
        <f>IFERROR(__xludf.DUMMYFUNCTION("""COMPUTED_VALUE"""),1304.34)</f>
        <v>1304.34</v>
      </c>
      <c r="M357" s="2">
        <f>IFERROR(__xludf.DUMMYFUNCTION("""COMPUTED_VALUE"""),45811.66666666667)</f>
        <v>45811.66667</v>
      </c>
      <c r="N357" s="1">
        <f>IFERROR(__xludf.DUMMYFUNCTION("""COMPUTED_VALUE"""),1.9401036E7)</f>
        <v>19401036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IFERROR(__xludf.DUMMYFUNCTION("""COMPUTED_VALUE"""),1304.96)</f>
        <v>1304.96</v>
      </c>
      <c r="D358" s="2">
        <f>IFERROR(__xludf.DUMMYFUNCTION("""COMPUTED_VALUE"""),45812.66666666667)</f>
        <v>45812.66667</v>
      </c>
      <c r="E358" s="1">
        <f>IFERROR(__xludf.DUMMYFUNCTION("""COMPUTED_VALUE"""),1313.6)</f>
        <v>1313.6</v>
      </c>
      <c r="G358" s="2">
        <f>IFERROR(__xludf.DUMMYFUNCTION("""COMPUTED_VALUE"""),45812.66666666667)</f>
        <v>45812.66667</v>
      </c>
      <c r="H358" s="1">
        <f>IFERROR(__xludf.DUMMYFUNCTION("""COMPUTED_VALUE"""),1297.59)</f>
        <v>1297.59</v>
      </c>
      <c r="J358" s="2">
        <f>IFERROR(__xludf.DUMMYFUNCTION("""COMPUTED_VALUE"""),45812.66666666667)</f>
        <v>45812.66667</v>
      </c>
      <c r="K358" s="1">
        <f>IFERROR(__xludf.DUMMYFUNCTION("""COMPUTED_VALUE"""),1297.66)</f>
        <v>1297.66</v>
      </c>
      <c r="M358" s="2">
        <f>IFERROR(__xludf.DUMMYFUNCTION("""COMPUTED_VALUE"""),45812.66666666667)</f>
        <v>45812.66667</v>
      </c>
      <c r="N358" s="1">
        <f>IFERROR(__xludf.DUMMYFUNCTION("""COMPUTED_VALUE"""),1.5117844E7)</f>
        <v>15117844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IFERROR(__xludf.DUMMYFUNCTION("""COMPUTED_VALUE"""),1297.5)</f>
        <v>1297.5</v>
      </c>
      <c r="D359" s="2">
        <f>IFERROR(__xludf.DUMMYFUNCTION("""COMPUTED_VALUE"""),45813.66666666667)</f>
        <v>45813.66667</v>
      </c>
      <c r="E359" s="1">
        <f>IFERROR(__xludf.DUMMYFUNCTION("""COMPUTED_VALUE"""),1297.5)</f>
        <v>1297.5</v>
      </c>
      <c r="G359" s="2">
        <f>IFERROR(__xludf.DUMMYFUNCTION("""COMPUTED_VALUE"""),45813.66666666667)</f>
        <v>45813.66667</v>
      </c>
      <c r="H359" s="1">
        <f>IFERROR(__xludf.DUMMYFUNCTION("""COMPUTED_VALUE"""),1273.7)</f>
        <v>1273.7</v>
      </c>
      <c r="J359" s="2">
        <f>IFERROR(__xludf.DUMMYFUNCTION("""COMPUTED_VALUE"""),45813.66666666667)</f>
        <v>45813.66667</v>
      </c>
      <c r="K359" s="1">
        <f>IFERROR(__xludf.DUMMYFUNCTION("""COMPUTED_VALUE"""),1276.56)</f>
        <v>1276.56</v>
      </c>
      <c r="M359" s="2">
        <f>IFERROR(__xludf.DUMMYFUNCTION("""COMPUTED_VALUE"""),45813.66666666667)</f>
        <v>45813.66667</v>
      </c>
      <c r="N359" s="1">
        <f>IFERROR(__xludf.DUMMYFUNCTION("""COMPUTED_VALUE"""),2.3399513E7)</f>
        <v>23399513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IFERROR(__xludf.DUMMYFUNCTION("""COMPUTED_VALUE"""),1276.02)</f>
        <v>1276.02</v>
      </c>
      <c r="D360" s="2">
        <f>IFERROR(__xludf.DUMMYFUNCTION("""COMPUTED_VALUE"""),45814.66666666667)</f>
        <v>45814.66667</v>
      </c>
      <c r="E360" s="1">
        <f>IFERROR(__xludf.DUMMYFUNCTION("""COMPUTED_VALUE"""),1290.77)</f>
        <v>1290.77</v>
      </c>
      <c r="G360" s="2">
        <f>IFERROR(__xludf.DUMMYFUNCTION("""COMPUTED_VALUE"""),45814.66666666667)</f>
        <v>45814.66667</v>
      </c>
      <c r="H360" s="1">
        <f>IFERROR(__xludf.DUMMYFUNCTION("""COMPUTED_VALUE"""),1276.02)</f>
        <v>1276.02</v>
      </c>
      <c r="J360" s="2">
        <f>IFERROR(__xludf.DUMMYFUNCTION("""COMPUTED_VALUE"""),45814.66666666667)</f>
        <v>45814.66667</v>
      </c>
      <c r="K360" s="1">
        <f>IFERROR(__xludf.DUMMYFUNCTION("""COMPUTED_VALUE"""),1282.31)</f>
        <v>1282.31</v>
      </c>
      <c r="M360" s="2">
        <f>IFERROR(__xludf.DUMMYFUNCTION("""COMPUTED_VALUE"""),45814.66666666667)</f>
        <v>45814.66667</v>
      </c>
      <c r="N360" s="1">
        <f>IFERROR(__xludf.DUMMYFUNCTION("""COMPUTED_VALUE"""),1.6743276E7)</f>
        <v>16743276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IFERROR(__xludf.DUMMYFUNCTION("""COMPUTED_VALUE"""),1277.92)</f>
        <v>1277.92</v>
      </c>
      <c r="D361" s="2">
        <f>IFERROR(__xludf.DUMMYFUNCTION("""COMPUTED_VALUE"""),45817.66666666667)</f>
        <v>45817.66667</v>
      </c>
      <c r="E361" s="1">
        <f>IFERROR(__xludf.DUMMYFUNCTION("""COMPUTED_VALUE"""),1281.52)</f>
        <v>1281.52</v>
      </c>
      <c r="G361" s="2">
        <f>IFERROR(__xludf.DUMMYFUNCTION("""COMPUTED_VALUE"""),45817.66666666667)</f>
        <v>45817.66667</v>
      </c>
      <c r="H361" s="1">
        <f>IFERROR(__xludf.DUMMYFUNCTION("""COMPUTED_VALUE"""),1269.64)</f>
        <v>1269.64</v>
      </c>
      <c r="J361" s="2">
        <f>IFERROR(__xludf.DUMMYFUNCTION("""COMPUTED_VALUE"""),45817.66666666667)</f>
        <v>45817.66667</v>
      </c>
      <c r="K361" s="1">
        <f>IFERROR(__xludf.DUMMYFUNCTION("""COMPUTED_VALUE"""),1274.5)</f>
        <v>1274.5</v>
      </c>
      <c r="M361" s="2">
        <f>IFERROR(__xludf.DUMMYFUNCTION("""COMPUTED_VALUE"""),45817.66666666667)</f>
        <v>45817.66667</v>
      </c>
      <c r="N361" s="1">
        <f>IFERROR(__xludf.DUMMYFUNCTION("""COMPUTED_VALUE"""),1.8865125E7)</f>
        <v>18865125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IFERROR(__xludf.DUMMYFUNCTION("""COMPUTED_VALUE"""),1275.19)</f>
        <v>1275.19</v>
      </c>
      <c r="D362" s="2">
        <f>IFERROR(__xludf.DUMMYFUNCTION("""COMPUTED_VALUE"""),45818.66666666667)</f>
        <v>45818.66667</v>
      </c>
      <c r="E362" s="1">
        <f>IFERROR(__xludf.DUMMYFUNCTION("""COMPUTED_VALUE"""),1283.34)</f>
        <v>1283.34</v>
      </c>
      <c r="G362" s="2">
        <f>IFERROR(__xludf.DUMMYFUNCTION("""COMPUTED_VALUE"""),45818.66666666667)</f>
        <v>45818.66667</v>
      </c>
      <c r="H362" s="1">
        <f>IFERROR(__xludf.DUMMYFUNCTION("""COMPUTED_VALUE"""),1271.29)</f>
        <v>1271.29</v>
      </c>
      <c r="J362" s="2">
        <f>IFERROR(__xludf.DUMMYFUNCTION("""COMPUTED_VALUE"""),45818.66666666667)</f>
        <v>45818.66667</v>
      </c>
      <c r="K362" s="1">
        <f>IFERROR(__xludf.DUMMYFUNCTION("""COMPUTED_VALUE"""),1278.59)</f>
        <v>1278.59</v>
      </c>
      <c r="M362" s="2">
        <f>IFERROR(__xludf.DUMMYFUNCTION("""COMPUTED_VALUE"""),45818.66666666667)</f>
        <v>45818.66667</v>
      </c>
      <c r="N362" s="1">
        <f>IFERROR(__xludf.DUMMYFUNCTION("""COMPUTED_VALUE"""),1.8296576E7)</f>
        <v>18296576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IFERROR(__xludf.DUMMYFUNCTION("""COMPUTED_VALUE"""),1278.12)</f>
        <v>1278.12</v>
      </c>
      <c r="D363" s="2">
        <f>IFERROR(__xludf.DUMMYFUNCTION("""COMPUTED_VALUE"""),45819.66666666667)</f>
        <v>45819.66667</v>
      </c>
      <c r="E363" s="1">
        <f>IFERROR(__xludf.DUMMYFUNCTION("""COMPUTED_VALUE"""),1279.36)</f>
        <v>1279.36</v>
      </c>
      <c r="G363" s="2">
        <f>IFERROR(__xludf.DUMMYFUNCTION("""COMPUTED_VALUE"""),45819.66666666667)</f>
        <v>45819.66667</v>
      </c>
      <c r="H363" s="1">
        <f>IFERROR(__xludf.DUMMYFUNCTION("""COMPUTED_VALUE"""),1270.56)</f>
        <v>1270.56</v>
      </c>
      <c r="J363" s="2">
        <f>IFERROR(__xludf.DUMMYFUNCTION("""COMPUTED_VALUE"""),45819.66666666667)</f>
        <v>45819.66667</v>
      </c>
      <c r="K363" s="1">
        <f>IFERROR(__xludf.DUMMYFUNCTION("""COMPUTED_VALUE"""),1274.38)</f>
        <v>1274.38</v>
      </c>
      <c r="M363" s="2">
        <f>IFERROR(__xludf.DUMMYFUNCTION("""COMPUTED_VALUE"""),45819.66666666667)</f>
        <v>45819.66667</v>
      </c>
      <c r="N363" s="1">
        <f>IFERROR(__xludf.DUMMYFUNCTION("""COMPUTED_VALUE"""),1.7732987E7)</f>
        <v>17732987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IFERROR(__xludf.DUMMYFUNCTION("""COMPUTED_VALUE"""),1274.76)</f>
        <v>1274.76</v>
      </c>
      <c r="D364" s="2">
        <f>IFERROR(__xludf.DUMMYFUNCTION("""COMPUTED_VALUE"""),45820.66666666667)</f>
        <v>45820.66667</v>
      </c>
      <c r="E364" s="1">
        <f>IFERROR(__xludf.DUMMYFUNCTION("""COMPUTED_VALUE"""),1283.43)</f>
        <v>1283.43</v>
      </c>
      <c r="G364" s="2">
        <f>IFERROR(__xludf.DUMMYFUNCTION("""COMPUTED_VALUE"""),45820.66666666667)</f>
        <v>45820.66667</v>
      </c>
      <c r="H364" s="1">
        <f>IFERROR(__xludf.DUMMYFUNCTION("""COMPUTED_VALUE"""),1271.76)</f>
        <v>1271.76</v>
      </c>
      <c r="J364" s="2">
        <f>IFERROR(__xludf.DUMMYFUNCTION("""COMPUTED_VALUE"""),45820.66666666667)</f>
        <v>45820.66667</v>
      </c>
      <c r="K364" s="1">
        <f>IFERROR(__xludf.DUMMYFUNCTION("""COMPUTED_VALUE"""),1283.36)</f>
        <v>1283.36</v>
      </c>
      <c r="M364" s="2">
        <f>IFERROR(__xludf.DUMMYFUNCTION("""COMPUTED_VALUE"""),45820.66666666667)</f>
        <v>45820.66667</v>
      </c>
      <c r="N364" s="1">
        <f>IFERROR(__xludf.DUMMYFUNCTION("""COMPUTED_VALUE"""),1.6835776E7)</f>
        <v>16835776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IFERROR(__xludf.DUMMYFUNCTION("""COMPUTED_VALUE"""),1279.72)</f>
        <v>1279.72</v>
      </c>
      <c r="D365" s="2">
        <f>IFERROR(__xludf.DUMMYFUNCTION("""COMPUTED_VALUE"""),45821.66666666667)</f>
        <v>45821.66667</v>
      </c>
      <c r="E365" s="1">
        <f>IFERROR(__xludf.DUMMYFUNCTION("""COMPUTED_VALUE"""),1282.24)</f>
        <v>1282.24</v>
      </c>
      <c r="G365" s="2">
        <f>IFERROR(__xludf.DUMMYFUNCTION("""COMPUTED_VALUE"""),45821.66666666667)</f>
        <v>45821.66667</v>
      </c>
      <c r="H365" s="1">
        <f>IFERROR(__xludf.DUMMYFUNCTION("""COMPUTED_VALUE"""),1254.3)</f>
        <v>1254.3</v>
      </c>
      <c r="J365" s="2">
        <f>IFERROR(__xludf.DUMMYFUNCTION("""COMPUTED_VALUE"""),45821.66666666667)</f>
        <v>45821.66667</v>
      </c>
      <c r="K365" s="1">
        <f>IFERROR(__xludf.DUMMYFUNCTION("""COMPUTED_VALUE"""),1256.96)</f>
        <v>1256.96</v>
      </c>
      <c r="M365" s="2">
        <f>IFERROR(__xludf.DUMMYFUNCTION("""COMPUTED_VALUE"""),45821.66666666667)</f>
        <v>45821.66667</v>
      </c>
      <c r="N365" s="1">
        <f>IFERROR(__xludf.DUMMYFUNCTION("""COMPUTED_VALUE"""),1.967371E7)</f>
        <v>19673710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IFERROR(__xludf.DUMMYFUNCTION("""COMPUTED_VALUE"""),1258.15)</f>
        <v>1258.15</v>
      </c>
      <c r="D366" s="2">
        <f>IFERROR(__xludf.DUMMYFUNCTION("""COMPUTED_VALUE"""),45824.66666666667)</f>
        <v>45824.66667</v>
      </c>
      <c r="E366" s="1">
        <f>IFERROR(__xludf.DUMMYFUNCTION("""COMPUTED_VALUE"""),1269.78)</f>
        <v>1269.78</v>
      </c>
      <c r="G366" s="2">
        <f>IFERROR(__xludf.DUMMYFUNCTION("""COMPUTED_VALUE"""),45824.66666666667)</f>
        <v>45824.66667</v>
      </c>
      <c r="H366" s="1">
        <f>IFERROR(__xludf.DUMMYFUNCTION("""COMPUTED_VALUE"""),1257.08)</f>
        <v>1257.08</v>
      </c>
      <c r="J366" s="2">
        <f>IFERROR(__xludf.DUMMYFUNCTION("""COMPUTED_VALUE"""),45824.66666666667)</f>
        <v>45824.66667</v>
      </c>
      <c r="K366" s="1">
        <f>IFERROR(__xludf.DUMMYFUNCTION("""COMPUTED_VALUE"""),1260.55)</f>
        <v>1260.55</v>
      </c>
      <c r="M366" s="2">
        <f>IFERROR(__xludf.DUMMYFUNCTION("""COMPUTED_VALUE"""),45824.66666666667)</f>
        <v>45824.66667</v>
      </c>
      <c r="N366" s="1">
        <f>IFERROR(__xludf.DUMMYFUNCTION("""COMPUTED_VALUE"""),1.9715492E7)</f>
        <v>19715492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IFERROR(__xludf.DUMMYFUNCTION("""COMPUTED_VALUE"""),1259.44)</f>
        <v>1259.44</v>
      </c>
      <c r="D367" s="2">
        <f>IFERROR(__xludf.DUMMYFUNCTION("""COMPUTED_VALUE"""),45825.66666666667)</f>
        <v>45825.66667</v>
      </c>
      <c r="E367" s="1">
        <f>IFERROR(__xludf.DUMMYFUNCTION("""COMPUTED_VALUE"""),1259.44)</f>
        <v>1259.44</v>
      </c>
      <c r="G367" s="2">
        <f>IFERROR(__xludf.DUMMYFUNCTION("""COMPUTED_VALUE"""),45825.66666666667)</f>
        <v>45825.66667</v>
      </c>
      <c r="H367" s="1">
        <f>IFERROR(__xludf.DUMMYFUNCTION("""COMPUTED_VALUE"""),1240.87)</f>
        <v>1240.87</v>
      </c>
      <c r="J367" s="2">
        <f>IFERROR(__xludf.DUMMYFUNCTION("""COMPUTED_VALUE"""),45825.66666666667)</f>
        <v>45825.66667</v>
      </c>
      <c r="K367" s="1">
        <f>IFERROR(__xludf.DUMMYFUNCTION("""COMPUTED_VALUE"""),1241.78)</f>
        <v>1241.78</v>
      </c>
      <c r="M367" s="2">
        <f>IFERROR(__xludf.DUMMYFUNCTION("""COMPUTED_VALUE"""),45825.66666666667)</f>
        <v>45825.66667</v>
      </c>
      <c r="N367" s="1">
        <f>IFERROR(__xludf.DUMMYFUNCTION("""COMPUTED_VALUE"""),2.0185023E7)</f>
        <v>20185023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IFERROR(__xludf.DUMMYFUNCTION("""COMPUTED_VALUE"""),1241.91)</f>
        <v>1241.91</v>
      </c>
      <c r="D368" s="2">
        <f>IFERROR(__xludf.DUMMYFUNCTION("""COMPUTED_VALUE"""),45826.66666666667)</f>
        <v>45826.66667</v>
      </c>
      <c r="E368" s="1">
        <f>IFERROR(__xludf.DUMMYFUNCTION("""COMPUTED_VALUE"""),1242.18)</f>
        <v>1242.18</v>
      </c>
      <c r="G368" s="2">
        <f>IFERROR(__xludf.DUMMYFUNCTION("""COMPUTED_VALUE"""),45826.66666666667)</f>
        <v>45826.66667</v>
      </c>
      <c r="H368" s="1">
        <f>IFERROR(__xludf.DUMMYFUNCTION("""COMPUTED_VALUE"""),1234.49)</f>
        <v>1234.49</v>
      </c>
      <c r="J368" s="2">
        <f>IFERROR(__xludf.DUMMYFUNCTION("""COMPUTED_VALUE"""),45826.66666666667)</f>
        <v>45826.66667</v>
      </c>
      <c r="K368" s="1">
        <f>IFERROR(__xludf.DUMMYFUNCTION("""COMPUTED_VALUE"""),1236.91)</f>
        <v>1236.91</v>
      </c>
      <c r="M368" s="2">
        <f>IFERROR(__xludf.DUMMYFUNCTION("""COMPUTED_VALUE"""),45826.66666666667)</f>
        <v>45826.66667</v>
      </c>
      <c r="N368" s="1">
        <f>IFERROR(__xludf.DUMMYFUNCTION("""COMPUTED_VALUE"""),2.1251282E7)</f>
        <v>21251282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IFERROR(__xludf.DUMMYFUNCTION("""COMPUTED_VALUE"""),1236.94)</f>
        <v>1236.94</v>
      </c>
      <c r="D369" s="2">
        <f>IFERROR(__xludf.DUMMYFUNCTION("""COMPUTED_VALUE"""),45828.66666666667)</f>
        <v>45828.66667</v>
      </c>
      <c r="E369" s="1">
        <f>IFERROR(__xludf.DUMMYFUNCTION("""COMPUTED_VALUE"""),1245.2)</f>
        <v>1245.2</v>
      </c>
      <c r="G369" s="2">
        <f>IFERROR(__xludf.DUMMYFUNCTION("""COMPUTED_VALUE"""),45828.66666666667)</f>
        <v>45828.66667</v>
      </c>
      <c r="H369" s="1">
        <f>IFERROR(__xludf.DUMMYFUNCTION("""COMPUTED_VALUE"""),1235.78)</f>
        <v>1235.78</v>
      </c>
      <c r="J369" s="2">
        <f>IFERROR(__xludf.DUMMYFUNCTION("""COMPUTED_VALUE"""),45828.66666666667)</f>
        <v>45828.66667</v>
      </c>
      <c r="K369" s="1">
        <f>IFERROR(__xludf.DUMMYFUNCTION("""COMPUTED_VALUE"""),1242.56)</f>
        <v>1242.56</v>
      </c>
      <c r="M369" s="2">
        <f>IFERROR(__xludf.DUMMYFUNCTION("""COMPUTED_VALUE"""),45828.66666666667)</f>
        <v>45828.66667</v>
      </c>
      <c r="N369" s="1">
        <f>IFERROR(__xludf.DUMMYFUNCTION("""COMPUTED_VALUE"""),4.1606545E7)</f>
        <v>41606545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IFERROR(__xludf.DUMMYFUNCTION("""COMPUTED_VALUE"""),1242.47)</f>
        <v>1242.47</v>
      </c>
      <c r="D370" s="2">
        <f>IFERROR(__xludf.DUMMYFUNCTION("""COMPUTED_VALUE"""),45831.66666666667)</f>
        <v>45831.66667</v>
      </c>
      <c r="E370" s="1">
        <f>IFERROR(__xludf.DUMMYFUNCTION("""COMPUTED_VALUE"""),1258.22)</f>
        <v>1258.22</v>
      </c>
      <c r="G370" s="2">
        <f>IFERROR(__xludf.DUMMYFUNCTION("""COMPUTED_VALUE"""),45831.66666666667)</f>
        <v>45831.66667</v>
      </c>
      <c r="H370" s="1">
        <f>IFERROR(__xludf.DUMMYFUNCTION("""COMPUTED_VALUE"""),1241.63)</f>
        <v>1241.63</v>
      </c>
      <c r="J370" s="2">
        <f>IFERROR(__xludf.DUMMYFUNCTION("""COMPUTED_VALUE"""),45831.66666666667)</f>
        <v>45831.66667</v>
      </c>
      <c r="K370" s="1">
        <f>IFERROR(__xludf.DUMMYFUNCTION("""COMPUTED_VALUE"""),1257.26)</f>
        <v>1257.26</v>
      </c>
      <c r="M370" s="2">
        <f>IFERROR(__xludf.DUMMYFUNCTION("""COMPUTED_VALUE"""),45831.66666666667)</f>
        <v>45831.66667</v>
      </c>
      <c r="N370" s="1">
        <f>IFERROR(__xludf.DUMMYFUNCTION("""COMPUTED_VALUE"""),1.9338745E7)</f>
        <v>19338745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IFERROR(__xludf.DUMMYFUNCTION("""COMPUTED_VALUE"""),1259.59)</f>
        <v>1259.59</v>
      </c>
      <c r="D371" s="2">
        <f>IFERROR(__xludf.DUMMYFUNCTION("""COMPUTED_VALUE"""),45832.66666666667)</f>
        <v>45832.66667</v>
      </c>
      <c r="E371" s="1">
        <f>IFERROR(__xludf.DUMMYFUNCTION("""COMPUTED_VALUE"""),1260.54)</f>
        <v>1260.54</v>
      </c>
      <c r="G371" s="2">
        <f>IFERROR(__xludf.DUMMYFUNCTION("""COMPUTED_VALUE"""),45832.66666666667)</f>
        <v>45832.66667</v>
      </c>
      <c r="H371" s="1">
        <f>IFERROR(__xludf.DUMMYFUNCTION("""COMPUTED_VALUE"""),1246.02)</f>
        <v>1246.02</v>
      </c>
      <c r="J371" s="2">
        <f>IFERROR(__xludf.DUMMYFUNCTION("""COMPUTED_VALUE"""),45832.66666666667)</f>
        <v>45832.66667</v>
      </c>
      <c r="K371" s="1">
        <f>IFERROR(__xludf.DUMMYFUNCTION("""COMPUTED_VALUE"""),1251.85)</f>
        <v>1251.85</v>
      </c>
      <c r="M371" s="2">
        <f>IFERROR(__xludf.DUMMYFUNCTION("""COMPUTED_VALUE"""),45832.66666666667)</f>
        <v>45832.66667</v>
      </c>
      <c r="N371" s="1">
        <f>IFERROR(__xludf.DUMMYFUNCTION("""COMPUTED_VALUE"""),1.8665234E7)</f>
        <v>18665234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IFERROR(__xludf.DUMMYFUNCTION("""COMPUTED_VALUE"""),1249.92)</f>
        <v>1249.92</v>
      </c>
      <c r="D372" s="2">
        <f>IFERROR(__xludf.DUMMYFUNCTION("""COMPUTED_VALUE"""),45833.66666666667)</f>
        <v>45833.66667</v>
      </c>
      <c r="E372" s="1">
        <f>IFERROR(__xludf.DUMMYFUNCTION("""COMPUTED_VALUE"""),1250.27)</f>
        <v>1250.27</v>
      </c>
      <c r="G372" s="2">
        <f>IFERROR(__xludf.DUMMYFUNCTION("""COMPUTED_VALUE"""),45833.66666666667)</f>
        <v>45833.66667</v>
      </c>
      <c r="H372" s="1">
        <f>IFERROR(__xludf.DUMMYFUNCTION("""COMPUTED_VALUE"""),1238.53)</f>
        <v>1238.53</v>
      </c>
      <c r="J372" s="2">
        <f>IFERROR(__xludf.DUMMYFUNCTION("""COMPUTED_VALUE"""),45833.66666666667)</f>
        <v>45833.66667</v>
      </c>
      <c r="K372" s="1">
        <f>IFERROR(__xludf.DUMMYFUNCTION("""COMPUTED_VALUE"""),1240.79)</f>
        <v>1240.79</v>
      </c>
      <c r="M372" s="2">
        <f>IFERROR(__xludf.DUMMYFUNCTION("""COMPUTED_VALUE"""),45833.66666666667)</f>
        <v>45833.66667</v>
      </c>
      <c r="N372" s="1">
        <f>IFERROR(__xludf.DUMMYFUNCTION("""COMPUTED_VALUE"""),1.5943801E7)</f>
        <v>15943801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IFERROR(__xludf.DUMMYFUNCTION("""COMPUTED_VALUE"""),1241.28)</f>
        <v>1241.28</v>
      </c>
      <c r="D373" s="2">
        <f>IFERROR(__xludf.DUMMYFUNCTION("""COMPUTED_VALUE"""),45834.66666666667)</f>
        <v>45834.66667</v>
      </c>
      <c r="E373" s="1">
        <f>IFERROR(__xludf.DUMMYFUNCTION("""COMPUTED_VALUE"""),1244.59)</f>
        <v>1244.59</v>
      </c>
      <c r="G373" s="2">
        <f>IFERROR(__xludf.DUMMYFUNCTION("""COMPUTED_VALUE"""),45834.66666666667)</f>
        <v>45834.66667</v>
      </c>
      <c r="H373" s="1">
        <f>IFERROR(__xludf.DUMMYFUNCTION("""COMPUTED_VALUE"""),1228.94)</f>
        <v>1228.94</v>
      </c>
      <c r="J373" s="2">
        <f>IFERROR(__xludf.DUMMYFUNCTION("""COMPUTED_VALUE"""),45834.66666666667)</f>
        <v>45834.66667</v>
      </c>
      <c r="K373" s="1">
        <f>IFERROR(__xludf.DUMMYFUNCTION("""COMPUTED_VALUE"""),1237.28)</f>
        <v>1237.28</v>
      </c>
      <c r="M373" s="2">
        <f>IFERROR(__xludf.DUMMYFUNCTION("""COMPUTED_VALUE"""),45834.66666666667)</f>
        <v>45834.66667</v>
      </c>
      <c r="N373" s="1">
        <f>IFERROR(__xludf.DUMMYFUNCTION("""COMPUTED_VALUE"""),2.4152847E7)</f>
        <v>24152847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IFERROR(__xludf.DUMMYFUNCTION("""COMPUTED_VALUE"""),1237.71)</f>
        <v>1237.71</v>
      </c>
      <c r="D374" s="2">
        <f>IFERROR(__xludf.DUMMYFUNCTION("""COMPUTED_VALUE"""),45835.66666666667)</f>
        <v>45835.66667</v>
      </c>
      <c r="E374" s="1">
        <f>IFERROR(__xludf.DUMMYFUNCTION("""COMPUTED_VALUE"""),1248.89)</f>
        <v>1248.89</v>
      </c>
      <c r="G374" s="2">
        <f>IFERROR(__xludf.DUMMYFUNCTION("""COMPUTED_VALUE"""),45835.66666666667)</f>
        <v>45835.66667</v>
      </c>
      <c r="H374" s="1">
        <f>IFERROR(__xludf.DUMMYFUNCTION("""COMPUTED_VALUE"""),1235.64)</f>
        <v>1235.64</v>
      </c>
      <c r="J374" s="2">
        <f>IFERROR(__xludf.DUMMYFUNCTION("""COMPUTED_VALUE"""),45835.66666666667)</f>
        <v>45835.66667</v>
      </c>
      <c r="K374" s="1">
        <f>IFERROR(__xludf.DUMMYFUNCTION("""COMPUTED_VALUE"""),1246.89)</f>
        <v>1246.89</v>
      </c>
      <c r="M374" s="2">
        <f>IFERROR(__xludf.DUMMYFUNCTION("""COMPUTED_VALUE"""),45835.66666666667)</f>
        <v>45835.66667</v>
      </c>
      <c r="N374" s="1">
        <f>IFERROR(__xludf.DUMMYFUNCTION("""COMPUTED_VALUE"""),4.5240686E7)</f>
        <v>45240686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IFERROR(__xludf.DUMMYFUNCTION("""COMPUTED_VALUE"""),1246.76)</f>
        <v>1246.76</v>
      </c>
      <c r="D375" s="2">
        <f>IFERROR(__xludf.DUMMYFUNCTION("""COMPUTED_VALUE"""),45838.66666666667)</f>
        <v>45838.66667</v>
      </c>
      <c r="E375" s="1">
        <f>IFERROR(__xludf.DUMMYFUNCTION("""COMPUTED_VALUE"""),1252.54)</f>
        <v>1252.54</v>
      </c>
      <c r="G375" s="2">
        <f>IFERROR(__xludf.DUMMYFUNCTION("""COMPUTED_VALUE"""),45838.66666666667)</f>
        <v>45838.66667</v>
      </c>
      <c r="H375" s="1">
        <f>IFERROR(__xludf.DUMMYFUNCTION("""COMPUTED_VALUE"""),1240.67)</f>
        <v>1240.67</v>
      </c>
      <c r="J375" s="2">
        <f>IFERROR(__xludf.DUMMYFUNCTION("""COMPUTED_VALUE"""),45838.66666666667)</f>
        <v>45838.66667</v>
      </c>
      <c r="K375" s="1">
        <f>IFERROR(__xludf.DUMMYFUNCTION("""COMPUTED_VALUE"""),1249.96)</f>
        <v>1249.96</v>
      </c>
      <c r="M375" s="2">
        <f>IFERROR(__xludf.DUMMYFUNCTION("""COMPUTED_VALUE"""),45838.66666666667)</f>
        <v>45838.66667</v>
      </c>
      <c r="N375" s="1">
        <f>IFERROR(__xludf.DUMMYFUNCTION("""COMPUTED_VALUE"""),2.8001455E7)</f>
        <v>28001455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IFERROR(__xludf.DUMMYFUNCTION("""COMPUTED_VALUE"""),1252.68)</f>
        <v>1252.68</v>
      </c>
      <c r="D376" s="2">
        <f>IFERROR(__xludf.DUMMYFUNCTION("""COMPUTED_VALUE"""),45839.66666666667)</f>
        <v>45839.66667</v>
      </c>
      <c r="E376" s="1">
        <f>IFERROR(__xludf.DUMMYFUNCTION("""COMPUTED_VALUE"""),1275.28)</f>
        <v>1275.28</v>
      </c>
      <c r="G376" s="2">
        <f>IFERROR(__xludf.DUMMYFUNCTION("""COMPUTED_VALUE"""),45839.66666666667)</f>
        <v>45839.66667</v>
      </c>
      <c r="H376" s="1">
        <f>IFERROR(__xludf.DUMMYFUNCTION("""COMPUTED_VALUE"""),1252.02)</f>
        <v>1252.02</v>
      </c>
      <c r="J376" s="2">
        <f>IFERROR(__xludf.DUMMYFUNCTION("""COMPUTED_VALUE"""),45839.66666666667)</f>
        <v>45839.66667</v>
      </c>
      <c r="K376" s="1">
        <f>IFERROR(__xludf.DUMMYFUNCTION("""COMPUTED_VALUE"""),1266.71)</f>
        <v>1266.71</v>
      </c>
      <c r="M376" s="2">
        <f>IFERROR(__xludf.DUMMYFUNCTION("""COMPUTED_VALUE"""),45839.66666666667)</f>
        <v>45839.66667</v>
      </c>
      <c r="N376" s="1">
        <f>IFERROR(__xludf.DUMMYFUNCTION("""COMPUTED_VALUE"""),2.6044396E7)</f>
        <v>26044396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IFERROR(__xludf.DUMMYFUNCTION("""COMPUTED_VALUE"""),1265.98)</f>
        <v>1265.98</v>
      </c>
      <c r="D377" s="2">
        <f>IFERROR(__xludf.DUMMYFUNCTION("""COMPUTED_VALUE"""),45840.66666666667)</f>
        <v>45840.66667</v>
      </c>
      <c r="E377" s="1">
        <f>IFERROR(__xludf.DUMMYFUNCTION("""COMPUTED_VALUE"""),1268.43)</f>
        <v>1268.43</v>
      </c>
      <c r="G377" s="2">
        <f>IFERROR(__xludf.DUMMYFUNCTION("""COMPUTED_VALUE"""),45840.66666666667)</f>
        <v>45840.66667</v>
      </c>
      <c r="H377" s="1">
        <f>IFERROR(__xludf.DUMMYFUNCTION("""COMPUTED_VALUE"""),1257.0)</f>
        <v>1257</v>
      </c>
      <c r="J377" s="2">
        <f>IFERROR(__xludf.DUMMYFUNCTION("""COMPUTED_VALUE"""),45840.66666666667)</f>
        <v>45840.66667</v>
      </c>
      <c r="K377" s="1">
        <f>IFERROR(__xludf.DUMMYFUNCTION("""COMPUTED_VALUE"""),1268.43)</f>
        <v>1268.43</v>
      </c>
      <c r="M377" s="2">
        <f>IFERROR(__xludf.DUMMYFUNCTION("""COMPUTED_VALUE"""),45840.66666666667)</f>
        <v>45840.66667</v>
      </c>
      <c r="N377" s="1">
        <f>IFERROR(__xludf.DUMMYFUNCTION("""COMPUTED_VALUE"""),2.0994393E7)</f>
        <v>20994393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IFERROR(__xludf.DUMMYFUNCTION("""COMPUTED_VALUE"""),1272.17)</f>
        <v>1272.17</v>
      </c>
      <c r="D378" s="2">
        <f>IFERROR(__xludf.DUMMYFUNCTION("""COMPUTED_VALUE"""),45841.54166666667)</f>
        <v>45841.54167</v>
      </c>
      <c r="E378" s="1">
        <f>IFERROR(__xludf.DUMMYFUNCTION("""COMPUTED_VALUE"""),1273.05)</f>
        <v>1273.05</v>
      </c>
      <c r="G378" s="2">
        <f>IFERROR(__xludf.DUMMYFUNCTION("""COMPUTED_VALUE"""),45841.54166666667)</f>
        <v>45841.54167</v>
      </c>
      <c r="H378" s="1">
        <f>IFERROR(__xludf.DUMMYFUNCTION("""COMPUTED_VALUE"""),1259.6)</f>
        <v>1259.6</v>
      </c>
      <c r="J378" s="2">
        <f>IFERROR(__xludf.DUMMYFUNCTION("""COMPUTED_VALUE"""),45841.54166666667)</f>
        <v>45841.54167</v>
      </c>
      <c r="K378" s="1">
        <f>IFERROR(__xludf.DUMMYFUNCTION("""COMPUTED_VALUE"""),1267.19)</f>
        <v>1267.19</v>
      </c>
      <c r="M378" s="2">
        <f>IFERROR(__xludf.DUMMYFUNCTION("""COMPUTED_VALUE"""),45841.54166666667)</f>
        <v>45841.54167</v>
      </c>
      <c r="N378" s="1">
        <f>IFERROR(__xludf.DUMMYFUNCTION("""COMPUTED_VALUE"""),1.4112907E7)</f>
        <v>14112907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IFERROR(__xludf.DUMMYFUNCTION("""COMPUTED_VALUE"""),1267.0)</f>
        <v>1267</v>
      </c>
      <c r="D379" s="2">
        <f>IFERROR(__xludf.DUMMYFUNCTION("""COMPUTED_VALUE"""),45845.66666666667)</f>
        <v>45845.66667</v>
      </c>
      <c r="E379" s="1">
        <f>IFERROR(__xludf.DUMMYFUNCTION("""COMPUTED_VALUE"""),1272.55)</f>
        <v>1272.55</v>
      </c>
      <c r="G379" s="2">
        <f>IFERROR(__xludf.DUMMYFUNCTION("""COMPUTED_VALUE"""),45845.66666666667)</f>
        <v>45845.66667</v>
      </c>
      <c r="H379" s="1">
        <f>IFERROR(__xludf.DUMMYFUNCTION("""COMPUTED_VALUE"""),1258.8)</f>
        <v>1258.8</v>
      </c>
      <c r="J379" s="2">
        <f>IFERROR(__xludf.DUMMYFUNCTION("""COMPUTED_VALUE"""),45845.66666666667)</f>
        <v>45845.66667</v>
      </c>
      <c r="K379" s="1">
        <f>IFERROR(__xludf.DUMMYFUNCTION("""COMPUTED_VALUE"""),1266.04)</f>
        <v>1266.04</v>
      </c>
      <c r="M379" s="2">
        <f>IFERROR(__xludf.DUMMYFUNCTION("""COMPUTED_VALUE"""),45845.66666666667)</f>
        <v>45845.66667</v>
      </c>
      <c r="N379" s="1">
        <f>IFERROR(__xludf.DUMMYFUNCTION("""COMPUTED_VALUE"""),2.0033457E7)</f>
        <v>20033457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IFERROR(__xludf.DUMMYFUNCTION("""COMPUTED_VALUE"""),1259.36)</f>
        <v>1259.36</v>
      </c>
      <c r="D380" s="2">
        <f>IFERROR(__xludf.DUMMYFUNCTION("""COMPUTED_VALUE"""),45846.66666666667)</f>
        <v>45846.66667</v>
      </c>
      <c r="E380" s="1">
        <f>IFERROR(__xludf.DUMMYFUNCTION("""COMPUTED_VALUE"""),1259.36)</f>
        <v>1259.36</v>
      </c>
      <c r="G380" s="2">
        <f>IFERROR(__xludf.DUMMYFUNCTION("""COMPUTED_VALUE"""),45846.66666666667)</f>
        <v>45846.66667</v>
      </c>
      <c r="H380" s="1">
        <f>IFERROR(__xludf.DUMMYFUNCTION("""COMPUTED_VALUE"""),1247.06)</f>
        <v>1247.06</v>
      </c>
      <c r="J380" s="2">
        <f>IFERROR(__xludf.DUMMYFUNCTION("""COMPUTED_VALUE"""),45846.66666666667)</f>
        <v>45846.66667</v>
      </c>
      <c r="K380" s="1">
        <f>IFERROR(__xludf.DUMMYFUNCTION("""COMPUTED_VALUE"""),1249.23)</f>
        <v>1249.23</v>
      </c>
      <c r="M380" s="2">
        <f>IFERROR(__xludf.DUMMYFUNCTION("""COMPUTED_VALUE"""),45846.66666666667)</f>
        <v>45846.66667</v>
      </c>
      <c r="N380" s="1">
        <f>IFERROR(__xludf.DUMMYFUNCTION("""COMPUTED_VALUE"""),2.464333E7)</f>
        <v>24643330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IFERROR(__xludf.DUMMYFUNCTION("""COMPUTED_VALUE"""),1250.04)</f>
        <v>1250.04</v>
      </c>
      <c r="D381" s="2">
        <f>IFERROR(__xludf.DUMMYFUNCTION("""COMPUTED_VALUE"""),45847.66666666667)</f>
        <v>45847.66667</v>
      </c>
      <c r="E381" s="1">
        <f>IFERROR(__xludf.DUMMYFUNCTION("""COMPUTED_VALUE"""),1251.62)</f>
        <v>1251.62</v>
      </c>
      <c r="G381" s="2">
        <f>IFERROR(__xludf.DUMMYFUNCTION("""COMPUTED_VALUE"""),45847.66666666667)</f>
        <v>45847.66667</v>
      </c>
      <c r="H381" s="1">
        <f>IFERROR(__xludf.DUMMYFUNCTION("""COMPUTED_VALUE"""),1235.56)</f>
        <v>1235.56</v>
      </c>
      <c r="J381" s="2">
        <f>IFERROR(__xludf.DUMMYFUNCTION("""COMPUTED_VALUE"""),45847.66666666667)</f>
        <v>45847.66667</v>
      </c>
      <c r="K381" s="1">
        <f>IFERROR(__xludf.DUMMYFUNCTION("""COMPUTED_VALUE"""),1246.4)</f>
        <v>1246.4</v>
      </c>
      <c r="M381" s="2">
        <f>IFERROR(__xludf.DUMMYFUNCTION("""COMPUTED_VALUE"""),45847.66666666667)</f>
        <v>45847.66667</v>
      </c>
      <c r="N381" s="1">
        <f>IFERROR(__xludf.DUMMYFUNCTION("""COMPUTED_VALUE"""),2.9906674E7)</f>
        <v>29906674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IFERROR(__xludf.DUMMYFUNCTION("""COMPUTED_VALUE"""),1248.14)</f>
        <v>1248.14</v>
      </c>
      <c r="D382" s="2">
        <f>IFERROR(__xludf.DUMMYFUNCTION("""COMPUTED_VALUE"""),45848.66666666667)</f>
        <v>45848.66667</v>
      </c>
      <c r="E382" s="1">
        <f>IFERROR(__xludf.DUMMYFUNCTION("""COMPUTED_VALUE"""),1260.37)</f>
        <v>1260.37</v>
      </c>
      <c r="G382" s="2">
        <f>IFERROR(__xludf.DUMMYFUNCTION("""COMPUTED_VALUE"""),45848.66666666667)</f>
        <v>45848.66667</v>
      </c>
      <c r="H382" s="1">
        <f>IFERROR(__xludf.DUMMYFUNCTION("""COMPUTED_VALUE"""),1242.15)</f>
        <v>1242.15</v>
      </c>
      <c r="J382" s="2">
        <f>IFERROR(__xludf.DUMMYFUNCTION("""COMPUTED_VALUE"""),45848.66666666667)</f>
        <v>45848.66667</v>
      </c>
      <c r="K382" s="1">
        <f>IFERROR(__xludf.DUMMYFUNCTION("""COMPUTED_VALUE"""),1251.26)</f>
        <v>1251.26</v>
      </c>
      <c r="M382" s="2">
        <f>IFERROR(__xludf.DUMMYFUNCTION("""COMPUTED_VALUE"""),45848.66666666667)</f>
        <v>45848.66667</v>
      </c>
      <c r="N382" s="1">
        <f>IFERROR(__xludf.DUMMYFUNCTION("""COMPUTED_VALUE"""),1.7663635E7)</f>
        <v>17663635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IFERROR(__xludf.DUMMYFUNCTION("""COMPUTED_VALUE"""),1243.32)</f>
        <v>1243.32</v>
      </c>
      <c r="D383" s="2">
        <f>IFERROR(__xludf.DUMMYFUNCTION("""COMPUTED_VALUE"""),45849.66666666667)</f>
        <v>45849.66667</v>
      </c>
      <c r="E383" s="1">
        <f>IFERROR(__xludf.DUMMYFUNCTION("""COMPUTED_VALUE"""),1244.53)</f>
        <v>1244.53</v>
      </c>
      <c r="G383" s="2">
        <f>IFERROR(__xludf.DUMMYFUNCTION("""COMPUTED_VALUE"""),45849.66666666667)</f>
        <v>45849.66667</v>
      </c>
      <c r="H383" s="1">
        <f>IFERROR(__xludf.DUMMYFUNCTION("""COMPUTED_VALUE"""),1234.51)</f>
        <v>1234.51</v>
      </c>
      <c r="J383" s="2">
        <f>IFERROR(__xludf.DUMMYFUNCTION("""COMPUTED_VALUE"""),45849.66666666667)</f>
        <v>45849.66667</v>
      </c>
      <c r="K383" s="1">
        <f>IFERROR(__xludf.DUMMYFUNCTION("""COMPUTED_VALUE"""),1238.3)</f>
        <v>1238.3</v>
      </c>
      <c r="M383" s="2">
        <f>IFERROR(__xludf.DUMMYFUNCTION("""COMPUTED_VALUE"""),45849.66666666667)</f>
        <v>45849.66667</v>
      </c>
      <c r="N383" s="1">
        <f>IFERROR(__xludf.DUMMYFUNCTION("""COMPUTED_VALUE"""),1.6812094E7)</f>
        <v>16812094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IFERROR(__xludf.DUMMYFUNCTION("""COMPUTED_VALUE"""),1229.57)</f>
        <v>1229.57</v>
      </c>
      <c r="D384" s="2">
        <f>IFERROR(__xludf.DUMMYFUNCTION("""COMPUTED_VALUE"""),45852.66666666667)</f>
        <v>45852.66667</v>
      </c>
      <c r="E384" s="1">
        <f>IFERROR(__xludf.DUMMYFUNCTION("""COMPUTED_VALUE"""),1229.57)</f>
        <v>1229.57</v>
      </c>
      <c r="G384" s="2">
        <f>IFERROR(__xludf.DUMMYFUNCTION("""COMPUTED_VALUE"""),45852.66666666667)</f>
        <v>45852.66667</v>
      </c>
      <c r="H384" s="1">
        <f>IFERROR(__xludf.DUMMYFUNCTION("""COMPUTED_VALUE"""),1207.03)</f>
        <v>1207.03</v>
      </c>
      <c r="J384" s="2">
        <f>IFERROR(__xludf.DUMMYFUNCTION("""COMPUTED_VALUE"""),45852.66666666667)</f>
        <v>45852.66667</v>
      </c>
      <c r="K384" s="1">
        <f>IFERROR(__xludf.DUMMYFUNCTION("""COMPUTED_VALUE"""),1216.87)</f>
        <v>1216.87</v>
      </c>
      <c r="M384" s="2">
        <f>IFERROR(__xludf.DUMMYFUNCTION("""COMPUTED_VALUE"""),45852.66666666667)</f>
        <v>45852.66667</v>
      </c>
      <c r="N384" s="1">
        <f>IFERROR(__xludf.DUMMYFUNCTION("""COMPUTED_VALUE"""),2.2689354E7)</f>
        <v>22689354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IFERROR(__xludf.DUMMYFUNCTION("""COMPUTED_VALUE"""),1216.85)</f>
        <v>1216.85</v>
      </c>
      <c r="D385" s="2">
        <f>IFERROR(__xludf.DUMMYFUNCTION("""COMPUTED_VALUE"""),45853.66666666667)</f>
        <v>45853.66667</v>
      </c>
      <c r="E385" s="1">
        <f>IFERROR(__xludf.DUMMYFUNCTION("""COMPUTED_VALUE"""),1220.15)</f>
        <v>1220.15</v>
      </c>
      <c r="G385" s="2">
        <f>IFERROR(__xludf.DUMMYFUNCTION("""COMPUTED_VALUE"""),45853.66666666667)</f>
        <v>45853.66667</v>
      </c>
      <c r="H385" s="1">
        <f>IFERROR(__xludf.DUMMYFUNCTION("""COMPUTED_VALUE"""),1204.08)</f>
        <v>1204.08</v>
      </c>
      <c r="J385" s="2">
        <f>IFERROR(__xludf.DUMMYFUNCTION("""COMPUTED_VALUE"""),45853.66666666667)</f>
        <v>45853.66667</v>
      </c>
      <c r="K385" s="1">
        <f>IFERROR(__xludf.DUMMYFUNCTION("""COMPUTED_VALUE"""),1207.11)</f>
        <v>1207.11</v>
      </c>
      <c r="M385" s="2">
        <f>IFERROR(__xludf.DUMMYFUNCTION("""COMPUTED_VALUE"""),45853.66666666667)</f>
        <v>45853.66667</v>
      </c>
      <c r="N385" s="1">
        <f>IFERROR(__xludf.DUMMYFUNCTION("""COMPUTED_VALUE"""),1.9760298E7)</f>
        <v>19760298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IFERROR(__xludf.DUMMYFUNCTION("""COMPUTED_VALUE"""),1207.37)</f>
        <v>1207.37</v>
      </c>
      <c r="D386" s="2">
        <f>IFERROR(__xludf.DUMMYFUNCTION("""COMPUTED_VALUE"""),45854.66666666667)</f>
        <v>45854.66667</v>
      </c>
      <c r="E386" s="1">
        <f>IFERROR(__xludf.DUMMYFUNCTION("""COMPUTED_VALUE"""),1214.19)</f>
        <v>1214.19</v>
      </c>
      <c r="G386" s="2">
        <f>IFERROR(__xludf.DUMMYFUNCTION("""COMPUTED_VALUE"""),45854.66666666667)</f>
        <v>45854.66667</v>
      </c>
      <c r="H386" s="1">
        <f>IFERROR(__xludf.DUMMYFUNCTION("""COMPUTED_VALUE"""),1202.81)</f>
        <v>1202.81</v>
      </c>
      <c r="J386" s="2">
        <f>IFERROR(__xludf.DUMMYFUNCTION("""COMPUTED_VALUE"""),45854.66666666667)</f>
        <v>45854.66667</v>
      </c>
      <c r="K386" s="1">
        <f>IFERROR(__xludf.DUMMYFUNCTION("""COMPUTED_VALUE"""),1213.98)</f>
        <v>1213.98</v>
      </c>
      <c r="M386" s="2">
        <f>IFERROR(__xludf.DUMMYFUNCTION("""COMPUTED_VALUE"""),45854.66666666667)</f>
        <v>45854.66667</v>
      </c>
      <c r="N386" s="1">
        <f>IFERROR(__xludf.DUMMYFUNCTION("""COMPUTED_VALUE"""),1.8714295E7)</f>
        <v>18714295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IFERROR(__xludf.DUMMYFUNCTION("""COMPUTED_VALUE"""),1216.01)</f>
        <v>1216.01</v>
      </c>
      <c r="D387" s="2">
        <f>IFERROR(__xludf.DUMMYFUNCTION("""COMPUTED_VALUE"""),45855.66666666667)</f>
        <v>45855.66667</v>
      </c>
      <c r="E387" s="1">
        <f>IFERROR(__xludf.DUMMYFUNCTION("""COMPUTED_VALUE"""),1226.33)</f>
        <v>1226.33</v>
      </c>
      <c r="G387" s="2">
        <f>IFERROR(__xludf.DUMMYFUNCTION("""COMPUTED_VALUE"""),45855.66666666667)</f>
        <v>45855.66667</v>
      </c>
      <c r="H387" s="1">
        <f>IFERROR(__xludf.DUMMYFUNCTION("""COMPUTED_VALUE"""),1213.77)</f>
        <v>1213.77</v>
      </c>
      <c r="J387" s="2">
        <f>IFERROR(__xludf.DUMMYFUNCTION("""COMPUTED_VALUE"""),45855.66666666667)</f>
        <v>45855.66667</v>
      </c>
      <c r="K387" s="1">
        <f>IFERROR(__xludf.DUMMYFUNCTION("""COMPUTED_VALUE"""),1224.97)</f>
        <v>1224.97</v>
      </c>
      <c r="M387" s="2">
        <f>IFERROR(__xludf.DUMMYFUNCTION("""COMPUTED_VALUE"""),45855.66666666667)</f>
        <v>45855.66667</v>
      </c>
      <c r="N387" s="1">
        <f>IFERROR(__xludf.DUMMYFUNCTION("""COMPUTED_VALUE"""),1.8239279E7)</f>
        <v>18239279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IFERROR(__xludf.DUMMYFUNCTION("""COMPUTED_VALUE"""),1223.96)</f>
        <v>1223.96</v>
      </c>
      <c r="D388" s="2">
        <f>IFERROR(__xludf.DUMMYFUNCTION("""COMPUTED_VALUE"""),45856.66666666667)</f>
        <v>45856.66667</v>
      </c>
      <c r="E388" s="1">
        <f>IFERROR(__xludf.DUMMYFUNCTION("""COMPUTED_VALUE"""),1225.65)</f>
        <v>1225.65</v>
      </c>
      <c r="G388" s="2">
        <f>IFERROR(__xludf.DUMMYFUNCTION("""COMPUTED_VALUE"""),45856.66666666667)</f>
        <v>45856.66667</v>
      </c>
      <c r="H388" s="1">
        <f>IFERROR(__xludf.DUMMYFUNCTION("""COMPUTED_VALUE"""),1212.81)</f>
        <v>1212.81</v>
      </c>
      <c r="J388" s="2">
        <f>IFERROR(__xludf.DUMMYFUNCTION("""COMPUTED_VALUE"""),45856.66666666667)</f>
        <v>45856.66667</v>
      </c>
      <c r="K388" s="1">
        <f>IFERROR(__xludf.DUMMYFUNCTION("""COMPUTED_VALUE"""),1220.49)</f>
        <v>1220.49</v>
      </c>
      <c r="M388" s="2">
        <f>IFERROR(__xludf.DUMMYFUNCTION("""COMPUTED_VALUE"""),45856.66666666667)</f>
        <v>45856.66667</v>
      </c>
      <c r="N388" s="1">
        <f>IFERROR(__xludf.DUMMYFUNCTION("""COMPUTED_VALUE"""),2.0519821E7)</f>
        <v>20519821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IFERROR(__xludf.DUMMYFUNCTION("""COMPUTED_VALUE"""),1219.71)</f>
        <v>1219.71</v>
      </c>
      <c r="D389" s="2">
        <f>IFERROR(__xludf.DUMMYFUNCTION("""COMPUTED_VALUE"""),45859.66666666667)</f>
        <v>45859.66667</v>
      </c>
      <c r="E389" s="1">
        <f>IFERROR(__xludf.DUMMYFUNCTION("""COMPUTED_VALUE"""),1225.44)</f>
        <v>1225.44</v>
      </c>
      <c r="G389" s="2">
        <f>IFERROR(__xludf.DUMMYFUNCTION("""COMPUTED_VALUE"""),45859.66666666667)</f>
        <v>45859.66667</v>
      </c>
      <c r="H389" s="1">
        <f>IFERROR(__xludf.DUMMYFUNCTION("""COMPUTED_VALUE"""),1217.69)</f>
        <v>1217.69</v>
      </c>
      <c r="J389" s="2">
        <f>IFERROR(__xludf.DUMMYFUNCTION("""COMPUTED_VALUE"""),45859.66666666667)</f>
        <v>45859.66667</v>
      </c>
      <c r="K389" s="1">
        <f>IFERROR(__xludf.DUMMYFUNCTION("""COMPUTED_VALUE"""),1218.47)</f>
        <v>1218.47</v>
      </c>
      <c r="M389" s="2">
        <f>IFERROR(__xludf.DUMMYFUNCTION("""COMPUTED_VALUE"""),45859.66666666667)</f>
        <v>45859.66667</v>
      </c>
      <c r="N389" s="1">
        <f>IFERROR(__xludf.DUMMYFUNCTION("""COMPUTED_VALUE"""),1.6049535E7)</f>
        <v>16049535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IFERROR(__xludf.DUMMYFUNCTION("""COMPUTED_VALUE"""),1219.11)</f>
        <v>1219.11</v>
      </c>
      <c r="D390" s="2">
        <f>IFERROR(__xludf.DUMMYFUNCTION("""COMPUTED_VALUE"""),45860.66666666667)</f>
        <v>45860.66667</v>
      </c>
      <c r="E390" s="1">
        <f>IFERROR(__xludf.DUMMYFUNCTION("""COMPUTED_VALUE"""),1244.55)</f>
        <v>1244.55</v>
      </c>
      <c r="G390" s="2">
        <f>IFERROR(__xludf.DUMMYFUNCTION("""COMPUTED_VALUE"""),45860.66666666667)</f>
        <v>45860.66667</v>
      </c>
      <c r="H390" s="1">
        <f>IFERROR(__xludf.DUMMYFUNCTION("""COMPUTED_VALUE"""),1218.23)</f>
        <v>1218.23</v>
      </c>
      <c r="J390" s="2">
        <f>IFERROR(__xludf.DUMMYFUNCTION("""COMPUTED_VALUE"""),45860.66666666667)</f>
        <v>45860.66667</v>
      </c>
      <c r="K390" s="1">
        <f>IFERROR(__xludf.DUMMYFUNCTION("""COMPUTED_VALUE"""),1244.27)</f>
        <v>1244.27</v>
      </c>
      <c r="M390" s="2">
        <f>IFERROR(__xludf.DUMMYFUNCTION("""COMPUTED_VALUE"""),45860.66666666667)</f>
        <v>45860.66667</v>
      </c>
      <c r="N390" s="1">
        <f>IFERROR(__xludf.DUMMYFUNCTION("""COMPUTED_VALUE"""),2.1977419E7)</f>
        <v>21977419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IFERROR(__xludf.DUMMYFUNCTION("""COMPUTED_VALUE"""),1243.91)</f>
        <v>1243.91</v>
      </c>
      <c r="D391" s="2">
        <f>IFERROR(__xludf.DUMMYFUNCTION("""COMPUTED_VALUE"""),45861.66666666667)</f>
        <v>45861.66667</v>
      </c>
      <c r="E391" s="1">
        <f>IFERROR(__xludf.DUMMYFUNCTION("""COMPUTED_VALUE"""),1248.09)</f>
        <v>1248.09</v>
      </c>
      <c r="G391" s="2">
        <f>IFERROR(__xludf.DUMMYFUNCTION("""COMPUTED_VALUE"""),45861.66666666667)</f>
        <v>45861.66667</v>
      </c>
      <c r="H391" s="1">
        <f>IFERROR(__xludf.DUMMYFUNCTION("""COMPUTED_VALUE"""),1238.68)</f>
        <v>1238.68</v>
      </c>
      <c r="J391" s="2">
        <f>IFERROR(__xludf.DUMMYFUNCTION("""COMPUTED_VALUE"""),45861.66666666667)</f>
        <v>45861.66667</v>
      </c>
      <c r="K391" s="1">
        <f>IFERROR(__xludf.DUMMYFUNCTION("""COMPUTED_VALUE"""),1243.21)</f>
        <v>1243.21</v>
      </c>
      <c r="M391" s="2">
        <f>IFERROR(__xludf.DUMMYFUNCTION("""COMPUTED_VALUE"""),45861.66666666667)</f>
        <v>45861.66667</v>
      </c>
      <c r="N391" s="1">
        <f>IFERROR(__xludf.DUMMYFUNCTION("""COMPUTED_VALUE"""),1.5465872E7)</f>
        <v>15465872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IFERROR(__xludf.DUMMYFUNCTION("""COMPUTED_VALUE"""),1244.94)</f>
        <v>1244.94</v>
      </c>
      <c r="D392" s="2">
        <f>IFERROR(__xludf.DUMMYFUNCTION("""COMPUTED_VALUE"""),45862.66666666667)</f>
        <v>45862.66667</v>
      </c>
      <c r="E392" s="1">
        <f>IFERROR(__xludf.DUMMYFUNCTION("""COMPUTED_VALUE"""),1248.41)</f>
        <v>1248.41</v>
      </c>
      <c r="G392" s="2">
        <f>IFERROR(__xludf.DUMMYFUNCTION("""COMPUTED_VALUE"""),45862.66666666667)</f>
        <v>45862.66667</v>
      </c>
      <c r="H392" s="1">
        <f>IFERROR(__xludf.DUMMYFUNCTION("""COMPUTED_VALUE"""),1241.43)</f>
        <v>1241.43</v>
      </c>
      <c r="J392" s="2">
        <f>IFERROR(__xludf.DUMMYFUNCTION("""COMPUTED_VALUE"""),45862.66666666667)</f>
        <v>45862.66667</v>
      </c>
      <c r="K392" s="1">
        <f>IFERROR(__xludf.DUMMYFUNCTION("""COMPUTED_VALUE"""),1245.61)</f>
        <v>1245.61</v>
      </c>
      <c r="M392" s="2">
        <f>IFERROR(__xludf.DUMMYFUNCTION("""COMPUTED_VALUE"""),45862.66666666667)</f>
        <v>45862.66667</v>
      </c>
      <c r="N392" s="1">
        <f>IFERROR(__xludf.DUMMYFUNCTION("""COMPUTED_VALUE"""),1.6184354E7)</f>
        <v>16184354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IFERROR(__xludf.DUMMYFUNCTION("""COMPUTED_VALUE"""),1237.4)</f>
        <v>1237.4</v>
      </c>
      <c r="D393" s="2">
        <f>IFERROR(__xludf.DUMMYFUNCTION("""COMPUTED_VALUE"""),45863.66666666667)</f>
        <v>45863.66667</v>
      </c>
      <c r="E393" s="1">
        <f>IFERROR(__xludf.DUMMYFUNCTION("""COMPUTED_VALUE"""),1244.2)</f>
        <v>1244.2</v>
      </c>
      <c r="G393" s="2">
        <f>IFERROR(__xludf.DUMMYFUNCTION("""COMPUTED_VALUE"""),45863.66666666667)</f>
        <v>45863.66667</v>
      </c>
      <c r="H393" s="1">
        <f>IFERROR(__xludf.DUMMYFUNCTION("""COMPUTED_VALUE"""),1232.33)</f>
        <v>1232.33</v>
      </c>
      <c r="J393" s="2">
        <f>IFERROR(__xludf.DUMMYFUNCTION("""COMPUTED_VALUE"""),45863.66666666667)</f>
        <v>45863.66667</v>
      </c>
      <c r="K393" s="1">
        <f>IFERROR(__xludf.DUMMYFUNCTION("""COMPUTED_VALUE"""),1241.3)</f>
        <v>1241.3</v>
      </c>
      <c r="M393" s="2">
        <f>IFERROR(__xludf.DUMMYFUNCTION("""COMPUTED_VALUE"""),45863.66666666667)</f>
        <v>45863.66667</v>
      </c>
      <c r="N393" s="1">
        <f>IFERROR(__xludf.DUMMYFUNCTION("""COMPUTED_VALUE"""),1.4466745E7)</f>
        <v>14466745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IFERROR(__xludf.DUMMYFUNCTION("""COMPUTED_VALUE"""),1240.11)</f>
        <v>1240.11</v>
      </c>
      <c r="D394" s="2">
        <f>IFERROR(__xludf.DUMMYFUNCTION("""COMPUTED_VALUE"""),45866.66666666667)</f>
        <v>45866.66667</v>
      </c>
      <c r="E394" s="1">
        <f>IFERROR(__xludf.DUMMYFUNCTION("""COMPUTED_VALUE"""),1240.11)</f>
        <v>1240.11</v>
      </c>
      <c r="G394" s="2">
        <f>IFERROR(__xludf.DUMMYFUNCTION("""COMPUTED_VALUE"""),45866.66666666667)</f>
        <v>45866.66667</v>
      </c>
      <c r="H394" s="1">
        <f>IFERROR(__xludf.DUMMYFUNCTION("""COMPUTED_VALUE"""),1226.24)</f>
        <v>1226.24</v>
      </c>
      <c r="J394" s="2">
        <f>IFERROR(__xludf.DUMMYFUNCTION("""COMPUTED_VALUE"""),45866.66666666667)</f>
        <v>45866.66667</v>
      </c>
      <c r="K394" s="1">
        <f>IFERROR(__xludf.DUMMYFUNCTION("""COMPUTED_VALUE"""),1229.52)</f>
        <v>1229.52</v>
      </c>
      <c r="M394" s="2">
        <f>IFERROR(__xludf.DUMMYFUNCTION("""COMPUTED_VALUE"""),45866.66666666667)</f>
        <v>45866.66667</v>
      </c>
      <c r="N394" s="1">
        <f>IFERROR(__xludf.DUMMYFUNCTION("""COMPUTED_VALUE"""),2.0411389E7)</f>
        <v>20411389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IFERROR(__xludf.DUMMYFUNCTION("""COMPUTED_VALUE"""),1230.5)</f>
        <v>1230.5</v>
      </c>
      <c r="D395" s="2">
        <f>IFERROR(__xludf.DUMMYFUNCTION("""COMPUTED_VALUE"""),45867.66666666667)</f>
        <v>45867.66667</v>
      </c>
      <c r="E395" s="1">
        <f>IFERROR(__xludf.DUMMYFUNCTION("""COMPUTED_VALUE"""),1239.9)</f>
        <v>1239.9</v>
      </c>
      <c r="G395" s="2">
        <f>IFERROR(__xludf.DUMMYFUNCTION("""COMPUTED_VALUE"""),45867.66666666667)</f>
        <v>45867.66667</v>
      </c>
      <c r="H395" s="1">
        <f>IFERROR(__xludf.DUMMYFUNCTION("""COMPUTED_VALUE"""),1216.74)</f>
        <v>1216.74</v>
      </c>
      <c r="J395" s="2">
        <f>IFERROR(__xludf.DUMMYFUNCTION("""COMPUTED_VALUE"""),45867.66666666667)</f>
        <v>45867.66667</v>
      </c>
      <c r="K395" s="1">
        <f>IFERROR(__xludf.DUMMYFUNCTION("""COMPUTED_VALUE"""),1228.89)</f>
        <v>1228.89</v>
      </c>
      <c r="M395" s="2">
        <f>IFERROR(__xludf.DUMMYFUNCTION("""COMPUTED_VALUE"""),45867.66666666667)</f>
        <v>45867.66667</v>
      </c>
      <c r="N395" s="1">
        <f>IFERROR(__xludf.DUMMYFUNCTION("""COMPUTED_VALUE"""),2.5077396E7)</f>
        <v>25077396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IFERROR(__xludf.DUMMYFUNCTION("""COMPUTED_VALUE"""),1231.62)</f>
        <v>1231.62</v>
      </c>
      <c r="D396" s="2">
        <f>IFERROR(__xludf.DUMMYFUNCTION("""COMPUTED_VALUE"""),45868.66666666667)</f>
        <v>45868.66667</v>
      </c>
      <c r="E396" s="1">
        <f>IFERROR(__xludf.DUMMYFUNCTION("""COMPUTED_VALUE"""),1232.04)</f>
        <v>1232.04</v>
      </c>
      <c r="G396" s="2">
        <f>IFERROR(__xludf.DUMMYFUNCTION("""COMPUTED_VALUE"""),45868.66666666667)</f>
        <v>45868.66667</v>
      </c>
      <c r="H396" s="1">
        <f>IFERROR(__xludf.DUMMYFUNCTION("""COMPUTED_VALUE"""),1198.2)</f>
        <v>1198.2</v>
      </c>
      <c r="J396" s="2">
        <f>IFERROR(__xludf.DUMMYFUNCTION("""COMPUTED_VALUE"""),45868.66666666667)</f>
        <v>45868.66667</v>
      </c>
      <c r="K396" s="1">
        <f>IFERROR(__xludf.DUMMYFUNCTION("""COMPUTED_VALUE"""),1203.57)</f>
        <v>1203.57</v>
      </c>
      <c r="M396" s="2">
        <f>IFERROR(__xludf.DUMMYFUNCTION("""COMPUTED_VALUE"""),45868.66666666667)</f>
        <v>45868.66667</v>
      </c>
      <c r="N396" s="1">
        <f>IFERROR(__xludf.DUMMYFUNCTION("""COMPUTED_VALUE"""),2.1415975E7)</f>
        <v>21415975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IFERROR(__xludf.DUMMYFUNCTION("""COMPUTED_VALUE"""),1196.48)</f>
        <v>1196.48</v>
      </c>
      <c r="D397" s="2">
        <f>IFERROR(__xludf.DUMMYFUNCTION("""COMPUTED_VALUE"""),45869.66666666667)</f>
        <v>45869.66667</v>
      </c>
      <c r="E397" s="1">
        <f>IFERROR(__xludf.DUMMYFUNCTION("""COMPUTED_VALUE"""),1198.14)</f>
        <v>1198.14</v>
      </c>
      <c r="G397" s="2">
        <f>IFERROR(__xludf.DUMMYFUNCTION("""COMPUTED_VALUE"""),45869.66666666667)</f>
        <v>45869.66667</v>
      </c>
      <c r="H397" s="1">
        <f>IFERROR(__xludf.DUMMYFUNCTION("""COMPUTED_VALUE"""),1180.41)</f>
        <v>1180.41</v>
      </c>
      <c r="J397" s="2">
        <f>IFERROR(__xludf.DUMMYFUNCTION("""COMPUTED_VALUE"""),45869.66666666667)</f>
        <v>45869.66667</v>
      </c>
      <c r="K397" s="1">
        <f>IFERROR(__xludf.DUMMYFUNCTION("""COMPUTED_VALUE"""),1184.51)</f>
        <v>1184.51</v>
      </c>
      <c r="M397" s="2">
        <f>IFERROR(__xludf.DUMMYFUNCTION("""COMPUTED_VALUE"""),45869.66666666667)</f>
        <v>45869.66667</v>
      </c>
      <c r="N397" s="1">
        <f>IFERROR(__xludf.DUMMYFUNCTION("""COMPUTED_VALUE"""),3.5900222E7)</f>
        <v>35900222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IFERROR(__xludf.DUMMYFUNCTION("""COMPUTED_VALUE"""),1190.8)</f>
        <v>1190.8</v>
      </c>
      <c r="D398" s="2">
        <f>IFERROR(__xludf.DUMMYFUNCTION("""COMPUTED_VALUE"""),45870.66666666667)</f>
        <v>45870.66667</v>
      </c>
      <c r="E398" s="1">
        <f>IFERROR(__xludf.DUMMYFUNCTION("""COMPUTED_VALUE"""),1211.49)</f>
        <v>1211.49</v>
      </c>
      <c r="G398" s="2">
        <f>IFERROR(__xludf.DUMMYFUNCTION("""COMPUTED_VALUE"""),45870.66666666667)</f>
        <v>45870.66667</v>
      </c>
      <c r="H398" s="1">
        <f>IFERROR(__xludf.DUMMYFUNCTION("""COMPUTED_VALUE"""),1185.42)</f>
        <v>1185.42</v>
      </c>
      <c r="J398" s="2">
        <f>IFERROR(__xludf.DUMMYFUNCTION("""COMPUTED_VALUE"""),45870.66666666667)</f>
        <v>45870.66667</v>
      </c>
      <c r="K398" s="1">
        <f>IFERROR(__xludf.DUMMYFUNCTION("""COMPUTED_VALUE"""),1188.94)</f>
        <v>1188.94</v>
      </c>
      <c r="M398" s="2">
        <f>IFERROR(__xludf.DUMMYFUNCTION("""COMPUTED_VALUE"""),45870.66666666667)</f>
        <v>45870.66667</v>
      </c>
      <c r="N398" s="1">
        <f>IFERROR(__xludf.DUMMYFUNCTION("""COMPUTED_VALUE"""),3.3467359E7)</f>
        <v>33467359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IFERROR(__xludf.DUMMYFUNCTION("""COMPUTED_VALUE"""),1187.93)</f>
        <v>1187.93</v>
      </c>
      <c r="D399" s="2">
        <f>IFERROR(__xludf.DUMMYFUNCTION("""COMPUTED_VALUE"""),45873.66666666667)</f>
        <v>45873.66667</v>
      </c>
      <c r="E399" s="1">
        <f>IFERROR(__xludf.DUMMYFUNCTION("""COMPUTED_VALUE"""),1195.23)</f>
        <v>1195.23</v>
      </c>
      <c r="G399" s="2">
        <f>IFERROR(__xludf.DUMMYFUNCTION("""COMPUTED_VALUE"""),45873.66666666667)</f>
        <v>45873.66667</v>
      </c>
      <c r="H399" s="1">
        <f>IFERROR(__xludf.DUMMYFUNCTION("""COMPUTED_VALUE"""),1184.15)</f>
        <v>1184.15</v>
      </c>
      <c r="J399" s="2">
        <f>IFERROR(__xludf.DUMMYFUNCTION("""COMPUTED_VALUE"""),45873.66666666667)</f>
        <v>45873.66667</v>
      </c>
      <c r="K399" s="1">
        <f>IFERROR(__xludf.DUMMYFUNCTION("""COMPUTED_VALUE"""),1190.07)</f>
        <v>1190.07</v>
      </c>
      <c r="M399" s="2">
        <f>IFERROR(__xludf.DUMMYFUNCTION("""COMPUTED_VALUE"""),45873.66666666667)</f>
        <v>45873.66667</v>
      </c>
      <c r="N399" s="1">
        <f>IFERROR(__xludf.DUMMYFUNCTION("""COMPUTED_VALUE"""),2.2513083E7)</f>
        <v>22513083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IFERROR(__xludf.DUMMYFUNCTION("""COMPUTED_VALUE"""),1189.42)</f>
        <v>1189.42</v>
      </c>
      <c r="D400" s="2">
        <f>IFERROR(__xludf.DUMMYFUNCTION("""COMPUTED_VALUE"""),45874.66666666667)</f>
        <v>45874.66667</v>
      </c>
      <c r="E400" s="1">
        <f>IFERROR(__xludf.DUMMYFUNCTION("""COMPUTED_VALUE"""),1199.24)</f>
        <v>1199.24</v>
      </c>
      <c r="G400" s="2">
        <f>IFERROR(__xludf.DUMMYFUNCTION("""COMPUTED_VALUE"""),45874.66666666667)</f>
        <v>45874.66667</v>
      </c>
      <c r="H400" s="1">
        <f>IFERROR(__xludf.DUMMYFUNCTION("""COMPUTED_VALUE"""),1187.75)</f>
        <v>1187.75</v>
      </c>
      <c r="J400" s="2">
        <f>IFERROR(__xludf.DUMMYFUNCTION("""COMPUTED_VALUE"""),45874.66666666667)</f>
        <v>45874.66667</v>
      </c>
      <c r="K400" s="1">
        <f>IFERROR(__xludf.DUMMYFUNCTION("""COMPUTED_VALUE"""),1189.11)</f>
        <v>1189.11</v>
      </c>
      <c r="M400" s="2">
        <f>IFERROR(__xludf.DUMMYFUNCTION("""COMPUTED_VALUE"""),45874.66666666667)</f>
        <v>45874.66667</v>
      </c>
      <c r="N400" s="1">
        <f>IFERROR(__xludf.DUMMYFUNCTION("""COMPUTED_VALUE"""),2.1075622E7)</f>
        <v>21075622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IFERROR(__xludf.DUMMYFUNCTION("""COMPUTED_VALUE"""),1191.67)</f>
        <v>1191.67</v>
      </c>
      <c r="D401" s="2">
        <f>IFERROR(__xludf.DUMMYFUNCTION("""COMPUTED_VALUE"""),45875.66666666667)</f>
        <v>45875.66667</v>
      </c>
      <c r="E401" s="1">
        <f>IFERROR(__xludf.DUMMYFUNCTION("""COMPUTED_VALUE"""),1211.79)</f>
        <v>1211.79</v>
      </c>
      <c r="G401" s="2">
        <f>IFERROR(__xludf.DUMMYFUNCTION("""COMPUTED_VALUE"""),45875.66666666667)</f>
        <v>45875.66667</v>
      </c>
      <c r="H401" s="1">
        <f>IFERROR(__xludf.DUMMYFUNCTION("""COMPUTED_VALUE"""),1186.41)</f>
        <v>1186.41</v>
      </c>
      <c r="J401" s="2">
        <f>IFERROR(__xludf.DUMMYFUNCTION("""COMPUTED_VALUE"""),45875.66666666667)</f>
        <v>45875.66667</v>
      </c>
      <c r="K401" s="1">
        <f>IFERROR(__xludf.DUMMYFUNCTION("""COMPUTED_VALUE"""),1207.88)</f>
        <v>1207.88</v>
      </c>
      <c r="M401" s="2">
        <f>IFERROR(__xludf.DUMMYFUNCTION("""COMPUTED_VALUE"""),45875.66666666667)</f>
        <v>45875.66667</v>
      </c>
      <c r="N401" s="1">
        <f>IFERROR(__xludf.DUMMYFUNCTION("""COMPUTED_VALUE"""),2.1191717E7)</f>
        <v>21191717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IFERROR(__xludf.DUMMYFUNCTION("""COMPUTED_VALUE"""),1208.12)</f>
        <v>1208.12</v>
      </c>
      <c r="D402" s="2">
        <f>IFERROR(__xludf.DUMMYFUNCTION("""COMPUTED_VALUE"""),45876.66666666667)</f>
        <v>45876.66667</v>
      </c>
      <c r="E402" s="1">
        <f>IFERROR(__xludf.DUMMYFUNCTION("""COMPUTED_VALUE"""),1214.88)</f>
        <v>1214.88</v>
      </c>
      <c r="G402" s="2">
        <f>IFERROR(__xludf.DUMMYFUNCTION("""COMPUTED_VALUE"""),45876.66666666667)</f>
        <v>45876.66667</v>
      </c>
      <c r="H402" s="1">
        <f>IFERROR(__xludf.DUMMYFUNCTION("""COMPUTED_VALUE"""),1205.47)</f>
        <v>1205.47</v>
      </c>
      <c r="J402" s="2">
        <f>IFERROR(__xludf.DUMMYFUNCTION("""COMPUTED_VALUE"""),45876.66666666667)</f>
        <v>45876.66667</v>
      </c>
      <c r="K402" s="1">
        <f>IFERROR(__xludf.DUMMYFUNCTION("""COMPUTED_VALUE"""),1211.88)</f>
        <v>1211.88</v>
      </c>
      <c r="M402" s="2">
        <f>IFERROR(__xludf.DUMMYFUNCTION("""COMPUTED_VALUE"""),45876.66666666667)</f>
        <v>45876.66667</v>
      </c>
      <c r="N402" s="1">
        <f>IFERROR(__xludf.DUMMYFUNCTION("""COMPUTED_VALUE"""),1.7626912E7)</f>
        <v>17626912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IFERROR(__xludf.DUMMYFUNCTION("""COMPUTED_VALUE"""),1207.46)</f>
        <v>1207.46</v>
      </c>
      <c r="D403" s="2">
        <f>IFERROR(__xludf.DUMMYFUNCTION("""COMPUTED_VALUE"""),45877.66666666667)</f>
        <v>45877.66667</v>
      </c>
      <c r="E403" s="1">
        <f>IFERROR(__xludf.DUMMYFUNCTION("""COMPUTED_VALUE"""),1213.07)</f>
        <v>1213.07</v>
      </c>
      <c r="G403" s="2">
        <f>IFERROR(__xludf.DUMMYFUNCTION("""COMPUTED_VALUE"""),45877.66666666667)</f>
        <v>45877.66667</v>
      </c>
      <c r="H403" s="1">
        <f>IFERROR(__xludf.DUMMYFUNCTION("""COMPUTED_VALUE"""),1203.98)</f>
        <v>1203.98</v>
      </c>
      <c r="J403" s="2">
        <f>IFERROR(__xludf.DUMMYFUNCTION("""COMPUTED_VALUE"""),45877.66666666667)</f>
        <v>45877.66667</v>
      </c>
      <c r="K403" s="1">
        <f>IFERROR(__xludf.DUMMYFUNCTION("""COMPUTED_VALUE"""),1210.17)</f>
        <v>1210.17</v>
      </c>
      <c r="M403" s="2">
        <f>IFERROR(__xludf.DUMMYFUNCTION("""COMPUTED_VALUE"""),45877.66666666667)</f>
        <v>45877.66667</v>
      </c>
      <c r="N403" s="1">
        <f>IFERROR(__xludf.DUMMYFUNCTION("""COMPUTED_VALUE"""),1.5278214E7)</f>
        <v>15278214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IFERROR(__xludf.DUMMYFUNCTION("""COMPUTED_VALUE"""),1210.18)</f>
        <v>1210.18</v>
      </c>
      <c r="D404" s="2">
        <f>IFERROR(__xludf.DUMMYFUNCTION("""COMPUTED_VALUE"""),45880.66666666667)</f>
        <v>45880.66667</v>
      </c>
      <c r="E404" s="1">
        <f>IFERROR(__xludf.DUMMYFUNCTION("""COMPUTED_VALUE"""),1218.68)</f>
        <v>1218.68</v>
      </c>
      <c r="G404" s="2">
        <f>IFERROR(__xludf.DUMMYFUNCTION("""COMPUTED_VALUE"""),45880.66666666667)</f>
        <v>45880.66667</v>
      </c>
      <c r="H404" s="1">
        <f>IFERROR(__xludf.DUMMYFUNCTION("""COMPUTED_VALUE"""),1208.19)</f>
        <v>1208.19</v>
      </c>
      <c r="J404" s="2">
        <f>IFERROR(__xludf.DUMMYFUNCTION("""COMPUTED_VALUE"""),45880.66666666667)</f>
        <v>45880.66667</v>
      </c>
      <c r="K404" s="1">
        <f>IFERROR(__xludf.DUMMYFUNCTION("""COMPUTED_VALUE"""),1215.85)</f>
        <v>1215.85</v>
      </c>
      <c r="M404" s="2">
        <f>IFERROR(__xludf.DUMMYFUNCTION("""COMPUTED_VALUE"""),45880.66666666667)</f>
        <v>45880.66667</v>
      </c>
      <c r="N404" s="1">
        <f>IFERROR(__xludf.DUMMYFUNCTION("""COMPUTED_VALUE"""),1.8253781E7)</f>
        <v>18253781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IFERROR(__xludf.DUMMYFUNCTION("""COMPUTED_VALUE"""),1216.07)</f>
        <v>1216.07</v>
      </c>
      <c r="D405" s="2">
        <f>IFERROR(__xludf.DUMMYFUNCTION("""COMPUTED_VALUE"""),45881.66666666667)</f>
        <v>45881.66667</v>
      </c>
      <c r="E405" s="1">
        <f>IFERROR(__xludf.DUMMYFUNCTION("""COMPUTED_VALUE"""),1220.13)</f>
        <v>1220.13</v>
      </c>
      <c r="G405" s="2">
        <f>IFERROR(__xludf.DUMMYFUNCTION("""COMPUTED_VALUE"""),45881.66666666667)</f>
        <v>45881.66667</v>
      </c>
      <c r="H405" s="1">
        <f>IFERROR(__xludf.DUMMYFUNCTION("""COMPUTED_VALUE"""),1209.88)</f>
        <v>1209.88</v>
      </c>
      <c r="J405" s="2">
        <f>IFERROR(__xludf.DUMMYFUNCTION("""COMPUTED_VALUE"""),45881.66666666667)</f>
        <v>45881.66667</v>
      </c>
      <c r="K405" s="1">
        <f>IFERROR(__xludf.DUMMYFUNCTION("""COMPUTED_VALUE"""),1217.63)</f>
        <v>1217.63</v>
      </c>
      <c r="M405" s="2">
        <f>IFERROR(__xludf.DUMMYFUNCTION("""COMPUTED_VALUE"""),45881.66666666667)</f>
        <v>45881.66667</v>
      </c>
      <c r="N405" s="1">
        <f>IFERROR(__xludf.DUMMYFUNCTION("""COMPUTED_VALUE"""),1.8666222E7)</f>
        <v>18666222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IFERROR(__xludf.DUMMYFUNCTION("""COMPUTED_VALUE"""),1218.32)</f>
        <v>1218.32</v>
      </c>
      <c r="D406" s="2">
        <f>IFERROR(__xludf.DUMMYFUNCTION("""COMPUTED_VALUE"""),45882.66666666667)</f>
        <v>45882.66667</v>
      </c>
      <c r="E406" s="1">
        <f>IFERROR(__xludf.DUMMYFUNCTION("""COMPUTED_VALUE"""),1234.47)</f>
        <v>1234.47</v>
      </c>
      <c r="G406" s="2">
        <f>IFERROR(__xludf.DUMMYFUNCTION("""COMPUTED_VALUE"""),45882.66666666667)</f>
        <v>45882.66667</v>
      </c>
      <c r="H406" s="1">
        <f>IFERROR(__xludf.DUMMYFUNCTION("""COMPUTED_VALUE"""),1217.52)</f>
        <v>1217.52</v>
      </c>
      <c r="J406" s="2">
        <f>IFERROR(__xludf.DUMMYFUNCTION("""COMPUTED_VALUE"""),45882.66666666667)</f>
        <v>45882.66667</v>
      </c>
      <c r="K406" s="1">
        <f>IFERROR(__xludf.DUMMYFUNCTION("""COMPUTED_VALUE"""),1223.87)</f>
        <v>1223.87</v>
      </c>
      <c r="M406" s="2">
        <f>IFERROR(__xludf.DUMMYFUNCTION("""COMPUTED_VALUE"""),45882.66666666667)</f>
        <v>45882.66667</v>
      </c>
      <c r="N406" s="1">
        <f>IFERROR(__xludf.DUMMYFUNCTION("""COMPUTED_VALUE"""),1.5849485E7)</f>
        <v>15849485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IFERROR(__xludf.DUMMYFUNCTION("""COMPUTED_VALUE"""),1221.61)</f>
        <v>1221.61</v>
      </c>
      <c r="D407" s="2">
        <f>IFERROR(__xludf.DUMMYFUNCTION("""COMPUTED_VALUE"""),45883.66666666667)</f>
        <v>45883.66667</v>
      </c>
      <c r="E407" s="1">
        <f>IFERROR(__xludf.DUMMYFUNCTION("""COMPUTED_VALUE"""),1221.61)</f>
        <v>1221.61</v>
      </c>
      <c r="G407" s="2">
        <f>IFERROR(__xludf.DUMMYFUNCTION("""COMPUTED_VALUE"""),45883.66666666667)</f>
        <v>45883.66667</v>
      </c>
      <c r="H407" s="1">
        <f>IFERROR(__xludf.DUMMYFUNCTION("""COMPUTED_VALUE"""),1206.18)</f>
        <v>1206.18</v>
      </c>
      <c r="J407" s="2">
        <f>IFERROR(__xludf.DUMMYFUNCTION("""COMPUTED_VALUE"""),45883.66666666667)</f>
        <v>45883.66667</v>
      </c>
      <c r="K407" s="1">
        <f>IFERROR(__xludf.DUMMYFUNCTION("""COMPUTED_VALUE"""),1209.25)</f>
        <v>1209.25</v>
      </c>
      <c r="M407" s="2">
        <f>IFERROR(__xludf.DUMMYFUNCTION("""COMPUTED_VALUE"""),45883.66666666667)</f>
        <v>45883.66667</v>
      </c>
      <c r="N407" s="1">
        <f>IFERROR(__xludf.DUMMYFUNCTION("""COMPUTED_VALUE"""),1.521195E7)</f>
        <v>15211950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IFERROR(__xludf.DUMMYFUNCTION("""COMPUTED_VALUE"""),1210.6)</f>
        <v>1210.6</v>
      </c>
      <c r="D408" s="2">
        <f>IFERROR(__xludf.DUMMYFUNCTION("""COMPUTED_VALUE"""),45884.66666666667)</f>
        <v>45884.66667</v>
      </c>
      <c r="E408" s="1">
        <f>IFERROR(__xludf.DUMMYFUNCTION("""COMPUTED_VALUE"""),1221.59)</f>
        <v>1221.59</v>
      </c>
      <c r="G408" s="2">
        <f>IFERROR(__xludf.DUMMYFUNCTION("""COMPUTED_VALUE"""),45884.66666666667)</f>
        <v>45884.66667</v>
      </c>
      <c r="H408" s="1">
        <f>IFERROR(__xludf.DUMMYFUNCTION("""COMPUTED_VALUE"""),1210.6)</f>
        <v>1210.6</v>
      </c>
      <c r="J408" s="2">
        <f>IFERROR(__xludf.DUMMYFUNCTION("""COMPUTED_VALUE"""),45884.66666666667)</f>
        <v>45884.66667</v>
      </c>
      <c r="K408" s="1">
        <f>IFERROR(__xludf.DUMMYFUNCTION("""COMPUTED_VALUE"""),1213.16)</f>
        <v>1213.16</v>
      </c>
      <c r="M408" s="2">
        <f>IFERROR(__xludf.DUMMYFUNCTION("""COMPUTED_VALUE"""),45884.66666666667)</f>
        <v>45884.66667</v>
      </c>
      <c r="N408" s="1">
        <f>IFERROR(__xludf.DUMMYFUNCTION("""COMPUTED_VALUE"""),1.739005E7)</f>
        <v>17390050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IFERROR(__xludf.DUMMYFUNCTION("""COMPUTED_VALUE"""),1213.22)</f>
        <v>1213.22</v>
      </c>
      <c r="D409" s="2">
        <f>IFERROR(__xludf.DUMMYFUNCTION("""COMPUTED_VALUE"""),45887.66666666667)</f>
        <v>45887.66667</v>
      </c>
      <c r="E409" s="1">
        <f>IFERROR(__xludf.DUMMYFUNCTION("""COMPUTED_VALUE"""),1227.69)</f>
        <v>1227.69</v>
      </c>
      <c r="G409" s="2">
        <f>IFERROR(__xludf.DUMMYFUNCTION("""COMPUTED_VALUE"""),45887.66666666667)</f>
        <v>45887.66667</v>
      </c>
      <c r="H409" s="1">
        <f>IFERROR(__xludf.DUMMYFUNCTION("""COMPUTED_VALUE"""),1211.36)</f>
        <v>1211.36</v>
      </c>
      <c r="J409" s="2">
        <f>IFERROR(__xludf.DUMMYFUNCTION("""COMPUTED_VALUE"""),45887.66666666667)</f>
        <v>45887.66667</v>
      </c>
      <c r="K409" s="1">
        <f>IFERROR(__xludf.DUMMYFUNCTION("""COMPUTED_VALUE"""),1217.28)</f>
        <v>1217.28</v>
      </c>
      <c r="M409" s="2">
        <f>IFERROR(__xludf.DUMMYFUNCTION("""COMPUTED_VALUE"""),45887.66666666667)</f>
        <v>45887.66667</v>
      </c>
      <c r="N409" s="1">
        <f>IFERROR(__xludf.DUMMYFUNCTION("""COMPUTED_VALUE"""),1.9769541E7)</f>
        <v>19769541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IFERROR(__xludf.DUMMYFUNCTION("""COMPUTED_VALUE"""),1217.81)</f>
        <v>1217.81</v>
      </c>
      <c r="D410" s="2">
        <f>IFERROR(__xludf.DUMMYFUNCTION("""COMPUTED_VALUE"""),45888.66666666667)</f>
        <v>45888.66667</v>
      </c>
      <c r="E410" s="1">
        <f>IFERROR(__xludf.DUMMYFUNCTION("""COMPUTED_VALUE"""),1239.88)</f>
        <v>1239.88</v>
      </c>
      <c r="G410" s="2">
        <f>IFERROR(__xludf.DUMMYFUNCTION("""COMPUTED_VALUE"""),45888.66666666667)</f>
        <v>45888.66667</v>
      </c>
      <c r="H410" s="1">
        <f>IFERROR(__xludf.DUMMYFUNCTION("""COMPUTED_VALUE"""),1217.81)</f>
        <v>1217.81</v>
      </c>
      <c r="J410" s="2">
        <f>IFERROR(__xludf.DUMMYFUNCTION("""COMPUTED_VALUE"""),45888.66666666667)</f>
        <v>45888.66667</v>
      </c>
      <c r="K410" s="1">
        <f>IFERROR(__xludf.DUMMYFUNCTION("""COMPUTED_VALUE"""),1237.61)</f>
        <v>1237.61</v>
      </c>
      <c r="M410" s="2">
        <f>IFERROR(__xludf.DUMMYFUNCTION("""COMPUTED_VALUE"""),45888.66666666667)</f>
        <v>45888.66667</v>
      </c>
      <c r="N410" s="1">
        <f>IFERROR(__xludf.DUMMYFUNCTION("""COMPUTED_VALUE"""),1.9523095E7)</f>
        <v>19523095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IFERROR(__xludf.DUMMYFUNCTION("""COMPUTED_VALUE"""),1243.45)</f>
        <v>1243.45</v>
      </c>
      <c r="D411" s="2">
        <f>IFERROR(__xludf.DUMMYFUNCTION("""COMPUTED_VALUE"""),45889.66666666667)</f>
        <v>45889.66667</v>
      </c>
      <c r="E411" s="1">
        <f>IFERROR(__xludf.DUMMYFUNCTION("""COMPUTED_VALUE"""),1259.89)</f>
        <v>1259.89</v>
      </c>
      <c r="G411" s="2">
        <f>IFERROR(__xludf.DUMMYFUNCTION("""COMPUTED_VALUE"""),45889.66666666667)</f>
        <v>45889.66667</v>
      </c>
      <c r="H411" s="1">
        <f>IFERROR(__xludf.DUMMYFUNCTION("""COMPUTED_VALUE"""),1238.31)</f>
        <v>1238.31</v>
      </c>
      <c r="J411" s="2">
        <f>IFERROR(__xludf.DUMMYFUNCTION("""COMPUTED_VALUE"""),45889.66666666667)</f>
        <v>45889.66667</v>
      </c>
      <c r="K411" s="1">
        <f>IFERROR(__xludf.DUMMYFUNCTION("""COMPUTED_VALUE"""),1245.0)</f>
        <v>1245</v>
      </c>
      <c r="M411" s="2">
        <f>IFERROR(__xludf.DUMMYFUNCTION("""COMPUTED_VALUE"""),45889.66666666667)</f>
        <v>45889.66667</v>
      </c>
      <c r="N411" s="1">
        <f>IFERROR(__xludf.DUMMYFUNCTION("""COMPUTED_VALUE"""),1.9330663E7)</f>
        <v>19330663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IFERROR(__xludf.DUMMYFUNCTION("""COMPUTED_VALUE"""),1235.53)</f>
        <v>1235.53</v>
      </c>
      <c r="D412" s="2">
        <f>IFERROR(__xludf.DUMMYFUNCTION("""COMPUTED_VALUE"""),45890.66666666667)</f>
        <v>45890.66667</v>
      </c>
      <c r="E412" s="1">
        <f>IFERROR(__xludf.DUMMYFUNCTION("""COMPUTED_VALUE"""),1241.5)</f>
        <v>1241.5</v>
      </c>
      <c r="G412" s="2">
        <f>IFERROR(__xludf.DUMMYFUNCTION("""COMPUTED_VALUE"""),45890.66666666667)</f>
        <v>45890.66667</v>
      </c>
      <c r="H412" s="1">
        <f>IFERROR(__xludf.DUMMYFUNCTION("""COMPUTED_VALUE"""),1230.42)</f>
        <v>1230.42</v>
      </c>
      <c r="J412" s="2">
        <f>IFERROR(__xludf.DUMMYFUNCTION("""COMPUTED_VALUE"""),45890.66666666667)</f>
        <v>45890.66667</v>
      </c>
      <c r="K412" s="1">
        <f>IFERROR(__xludf.DUMMYFUNCTION("""COMPUTED_VALUE"""),1240.51)</f>
        <v>1240.51</v>
      </c>
      <c r="M412" s="2">
        <f>IFERROR(__xludf.DUMMYFUNCTION("""COMPUTED_VALUE"""),45890.66666666667)</f>
        <v>45890.66667</v>
      </c>
      <c r="N412" s="1">
        <f>IFERROR(__xludf.DUMMYFUNCTION("""COMPUTED_VALUE"""),1.7215037E7)</f>
        <v>17215037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IFERROR(__xludf.DUMMYFUNCTION("""COMPUTED_VALUE"""),1245.54)</f>
        <v>1245.54</v>
      </c>
      <c r="D413" s="2">
        <f>IFERROR(__xludf.DUMMYFUNCTION("""COMPUTED_VALUE"""),45891.66666666667)</f>
        <v>45891.66667</v>
      </c>
      <c r="E413" s="1">
        <f>IFERROR(__xludf.DUMMYFUNCTION("""COMPUTED_VALUE"""),1254.87)</f>
        <v>1254.87</v>
      </c>
      <c r="G413" s="2">
        <f>IFERROR(__xludf.DUMMYFUNCTION("""COMPUTED_VALUE"""),45891.66666666667)</f>
        <v>45891.66667</v>
      </c>
      <c r="H413" s="1">
        <f>IFERROR(__xludf.DUMMYFUNCTION("""COMPUTED_VALUE"""),1236.36)</f>
        <v>1236.36</v>
      </c>
      <c r="J413" s="2">
        <f>IFERROR(__xludf.DUMMYFUNCTION("""COMPUTED_VALUE"""),45891.66666666667)</f>
        <v>45891.66667</v>
      </c>
      <c r="K413" s="1">
        <f>IFERROR(__xludf.DUMMYFUNCTION("""COMPUTED_VALUE"""),1240.15)</f>
        <v>1240.15</v>
      </c>
      <c r="M413" s="2">
        <f>IFERROR(__xludf.DUMMYFUNCTION("""COMPUTED_VALUE"""),45891.66666666667)</f>
        <v>45891.66667</v>
      </c>
      <c r="N413" s="1">
        <f>IFERROR(__xludf.DUMMYFUNCTION("""COMPUTED_VALUE"""),1.5200621E7)</f>
        <v>15200621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IFERROR(__xludf.DUMMYFUNCTION("""COMPUTED_VALUE"""),1238.52)</f>
        <v>1238.52</v>
      </c>
      <c r="D414" s="2">
        <f>IFERROR(__xludf.DUMMYFUNCTION("""COMPUTED_VALUE"""),45894.66666666667)</f>
        <v>45894.66667</v>
      </c>
      <c r="E414" s="1">
        <f>IFERROR(__xludf.DUMMYFUNCTION("""COMPUTED_VALUE"""),1240.37)</f>
        <v>1240.37</v>
      </c>
      <c r="G414" s="2">
        <f>IFERROR(__xludf.DUMMYFUNCTION("""COMPUTED_VALUE"""),45894.66666666667)</f>
        <v>45894.66667</v>
      </c>
      <c r="H414" s="1">
        <f>IFERROR(__xludf.DUMMYFUNCTION("""COMPUTED_VALUE"""),1217.44)</f>
        <v>1217.44</v>
      </c>
      <c r="J414" s="2">
        <f>IFERROR(__xludf.DUMMYFUNCTION("""COMPUTED_VALUE"""),45894.66666666667)</f>
        <v>45894.66667</v>
      </c>
      <c r="K414" s="1">
        <f>IFERROR(__xludf.DUMMYFUNCTION("""COMPUTED_VALUE"""),1218.85)</f>
        <v>1218.85</v>
      </c>
      <c r="M414" s="2">
        <f>IFERROR(__xludf.DUMMYFUNCTION("""COMPUTED_VALUE"""),45894.66666666667)</f>
        <v>45894.66667</v>
      </c>
      <c r="N414" s="1">
        <f>IFERROR(__xludf.DUMMYFUNCTION("""COMPUTED_VALUE"""),1.5597369E7)</f>
        <v>15597369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IFERROR(__xludf.DUMMYFUNCTION("""COMPUTED_VALUE"""),1218.75)</f>
        <v>1218.75</v>
      </c>
      <c r="D415" s="2">
        <f>IFERROR(__xludf.DUMMYFUNCTION("""COMPUTED_VALUE"""),45895.66666666667)</f>
        <v>45895.66667</v>
      </c>
      <c r="E415" s="1">
        <f>IFERROR(__xludf.DUMMYFUNCTION("""COMPUTED_VALUE"""),1223.23)</f>
        <v>1223.23</v>
      </c>
      <c r="G415" s="2">
        <f>IFERROR(__xludf.DUMMYFUNCTION("""COMPUTED_VALUE"""),45895.66666666667)</f>
        <v>45895.66667</v>
      </c>
      <c r="H415" s="1">
        <f>IFERROR(__xludf.DUMMYFUNCTION("""COMPUTED_VALUE"""),1213.28)</f>
        <v>1213.28</v>
      </c>
      <c r="J415" s="2">
        <f>IFERROR(__xludf.DUMMYFUNCTION("""COMPUTED_VALUE"""),45895.66666666667)</f>
        <v>45895.66667</v>
      </c>
      <c r="K415" s="1">
        <f>IFERROR(__xludf.DUMMYFUNCTION("""COMPUTED_VALUE"""),1216.51)</f>
        <v>1216.51</v>
      </c>
      <c r="M415" s="2">
        <f>IFERROR(__xludf.DUMMYFUNCTION("""COMPUTED_VALUE"""),45895.66666666667)</f>
        <v>45895.66667</v>
      </c>
      <c r="N415" s="1">
        <f>IFERROR(__xludf.DUMMYFUNCTION("""COMPUTED_VALUE"""),2.0910295E7)</f>
        <v>20910295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IFERROR(__xludf.DUMMYFUNCTION("""COMPUTED_VALUE"""),1216.36)</f>
        <v>1216.36</v>
      </c>
      <c r="D416" s="2">
        <f>IFERROR(__xludf.DUMMYFUNCTION("""COMPUTED_VALUE"""),45896.66666666667)</f>
        <v>45896.66667</v>
      </c>
      <c r="E416" s="1">
        <f>IFERROR(__xludf.DUMMYFUNCTION("""COMPUTED_VALUE"""),1224.6)</f>
        <v>1224.6</v>
      </c>
      <c r="G416" s="2">
        <f>IFERROR(__xludf.DUMMYFUNCTION("""COMPUTED_VALUE"""),45896.66666666667)</f>
        <v>45896.66667</v>
      </c>
      <c r="H416" s="1">
        <f>IFERROR(__xludf.DUMMYFUNCTION("""COMPUTED_VALUE"""),1215.82)</f>
        <v>1215.82</v>
      </c>
      <c r="J416" s="2">
        <f>IFERROR(__xludf.DUMMYFUNCTION("""COMPUTED_VALUE"""),45896.66666666667)</f>
        <v>45896.66667</v>
      </c>
      <c r="K416" s="1">
        <f>IFERROR(__xludf.DUMMYFUNCTION("""COMPUTED_VALUE"""),1223.66)</f>
        <v>1223.66</v>
      </c>
      <c r="M416" s="2">
        <f>IFERROR(__xludf.DUMMYFUNCTION("""COMPUTED_VALUE"""),45896.66666666667)</f>
        <v>45896.66667</v>
      </c>
      <c r="N416" s="1">
        <f>IFERROR(__xludf.DUMMYFUNCTION("""COMPUTED_VALUE"""),1.3978923E7)</f>
        <v>13978923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IFERROR(__xludf.DUMMYFUNCTION("""COMPUTED_VALUE"""),1223.75)</f>
        <v>1223.75</v>
      </c>
      <c r="D417" s="2">
        <f>IFERROR(__xludf.DUMMYFUNCTION("""COMPUTED_VALUE"""),45897.66666666667)</f>
        <v>45897.66667</v>
      </c>
      <c r="E417" s="1">
        <f>IFERROR(__xludf.DUMMYFUNCTION("""COMPUTED_VALUE"""),1223.75)</f>
        <v>1223.75</v>
      </c>
      <c r="G417" s="2">
        <f>IFERROR(__xludf.DUMMYFUNCTION("""COMPUTED_VALUE"""),45897.66666666667)</f>
        <v>45897.66667</v>
      </c>
      <c r="H417" s="1">
        <f>IFERROR(__xludf.DUMMYFUNCTION("""COMPUTED_VALUE"""),1208.14)</f>
        <v>1208.14</v>
      </c>
      <c r="J417" s="2">
        <f>IFERROR(__xludf.DUMMYFUNCTION("""COMPUTED_VALUE"""),45897.66666666667)</f>
        <v>45897.66667</v>
      </c>
      <c r="K417" s="1">
        <f>IFERROR(__xludf.DUMMYFUNCTION("""COMPUTED_VALUE"""),1212.45)</f>
        <v>1212.45</v>
      </c>
      <c r="M417" s="2">
        <f>IFERROR(__xludf.DUMMYFUNCTION("""COMPUTED_VALUE"""),45897.66666666667)</f>
        <v>45897.66667</v>
      </c>
      <c r="N417" s="1">
        <f>IFERROR(__xludf.DUMMYFUNCTION("""COMPUTED_VALUE"""),1.7721879E7)</f>
        <v>17721879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IFERROR(__xludf.DUMMYFUNCTION("""COMPUTED_VALUE"""),1212.96)</f>
        <v>1212.96</v>
      </c>
      <c r="D418" s="2">
        <f>IFERROR(__xludf.DUMMYFUNCTION("""COMPUTED_VALUE"""),45898.66666666667)</f>
        <v>45898.66667</v>
      </c>
      <c r="E418" s="1">
        <f>IFERROR(__xludf.DUMMYFUNCTION("""COMPUTED_VALUE"""),1226.05)</f>
        <v>1226.05</v>
      </c>
      <c r="G418" s="2">
        <f>IFERROR(__xludf.DUMMYFUNCTION("""COMPUTED_VALUE"""),45898.66666666667)</f>
        <v>45898.66667</v>
      </c>
      <c r="H418" s="1">
        <f>IFERROR(__xludf.DUMMYFUNCTION("""COMPUTED_VALUE"""),1212.85)</f>
        <v>1212.85</v>
      </c>
      <c r="J418" s="2">
        <f>IFERROR(__xludf.DUMMYFUNCTION("""COMPUTED_VALUE"""),45898.66666666667)</f>
        <v>45898.66667</v>
      </c>
      <c r="K418" s="1">
        <f>IFERROR(__xludf.DUMMYFUNCTION("""COMPUTED_VALUE"""),1222.43)</f>
        <v>1222.43</v>
      </c>
      <c r="M418" s="2">
        <f>IFERROR(__xludf.DUMMYFUNCTION("""COMPUTED_VALUE"""),45898.66666666667)</f>
        <v>45898.66667</v>
      </c>
      <c r="N418" s="1">
        <f>IFERROR(__xludf.DUMMYFUNCTION("""COMPUTED_VALUE"""),1.4839494E7)</f>
        <v>14839494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IFERROR(__xludf.DUMMYFUNCTION("""COMPUTED_VALUE"""),1222.74)</f>
        <v>1222.74</v>
      </c>
      <c r="D419" s="2">
        <f>IFERROR(__xludf.DUMMYFUNCTION("""COMPUTED_VALUE"""),45902.66666666667)</f>
        <v>45902.66667</v>
      </c>
      <c r="E419" s="1">
        <f>IFERROR(__xludf.DUMMYFUNCTION("""COMPUTED_VALUE"""),1234.3)</f>
        <v>1234.3</v>
      </c>
      <c r="G419" s="2">
        <f>IFERROR(__xludf.DUMMYFUNCTION("""COMPUTED_VALUE"""),45902.66666666667)</f>
        <v>45902.66667</v>
      </c>
      <c r="H419" s="1">
        <f>IFERROR(__xludf.DUMMYFUNCTION("""COMPUTED_VALUE"""),1220.63)</f>
        <v>1220.63</v>
      </c>
      <c r="J419" s="2">
        <f>IFERROR(__xludf.DUMMYFUNCTION("""COMPUTED_VALUE"""),45902.66666666667)</f>
        <v>45902.66667</v>
      </c>
      <c r="K419" s="1">
        <f>IFERROR(__xludf.DUMMYFUNCTION("""COMPUTED_VALUE"""),1228.63)</f>
        <v>1228.63</v>
      </c>
      <c r="M419" s="2">
        <f>IFERROR(__xludf.DUMMYFUNCTION("""COMPUTED_VALUE"""),45902.66666666667)</f>
        <v>45902.66667</v>
      </c>
      <c r="N419" s="1">
        <f>IFERROR(__xludf.DUMMYFUNCTION("""COMPUTED_VALUE"""),1.8590157E7)</f>
        <v>18590157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IFERROR(__xludf.DUMMYFUNCTION("""COMPUTED_VALUE"""),1228.64)</f>
        <v>1228.64</v>
      </c>
      <c r="D420" s="2">
        <f>IFERROR(__xludf.DUMMYFUNCTION("""COMPUTED_VALUE"""),45903.66666666667)</f>
        <v>45903.66667</v>
      </c>
      <c r="E420" s="1">
        <f>IFERROR(__xludf.DUMMYFUNCTION("""COMPUTED_VALUE"""),1233.17)</f>
        <v>1233.17</v>
      </c>
      <c r="G420" s="2">
        <f>IFERROR(__xludf.DUMMYFUNCTION("""COMPUTED_VALUE"""),45903.66666666667)</f>
        <v>45903.66667</v>
      </c>
      <c r="H420" s="1">
        <f>IFERROR(__xludf.DUMMYFUNCTION("""COMPUTED_VALUE"""),1217.3)</f>
        <v>1217.3</v>
      </c>
      <c r="J420" s="2">
        <f>IFERROR(__xludf.DUMMYFUNCTION("""COMPUTED_VALUE"""),45903.66666666667)</f>
        <v>45903.66667</v>
      </c>
      <c r="K420" s="1">
        <f>IFERROR(__xludf.DUMMYFUNCTION("""COMPUTED_VALUE"""),1228.76)</f>
        <v>1228.76</v>
      </c>
      <c r="M420" s="2">
        <f>IFERROR(__xludf.DUMMYFUNCTION("""COMPUTED_VALUE"""),45903.66666666667)</f>
        <v>45903.66667</v>
      </c>
      <c r="N420" s="1">
        <f>IFERROR(__xludf.DUMMYFUNCTION("""COMPUTED_VALUE"""),1.995357E7)</f>
        <v>19953570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IFERROR(__xludf.DUMMYFUNCTION("""COMPUTED_VALUE"""),1228.91)</f>
        <v>1228.91</v>
      </c>
      <c r="D421" s="2">
        <f>IFERROR(__xludf.DUMMYFUNCTION("""COMPUTED_VALUE"""),45904.66666666667)</f>
        <v>45904.66667</v>
      </c>
      <c r="E421" s="1">
        <f>IFERROR(__xludf.DUMMYFUNCTION("""COMPUTED_VALUE"""),1239.05)</f>
        <v>1239.05</v>
      </c>
      <c r="G421" s="2">
        <f>IFERROR(__xludf.DUMMYFUNCTION("""COMPUTED_VALUE"""),45904.66666666667)</f>
        <v>45904.66667</v>
      </c>
      <c r="H421" s="1">
        <f>IFERROR(__xludf.DUMMYFUNCTION("""COMPUTED_VALUE"""),1226.15)</f>
        <v>1226.15</v>
      </c>
      <c r="J421" s="2">
        <f>IFERROR(__xludf.DUMMYFUNCTION("""COMPUTED_VALUE"""),45904.66666666667)</f>
        <v>45904.66667</v>
      </c>
      <c r="K421" s="1">
        <f>IFERROR(__xludf.DUMMYFUNCTION("""COMPUTED_VALUE"""),1236.7)</f>
        <v>1236.7</v>
      </c>
      <c r="M421" s="2">
        <f>IFERROR(__xludf.DUMMYFUNCTION("""COMPUTED_VALUE"""),45904.66666666667)</f>
        <v>45904.66667</v>
      </c>
      <c r="N421" s="1">
        <f>IFERROR(__xludf.DUMMYFUNCTION("""COMPUTED_VALUE"""),2.0571427E7)</f>
        <v>20571427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IFERROR(__xludf.DUMMYFUNCTION("""COMPUTED_VALUE"""),1232.27)</f>
        <v>1232.27</v>
      </c>
      <c r="D422" s="2">
        <f>IFERROR(__xludf.DUMMYFUNCTION("""COMPUTED_VALUE"""),45905.66666666667)</f>
        <v>45905.66667</v>
      </c>
      <c r="E422" s="1">
        <f>IFERROR(__xludf.DUMMYFUNCTION("""COMPUTED_VALUE"""),1250.45)</f>
        <v>1250.45</v>
      </c>
      <c r="G422" s="2">
        <f>IFERROR(__xludf.DUMMYFUNCTION("""COMPUTED_VALUE"""),45905.66666666667)</f>
        <v>45905.66667</v>
      </c>
      <c r="H422" s="1">
        <f>IFERROR(__xludf.DUMMYFUNCTION("""COMPUTED_VALUE"""),1230.72)</f>
        <v>1230.72</v>
      </c>
      <c r="J422" s="2">
        <f>IFERROR(__xludf.DUMMYFUNCTION("""COMPUTED_VALUE"""),45905.66666666667)</f>
        <v>45905.66667</v>
      </c>
      <c r="K422" s="1">
        <f>IFERROR(__xludf.DUMMYFUNCTION("""COMPUTED_VALUE"""),1245.71)</f>
        <v>1245.71</v>
      </c>
      <c r="M422" s="2">
        <f>IFERROR(__xludf.DUMMYFUNCTION("""COMPUTED_VALUE"""),45905.66666666667)</f>
        <v>45905.66667</v>
      </c>
      <c r="N422" s="1">
        <f>IFERROR(__xludf.DUMMYFUNCTION("""COMPUTED_VALUE"""),2.2023937E7)</f>
        <v>22023937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IFERROR(__xludf.DUMMYFUNCTION("""COMPUTED_VALUE"""),1242.78)</f>
        <v>1242.78</v>
      </c>
      <c r="D423" s="2">
        <f>IFERROR(__xludf.DUMMYFUNCTION("""COMPUTED_VALUE"""),45908.66666666667)</f>
        <v>45908.66667</v>
      </c>
      <c r="E423" s="1">
        <f>IFERROR(__xludf.DUMMYFUNCTION("""COMPUTED_VALUE"""),1244.74)</f>
        <v>1244.74</v>
      </c>
      <c r="G423" s="2">
        <f>IFERROR(__xludf.DUMMYFUNCTION("""COMPUTED_VALUE"""),45908.66666666667)</f>
        <v>45908.66667</v>
      </c>
      <c r="H423" s="1">
        <f>IFERROR(__xludf.DUMMYFUNCTION("""COMPUTED_VALUE"""),1232.1)</f>
        <v>1232.1</v>
      </c>
      <c r="J423" s="2">
        <f>IFERROR(__xludf.DUMMYFUNCTION("""COMPUTED_VALUE"""),45908.66666666667)</f>
        <v>45908.66667</v>
      </c>
      <c r="K423" s="1">
        <f>IFERROR(__xludf.DUMMYFUNCTION("""COMPUTED_VALUE"""),1237.08)</f>
        <v>1237.08</v>
      </c>
      <c r="M423" s="2">
        <f>IFERROR(__xludf.DUMMYFUNCTION("""COMPUTED_VALUE"""),45908.66666666667)</f>
        <v>45908.66667</v>
      </c>
      <c r="N423" s="1">
        <f>IFERROR(__xludf.DUMMYFUNCTION("""COMPUTED_VALUE"""),1.9281293E7)</f>
        <v>19281293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IFERROR(__xludf.DUMMYFUNCTION("""COMPUTED_VALUE"""),1236.81)</f>
        <v>1236.81</v>
      </c>
      <c r="D424" s="2">
        <f>IFERROR(__xludf.DUMMYFUNCTION("""COMPUTED_VALUE"""),45909.66666666667)</f>
        <v>45909.66667</v>
      </c>
      <c r="E424" s="1">
        <f>IFERROR(__xludf.DUMMYFUNCTION("""COMPUTED_VALUE"""),1243.74)</f>
        <v>1243.74</v>
      </c>
      <c r="G424" s="2">
        <f>IFERROR(__xludf.DUMMYFUNCTION("""COMPUTED_VALUE"""),45909.66666666667)</f>
        <v>45909.66667</v>
      </c>
      <c r="H424" s="1">
        <f>IFERROR(__xludf.DUMMYFUNCTION("""COMPUTED_VALUE"""),1231.88)</f>
        <v>1231.88</v>
      </c>
      <c r="J424" s="2">
        <f>IFERROR(__xludf.DUMMYFUNCTION("""COMPUTED_VALUE"""),45909.66666666667)</f>
        <v>45909.66667</v>
      </c>
      <c r="K424" s="1">
        <f>IFERROR(__xludf.DUMMYFUNCTION("""COMPUTED_VALUE"""),1240.83)</f>
        <v>1240.83</v>
      </c>
      <c r="M424" s="2">
        <f>IFERROR(__xludf.DUMMYFUNCTION("""COMPUTED_VALUE"""),45909.66666666667)</f>
        <v>45909.66667</v>
      </c>
      <c r="N424" s="1">
        <f>IFERROR(__xludf.DUMMYFUNCTION("""COMPUTED_VALUE"""),1.4080182E7)</f>
        <v>14080182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IFERROR(__xludf.DUMMYFUNCTION("""COMPUTED_VALUE"""),1238.94)</f>
        <v>1238.94</v>
      </c>
      <c r="D425" s="2">
        <f>IFERROR(__xludf.DUMMYFUNCTION("""COMPUTED_VALUE"""),45910.66666666667)</f>
        <v>45910.66667</v>
      </c>
      <c r="E425" s="1">
        <f>IFERROR(__xludf.DUMMYFUNCTION("""COMPUTED_VALUE"""),1238.94)</f>
        <v>1238.94</v>
      </c>
      <c r="G425" s="2">
        <f>IFERROR(__xludf.DUMMYFUNCTION("""COMPUTED_VALUE"""),45910.66666666667)</f>
        <v>45910.66667</v>
      </c>
      <c r="H425" s="1">
        <f>IFERROR(__xludf.DUMMYFUNCTION("""COMPUTED_VALUE"""),1213.35)</f>
        <v>1213.35</v>
      </c>
      <c r="J425" s="2">
        <f>IFERROR(__xludf.DUMMYFUNCTION("""COMPUTED_VALUE"""),45910.66666666667)</f>
        <v>45910.66667</v>
      </c>
      <c r="K425" s="1">
        <f>IFERROR(__xludf.DUMMYFUNCTION("""COMPUTED_VALUE"""),1222.94)</f>
        <v>1222.94</v>
      </c>
      <c r="M425" s="2">
        <f>IFERROR(__xludf.DUMMYFUNCTION("""COMPUTED_VALUE"""),45910.66666666667)</f>
        <v>45910.66667</v>
      </c>
      <c r="N425" s="1">
        <f>IFERROR(__xludf.DUMMYFUNCTION("""COMPUTED_VALUE"""),1.6765577E7)</f>
        <v>16765577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IFERROR(__xludf.DUMMYFUNCTION("""COMPUTED_VALUE"""),1223.68)</f>
        <v>1223.68</v>
      </c>
      <c r="D426" s="2">
        <f>IFERROR(__xludf.DUMMYFUNCTION("""COMPUTED_VALUE"""),45911.66666666667)</f>
        <v>45911.66667</v>
      </c>
      <c r="E426" s="1">
        <f>IFERROR(__xludf.DUMMYFUNCTION("""COMPUTED_VALUE"""),1238.93)</f>
        <v>1238.93</v>
      </c>
      <c r="G426" s="2">
        <f>IFERROR(__xludf.DUMMYFUNCTION("""COMPUTED_VALUE"""),45911.66666666667)</f>
        <v>45911.66667</v>
      </c>
      <c r="H426" s="1">
        <f>IFERROR(__xludf.DUMMYFUNCTION("""COMPUTED_VALUE"""),1223.68)</f>
        <v>1223.68</v>
      </c>
      <c r="J426" s="2">
        <f>IFERROR(__xludf.DUMMYFUNCTION("""COMPUTED_VALUE"""),45911.66666666667)</f>
        <v>45911.66667</v>
      </c>
      <c r="K426" s="1">
        <f>IFERROR(__xludf.DUMMYFUNCTION("""COMPUTED_VALUE"""),1234.02)</f>
        <v>1234.02</v>
      </c>
      <c r="M426" s="2">
        <f>IFERROR(__xludf.DUMMYFUNCTION("""COMPUTED_VALUE"""),45911.66666666667)</f>
        <v>45911.66667</v>
      </c>
      <c r="N426" s="1">
        <f>IFERROR(__xludf.DUMMYFUNCTION("""COMPUTED_VALUE"""),1.4389035E7)</f>
        <v>14389035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IFERROR(__xludf.DUMMYFUNCTION("""COMPUTED_VALUE"""),1232.95)</f>
        <v>1232.95</v>
      </c>
      <c r="D427" s="2">
        <f>IFERROR(__xludf.DUMMYFUNCTION("""COMPUTED_VALUE"""),45912.66666666667)</f>
        <v>45912.66667</v>
      </c>
      <c r="E427" s="1">
        <f>IFERROR(__xludf.DUMMYFUNCTION("""COMPUTED_VALUE"""),1237.58)</f>
        <v>1237.58</v>
      </c>
      <c r="G427" s="2">
        <f>IFERROR(__xludf.DUMMYFUNCTION("""COMPUTED_VALUE"""),45912.66666666667)</f>
        <v>45912.66667</v>
      </c>
      <c r="H427" s="1">
        <f>IFERROR(__xludf.DUMMYFUNCTION("""COMPUTED_VALUE"""),1226.17)</f>
        <v>1226.17</v>
      </c>
      <c r="J427" s="2">
        <f>IFERROR(__xludf.DUMMYFUNCTION("""COMPUTED_VALUE"""),45912.66666666667)</f>
        <v>45912.66667</v>
      </c>
      <c r="K427" s="1">
        <f>IFERROR(__xludf.DUMMYFUNCTION("""COMPUTED_VALUE"""),1226.17)</f>
        <v>1226.17</v>
      </c>
      <c r="M427" s="2">
        <f>IFERROR(__xludf.DUMMYFUNCTION("""COMPUTED_VALUE"""),45912.66666666667)</f>
        <v>45912.66667</v>
      </c>
      <c r="N427" s="1">
        <f>IFERROR(__xludf.DUMMYFUNCTION("""COMPUTED_VALUE"""),1.4537136E7)</f>
        <v>14537136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IFERROR(__xludf.DUMMYFUNCTION("""COMPUTED_VALUE"""),1226.02)</f>
        <v>1226.02</v>
      </c>
      <c r="D428" s="2">
        <f>IFERROR(__xludf.DUMMYFUNCTION("""COMPUTED_VALUE"""),45915.66666666667)</f>
        <v>45915.66667</v>
      </c>
      <c r="E428" s="1">
        <f>IFERROR(__xludf.DUMMYFUNCTION("""COMPUTED_VALUE"""),1229.72)</f>
        <v>1229.72</v>
      </c>
      <c r="G428" s="2">
        <f>IFERROR(__xludf.DUMMYFUNCTION("""COMPUTED_VALUE"""),45915.66666666667)</f>
        <v>45915.66667</v>
      </c>
      <c r="H428" s="1">
        <f>IFERROR(__xludf.DUMMYFUNCTION("""COMPUTED_VALUE"""),1210.33)</f>
        <v>1210.33</v>
      </c>
      <c r="J428" s="2">
        <f>IFERROR(__xludf.DUMMYFUNCTION("""COMPUTED_VALUE"""),45915.66666666667)</f>
        <v>45915.66667</v>
      </c>
      <c r="K428" s="1">
        <f>IFERROR(__xludf.DUMMYFUNCTION("""COMPUTED_VALUE"""),1214.84)</f>
        <v>1214.84</v>
      </c>
      <c r="M428" s="2">
        <f>IFERROR(__xludf.DUMMYFUNCTION("""COMPUTED_VALUE"""),45915.66666666667)</f>
        <v>45915.66667</v>
      </c>
      <c r="N428" s="1">
        <f>IFERROR(__xludf.DUMMYFUNCTION("""COMPUTED_VALUE"""),1.9899186E7)</f>
        <v>19899186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IFERROR(__xludf.DUMMYFUNCTION("""COMPUTED_VALUE"""),1215.5)</f>
        <v>1215.5</v>
      </c>
      <c r="D429" s="2">
        <f>IFERROR(__xludf.DUMMYFUNCTION("""COMPUTED_VALUE"""),45916.66666666667)</f>
        <v>45916.66667</v>
      </c>
      <c r="E429" s="1">
        <f>IFERROR(__xludf.DUMMYFUNCTION("""COMPUTED_VALUE"""),1223.57)</f>
        <v>1223.57</v>
      </c>
      <c r="G429" s="2">
        <f>IFERROR(__xludf.DUMMYFUNCTION("""COMPUTED_VALUE"""),45916.66666666667)</f>
        <v>45916.66667</v>
      </c>
      <c r="H429" s="1">
        <f>IFERROR(__xludf.DUMMYFUNCTION("""COMPUTED_VALUE"""),1215.22)</f>
        <v>1215.22</v>
      </c>
      <c r="J429" s="2">
        <f>IFERROR(__xludf.DUMMYFUNCTION("""COMPUTED_VALUE"""),45916.66666666667)</f>
        <v>45916.66667</v>
      </c>
      <c r="K429" s="1">
        <f>IFERROR(__xludf.DUMMYFUNCTION("""COMPUTED_VALUE"""),1220.81)</f>
        <v>1220.81</v>
      </c>
      <c r="M429" s="2">
        <f>IFERROR(__xludf.DUMMYFUNCTION("""COMPUTED_VALUE"""),45916.66666666667)</f>
        <v>45916.66667</v>
      </c>
      <c r="N429" s="1">
        <f>IFERROR(__xludf.DUMMYFUNCTION("""COMPUTED_VALUE"""),1.9878259E7)</f>
        <v>19878259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IFERROR(__xludf.DUMMYFUNCTION("""COMPUTED_VALUE"""),1221.84)</f>
        <v>1221.84</v>
      </c>
      <c r="D430" s="2">
        <f>IFERROR(__xludf.DUMMYFUNCTION("""COMPUTED_VALUE"""),45917.66666666667)</f>
        <v>45917.66667</v>
      </c>
      <c r="E430" s="1">
        <f>IFERROR(__xludf.DUMMYFUNCTION("""COMPUTED_VALUE"""),1246.55)</f>
        <v>1246.55</v>
      </c>
      <c r="G430" s="2">
        <f>IFERROR(__xludf.DUMMYFUNCTION("""COMPUTED_VALUE"""),45917.66666666667)</f>
        <v>45917.66667</v>
      </c>
      <c r="H430" s="1">
        <f>IFERROR(__xludf.DUMMYFUNCTION("""COMPUTED_VALUE"""),1221.84)</f>
        <v>1221.84</v>
      </c>
      <c r="J430" s="2">
        <f>IFERROR(__xludf.DUMMYFUNCTION("""COMPUTED_VALUE"""),45917.66666666667)</f>
        <v>45917.66667</v>
      </c>
      <c r="K430" s="1">
        <f>IFERROR(__xludf.DUMMYFUNCTION("""COMPUTED_VALUE"""),1235.7)</f>
        <v>1235.7</v>
      </c>
      <c r="M430" s="2">
        <f>IFERROR(__xludf.DUMMYFUNCTION("""COMPUTED_VALUE"""),45917.66666666667)</f>
        <v>45917.66667</v>
      </c>
      <c r="N430" s="1">
        <f>IFERROR(__xludf.DUMMYFUNCTION("""COMPUTED_VALUE"""),1.661702E7)</f>
        <v>16617020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IFERROR(__xludf.DUMMYFUNCTION("""COMPUTED_VALUE"""),1221.57)</f>
        <v>1221.57</v>
      </c>
      <c r="D431" s="2">
        <f>IFERROR(__xludf.DUMMYFUNCTION("""COMPUTED_VALUE"""),45918.66666666667)</f>
        <v>45918.66667</v>
      </c>
      <c r="E431" s="1">
        <f>IFERROR(__xludf.DUMMYFUNCTION("""COMPUTED_VALUE"""),1227.62)</f>
        <v>1227.62</v>
      </c>
      <c r="G431" s="2">
        <f>IFERROR(__xludf.DUMMYFUNCTION("""COMPUTED_VALUE"""),45918.66666666667)</f>
        <v>45918.66667</v>
      </c>
      <c r="H431" s="1">
        <f>IFERROR(__xludf.DUMMYFUNCTION("""COMPUTED_VALUE"""),1216.6)</f>
        <v>1216.6</v>
      </c>
      <c r="J431" s="2">
        <f>IFERROR(__xludf.DUMMYFUNCTION("""COMPUTED_VALUE"""),45918.66666666667)</f>
        <v>45918.66667</v>
      </c>
      <c r="K431" s="1">
        <f>IFERROR(__xludf.DUMMYFUNCTION("""COMPUTED_VALUE"""),1217.35)</f>
        <v>1217.35</v>
      </c>
      <c r="M431" s="2">
        <f>IFERROR(__xludf.DUMMYFUNCTION("""COMPUTED_VALUE"""),45918.66666666667)</f>
        <v>45918.66667</v>
      </c>
      <c r="N431" s="1">
        <f>IFERROR(__xludf.DUMMYFUNCTION("""COMPUTED_VALUE"""),1.7179455E7)</f>
        <v>17179455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IFERROR(__xludf.DUMMYFUNCTION("""COMPUTED_VALUE"""),1218.22)</f>
        <v>1218.22</v>
      </c>
      <c r="D432" s="2">
        <f>IFERROR(__xludf.DUMMYFUNCTION("""COMPUTED_VALUE"""),45919.66666666667)</f>
        <v>45919.66667</v>
      </c>
      <c r="E432" s="1">
        <f>IFERROR(__xludf.DUMMYFUNCTION("""COMPUTED_VALUE"""),1220.27)</f>
        <v>1220.27</v>
      </c>
      <c r="G432" s="2">
        <f>IFERROR(__xludf.DUMMYFUNCTION("""COMPUTED_VALUE"""),45919.66666666667)</f>
        <v>45919.66667</v>
      </c>
      <c r="H432" s="1">
        <f>IFERROR(__xludf.DUMMYFUNCTION("""COMPUTED_VALUE"""),1207.11)</f>
        <v>1207.11</v>
      </c>
      <c r="J432" s="2">
        <f>IFERROR(__xludf.DUMMYFUNCTION("""COMPUTED_VALUE"""),45919.66666666667)</f>
        <v>45919.66667</v>
      </c>
      <c r="K432" s="1">
        <f>IFERROR(__xludf.DUMMYFUNCTION("""COMPUTED_VALUE"""),1207.12)</f>
        <v>1207.12</v>
      </c>
      <c r="M432" s="2">
        <f>IFERROR(__xludf.DUMMYFUNCTION("""COMPUTED_VALUE"""),45919.66666666667)</f>
        <v>45919.66667</v>
      </c>
      <c r="N432" s="1">
        <f>IFERROR(__xludf.DUMMYFUNCTION("""COMPUTED_VALUE"""),5.0273274E7)</f>
        <v>50273274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IFERROR(__xludf.DUMMYFUNCTION("""COMPUTED_VALUE"""),1207.85)</f>
        <v>1207.85</v>
      </c>
      <c r="D433" s="2">
        <f>IFERROR(__xludf.DUMMYFUNCTION("""COMPUTED_VALUE"""),45922.66666666667)</f>
        <v>45922.66667</v>
      </c>
      <c r="E433" s="1">
        <f>IFERROR(__xludf.DUMMYFUNCTION("""COMPUTED_VALUE"""),1208.16)</f>
        <v>1208.16</v>
      </c>
      <c r="G433" s="2">
        <f>IFERROR(__xludf.DUMMYFUNCTION("""COMPUTED_VALUE"""),45922.66666666667)</f>
        <v>45922.66667</v>
      </c>
      <c r="H433" s="1">
        <f>IFERROR(__xludf.DUMMYFUNCTION("""COMPUTED_VALUE"""),1184.17)</f>
        <v>1184.17</v>
      </c>
      <c r="J433" s="2">
        <f>IFERROR(__xludf.DUMMYFUNCTION("""COMPUTED_VALUE"""),45922.66666666667)</f>
        <v>45922.66667</v>
      </c>
      <c r="K433" s="1">
        <f>IFERROR(__xludf.DUMMYFUNCTION("""COMPUTED_VALUE"""),1184.27)</f>
        <v>1184.27</v>
      </c>
      <c r="M433" s="2">
        <f>IFERROR(__xludf.DUMMYFUNCTION("""COMPUTED_VALUE"""),45922.66666666667)</f>
        <v>45922.66667</v>
      </c>
      <c r="N433" s="1">
        <f>IFERROR(__xludf.DUMMYFUNCTION("""COMPUTED_VALUE"""),2.5185713E7)</f>
        <v>25185713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IFERROR(__xludf.DUMMYFUNCTION("""COMPUTED_VALUE"""),1184.87)</f>
        <v>1184.87</v>
      </c>
      <c r="D434" s="2">
        <f>IFERROR(__xludf.DUMMYFUNCTION("""COMPUTED_VALUE"""),45923.66666666667)</f>
        <v>45923.66667</v>
      </c>
      <c r="E434" s="1">
        <f>IFERROR(__xludf.DUMMYFUNCTION("""COMPUTED_VALUE"""),1185.75)</f>
        <v>1185.75</v>
      </c>
      <c r="G434" s="2">
        <f>IFERROR(__xludf.DUMMYFUNCTION("""COMPUTED_VALUE"""),45923.66666666667)</f>
        <v>45923.66667</v>
      </c>
      <c r="H434" s="1">
        <f>IFERROR(__xludf.DUMMYFUNCTION("""COMPUTED_VALUE"""),1169.71)</f>
        <v>1169.71</v>
      </c>
      <c r="J434" s="2">
        <f>IFERROR(__xludf.DUMMYFUNCTION("""COMPUTED_VALUE"""),45923.66666666667)</f>
        <v>45923.66667</v>
      </c>
      <c r="K434" s="1">
        <f>IFERROR(__xludf.DUMMYFUNCTION("""COMPUTED_VALUE"""),1182.78)</f>
        <v>1182.78</v>
      </c>
      <c r="M434" s="2">
        <f>IFERROR(__xludf.DUMMYFUNCTION("""COMPUTED_VALUE"""),45923.66666666667)</f>
        <v>45923.66667</v>
      </c>
      <c r="N434" s="1">
        <f>IFERROR(__xludf.DUMMYFUNCTION("""COMPUTED_VALUE"""),3.0594986E7)</f>
        <v>30594986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IFERROR(__xludf.DUMMYFUNCTION("""COMPUTED_VALUE"""),1178.72)</f>
        <v>1178.72</v>
      </c>
      <c r="D435" s="2">
        <f>IFERROR(__xludf.DUMMYFUNCTION("""COMPUTED_VALUE"""),45924.66666666667)</f>
        <v>45924.66667</v>
      </c>
      <c r="E435" s="1">
        <f>IFERROR(__xludf.DUMMYFUNCTION("""COMPUTED_VALUE"""),1191.49)</f>
        <v>1191.49</v>
      </c>
      <c r="G435" s="2">
        <f>IFERROR(__xludf.DUMMYFUNCTION("""COMPUTED_VALUE"""),45924.66666666667)</f>
        <v>45924.66667</v>
      </c>
      <c r="H435" s="1">
        <f>IFERROR(__xludf.DUMMYFUNCTION("""COMPUTED_VALUE"""),1178.11)</f>
        <v>1178.11</v>
      </c>
      <c r="J435" s="2">
        <f>IFERROR(__xludf.DUMMYFUNCTION("""COMPUTED_VALUE"""),45924.66666666667)</f>
        <v>45924.66667</v>
      </c>
      <c r="K435" s="1">
        <f>IFERROR(__xludf.DUMMYFUNCTION("""COMPUTED_VALUE"""),1184.9)</f>
        <v>1184.9</v>
      </c>
      <c r="M435" s="2">
        <f>IFERROR(__xludf.DUMMYFUNCTION("""COMPUTED_VALUE"""),45924.66666666667)</f>
        <v>45924.66667</v>
      </c>
      <c r="N435" s="1">
        <f>IFERROR(__xludf.DUMMYFUNCTION("""COMPUTED_VALUE"""),2.0208501E7)</f>
        <v>20208501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IFERROR(__xludf.DUMMYFUNCTION("""COMPUTED_VALUE"""),1185.29)</f>
        <v>1185.29</v>
      </c>
      <c r="D436" s="2">
        <f>IFERROR(__xludf.DUMMYFUNCTION("""COMPUTED_VALUE"""),45925.66666666667)</f>
        <v>45925.66667</v>
      </c>
      <c r="E436" s="1">
        <f>IFERROR(__xludf.DUMMYFUNCTION("""COMPUTED_VALUE"""),1193.78)</f>
        <v>1193.78</v>
      </c>
      <c r="G436" s="2">
        <f>IFERROR(__xludf.DUMMYFUNCTION("""COMPUTED_VALUE"""),45925.66666666667)</f>
        <v>45925.66667</v>
      </c>
      <c r="H436" s="1">
        <f>IFERROR(__xludf.DUMMYFUNCTION("""COMPUTED_VALUE"""),1175.67)</f>
        <v>1175.67</v>
      </c>
      <c r="J436" s="2">
        <f>IFERROR(__xludf.DUMMYFUNCTION("""COMPUTED_VALUE"""),45925.66666666667)</f>
        <v>45925.66667</v>
      </c>
      <c r="K436" s="1">
        <f>IFERROR(__xludf.DUMMYFUNCTION("""COMPUTED_VALUE"""),1178.22)</f>
        <v>1178.22</v>
      </c>
      <c r="M436" s="2">
        <f>IFERROR(__xludf.DUMMYFUNCTION("""COMPUTED_VALUE"""),45925.66666666667)</f>
        <v>45925.66667</v>
      </c>
      <c r="N436" s="1">
        <f>IFERROR(__xludf.DUMMYFUNCTION("""COMPUTED_VALUE"""),2.2500455E7)</f>
        <v>22500455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IFERROR(__xludf.DUMMYFUNCTION("""COMPUTED_VALUE"""),1178.44)</f>
        <v>1178.44</v>
      </c>
      <c r="D437" s="2">
        <f>IFERROR(__xludf.DUMMYFUNCTION("""COMPUTED_VALUE"""),45926.66666666667)</f>
        <v>45926.66667</v>
      </c>
      <c r="E437" s="1">
        <f>IFERROR(__xludf.DUMMYFUNCTION("""COMPUTED_VALUE"""),1181.92)</f>
        <v>1181.92</v>
      </c>
      <c r="G437" s="2">
        <f>IFERROR(__xludf.DUMMYFUNCTION("""COMPUTED_VALUE"""),45926.66666666667)</f>
        <v>45926.66667</v>
      </c>
      <c r="H437" s="1">
        <f>IFERROR(__xludf.DUMMYFUNCTION("""COMPUTED_VALUE"""),1174.18)</f>
        <v>1174.18</v>
      </c>
      <c r="J437" s="2">
        <f>IFERROR(__xludf.DUMMYFUNCTION("""COMPUTED_VALUE"""),45926.66666666667)</f>
        <v>45926.66667</v>
      </c>
      <c r="K437" s="1">
        <f>IFERROR(__xludf.DUMMYFUNCTION("""COMPUTED_VALUE"""),1181.38)</f>
        <v>1181.38</v>
      </c>
      <c r="M437" s="2">
        <f>IFERROR(__xludf.DUMMYFUNCTION("""COMPUTED_VALUE"""),45926.66666666667)</f>
        <v>45926.66667</v>
      </c>
      <c r="N437" s="1">
        <f>IFERROR(__xludf.DUMMYFUNCTION("""COMPUTED_VALUE"""),1.7250839E7)</f>
        <v>17250839</v>
      </c>
    </row>
  </sheetData>
  <drawing r:id="rId1"/>
</worksheet>
</file>