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IFERROR(__xludf.DUMMYFUNCTION("GOOGLEFINANCE(""DJUSHP"",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IFERROR(__xludf.DUMMYFUNCTION("GOOGLEFINANCE(""DJUSHP"",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IFERROR(__xludf.DUMMYFUNCTION("GOOGLEFINANCE(""DJUSHP"",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IFERROR(__xludf.DUMMYFUNCTION("GOOGLEFINANCE(""DJUSHP"",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IFERROR(__xludf.DUMMYFUNCTION("GOOGLEFINANCE(""DJUSHP"",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IFERROR(__xludf.DUMMYFUNCTION("""COMPUTED_VALUE"""),3175.99)</f>
        <v>3175.99</v>
      </c>
      <c r="D2" s="2">
        <f>IFERROR(__xludf.DUMMYFUNCTION("""COMPUTED_VALUE"""),45293.66666666667)</f>
        <v>45293.66667</v>
      </c>
      <c r="E2" s="1">
        <f>IFERROR(__xludf.DUMMYFUNCTION("""COMPUTED_VALUE"""),3248.18)</f>
        <v>3248.18</v>
      </c>
      <c r="G2" s="2">
        <f>IFERROR(__xludf.DUMMYFUNCTION("""COMPUTED_VALUE"""),45293.66666666667)</f>
        <v>45293.66667</v>
      </c>
      <c r="H2" s="1">
        <f>IFERROR(__xludf.DUMMYFUNCTION("""COMPUTED_VALUE"""),3175.99)</f>
        <v>3175.99</v>
      </c>
      <c r="J2" s="2">
        <f>IFERROR(__xludf.DUMMYFUNCTION("""COMPUTED_VALUE"""),45293.66666666667)</f>
        <v>45293.66667</v>
      </c>
      <c r="K2" s="1">
        <f>IFERROR(__xludf.DUMMYFUNCTION("""COMPUTED_VALUE"""),3247.26)</f>
        <v>3247.26</v>
      </c>
      <c r="M2" s="2">
        <f>IFERROR(__xludf.DUMMYFUNCTION("""COMPUTED_VALUE"""),45293.66666666667)</f>
        <v>45293.66667</v>
      </c>
      <c r="N2" s="1">
        <f>IFERROR(__xludf.DUMMYFUNCTION("""COMPUTED_VALUE"""),4.5922938E7)</f>
        <v>45922938</v>
      </c>
    </row>
    <row r="3">
      <c r="A3" s="2">
        <f>IFERROR(__xludf.DUMMYFUNCTION("""COMPUTED_VALUE"""),45294.66666666667)</f>
        <v>45294.66667</v>
      </c>
      <c r="B3" s="1">
        <f>IFERROR(__xludf.DUMMYFUNCTION("""COMPUTED_VALUE"""),3259.85)</f>
        <v>3259.85</v>
      </c>
      <c r="D3" s="2">
        <f>IFERROR(__xludf.DUMMYFUNCTION("""COMPUTED_VALUE"""),45294.66666666667)</f>
        <v>45294.66667</v>
      </c>
      <c r="E3" s="1">
        <f>IFERROR(__xludf.DUMMYFUNCTION("""COMPUTED_VALUE"""),3278.01)</f>
        <v>3278.01</v>
      </c>
      <c r="G3" s="2">
        <f>IFERROR(__xludf.DUMMYFUNCTION("""COMPUTED_VALUE"""),45294.66666666667)</f>
        <v>45294.66667</v>
      </c>
      <c r="H3" s="1">
        <f>IFERROR(__xludf.DUMMYFUNCTION("""COMPUTED_VALUE"""),3233.81)</f>
        <v>3233.81</v>
      </c>
      <c r="J3" s="2">
        <f>IFERROR(__xludf.DUMMYFUNCTION("""COMPUTED_VALUE"""),45294.66666666667)</f>
        <v>45294.66667</v>
      </c>
      <c r="K3" s="1">
        <f>IFERROR(__xludf.DUMMYFUNCTION("""COMPUTED_VALUE"""),3238.72)</f>
        <v>3238.72</v>
      </c>
      <c r="M3" s="2">
        <f>IFERROR(__xludf.DUMMYFUNCTION("""COMPUTED_VALUE"""),45294.66666666667)</f>
        <v>45294.66667</v>
      </c>
      <c r="N3" s="1">
        <f>IFERROR(__xludf.DUMMYFUNCTION("""COMPUTED_VALUE"""),4.6272075E7)</f>
        <v>46272075</v>
      </c>
    </row>
    <row r="4">
      <c r="A4" s="2">
        <f>IFERROR(__xludf.DUMMYFUNCTION("""COMPUTED_VALUE"""),45295.66666666667)</f>
        <v>45295.66667</v>
      </c>
      <c r="B4" s="1">
        <f>IFERROR(__xludf.DUMMYFUNCTION("""COMPUTED_VALUE"""),3241.62)</f>
        <v>3241.62</v>
      </c>
      <c r="D4" s="2">
        <f>IFERROR(__xludf.DUMMYFUNCTION("""COMPUTED_VALUE"""),45295.66666666667)</f>
        <v>45295.66667</v>
      </c>
      <c r="E4" s="1">
        <f>IFERROR(__xludf.DUMMYFUNCTION("""COMPUTED_VALUE"""),3276.35)</f>
        <v>3276.35</v>
      </c>
      <c r="G4" s="2">
        <f>IFERROR(__xludf.DUMMYFUNCTION("""COMPUTED_VALUE"""),45295.66666666667)</f>
        <v>45295.66667</v>
      </c>
      <c r="H4" s="1">
        <f>IFERROR(__xludf.DUMMYFUNCTION("""COMPUTED_VALUE"""),3237.32)</f>
        <v>3237.32</v>
      </c>
      <c r="J4" s="2">
        <f>IFERROR(__xludf.DUMMYFUNCTION("""COMPUTED_VALUE"""),45295.66666666667)</f>
        <v>45295.66667</v>
      </c>
      <c r="K4" s="1">
        <f>IFERROR(__xludf.DUMMYFUNCTION("""COMPUTED_VALUE"""),3254.83)</f>
        <v>3254.83</v>
      </c>
      <c r="M4" s="2">
        <f>IFERROR(__xludf.DUMMYFUNCTION("""COMPUTED_VALUE"""),45295.66666666667)</f>
        <v>45295.66667</v>
      </c>
      <c r="N4" s="1">
        <f>IFERROR(__xludf.DUMMYFUNCTION("""COMPUTED_VALUE"""),5.877547E7)</f>
        <v>58775470</v>
      </c>
    </row>
    <row r="5">
      <c r="A5" s="2">
        <f>IFERROR(__xludf.DUMMYFUNCTION("""COMPUTED_VALUE"""),45296.66666666667)</f>
        <v>45296.66667</v>
      </c>
      <c r="B5" s="1">
        <f>IFERROR(__xludf.DUMMYFUNCTION("""COMPUTED_VALUE"""),3252.32)</f>
        <v>3252.32</v>
      </c>
      <c r="D5" s="2">
        <f>IFERROR(__xludf.DUMMYFUNCTION("""COMPUTED_VALUE"""),45296.66666666667)</f>
        <v>45296.66667</v>
      </c>
      <c r="E5" s="1">
        <f>IFERROR(__xludf.DUMMYFUNCTION("""COMPUTED_VALUE"""),3255.84)</f>
        <v>3255.84</v>
      </c>
      <c r="G5" s="2">
        <f>IFERROR(__xludf.DUMMYFUNCTION("""COMPUTED_VALUE"""),45296.66666666667)</f>
        <v>45296.66667</v>
      </c>
      <c r="H5" s="1">
        <f>IFERROR(__xludf.DUMMYFUNCTION("""COMPUTED_VALUE"""),3217.27)</f>
        <v>3217.27</v>
      </c>
      <c r="J5" s="2">
        <f>IFERROR(__xludf.DUMMYFUNCTION("""COMPUTED_VALUE"""),45296.66666666667)</f>
        <v>45296.66667</v>
      </c>
      <c r="K5" s="1">
        <f>IFERROR(__xludf.DUMMYFUNCTION("""COMPUTED_VALUE"""),3237.2)</f>
        <v>3237.2</v>
      </c>
      <c r="M5" s="2">
        <f>IFERROR(__xludf.DUMMYFUNCTION("""COMPUTED_VALUE"""),45296.66666666667)</f>
        <v>45296.66667</v>
      </c>
      <c r="N5" s="1">
        <f>IFERROR(__xludf.DUMMYFUNCTION("""COMPUTED_VALUE"""),8.9903748E7)</f>
        <v>89903748</v>
      </c>
    </row>
    <row r="6">
      <c r="A6" s="2">
        <f>IFERROR(__xludf.DUMMYFUNCTION("""COMPUTED_VALUE"""),45299.66666666667)</f>
        <v>45299.66667</v>
      </c>
      <c r="B6" s="1">
        <f>IFERROR(__xludf.DUMMYFUNCTION("""COMPUTED_VALUE"""),3241.14)</f>
        <v>3241.14</v>
      </c>
      <c r="D6" s="2">
        <f>IFERROR(__xludf.DUMMYFUNCTION("""COMPUTED_VALUE"""),45299.66666666667)</f>
        <v>45299.66667</v>
      </c>
      <c r="E6" s="1">
        <f>IFERROR(__xludf.DUMMYFUNCTION("""COMPUTED_VALUE"""),3258.48)</f>
        <v>3258.48</v>
      </c>
      <c r="G6" s="2">
        <f>IFERROR(__xludf.DUMMYFUNCTION("""COMPUTED_VALUE"""),45299.66666666667)</f>
        <v>45299.66667</v>
      </c>
      <c r="H6" s="1">
        <f>IFERROR(__xludf.DUMMYFUNCTION("""COMPUTED_VALUE"""),3189.44)</f>
        <v>3189.44</v>
      </c>
      <c r="J6" s="2">
        <f>IFERROR(__xludf.DUMMYFUNCTION("""COMPUTED_VALUE"""),45299.66666666667)</f>
        <v>45299.66667</v>
      </c>
      <c r="K6" s="1">
        <f>IFERROR(__xludf.DUMMYFUNCTION("""COMPUTED_VALUE"""),3241.51)</f>
        <v>3241.51</v>
      </c>
      <c r="M6" s="2">
        <f>IFERROR(__xludf.DUMMYFUNCTION("""COMPUTED_VALUE"""),45299.66666666667)</f>
        <v>45299.66667</v>
      </c>
      <c r="N6" s="1">
        <f>IFERROR(__xludf.DUMMYFUNCTION("""COMPUTED_VALUE"""),6.6594527E7)</f>
        <v>66594527</v>
      </c>
    </row>
    <row r="7">
      <c r="A7" s="2">
        <f>IFERROR(__xludf.DUMMYFUNCTION("""COMPUTED_VALUE"""),45300.66666666667)</f>
        <v>45300.66667</v>
      </c>
      <c r="B7" s="1">
        <f>IFERROR(__xludf.DUMMYFUNCTION("""COMPUTED_VALUE"""),3239.57)</f>
        <v>3239.57</v>
      </c>
      <c r="D7" s="2">
        <f>IFERROR(__xludf.DUMMYFUNCTION("""COMPUTED_VALUE"""),45300.66666666667)</f>
        <v>45300.66667</v>
      </c>
      <c r="E7" s="1">
        <f>IFERROR(__xludf.DUMMYFUNCTION("""COMPUTED_VALUE"""),3251.88)</f>
        <v>3251.88</v>
      </c>
      <c r="G7" s="2">
        <f>IFERROR(__xludf.DUMMYFUNCTION("""COMPUTED_VALUE"""),45300.66666666667)</f>
        <v>45300.66667</v>
      </c>
      <c r="H7" s="1">
        <f>IFERROR(__xludf.DUMMYFUNCTION("""COMPUTED_VALUE"""),3221.58)</f>
        <v>3221.58</v>
      </c>
      <c r="J7" s="2">
        <f>IFERROR(__xludf.DUMMYFUNCTION("""COMPUTED_VALUE"""),45300.66666666667)</f>
        <v>45300.66667</v>
      </c>
      <c r="K7" s="1">
        <f>IFERROR(__xludf.DUMMYFUNCTION("""COMPUTED_VALUE"""),3246.79)</f>
        <v>3246.79</v>
      </c>
      <c r="M7" s="2">
        <f>IFERROR(__xludf.DUMMYFUNCTION("""COMPUTED_VALUE"""),45300.66666666667)</f>
        <v>45300.66667</v>
      </c>
      <c r="N7" s="1">
        <f>IFERROR(__xludf.DUMMYFUNCTION("""COMPUTED_VALUE"""),5.9486776E7)</f>
        <v>59486776</v>
      </c>
    </row>
    <row r="8">
      <c r="A8" s="2">
        <f>IFERROR(__xludf.DUMMYFUNCTION("""COMPUTED_VALUE"""),45301.66666666667)</f>
        <v>45301.66667</v>
      </c>
      <c r="B8" s="1">
        <f>IFERROR(__xludf.DUMMYFUNCTION("""COMPUTED_VALUE"""),3245.1)</f>
        <v>3245.1</v>
      </c>
      <c r="D8" s="2">
        <f>IFERROR(__xludf.DUMMYFUNCTION("""COMPUTED_VALUE"""),45301.66666666667)</f>
        <v>45301.66667</v>
      </c>
      <c r="E8" s="1">
        <f>IFERROR(__xludf.DUMMYFUNCTION("""COMPUTED_VALUE"""),3253.53)</f>
        <v>3253.53</v>
      </c>
      <c r="G8" s="2">
        <f>IFERROR(__xludf.DUMMYFUNCTION("""COMPUTED_VALUE"""),45301.66666666667)</f>
        <v>45301.66667</v>
      </c>
      <c r="H8" s="1">
        <f>IFERROR(__xludf.DUMMYFUNCTION("""COMPUTED_VALUE"""),3224.17)</f>
        <v>3224.17</v>
      </c>
      <c r="J8" s="2">
        <f>IFERROR(__xludf.DUMMYFUNCTION("""COMPUTED_VALUE"""),45301.66666666667)</f>
        <v>45301.66667</v>
      </c>
      <c r="K8" s="1">
        <f>IFERROR(__xludf.DUMMYFUNCTION("""COMPUTED_VALUE"""),3236.9)</f>
        <v>3236.9</v>
      </c>
      <c r="M8" s="2">
        <f>IFERROR(__xludf.DUMMYFUNCTION("""COMPUTED_VALUE"""),45301.66666666667)</f>
        <v>45301.66667</v>
      </c>
      <c r="N8" s="1">
        <f>IFERROR(__xludf.DUMMYFUNCTION("""COMPUTED_VALUE"""),5.016403E7)</f>
        <v>50164030</v>
      </c>
    </row>
    <row r="9">
      <c r="A9" s="2">
        <f>IFERROR(__xludf.DUMMYFUNCTION("""COMPUTED_VALUE"""),45302.66666666667)</f>
        <v>45302.66667</v>
      </c>
      <c r="B9" s="1">
        <f>IFERROR(__xludf.DUMMYFUNCTION("""COMPUTED_VALUE"""),3235.76)</f>
        <v>3235.76</v>
      </c>
      <c r="D9" s="2">
        <f>IFERROR(__xludf.DUMMYFUNCTION("""COMPUTED_VALUE"""),45302.66666666667)</f>
        <v>45302.66667</v>
      </c>
      <c r="E9" s="1">
        <f>IFERROR(__xludf.DUMMYFUNCTION("""COMPUTED_VALUE"""),3249.72)</f>
        <v>3249.72</v>
      </c>
      <c r="G9" s="2">
        <f>IFERROR(__xludf.DUMMYFUNCTION("""COMPUTED_VALUE"""),45302.66666666667)</f>
        <v>45302.66667</v>
      </c>
      <c r="H9" s="1">
        <f>IFERROR(__xludf.DUMMYFUNCTION("""COMPUTED_VALUE"""),3222.05)</f>
        <v>3222.05</v>
      </c>
      <c r="J9" s="2">
        <f>IFERROR(__xludf.DUMMYFUNCTION("""COMPUTED_VALUE"""),45302.66666666667)</f>
        <v>45302.66667</v>
      </c>
      <c r="K9" s="1">
        <f>IFERROR(__xludf.DUMMYFUNCTION("""COMPUTED_VALUE"""),3247.01)</f>
        <v>3247.01</v>
      </c>
      <c r="M9" s="2">
        <f>IFERROR(__xludf.DUMMYFUNCTION("""COMPUTED_VALUE"""),45302.66666666667)</f>
        <v>45302.66667</v>
      </c>
      <c r="N9" s="1">
        <f>IFERROR(__xludf.DUMMYFUNCTION("""COMPUTED_VALUE"""),5.7563812E7)</f>
        <v>57563812</v>
      </c>
    </row>
    <row r="10">
      <c r="A10" s="2">
        <f>IFERROR(__xludf.DUMMYFUNCTION("""COMPUTED_VALUE"""),45303.66666666667)</f>
        <v>45303.66667</v>
      </c>
      <c r="B10" s="1">
        <f>IFERROR(__xludf.DUMMYFUNCTION("""COMPUTED_VALUE"""),3237.07)</f>
        <v>3237.07</v>
      </c>
      <c r="D10" s="2">
        <f>IFERROR(__xludf.DUMMYFUNCTION("""COMPUTED_VALUE"""),45303.66666666667)</f>
        <v>45303.66667</v>
      </c>
      <c r="E10" s="1">
        <f>IFERROR(__xludf.DUMMYFUNCTION("""COMPUTED_VALUE"""),3237.07)</f>
        <v>3237.07</v>
      </c>
      <c r="G10" s="2">
        <f>IFERROR(__xludf.DUMMYFUNCTION("""COMPUTED_VALUE"""),45303.66666666667)</f>
        <v>45303.66667</v>
      </c>
      <c r="H10" s="1">
        <f>IFERROR(__xludf.DUMMYFUNCTION("""COMPUTED_VALUE"""),3143.1)</f>
        <v>3143.1</v>
      </c>
      <c r="J10" s="2">
        <f>IFERROR(__xludf.DUMMYFUNCTION("""COMPUTED_VALUE"""),45303.66666666667)</f>
        <v>45303.66667</v>
      </c>
      <c r="K10" s="1">
        <f>IFERROR(__xludf.DUMMYFUNCTION("""COMPUTED_VALUE"""),3176.52)</f>
        <v>3176.52</v>
      </c>
      <c r="M10" s="2">
        <f>IFERROR(__xludf.DUMMYFUNCTION("""COMPUTED_VALUE"""),45303.66666666667)</f>
        <v>45303.66667</v>
      </c>
      <c r="N10" s="1">
        <f>IFERROR(__xludf.DUMMYFUNCTION("""COMPUTED_VALUE"""),6.0029148E7)</f>
        <v>60029148</v>
      </c>
    </row>
    <row r="11">
      <c r="A11" s="2">
        <f>IFERROR(__xludf.DUMMYFUNCTION("""COMPUTED_VALUE"""),45307.66666666667)</f>
        <v>45307.66667</v>
      </c>
      <c r="B11" s="1">
        <f>IFERROR(__xludf.DUMMYFUNCTION("""COMPUTED_VALUE"""),3184.21)</f>
        <v>3184.21</v>
      </c>
      <c r="D11" s="2">
        <f>IFERROR(__xludf.DUMMYFUNCTION("""COMPUTED_VALUE"""),45307.66666666667)</f>
        <v>45307.66667</v>
      </c>
      <c r="E11" s="1">
        <f>IFERROR(__xludf.DUMMYFUNCTION("""COMPUTED_VALUE"""),3184.21)</f>
        <v>3184.21</v>
      </c>
      <c r="G11" s="2">
        <f>IFERROR(__xludf.DUMMYFUNCTION("""COMPUTED_VALUE"""),45307.66666666667)</f>
        <v>45307.66667</v>
      </c>
      <c r="H11" s="1">
        <f>IFERROR(__xludf.DUMMYFUNCTION("""COMPUTED_VALUE"""),3156.16)</f>
        <v>3156.16</v>
      </c>
      <c r="J11" s="2">
        <f>IFERROR(__xludf.DUMMYFUNCTION("""COMPUTED_VALUE"""),45307.66666666667)</f>
        <v>45307.66667</v>
      </c>
      <c r="K11" s="1">
        <f>IFERROR(__xludf.DUMMYFUNCTION("""COMPUTED_VALUE"""),3172.21)</f>
        <v>3172.21</v>
      </c>
      <c r="M11" s="2">
        <f>IFERROR(__xludf.DUMMYFUNCTION("""COMPUTED_VALUE"""),45307.66666666667)</f>
        <v>45307.66667</v>
      </c>
      <c r="N11" s="1">
        <f>IFERROR(__xludf.DUMMYFUNCTION("""COMPUTED_VALUE"""),5.3509125E7)</f>
        <v>53509125</v>
      </c>
    </row>
    <row r="12">
      <c r="A12" s="2">
        <f>IFERROR(__xludf.DUMMYFUNCTION("""COMPUTED_VALUE"""),45308.66666666667)</f>
        <v>45308.66667</v>
      </c>
      <c r="B12" s="1">
        <f>IFERROR(__xludf.DUMMYFUNCTION("""COMPUTED_VALUE"""),3172.04)</f>
        <v>3172.04</v>
      </c>
      <c r="D12" s="2">
        <f>IFERROR(__xludf.DUMMYFUNCTION("""COMPUTED_VALUE"""),45308.66666666667)</f>
        <v>45308.66667</v>
      </c>
      <c r="E12" s="1">
        <f>IFERROR(__xludf.DUMMYFUNCTION("""COMPUTED_VALUE"""),3214.11)</f>
        <v>3214.11</v>
      </c>
      <c r="G12" s="2">
        <f>IFERROR(__xludf.DUMMYFUNCTION("""COMPUTED_VALUE"""),45308.66666666667)</f>
        <v>45308.66667</v>
      </c>
      <c r="H12" s="1">
        <f>IFERROR(__xludf.DUMMYFUNCTION("""COMPUTED_VALUE"""),3172.04)</f>
        <v>3172.04</v>
      </c>
      <c r="J12" s="2">
        <f>IFERROR(__xludf.DUMMYFUNCTION("""COMPUTED_VALUE"""),45308.66666666667)</f>
        <v>45308.66667</v>
      </c>
      <c r="K12" s="1">
        <f>IFERROR(__xludf.DUMMYFUNCTION("""COMPUTED_VALUE"""),3184.91)</f>
        <v>3184.91</v>
      </c>
      <c r="M12" s="2">
        <f>IFERROR(__xludf.DUMMYFUNCTION("""COMPUTED_VALUE"""),45308.66666666667)</f>
        <v>45308.66667</v>
      </c>
      <c r="N12" s="1">
        <f>IFERROR(__xludf.DUMMYFUNCTION("""COMPUTED_VALUE"""),4.6365432E7)</f>
        <v>46365432</v>
      </c>
    </row>
    <row r="13">
      <c r="A13" s="2">
        <f>IFERROR(__xludf.DUMMYFUNCTION("""COMPUTED_VALUE"""),45309.66666666667)</f>
        <v>45309.66667</v>
      </c>
      <c r="B13" s="1">
        <f>IFERROR(__xludf.DUMMYFUNCTION("""COMPUTED_VALUE"""),3165.8)</f>
        <v>3165.8</v>
      </c>
      <c r="D13" s="2">
        <f>IFERROR(__xludf.DUMMYFUNCTION("""COMPUTED_VALUE"""),45309.66666666667)</f>
        <v>45309.66667</v>
      </c>
      <c r="E13" s="1">
        <f>IFERROR(__xludf.DUMMYFUNCTION("""COMPUTED_VALUE"""),3165.8)</f>
        <v>3165.8</v>
      </c>
      <c r="G13" s="2">
        <f>IFERROR(__xludf.DUMMYFUNCTION("""COMPUTED_VALUE"""),45309.66666666667)</f>
        <v>45309.66667</v>
      </c>
      <c r="H13" s="1">
        <f>IFERROR(__xludf.DUMMYFUNCTION("""COMPUTED_VALUE"""),3049.76)</f>
        <v>3049.76</v>
      </c>
      <c r="J13" s="2">
        <f>IFERROR(__xludf.DUMMYFUNCTION("""COMPUTED_VALUE"""),45309.66666666667)</f>
        <v>45309.66667</v>
      </c>
      <c r="K13" s="1">
        <f>IFERROR(__xludf.DUMMYFUNCTION("""COMPUTED_VALUE"""),3139.59)</f>
        <v>3139.59</v>
      </c>
      <c r="M13" s="2">
        <f>IFERROR(__xludf.DUMMYFUNCTION("""COMPUTED_VALUE"""),45309.66666666667)</f>
        <v>45309.66667</v>
      </c>
      <c r="N13" s="1">
        <f>IFERROR(__xludf.DUMMYFUNCTION("""COMPUTED_VALUE"""),6.7942894E7)</f>
        <v>67942894</v>
      </c>
    </row>
    <row r="14">
      <c r="A14" s="2">
        <f>IFERROR(__xludf.DUMMYFUNCTION("""COMPUTED_VALUE"""),45310.66666666667)</f>
        <v>45310.66667</v>
      </c>
      <c r="B14" s="1">
        <f>IFERROR(__xludf.DUMMYFUNCTION("""COMPUTED_VALUE"""),3137.46)</f>
        <v>3137.46</v>
      </c>
      <c r="D14" s="2">
        <f>IFERROR(__xludf.DUMMYFUNCTION("""COMPUTED_VALUE"""),45310.66666666667)</f>
        <v>45310.66667</v>
      </c>
      <c r="E14" s="1">
        <f>IFERROR(__xludf.DUMMYFUNCTION("""COMPUTED_VALUE"""),3140.9)</f>
        <v>3140.9</v>
      </c>
      <c r="G14" s="2">
        <f>IFERROR(__xludf.DUMMYFUNCTION("""COMPUTED_VALUE"""),45310.66666666667)</f>
        <v>45310.66667</v>
      </c>
      <c r="H14" s="1">
        <f>IFERROR(__xludf.DUMMYFUNCTION("""COMPUTED_VALUE"""),3080.55)</f>
        <v>3080.55</v>
      </c>
      <c r="J14" s="2">
        <f>IFERROR(__xludf.DUMMYFUNCTION("""COMPUTED_VALUE"""),45310.66666666667)</f>
        <v>45310.66667</v>
      </c>
      <c r="K14" s="1">
        <f>IFERROR(__xludf.DUMMYFUNCTION("""COMPUTED_VALUE"""),3085.88)</f>
        <v>3085.88</v>
      </c>
      <c r="M14" s="2">
        <f>IFERROR(__xludf.DUMMYFUNCTION("""COMPUTED_VALUE"""),45310.66666666667)</f>
        <v>45310.66667</v>
      </c>
      <c r="N14" s="1">
        <f>IFERROR(__xludf.DUMMYFUNCTION("""COMPUTED_VALUE"""),6.2295967E7)</f>
        <v>62295967</v>
      </c>
    </row>
    <row r="15">
      <c r="A15" s="2">
        <f>IFERROR(__xludf.DUMMYFUNCTION("""COMPUTED_VALUE"""),45313.66666666667)</f>
        <v>45313.66667</v>
      </c>
      <c r="B15" s="1">
        <f>IFERROR(__xludf.DUMMYFUNCTION("""COMPUTED_VALUE"""),3088.93)</f>
        <v>3088.93</v>
      </c>
      <c r="D15" s="2">
        <f>IFERROR(__xludf.DUMMYFUNCTION("""COMPUTED_VALUE"""),45313.66666666667)</f>
        <v>45313.66667</v>
      </c>
      <c r="E15" s="1">
        <f>IFERROR(__xludf.DUMMYFUNCTION("""COMPUTED_VALUE"""),3131.58)</f>
        <v>3131.58</v>
      </c>
      <c r="G15" s="2">
        <f>IFERROR(__xludf.DUMMYFUNCTION("""COMPUTED_VALUE"""),45313.66666666667)</f>
        <v>45313.66667</v>
      </c>
      <c r="H15" s="1">
        <f>IFERROR(__xludf.DUMMYFUNCTION("""COMPUTED_VALUE"""),3073.32)</f>
        <v>3073.32</v>
      </c>
      <c r="J15" s="2">
        <f>IFERROR(__xludf.DUMMYFUNCTION("""COMPUTED_VALUE"""),45313.66666666667)</f>
        <v>45313.66667</v>
      </c>
      <c r="K15" s="1">
        <f>IFERROR(__xludf.DUMMYFUNCTION("""COMPUTED_VALUE"""),3128.56)</f>
        <v>3128.56</v>
      </c>
      <c r="M15" s="2">
        <f>IFERROR(__xludf.DUMMYFUNCTION("""COMPUTED_VALUE"""),45313.66666666667)</f>
        <v>45313.66667</v>
      </c>
      <c r="N15" s="1">
        <f>IFERROR(__xludf.DUMMYFUNCTION("""COMPUTED_VALUE"""),5.9399497E7)</f>
        <v>59399497</v>
      </c>
    </row>
    <row r="16">
      <c r="A16" s="2">
        <f>IFERROR(__xludf.DUMMYFUNCTION("""COMPUTED_VALUE"""),45314.66666666667)</f>
        <v>45314.66667</v>
      </c>
      <c r="B16" s="1">
        <f>IFERROR(__xludf.DUMMYFUNCTION("""COMPUTED_VALUE"""),3127.81)</f>
        <v>3127.81</v>
      </c>
      <c r="D16" s="2">
        <f>IFERROR(__xludf.DUMMYFUNCTION("""COMPUTED_VALUE"""),45314.66666666667)</f>
        <v>45314.66667</v>
      </c>
      <c r="E16" s="1">
        <f>IFERROR(__xludf.DUMMYFUNCTION("""COMPUTED_VALUE"""),3147.78)</f>
        <v>3147.78</v>
      </c>
      <c r="G16" s="2">
        <f>IFERROR(__xludf.DUMMYFUNCTION("""COMPUTED_VALUE"""),45314.66666666667)</f>
        <v>45314.66667</v>
      </c>
      <c r="H16" s="1">
        <f>IFERROR(__xludf.DUMMYFUNCTION("""COMPUTED_VALUE"""),3123.6)</f>
        <v>3123.6</v>
      </c>
      <c r="J16" s="2">
        <f>IFERROR(__xludf.DUMMYFUNCTION("""COMPUTED_VALUE"""),45314.66666666667)</f>
        <v>45314.66667</v>
      </c>
      <c r="K16" s="1">
        <f>IFERROR(__xludf.DUMMYFUNCTION("""COMPUTED_VALUE"""),3135.99)</f>
        <v>3135.99</v>
      </c>
      <c r="M16" s="2">
        <f>IFERROR(__xludf.DUMMYFUNCTION("""COMPUTED_VALUE"""),45314.66666666667)</f>
        <v>45314.66667</v>
      </c>
      <c r="N16" s="1">
        <f>IFERROR(__xludf.DUMMYFUNCTION("""COMPUTED_VALUE"""),4.4703446E7)</f>
        <v>44703446</v>
      </c>
    </row>
    <row r="17">
      <c r="A17" s="2">
        <f>IFERROR(__xludf.DUMMYFUNCTION("""COMPUTED_VALUE"""),45315.66666666667)</f>
        <v>45315.66667</v>
      </c>
      <c r="B17" s="1">
        <f>IFERROR(__xludf.DUMMYFUNCTION("""COMPUTED_VALUE"""),3149.23)</f>
        <v>3149.23</v>
      </c>
      <c r="D17" s="2">
        <f>IFERROR(__xludf.DUMMYFUNCTION("""COMPUTED_VALUE"""),45315.66666666667)</f>
        <v>45315.66667</v>
      </c>
      <c r="E17" s="1">
        <f>IFERROR(__xludf.DUMMYFUNCTION("""COMPUTED_VALUE"""),3182.06)</f>
        <v>3182.06</v>
      </c>
      <c r="G17" s="2">
        <f>IFERROR(__xludf.DUMMYFUNCTION("""COMPUTED_VALUE"""),45315.66666666667)</f>
        <v>45315.66667</v>
      </c>
      <c r="H17" s="1">
        <f>IFERROR(__xludf.DUMMYFUNCTION("""COMPUTED_VALUE"""),3116.87)</f>
        <v>3116.87</v>
      </c>
      <c r="J17" s="2">
        <f>IFERROR(__xludf.DUMMYFUNCTION("""COMPUTED_VALUE"""),45315.66666666667)</f>
        <v>45315.66667</v>
      </c>
      <c r="K17" s="1">
        <f>IFERROR(__xludf.DUMMYFUNCTION("""COMPUTED_VALUE"""),3117.7)</f>
        <v>3117.7</v>
      </c>
      <c r="M17" s="2">
        <f>IFERROR(__xludf.DUMMYFUNCTION("""COMPUTED_VALUE"""),45315.66666666667)</f>
        <v>45315.66667</v>
      </c>
      <c r="N17" s="1">
        <f>IFERROR(__xludf.DUMMYFUNCTION("""COMPUTED_VALUE"""),5.6370573E7)</f>
        <v>56370573</v>
      </c>
    </row>
    <row r="18">
      <c r="A18" s="2">
        <f>IFERROR(__xludf.DUMMYFUNCTION("""COMPUTED_VALUE"""),45316.66666666667)</f>
        <v>45316.66667</v>
      </c>
      <c r="B18" s="1">
        <f>IFERROR(__xludf.DUMMYFUNCTION("""COMPUTED_VALUE"""),3012.59)</f>
        <v>3012.59</v>
      </c>
      <c r="D18" s="2">
        <f>IFERROR(__xludf.DUMMYFUNCTION("""COMPUTED_VALUE"""),45316.66666666667)</f>
        <v>45316.66667</v>
      </c>
      <c r="E18" s="1">
        <f>IFERROR(__xludf.DUMMYFUNCTION("""COMPUTED_VALUE"""),3040.94)</f>
        <v>3040.94</v>
      </c>
      <c r="G18" s="2">
        <f>IFERROR(__xludf.DUMMYFUNCTION("""COMPUTED_VALUE"""),45316.66666666667)</f>
        <v>45316.66667</v>
      </c>
      <c r="H18" s="1">
        <f>IFERROR(__xludf.DUMMYFUNCTION("""COMPUTED_VALUE"""),2967.74)</f>
        <v>2967.74</v>
      </c>
      <c r="J18" s="2">
        <f>IFERROR(__xludf.DUMMYFUNCTION("""COMPUTED_VALUE"""),45316.66666666667)</f>
        <v>45316.66667</v>
      </c>
      <c r="K18" s="1">
        <f>IFERROR(__xludf.DUMMYFUNCTION("""COMPUTED_VALUE"""),3040.53)</f>
        <v>3040.53</v>
      </c>
      <c r="M18" s="2">
        <f>IFERROR(__xludf.DUMMYFUNCTION("""COMPUTED_VALUE"""),45316.66666666667)</f>
        <v>45316.66667</v>
      </c>
      <c r="N18" s="1">
        <f>IFERROR(__xludf.DUMMYFUNCTION("""COMPUTED_VALUE"""),9.4892323E7)</f>
        <v>94892323</v>
      </c>
    </row>
    <row r="19">
      <c r="A19" s="2">
        <f>IFERROR(__xludf.DUMMYFUNCTION("""COMPUTED_VALUE"""),45317.66666666667)</f>
        <v>45317.66667</v>
      </c>
      <c r="B19" s="1">
        <f>IFERROR(__xludf.DUMMYFUNCTION("""COMPUTED_VALUE"""),3043.19)</f>
        <v>3043.19</v>
      </c>
      <c r="D19" s="2">
        <f>IFERROR(__xludf.DUMMYFUNCTION("""COMPUTED_VALUE"""),45317.66666666667)</f>
        <v>45317.66667</v>
      </c>
      <c r="E19" s="1">
        <f>IFERROR(__xludf.DUMMYFUNCTION("""COMPUTED_VALUE"""),3074.67)</f>
        <v>3074.67</v>
      </c>
      <c r="G19" s="2">
        <f>IFERROR(__xludf.DUMMYFUNCTION("""COMPUTED_VALUE"""),45317.66666666667)</f>
        <v>45317.66667</v>
      </c>
      <c r="H19" s="1">
        <f>IFERROR(__xludf.DUMMYFUNCTION("""COMPUTED_VALUE"""),3042.27)</f>
        <v>3042.27</v>
      </c>
      <c r="J19" s="2">
        <f>IFERROR(__xludf.DUMMYFUNCTION("""COMPUTED_VALUE"""),45317.66666666667)</f>
        <v>45317.66667</v>
      </c>
      <c r="K19" s="1">
        <f>IFERROR(__xludf.DUMMYFUNCTION("""COMPUTED_VALUE"""),3073.63)</f>
        <v>3073.63</v>
      </c>
      <c r="M19" s="2">
        <f>IFERROR(__xludf.DUMMYFUNCTION("""COMPUTED_VALUE"""),45317.66666666667)</f>
        <v>45317.66667</v>
      </c>
      <c r="N19" s="1">
        <f>IFERROR(__xludf.DUMMYFUNCTION("""COMPUTED_VALUE"""),5.2454542E7)</f>
        <v>52454542</v>
      </c>
    </row>
    <row r="20">
      <c r="A20" s="2">
        <f>IFERROR(__xludf.DUMMYFUNCTION("""COMPUTED_VALUE"""),45320.66666666667)</f>
        <v>45320.66667</v>
      </c>
      <c r="B20" s="1">
        <f>IFERROR(__xludf.DUMMYFUNCTION("""COMPUTED_VALUE"""),3072.19)</f>
        <v>3072.19</v>
      </c>
      <c r="D20" s="2">
        <f>IFERROR(__xludf.DUMMYFUNCTION("""COMPUTED_VALUE"""),45320.66666666667)</f>
        <v>45320.66667</v>
      </c>
      <c r="E20" s="1">
        <f>IFERROR(__xludf.DUMMYFUNCTION("""COMPUTED_VALUE"""),3091.17)</f>
        <v>3091.17</v>
      </c>
      <c r="G20" s="2">
        <f>IFERROR(__xludf.DUMMYFUNCTION("""COMPUTED_VALUE"""),45320.66666666667)</f>
        <v>45320.66667</v>
      </c>
      <c r="H20" s="1">
        <f>IFERROR(__xludf.DUMMYFUNCTION("""COMPUTED_VALUE"""),3062.17)</f>
        <v>3062.17</v>
      </c>
      <c r="J20" s="2">
        <f>IFERROR(__xludf.DUMMYFUNCTION("""COMPUTED_VALUE"""),45320.66666666667)</f>
        <v>45320.66667</v>
      </c>
      <c r="K20" s="1">
        <f>IFERROR(__xludf.DUMMYFUNCTION("""COMPUTED_VALUE"""),3090.02)</f>
        <v>3090.02</v>
      </c>
      <c r="M20" s="2">
        <f>IFERROR(__xludf.DUMMYFUNCTION("""COMPUTED_VALUE"""),45320.66666666667)</f>
        <v>45320.66667</v>
      </c>
      <c r="N20" s="1">
        <f>IFERROR(__xludf.DUMMYFUNCTION("""COMPUTED_VALUE"""),4.8509011E7)</f>
        <v>48509011</v>
      </c>
    </row>
    <row r="21">
      <c r="A21" s="2">
        <f>IFERROR(__xludf.DUMMYFUNCTION("""COMPUTED_VALUE"""),45321.66666666667)</f>
        <v>45321.66667</v>
      </c>
      <c r="B21" s="1">
        <f>IFERROR(__xludf.DUMMYFUNCTION("""COMPUTED_VALUE"""),3090.15)</f>
        <v>3090.15</v>
      </c>
      <c r="D21" s="2">
        <f>IFERROR(__xludf.DUMMYFUNCTION("""COMPUTED_VALUE"""),45321.66666666667)</f>
        <v>45321.66667</v>
      </c>
      <c r="E21" s="1">
        <f>IFERROR(__xludf.DUMMYFUNCTION("""COMPUTED_VALUE"""),3109.85)</f>
        <v>3109.85</v>
      </c>
      <c r="G21" s="2">
        <f>IFERROR(__xludf.DUMMYFUNCTION("""COMPUTED_VALUE"""),45321.66666666667)</f>
        <v>45321.66667</v>
      </c>
      <c r="H21" s="1">
        <f>IFERROR(__xludf.DUMMYFUNCTION("""COMPUTED_VALUE"""),3082.25)</f>
        <v>3082.25</v>
      </c>
      <c r="J21" s="2">
        <f>IFERROR(__xludf.DUMMYFUNCTION("""COMPUTED_VALUE"""),45321.66666666667)</f>
        <v>45321.66667</v>
      </c>
      <c r="K21" s="1">
        <f>IFERROR(__xludf.DUMMYFUNCTION("""COMPUTED_VALUE"""),3103.22)</f>
        <v>3103.22</v>
      </c>
      <c r="M21" s="2">
        <f>IFERROR(__xludf.DUMMYFUNCTION("""COMPUTED_VALUE"""),45321.66666666667)</f>
        <v>45321.66667</v>
      </c>
      <c r="N21" s="1">
        <f>IFERROR(__xludf.DUMMYFUNCTION("""COMPUTED_VALUE"""),4.8033993E7)</f>
        <v>48033993</v>
      </c>
    </row>
    <row r="22">
      <c r="A22" s="2">
        <f>IFERROR(__xludf.DUMMYFUNCTION("""COMPUTED_VALUE"""),45322.66666666667)</f>
        <v>45322.66667</v>
      </c>
      <c r="B22" s="1">
        <f>IFERROR(__xludf.DUMMYFUNCTION("""COMPUTED_VALUE"""),3106.95)</f>
        <v>3106.95</v>
      </c>
      <c r="D22" s="2">
        <f>IFERROR(__xludf.DUMMYFUNCTION("""COMPUTED_VALUE"""),45322.66666666667)</f>
        <v>45322.66667</v>
      </c>
      <c r="E22" s="1">
        <f>IFERROR(__xludf.DUMMYFUNCTION("""COMPUTED_VALUE"""),3145.97)</f>
        <v>3145.97</v>
      </c>
      <c r="G22" s="2">
        <f>IFERROR(__xludf.DUMMYFUNCTION("""COMPUTED_VALUE"""),45322.66666666667)</f>
        <v>45322.66667</v>
      </c>
      <c r="H22" s="1">
        <f>IFERROR(__xludf.DUMMYFUNCTION("""COMPUTED_VALUE"""),3106.95)</f>
        <v>3106.95</v>
      </c>
      <c r="J22" s="2">
        <f>IFERROR(__xludf.DUMMYFUNCTION("""COMPUTED_VALUE"""),45322.66666666667)</f>
        <v>45322.66667</v>
      </c>
      <c r="K22" s="1">
        <f>IFERROR(__xludf.DUMMYFUNCTION("""COMPUTED_VALUE"""),3127.83)</f>
        <v>3127.83</v>
      </c>
      <c r="M22" s="2">
        <f>IFERROR(__xludf.DUMMYFUNCTION("""COMPUTED_VALUE"""),45322.66666666667)</f>
        <v>45322.66667</v>
      </c>
      <c r="N22" s="1">
        <f>IFERROR(__xludf.DUMMYFUNCTION("""COMPUTED_VALUE"""),5.4800603E7)</f>
        <v>54800603</v>
      </c>
    </row>
    <row r="23">
      <c r="A23" s="2">
        <f>IFERROR(__xludf.DUMMYFUNCTION("""COMPUTED_VALUE"""),45323.66666666667)</f>
        <v>45323.66667</v>
      </c>
      <c r="B23" s="1">
        <f>IFERROR(__xludf.DUMMYFUNCTION("""COMPUTED_VALUE"""),3117.98)</f>
        <v>3117.98</v>
      </c>
      <c r="D23" s="2">
        <f>IFERROR(__xludf.DUMMYFUNCTION("""COMPUTED_VALUE"""),45323.66666666667)</f>
        <v>45323.66667</v>
      </c>
      <c r="E23" s="1">
        <f>IFERROR(__xludf.DUMMYFUNCTION("""COMPUTED_VALUE"""),3134.52)</f>
        <v>3134.52</v>
      </c>
      <c r="G23" s="2">
        <f>IFERROR(__xludf.DUMMYFUNCTION("""COMPUTED_VALUE"""),45323.66666666667)</f>
        <v>45323.66667</v>
      </c>
      <c r="H23" s="1">
        <f>IFERROR(__xludf.DUMMYFUNCTION("""COMPUTED_VALUE"""),3097.49)</f>
        <v>3097.49</v>
      </c>
      <c r="J23" s="2">
        <f>IFERROR(__xludf.DUMMYFUNCTION("""COMPUTED_VALUE"""),45323.66666666667)</f>
        <v>45323.66667</v>
      </c>
      <c r="K23" s="1">
        <f>IFERROR(__xludf.DUMMYFUNCTION("""COMPUTED_VALUE"""),3128.85)</f>
        <v>3128.85</v>
      </c>
      <c r="M23" s="2">
        <f>IFERROR(__xludf.DUMMYFUNCTION("""COMPUTED_VALUE"""),45323.66666666667)</f>
        <v>45323.66667</v>
      </c>
      <c r="N23" s="1">
        <f>IFERROR(__xludf.DUMMYFUNCTION("""COMPUTED_VALUE"""),5.8389031E7)</f>
        <v>58389031</v>
      </c>
    </row>
    <row r="24">
      <c r="A24" s="2">
        <f>IFERROR(__xludf.DUMMYFUNCTION("""COMPUTED_VALUE"""),45324.66666666667)</f>
        <v>45324.66667</v>
      </c>
      <c r="B24" s="1">
        <f>IFERROR(__xludf.DUMMYFUNCTION("""COMPUTED_VALUE"""),3140.28)</f>
        <v>3140.28</v>
      </c>
      <c r="D24" s="2">
        <f>IFERROR(__xludf.DUMMYFUNCTION("""COMPUTED_VALUE"""),45324.66666666667)</f>
        <v>45324.66667</v>
      </c>
      <c r="E24" s="1">
        <f>IFERROR(__xludf.DUMMYFUNCTION("""COMPUTED_VALUE"""),3162.07)</f>
        <v>3162.07</v>
      </c>
      <c r="G24" s="2">
        <f>IFERROR(__xludf.DUMMYFUNCTION("""COMPUTED_VALUE"""),45324.66666666667)</f>
        <v>45324.66667</v>
      </c>
      <c r="H24" s="1">
        <f>IFERROR(__xludf.DUMMYFUNCTION("""COMPUTED_VALUE"""),3126.7)</f>
        <v>3126.7</v>
      </c>
      <c r="J24" s="2">
        <f>IFERROR(__xludf.DUMMYFUNCTION("""COMPUTED_VALUE"""),45324.66666666667)</f>
        <v>45324.66667</v>
      </c>
      <c r="K24" s="1">
        <f>IFERROR(__xludf.DUMMYFUNCTION("""COMPUTED_VALUE"""),3145.5)</f>
        <v>3145.5</v>
      </c>
      <c r="M24" s="2">
        <f>IFERROR(__xludf.DUMMYFUNCTION("""COMPUTED_VALUE"""),45324.66666666667)</f>
        <v>45324.66667</v>
      </c>
      <c r="N24" s="1">
        <f>IFERROR(__xludf.DUMMYFUNCTION("""COMPUTED_VALUE"""),4.5297865E7)</f>
        <v>45297865</v>
      </c>
    </row>
    <row r="25">
      <c r="A25" s="2">
        <f>IFERROR(__xludf.DUMMYFUNCTION("""COMPUTED_VALUE"""),45327.66666666667)</f>
        <v>45327.66667</v>
      </c>
      <c r="B25" s="1">
        <f>IFERROR(__xludf.DUMMYFUNCTION("""COMPUTED_VALUE"""),3143.61)</f>
        <v>3143.61</v>
      </c>
      <c r="D25" s="2">
        <f>IFERROR(__xludf.DUMMYFUNCTION("""COMPUTED_VALUE"""),45327.66666666667)</f>
        <v>45327.66667</v>
      </c>
      <c r="E25" s="1">
        <f>IFERROR(__xludf.DUMMYFUNCTION("""COMPUTED_VALUE"""),3159.49)</f>
        <v>3159.49</v>
      </c>
      <c r="G25" s="2">
        <f>IFERROR(__xludf.DUMMYFUNCTION("""COMPUTED_VALUE"""),45327.66666666667)</f>
        <v>45327.66667</v>
      </c>
      <c r="H25" s="1">
        <f>IFERROR(__xludf.DUMMYFUNCTION("""COMPUTED_VALUE"""),3096.34)</f>
        <v>3096.34</v>
      </c>
      <c r="J25" s="2">
        <f>IFERROR(__xludf.DUMMYFUNCTION("""COMPUTED_VALUE"""),45327.66666666667)</f>
        <v>45327.66667</v>
      </c>
      <c r="K25" s="1">
        <f>IFERROR(__xludf.DUMMYFUNCTION("""COMPUTED_VALUE"""),3105.34)</f>
        <v>3105.34</v>
      </c>
      <c r="M25" s="2">
        <f>IFERROR(__xludf.DUMMYFUNCTION("""COMPUTED_VALUE"""),45327.66666666667)</f>
        <v>45327.66667</v>
      </c>
      <c r="N25" s="1">
        <f>IFERROR(__xludf.DUMMYFUNCTION("""COMPUTED_VALUE"""),6.205634E7)</f>
        <v>62056340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IFERROR(__xludf.DUMMYFUNCTION("""COMPUTED_VALUE"""),3107.6)</f>
        <v>3107.6</v>
      </c>
      <c r="D26" s="2">
        <f>IFERROR(__xludf.DUMMYFUNCTION("""COMPUTED_VALUE"""),45328.66666666667)</f>
        <v>45328.66667</v>
      </c>
      <c r="E26" s="1">
        <f>IFERROR(__xludf.DUMMYFUNCTION("""COMPUTED_VALUE"""),3151.59)</f>
        <v>3151.59</v>
      </c>
      <c r="G26" s="2">
        <f>IFERROR(__xludf.DUMMYFUNCTION("""COMPUTED_VALUE"""),45328.66666666667)</f>
        <v>45328.66667</v>
      </c>
      <c r="H26" s="1">
        <f>IFERROR(__xludf.DUMMYFUNCTION("""COMPUTED_VALUE"""),3100.57)</f>
        <v>3100.57</v>
      </c>
      <c r="J26" s="2">
        <f>IFERROR(__xludf.DUMMYFUNCTION("""COMPUTED_VALUE"""),45328.66666666667)</f>
        <v>45328.66667</v>
      </c>
      <c r="K26" s="1">
        <f>IFERROR(__xludf.DUMMYFUNCTION("""COMPUTED_VALUE"""),3145.88)</f>
        <v>3145.88</v>
      </c>
      <c r="M26" s="2">
        <f>IFERROR(__xludf.DUMMYFUNCTION("""COMPUTED_VALUE"""),45328.66666666667)</f>
        <v>45328.66667</v>
      </c>
      <c r="N26" s="1">
        <f>IFERROR(__xludf.DUMMYFUNCTION("""COMPUTED_VALUE"""),4.9210491E7)</f>
        <v>49210491</v>
      </c>
    </row>
    <row r="27">
      <c r="A27" s="2">
        <f>IFERROR(__xludf.DUMMYFUNCTION("""COMPUTED_VALUE"""),45329.66666666667)</f>
        <v>45329.66667</v>
      </c>
      <c r="B27" s="1">
        <f>IFERROR(__xludf.DUMMYFUNCTION("""COMPUTED_VALUE"""),3160.74)</f>
        <v>3160.74</v>
      </c>
      <c r="D27" s="2">
        <f>IFERROR(__xludf.DUMMYFUNCTION("""COMPUTED_VALUE"""),45329.66666666667)</f>
        <v>45329.66667</v>
      </c>
      <c r="E27" s="1">
        <f>IFERROR(__xludf.DUMMYFUNCTION("""COMPUTED_VALUE"""),3202.01)</f>
        <v>3202.01</v>
      </c>
      <c r="G27" s="2">
        <f>IFERROR(__xludf.DUMMYFUNCTION("""COMPUTED_VALUE"""),45329.66666666667)</f>
        <v>45329.66667</v>
      </c>
      <c r="H27" s="1">
        <f>IFERROR(__xludf.DUMMYFUNCTION("""COMPUTED_VALUE"""),3160.74)</f>
        <v>3160.74</v>
      </c>
      <c r="J27" s="2">
        <f>IFERROR(__xludf.DUMMYFUNCTION("""COMPUTED_VALUE"""),45329.66666666667)</f>
        <v>45329.66667</v>
      </c>
      <c r="K27" s="1">
        <f>IFERROR(__xludf.DUMMYFUNCTION("""COMPUTED_VALUE"""),3188.01)</f>
        <v>3188.01</v>
      </c>
      <c r="M27" s="2">
        <f>IFERROR(__xludf.DUMMYFUNCTION("""COMPUTED_VALUE"""),45329.66666666667)</f>
        <v>45329.66667</v>
      </c>
      <c r="N27" s="1">
        <f>IFERROR(__xludf.DUMMYFUNCTION("""COMPUTED_VALUE"""),5.1857659E7)</f>
        <v>51857659</v>
      </c>
    </row>
    <row r="28">
      <c r="A28" s="2">
        <f>IFERROR(__xludf.DUMMYFUNCTION("""COMPUTED_VALUE"""),45330.66666666667)</f>
        <v>45330.66667</v>
      </c>
      <c r="B28" s="1">
        <f>IFERROR(__xludf.DUMMYFUNCTION("""COMPUTED_VALUE"""),3188.81)</f>
        <v>3188.81</v>
      </c>
      <c r="D28" s="2">
        <f>IFERROR(__xludf.DUMMYFUNCTION("""COMPUTED_VALUE"""),45330.66666666667)</f>
        <v>45330.66667</v>
      </c>
      <c r="E28" s="1">
        <f>IFERROR(__xludf.DUMMYFUNCTION("""COMPUTED_VALUE"""),3202.73)</f>
        <v>3202.73</v>
      </c>
      <c r="G28" s="2">
        <f>IFERROR(__xludf.DUMMYFUNCTION("""COMPUTED_VALUE"""),45330.66666666667)</f>
        <v>45330.66667</v>
      </c>
      <c r="H28" s="1">
        <f>IFERROR(__xludf.DUMMYFUNCTION("""COMPUTED_VALUE"""),3182.82)</f>
        <v>3182.82</v>
      </c>
      <c r="J28" s="2">
        <f>IFERROR(__xludf.DUMMYFUNCTION("""COMPUTED_VALUE"""),45330.66666666667)</f>
        <v>45330.66667</v>
      </c>
      <c r="K28" s="1">
        <f>IFERROR(__xludf.DUMMYFUNCTION("""COMPUTED_VALUE"""),3197.06)</f>
        <v>3197.06</v>
      </c>
      <c r="M28" s="2">
        <f>IFERROR(__xludf.DUMMYFUNCTION("""COMPUTED_VALUE"""),45330.66666666667)</f>
        <v>45330.66667</v>
      </c>
      <c r="N28" s="1">
        <f>IFERROR(__xludf.DUMMYFUNCTION("""COMPUTED_VALUE"""),5.1837725E7)</f>
        <v>51837725</v>
      </c>
    </row>
    <row r="29">
      <c r="A29" s="2">
        <f>IFERROR(__xludf.DUMMYFUNCTION("""COMPUTED_VALUE"""),45331.66666666667)</f>
        <v>45331.66667</v>
      </c>
      <c r="B29" s="1">
        <f>IFERROR(__xludf.DUMMYFUNCTION("""COMPUTED_VALUE"""),3195.47)</f>
        <v>3195.47</v>
      </c>
      <c r="D29" s="2">
        <f>IFERROR(__xludf.DUMMYFUNCTION("""COMPUTED_VALUE"""),45331.66666666667)</f>
        <v>45331.66667</v>
      </c>
      <c r="E29" s="1">
        <f>IFERROR(__xludf.DUMMYFUNCTION("""COMPUTED_VALUE"""),3207.81)</f>
        <v>3207.81</v>
      </c>
      <c r="G29" s="2">
        <f>IFERROR(__xludf.DUMMYFUNCTION("""COMPUTED_VALUE"""),45331.66666666667)</f>
        <v>45331.66667</v>
      </c>
      <c r="H29" s="1">
        <f>IFERROR(__xludf.DUMMYFUNCTION("""COMPUTED_VALUE"""),3185.9)</f>
        <v>3185.9</v>
      </c>
      <c r="J29" s="2">
        <f>IFERROR(__xludf.DUMMYFUNCTION("""COMPUTED_VALUE"""),45331.66666666667)</f>
        <v>45331.66667</v>
      </c>
      <c r="K29" s="1">
        <f>IFERROR(__xludf.DUMMYFUNCTION("""COMPUTED_VALUE"""),3206.44)</f>
        <v>3206.44</v>
      </c>
      <c r="M29" s="2">
        <f>IFERROR(__xludf.DUMMYFUNCTION("""COMPUTED_VALUE"""),45331.66666666667)</f>
        <v>45331.66667</v>
      </c>
      <c r="N29" s="1">
        <f>IFERROR(__xludf.DUMMYFUNCTION("""COMPUTED_VALUE"""),4.487854E7)</f>
        <v>44878540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IFERROR(__xludf.DUMMYFUNCTION("""COMPUTED_VALUE"""),3205.8)</f>
        <v>3205.8</v>
      </c>
      <c r="D30" s="2">
        <f>IFERROR(__xludf.DUMMYFUNCTION("""COMPUTED_VALUE"""),45334.66666666667)</f>
        <v>45334.66667</v>
      </c>
      <c r="E30" s="1">
        <f>IFERROR(__xludf.DUMMYFUNCTION("""COMPUTED_VALUE"""),3223.27)</f>
        <v>3223.27</v>
      </c>
      <c r="G30" s="2">
        <f>IFERROR(__xludf.DUMMYFUNCTION("""COMPUTED_VALUE"""),45334.66666666667)</f>
        <v>45334.66667</v>
      </c>
      <c r="H30" s="1">
        <f>IFERROR(__xludf.DUMMYFUNCTION("""COMPUTED_VALUE"""),3189.53)</f>
        <v>3189.53</v>
      </c>
      <c r="J30" s="2">
        <f>IFERROR(__xludf.DUMMYFUNCTION("""COMPUTED_VALUE"""),45334.66666666667)</f>
        <v>45334.66667</v>
      </c>
      <c r="K30" s="1">
        <f>IFERROR(__xludf.DUMMYFUNCTION("""COMPUTED_VALUE"""),3221.17)</f>
        <v>3221.17</v>
      </c>
      <c r="M30" s="2">
        <f>IFERROR(__xludf.DUMMYFUNCTION("""COMPUTED_VALUE"""),45334.66666666667)</f>
        <v>45334.66667</v>
      </c>
      <c r="N30" s="1">
        <f>IFERROR(__xludf.DUMMYFUNCTION("""COMPUTED_VALUE"""),4.9675555E7)</f>
        <v>49675555</v>
      </c>
    </row>
    <row r="31">
      <c r="A31" s="2">
        <f>IFERROR(__xludf.DUMMYFUNCTION("""COMPUTED_VALUE"""),45335.66666666667)</f>
        <v>45335.66667</v>
      </c>
      <c r="B31" s="1">
        <f>IFERROR(__xludf.DUMMYFUNCTION("""COMPUTED_VALUE"""),3218.79)</f>
        <v>3218.79</v>
      </c>
      <c r="D31" s="2">
        <f>IFERROR(__xludf.DUMMYFUNCTION("""COMPUTED_VALUE"""),45335.66666666667)</f>
        <v>45335.66667</v>
      </c>
      <c r="E31" s="1">
        <f>IFERROR(__xludf.DUMMYFUNCTION("""COMPUTED_VALUE"""),3252.81)</f>
        <v>3252.81</v>
      </c>
      <c r="G31" s="2">
        <f>IFERROR(__xludf.DUMMYFUNCTION("""COMPUTED_VALUE"""),45335.66666666667)</f>
        <v>45335.66667</v>
      </c>
      <c r="H31" s="1">
        <f>IFERROR(__xludf.DUMMYFUNCTION("""COMPUTED_VALUE"""),3187.14)</f>
        <v>3187.14</v>
      </c>
      <c r="J31" s="2">
        <f>IFERROR(__xludf.DUMMYFUNCTION("""COMPUTED_VALUE"""),45335.66666666667)</f>
        <v>45335.66667</v>
      </c>
      <c r="K31" s="1">
        <f>IFERROR(__xludf.DUMMYFUNCTION("""COMPUTED_VALUE"""),3200.45)</f>
        <v>3200.45</v>
      </c>
      <c r="M31" s="2">
        <f>IFERROR(__xludf.DUMMYFUNCTION("""COMPUTED_VALUE"""),45335.66666666667)</f>
        <v>45335.66667</v>
      </c>
      <c r="N31" s="1">
        <f>IFERROR(__xludf.DUMMYFUNCTION("""COMPUTED_VALUE"""),4.8628707E7)</f>
        <v>48628707</v>
      </c>
    </row>
    <row r="32">
      <c r="A32" s="2">
        <f>IFERROR(__xludf.DUMMYFUNCTION("""COMPUTED_VALUE"""),45336.66666666667)</f>
        <v>45336.66667</v>
      </c>
      <c r="B32" s="1">
        <f>IFERROR(__xludf.DUMMYFUNCTION("""COMPUTED_VALUE"""),3204.07)</f>
        <v>3204.07</v>
      </c>
      <c r="D32" s="2">
        <f>IFERROR(__xludf.DUMMYFUNCTION("""COMPUTED_VALUE"""),45336.66666666667)</f>
        <v>45336.66667</v>
      </c>
      <c r="E32" s="1">
        <f>IFERROR(__xludf.DUMMYFUNCTION("""COMPUTED_VALUE"""),3216.13)</f>
        <v>3216.13</v>
      </c>
      <c r="G32" s="2">
        <f>IFERROR(__xludf.DUMMYFUNCTION("""COMPUTED_VALUE"""),45336.66666666667)</f>
        <v>45336.66667</v>
      </c>
      <c r="H32" s="1">
        <f>IFERROR(__xludf.DUMMYFUNCTION("""COMPUTED_VALUE"""),3196.71)</f>
        <v>3196.71</v>
      </c>
      <c r="J32" s="2">
        <f>IFERROR(__xludf.DUMMYFUNCTION("""COMPUTED_VALUE"""),45336.66666666667)</f>
        <v>45336.66667</v>
      </c>
      <c r="K32" s="1">
        <f>IFERROR(__xludf.DUMMYFUNCTION("""COMPUTED_VALUE"""),3211.34)</f>
        <v>3211.34</v>
      </c>
      <c r="M32" s="2">
        <f>IFERROR(__xludf.DUMMYFUNCTION("""COMPUTED_VALUE"""),45336.66666666667)</f>
        <v>45336.66667</v>
      </c>
      <c r="N32" s="1">
        <f>IFERROR(__xludf.DUMMYFUNCTION("""COMPUTED_VALUE"""),4.0721685E7)</f>
        <v>40721685</v>
      </c>
    </row>
    <row r="33">
      <c r="A33" s="2">
        <f>IFERROR(__xludf.DUMMYFUNCTION("""COMPUTED_VALUE"""),45337.66666666667)</f>
        <v>45337.66667</v>
      </c>
      <c r="B33" s="1">
        <f>IFERROR(__xludf.DUMMYFUNCTION("""COMPUTED_VALUE"""),3219.17)</f>
        <v>3219.17</v>
      </c>
      <c r="D33" s="2">
        <f>IFERROR(__xludf.DUMMYFUNCTION("""COMPUTED_VALUE"""),45337.66666666667)</f>
        <v>45337.66667</v>
      </c>
      <c r="E33" s="1">
        <f>IFERROR(__xludf.DUMMYFUNCTION("""COMPUTED_VALUE"""),3239.91)</f>
        <v>3239.91</v>
      </c>
      <c r="G33" s="2">
        <f>IFERROR(__xludf.DUMMYFUNCTION("""COMPUTED_VALUE"""),45337.66666666667)</f>
        <v>45337.66667</v>
      </c>
      <c r="H33" s="1">
        <f>IFERROR(__xludf.DUMMYFUNCTION("""COMPUTED_VALUE"""),3214.86)</f>
        <v>3214.86</v>
      </c>
      <c r="J33" s="2">
        <f>IFERROR(__xludf.DUMMYFUNCTION("""COMPUTED_VALUE"""),45337.66666666667)</f>
        <v>45337.66667</v>
      </c>
      <c r="K33" s="1">
        <f>IFERROR(__xludf.DUMMYFUNCTION("""COMPUTED_VALUE"""),3229.37)</f>
        <v>3229.37</v>
      </c>
      <c r="M33" s="2">
        <f>IFERROR(__xludf.DUMMYFUNCTION("""COMPUTED_VALUE"""),45337.66666666667)</f>
        <v>45337.66667</v>
      </c>
      <c r="N33" s="1">
        <f>IFERROR(__xludf.DUMMYFUNCTION("""COMPUTED_VALUE"""),4.4569144E7)</f>
        <v>44569144</v>
      </c>
    </row>
    <row r="34">
      <c r="A34" s="2">
        <f>IFERROR(__xludf.DUMMYFUNCTION("""COMPUTED_VALUE"""),45338.66666666667)</f>
        <v>45338.66667</v>
      </c>
      <c r="B34" s="1">
        <f>IFERROR(__xludf.DUMMYFUNCTION("""COMPUTED_VALUE"""),3229.75)</f>
        <v>3229.75</v>
      </c>
      <c r="D34" s="2">
        <f>IFERROR(__xludf.DUMMYFUNCTION("""COMPUTED_VALUE"""),45338.66666666667)</f>
        <v>45338.66667</v>
      </c>
      <c r="E34" s="1">
        <f>IFERROR(__xludf.DUMMYFUNCTION("""COMPUTED_VALUE"""),3251.32)</f>
        <v>3251.32</v>
      </c>
      <c r="G34" s="2">
        <f>IFERROR(__xludf.DUMMYFUNCTION("""COMPUTED_VALUE"""),45338.66666666667)</f>
        <v>45338.66667</v>
      </c>
      <c r="H34" s="1">
        <f>IFERROR(__xludf.DUMMYFUNCTION("""COMPUTED_VALUE"""),3222.5)</f>
        <v>3222.5</v>
      </c>
      <c r="J34" s="2">
        <f>IFERROR(__xludf.DUMMYFUNCTION("""COMPUTED_VALUE"""),45338.66666666667)</f>
        <v>45338.66667</v>
      </c>
      <c r="K34" s="1">
        <f>IFERROR(__xludf.DUMMYFUNCTION("""COMPUTED_VALUE"""),3236.23)</f>
        <v>3236.23</v>
      </c>
      <c r="M34" s="2">
        <f>IFERROR(__xludf.DUMMYFUNCTION("""COMPUTED_VALUE"""),45338.66666666667)</f>
        <v>45338.66667</v>
      </c>
      <c r="N34" s="1">
        <f>IFERROR(__xludf.DUMMYFUNCTION("""COMPUTED_VALUE"""),4.1593175E7)</f>
        <v>41593175</v>
      </c>
    </row>
    <row r="35">
      <c r="A35" s="2">
        <f>IFERROR(__xludf.DUMMYFUNCTION("""COMPUTED_VALUE"""),45342.66666666667)</f>
        <v>45342.66667</v>
      </c>
      <c r="B35" s="1">
        <f>IFERROR(__xludf.DUMMYFUNCTION("""COMPUTED_VALUE"""),3233.96)</f>
        <v>3233.96</v>
      </c>
      <c r="D35" s="2">
        <f>IFERROR(__xludf.DUMMYFUNCTION("""COMPUTED_VALUE"""),45342.66666666667)</f>
        <v>45342.66667</v>
      </c>
      <c r="E35" s="1">
        <f>IFERROR(__xludf.DUMMYFUNCTION("""COMPUTED_VALUE"""),3253.18)</f>
        <v>3253.18</v>
      </c>
      <c r="G35" s="2">
        <f>IFERROR(__xludf.DUMMYFUNCTION("""COMPUTED_VALUE"""),45342.66666666667)</f>
        <v>45342.66667</v>
      </c>
      <c r="H35" s="1">
        <f>IFERROR(__xludf.DUMMYFUNCTION("""COMPUTED_VALUE"""),3225.28)</f>
        <v>3225.28</v>
      </c>
      <c r="J35" s="2">
        <f>IFERROR(__xludf.DUMMYFUNCTION("""COMPUTED_VALUE"""),45342.66666666667)</f>
        <v>45342.66667</v>
      </c>
      <c r="K35" s="1">
        <f>IFERROR(__xludf.DUMMYFUNCTION("""COMPUTED_VALUE"""),3229.87)</f>
        <v>3229.87</v>
      </c>
      <c r="M35" s="2">
        <f>IFERROR(__xludf.DUMMYFUNCTION("""COMPUTED_VALUE"""),45342.66666666667)</f>
        <v>45342.66667</v>
      </c>
      <c r="N35" s="1">
        <f>IFERROR(__xludf.DUMMYFUNCTION("""COMPUTED_VALUE"""),4.2692738E7)</f>
        <v>42692738</v>
      </c>
    </row>
    <row r="36">
      <c r="A36" s="2">
        <f>IFERROR(__xludf.DUMMYFUNCTION("""COMPUTED_VALUE"""),45343.66666666667)</f>
        <v>45343.66667</v>
      </c>
      <c r="B36" s="1">
        <f>IFERROR(__xludf.DUMMYFUNCTION("""COMPUTED_VALUE"""),3227.84)</f>
        <v>3227.84</v>
      </c>
      <c r="D36" s="2">
        <f>IFERROR(__xludf.DUMMYFUNCTION("""COMPUTED_VALUE"""),45343.66666666667)</f>
        <v>45343.66667</v>
      </c>
      <c r="E36" s="1">
        <f>IFERROR(__xludf.DUMMYFUNCTION("""COMPUTED_VALUE"""),3237.24)</f>
        <v>3237.24</v>
      </c>
      <c r="G36" s="2">
        <f>IFERROR(__xludf.DUMMYFUNCTION("""COMPUTED_VALUE"""),45343.66666666667)</f>
        <v>45343.66667</v>
      </c>
      <c r="H36" s="1">
        <f>IFERROR(__xludf.DUMMYFUNCTION("""COMPUTED_VALUE"""),3215.04)</f>
        <v>3215.04</v>
      </c>
      <c r="J36" s="2">
        <f>IFERROR(__xludf.DUMMYFUNCTION("""COMPUTED_VALUE"""),45343.66666666667)</f>
        <v>45343.66667</v>
      </c>
      <c r="K36" s="1">
        <f>IFERROR(__xludf.DUMMYFUNCTION("""COMPUTED_VALUE"""),3236.06)</f>
        <v>3236.06</v>
      </c>
      <c r="M36" s="2">
        <f>IFERROR(__xludf.DUMMYFUNCTION("""COMPUTED_VALUE"""),45343.66666666667)</f>
        <v>45343.66667</v>
      </c>
      <c r="N36" s="1">
        <f>IFERROR(__xludf.DUMMYFUNCTION("""COMPUTED_VALUE"""),7.6577144E7)</f>
        <v>76577144</v>
      </c>
    </row>
    <row r="37">
      <c r="A37" s="2">
        <f>IFERROR(__xludf.DUMMYFUNCTION("""COMPUTED_VALUE"""),45344.66666666667)</f>
        <v>45344.66667</v>
      </c>
      <c r="B37" s="1">
        <f>IFERROR(__xludf.DUMMYFUNCTION("""COMPUTED_VALUE"""),3240.65)</f>
        <v>3240.65</v>
      </c>
      <c r="D37" s="2">
        <f>IFERROR(__xludf.DUMMYFUNCTION("""COMPUTED_VALUE"""),45344.66666666667)</f>
        <v>45344.66667</v>
      </c>
      <c r="E37" s="1">
        <f>IFERROR(__xludf.DUMMYFUNCTION("""COMPUTED_VALUE"""),3257.31)</f>
        <v>3257.31</v>
      </c>
      <c r="G37" s="2">
        <f>IFERROR(__xludf.DUMMYFUNCTION("""COMPUTED_VALUE"""),45344.66666666667)</f>
        <v>45344.66667</v>
      </c>
      <c r="H37" s="1">
        <f>IFERROR(__xludf.DUMMYFUNCTION("""COMPUTED_VALUE"""),3223.96)</f>
        <v>3223.96</v>
      </c>
      <c r="J37" s="2">
        <f>IFERROR(__xludf.DUMMYFUNCTION("""COMPUTED_VALUE"""),45344.66666666667)</f>
        <v>45344.66667</v>
      </c>
      <c r="K37" s="1">
        <f>IFERROR(__xludf.DUMMYFUNCTION("""COMPUTED_VALUE"""),3255.13)</f>
        <v>3255.13</v>
      </c>
      <c r="M37" s="2">
        <f>IFERROR(__xludf.DUMMYFUNCTION("""COMPUTED_VALUE"""),45344.66666666667)</f>
        <v>45344.66667</v>
      </c>
      <c r="N37" s="1">
        <f>IFERROR(__xludf.DUMMYFUNCTION("""COMPUTED_VALUE"""),5.4561471E7)</f>
        <v>54561471</v>
      </c>
    </row>
    <row r="38">
      <c r="A38" s="2">
        <f>IFERROR(__xludf.DUMMYFUNCTION("""COMPUTED_VALUE"""),45345.66666666667)</f>
        <v>45345.66667</v>
      </c>
      <c r="B38" s="1">
        <f>IFERROR(__xludf.DUMMYFUNCTION("""COMPUTED_VALUE"""),3258.2)</f>
        <v>3258.2</v>
      </c>
      <c r="D38" s="2">
        <f>IFERROR(__xludf.DUMMYFUNCTION("""COMPUTED_VALUE"""),45345.66666666667)</f>
        <v>45345.66667</v>
      </c>
      <c r="E38" s="1">
        <f>IFERROR(__xludf.DUMMYFUNCTION("""COMPUTED_VALUE"""),3274.39)</f>
        <v>3274.39</v>
      </c>
      <c r="G38" s="2">
        <f>IFERROR(__xludf.DUMMYFUNCTION("""COMPUTED_VALUE"""),45345.66666666667)</f>
        <v>45345.66667</v>
      </c>
      <c r="H38" s="1">
        <f>IFERROR(__xludf.DUMMYFUNCTION("""COMPUTED_VALUE"""),3246.12)</f>
        <v>3246.12</v>
      </c>
      <c r="J38" s="2">
        <f>IFERROR(__xludf.DUMMYFUNCTION("""COMPUTED_VALUE"""),45345.66666666667)</f>
        <v>45345.66667</v>
      </c>
      <c r="K38" s="1">
        <f>IFERROR(__xludf.DUMMYFUNCTION("""COMPUTED_VALUE"""),3260.67)</f>
        <v>3260.67</v>
      </c>
      <c r="M38" s="2">
        <f>IFERROR(__xludf.DUMMYFUNCTION("""COMPUTED_VALUE"""),45345.66666666667)</f>
        <v>45345.66667</v>
      </c>
      <c r="N38" s="1">
        <f>IFERROR(__xludf.DUMMYFUNCTION("""COMPUTED_VALUE"""),5.252011E7)</f>
        <v>52520110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IFERROR(__xludf.DUMMYFUNCTION("""COMPUTED_VALUE"""),3262.88)</f>
        <v>3262.88</v>
      </c>
      <c r="D39" s="2">
        <f>IFERROR(__xludf.DUMMYFUNCTION("""COMPUTED_VALUE"""),45348.66666666667)</f>
        <v>45348.66667</v>
      </c>
      <c r="E39" s="1">
        <f>IFERROR(__xludf.DUMMYFUNCTION("""COMPUTED_VALUE"""),3289.11)</f>
        <v>3289.11</v>
      </c>
      <c r="G39" s="2">
        <f>IFERROR(__xludf.DUMMYFUNCTION("""COMPUTED_VALUE"""),45348.66666666667)</f>
        <v>45348.66667</v>
      </c>
      <c r="H39" s="1">
        <f>IFERROR(__xludf.DUMMYFUNCTION("""COMPUTED_VALUE"""),3242.59)</f>
        <v>3242.59</v>
      </c>
      <c r="J39" s="2">
        <f>IFERROR(__xludf.DUMMYFUNCTION("""COMPUTED_VALUE"""),45348.66666666667)</f>
        <v>45348.66667</v>
      </c>
      <c r="K39" s="1">
        <f>IFERROR(__xludf.DUMMYFUNCTION("""COMPUTED_VALUE"""),3244.12)</f>
        <v>3244.12</v>
      </c>
      <c r="M39" s="2">
        <f>IFERROR(__xludf.DUMMYFUNCTION("""COMPUTED_VALUE"""),45348.66666666667)</f>
        <v>45348.66667</v>
      </c>
      <c r="N39" s="1">
        <f>IFERROR(__xludf.DUMMYFUNCTION("""COMPUTED_VALUE"""),7.5079091E7)</f>
        <v>75079091</v>
      </c>
    </row>
    <row r="40">
      <c r="A40" s="2">
        <f>IFERROR(__xludf.DUMMYFUNCTION("""COMPUTED_VALUE"""),45349.66666666667)</f>
        <v>45349.66667</v>
      </c>
      <c r="B40" s="1">
        <f>IFERROR(__xludf.DUMMYFUNCTION("""COMPUTED_VALUE"""),3243.08)</f>
        <v>3243.08</v>
      </c>
      <c r="D40" s="2">
        <f>IFERROR(__xludf.DUMMYFUNCTION("""COMPUTED_VALUE"""),45349.66666666667)</f>
        <v>45349.66667</v>
      </c>
      <c r="E40" s="1">
        <f>IFERROR(__xludf.DUMMYFUNCTION("""COMPUTED_VALUE"""),3251.86)</f>
        <v>3251.86</v>
      </c>
      <c r="G40" s="2">
        <f>IFERROR(__xludf.DUMMYFUNCTION("""COMPUTED_VALUE"""),45349.66666666667)</f>
        <v>45349.66667</v>
      </c>
      <c r="H40" s="1">
        <f>IFERROR(__xludf.DUMMYFUNCTION("""COMPUTED_VALUE"""),3209.59)</f>
        <v>3209.59</v>
      </c>
      <c r="J40" s="2">
        <f>IFERROR(__xludf.DUMMYFUNCTION("""COMPUTED_VALUE"""),45349.66666666667)</f>
        <v>45349.66667</v>
      </c>
      <c r="K40" s="1">
        <f>IFERROR(__xludf.DUMMYFUNCTION("""COMPUTED_VALUE"""),3214.33)</f>
        <v>3214.33</v>
      </c>
      <c r="M40" s="2">
        <f>IFERROR(__xludf.DUMMYFUNCTION("""COMPUTED_VALUE"""),45349.66666666667)</f>
        <v>45349.66667</v>
      </c>
      <c r="N40" s="1">
        <f>IFERROR(__xludf.DUMMYFUNCTION("""COMPUTED_VALUE"""),6.4959214E7)</f>
        <v>64959214</v>
      </c>
    </row>
    <row r="41">
      <c r="A41" s="2">
        <f>IFERROR(__xludf.DUMMYFUNCTION("""COMPUTED_VALUE"""),45350.66666666667)</f>
        <v>45350.66667</v>
      </c>
      <c r="B41" s="1">
        <f>IFERROR(__xludf.DUMMYFUNCTION("""COMPUTED_VALUE"""),3211.01)</f>
        <v>3211.01</v>
      </c>
      <c r="D41" s="2">
        <f>IFERROR(__xludf.DUMMYFUNCTION("""COMPUTED_VALUE"""),45350.66666666667)</f>
        <v>45350.66667</v>
      </c>
      <c r="E41" s="1">
        <f>IFERROR(__xludf.DUMMYFUNCTION("""COMPUTED_VALUE"""),3211.01)</f>
        <v>3211.01</v>
      </c>
      <c r="G41" s="2">
        <f>IFERROR(__xludf.DUMMYFUNCTION("""COMPUTED_VALUE"""),45350.66666666667)</f>
        <v>45350.66667</v>
      </c>
      <c r="H41" s="1">
        <f>IFERROR(__xludf.DUMMYFUNCTION("""COMPUTED_VALUE"""),3118.28)</f>
        <v>3118.28</v>
      </c>
      <c r="J41" s="2">
        <f>IFERROR(__xludf.DUMMYFUNCTION("""COMPUTED_VALUE"""),45350.66666666667)</f>
        <v>45350.66667</v>
      </c>
      <c r="K41" s="1">
        <f>IFERROR(__xludf.DUMMYFUNCTION("""COMPUTED_VALUE"""),3152.12)</f>
        <v>3152.12</v>
      </c>
      <c r="M41" s="2">
        <f>IFERROR(__xludf.DUMMYFUNCTION("""COMPUTED_VALUE"""),45350.66666666667)</f>
        <v>45350.66667</v>
      </c>
      <c r="N41" s="1">
        <f>IFERROR(__xludf.DUMMYFUNCTION("""COMPUTED_VALUE"""),6.2535042E7)</f>
        <v>62535042</v>
      </c>
    </row>
    <row r="42">
      <c r="A42" s="2">
        <f>IFERROR(__xludf.DUMMYFUNCTION("""COMPUTED_VALUE"""),45351.66666666667)</f>
        <v>45351.66667</v>
      </c>
      <c r="B42" s="1">
        <f>IFERROR(__xludf.DUMMYFUNCTION("""COMPUTED_VALUE"""),3153.4)</f>
        <v>3153.4</v>
      </c>
      <c r="D42" s="2">
        <f>IFERROR(__xludf.DUMMYFUNCTION("""COMPUTED_VALUE"""),45351.66666666667)</f>
        <v>45351.66667</v>
      </c>
      <c r="E42" s="1">
        <f>IFERROR(__xludf.DUMMYFUNCTION("""COMPUTED_VALUE"""),3169.43)</f>
        <v>3169.43</v>
      </c>
      <c r="G42" s="2">
        <f>IFERROR(__xludf.DUMMYFUNCTION("""COMPUTED_VALUE"""),45351.66666666667)</f>
        <v>45351.66667</v>
      </c>
      <c r="H42" s="1">
        <f>IFERROR(__xludf.DUMMYFUNCTION("""COMPUTED_VALUE"""),3124.5)</f>
        <v>3124.5</v>
      </c>
      <c r="J42" s="2">
        <f>IFERROR(__xludf.DUMMYFUNCTION("""COMPUTED_VALUE"""),45351.66666666667)</f>
        <v>45351.66667</v>
      </c>
      <c r="K42" s="1">
        <f>IFERROR(__xludf.DUMMYFUNCTION("""COMPUTED_VALUE"""),3136.25)</f>
        <v>3136.25</v>
      </c>
      <c r="M42" s="2">
        <f>IFERROR(__xludf.DUMMYFUNCTION("""COMPUTED_VALUE"""),45351.66666666667)</f>
        <v>45351.66667</v>
      </c>
      <c r="N42" s="1">
        <f>IFERROR(__xludf.DUMMYFUNCTION("""COMPUTED_VALUE"""),7.2602749E7)</f>
        <v>72602749</v>
      </c>
    </row>
    <row r="43">
      <c r="A43" s="2">
        <f>IFERROR(__xludf.DUMMYFUNCTION("""COMPUTED_VALUE"""),45352.66666666667)</f>
        <v>45352.66667</v>
      </c>
      <c r="B43" s="1">
        <f>IFERROR(__xludf.DUMMYFUNCTION("""COMPUTED_VALUE"""),3135.46)</f>
        <v>3135.46</v>
      </c>
      <c r="D43" s="2">
        <f>IFERROR(__xludf.DUMMYFUNCTION("""COMPUTED_VALUE"""),45352.66666666667)</f>
        <v>45352.66667</v>
      </c>
      <c r="E43" s="1">
        <f>IFERROR(__xludf.DUMMYFUNCTION("""COMPUTED_VALUE"""),3135.46)</f>
        <v>3135.46</v>
      </c>
      <c r="G43" s="2">
        <f>IFERROR(__xludf.DUMMYFUNCTION("""COMPUTED_VALUE"""),45352.66666666667)</f>
        <v>45352.66667</v>
      </c>
      <c r="H43" s="1">
        <f>IFERROR(__xludf.DUMMYFUNCTION("""COMPUTED_VALUE"""),3070.9)</f>
        <v>3070.9</v>
      </c>
      <c r="J43" s="2">
        <f>IFERROR(__xludf.DUMMYFUNCTION("""COMPUTED_VALUE"""),45352.66666666667)</f>
        <v>45352.66667</v>
      </c>
      <c r="K43" s="1">
        <f>IFERROR(__xludf.DUMMYFUNCTION("""COMPUTED_VALUE"""),3117.17)</f>
        <v>3117.17</v>
      </c>
      <c r="M43" s="2">
        <f>IFERROR(__xludf.DUMMYFUNCTION("""COMPUTED_VALUE"""),45352.66666666667)</f>
        <v>45352.66667</v>
      </c>
      <c r="N43" s="1">
        <f>IFERROR(__xludf.DUMMYFUNCTION("""COMPUTED_VALUE"""),5.5678738E7)</f>
        <v>55678738</v>
      </c>
    </row>
    <row r="44">
      <c r="A44" s="2">
        <f>IFERROR(__xludf.DUMMYFUNCTION("""COMPUTED_VALUE"""),45355.66666666667)</f>
        <v>45355.66667</v>
      </c>
      <c r="B44" s="1">
        <f>IFERROR(__xludf.DUMMYFUNCTION("""COMPUTED_VALUE"""),3101.18)</f>
        <v>3101.18</v>
      </c>
      <c r="D44" s="2">
        <f>IFERROR(__xludf.DUMMYFUNCTION("""COMPUTED_VALUE"""),45355.66666666667)</f>
        <v>45355.66667</v>
      </c>
      <c r="E44" s="1">
        <f>IFERROR(__xludf.DUMMYFUNCTION("""COMPUTED_VALUE"""),3132.59)</f>
        <v>3132.59</v>
      </c>
      <c r="G44" s="2">
        <f>IFERROR(__xludf.DUMMYFUNCTION("""COMPUTED_VALUE"""),45355.66666666667)</f>
        <v>45355.66667</v>
      </c>
      <c r="H44" s="1">
        <f>IFERROR(__xludf.DUMMYFUNCTION("""COMPUTED_VALUE"""),3097.33)</f>
        <v>3097.33</v>
      </c>
      <c r="J44" s="2">
        <f>IFERROR(__xludf.DUMMYFUNCTION("""COMPUTED_VALUE"""),45355.66666666667)</f>
        <v>45355.66667</v>
      </c>
      <c r="K44" s="1">
        <f>IFERROR(__xludf.DUMMYFUNCTION("""COMPUTED_VALUE"""),3107.99)</f>
        <v>3107.99</v>
      </c>
      <c r="M44" s="2">
        <f>IFERROR(__xludf.DUMMYFUNCTION("""COMPUTED_VALUE"""),45355.66666666667)</f>
        <v>45355.66667</v>
      </c>
      <c r="N44" s="1">
        <f>IFERROR(__xludf.DUMMYFUNCTION("""COMPUTED_VALUE"""),5.4118106E7)</f>
        <v>54118106</v>
      </c>
    </row>
    <row r="45">
      <c r="A45" s="2">
        <f>IFERROR(__xludf.DUMMYFUNCTION("""COMPUTED_VALUE"""),45356.66666666667)</f>
        <v>45356.66667</v>
      </c>
      <c r="B45" s="1">
        <f>IFERROR(__xludf.DUMMYFUNCTION("""COMPUTED_VALUE"""),3107.06)</f>
        <v>3107.06</v>
      </c>
      <c r="D45" s="2">
        <f>IFERROR(__xludf.DUMMYFUNCTION("""COMPUTED_VALUE"""),45356.66666666667)</f>
        <v>45356.66667</v>
      </c>
      <c r="E45" s="1">
        <f>IFERROR(__xludf.DUMMYFUNCTION("""COMPUTED_VALUE"""),3111.29)</f>
        <v>3111.29</v>
      </c>
      <c r="G45" s="2">
        <f>IFERROR(__xludf.DUMMYFUNCTION("""COMPUTED_VALUE"""),45356.66666666667)</f>
        <v>45356.66667</v>
      </c>
      <c r="H45" s="1">
        <f>IFERROR(__xludf.DUMMYFUNCTION("""COMPUTED_VALUE"""),3060.31)</f>
        <v>3060.31</v>
      </c>
      <c r="J45" s="2">
        <f>IFERROR(__xludf.DUMMYFUNCTION("""COMPUTED_VALUE"""),45356.66666666667)</f>
        <v>45356.66667</v>
      </c>
      <c r="K45" s="1">
        <f>IFERROR(__xludf.DUMMYFUNCTION("""COMPUTED_VALUE"""),3070.72)</f>
        <v>3070.72</v>
      </c>
      <c r="M45" s="2">
        <f>IFERROR(__xludf.DUMMYFUNCTION("""COMPUTED_VALUE"""),45356.66666666667)</f>
        <v>45356.66667</v>
      </c>
      <c r="N45" s="1">
        <f>IFERROR(__xludf.DUMMYFUNCTION("""COMPUTED_VALUE"""),5.4319724E7)</f>
        <v>54319724</v>
      </c>
    </row>
    <row r="46">
      <c r="A46" s="2">
        <f>IFERROR(__xludf.DUMMYFUNCTION("""COMPUTED_VALUE"""),45357.66666666667)</f>
        <v>45357.66667</v>
      </c>
      <c r="B46" s="1">
        <f>IFERROR(__xludf.DUMMYFUNCTION("""COMPUTED_VALUE"""),3074.58)</f>
        <v>3074.58</v>
      </c>
      <c r="D46" s="2">
        <f>IFERROR(__xludf.DUMMYFUNCTION("""COMPUTED_VALUE"""),45357.66666666667)</f>
        <v>45357.66667</v>
      </c>
      <c r="E46" s="1">
        <f>IFERROR(__xludf.DUMMYFUNCTION("""COMPUTED_VALUE"""),3101.39)</f>
        <v>3101.39</v>
      </c>
      <c r="G46" s="2">
        <f>IFERROR(__xludf.DUMMYFUNCTION("""COMPUTED_VALUE"""),45357.66666666667)</f>
        <v>45357.66667</v>
      </c>
      <c r="H46" s="1">
        <f>IFERROR(__xludf.DUMMYFUNCTION("""COMPUTED_VALUE"""),3073.28)</f>
        <v>3073.28</v>
      </c>
      <c r="J46" s="2">
        <f>IFERROR(__xludf.DUMMYFUNCTION("""COMPUTED_VALUE"""),45357.66666666667)</f>
        <v>45357.66667</v>
      </c>
      <c r="K46" s="1">
        <f>IFERROR(__xludf.DUMMYFUNCTION("""COMPUTED_VALUE"""),3090.54)</f>
        <v>3090.54</v>
      </c>
      <c r="M46" s="2">
        <f>IFERROR(__xludf.DUMMYFUNCTION("""COMPUTED_VALUE"""),45357.66666666667)</f>
        <v>45357.66667</v>
      </c>
      <c r="N46" s="1">
        <f>IFERROR(__xludf.DUMMYFUNCTION("""COMPUTED_VALUE"""),4.7002197E7)</f>
        <v>47002197</v>
      </c>
    </row>
    <row r="47">
      <c r="A47" s="2">
        <f>IFERROR(__xludf.DUMMYFUNCTION("""COMPUTED_VALUE"""),45358.66666666667)</f>
        <v>45358.66667</v>
      </c>
      <c r="B47" s="1">
        <f>IFERROR(__xludf.DUMMYFUNCTION("""COMPUTED_VALUE"""),3101.57)</f>
        <v>3101.57</v>
      </c>
      <c r="D47" s="2">
        <f>IFERROR(__xludf.DUMMYFUNCTION("""COMPUTED_VALUE"""),45358.66666666667)</f>
        <v>45358.66667</v>
      </c>
      <c r="E47" s="1">
        <f>IFERROR(__xludf.DUMMYFUNCTION("""COMPUTED_VALUE"""),3121.7)</f>
        <v>3121.7</v>
      </c>
      <c r="G47" s="2">
        <f>IFERROR(__xludf.DUMMYFUNCTION("""COMPUTED_VALUE"""),45358.66666666667)</f>
        <v>45358.66667</v>
      </c>
      <c r="H47" s="1">
        <f>IFERROR(__xludf.DUMMYFUNCTION("""COMPUTED_VALUE"""),3101.57)</f>
        <v>3101.57</v>
      </c>
      <c r="J47" s="2">
        <f>IFERROR(__xludf.DUMMYFUNCTION("""COMPUTED_VALUE"""),45358.66666666667)</f>
        <v>45358.66667</v>
      </c>
      <c r="K47" s="1">
        <f>IFERROR(__xludf.DUMMYFUNCTION("""COMPUTED_VALUE"""),3117.93)</f>
        <v>3117.93</v>
      </c>
      <c r="M47" s="2">
        <f>IFERROR(__xludf.DUMMYFUNCTION("""COMPUTED_VALUE"""),45358.66666666667)</f>
        <v>45358.66667</v>
      </c>
      <c r="N47" s="1">
        <f>IFERROR(__xludf.DUMMYFUNCTION("""COMPUTED_VALUE"""),4.5769854E7)</f>
        <v>45769854</v>
      </c>
    </row>
    <row r="48">
      <c r="A48" s="2">
        <f>IFERROR(__xludf.DUMMYFUNCTION("""COMPUTED_VALUE"""),45359.66666666667)</f>
        <v>45359.66667</v>
      </c>
      <c r="B48" s="1">
        <f>IFERROR(__xludf.DUMMYFUNCTION("""COMPUTED_VALUE"""),3114.22)</f>
        <v>3114.22</v>
      </c>
      <c r="D48" s="2">
        <f>IFERROR(__xludf.DUMMYFUNCTION("""COMPUTED_VALUE"""),45359.66666666667)</f>
        <v>45359.66667</v>
      </c>
      <c r="E48" s="1">
        <f>IFERROR(__xludf.DUMMYFUNCTION("""COMPUTED_VALUE"""),3144.37)</f>
        <v>3144.37</v>
      </c>
      <c r="G48" s="2">
        <f>IFERROR(__xludf.DUMMYFUNCTION("""COMPUTED_VALUE"""),45359.66666666667)</f>
        <v>45359.66667</v>
      </c>
      <c r="H48" s="1">
        <f>IFERROR(__xludf.DUMMYFUNCTION("""COMPUTED_VALUE"""),3106.7)</f>
        <v>3106.7</v>
      </c>
      <c r="J48" s="2">
        <f>IFERROR(__xludf.DUMMYFUNCTION("""COMPUTED_VALUE"""),45359.66666666667)</f>
        <v>45359.66667</v>
      </c>
      <c r="K48" s="1">
        <f>IFERROR(__xludf.DUMMYFUNCTION("""COMPUTED_VALUE"""),3109.76)</f>
        <v>3109.76</v>
      </c>
      <c r="M48" s="2">
        <f>IFERROR(__xludf.DUMMYFUNCTION("""COMPUTED_VALUE"""),45359.66666666667)</f>
        <v>45359.66667</v>
      </c>
      <c r="N48" s="1">
        <f>IFERROR(__xludf.DUMMYFUNCTION("""COMPUTED_VALUE"""),3.9220589E7)</f>
        <v>39220589</v>
      </c>
    </row>
    <row r="49">
      <c r="A49" s="2">
        <f>IFERROR(__xludf.DUMMYFUNCTION("""COMPUTED_VALUE"""),45362.66666666667)</f>
        <v>45362.66667</v>
      </c>
      <c r="B49" s="1">
        <f>IFERROR(__xludf.DUMMYFUNCTION("""COMPUTED_VALUE"""),3108.4)</f>
        <v>3108.4</v>
      </c>
      <c r="D49" s="2">
        <f>IFERROR(__xludf.DUMMYFUNCTION("""COMPUTED_VALUE"""),45362.66666666667)</f>
        <v>45362.66667</v>
      </c>
      <c r="E49" s="1">
        <f>IFERROR(__xludf.DUMMYFUNCTION("""COMPUTED_VALUE"""),3158.03)</f>
        <v>3158.03</v>
      </c>
      <c r="G49" s="2">
        <f>IFERROR(__xludf.DUMMYFUNCTION("""COMPUTED_VALUE"""),45362.66666666667)</f>
        <v>45362.66667</v>
      </c>
      <c r="H49" s="1">
        <f>IFERROR(__xludf.DUMMYFUNCTION("""COMPUTED_VALUE"""),3104.51)</f>
        <v>3104.51</v>
      </c>
      <c r="J49" s="2">
        <f>IFERROR(__xludf.DUMMYFUNCTION("""COMPUTED_VALUE"""),45362.66666666667)</f>
        <v>45362.66667</v>
      </c>
      <c r="K49" s="1">
        <f>IFERROR(__xludf.DUMMYFUNCTION("""COMPUTED_VALUE"""),3151.22)</f>
        <v>3151.22</v>
      </c>
      <c r="M49" s="2">
        <f>IFERROR(__xludf.DUMMYFUNCTION("""COMPUTED_VALUE"""),45362.66666666667)</f>
        <v>45362.66667</v>
      </c>
      <c r="N49" s="1">
        <f>IFERROR(__xludf.DUMMYFUNCTION("""COMPUTED_VALUE"""),3.9927686E7)</f>
        <v>39927686</v>
      </c>
    </row>
    <row r="50">
      <c r="A50" s="2">
        <f>IFERROR(__xludf.DUMMYFUNCTION("""COMPUTED_VALUE"""),45363.66666666667)</f>
        <v>45363.66667</v>
      </c>
      <c r="B50" s="1">
        <f>IFERROR(__xludf.DUMMYFUNCTION("""COMPUTED_VALUE"""),3150.31)</f>
        <v>3150.31</v>
      </c>
      <c r="D50" s="2">
        <f>IFERROR(__xludf.DUMMYFUNCTION("""COMPUTED_VALUE"""),45363.66666666667)</f>
        <v>45363.66667</v>
      </c>
      <c r="E50" s="1">
        <f>IFERROR(__xludf.DUMMYFUNCTION("""COMPUTED_VALUE"""),3163.4)</f>
        <v>3163.4</v>
      </c>
      <c r="G50" s="2">
        <f>IFERROR(__xludf.DUMMYFUNCTION("""COMPUTED_VALUE"""),45363.66666666667)</f>
        <v>45363.66667</v>
      </c>
      <c r="H50" s="1">
        <f>IFERROR(__xludf.DUMMYFUNCTION("""COMPUTED_VALUE"""),3135.3)</f>
        <v>3135.3</v>
      </c>
      <c r="J50" s="2">
        <f>IFERROR(__xludf.DUMMYFUNCTION("""COMPUTED_VALUE"""),45363.66666666667)</f>
        <v>45363.66667</v>
      </c>
      <c r="K50" s="1">
        <f>IFERROR(__xludf.DUMMYFUNCTION("""COMPUTED_VALUE"""),3151.26)</f>
        <v>3151.26</v>
      </c>
      <c r="M50" s="2">
        <f>IFERROR(__xludf.DUMMYFUNCTION("""COMPUTED_VALUE"""),45363.66666666667)</f>
        <v>45363.66667</v>
      </c>
      <c r="N50" s="1">
        <f>IFERROR(__xludf.DUMMYFUNCTION("""COMPUTED_VALUE"""),4.4302657E7)</f>
        <v>44302657</v>
      </c>
    </row>
    <row r="51">
      <c r="A51" s="2">
        <f>IFERROR(__xludf.DUMMYFUNCTION("""COMPUTED_VALUE"""),45364.66666666667)</f>
        <v>45364.66667</v>
      </c>
      <c r="B51" s="1">
        <f>IFERROR(__xludf.DUMMYFUNCTION("""COMPUTED_VALUE"""),3154.6)</f>
        <v>3154.6</v>
      </c>
      <c r="D51" s="2">
        <f>IFERROR(__xludf.DUMMYFUNCTION("""COMPUTED_VALUE"""),45364.66666666667)</f>
        <v>45364.66667</v>
      </c>
      <c r="E51" s="1">
        <f>IFERROR(__xludf.DUMMYFUNCTION("""COMPUTED_VALUE"""),3185.25)</f>
        <v>3185.25</v>
      </c>
      <c r="G51" s="2">
        <f>IFERROR(__xludf.DUMMYFUNCTION("""COMPUTED_VALUE"""),45364.66666666667)</f>
        <v>45364.66667</v>
      </c>
      <c r="H51" s="1">
        <f>IFERROR(__xludf.DUMMYFUNCTION("""COMPUTED_VALUE"""),3139.21)</f>
        <v>3139.21</v>
      </c>
      <c r="J51" s="2">
        <f>IFERROR(__xludf.DUMMYFUNCTION("""COMPUTED_VALUE"""),45364.66666666667)</f>
        <v>45364.66667</v>
      </c>
      <c r="K51" s="1">
        <f>IFERROR(__xludf.DUMMYFUNCTION("""COMPUTED_VALUE"""),3153.31)</f>
        <v>3153.31</v>
      </c>
      <c r="M51" s="2">
        <f>IFERROR(__xludf.DUMMYFUNCTION("""COMPUTED_VALUE"""),45364.66666666667)</f>
        <v>45364.66667</v>
      </c>
      <c r="N51" s="1">
        <f>IFERROR(__xludf.DUMMYFUNCTION("""COMPUTED_VALUE"""),4.3843343E7)</f>
        <v>43843343</v>
      </c>
    </row>
    <row r="52">
      <c r="A52" s="2">
        <f>IFERROR(__xludf.DUMMYFUNCTION("""COMPUTED_VALUE"""),45365.66666666667)</f>
        <v>45365.66667</v>
      </c>
      <c r="B52" s="1">
        <f>IFERROR(__xludf.DUMMYFUNCTION("""COMPUTED_VALUE"""),3153.66)</f>
        <v>3153.66</v>
      </c>
      <c r="D52" s="2">
        <f>IFERROR(__xludf.DUMMYFUNCTION("""COMPUTED_VALUE"""),45365.66666666667)</f>
        <v>45365.66667</v>
      </c>
      <c r="E52" s="1">
        <f>IFERROR(__xludf.DUMMYFUNCTION("""COMPUTED_VALUE"""),3160.32)</f>
        <v>3160.32</v>
      </c>
      <c r="G52" s="2">
        <f>IFERROR(__xludf.DUMMYFUNCTION("""COMPUTED_VALUE"""),45365.66666666667)</f>
        <v>45365.66667</v>
      </c>
      <c r="H52" s="1">
        <f>IFERROR(__xludf.DUMMYFUNCTION("""COMPUTED_VALUE"""),3137.22)</f>
        <v>3137.22</v>
      </c>
      <c r="J52" s="2">
        <f>IFERROR(__xludf.DUMMYFUNCTION("""COMPUTED_VALUE"""),45365.66666666667)</f>
        <v>45365.66667</v>
      </c>
      <c r="K52" s="1">
        <f>IFERROR(__xludf.DUMMYFUNCTION("""COMPUTED_VALUE"""),3159.4)</f>
        <v>3159.4</v>
      </c>
      <c r="M52" s="2">
        <f>IFERROR(__xludf.DUMMYFUNCTION("""COMPUTED_VALUE"""),45365.66666666667)</f>
        <v>45365.66667</v>
      </c>
      <c r="N52" s="1">
        <f>IFERROR(__xludf.DUMMYFUNCTION("""COMPUTED_VALUE"""),4.712663E7)</f>
        <v>47126630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IFERROR(__xludf.DUMMYFUNCTION("""COMPUTED_VALUE"""),3151.26)</f>
        <v>3151.26</v>
      </c>
      <c r="D53" s="2">
        <f>IFERROR(__xludf.DUMMYFUNCTION("""COMPUTED_VALUE"""),45366.66666666667)</f>
        <v>45366.66667</v>
      </c>
      <c r="E53" s="1">
        <f>IFERROR(__xludf.DUMMYFUNCTION("""COMPUTED_VALUE"""),3167.12)</f>
        <v>3167.12</v>
      </c>
      <c r="G53" s="2">
        <f>IFERROR(__xludf.DUMMYFUNCTION("""COMPUTED_VALUE"""),45366.66666666667)</f>
        <v>45366.66667</v>
      </c>
      <c r="H53" s="1">
        <f>IFERROR(__xludf.DUMMYFUNCTION("""COMPUTED_VALUE"""),3137.27)</f>
        <v>3137.27</v>
      </c>
      <c r="J53" s="2">
        <f>IFERROR(__xludf.DUMMYFUNCTION("""COMPUTED_VALUE"""),45366.66666666667)</f>
        <v>45366.66667</v>
      </c>
      <c r="K53" s="1">
        <f>IFERROR(__xludf.DUMMYFUNCTION("""COMPUTED_VALUE"""),3165.62)</f>
        <v>3165.62</v>
      </c>
      <c r="M53" s="2">
        <f>IFERROR(__xludf.DUMMYFUNCTION("""COMPUTED_VALUE"""),45366.66666666667)</f>
        <v>45366.66667</v>
      </c>
      <c r="N53" s="1">
        <f>IFERROR(__xludf.DUMMYFUNCTION("""COMPUTED_VALUE"""),9.098572E7)</f>
        <v>90985720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IFERROR(__xludf.DUMMYFUNCTION("""COMPUTED_VALUE"""),3167.9)</f>
        <v>3167.9</v>
      </c>
      <c r="D54" s="2">
        <f>IFERROR(__xludf.DUMMYFUNCTION("""COMPUTED_VALUE"""),45369.66666666667)</f>
        <v>45369.66667</v>
      </c>
      <c r="E54" s="1">
        <f>IFERROR(__xludf.DUMMYFUNCTION("""COMPUTED_VALUE"""),3172.89)</f>
        <v>3172.89</v>
      </c>
      <c r="G54" s="2">
        <f>IFERROR(__xludf.DUMMYFUNCTION("""COMPUTED_VALUE"""),45369.66666666667)</f>
        <v>45369.66667</v>
      </c>
      <c r="H54" s="1">
        <f>IFERROR(__xludf.DUMMYFUNCTION("""COMPUTED_VALUE"""),3144.91)</f>
        <v>3144.91</v>
      </c>
      <c r="J54" s="2">
        <f>IFERROR(__xludf.DUMMYFUNCTION("""COMPUTED_VALUE"""),45369.66666666667)</f>
        <v>45369.66667</v>
      </c>
      <c r="K54" s="1">
        <f>IFERROR(__xludf.DUMMYFUNCTION("""COMPUTED_VALUE"""),3164.33)</f>
        <v>3164.33</v>
      </c>
      <c r="M54" s="2">
        <f>IFERROR(__xludf.DUMMYFUNCTION("""COMPUTED_VALUE"""),45369.66666666667)</f>
        <v>45369.66667</v>
      </c>
      <c r="N54" s="1">
        <f>IFERROR(__xludf.DUMMYFUNCTION("""COMPUTED_VALUE"""),4.0030911E7)</f>
        <v>40030911</v>
      </c>
    </row>
    <row r="55">
      <c r="A55" s="2">
        <f>IFERROR(__xludf.DUMMYFUNCTION("""COMPUTED_VALUE"""),45370.66666666667)</f>
        <v>45370.66667</v>
      </c>
      <c r="B55" s="1">
        <f>IFERROR(__xludf.DUMMYFUNCTION("""COMPUTED_VALUE"""),3167.54)</f>
        <v>3167.54</v>
      </c>
      <c r="D55" s="2">
        <f>IFERROR(__xludf.DUMMYFUNCTION("""COMPUTED_VALUE"""),45370.66666666667)</f>
        <v>45370.66667</v>
      </c>
      <c r="E55" s="1">
        <f>IFERROR(__xludf.DUMMYFUNCTION("""COMPUTED_VALUE"""),3197.16)</f>
        <v>3197.16</v>
      </c>
      <c r="G55" s="2">
        <f>IFERROR(__xludf.DUMMYFUNCTION("""COMPUTED_VALUE"""),45370.66666666667)</f>
        <v>45370.66667</v>
      </c>
      <c r="H55" s="1">
        <f>IFERROR(__xludf.DUMMYFUNCTION("""COMPUTED_VALUE"""),3167.54)</f>
        <v>3167.54</v>
      </c>
      <c r="J55" s="2">
        <f>IFERROR(__xludf.DUMMYFUNCTION("""COMPUTED_VALUE"""),45370.66666666667)</f>
        <v>45370.66667</v>
      </c>
      <c r="K55" s="1">
        <f>IFERROR(__xludf.DUMMYFUNCTION("""COMPUTED_VALUE"""),3197.16)</f>
        <v>3197.16</v>
      </c>
      <c r="M55" s="2">
        <f>IFERROR(__xludf.DUMMYFUNCTION("""COMPUTED_VALUE"""),45370.66666666667)</f>
        <v>45370.66667</v>
      </c>
      <c r="N55" s="1">
        <f>IFERROR(__xludf.DUMMYFUNCTION("""COMPUTED_VALUE"""),4.237043E7)</f>
        <v>42370430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IFERROR(__xludf.DUMMYFUNCTION("""COMPUTED_VALUE"""),3194.21)</f>
        <v>3194.21</v>
      </c>
      <c r="D56" s="2">
        <f>IFERROR(__xludf.DUMMYFUNCTION("""COMPUTED_VALUE"""),45371.66666666667)</f>
        <v>45371.66667</v>
      </c>
      <c r="E56" s="1">
        <f>IFERROR(__xludf.DUMMYFUNCTION("""COMPUTED_VALUE"""),3199.48)</f>
        <v>3199.48</v>
      </c>
      <c r="G56" s="2">
        <f>IFERROR(__xludf.DUMMYFUNCTION("""COMPUTED_VALUE"""),45371.66666666667)</f>
        <v>45371.66667</v>
      </c>
      <c r="H56" s="1">
        <f>IFERROR(__xludf.DUMMYFUNCTION("""COMPUTED_VALUE"""),3181.34)</f>
        <v>3181.34</v>
      </c>
      <c r="J56" s="2">
        <f>IFERROR(__xludf.DUMMYFUNCTION("""COMPUTED_VALUE"""),45371.66666666667)</f>
        <v>45371.66667</v>
      </c>
      <c r="K56" s="1">
        <f>IFERROR(__xludf.DUMMYFUNCTION("""COMPUTED_VALUE"""),3197.46)</f>
        <v>3197.46</v>
      </c>
      <c r="M56" s="2">
        <f>IFERROR(__xludf.DUMMYFUNCTION("""COMPUTED_VALUE"""),45371.66666666667)</f>
        <v>45371.66667</v>
      </c>
      <c r="N56" s="1">
        <f>IFERROR(__xludf.DUMMYFUNCTION("""COMPUTED_VALUE"""),4.0119975E7)</f>
        <v>40119975</v>
      </c>
    </row>
    <row r="57">
      <c r="A57" s="2">
        <f>IFERROR(__xludf.DUMMYFUNCTION("""COMPUTED_VALUE"""),45372.66666666667)</f>
        <v>45372.66667</v>
      </c>
      <c r="B57" s="1">
        <f>IFERROR(__xludf.DUMMYFUNCTION("""COMPUTED_VALUE"""),3198.25)</f>
        <v>3198.25</v>
      </c>
      <c r="D57" s="2">
        <f>IFERROR(__xludf.DUMMYFUNCTION("""COMPUTED_VALUE"""),45372.66666666667)</f>
        <v>45372.66667</v>
      </c>
      <c r="E57" s="1">
        <f>IFERROR(__xludf.DUMMYFUNCTION("""COMPUTED_VALUE"""),3206.36)</f>
        <v>3206.36</v>
      </c>
      <c r="G57" s="2">
        <f>IFERROR(__xludf.DUMMYFUNCTION("""COMPUTED_VALUE"""),45372.66666666667)</f>
        <v>45372.66667</v>
      </c>
      <c r="H57" s="1">
        <f>IFERROR(__xludf.DUMMYFUNCTION("""COMPUTED_VALUE"""),3184.92)</f>
        <v>3184.92</v>
      </c>
      <c r="J57" s="2">
        <f>IFERROR(__xludf.DUMMYFUNCTION("""COMPUTED_VALUE"""),45372.66666666667)</f>
        <v>45372.66667</v>
      </c>
      <c r="K57" s="1">
        <f>IFERROR(__xludf.DUMMYFUNCTION("""COMPUTED_VALUE"""),3188.21)</f>
        <v>3188.21</v>
      </c>
      <c r="M57" s="2">
        <f>IFERROR(__xludf.DUMMYFUNCTION("""COMPUTED_VALUE"""),45372.66666666667)</f>
        <v>45372.66667</v>
      </c>
      <c r="N57" s="1">
        <f>IFERROR(__xludf.DUMMYFUNCTION("""COMPUTED_VALUE"""),4.3023802E7)</f>
        <v>43023802</v>
      </c>
    </row>
    <row r="58">
      <c r="A58" s="2">
        <f>IFERROR(__xludf.DUMMYFUNCTION("""COMPUTED_VALUE"""),45373.66666666667)</f>
        <v>45373.66667</v>
      </c>
      <c r="B58" s="1">
        <f>IFERROR(__xludf.DUMMYFUNCTION("""COMPUTED_VALUE"""),3200.31)</f>
        <v>3200.31</v>
      </c>
      <c r="D58" s="2">
        <f>IFERROR(__xludf.DUMMYFUNCTION("""COMPUTED_VALUE"""),45373.66666666667)</f>
        <v>45373.66667</v>
      </c>
      <c r="E58" s="1">
        <f>IFERROR(__xludf.DUMMYFUNCTION("""COMPUTED_VALUE"""),3210.38)</f>
        <v>3210.38</v>
      </c>
      <c r="G58" s="2">
        <f>IFERROR(__xludf.DUMMYFUNCTION("""COMPUTED_VALUE"""),45373.66666666667)</f>
        <v>45373.66667</v>
      </c>
      <c r="H58" s="1">
        <f>IFERROR(__xludf.DUMMYFUNCTION("""COMPUTED_VALUE"""),3179.44)</f>
        <v>3179.44</v>
      </c>
      <c r="J58" s="2">
        <f>IFERROR(__xludf.DUMMYFUNCTION("""COMPUTED_VALUE"""),45373.66666666667)</f>
        <v>45373.66667</v>
      </c>
      <c r="K58" s="1">
        <f>IFERROR(__xludf.DUMMYFUNCTION("""COMPUTED_VALUE"""),3180.71)</f>
        <v>3180.71</v>
      </c>
      <c r="M58" s="2">
        <f>IFERROR(__xludf.DUMMYFUNCTION("""COMPUTED_VALUE"""),45373.66666666667)</f>
        <v>45373.66667</v>
      </c>
      <c r="N58" s="1">
        <f>IFERROR(__xludf.DUMMYFUNCTION("""COMPUTED_VALUE"""),4.0795069E7)</f>
        <v>40795069</v>
      </c>
    </row>
    <row r="59">
      <c r="A59" s="2">
        <f>IFERROR(__xludf.DUMMYFUNCTION("""COMPUTED_VALUE"""),45376.66666666667)</f>
        <v>45376.66667</v>
      </c>
      <c r="B59" s="1">
        <f>IFERROR(__xludf.DUMMYFUNCTION("""COMPUTED_VALUE"""),3184.29)</f>
        <v>3184.29</v>
      </c>
      <c r="D59" s="2">
        <f>IFERROR(__xludf.DUMMYFUNCTION("""COMPUTED_VALUE"""),45376.66666666667)</f>
        <v>45376.66667</v>
      </c>
      <c r="E59" s="1">
        <f>IFERROR(__xludf.DUMMYFUNCTION("""COMPUTED_VALUE"""),3189.77)</f>
        <v>3189.77</v>
      </c>
      <c r="G59" s="2">
        <f>IFERROR(__xludf.DUMMYFUNCTION("""COMPUTED_VALUE"""),45376.66666666667)</f>
        <v>45376.66667</v>
      </c>
      <c r="H59" s="1">
        <f>IFERROR(__xludf.DUMMYFUNCTION("""COMPUTED_VALUE"""),3162.31)</f>
        <v>3162.31</v>
      </c>
      <c r="J59" s="2">
        <f>IFERROR(__xludf.DUMMYFUNCTION("""COMPUTED_VALUE"""),45376.66666666667)</f>
        <v>45376.66667</v>
      </c>
      <c r="K59" s="1">
        <f>IFERROR(__xludf.DUMMYFUNCTION("""COMPUTED_VALUE"""),3168.69)</f>
        <v>3168.69</v>
      </c>
      <c r="M59" s="2">
        <f>IFERROR(__xludf.DUMMYFUNCTION("""COMPUTED_VALUE"""),45376.66666666667)</f>
        <v>45376.66667</v>
      </c>
      <c r="N59" s="1">
        <f>IFERROR(__xludf.DUMMYFUNCTION("""COMPUTED_VALUE"""),4.1268874E7)</f>
        <v>41268874</v>
      </c>
    </row>
    <row r="60">
      <c r="A60" s="2">
        <f>IFERROR(__xludf.DUMMYFUNCTION("""COMPUTED_VALUE"""),45377.66666666667)</f>
        <v>45377.66667</v>
      </c>
      <c r="B60" s="1">
        <f>IFERROR(__xludf.DUMMYFUNCTION("""COMPUTED_VALUE"""),3166.66)</f>
        <v>3166.66</v>
      </c>
      <c r="D60" s="2">
        <f>IFERROR(__xludf.DUMMYFUNCTION("""COMPUTED_VALUE"""),45377.66666666667)</f>
        <v>45377.66667</v>
      </c>
      <c r="E60" s="1">
        <f>IFERROR(__xludf.DUMMYFUNCTION("""COMPUTED_VALUE"""),3204.42)</f>
        <v>3204.42</v>
      </c>
      <c r="G60" s="2">
        <f>IFERROR(__xludf.DUMMYFUNCTION("""COMPUTED_VALUE"""),45377.66666666667)</f>
        <v>45377.66667</v>
      </c>
      <c r="H60" s="1">
        <f>IFERROR(__xludf.DUMMYFUNCTION("""COMPUTED_VALUE"""),3165.07)</f>
        <v>3165.07</v>
      </c>
      <c r="J60" s="2">
        <f>IFERROR(__xludf.DUMMYFUNCTION("""COMPUTED_VALUE"""),45377.66666666667)</f>
        <v>45377.66667</v>
      </c>
      <c r="K60" s="1">
        <f>IFERROR(__xludf.DUMMYFUNCTION("""COMPUTED_VALUE"""),3197.69)</f>
        <v>3197.69</v>
      </c>
      <c r="M60" s="2">
        <f>IFERROR(__xludf.DUMMYFUNCTION("""COMPUTED_VALUE"""),45377.66666666667)</f>
        <v>45377.66667</v>
      </c>
      <c r="N60" s="1">
        <f>IFERROR(__xludf.DUMMYFUNCTION("""COMPUTED_VALUE"""),4.4887387E7)</f>
        <v>44887387</v>
      </c>
    </row>
    <row r="61">
      <c r="A61" s="2">
        <f>IFERROR(__xludf.DUMMYFUNCTION("""COMPUTED_VALUE"""),45378.66666666667)</f>
        <v>45378.66667</v>
      </c>
      <c r="B61" s="1">
        <f>IFERROR(__xludf.DUMMYFUNCTION("""COMPUTED_VALUE"""),3206.34)</f>
        <v>3206.34</v>
      </c>
      <c r="D61" s="2">
        <f>IFERROR(__xludf.DUMMYFUNCTION("""COMPUTED_VALUE"""),45378.66666666667)</f>
        <v>45378.66667</v>
      </c>
      <c r="E61" s="1">
        <f>IFERROR(__xludf.DUMMYFUNCTION("""COMPUTED_VALUE"""),3223.73)</f>
        <v>3223.73</v>
      </c>
      <c r="G61" s="2">
        <f>IFERROR(__xludf.DUMMYFUNCTION("""COMPUTED_VALUE"""),45378.66666666667)</f>
        <v>45378.66667</v>
      </c>
      <c r="H61" s="1">
        <f>IFERROR(__xludf.DUMMYFUNCTION("""COMPUTED_VALUE"""),3204.25)</f>
        <v>3204.25</v>
      </c>
      <c r="J61" s="2">
        <f>IFERROR(__xludf.DUMMYFUNCTION("""COMPUTED_VALUE"""),45378.66666666667)</f>
        <v>45378.66667</v>
      </c>
      <c r="K61" s="1">
        <f>IFERROR(__xludf.DUMMYFUNCTION("""COMPUTED_VALUE"""),3216.43)</f>
        <v>3216.43</v>
      </c>
      <c r="M61" s="2">
        <f>IFERROR(__xludf.DUMMYFUNCTION("""COMPUTED_VALUE"""),45378.66666666667)</f>
        <v>45378.66667</v>
      </c>
      <c r="N61" s="1">
        <f>IFERROR(__xludf.DUMMYFUNCTION("""COMPUTED_VALUE"""),4.9340065E7)</f>
        <v>49340065</v>
      </c>
    </row>
    <row r="62">
      <c r="A62" s="2">
        <f>IFERROR(__xludf.DUMMYFUNCTION("""COMPUTED_VALUE"""),45379.66666666667)</f>
        <v>45379.66667</v>
      </c>
      <c r="B62" s="1">
        <f>IFERROR(__xludf.DUMMYFUNCTION("""COMPUTED_VALUE"""),3222.25)</f>
        <v>3222.25</v>
      </c>
      <c r="D62" s="2">
        <f>IFERROR(__xludf.DUMMYFUNCTION("""COMPUTED_VALUE"""),45379.66666666667)</f>
        <v>45379.66667</v>
      </c>
      <c r="E62" s="1">
        <f>IFERROR(__xludf.DUMMYFUNCTION("""COMPUTED_VALUE"""),3230.29)</f>
        <v>3230.29</v>
      </c>
      <c r="G62" s="2">
        <f>IFERROR(__xludf.DUMMYFUNCTION("""COMPUTED_VALUE"""),45379.66666666667)</f>
        <v>45379.66667</v>
      </c>
      <c r="H62" s="1">
        <f>IFERROR(__xludf.DUMMYFUNCTION("""COMPUTED_VALUE"""),3210.26)</f>
        <v>3210.26</v>
      </c>
      <c r="J62" s="2">
        <f>IFERROR(__xludf.DUMMYFUNCTION("""COMPUTED_VALUE"""),45379.66666666667)</f>
        <v>45379.66667</v>
      </c>
      <c r="K62" s="1">
        <f>IFERROR(__xludf.DUMMYFUNCTION("""COMPUTED_VALUE"""),3223.92)</f>
        <v>3223.92</v>
      </c>
      <c r="M62" s="2">
        <f>IFERROR(__xludf.DUMMYFUNCTION("""COMPUTED_VALUE"""),45379.66666666667)</f>
        <v>45379.66667</v>
      </c>
      <c r="N62" s="1">
        <f>IFERROR(__xludf.DUMMYFUNCTION("""COMPUTED_VALUE"""),5.0131801E7)</f>
        <v>50131801</v>
      </c>
    </row>
    <row r="63">
      <c r="A63" s="2">
        <f>IFERROR(__xludf.DUMMYFUNCTION("""COMPUTED_VALUE"""),45383.66666666667)</f>
        <v>45383.66667</v>
      </c>
      <c r="B63" s="1">
        <f>IFERROR(__xludf.DUMMYFUNCTION("""COMPUTED_VALUE"""),3221.51)</f>
        <v>3221.51</v>
      </c>
      <c r="D63" s="2">
        <f>IFERROR(__xludf.DUMMYFUNCTION("""COMPUTED_VALUE"""),45383.66666666667)</f>
        <v>45383.66667</v>
      </c>
      <c r="E63" s="1">
        <f>IFERROR(__xludf.DUMMYFUNCTION("""COMPUTED_VALUE"""),3221.51)</f>
        <v>3221.51</v>
      </c>
      <c r="G63" s="2">
        <f>IFERROR(__xludf.DUMMYFUNCTION("""COMPUTED_VALUE"""),45383.66666666667)</f>
        <v>45383.66667</v>
      </c>
      <c r="H63" s="1">
        <f>IFERROR(__xludf.DUMMYFUNCTION("""COMPUTED_VALUE"""),3193.99)</f>
        <v>3193.99</v>
      </c>
      <c r="J63" s="2">
        <f>IFERROR(__xludf.DUMMYFUNCTION("""COMPUTED_VALUE"""),45383.66666666667)</f>
        <v>45383.66667</v>
      </c>
      <c r="K63" s="1">
        <f>IFERROR(__xludf.DUMMYFUNCTION("""COMPUTED_VALUE"""),3202.12)</f>
        <v>3202.12</v>
      </c>
      <c r="M63" s="2">
        <f>IFERROR(__xludf.DUMMYFUNCTION("""COMPUTED_VALUE"""),45383.66666666667)</f>
        <v>45383.66667</v>
      </c>
      <c r="N63" s="1">
        <f>IFERROR(__xludf.DUMMYFUNCTION("""COMPUTED_VALUE"""),4.5804394E7)</f>
        <v>45804394</v>
      </c>
    </row>
    <row r="64">
      <c r="A64" s="2">
        <f>IFERROR(__xludf.DUMMYFUNCTION("""COMPUTED_VALUE"""),45384.66666666667)</f>
        <v>45384.66667</v>
      </c>
      <c r="B64" s="1">
        <f>IFERROR(__xludf.DUMMYFUNCTION("""COMPUTED_VALUE"""),3113.42)</f>
        <v>3113.42</v>
      </c>
      <c r="D64" s="2">
        <f>IFERROR(__xludf.DUMMYFUNCTION("""COMPUTED_VALUE"""),45384.66666666667)</f>
        <v>45384.66667</v>
      </c>
      <c r="E64" s="1">
        <f>IFERROR(__xludf.DUMMYFUNCTION("""COMPUTED_VALUE"""),3113.42)</f>
        <v>3113.42</v>
      </c>
      <c r="G64" s="2">
        <f>IFERROR(__xludf.DUMMYFUNCTION("""COMPUTED_VALUE"""),45384.66666666667)</f>
        <v>45384.66667</v>
      </c>
      <c r="H64" s="1">
        <f>IFERROR(__xludf.DUMMYFUNCTION("""COMPUTED_VALUE"""),3007.98)</f>
        <v>3007.98</v>
      </c>
      <c r="J64" s="2">
        <f>IFERROR(__xludf.DUMMYFUNCTION("""COMPUTED_VALUE"""),45384.66666666667)</f>
        <v>45384.66667</v>
      </c>
      <c r="K64" s="1">
        <f>IFERROR(__xludf.DUMMYFUNCTION("""COMPUTED_VALUE"""),3044.29)</f>
        <v>3044.29</v>
      </c>
      <c r="M64" s="2">
        <f>IFERROR(__xludf.DUMMYFUNCTION("""COMPUTED_VALUE"""),45384.66666666667)</f>
        <v>45384.66667</v>
      </c>
      <c r="N64" s="1">
        <f>IFERROR(__xludf.DUMMYFUNCTION("""COMPUTED_VALUE"""),9.2443068E7)</f>
        <v>92443068</v>
      </c>
    </row>
    <row r="65">
      <c r="A65" s="2">
        <f>IFERROR(__xludf.DUMMYFUNCTION("""COMPUTED_VALUE"""),45385.66666666667)</f>
        <v>45385.66667</v>
      </c>
      <c r="B65" s="1">
        <f>IFERROR(__xludf.DUMMYFUNCTION("""COMPUTED_VALUE"""),3045.13)</f>
        <v>3045.13</v>
      </c>
      <c r="D65" s="2">
        <f>IFERROR(__xludf.DUMMYFUNCTION("""COMPUTED_VALUE"""),45385.66666666667)</f>
        <v>45385.66667</v>
      </c>
      <c r="E65" s="1">
        <f>IFERROR(__xludf.DUMMYFUNCTION("""COMPUTED_VALUE"""),3066.26)</f>
        <v>3066.26</v>
      </c>
      <c r="G65" s="2">
        <f>IFERROR(__xludf.DUMMYFUNCTION("""COMPUTED_VALUE"""),45385.66666666667)</f>
        <v>45385.66667</v>
      </c>
      <c r="H65" s="1">
        <f>IFERROR(__xludf.DUMMYFUNCTION("""COMPUTED_VALUE"""),3037.46)</f>
        <v>3037.46</v>
      </c>
      <c r="J65" s="2">
        <f>IFERROR(__xludf.DUMMYFUNCTION("""COMPUTED_VALUE"""),45385.66666666667)</f>
        <v>45385.66667</v>
      </c>
      <c r="K65" s="1">
        <f>IFERROR(__xludf.DUMMYFUNCTION("""COMPUTED_VALUE"""),3057.09)</f>
        <v>3057.09</v>
      </c>
      <c r="M65" s="2">
        <f>IFERROR(__xludf.DUMMYFUNCTION("""COMPUTED_VALUE"""),45385.66666666667)</f>
        <v>45385.66667</v>
      </c>
      <c r="N65" s="1">
        <f>IFERROR(__xludf.DUMMYFUNCTION("""COMPUTED_VALUE"""),5.1106275E7)</f>
        <v>51106275</v>
      </c>
    </row>
    <row r="66">
      <c r="A66" s="2">
        <f>IFERROR(__xludf.DUMMYFUNCTION("""COMPUTED_VALUE"""),45386.66666666667)</f>
        <v>45386.66667</v>
      </c>
      <c r="B66" s="1">
        <f>IFERROR(__xludf.DUMMYFUNCTION("""COMPUTED_VALUE"""),3064.13)</f>
        <v>3064.13</v>
      </c>
      <c r="D66" s="2">
        <f>IFERROR(__xludf.DUMMYFUNCTION("""COMPUTED_VALUE"""),45386.66666666667)</f>
        <v>45386.66667</v>
      </c>
      <c r="E66" s="1">
        <f>IFERROR(__xludf.DUMMYFUNCTION("""COMPUTED_VALUE"""),3072.15)</f>
        <v>3072.15</v>
      </c>
      <c r="G66" s="2">
        <f>IFERROR(__xludf.DUMMYFUNCTION("""COMPUTED_VALUE"""),45386.66666666667)</f>
        <v>45386.66667</v>
      </c>
      <c r="H66" s="1">
        <f>IFERROR(__xludf.DUMMYFUNCTION("""COMPUTED_VALUE"""),3014.67)</f>
        <v>3014.67</v>
      </c>
      <c r="J66" s="2">
        <f>IFERROR(__xludf.DUMMYFUNCTION("""COMPUTED_VALUE"""),45386.66666666667)</f>
        <v>45386.66667</v>
      </c>
      <c r="K66" s="1">
        <f>IFERROR(__xludf.DUMMYFUNCTION("""COMPUTED_VALUE"""),3027.1)</f>
        <v>3027.1</v>
      </c>
      <c r="M66" s="2">
        <f>IFERROR(__xludf.DUMMYFUNCTION("""COMPUTED_VALUE"""),45386.66666666667)</f>
        <v>45386.66667</v>
      </c>
      <c r="N66" s="1">
        <f>IFERROR(__xludf.DUMMYFUNCTION("""COMPUTED_VALUE"""),4.2482579E7)</f>
        <v>42482579</v>
      </c>
    </row>
    <row r="67">
      <c r="A67" s="2">
        <f>IFERROR(__xludf.DUMMYFUNCTION("""COMPUTED_VALUE"""),45387.66666666667)</f>
        <v>45387.66667</v>
      </c>
      <c r="B67" s="1">
        <f>IFERROR(__xludf.DUMMYFUNCTION("""COMPUTED_VALUE"""),3027.24)</f>
        <v>3027.24</v>
      </c>
      <c r="D67" s="2">
        <f>IFERROR(__xludf.DUMMYFUNCTION("""COMPUTED_VALUE"""),45387.66666666667)</f>
        <v>45387.66667</v>
      </c>
      <c r="E67" s="1">
        <f>IFERROR(__xludf.DUMMYFUNCTION("""COMPUTED_VALUE"""),3050.2)</f>
        <v>3050.2</v>
      </c>
      <c r="G67" s="2">
        <f>IFERROR(__xludf.DUMMYFUNCTION("""COMPUTED_VALUE"""),45387.66666666667)</f>
        <v>45387.66667</v>
      </c>
      <c r="H67" s="1">
        <f>IFERROR(__xludf.DUMMYFUNCTION("""COMPUTED_VALUE"""),3012.89)</f>
        <v>3012.89</v>
      </c>
      <c r="J67" s="2">
        <f>IFERROR(__xludf.DUMMYFUNCTION("""COMPUTED_VALUE"""),45387.66666666667)</f>
        <v>45387.66667</v>
      </c>
      <c r="K67" s="1">
        <f>IFERROR(__xludf.DUMMYFUNCTION("""COMPUTED_VALUE"""),3044.43)</f>
        <v>3044.43</v>
      </c>
      <c r="M67" s="2">
        <f>IFERROR(__xludf.DUMMYFUNCTION("""COMPUTED_VALUE"""),45387.66666666667)</f>
        <v>45387.66667</v>
      </c>
      <c r="N67" s="1">
        <f>IFERROR(__xludf.DUMMYFUNCTION("""COMPUTED_VALUE"""),4.1635944E7)</f>
        <v>41635944</v>
      </c>
    </row>
    <row r="68">
      <c r="A68" s="2">
        <f>IFERROR(__xludf.DUMMYFUNCTION("""COMPUTED_VALUE"""),45390.66666666667)</f>
        <v>45390.66667</v>
      </c>
      <c r="B68" s="1">
        <f>IFERROR(__xludf.DUMMYFUNCTION("""COMPUTED_VALUE"""),3041.42)</f>
        <v>3041.42</v>
      </c>
      <c r="D68" s="2">
        <f>IFERROR(__xludf.DUMMYFUNCTION("""COMPUTED_VALUE"""),45390.66666666667)</f>
        <v>45390.66667</v>
      </c>
      <c r="E68" s="1">
        <f>IFERROR(__xludf.DUMMYFUNCTION("""COMPUTED_VALUE"""),3050.87)</f>
        <v>3050.87</v>
      </c>
      <c r="G68" s="2">
        <f>IFERROR(__xludf.DUMMYFUNCTION("""COMPUTED_VALUE"""),45390.66666666667)</f>
        <v>45390.66667</v>
      </c>
      <c r="H68" s="1">
        <f>IFERROR(__xludf.DUMMYFUNCTION("""COMPUTED_VALUE"""),3031.65)</f>
        <v>3031.65</v>
      </c>
      <c r="J68" s="2">
        <f>IFERROR(__xludf.DUMMYFUNCTION("""COMPUTED_VALUE"""),45390.66666666667)</f>
        <v>45390.66667</v>
      </c>
      <c r="K68" s="1">
        <f>IFERROR(__xludf.DUMMYFUNCTION("""COMPUTED_VALUE"""),3043.84)</f>
        <v>3043.84</v>
      </c>
      <c r="M68" s="2">
        <f>IFERROR(__xludf.DUMMYFUNCTION("""COMPUTED_VALUE"""),45390.66666666667)</f>
        <v>45390.66667</v>
      </c>
      <c r="N68" s="1">
        <f>IFERROR(__xludf.DUMMYFUNCTION("""COMPUTED_VALUE"""),4.0561839E7)</f>
        <v>40561839</v>
      </c>
    </row>
    <row r="69">
      <c r="A69" s="2">
        <f>IFERROR(__xludf.DUMMYFUNCTION("""COMPUTED_VALUE"""),45391.66666666667)</f>
        <v>45391.66667</v>
      </c>
      <c r="B69" s="1">
        <f>IFERROR(__xludf.DUMMYFUNCTION("""COMPUTED_VALUE"""),3043.37)</f>
        <v>3043.37</v>
      </c>
      <c r="D69" s="2">
        <f>IFERROR(__xludf.DUMMYFUNCTION("""COMPUTED_VALUE"""),45391.66666666667)</f>
        <v>45391.66667</v>
      </c>
      <c r="E69" s="1">
        <f>IFERROR(__xludf.DUMMYFUNCTION("""COMPUTED_VALUE"""),3056.23)</f>
        <v>3056.23</v>
      </c>
      <c r="G69" s="2">
        <f>IFERROR(__xludf.DUMMYFUNCTION("""COMPUTED_VALUE"""),45391.66666666667)</f>
        <v>45391.66667</v>
      </c>
      <c r="H69" s="1">
        <f>IFERROR(__xludf.DUMMYFUNCTION("""COMPUTED_VALUE"""),3030.36)</f>
        <v>3030.36</v>
      </c>
      <c r="J69" s="2">
        <f>IFERROR(__xludf.DUMMYFUNCTION("""COMPUTED_VALUE"""),45391.66666666667)</f>
        <v>45391.66667</v>
      </c>
      <c r="K69" s="1">
        <f>IFERROR(__xludf.DUMMYFUNCTION("""COMPUTED_VALUE"""),3056.23)</f>
        <v>3056.23</v>
      </c>
      <c r="M69" s="2">
        <f>IFERROR(__xludf.DUMMYFUNCTION("""COMPUTED_VALUE"""),45391.66666666667)</f>
        <v>45391.66667</v>
      </c>
      <c r="N69" s="1">
        <f>IFERROR(__xludf.DUMMYFUNCTION("""COMPUTED_VALUE"""),3.7587923E7)</f>
        <v>37587923</v>
      </c>
    </row>
    <row r="70">
      <c r="A70" s="2">
        <f>IFERROR(__xludf.DUMMYFUNCTION("""COMPUTED_VALUE"""),45392.66666666667)</f>
        <v>45392.66667</v>
      </c>
      <c r="B70" s="1">
        <f>IFERROR(__xludf.DUMMYFUNCTION("""COMPUTED_VALUE"""),3040.28)</f>
        <v>3040.28</v>
      </c>
      <c r="D70" s="2">
        <f>IFERROR(__xludf.DUMMYFUNCTION("""COMPUTED_VALUE"""),45392.66666666667)</f>
        <v>45392.66667</v>
      </c>
      <c r="E70" s="1">
        <f>IFERROR(__xludf.DUMMYFUNCTION("""COMPUTED_VALUE"""),3042.21)</f>
        <v>3042.21</v>
      </c>
      <c r="G70" s="2">
        <f>IFERROR(__xludf.DUMMYFUNCTION("""COMPUTED_VALUE"""),45392.66666666667)</f>
        <v>45392.66667</v>
      </c>
      <c r="H70" s="1">
        <f>IFERROR(__xludf.DUMMYFUNCTION("""COMPUTED_VALUE"""),3003.28)</f>
        <v>3003.28</v>
      </c>
      <c r="J70" s="2">
        <f>IFERROR(__xludf.DUMMYFUNCTION("""COMPUTED_VALUE"""),45392.66666666667)</f>
        <v>45392.66667</v>
      </c>
      <c r="K70" s="1">
        <f>IFERROR(__xludf.DUMMYFUNCTION("""COMPUTED_VALUE"""),3010.79)</f>
        <v>3010.79</v>
      </c>
      <c r="M70" s="2">
        <f>IFERROR(__xludf.DUMMYFUNCTION("""COMPUTED_VALUE"""),45392.66666666667)</f>
        <v>45392.66667</v>
      </c>
      <c r="N70" s="1">
        <f>IFERROR(__xludf.DUMMYFUNCTION("""COMPUTED_VALUE"""),4.2366381E7)</f>
        <v>42366381</v>
      </c>
    </row>
    <row r="71">
      <c r="A71" s="2">
        <f>IFERROR(__xludf.DUMMYFUNCTION("""COMPUTED_VALUE"""),45393.66666666667)</f>
        <v>45393.66667</v>
      </c>
      <c r="B71" s="1">
        <f>IFERROR(__xludf.DUMMYFUNCTION("""COMPUTED_VALUE"""),3013.03)</f>
        <v>3013.03</v>
      </c>
      <c r="D71" s="2">
        <f>IFERROR(__xludf.DUMMYFUNCTION("""COMPUTED_VALUE"""),45393.66666666667)</f>
        <v>45393.66667</v>
      </c>
      <c r="E71" s="1">
        <f>IFERROR(__xludf.DUMMYFUNCTION("""COMPUTED_VALUE"""),3014.8)</f>
        <v>3014.8</v>
      </c>
      <c r="G71" s="2">
        <f>IFERROR(__xludf.DUMMYFUNCTION("""COMPUTED_VALUE"""),45393.66666666667)</f>
        <v>45393.66667</v>
      </c>
      <c r="H71" s="1">
        <f>IFERROR(__xludf.DUMMYFUNCTION("""COMPUTED_VALUE"""),2971.12)</f>
        <v>2971.12</v>
      </c>
      <c r="J71" s="2">
        <f>IFERROR(__xludf.DUMMYFUNCTION("""COMPUTED_VALUE"""),45393.66666666667)</f>
        <v>45393.66667</v>
      </c>
      <c r="K71" s="1">
        <f>IFERROR(__xludf.DUMMYFUNCTION("""COMPUTED_VALUE"""),2971.92)</f>
        <v>2971.92</v>
      </c>
      <c r="M71" s="2">
        <f>IFERROR(__xludf.DUMMYFUNCTION("""COMPUTED_VALUE"""),45393.66666666667)</f>
        <v>45393.66667</v>
      </c>
      <c r="N71" s="1">
        <f>IFERROR(__xludf.DUMMYFUNCTION("""COMPUTED_VALUE"""),3.9931452E7)</f>
        <v>39931452</v>
      </c>
    </row>
    <row r="72">
      <c r="A72" s="2">
        <f>IFERROR(__xludf.DUMMYFUNCTION("""COMPUTED_VALUE"""),45394.66666666667)</f>
        <v>45394.66667</v>
      </c>
      <c r="B72" s="1">
        <f>IFERROR(__xludf.DUMMYFUNCTION("""COMPUTED_VALUE"""),2969.79)</f>
        <v>2969.79</v>
      </c>
      <c r="D72" s="2">
        <f>IFERROR(__xludf.DUMMYFUNCTION("""COMPUTED_VALUE"""),45394.66666666667)</f>
        <v>45394.66667</v>
      </c>
      <c r="E72" s="1">
        <f>IFERROR(__xludf.DUMMYFUNCTION("""COMPUTED_VALUE"""),2969.79)</f>
        <v>2969.79</v>
      </c>
      <c r="G72" s="2">
        <f>IFERROR(__xludf.DUMMYFUNCTION("""COMPUTED_VALUE"""),45394.66666666667)</f>
        <v>45394.66667</v>
      </c>
      <c r="H72" s="1">
        <f>IFERROR(__xludf.DUMMYFUNCTION("""COMPUTED_VALUE"""),2933.01)</f>
        <v>2933.01</v>
      </c>
      <c r="J72" s="2">
        <f>IFERROR(__xludf.DUMMYFUNCTION("""COMPUTED_VALUE"""),45394.66666666667)</f>
        <v>45394.66667</v>
      </c>
      <c r="K72" s="1">
        <f>IFERROR(__xludf.DUMMYFUNCTION("""COMPUTED_VALUE"""),2944.09)</f>
        <v>2944.09</v>
      </c>
      <c r="M72" s="2">
        <f>IFERROR(__xludf.DUMMYFUNCTION("""COMPUTED_VALUE"""),45394.66666666667)</f>
        <v>45394.66667</v>
      </c>
      <c r="N72" s="1">
        <f>IFERROR(__xludf.DUMMYFUNCTION("""COMPUTED_VALUE"""),4.277361E7)</f>
        <v>42773610</v>
      </c>
    </row>
    <row r="73">
      <c r="A73" s="2">
        <f>IFERROR(__xludf.DUMMYFUNCTION("""COMPUTED_VALUE"""),45397.66666666667)</f>
        <v>45397.66667</v>
      </c>
      <c r="B73" s="1">
        <f>IFERROR(__xludf.DUMMYFUNCTION("""COMPUTED_VALUE"""),2954.3)</f>
        <v>2954.3</v>
      </c>
      <c r="D73" s="2">
        <f>IFERROR(__xludf.DUMMYFUNCTION("""COMPUTED_VALUE"""),45397.66666666667)</f>
        <v>45397.66667</v>
      </c>
      <c r="E73" s="1">
        <f>IFERROR(__xludf.DUMMYFUNCTION("""COMPUTED_VALUE"""),2984.88)</f>
        <v>2984.88</v>
      </c>
      <c r="G73" s="2">
        <f>IFERROR(__xludf.DUMMYFUNCTION("""COMPUTED_VALUE"""),45397.66666666667)</f>
        <v>45397.66667</v>
      </c>
      <c r="H73" s="1">
        <f>IFERROR(__xludf.DUMMYFUNCTION("""COMPUTED_VALUE"""),2954.3)</f>
        <v>2954.3</v>
      </c>
      <c r="J73" s="2">
        <f>IFERROR(__xludf.DUMMYFUNCTION("""COMPUTED_VALUE"""),45397.66666666667)</f>
        <v>45397.66667</v>
      </c>
      <c r="K73" s="1">
        <f>IFERROR(__xludf.DUMMYFUNCTION("""COMPUTED_VALUE"""),2960.04)</f>
        <v>2960.04</v>
      </c>
      <c r="M73" s="2">
        <f>IFERROR(__xludf.DUMMYFUNCTION("""COMPUTED_VALUE"""),45397.66666666667)</f>
        <v>45397.66667</v>
      </c>
      <c r="N73" s="1">
        <f>IFERROR(__xludf.DUMMYFUNCTION("""COMPUTED_VALUE"""),5.1568071E7)</f>
        <v>51568071</v>
      </c>
    </row>
    <row r="74">
      <c r="A74" s="2">
        <f>IFERROR(__xludf.DUMMYFUNCTION("""COMPUTED_VALUE"""),45398.66666666667)</f>
        <v>45398.66667</v>
      </c>
      <c r="B74" s="1">
        <f>IFERROR(__xludf.DUMMYFUNCTION("""COMPUTED_VALUE"""),3080.61)</f>
        <v>3080.61</v>
      </c>
      <c r="D74" s="2">
        <f>IFERROR(__xludf.DUMMYFUNCTION("""COMPUTED_VALUE"""),45398.66666666667)</f>
        <v>45398.66667</v>
      </c>
      <c r="E74" s="1">
        <f>IFERROR(__xludf.DUMMYFUNCTION("""COMPUTED_VALUE"""),3080.61)</f>
        <v>3080.61</v>
      </c>
      <c r="G74" s="2">
        <f>IFERROR(__xludf.DUMMYFUNCTION("""COMPUTED_VALUE"""),45398.66666666667)</f>
        <v>45398.66667</v>
      </c>
      <c r="H74" s="1">
        <f>IFERROR(__xludf.DUMMYFUNCTION("""COMPUTED_VALUE"""),3005.87)</f>
        <v>3005.87</v>
      </c>
      <c r="J74" s="2">
        <f>IFERROR(__xludf.DUMMYFUNCTION("""COMPUTED_VALUE"""),45398.66666666667)</f>
        <v>45398.66667</v>
      </c>
      <c r="K74" s="1">
        <f>IFERROR(__xludf.DUMMYFUNCTION("""COMPUTED_VALUE"""),3016.2)</f>
        <v>3016.2</v>
      </c>
      <c r="M74" s="2">
        <f>IFERROR(__xludf.DUMMYFUNCTION("""COMPUTED_VALUE"""),45398.66666666667)</f>
        <v>45398.66667</v>
      </c>
      <c r="N74" s="1">
        <f>IFERROR(__xludf.DUMMYFUNCTION("""COMPUTED_VALUE"""),5.8893681E7)</f>
        <v>58893681</v>
      </c>
    </row>
    <row r="75">
      <c r="A75" s="2">
        <f>IFERROR(__xludf.DUMMYFUNCTION("""COMPUTED_VALUE"""),45399.66666666667)</f>
        <v>45399.66667</v>
      </c>
      <c r="B75" s="1">
        <f>IFERROR(__xludf.DUMMYFUNCTION("""COMPUTED_VALUE"""),3018.27)</f>
        <v>3018.27</v>
      </c>
      <c r="D75" s="2">
        <f>IFERROR(__xludf.DUMMYFUNCTION("""COMPUTED_VALUE"""),45399.66666666667)</f>
        <v>45399.66667</v>
      </c>
      <c r="E75" s="1">
        <f>IFERROR(__xludf.DUMMYFUNCTION("""COMPUTED_VALUE"""),3077.89)</f>
        <v>3077.89</v>
      </c>
      <c r="G75" s="2">
        <f>IFERROR(__xludf.DUMMYFUNCTION("""COMPUTED_VALUE"""),45399.66666666667)</f>
        <v>45399.66667</v>
      </c>
      <c r="H75" s="1">
        <f>IFERROR(__xludf.DUMMYFUNCTION("""COMPUTED_VALUE"""),3018.27)</f>
        <v>3018.27</v>
      </c>
      <c r="J75" s="2">
        <f>IFERROR(__xludf.DUMMYFUNCTION("""COMPUTED_VALUE"""),45399.66666666667)</f>
        <v>45399.66667</v>
      </c>
      <c r="K75" s="1">
        <f>IFERROR(__xludf.DUMMYFUNCTION("""COMPUTED_VALUE"""),3039.84)</f>
        <v>3039.84</v>
      </c>
      <c r="M75" s="2">
        <f>IFERROR(__xludf.DUMMYFUNCTION("""COMPUTED_VALUE"""),45399.66666666667)</f>
        <v>45399.66667</v>
      </c>
      <c r="N75" s="1">
        <f>IFERROR(__xludf.DUMMYFUNCTION("""COMPUTED_VALUE"""),5.0305464E7)</f>
        <v>50305464</v>
      </c>
    </row>
    <row r="76">
      <c r="A76" s="2">
        <f>IFERROR(__xludf.DUMMYFUNCTION("""COMPUTED_VALUE"""),45400.66666666667)</f>
        <v>45400.66667</v>
      </c>
      <c r="B76" s="1">
        <f>IFERROR(__xludf.DUMMYFUNCTION("""COMPUTED_VALUE"""),3045.87)</f>
        <v>3045.87</v>
      </c>
      <c r="D76" s="2">
        <f>IFERROR(__xludf.DUMMYFUNCTION("""COMPUTED_VALUE"""),45400.66666666667)</f>
        <v>45400.66667</v>
      </c>
      <c r="E76" s="1">
        <f>IFERROR(__xludf.DUMMYFUNCTION("""COMPUTED_VALUE"""),3123.78)</f>
        <v>3123.78</v>
      </c>
      <c r="G76" s="2">
        <f>IFERROR(__xludf.DUMMYFUNCTION("""COMPUTED_VALUE"""),45400.66666666667)</f>
        <v>45400.66667</v>
      </c>
      <c r="H76" s="1">
        <f>IFERROR(__xludf.DUMMYFUNCTION("""COMPUTED_VALUE"""),3045.87)</f>
        <v>3045.87</v>
      </c>
      <c r="J76" s="2">
        <f>IFERROR(__xludf.DUMMYFUNCTION("""COMPUTED_VALUE"""),45400.66666666667)</f>
        <v>45400.66667</v>
      </c>
      <c r="K76" s="1">
        <f>IFERROR(__xludf.DUMMYFUNCTION("""COMPUTED_VALUE"""),3086.23)</f>
        <v>3086.23</v>
      </c>
      <c r="M76" s="2">
        <f>IFERROR(__xludf.DUMMYFUNCTION("""COMPUTED_VALUE"""),45400.66666666667)</f>
        <v>45400.66667</v>
      </c>
      <c r="N76" s="1">
        <f>IFERROR(__xludf.DUMMYFUNCTION("""COMPUTED_VALUE"""),5.9204615E7)</f>
        <v>59204615</v>
      </c>
    </row>
    <row r="77">
      <c r="A77" s="2">
        <f>IFERROR(__xludf.DUMMYFUNCTION("""COMPUTED_VALUE"""),45401.66666666667)</f>
        <v>45401.66667</v>
      </c>
      <c r="B77" s="1">
        <f>IFERROR(__xludf.DUMMYFUNCTION("""COMPUTED_VALUE"""),3090.6)</f>
        <v>3090.6</v>
      </c>
      <c r="D77" s="2">
        <f>IFERROR(__xludf.DUMMYFUNCTION("""COMPUTED_VALUE"""),45401.66666666667)</f>
        <v>45401.66667</v>
      </c>
      <c r="E77" s="1">
        <f>IFERROR(__xludf.DUMMYFUNCTION("""COMPUTED_VALUE"""),3147.51)</f>
        <v>3147.51</v>
      </c>
      <c r="G77" s="2">
        <f>IFERROR(__xludf.DUMMYFUNCTION("""COMPUTED_VALUE"""),45401.66666666667)</f>
        <v>45401.66667</v>
      </c>
      <c r="H77" s="1">
        <f>IFERROR(__xludf.DUMMYFUNCTION("""COMPUTED_VALUE"""),3090.6)</f>
        <v>3090.6</v>
      </c>
      <c r="J77" s="2">
        <f>IFERROR(__xludf.DUMMYFUNCTION("""COMPUTED_VALUE"""),45401.66666666667)</f>
        <v>45401.66667</v>
      </c>
      <c r="K77" s="1">
        <f>IFERROR(__xludf.DUMMYFUNCTION("""COMPUTED_VALUE"""),3128.08)</f>
        <v>3128.08</v>
      </c>
      <c r="M77" s="2">
        <f>IFERROR(__xludf.DUMMYFUNCTION("""COMPUTED_VALUE"""),45401.66666666667)</f>
        <v>45401.66667</v>
      </c>
      <c r="N77" s="1">
        <f>IFERROR(__xludf.DUMMYFUNCTION("""COMPUTED_VALUE"""),5.2216647E7)</f>
        <v>52216647</v>
      </c>
    </row>
    <row r="78">
      <c r="A78" s="2">
        <f>IFERROR(__xludf.DUMMYFUNCTION("""COMPUTED_VALUE"""),45404.66666666667)</f>
        <v>45404.66667</v>
      </c>
      <c r="B78" s="1">
        <f>IFERROR(__xludf.DUMMYFUNCTION("""COMPUTED_VALUE"""),3119.09)</f>
        <v>3119.09</v>
      </c>
      <c r="D78" s="2">
        <f>IFERROR(__xludf.DUMMYFUNCTION("""COMPUTED_VALUE"""),45404.66666666667)</f>
        <v>45404.66667</v>
      </c>
      <c r="E78" s="1">
        <f>IFERROR(__xludf.DUMMYFUNCTION("""COMPUTED_VALUE"""),3135.33)</f>
        <v>3135.33</v>
      </c>
      <c r="G78" s="2">
        <f>IFERROR(__xludf.DUMMYFUNCTION("""COMPUTED_VALUE"""),45404.66666666667)</f>
        <v>45404.66667</v>
      </c>
      <c r="H78" s="1">
        <f>IFERROR(__xludf.DUMMYFUNCTION("""COMPUTED_VALUE"""),3105.29)</f>
        <v>3105.29</v>
      </c>
      <c r="J78" s="2">
        <f>IFERROR(__xludf.DUMMYFUNCTION("""COMPUTED_VALUE"""),45404.66666666667)</f>
        <v>45404.66667</v>
      </c>
      <c r="K78" s="1">
        <f>IFERROR(__xludf.DUMMYFUNCTION("""COMPUTED_VALUE"""),3107.77)</f>
        <v>3107.77</v>
      </c>
      <c r="M78" s="2">
        <f>IFERROR(__xludf.DUMMYFUNCTION("""COMPUTED_VALUE"""),45404.66666666667)</f>
        <v>45404.66667</v>
      </c>
      <c r="N78" s="1">
        <f>IFERROR(__xludf.DUMMYFUNCTION("""COMPUTED_VALUE"""),4.1959059E7)</f>
        <v>41959059</v>
      </c>
    </row>
    <row r="79">
      <c r="A79" s="2">
        <f>IFERROR(__xludf.DUMMYFUNCTION("""COMPUTED_VALUE"""),45405.66666666667)</f>
        <v>45405.66667</v>
      </c>
      <c r="B79" s="1">
        <f>IFERROR(__xludf.DUMMYFUNCTION("""COMPUTED_VALUE"""),3113.17)</f>
        <v>3113.17</v>
      </c>
      <c r="D79" s="2">
        <f>IFERROR(__xludf.DUMMYFUNCTION("""COMPUTED_VALUE"""),45405.66666666667)</f>
        <v>45405.66667</v>
      </c>
      <c r="E79" s="1">
        <f>IFERROR(__xludf.DUMMYFUNCTION("""COMPUTED_VALUE"""),3136.14)</f>
        <v>3136.14</v>
      </c>
      <c r="G79" s="2">
        <f>IFERROR(__xludf.DUMMYFUNCTION("""COMPUTED_VALUE"""),45405.66666666667)</f>
        <v>45405.66667</v>
      </c>
      <c r="H79" s="1">
        <f>IFERROR(__xludf.DUMMYFUNCTION("""COMPUTED_VALUE"""),3097.63)</f>
        <v>3097.63</v>
      </c>
      <c r="J79" s="2">
        <f>IFERROR(__xludf.DUMMYFUNCTION("""COMPUTED_VALUE"""),45405.66666666667)</f>
        <v>45405.66667</v>
      </c>
      <c r="K79" s="1">
        <f>IFERROR(__xludf.DUMMYFUNCTION("""COMPUTED_VALUE"""),3104.07)</f>
        <v>3104.07</v>
      </c>
      <c r="M79" s="2">
        <f>IFERROR(__xludf.DUMMYFUNCTION("""COMPUTED_VALUE"""),45405.66666666667)</f>
        <v>45405.66667</v>
      </c>
      <c r="N79" s="1">
        <f>IFERROR(__xludf.DUMMYFUNCTION("""COMPUTED_VALUE"""),4.2346035E7)</f>
        <v>42346035</v>
      </c>
    </row>
    <row r="80">
      <c r="A80" s="2">
        <f>IFERROR(__xludf.DUMMYFUNCTION("""COMPUTED_VALUE"""),45406.66666666667)</f>
        <v>45406.66667</v>
      </c>
      <c r="B80" s="1">
        <f>IFERROR(__xludf.DUMMYFUNCTION("""COMPUTED_VALUE"""),3087.4)</f>
        <v>3087.4</v>
      </c>
      <c r="D80" s="2">
        <f>IFERROR(__xludf.DUMMYFUNCTION("""COMPUTED_VALUE"""),45406.66666666667)</f>
        <v>45406.66667</v>
      </c>
      <c r="E80" s="1">
        <f>IFERROR(__xludf.DUMMYFUNCTION("""COMPUTED_VALUE"""),3107.4)</f>
        <v>3107.4</v>
      </c>
      <c r="G80" s="2">
        <f>IFERROR(__xludf.DUMMYFUNCTION("""COMPUTED_VALUE"""),45406.66666666667)</f>
        <v>45406.66667</v>
      </c>
      <c r="H80" s="1">
        <f>IFERROR(__xludf.DUMMYFUNCTION("""COMPUTED_VALUE"""),3074.23)</f>
        <v>3074.23</v>
      </c>
      <c r="J80" s="2">
        <f>IFERROR(__xludf.DUMMYFUNCTION("""COMPUTED_VALUE"""),45406.66666666667)</f>
        <v>45406.66667</v>
      </c>
      <c r="K80" s="1">
        <f>IFERROR(__xludf.DUMMYFUNCTION("""COMPUTED_VALUE"""),3101.4)</f>
        <v>3101.4</v>
      </c>
      <c r="M80" s="2">
        <f>IFERROR(__xludf.DUMMYFUNCTION("""COMPUTED_VALUE"""),45406.66666666667)</f>
        <v>45406.66667</v>
      </c>
      <c r="N80" s="1">
        <f>IFERROR(__xludf.DUMMYFUNCTION("""COMPUTED_VALUE"""),5.0082815E7)</f>
        <v>50082815</v>
      </c>
    </row>
    <row r="81">
      <c r="A81" s="2">
        <f>IFERROR(__xludf.DUMMYFUNCTION("""COMPUTED_VALUE"""),45407.66666666667)</f>
        <v>45407.66667</v>
      </c>
      <c r="B81" s="1">
        <f>IFERROR(__xludf.DUMMYFUNCTION("""COMPUTED_VALUE"""),3100.84)</f>
        <v>3100.84</v>
      </c>
      <c r="D81" s="2">
        <f>IFERROR(__xludf.DUMMYFUNCTION("""COMPUTED_VALUE"""),45407.66666666667)</f>
        <v>45407.66667</v>
      </c>
      <c r="E81" s="1">
        <f>IFERROR(__xludf.DUMMYFUNCTION("""COMPUTED_VALUE"""),3118.85)</f>
        <v>3118.85</v>
      </c>
      <c r="G81" s="2">
        <f>IFERROR(__xludf.DUMMYFUNCTION("""COMPUTED_VALUE"""),45407.66666666667)</f>
        <v>45407.66667</v>
      </c>
      <c r="H81" s="1">
        <f>IFERROR(__xludf.DUMMYFUNCTION("""COMPUTED_VALUE"""),3093.75)</f>
        <v>3093.75</v>
      </c>
      <c r="J81" s="2">
        <f>IFERROR(__xludf.DUMMYFUNCTION("""COMPUTED_VALUE"""),45407.66666666667)</f>
        <v>45407.66667</v>
      </c>
      <c r="K81" s="1">
        <f>IFERROR(__xludf.DUMMYFUNCTION("""COMPUTED_VALUE"""),3108.88)</f>
        <v>3108.88</v>
      </c>
      <c r="M81" s="2">
        <f>IFERROR(__xludf.DUMMYFUNCTION("""COMPUTED_VALUE"""),45407.66666666667)</f>
        <v>45407.66667</v>
      </c>
      <c r="N81" s="1">
        <f>IFERROR(__xludf.DUMMYFUNCTION("""COMPUTED_VALUE"""),5.1925966E7)</f>
        <v>51925966</v>
      </c>
    </row>
    <row r="82">
      <c r="A82" s="2">
        <f>IFERROR(__xludf.DUMMYFUNCTION("""COMPUTED_VALUE"""),45408.66666666667)</f>
        <v>45408.66667</v>
      </c>
      <c r="B82" s="1">
        <f>IFERROR(__xludf.DUMMYFUNCTION("""COMPUTED_VALUE"""),3087.93)</f>
        <v>3087.93</v>
      </c>
      <c r="D82" s="2">
        <f>IFERROR(__xludf.DUMMYFUNCTION("""COMPUTED_VALUE"""),45408.66666666667)</f>
        <v>45408.66667</v>
      </c>
      <c r="E82" s="1">
        <f>IFERROR(__xludf.DUMMYFUNCTION("""COMPUTED_VALUE"""),3111.03)</f>
        <v>3111.03</v>
      </c>
      <c r="G82" s="2">
        <f>IFERROR(__xludf.DUMMYFUNCTION("""COMPUTED_VALUE"""),45408.66666666667)</f>
        <v>45408.66667</v>
      </c>
      <c r="H82" s="1">
        <f>IFERROR(__xludf.DUMMYFUNCTION("""COMPUTED_VALUE"""),3076.06)</f>
        <v>3076.06</v>
      </c>
      <c r="J82" s="2">
        <f>IFERROR(__xludf.DUMMYFUNCTION("""COMPUTED_VALUE"""),45408.66666666667)</f>
        <v>45408.66667</v>
      </c>
      <c r="K82" s="1">
        <f>IFERROR(__xludf.DUMMYFUNCTION("""COMPUTED_VALUE"""),3100.35)</f>
        <v>3100.35</v>
      </c>
      <c r="M82" s="2">
        <f>IFERROR(__xludf.DUMMYFUNCTION("""COMPUTED_VALUE"""),45408.66666666667)</f>
        <v>45408.66667</v>
      </c>
      <c r="N82" s="1">
        <f>IFERROR(__xludf.DUMMYFUNCTION("""COMPUTED_VALUE"""),4.4381764E7)</f>
        <v>44381764</v>
      </c>
    </row>
    <row r="83">
      <c r="A83" s="2">
        <f>IFERROR(__xludf.DUMMYFUNCTION("""COMPUTED_VALUE"""),45411.66666666667)</f>
        <v>45411.66667</v>
      </c>
      <c r="B83" s="1">
        <f>IFERROR(__xludf.DUMMYFUNCTION("""COMPUTED_VALUE"""),3104.65)</f>
        <v>3104.65</v>
      </c>
      <c r="D83" s="2">
        <f>IFERROR(__xludf.DUMMYFUNCTION("""COMPUTED_VALUE"""),45411.66666666667)</f>
        <v>45411.66667</v>
      </c>
      <c r="E83" s="1">
        <f>IFERROR(__xludf.DUMMYFUNCTION("""COMPUTED_VALUE"""),3116.97)</f>
        <v>3116.97</v>
      </c>
      <c r="G83" s="2">
        <f>IFERROR(__xludf.DUMMYFUNCTION("""COMPUTED_VALUE"""),45411.66666666667)</f>
        <v>45411.66667</v>
      </c>
      <c r="H83" s="1">
        <f>IFERROR(__xludf.DUMMYFUNCTION("""COMPUTED_VALUE"""),3085.5)</f>
        <v>3085.5</v>
      </c>
      <c r="J83" s="2">
        <f>IFERROR(__xludf.DUMMYFUNCTION("""COMPUTED_VALUE"""),45411.66666666667)</f>
        <v>45411.66667</v>
      </c>
      <c r="K83" s="1">
        <f>IFERROR(__xludf.DUMMYFUNCTION("""COMPUTED_VALUE"""),3093.44)</f>
        <v>3093.44</v>
      </c>
      <c r="M83" s="2">
        <f>IFERROR(__xludf.DUMMYFUNCTION("""COMPUTED_VALUE"""),45411.66666666667)</f>
        <v>45411.66667</v>
      </c>
      <c r="N83" s="1">
        <f>IFERROR(__xludf.DUMMYFUNCTION("""COMPUTED_VALUE"""),4.5446195E7)</f>
        <v>45446195</v>
      </c>
    </row>
    <row r="84">
      <c r="A84" s="2">
        <f>IFERROR(__xludf.DUMMYFUNCTION("""COMPUTED_VALUE"""),45412.66666666667)</f>
        <v>45412.66667</v>
      </c>
      <c r="B84" s="1">
        <f>IFERROR(__xludf.DUMMYFUNCTION("""COMPUTED_VALUE"""),3092.0)</f>
        <v>3092</v>
      </c>
      <c r="D84" s="2">
        <f>IFERROR(__xludf.DUMMYFUNCTION("""COMPUTED_VALUE"""),45412.66666666667)</f>
        <v>45412.66667</v>
      </c>
      <c r="E84" s="1">
        <f>IFERROR(__xludf.DUMMYFUNCTION("""COMPUTED_VALUE"""),3092.0)</f>
        <v>3092</v>
      </c>
      <c r="G84" s="2">
        <f>IFERROR(__xludf.DUMMYFUNCTION("""COMPUTED_VALUE"""),45412.66666666667)</f>
        <v>45412.66667</v>
      </c>
      <c r="H84" s="1">
        <f>IFERROR(__xludf.DUMMYFUNCTION("""COMPUTED_VALUE"""),3072.58)</f>
        <v>3072.58</v>
      </c>
      <c r="J84" s="2">
        <f>IFERROR(__xludf.DUMMYFUNCTION("""COMPUTED_VALUE"""),45412.66666666667)</f>
        <v>45412.66667</v>
      </c>
      <c r="K84" s="1">
        <f>IFERROR(__xludf.DUMMYFUNCTION("""COMPUTED_VALUE"""),3075.12)</f>
        <v>3075.12</v>
      </c>
      <c r="M84" s="2">
        <f>IFERROR(__xludf.DUMMYFUNCTION("""COMPUTED_VALUE"""),45412.66666666667)</f>
        <v>45412.66667</v>
      </c>
      <c r="N84" s="1">
        <f>IFERROR(__xludf.DUMMYFUNCTION("""COMPUTED_VALUE"""),5.2963977E7)</f>
        <v>52963977</v>
      </c>
    </row>
    <row r="85">
      <c r="A85" s="2">
        <f>IFERROR(__xludf.DUMMYFUNCTION("""COMPUTED_VALUE"""),45413.66666666667)</f>
        <v>45413.66667</v>
      </c>
      <c r="B85" s="1">
        <f>IFERROR(__xludf.DUMMYFUNCTION("""COMPUTED_VALUE"""),3022.43)</f>
        <v>3022.43</v>
      </c>
      <c r="D85" s="2">
        <f>IFERROR(__xludf.DUMMYFUNCTION("""COMPUTED_VALUE"""),45413.66666666667)</f>
        <v>45413.66667</v>
      </c>
      <c r="E85" s="1">
        <f>IFERROR(__xludf.DUMMYFUNCTION("""COMPUTED_VALUE"""),3061.26)</f>
        <v>3061.26</v>
      </c>
      <c r="G85" s="2">
        <f>IFERROR(__xludf.DUMMYFUNCTION("""COMPUTED_VALUE"""),45413.66666666667)</f>
        <v>45413.66667</v>
      </c>
      <c r="H85" s="1">
        <f>IFERROR(__xludf.DUMMYFUNCTION("""COMPUTED_VALUE"""),2997.82)</f>
        <v>2997.82</v>
      </c>
      <c r="J85" s="2">
        <f>IFERROR(__xludf.DUMMYFUNCTION("""COMPUTED_VALUE"""),45413.66666666667)</f>
        <v>45413.66667</v>
      </c>
      <c r="K85" s="1">
        <f>IFERROR(__xludf.DUMMYFUNCTION("""COMPUTED_VALUE"""),3035.01)</f>
        <v>3035.01</v>
      </c>
      <c r="M85" s="2">
        <f>IFERROR(__xludf.DUMMYFUNCTION("""COMPUTED_VALUE"""),45413.66666666667)</f>
        <v>45413.66667</v>
      </c>
      <c r="N85" s="1">
        <f>IFERROR(__xludf.DUMMYFUNCTION("""COMPUTED_VALUE"""),1.06593155E8)</f>
        <v>106593155</v>
      </c>
    </row>
    <row r="86">
      <c r="A86" s="2">
        <f>IFERROR(__xludf.DUMMYFUNCTION("""COMPUTED_VALUE"""),45414.66666666667)</f>
        <v>45414.66667</v>
      </c>
      <c r="B86" s="1">
        <f>IFERROR(__xludf.DUMMYFUNCTION("""COMPUTED_VALUE"""),3042.75)</f>
        <v>3042.75</v>
      </c>
      <c r="D86" s="2">
        <f>IFERROR(__xludf.DUMMYFUNCTION("""COMPUTED_VALUE"""),45414.66666666667)</f>
        <v>45414.66667</v>
      </c>
      <c r="E86" s="1">
        <f>IFERROR(__xludf.DUMMYFUNCTION("""COMPUTED_VALUE"""),3052.52)</f>
        <v>3052.52</v>
      </c>
      <c r="G86" s="2">
        <f>IFERROR(__xludf.DUMMYFUNCTION("""COMPUTED_VALUE"""),45414.66666666667)</f>
        <v>45414.66667</v>
      </c>
      <c r="H86" s="1">
        <f>IFERROR(__xludf.DUMMYFUNCTION("""COMPUTED_VALUE"""),3026.78)</f>
        <v>3026.78</v>
      </c>
      <c r="J86" s="2">
        <f>IFERROR(__xludf.DUMMYFUNCTION("""COMPUTED_VALUE"""),45414.66666666667)</f>
        <v>45414.66667</v>
      </c>
      <c r="K86" s="1">
        <f>IFERROR(__xludf.DUMMYFUNCTION("""COMPUTED_VALUE"""),3049.83)</f>
        <v>3049.83</v>
      </c>
      <c r="M86" s="2">
        <f>IFERROR(__xludf.DUMMYFUNCTION("""COMPUTED_VALUE"""),45414.66666666667)</f>
        <v>45414.66667</v>
      </c>
      <c r="N86" s="1">
        <f>IFERROR(__xludf.DUMMYFUNCTION("""COMPUTED_VALUE"""),7.8643489E7)</f>
        <v>78643489</v>
      </c>
    </row>
    <row r="87">
      <c r="A87" s="2">
        <f>IFERROR(__xludf.DUMMYFUNCTION("""COMPUTED_VALUE"""),45415.66666666667)</f>
        <v>45415.66667</v>
      </c>
      <c r="B87" s="1">
        <f>IFERROR(__xludf.DUMMYFUNCTION("""COMPUTED_VALUE"""),3049.39)</f>
        <v>3049.39</v>
      </c>
      <c r="D87" s="2">
        <f>IFERROR(__xludf.DUMMYFUNCTION("""COMPUTED_VALUE"""),45415.66666666667)</f>
        <v>45415.66667</v>
      </c>
      <c r="E87" s="1">
        <f>IFERROR(__xludf.DUMMYFUNCTION("""COMPUTED_VALUE"""),3052.56)</f>
        <v>3052.56</v>
      </c>
      <c r="G87" s="2">
        <f>IFERROR(__xludf.DUMMYFUNCTION("""COMPUTED_VALUE"""),45415.66666666667)</f>
        <v>45415.66667</v>
      </c>
      <c r="H87" s="1">
        <f>IFERROR(__xludf.DUMMYFUNCTION("""COMPUTED_VALUE"""),3015.8)</f>
        <v>3015.8</v>
      </c>
      <c r="J87" s="2">
        <f>IFERROR(__xludf.DUMMYFUNCTION("""COMPUTED_VALUE"""),45415.66666666667)</f>
        <v>45415.66667</v>
      </c>
      <c r="K87" s="1">
        <f>IFERROR(__xludf.DUMMYFUNCTION("""COMPUTED_VALUE"""),3048.97)</f>
        <v>3048.97</v>
      </c>
      <c r="M87" s="2">
        <f>IFERROR(__xludf.DUMMYFUNCTION("""COMPUTED_VALUE"""),45415.66666666667)</f>
        <v>45415.66667</v>
      </c>
      <c r="N87" s="1">
        <f>IFERROR(__xludf.DUMMYFUNCTION("""COMPUTED_VALUE"""),6.3915744E7)</f>
        <v>63915744</v>
      </c>
    </row>
    <row r="88">
      <c r="A88" s="2">
        <f>IFERROR(__xludf.DUMMYFUNCTION("""COMPUTED_VALUE"""),45418.66666666667)</f>
        <v>45418.66667</v>
      </c>
      <c r="B88" s="1">
        <f>IFERROR(__xludf.DUMMYFUNCTION("""COMPUTED_VALUE"""),3054.91)</f>
        <v>3054.91</v>
      </c>
      <c r="D88" s="2">
        <f>IFERROR(__xludf.DUMMYFUNCTION("""COMPUTED_VALUE"""),45418.66666666667)</f>
        <v>45418.66667</v>
      </c>
      <c r="E88" s="1">
        <f>IFERROR(__xludf.DUMMYFUNCTION("""COMPUTED_VALUE"""),3063.43)</f>
        <v>3063.43</v>
      </c>
      <c r="G88" s="2">
        <f>IFERROR(__xludf.DUMMYFUNCTION("""COMPUTED_VALUE"""),45418.66666666667)</f>
        <v>45418.66667</v>
      </c>
      <c r="H88" s="1">
        <f>IFERROR(__xludf.DUMMYFUNCTION("""COMPUTED_VALUE"""),3048.99)</f>
        <v>3048.99</v>
      </c>
      <c r="J88" s="2">
        <f>IFERROR(__xludf.DUMMYFUNCTION("""COMPUTED_VALUE"""),45418.66666666667)</f>
        <v>45418.66667</v>
      </c>
      <c r="K88" s="1">
        <f>IFERROR(__xludf.DUMMYFUNCTION("""COMPUTED_VALUE"""),3061.67)</f>
        <v>3061.67</v>
      </c>
      <c r="M88" s="2">
        <f>IFERROR(__xludf.DUMMYFUNCTION("""COMPUTED_VALUE"""),45418.66666666667)</f>
        <v>45418.66667</v>
      </c>
      <c r="N88" s="1">
        <f>IFERROR(__xludf.DUMMYFUNCTION("""COMPUTED_VALUE"""),4.7318695E7)</f>
        <v>47318695</v>
      </c>
    </row>
    <row r="89">
      <c r="A89" s="2">
        <f>IFERROR(__xludf.DUMMYFUNCTION("""COMPUTED_VALUE"""),45419.66666666667)</f>
        <v>45419.66667</v>
      </c>
      <c r="B89" s="1">
        <f>IFERROR(__xludf.DUMMYFUNCTION("""COMPUTED_VALUE"""),3065.31)</f>
        <v>3065.31</v>
      </c>
      <c r="D89" s="2">
        <f>IFERROR(__xludf.DUMMYFUNCTION("""COMPUTED_VALUE"""),45419.66666666667)</f>
        <v>45419.66667</v>
      </c>
      <c r="E89" s="1">
        <f>IFERROR(__xludf.DUMMYFUNCTION("""COMPUTED_VALUE"""),3098.01)</f>
        <v>3098.01</v>
      </c>
      <c r="G89" s="2">
        <f>IFERROR(__xludf.DUMMYFUNCTION("""COMPUTED_VALUE"""),45419.66666666667)</f>
        <v>45419.66667</v>
      </c>
      <c r="H89" s="1">
        <f>IFERROR(__xludf.DUMMYFUNCTION("""COMPUTED_VALUE"""),3065.31)</f>
        <v>3065.31</v>
      </c>
      <c r="J89" s="2">
        <f>IFERROR(__xludf.DUMMYFUNCTION("""COMPUTED_VALUE"""),45419.66666666667)</f>
        <v>45419.66667</v>
      </c>
      <c r="K89" s="1">
        <f>IFERROR(__xludf.DUMMYFUNCTION("""COMPUTED_VALUE"""),3095.7)</f>
        <v>3095.7</v>
      </c>
      <c r="M89" s="2">
        <f>IFERROR(__xludf.DUMMYFUNCTION("""COMPUTED_VALUE"""),45419.66666666667)</f>
        <v>45419.66667</v>
      </c>
      <c r="N89" s="1">
        <f>IFERROR(__xludf.DUMMYFUNCTION("""COMPUTED_VALUE"""),5.6415335E7)</f>
        <v>56415335</v>
      </c>
    </row>
    <row r="90">
      <c r="A90" s="2">
        <f>IFERROR(__xludf.DUMMYFUNCTION("""COMPUTED_VALUE"""),45420.66666666667)</f>
        <v>45420.66667</v>
      </c>
      <c r="B90" s="1">
        <f>IFERROR(__xludf.DUMMYFUNCTION("""COMPUTED_VALUE"""),3111.16)</f>
        <v>3111.16</v>
      </c>
      <c r="D90" s="2">
        <f>IFERROR(__xludf.DUMMYFUNCTION("""COMPUTED_VALUE"""),45420.66666666667)</f>
        <v>45420.66667</v>
      </c>
      <c r="E90" s="1">
        <f>IFERROR(__xludf.DUMMYFUNCTION("""COMPUTED_VALUE"""),3114.75)</f>
        <v>3114.75</v>
      </c>
      <c r="G90" s="2">
        <f>IFERROR(__xludf.DUMMYFUNCTION("""COMPUTED_VALUE"""),45420.66666666667)</f>
        <v>45420.66667</v>
      </c>
      <c r="H90" s="1">
        <f>IFERROR(__xludf.DUMMYFUNCTION("""COMPUTED_VALUE"""),3078.32)</f>
        <v>3078.32</v>
      </c>
      <c r="J90" s="2">
        <f>IFERROR(__xludf.DUMMYFUNCTION("""COMPUTED_VALUE"""),45420.66666666667)</f>
        <v>45420.66667</v>
      </c>
      <c r="K90" s="1">
        <f>IFERROR(__xludf.DUMMYFUNCTION("""COMPUTED_VALUE"""),3089.46)</f>
        <v>3089.46</v>
      </c>
      <c r="M90" s="2">
        <f>IFERROR(__xludf.DUMMYFUNCTION("""COMPUTED_VALUE"""),45420.66666666667)</f>
        <v>45420.66667</v>
      </c>
      <c r="N90" s="1">
        <f>IFERROR(__xludf.DUMMYFUNCTION("""COMPUTED_VALUE"""),5.798681E7)</f>
        <v>57986810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IFERROR(__xludf.DUMMYFUNCTION("""COMPUTED_VALUE"""),3089.64)</f>
        <v>3089.64</v>
      </c>
      <c r="D91" s="2">
        <f>IFERROR(__xludf.DUMMYFUNCTION("""COMPUTED_VALUE"""),45421.66666666667)</f>
        <v>45421.66667</v>
      </c>
      <c r="E91" s="1">
        <f>IFERROR(__xludf.DUMMYFUNCTION("""COMPUTED_VALUE"""),3133.41)</f>
        <v>3133.41</v>
      </c>
      <c r="G91" s="2">
        <f>IFERROR(__xludf.DUMMYFUNCTION("""COMPUTED_VALUE"""),45421.66666666667)</f>
        <v>45421.66667</v>
      </c>
      <c r="H91" s="1">
        <f>IFERROR(__xludf.DUMMYFUNCTION("""COMPUTED_VALUE"""),3087.68)</f>
        <v>3087.68</v>
      </c>
      <c r="J91" s="2">
        <f>IFERROR(__xludf.DUMMYFUNCTION("""COMPUTED_VALUE"""),45421.66666666667)</f>
        <v>45421.66667</v>
      </c>
      <c r="K91" s="1">
        <f>IFERROR(__xludf.DUMMYFUNCTION("""COMPUTED_VALUE"""),3131.04)</f>
        <v>3131.04</v>
      </c>
      <c r="M91" s="2">
        <f>IFERROR(__xludf.DUMMYFUNCTION("""COMPUTED_VALUE"""),45421.66666666667)</f>
        <v>45421.66667</v>
      </c>
      <c r="N91" s="1">
        <f>IFERROR(__xludf.DUMMYFUNCTION("""COMPUTED_VALUE"""),5.7332882E7)</f>
        <v>57332882</v>
      </c>
    </row>
    <row r="92">
      <c r="A92" s="2">
        <f>IFERROR(__xludf.DUMMYFUNCTION("""COMPUTED_VALUE"""),45422.66666666667)</f>
        <v>45422.66667</v>
      </c>
      <c r="B92" s="1">
        <f>IFERROR(__xludf.DUMMYFUNCTION("""COMPUTED_VALUE"""),3132.89)</f>
        <v>3132.89</v>
      </c>
      <c r="D92" s="2">
        <f>IFERROR(__xludf.DUMMYFUNCTION("""COMPUTED_VALUE"""),45422.66666666667)</f>
        <v>45422.66667</v>
      </c>
      <c r="E92" s="1">
        <f>IFERROR(__xludf.DUMMYFUNCTION("""COMPUTED_VALUE"""),3153.33)</f>
        <v>3153.33</v>
      </c>
      <c r="G92" s="2">
        <f>IFERROR(__xludf.DUMMYFUNCTION("""COMPUTED_VALUE"""),45422.66666666667)</f>
        <v>45422.66667</v>
      </c>
      <c r="H92" s="1">
        <f>IFERROR(__xludf.DUMMYFUNCTION("""COMPUTED_VALUE"""),3131.45)</f>
        <v>3131.45</v>
      </c>
      <c r="J92" s="2">
        <f>IFERROR(__xludf.DUMMYFUNCTION("""COMPUTED_VALUE"""),45422.66666666667)</f>
        <v>45422.66667</v>
      </c>
      <c r="K92" s="1">
        <f>IFERROR(__xludf.DUMMYFUNCTION("""COMPUTED_VALUE"""),3150.57)</f>
        <v>3150.57</v>
      </c>
      <c r="M92" s="2">
        <f>IFERROR(__xludf.DUMMYFUNCTION("""COMPUTED_VALUE"""),45422.66666666667)</f>
        <v>45422.66667</v>
      </c>
      <c r="N92" s="1">
        <f>IFERROR(__xludf.DUMMYFUNCTION("""COMPUTED_VALUE"""),5.0185488E7)</f>
        <v>50185488</v>
      </c>
    </row>
    <row r="93">
      <c r="A93" s="2">
        <f>IFERROR(__xludf.DUMMYFUNCTION("""COMPUTED_VALUE"""),45425.66666666667)</f>
        <v>45425.66667</v>
      </c>
      <c r="B93" s="1">
        <f>IFERROR(__xludf.DUMMYFUNCTION("""COMPUTED_VALUE"""),3150.7)</f>
        <v>3150.7</v>
      </c>
      <c r="D93" s="2">
        <f>IFERROR(__xludf.DUMMYFUNCTION("""COMPUTED_VALUE"""),45425.66666666667)</f>
        <v>45425.66667</v>
      </c>
      <c r="E93" s="1">
        <f>IFERROR(__xludf.DUMMYFUNCTION("""COMPUTED_VALUE"""),3162.39)</f>
        <v>3162.39</v>
      </c>
      <c r="G93" s="2">
        <f>IFERROR(__xludf.DUMMYFUNCTION("""COMPUTED_VALUE"""),45425.66666666667)</f>
        <v>45425.66667</v>
      </c>
      <c r="H93" s="1">
        <f>IFERROR(__xludf.DUMMYFUNCTION("""COMPUTED_VALUE"""),3131.44)</f>
        <v>3131.44</v>
      </c>
      <c r="J93" s="2">
        <f>IFERROR(__xludf.DUMMYFUNCTION("""COMPUTED_VALUE"""),45425.66666666667)</f>
        <v>45425.66667</v>
      </c>
      <c r="K93" s="1">
        <f>IFERROR(__xludf.DUMMYFUNCTION("""COMPUTED_VALUE"""),3146.4)</f>
        <v>3146.4</v>
      </c>
      <c r="M93" s="2">
        <f>IFERROR(__xludf.DUMMYFUNCTION("""COMPUTED_VALUE"""),45425.66666666667)</f>
        <v>45425.66667</v>
      </c>
      <c r="N93" s="1">
        <f>IFERROR(__xludf.DUMMYFUNCTION("""COMPUTED_VALUE"""),5.2244556E7)</f>
        <v>52244556</v>
      </c>
    </row>
    <row r="94">
      <c r="A94" s="2">
        <f>IFERROR(__xludf.DUMMYFUNCTION("""COMPUTED_VALUE"""),45426.66666666667)</f>
        <v>45426.66667</v>
      </c>
      <c r="B94" s="1">
        <f>IFERROR(__xludf.DUMMYFUNCTION("""COMPUTED_VALUE"""),3148.21)</f>
        <v>3148.21</v>
      </c>
      <c r="D94" s="2">
        <f>IFERROR(__xludf.DUMMYFUNCTION("""COMPUTED_VALUE"""),45426.66666666667)</f>
        <v>45426.66667</v>
      </c>
      <c r="E94" s="1">
        <f>IFERROR(__xludf.DUMMYFUNCTION("""COMPUTED_VALUE"""),3161.71)</f>
        <v>3161.71</v>
      </c>
      <c r="G94" s="2">
        <f>IFERROR(__xludf.DUMMYFUNCTION("""COMPUTED_VALUE"""),45426.66666666667)</f>
        <v>45426.66667</v>
      </c>
      <c r="H94" s="1">
        <f>IFERROR(__xludf.DUMMYFUNCTION("""COMPUTED_VALUE"""),3126.07)</f>
        <v>3126.07</v>
      </c>
      <c r="J94" s="2">
        <f>IFERROR(__xludf.DUMMYFUNCTION("""COMPUTED_VALUE"""),45426.66666666667)</f>
        <v>45426.66667</v>
      </c>
      <c r="K94" s="1">
        <f>IFERROR(__xludf.DUMMYFUNCTION("""COMPUTED_VALUE"""),3149.56)</f>
        <v>3149.56</v>
      </c>
      <c r="M94" s="2">
        <f>IFERROR(__xludf.DUMMYFUNCTION("""COMPUTED_VALUE"""),45426.66666666667)</f>
        <v>45426.66667</v>
      </c>
      <c r="N94" s="1">
        <f>IFERROR(__xludf.DUMMYFUNCTION("""COMPUTED_VALUE"""),5.9108514E7)</f>
        <v>59108514</v>
      </c>
    </row>
    <row r="95">
      <c r="A95" s="2">
        <f>IFERROR(__xludf.DUMMYFUNCTION("""COMPUTED_VALUE"""),45427.66666666667)</f>
        <v>45427.66667</v>
      </c>
      <c r="B95" s="1">
        <f>IFERROR(__xludf.DUMMYFUNCTION("""COMPUTED_VALUE"""),3151.93)</f>
        <v>3151.93</v>
      </c>
      <c r="D95" s="2">
        <f>IFERROR(__xludf.DUMMYFUNCTION("""COMPUTED_VALUE"""),45427.66666666667)</f>
        <v>45427.66667</v>
      </c>
      <c r="E95" s="1">
        <f>IFERROR(__xludf.DUMMYFUNCTION("""COMPUTED_VALUE"""),3184.35)</f>
        <v>3184.35</v>
      </c>
      <c r="G95" s="2">
        <f>IFERROR(__xludf.DUMMYFUNCTION("""COMPUTED_VALUE"""),45427.66666666667)</f>
        <v>45427.66667</v>
      </c>
      <c r="H95" s="1">
        <f>IFERROR(__xludf.DUMMYFUNCTION("""COMPUTED_VALUE"""),3151.93)</f>
        <v>3151.93</v>
      </c>
      <c r="J95" s="2">
        <f>IFERROR(__xludf.DUMMYFUNCTION("""COMPUTED_VALUE"""),45427.66666666667)</f>
        <v>45427.66667</v>
      </c>
      <c r="K95" s="1">
        <f>IFERROR(__xludf.DUMMYFUNCTION("""COMPUTED_VALUE"""),3173.09)</f>
        <v>3173.09</v>
      </c>
      <c r="M95" s="2">
        <f>IFERROR(__xludf.DUMMYFUNCTION("""COMPUTED_VALUE"""),45427.66666666667)</f>
        <v>45427.66667</v>
      </c>
      <c r="N95" s="1">
        <f>IFERROR(__xludf.DUMMYFUNCTION("""COMPUTED_VALUE"""),5.1378069E7)</f>
        <v>51378069</v>
      </c>
    </row>
    <row r="96">
      <c r="A96" s="2">
        <f>IFERROR(__xludf.DUMMYFUNCTION("""COMPUTED_VALUE"""),45428.66666666667)</f>
        <v>45428.66667</v>
      </c>
      <c r="B96" s="1">
        <f>IFERROR(__xludf.DUMMYFUNCTION("""COMPUTED_VALUE"""),3173.31)</f>
        <v>3173.31</v>
      </c>
      <c r="D96" s="2">
        <f>IFERROR(__xludf.DUMMYFUNCTION("""COMPUTED_VALUE"""),45428.66666666667)</f>
        <v>45428.66667</v>
      </c>
      <c r="E96" s="1">
        <f>IFERROR(__xludf.DUMMYFUNCTION("""COMPUTED_VALUE"""),3210.39)</f>
        <v>3210.39</v>
      </c>
      <c r="G96" s="2">
        <f>IFERROR(__xludf.DUMMYFUNCTION("""COMPUTED_VALUE"""),45428.66666666667)</f>
        <v>45428.66667</v>
      </c>
      <c r="H96" s="1">
        <f>IFERROR(__xludf.DUMMYFUNCTION("""COMPUTED_VALUE"""),3173.31)</f>
        <v>3173.31</v>
      </c>
      <c r="J96" s="2">
        <f>IFERROR(__xludf.DUMMYFUNCTION("""COMPUTED_VALUE"""),45428.66666666667)</f>
        <v>45428.66667</v>
      </c>
      <c r="K96" s="1">
        <f>IFERROR(__xludf.DUMMYFUNCTION("""COMPUTED_VALUE"""),3182.89)</f>
        <v>3182.89</v>
      </c>
      <c r="M96" s="2">
        <f>IFERROR(__xludf.DUMMYFUNCTION("""COMPUTED_VALUE"""),45428.66666666667)</f>
        <v>45428.66667</v>
      </c>
      <c r="N96" s="1">
        <f>IFERROR(__xludf.DUMMYFUNCTION("""COMPUTED_VALUE"""),5.7205316E7)</f>
        <v>57205316</v>
      </c>
    </row>
    <row r="97">
      <c r="A97" s="2">
        <f>IFERROR(__xludf.DUMMYFUNCTION("""COMPUTED_VALUE"""),45429.66666666667)</f>
        <v>45429.66667</v>
      </c>
      <c r="B97" s="1">
        <f>IFERROR(__xludf.DUMMYFUNCTION("""COMPUTED_VALUE"""),3185.21)</f>
        <v>3185.21</v>
      </c>
      <c r="D97" s="2">
        <f>IFERROR(__xludf.DUMMYFUNCTION("""COMPUTED_VALUE"""),45429.66666666667)</f>
        <v>45429.66667</v>
      </c>
      <c r="E97" s="1">
        <f>IFERROR(__xludf.DUMMYFUNCTION("""COMPUTED_VALUE"""),3200.6)</f>
        <v>3200.6</v>
      </c>
      <c r="G97" s="2">
        <f>IFERROR(__xludf.DUMMYFUNCTION("""COMPUTED_VALUE"""),45429.66666666667)</f>
        <v>45429.66667</v>
      </c>
      <c r="H97" s="1">
        <f>IFERROR(__xludf.DUMMYFUNCTION("""COMPUTED_VALUE"""),3178.09)</f>
        <v>3178.09</v>
      </c>
      <c r="J97" s="2">
        <f>IFERROR(__xludf.DUMMYFUNCTION("""COMPUTED_VALUE"""),45429.66666666667)</f>
        <v>45429.66667</v>
      </c>
      <c r="K97" s="1">
        <f>IFERROR(__xludf.DUMMYFUNCTION("""COMPUTED_VALUE"""),3198.56)</f>
        <v>3198.56</v>
      </c>
      <c r="M97" s="2">
        <f>IFERROR(__xludf.DUMMYFUNCTION("""COMPUTED_VALUE"""),45429.66666666667)</f>
        <v>45429.66667</v>
      </c>
      <c r="N97" s="1">
        <f>IFERROR(__xludf.DUMMYFUNCTION("""COMPUTED_VALUE"""),5.0598218E7)</f>
        <v>50598218</v>
      </c>
    </row>
    <row r="98">
      <c r="A98" s="2">
        <f>IFERROR(__xludf.DUMMYFUNCTION("""COMPUTED_VALUE"""),45432.66666666667)</f>
        <v>45432.66667</v>
      </c>
      <c r="B98" s="1">
        <f>IFERROR(__xludf.DUMMYFUNCTION("""COMPUTED_VALUE"""),3198.45)</f>
        <v>3198.45</v>
      </c>
      <c r="D98" s="2">
        <f>IFERROR(__xludf.DUMMYFUNCTION("""COMPUTED_VALUE"""),45432.66666666667)</f>
        <v>45432.66667</v>
      </c>
      <c r="E98" s="1">
        <f>IFERROR(__xludf.DUMMYFUNCTION("""COMPUTED_VALUE"""),3199.12)</f>
        <v>3199.12</v>
      </c>
      <c r="G98" s="2">
        <f>IFERROR(__xludf.DUMMYFUNCTION("""COMPUTED_VALUE"""),45432.66666666667)</f>
        <v>45432.66667</v>
      </c>
      <c r="H98" s="1">
        <f>IFERROR(__xludf.DUMMYFUNCTION("""COMPUTED_VALUE"""),3165.44)</f>
        <v>3165.44</v>
      </c>
      <c r="J98" s="2">
        <f>IFERROR(__xludf.DUMMYFUNCTION("""COMPUTED_VALUE"""),45432.66666666667)</f>
        <v>45432.66667</v>
      </c>
      <c r="K98" s="1">
        <f>IFERROR(__xludf.DUMMYFUNCTION("""COMPUTED_VALUE"""),3168.83)</f>
        <v>3168.83</v>
      </c>
      <c r="M98" s="2">
        <f>IFERROR(__xludf.DUMMYFUNCTION("""COMPUTED_VALUE"""),45432.66666666667)</f>
        <v>45432.66667</v>
      </c>
      <c r="N98" s="1">
        <f>IFERROR(__xludf.DUMMYFUNCTION("""COMPUTED_VALUE"""),4.5253797E7)</f>
        <v>45253797</v>
      </c>
    </row>
    <row r="99">
      <c r="A99" s="2">
        <f>IFERROR(__xludf.DUMMYFUNCTION("""COMPUTED_VALUE"""),45433.66666666667)</f>
        <v>45433.66667</v>
      </c>
      <c r="B99" s="1">
        <f>IFERROR(__xludf.DUMMYFUNCTION("""COMPUTED_VALUE"""),3170.38)</f>
        <v>3170.38</v>
      </c>
      <c r="D99" s="2">
        <f>IFERROR(__xludf.DUMMYFUNCTION("""COMPUTED_VALUE"""),45433.66666666667)</f>
        <v>45433.66667</v>
      </c>
      <c r="E99" s="1">
        <f>IFERROR(__xludf.DUMMYFUNCTION("""COMPUTED_VALUE"""),3191.15)</f>
        <v>3191.15</v>
      </c>
      <c r="G99" s="2">
        <f>IFERROR(__xludf.DUMMYFUNCTION("""COMPUTED_VALUE"""),45433.66666666667)</f>
        <v>45433.66667</v>
      </c>
      <c r="H99" s="1">
        <f>IFERROR(__xludf.DUMMYFUNCTION("""COMPUTED_VALUE"""),3162.61)</f>
        <v>3162.61</v>
      </c>
      <c r="J99" s="2">
        <f>IFERROR(__xludf.DUMMYFUNCTION("""COMPUTED_VALUE"""),45433.66666666667)</f>
        <v>45433.66667</v>
      </c>
      <c r="K99" s="1">
        <f>IFERROR(__xludf.DUMMYFUNCTION("""COMPUTED_VALUE"""),3186.51)</f>
        <v>3186.51</v>
      </c>
      <c r="M99" s="2">
        <f>IFERROR(__xludf.DUMMYFUNCTION("""COMPUTED_VALUE"""),45433.66666666667)</f>
        <v>45433.66667</v>
      </c>
      <c r="N99" s="1">
        <f>IFERROR(__xludf.DUMMYFUNCTION("""COMPUTED_VALUE"""),4.6493528E7)</f>
        <v>46493528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IFERROR(__xludf.DUMMYFUNCTION("""COMPUTED_VALUE"""),3182.96)</f>
        <v>3182.96</v>
      </c>
      <c r="D100" s="2">
        <f>IFERROR(__xludf.DUMMYFUNCTION("""COMPUTED_VALUE"""),45434.66666666667)</f>
        <v>45434.66667</v>
      </c>
      <c r="E100" s="1">
        <f>IFERROR(__xludf.DUMMYFUNCTION("""COMPUTED_VALUE"""),3198.46)</f>
        <v>3198.46</v>
      </c>
      <c r="G100" s="2">
        <f>IFERROR(__xludf.DUMMYFUNCTION("""COMPUTED_VALUE"""),45434.66666666667)</f>
        <v>45434.66667</v>
      </c>
      <c r="H100" s="1">
        <f>IFERROR(__xludf.DUMMYFUNCTION("""COMPUTED_VALUE"""),3174.23)</f>
        <v>3174.23</v>
      </c>
      <c r="J100" s="2">
        <f>IFERROR(__xludf.DUMMYFUNCTION("""COMPUTED_VALUE"""),45434.66666666667)</f>
        <v>45434.66667</v>
      </c>
      <c r="K100" s="1">
        <f>IFERROR(__xludf.DUMMYFUNCTION("""COMPUTED_VALUE"""),3178.19)</f>
        <v>3178.19</v>
      </c>
      <c r="M100" s="2">
        <f>IFERROR(__xludf.DUMMYFUNCTION("""COMPUTED_VALUE"""),45434.66666666667)</f>
        <v>45434.66667</v>
      </c>
      <c r="N100" s="1">
        <f>IFERROR(__xludf.DUMMYFUNCTION("""COMPUTED_VALUE"""),4.2186933E7)</f>
        <v>42186933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IFERROR(__xludf.DUMMYFUNCTION("""COMPUTED_VALUE"""),3174.02)</f>
        <v>3174.02</v>
      </c>
      <c r="D101" s="2">
        <f>IFERROR(__xludf.DUMMYFUNCTION("""COMPUTED_VALUE"""),45435.66666666667)</f>
        <v>45435.66667</v>
      </c>
      <c r="E101" s="1">
        <f>IFERROR(__xludf.DUMMYFUNCTION("""COMPUTED_VALUE"""),3174.02)</f>
        <v>3174.02</v>
      </c>
      <c r="G101" s="2">
        <f>IFERROR(__xludf.DUMMYFUNCTION("""COMPUTED_VALUE"""),45435.66666666667)</f>
        <v>45435.66667</v>
      </c>
      <c r="H101" s="1">
        <f>IFERROR(__xludf.DUMMYFUNCTION("""COMPUTED_VALUE"""),3144.53)</f>
        <v>3144.53</v>
      </c>
      <c r="J101" s="2">
        <f>IFERROR(__xludf.DUMMYFUNCTION("""COMPUTED_VALUE"""),45435.66666666667)</f>
        <v>45435.66667</v>
      </c>
      <c r="K101" s="1">
        <f>IFERROR(__xludf.DUMMYFUNCTION("""COMPUTED_VALUE"""),3147.13)</f>
        <v>3147.13</v>
      </c>
      <c r="M101" s="2">
        <f>IFERROR(__xludf.DUMMYFUNCTION("""COMPUTED_VALUE"""),45435.66666666667)</f>
        <v>45435.66667</v>
      </c>
      <c r="N101" s="1">
        <f>IFERROR(__xludf.DUMMYFUNCTION("""COMPUTED_VALUE"""),5.0556181E7)</f>
        <v>50556181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IFERROR(__xludf.DUMMYFUNCTION("""COMPUTED_VALUE"""),3150.33)</f>
        <v>3150.33</v>
      </c>
      <c r="D102" s="2">
        <f>IFERROR(__xludf.DUMMYFUNCTION("""COMPUTED_VALUE"""),45436.66666666667)</f>
        <v>45436.66667</v>
      </c>
      <c r="E102" s="1">
        <f>IFERROR(__xludf.DUMMYFUNCTION("""COMPUTED_VALUE"""),3158.48)</f>
        <v>3158.48</v>
      </c>
      <c r="G102" s="2">
        <f>IFERROR(__xludf.DUMMYFUNCTION("""COMPUTED_VALUE"""),45436.66666666667)</f>
        <v>45436.66667</v>
      </c>
      <c r="H102" s="1">
        <f>IFERROR(__xludf.DUMMYFUNCTION("""COMPUTED_VALUE"""),3101.12)</f>
        <v>3101.12</v>
      </c>
      <c r="J102" s="2">
        <f>IFERROR(__xludf.DUMMYFUNCTION("""COMPUTED_VALUE"""),45436.66666666667)</f>
        <v>45436.66667</v>
      </c>
      <c r="K102" s="1">
        <f>IFERROR(__xludf.DUMMYFUNCTION("""COMPUTED_VALUE"""),3102.95)</f>
        <v>3102.95</v>
      </c>
      <c r="M102" s="2">
        <f>IFERROR(__xludf.DUMMYFUNCTION("""COMPUTED_VALUE"""),45436.66666666667)</f>
        <v>45436.66667</v>
      </c>
      <c r="N102" s="1">
        <f>IFERROR(__xludf.DUMMYFUNCTION("""COMPUTED_VALUE"""),4.9534787E7)</f>
        <v>49534787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IFERROR(__xludf.DUMMYFUNCTION("""COMPUTED_VALUE"""),3101.07)</f>
        <v>3101.07</v>
      </c>
      <c r="D103" s="2">
        <f>IFERROR(__xludf.DUMMYFUNCTION("""COMPUTED_VALUE"""),45440.66666666667)</f>
        <v>45440.66667</v>
      </c>
      <c r="E103" s="1">
        <f>IFERROR(__xludf.DUMMYFUNCTION("""COMPUTED_VALUE"""),3101.07)</f>
        <v>3101.07</v>
      </c>
      <c r="G103" s="2">
        <f>IFERROR(__xludf.DUMMYFUNCTION("""COMPUTED_VALUE"""),45440.66666666667)</f>
        <v>45440.66667</v>
      </c>
      <c r="H103" s="1">
        <f>IFERROR(__xludf.DUMMYFUNCTION("""COMPUTED_VALUE"""),3068.64)</f>
        <v>3068.64</v>
      </c>
      <c r="J103" s="2">
        <f>IFERROR(__xludf.DUMMYFUNCTION("""COMPUTED_VALUE"""),45440.66666666667)</f>
        <v>45440.66667</v>
      </c>
      <c r="K103" s="1">
        <f>IFERROR(__xludf.DUMMYFUNCTION("""COMPUTED_VALUE"""),3077.06)</f>
        <v>3077.06</v>
      </c>
      <c r="M103" s="2">
        <f>IFERROR(__xludf.DUMMYFUNCTION("""COMPUTED_VALUE"""),45440.66666666667)</f>
        <v>45440.66667</v>
      </c>
      <c r="N103" s="1">
        <f>IFERROR(__xludf.DUMMYFUNCTION("""COMPUTED_VALUE"""),5.0808698E7)</f>
        <v>50808698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IFERROR(__xludf.DUMMYFUNCTION("""COMPUTED_VALUE"""),3073.13)</f>
        <v>3073.13</v>
      </c>
      <c r="D104" s="2">
        <f>IFERROR(__xludf.DUMMYFUNCTION("""COMPUTED_VALUE"""),45441.66666666667)</f>
        <v>45441.66667</v>
      </c>
      <c r="E104" s="1">
        <f>IFERROR(__xludf.DUMMYFUNCTION("""COMPUTED_VALUE"""),3073.13)</f>
        <v>3073.13</v>
      </c>
      <c r="G104" s="2">
        <f>IFERROR(__xludf.DUMMYFUNCTION("""COMPUTED_VALUE"""),45441.66666666667)</f>
        <v>45441.66667</v>
      </c>
      <c r="H104" s="1">
        <f>IFERROR(__xludf.DUMMYFUNCTION("""COMPUTED_VALUE"""),2956.44)</f>
        <v>2956.44</v>
      </c>
      <c r="J104" s="2">
        <f>IFERROR(__xludf.DUMMYFUNCTION("""COMPUTED_VALUE"""),45441.66666666667)</f>
        <v>45441.66667</v>
      </c>
      <c r="K104" s="1">
        <f>IFERROR(__xludf.DUMMYFUNCTION("""COMPUTED_VALUE"""),3013.46)</f>
        <v>3013.46</v>
      </c>
      <c r="M104" s="2">
        <f>IFERROR(__xludf.DUMMYFUNCTION("""COMPUTED_VALUE"""),45441.66666666667)</f>
        <v>45441.66667</v>
      </c>
      <c r="N104" s="1">
        <f>IFERROR(__xludf.DUMMYFUNCTION("""COMPUTED_VALUE"""),6.5035844E7)</f>
        <v>65035844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IFERROR(__xludf.DUMMYFUNCTION("""COMPUTED_VALUE"""),3009.8)</f>
        <v>3009.8</v>
      </c>
      <c r="D105" s="2">
        <f>IFERROR(__xludf.DUMMYFUNCTION("""COMPUTED_VALUE"""),45442.66666666667)</f>
        <v>45442.66667</v>
      </c>
      <c r="E105" s="1">
        <f>IFERROR(__xludf.DUMMYFUNCTION("""COMPUTED_VALUE"""),3031.3)</f>
        <v>3031.3</v>
      </c>
      <c r="G105" s="2">
        <f>IFERROR(__xludf.DUMMYFUNCTION("""COMPUTED_VALUE"""),45442.66666666667)</f>
        <v>45442.66667</v>
      </c>
      <c r="H105" s="1">
        <f>IFERROR(__xludf.DUMMYFUNCTION("""COMPUTED_VALUE"""),2990.8)</f>
        <v>2990.8</v>
      </c>
      <c r="J105" s="2">
        <f>IFERROR(__xludf.DUMMYFUNCTION("""COMPUTED_VALUE"""),45442.66666666667)</f>
        <v>45442.66667</v>
      </c>
      <c r="K105" s="1">
        <f>IFERROR(__xludf.DUMMYFUNCTION("""COMPUTED_VALUE"""),3017.99)</f>
        <v>3017.99</v>
      </c>
      <c r="M105" s="2">
        <f>IFERROR(__xludf.DUMMYFUNCTION("""COMPUTED_VALUE"""),45442.66666666667)</f>
        <v>45442.66667</v>
      </c>
      <c r="N105" s="1">
        <f>IFERROR(__xludf.DUMMYFUNCTION("""COMPUTED_VALUE"""),6.1117838E7)</f>
        <v>61117838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IFERROR(__xludf.DUMMYFUNCTION("""COMPUTED_VALUE"""),3031.69)</f>
        <v>3031.69</v>
      </c>
      <c r="D106" s="2">
        <f>IFERROR(__xludf.DUMMYFUNCTION("""COMPUTED_VALUE"""),45443.66666666667)</f>
        <v>45443.66667</v>
      </c>
      <c r="E106" s="1">
        <f>IFERROR(__xludf.DUMMYFUNCTION("""COMPUTED_VALUE"""),3113.77)</f>
        <v>3113.77</v>
      </c>
      <c r="G106" s="2">
        <f>IFERROR(__xludf.DUMMYFUNCTION("""COMPUTED_VALUE"""),45443.66666666667)</f>
        <v>45443.66667</v>
      </c>
      <c r="H106" s="1">
        <f>IFERROR(__xludf.DUMMYFUNCTION("""COMPUTED_VALUE"""),3028.61)</f>
        <v>3028.61</v>
      </c>
      <c r="J106" s="2">
        <f>IFERROR(__xludf.DUMMYFUNCTION("""COMPUTED_VALUE"""),45443.66666666667)</f>
        <v>45443.66667</v>
      </c>
      <c r="K106" s="1">
        <f>IFERROR(__xludf.DUMMYFUNCTION("""COMPUTED_VALUE"""),3107.41)</f>
        <v>3107.41</v>
      </c>
      <c r="M106" s="2">
        <f>IFERROR(__xludf.DUMMYFUNCTION("""COMPUTED_VALUE"""),45443.66666666667)</f>
        <v>45443.66667</v>
      </c>
      <c r="N106" s="1">
        <f>IFERROR(__xludf.DUMMYFUNCTION("""COMPUTED_VALUE"""),8.4166818E7)</f>
        <v>84166818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IFERROR(__xludf.DUMMYFUNCTION("""COMPUTED_VALUE"""),3104.95)</f>
        <v>3104.95</v>
      </c>
      <c r="D107" s="2">
        <f>IFERROR(__xludf.DUMMYFUNCTION("""COMPUTED_VALUE"""),45446.66666666667)</f>
        <v>45446.66667</v>
      </c>
      <c r="E107" s="1">
        <f>IFERROR(__xludf.DUMMYFUNCTION("""COMPUTED_VALUE"""),3117.81)</f>
        <v>3117.81</v>
      </c>
      <c r="G107" s="2">
        <f>IFERROR(__xludf.DUMMYFUNCTION("""COMPUTED_VALUE"""),45446.66666666667)</f>
        <v>45446.66667</v>
      </c>
      <c r="H107" s="1">
        <f>IFERROR(__xludf.DUMMYFUNCTION("""COMPUTED_VALUE"""),3088.15)</f>
        <v>3088.15</v>
      </c>
      <c r="J107" s="2">
        <f>IFERROR(__xludf.DUMMYFUNCTION("""COMPUTED_VALUE"""),45446.66666666667)</f>
        <v>45446.66667</v>
      </c>
      <c r="K107" s="1">
        <f>IFERROR(__xludf.DUMMYFUNCTION("""COMPUTED_VALUE"""),3108.35)</f>
        <v>3108.35</v>
      </c>
      <c r="M107" s="2">
        <f>IFERROR(__xludf.DUMMYFUNCTION("""COMPUTED_VALUE"""),45446.66666666667)</f>
        <v>45446.66667</v>
      </c>
      <c r="N107" s="1">
        <f>IFERROR(__xludf.DUMMYFUNCTION("""COMPUTED_VALUE"""),5.2984154E7)</f>
        <v>52984154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IFERROR(__xludf.DUMMYFUNCTION("""COMPUTED_VALUE"""),3105.18)</f>
        <v>3105.18</v>
      </c>
      <c r="D108" s="2">
        <f>IFERROR(__xludf.DUMMYFUNCTION("""COMPUTED_VALUE"""),45447.66666666667)</f>
        <v>45447.66667</v>
      </c>
      <c r="E108" s="1">
        <f>IFERROR(__xludf.DUMMYFUNCTION("""COMPUTED_VALUE"""),3133.68)</f>
        <v>3133.68</v>
      </c>
      <c r="G108" s="2">
        <f>IFERROR(__xludf.DUMMYFUNCTION("""COMPUTED_VALUE"""),45447.66666666667)</f>
        <v>45447.66667</v>
      </c>
      <c r="H108" s="1">
        <f>IFERROR(__xludf.DUMMYFUNCTION("""COMPUTED_VALUE"""),3088.43)</f>
        <v>3088.43</v>
      </c>
      <c r="J108" s="2">
        <f>IFERROR(__xludf.DUMMYFUNCTION("""COMPUTED_VALUE"""),45447.66666666667)</f>
        <v>45447.66667</v>
      </c>
      <c r="K108" s="1">
        <f>IFERROR(__xludf.DUMMYFUNCTION("""COMPUTED_VALUE"""),3125.19)</f>
        <v>3125.19</v>
      </c>
      <c r="M108" s="2">
        <f>IFERROR(__xludf.DUMMYFUNCTION("""COMPUTED_VALUE"""),45447.66666666667)</f>
        <v>45447.66667</v>
      </c>
      <c r="N108" s="1">
        <f>IFERROR(__xludf.DUMMYFUNCTION("""COMPUTED_VALUE"""),4.6455185E7)</f>
        <v>46455185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IFERROR(__xludf.DUMMYFUNCTION("""COMPUTED_VALUE"""),3130.04)</f>
        <v>3130.04</v>
      </c>
      <c r="D109" s="2">
        <f>IFERROR(__xludf.DUMMYFUNCTION("""COMPUTED_VALUE"""),45448.66666666667)</f>
        <v>45448.66667</v>
      </c>
      <c r="E109" s="1">
        <f>IFERROR(__xludf.DUMMYFUNCTION("""COMPUTED_VALUE"""),3138.73)</f>
        <v>3138.73</v>
      </c>
      <c r="G109" s="2">
        <f>IFERROR(__xludf.DUMMYFUNCTION("""COMPUTED_VALUE"""),45448.66666666667)</f>
        <v>45448.66667</v>
      </c>
      <c r="H109" s="1">
        <f>IFERROR(__xludf.DUMMYFUNCTION("""COMPUTED_VALUE"""),3097.32)</f>
        <v>3097.32</v>
      </c>
      <c r="J109" s="2">
        <f>IFERROR(__xludf.DUMMYFUNCTION("""COMPUTED_VALUE"""),45448.66666666667)</f>
        <v>45448.66667</v>
      </c>
      <c r="K109" s="1">
        <f>IFERROR(__xludf.DUMMYFUNCTION("""COMPUTED_VALUE"""),3126.44)</f>
        <v>3126.44</v>
      </c>
      <c r="M109" s="2">
        <f>IFERROR(__xludf.DUMMYFUNCTION("""COMPUTED_VALUE"""),45448.66666666667)</f>
        <v>45448.66667</v>
      </c>
      <c r="N109" s="1">
        <f>IFERROR(__xludf.DUMMYFUNCTION("""COMPUTED_VALUE"""),4.8280642E7)</f>
        <v>48280642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IFERROR(__xludf.DUMMYFUNCTION("""COMPUTED_VALUE"""),3123.93)</f>
        <v>3123.93</v>
      </c>
      <c r="D110" s="2">
        <f>IFERROR(__xludf.DUMMYFUNCTION("""COMPUTED_VALUE"""),45449.66666666667)</f>
        <v>45449.66667</v>
      </c>
      <c r="E110" s="1">
        <f>IFERROR(__xludf.DUMMYFUNCTION("""COMPUTED_VALUE"""),3134.56)</f>
        <v>3134.56</v>
      </c>
      <c r="G110" s="2">
        <f>IFERROR(__xludf.DUMMYFUNCTION("""COMPUTED_VALUE"""),45449.66666666667)</f>
        <v>45449.66667</v>
      </c>
      <c r="H110" s="1">
        <f>IFERROR(__xludf.DUMMYFUNCTION("""COMPUTED_VALUE"""),3105.26)</f>
        <v>3105.26</v>
      </c>
      <c r="J110" s="2">
        <f>IFERROR(__xludf.DUMMYFUNCTION("""COMPUTED_VALUE"""),45449.66666666667)</f>
        <v>45449.66667</v>
      </c>
      <c r="K110" s="1">
        <f>IFERROR(__xludf.DUMMYFUNCTION("""COMPUTED_VALUE"""),3127.83)</f>
        <v>3127.83</v>
      </c>
      <c r="M110" s="2">
        <f>IFERROR(__xludf.DUMMYFUNCTION("""COMPUTED_VALUE"""),45449.66666666667)</f>
        <v>45449.66667</v>
      </c>
      <c r="N110" s="1">
        <f>IFERROR(__xludf.DUMMYFUNCTION("""COMPUTED_VALUE"""),4.1731141E7)</f>
        <v>41731141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IFERROR(__xludf.DUMMYFUNCTION("""COMPUTED_VALUE"""),3127.76)</f>
        <v>3127.76</v>
      </c>
      <c r="D111" s="2">
        <f>IFERROR(__xludf.DUMMYFUNCTION("""COMPUTED_VALUE"""),45450.66666666667)</f>
        <v>45450.66667</v>
      </c>
      <c r="E111" s="1">
        <f>IFERROR(__xludf.DUMMYFUNCTION("""COMPUTED_VALUE"""),3127.76)</f>
        <v>3127.76</v>
      </c>
      <c r="G111" s="2">
        <f>IFERROR(__xludf.DUMMYFUNCTION("""COMPUTED_VALUE"""),45450.66666666667)</f>
        <v>45450.66667</v>
      </c>
      <c r="H111" s="1">
        <f>IFERROR(__xludf.DUMMYFUNCTION("""COMPUTED_VALUE"""),3093.97)</f>
        <v>3093.97</v>
      </c>
      <c r="J111" s="2">
        <f>IFERROR(__xludf.DUMMYFUNCTION("""COMPUTED_VALUE"""),45450.66666666667)</f>
        <v>45450.66667</v>
      </c>
      <c r="K111" s="1">
        <f>IFERROR(__xludf.DUMMYFUNCTION("""COMPUTED_VALUE"""),3094.4)</f>
        <v>3094.4</v>
      </c>
      <c r="M111" s="2">
        <f>IFERROR(__xludf.DUMMYFUNCTION("""COMPUTED_VALUE"""),45450.66666666667)</f>
        <v>45450.66667</v>
      </c>
      <c r="N111" s="1">
        <f>IFERROR(__xludf.DUMMYFUNCTION("""COMPUTED_VALUE"""),4.3185155E7)</f>
        <v>43185155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IFERROR(__xludf.DUMMYFUNCTION("""COMPUTED_VALUE"""),3091.39)</f>
        <v>3091.39</v>
      </c>
      <c r="D112" s="2">
        <f>IFERROR(__xludf.DUMMYFUNCTION("""COMPUTED_VALUE"""),45453.66666666667)</f>
        <v>45453.66667</v>
      </c>
      <c r="E112" s="1">
        <f>IFERROR(__xludf.DUMMYFUNCTION("""COMPUTED_VALUE"""),3103.91)</f>
        <v>3103.91</v>
      </c>
      <c r="G112" s="2">
        <f>IFERROR(__xludf.DUMMYFUNCTION("""COMPUTED_VALUE"""),45453.66666666667)</f>
        <v>45453.66667</v>
      </c>
      <c r="H112" s="1">
        <f>IFERROR(__xludf.DUMMYFUNCTION("""COMPUTED_VALUE"""),3068.01)</f>
        <v>3068.01</v>
      </c>
      <c r="J112" s="2">
        <f>IFERROR(__xludf.DUMMYFUNCTION("""COMPUTED_VALUE"""),45453.66666666667)</f>
        <v>45453.66667</v>
      </c>
      <c r="K112" s="1">
        <f>IFERROR(__xludf.DUMMYFUNCTION("""COMPUTED_VALUE"""),3102.53)</f>
        <v>3102.53</v>
      </c>
      <c r="M112" s="2">
        <f>IFERROR(__xludf.DUMMYFUNCTION("""COMPUTED_VALUE"""),45453.66666666667)</f>
        <v>45453.66667</v>
      </c>
      <c r="N112" s="1">
        <f>IFERROR(__xludf.DUMMYFUNCTION("""COMPUTED_VALUE"""),4.1671143E7)</f>
        <v>41671143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IFERROR(__xludf.DUMMYFUNCTION("""COMPUTED_VALUE"""),3101.46)</f>
        <v>3101.46</v>
      </c>
      <c r="D113" s="2">
        <f>IFERROR(__xludf.DUMMYFUNCTION("""COMPUTED_VALUE"""),45454.66666666667)</f>
        <v>45454.66667</v>
      </c>
      <c r="E113" s="1">
        <f>IFERROR(__xludf.DUMMYFUNCTION("""COMPUTED_VALUE"""),3104.57)</f>
        <v>3104.57</v>
      </c>
      <c r="G113" s="2">
        <f>IFERROR(__xludf.DUMMYFUNCTION("""COMPUTED_VALUE"""),45454.66666666667)</f>
        <v>45454.66667</v>
      </c>
      <c r="H113" s="1">
        <f>IFERROR(__xludf.DUMMYFUNCTION("""COMPUTED_VALUE"""),3085.48)</f>
        <v>3085.48</v>
      </c>
      <c r="J113" s="2">
        <f>IFERROR(__xludf.DUMMYFUNCTION("""COMPUTED_VALUE"""),45454.66666666667)</f>
        <v>45454.66667</v>
      </c>
      <c r="K113" s="1">
        <f>IFERROR(__xludf.DUMMYFUNCTION("""COMPUTED_VALUE"""),3101.29)</f>
        <v>3101.29</v>
      </c>
      <c r="M113" s="2">
        <f>IFERROR(__xludf.DUMMYFUNCTION("""COMPUTED_VALUE"""),45454.66666666667)</f>
        <v>45454.66667</v>
      </c>
      <c r="N113" s="1">
        <f>IFERROR(__xludf.DUMMYFUNCTION("""COMPUTED_VALUE"""),4.2903115E7)</f>
        <v>42903115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IFERROR(__xludf.DUMMYFUNCTION("""COMPUTED_VALUE"""),3104.06)</f>
        <v>3104.06</v>
      </c>
      <c r="D114" s="2">
        <f>IFERROR(__xludf.DUMMYFUNCTION("""COMPUTED_VALUE"""),45455.66666666667)</f>
        <v>45455.66667</v>
      </c>
      <c r="E114" s="1">
        <f>IFERROR(__xludf.DUMMYFUNCTION("""COMPUTED_VALUE"""),3120.72)</f>
        <v>3120.72</v>
      </c>
      <c r="G114" s="2">
        <f>IFERROR(__xludf.DUMMYFUNCTION("""COMPUTED_VALUE"""),45455.66666666667)</f>
        <v>45455.66667</v>
      </c>
      <c r="H114" s="1">
        <f>IFERROR(__xludf.DUMMYFUNCTION("""COMPUTED_VALUE"""),3067.97)</f>
        <v>3067.97</v>
      </c>
      <c r="J114" s="2">
        <f>IFERROR(__xludf.DUMMYFUNCTION("""COMPUTED_VALUE"""),45455.66666666667)</f>
        <v>45455.66667</v>
      </c>
      <c r="K114" s="1">
        <f>IFERROR(__xludf.DUMMYFUNCTION("""COMPUTED_VALUE"""),3087.43)</f>
        <v>3087.43</v>
      </c>
      <c r="M114" s="2">
        <f>IFERROR(__xludf.DUMMYFUNCTION("""COMPUTED_VALUE"""),45455.66666666667)</f>
        <v>45455.66667</v>
      </c>
      <c r="N114" s="1">
        <f>IFERROR(__xludf.DUMMYFUNCTION("""COMPUTED_VALUE"""),4.9487607E7)</f>
        <v>49487607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IFERROR(__xludf.DUMMYFUNCTION("""COMPUTED_VALUE"""),3084.36)</f>
        <v>3084.36</v>
      </c>
      <c r="D115" s="2">
        <f>IFERROR(__xludf.DUMMYFUNCTION("""COMPUTED_VALUE"""),45456.66666666667)</f>
        <v>45456.66667</v>
      </c>
      <c r="E115" s="1">
        <f>IFERROR(__xludf.DUMMYFUNCTION("""COMPUTED_VALUE"""),3135.76)</f>
        <v>3135.76</v>
      </c>
      <c r="G115" s="2">
        <f>IFERROR(__xludf.DUMMYFUNCTION("""COMPUTED_VALUE"""),45456.66666666667)</f>
        <v>45456.66667</v>
      </c>
      <c r="H115" s="1">
        <f>IFERROR(__xludf.DUMMYFUNCTION("""COMPUTED_VALUE"""),3042.11)</f>
        <v>3042.11</v>
      </c>
      <c r="J115" s="2">
        <f>IFERROR(__xludf.DUMMYFUNCTION("""COMPUTED_VALUE"""),45456.66666666667)</f>
        <v>45456.66667</v>
      </c>
      <c r="K115" s="1">
        <f>IFERROR(__xludf.DUMMYFUNCTION("""COMPUTED_VALUE"""),3108.12)</f>
        <v>3108.12</v>
      </c>
      <c r="M115" s="2">
        <f>IFERROR(__xludf.DUMMYFUNCTION("""COMPUTED_VALUE"""),45456.66666666667)</f>
        <v>45456.66667</v>
      </c>
      <c r="N115" s="1">
        <f>IFERROR(__xludf.DUMMYFUNCTION("""COMPUTED_VALUE"""),5.5336421E7)</f>
        <v>55336421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IFERROR(__xludf.DUMMYFUNCTION("""COMPUTED_VALUE"""),3102.42)</f>
        <v>3102.42</v>
      </c>
      <c r="D116" s="2">
        <f>IFERROR(__xludf.DUMMYFUNCTION("""COMPUTED_VALUE"""),45457.66666666667)</f>
        <v>45457.66667</v>
      </c>
      <c r="E116" s="1">
        <f>IFERROR(__xludf.DUMMYFUNCTION("""COMPUTED_VALUE"""),3102.42)</f>
        <v>3102.42</v>
      </c>
      <c r="G116" s="2">
        <f>IFERROR(__xludf.DUMMYFUNCTION("""COMPUTED_VALUE"""),45457.66666666667)</f>
        <v>45457.66667</v>
      </c>
      <c r="H116" s="1">
        <f>IFERROR(__xludf.DUMMYFUNCTION("""COMPUTED_VALUE"""),3069.02)</f>
        <v>3069.02</v>
      </c>
      <c r="J116" s="2">
        <f>IFERROR(__xludf.DUMMYFUNCTION("""COMPUTED_VALUE"""),45457.66666666667)</f>
        <v>45457.66667</v>
      </c>
      <c r="K116" s="1">
        <f>IFERROR(__xludf.DUMMYFUNCTION("""COMPUTED_VALUE"""),3098.18)</f>
        <v>3098.18</v>
      </c>
      <c r="M116" s="2">
        <f>IFERROR(__xludf.DUMMYFUNCTION("""COMPUTED_VALUE"""),45457.66666666667)</f>
        <v>45457.66667</v>
      </c>
      <c r="N116" s="1">
        <f>IFERROR(__xludf.DUMMYFUNCTION("""COMPUTED_VALUE"""),4.32574E7)</f>
        <v>43257400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IFERROR(__xludf.DUMMYFUNCTION("""COMPUTED_VALUE"""),3089.51)</f>
        <v>3089.51</v>
      </c>
      <c r="D117" s="2">
        <f>IFERROR(__xludf.DUMMYFUNCTION("""COMPUTED_VALUE"""),45460.66666666667)</f>
        <v>45460.66667</v>
      </c>
      <c r="E117" s="1">
        <f>IFERROR(__xludf.DUMMYFUNCTION("""COMPUTED_VALUE"""),3089.51)</f>
        <v>3089.51</v>
      </c>
      <c r="G117" s="2">
        <f>IFERROR(__xludf.DUMMYFUNCTION("""COMPUTED_VALUE"""),45460.66666666667)</f>
        <v>45460.66667</v>
      </c>
      <c r="H117" s="1">
        <f>IFERROR(__xludf.DUMMYFUNCTION("""COMPUTED_VALUE"""),3059.76)</f>
        <v>3059.76</v>
      </c>
      <c r="J117" s="2">
        <f>IFERROR(__xludf.DUMMYFUNCTION("""COMPUTED_VALUE"""),45460.66666666667)</f>
        <v>45460.66667</v>
      </c>
      <c r="K117" s="1">
        <f>IFERROR(__xludf.DUMMYFUNCTION("""COMPUTED_VALUE"""),3075.49)</f>
        <v>3075.49</v>
      </c>
      <c r="M117" s="2">
        <f>IFERROR(__xludf.DUMMYFUNCTION("""COMPUTED_VALUE"""),45460.66666666667)</f>
        <v>45460.66667</v>
      </c>
      <c r="N117" s="1">
        <f>IFERROR(__xludf.DUMMYFUNCTION("""COMPUTED_VALUE"""),4.1147661E7)</f>
        <v>41147661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IFERROR(__xludf.DUMMYFUNCTION("""COMPUTED_VALUE"""),3076.07)</f>
        <v>3076.07</v>
      </c>
      <c r="D118" s="2">
        <f>IFERROR(__xludf.DUMMYFUNCTION("""COMPUTED_VALUE"""),45461.66666666667)</f>
        <v>45461.66667</v>
      </c>
      <c r="E118" s="1">
        <f>IFERROR(__xludf.DUMMYFUNCTION("""COMPUTED_VALUE"""),3088.49)</f>
        <v>3088.49</v>
      </c>
      <c r="G118" s="2">
        <f>IFERROR(__xludf.DUMMYFUNCTION("""COMPUTED_VALUE"""),45461.66666666667)</f>
        <v>45461.66667</v>
      </c>
      <c r="H118" s="1">
        <f>IFERROR(__xludf.DUMMYFUNCTION("""COMPUTED_VALUE"""),3043.73)</f>
        <v>3043.73</v>
      </c>
      <c r="J118" s="2">
        <f>IFERROR(__xludf.DUMMYFUNCTION("""COMPUTED_VALUE"""),45461.66666666667)</f>
        <v>45461.66667</v>
      </c>
      <c r="K118" s="1">
        <f>IFERROR(__xludf.DUMMYFUNCTION("""COMPUTED_VALUE"""),3048.26)</f>
        <v>3048.26</v>
      </c>
      <c r="M118" s="2">
        <f>IFERROR(__xludf.DUMMYFUNCTION("""COMPUTED_VALUE"""),45461.66666666667)</f>
        <v>45461.66667</v>
      </c>
      <c r="N118" s="1">
        <f>IFERROR(__xludf.DUMMYFUNCTION("""COMPUTED_VALUE"""),4.2470367E7)</f>
        <v>42470367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IFERROR(__xludf.DUMMYFUNCTION("""COMPUTED_VALUE"""),3048.21)</f>
        <v>3048.21</v>
      </c>
      <c r="D119" s="2">
        <f>IFERROR(__xludf.DUMMYFUNCTION("""COMPUTED_VALUE"""),45463.66666666667)</f>
        <v>45463.66667</v>
      </c>
      <c r="E119" s="1">
        <f>IFERROR(__xludf.DUMMYFUNCTION("""COMPUTED_VALUE"""),3070.18)</f>
        <v>3070.18</v>
      </c>
      <c r="G119" s="2">
        <f>IFERROR(__xludf.DUMMYFUNCTION("""COMPUTED_VALUE"""),45463.66666666667)</f>
        <v>45463.66667</v>
      </c>
      <c r="H119" s="1">
        <f>IFERROR(__xludf.DUMMYFUNCTION("""COMPUTED_VALUE"""),3034.55)</f>
        <v>3034.55</v>
      </c>
      <c r="J119" s="2">
        <f>IFERROR(__xludf.DUMMYFUNCTION("""COMPUTED_VALUE"""),45463.66666666667)</f>
        <v>45463.66667</v>
      </c>
      <c r="K119" s="1">
        <f>IFERROR(__xludf.DUMMYFUNCTION("""COMPUTED_VALUE"""),3068.26)</f>
        <v>3068.26</v>
      </c>
      <c r="M119" s="2">
        <f>IFERROR(__xludf.DUMMYFUNCTION("""COMPUTED_VALUE"""),45463.66666666667)</f>
        <v>45463.66667</v>
      </c>
      <c r="N119" s="1">
        <f>IFERROR(__xludf.DUMMYFUNCTION("""COMPUTED_VALUE"""),4.6376425E7)</f>
        <v>46376425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IFERROR(__xludf.DUMMYFUNCTION("""COMPUTED_VALUE"""),3067.13)</f>
        <v>3067.13</v>
      </c>
      <c r="D120" s="2">
        <f>IFERROR(__xludf.DUMMYFUNCTION("""COMPUTED_VALUE"""),45464.66666666667)</f>
        <v>45464.66667</v>
      </c>
      <c r="E120" s="1">
        <f>IFERROR(__xludf.DUMMYFUNCTION("""COMPUTED_VALUE"""),3082.59)</f>
        <v>3082.59</v>
      </c>
      <c r="G120" s="2">
        <f>IFERROR(__xludf.DUMMYFUNCTION("""COMPUTED_VALUE"""),45464.66666666667)</f>
        <v>45464.66667</v>
      </c>
      <c r="H120" s="1">
        <f>IFERROR(__xludf.DUMMYFUNCTION("""COMPUTED_VALUE"""),3051.35)</f>
        <v>3051.35</v>
      </c>
      <c r="J120" s="2">
        <f>IFERROR(__xludf.DUMMYFUNCTION("""COMPUTED_VALUE"""),45464.66666666667)</f>
        <v>45464.66667</v>
      </c>
      <c r="K120" s="1">
        <f>IFERROR(__xludf.DUMMYFUNCTION("""COMPUTED_VALUE"""),3068.08)</f>
        <v>3068.08</v>
      </c>
      <c r="M120" s="2">
        <f>IFERROR(__xludf.DUMMYFUNCTION("""COMPUTED_VALUE"""),45464.66666666667)</f>
        <v>45464.66667</v>
      </c>
      <c r="N120" s="1">
        <f>IFERROR(__xludf.DUMMYFUNCTION("""COMPUTED_VALUE"""),9.9024406E7)</f>
        <v>99024406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IFERROR(__xludf.DUMMYFUNCTION("""COMPUTED_VALUE"""),3075.1)</f>
        <v>3075.1</v>
      </c>
      <c r="D121" s="2">
        <f>IFERROR(__xludf.DUMMYFUNCTION("""COMPUTED_VALUE"""),45467.66666666667)</f>
        <v>45467.66667</v>
      </c>
      <c r="E121" s="1">
        <f>IFERROR(__xludf.DUMMYFUNCTION("""COMPUTED_VALUE"""),3108.47)</f>
        <v>3108.47</v>
      </c>
      <c r="G121" s="2">
        <f>IFERROR(__xludf.DUMMYFUNCTION("""COMPUTED_VALUE"""),45467.66666666667)</f>
        <v>45467.66667</v>
      </c>
      <c r="H121" s="1">
        <f>IFERROR(__xludf.DUMMYFUNCTION("""COMPUTED_VALUE"""),3075.1)</f>
        <v>3075.1</v>
      </c>
      <c r="J121" s="2">
        <f>IFERROR(__xludf.DUMMYFUNCTION("""COMPUTED_VALUE"""),45467.66666666667)</f>
        <v>45467.66667</v>
      </c>
      <c r="K121" s="1">
        <f>IFERROR(__xludf.DUMMYFUNCTION("""COMPUTED_VALUE"""),3102.91)</f>
        <v>3102.91</v>
      </c>
      <c r="M121" s="2">
        <f>IFERROR(__xludf.DUMMYFUNCTION("""COMPUTED_VALUE"""),45467.66666666667)</f>
        <v>45467.66667</v>
      </c>
      <c r="N121" s="1">
        <f>IFERROR(__xludf.DUMMYFUNCTION("""COMPUTED_VALUE"""),4.7987348E7)</f>
        <v>47987348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IFERROR(__xludf.DUMMYFUNCTION("""COMPUTED_VALUE"""),3103.66)</f>
        <v>3103.66</v>
      </c>
      <c r="D122" s="2">
        <f>IFERROR(__xludf.DUMMYFUNCTION("""COMPUTED_VALUE"""),45468.66666666667)</f>
        <v>45468.66667</v>
      </c>
      <c r="E122" s="1">
        <f>IFERROR(__xludf.DUMMYFUNCTION("""COMPUTED_VALUE"""),3103.66)</f>
        <v>3103.66</v>
      </c>
      <c r="G122" s="2">
        <f>IFERROR(__xludf.DUMMYFUNCTION("""COMPUTED_VALUE"""),45468.66666666667)</f>
        <v>45468.66667</v>
      </c>
      <c r="H122" s="1">
        <f>IFERROR(__xludf.DUMMYFUNCTION("""COMPUTED_VALUE"""),3052.32)</f>
        <v>3052.32</v>
      </c>
      <c r="J122" s="2">
        <f>IFERROR(__xludf.DUMMYFUNCTION("""COMPUTED_VALUE"""),45468.66666666667)</f>
        <v>45468.66667</v>
      </c>
      <c r="K122" s="1">
        <f>IFERROR(__xludf.DUMMYFUNCTION("""COMPUTED_VALUE"""),3069.67)</f>
        <v>3069.67</v>
      </c>
      <c r="M122" s="2">
        <f>IFERROR(__xludf.DUMMYFUNCTION("""COMPUTED_VALUE"""),45468.66666666667)</f>
        <v>45468.66667</v>
      </c>
      <c r="N122" s="1">
        <f>IFERROR(__xludf.DUMMYFUNCTION("""COMPUTED_VALUE"""),4.1543365E7)</f>
        <v>41543365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IFERROR(__xludf.DUMMYFUNCTION("""COMPUTED_VALUE"""),3067.86)</f>
        <v>3067.86</v>
      </c>
      <c r="D123" s="2">
        <f>IFERROR(__xludf.DUMMYFUNCTION("""COMPUTED_VALUE"""),45469.66666666667)</f>
        <v>45469.66667</v>
      </c>
      <c r="E123" s="1">
        <f>IFERROR(__xludf.DUMMYFUNCTION("""COMPUTED_VALUE"""),3076.19)</f>
        <v>3076.19</v>
      </c>
      <c r="G123" s="2">
        <f>IFERROR(__xludf.DUMMYFUNCTION("""COMPUTED_VALUE"""),45469.66666666667)</f>
        <v>45469.66667</v>
      </c>
      <c r="H123" s="1">
        <f>IFERROR(__xludf.DUMMYFUNCTION("""COMPUTED_VALUE"""),3045.15)</f>
        <v>3045.15</v>
      </c>
      <c r="J123" s="2">
        <f>IFERROR(__xludf.DUMMYFUNCTION("""COMPUTED_VALUE"""),45469.66666666667)</f>
        <v>45469.66667</v>
      </c>
      <c r="K123" s="1">
        <f>IFERROR(__xludf.DUMMYFUNCTION("""COMPUTED_VALUE"""),3068.39)</f>
        <v>3068.39</v>
      </c>
      <c r="M123" s="2">
        <f>IFERROR(__xludf.DUMMYFUNCTION("""COMPUTED_VALUE"""),45469.66666666667)</f>
        <v>45469.66667</v>
      </c>
      <c r="N123" s="1">
        <f>IFERROR(__xludf.DUMMYFUNCTION("""COMPUTED_VALUE"""),4.0016609E7)</f>
        <v>40016609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IFERROR(__xludf.DUMMYFUNCTION("""COMPUTED_VALUE"""),3066.91)</f>
        <v>3066.91</v>
      </c>
      <c r="D124" s="2">
        <f>IFERROR(__xludf.DUMMYFUNCTION("""COMPUTED_VALUE"""),45470.66666666667)</f>
        <v>45470.66667</v>
      </c>
      <c r="E124" s="1">
        <f>IFERROR(__xludf.DUMMYFUNCTION("""COMPUTED_VALUE"""),3071.49)</f>
        <v>3071.49</v>
      </c>
      <c r="G124" s="2">
        <f>IFERROR(__xludf.DUMMYFUNCTION("""COMPUTED_VALUE"""),45470.66666666667)</f>
        <v>45470.66667</v>
      </c>
      <c r="H124" s="1">
        <f>IFERROR(__xludf.DUMMYFUNCTION("""COMPUTED_VALUE"""),3042.37)</f>
        <v>3042.37</v>
      </c>
      <c r="J124" s="2">
        <f>IFERROR(__xludf.DUMMYFUNCTION("""COMPUTED_VALUE"""),45470.66666666667)</f>
        <v>45470.66667</v>
      </c>
      <c r="K124" s="1">
        <f>IFERROR(__xludf.DUMMYFUNCTION("""COMPUTED_VALUE"""),3068.53)</f>
        <v>3068.53</v>
      </c>
      <c r="M124" s="2">
        <f>IFERROR(__xludf.DUMMYFUNCTION("""COMPUTED_VALUE"""),45470.66666666667)</f>
        <v>45470.66667</v>
      </c>
      <c r="N124" s="1">
        <f>IFERROR(__xludf.DUMMYFUNCTION("""COMPUTED_VALUE"""),5.0022455E7)</f>
        <v>50022455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IFERROR(__xludf.DUMMYFUNCTION("""COMPUTED_VALUE"""),3076.36)</f>
        <v>3076.36</v>
      </c>
      <c r="D125" s="2">
        <f>IFERROR(__xludf.DUMMYFUNCTION("""COMPUTED_VALUE"""),45471.66666666667)</f>
        <v>45471.66667</v>
      </c>
      <c r="E125" s="1">
        <f>IFERROR(__xludf.DUMMYFUNCTION("""COMPUTED_VALUE"""),3147.88)</f>
        <v>3147.88</v>
      </c>
      <c r="G125" s="2">
        <f>IFERROR(__xludf.DUMMYFUNCTION("""COMPUTED_VALUE"""),45471.66666666667)</f>
        <v>45471.66667</v>
      </c>
      <c r="H125" s="1">
        <f>IFERROR(__xludf.DUMMYFUNCTION("""COMPUTED_VALUE"""),3059.42)</f>
        <v>3059.42</v>
      </c>
      <c r="J125" s="2">
        <f>IFERROR(__xludf.DUMMYFUNCTION("""COMPUTED_VALUE"""),45471.66666666667)</f>
        <v>45471.66667</v>
      </c>
      <c r="K125" s="1">
        <f>IFERROR(__xludf.DUMMYFUNCTION("""COMPUTED_VALUE"""),3117.69)</f>
        <v>3117.69</v>
      </c>
      <c r="M125" s="2">
        <f>IFERROR(__xludf.DUMMYFUNCTION("""COMPUTED_VALUE"""),45471.66666666667)</f>
        <v>45471.66667</v>
      </c>
      <c r="N125" s="1">
        <f>IFERROR(__xludf.DUMMYFUNCTION("""COMPUTED_VALUE"""),1.72409476E8)</f>
        <v>172409476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IFERROR(__xludf.DUMMYFUNCTION("""COMPUTED_VALUE"""),3117.87)</f>
        <v>3117.87</v>
      </c>
      <c r="D126" s="2">
        <f>IFERROR(__xludf.DUMMYFUNCTION("""COMPUTED_VALUE"""),45474.66666666667)</f>
        <v>45474.66667</v>
      </c>
      <c r="E126" s="1">
        <f>IFERROR(__xludf.DUMMYFUNCTION("""COMPUTED_VALUE"""),3130.71)</f>
        <v>3130.71</v>
      </c>
      <c r="G126" s="2">
        <f>IFERROR(__xludf.DUMMYFUNCTION("""COMPUTED_VALUE"""),45474.66666666667)</f>
        <v>45474.66667</v>
      </c>
      <c r="H126" s="1">
        <f>IFERROR(__xludf.DUMMYFUNCTION("""COMPUTED_VALUE"""),3048.78)</f>
        <v>3048.78</v>
      </c>
      <c r="J126" s="2">
        <f>IFERROR(__xludf.DUMMYFUNCTION("""COMPUTED_VALUE"""),45474.66666666667)</f>
        <v>45474.66667</v>
      </c>
      <c r="K126" s="1">
        <f>IFERROR(__xludf.DUMMYFUNCTION("""COMPUTED_VALUE"""),3058.51)</f>
        <v>3058.51</v>
      </c>
      <c r="M126" s="2">
        <f>IFERROR(__xludf.DUMMYFUNCTION("""COMPUTED_VALUE"""),45474.66666666667)</f>
        <v>45474.66667</v>
      </c>
      <c r="N126" s="1">
        <f>IFERROR(__xludf.DUMMYFUNCTION("""COMPUTED_VALUE"""),4.9215477E7)</f>
        <v>49215477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IFERROR(__xludf.DUMMYFUNCTION("""COMPUTED_VALUE"""),3058.53)</f>
        <v>3058.53</v>
      </c>
      <c r="D127" s="2">
        <f>IFERROR(__xludf.DUMMYFUNCTION("""COMPUTED_VALUE"""),45475.66666666667)</f>
        <v>45475.66667</v>
      </c>
      <c r="E127" s="1">
        <f>IFERROR(__xludf.DUMMYFUNCTION("""COMPUTED_VALUE"""),3071.97)</f>
        <v>3071.97</v>
      </c>
      <c r="G127" s="2">
        <f>IFERROR(__xludf.DUMMYFUNCTION("""COMPUTED_VALUE"""),45475.66666666667)</f>
        <v>45475.66667</v>
      </c>
      <c r="H127" s="1">
        <f>IFERROR(__xludf.DUMMYFUNCTION("""COMPUTED_VALUE"""),3050.74)</f>
        <v>3050.74</v>
      </c>
      <c r="J127" s="2">
        <f>IFERROR(__xludf.DUMMYFUNCTION("""COMPUTED_VALUE"""),45475.66666666667)</f>
        <v>45475.66667</v>
      </c>
      <c r="K127" s="1">
        <f>IFERROR(__xludf.DUMMYFUNCTION("""COMPUTED_VALUE"""),3070.52)</f>
        <v>3070.52</v>
      </c>
      <c r="M127" s="2">
        <f>IFERROR(__xludf.DUMMYFUNCTION("""COMPUTED_VALUE"""),45475.66666666667)</f>
        <v>45475.66667</v>
      </c>
      <c r="N127" s="1">
        <f>IFERROR(__xludf.DUMMYFUNCTION("""COMPUTED_VALUE"""),5.1452545E7)</f>
        <v>51452545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IFERROR(__xludf.DUMMYFUNCTION("""COMPUTED_VALUE"""),3074.79)</f>
        <v>3074.79</v>
      </c>
      <c r="D128" s="2">
        <f>IFERROR(__xludf.DUMMYFUNCTION("""COMPUTED_VALUE"""),45476.54166666667)</f>
        <v>45476.54167</v>
      </c>
      <c r="E128" s="1">
        <f>IFERROR(__xludf.DUMMYFUNCTION("""COMPUTED_VALUE"""),3074.79)</f>
        <v>3074.79</v>
      </c>
      <c r="G128" s="2">
        <f>IFERROR(__xludf.DUMMYFUNCTION("""COMPUTED_VALUE"""),45476.54166666667)</f>
        <v>45476.54167</v>
      </c>
      <c r="H128" s="1">
        <f>IFERROR(__xludf.DUMMYFUNCTION("""COMPUTED_VALUE"""),3026.11)</f>
        <v>3026.11</v>
      </c>
      <c r="J128" s="2">
        <f>IFERROR(__xludf.DUMMYFUNCTION("""COMPUTED_VALUE"""),45476.54166666667)</f>
        <v>45476.54167</v>
      </c>
      <c r="K128" s="1">
        <f>IFERROR(__xludf.DUMMYFUNCTION("""COMPUTED_VALUE"""),3042.87)</f>
        <v>3042.87</v>
      </c>
      <c r="M128" s="2">
        <f>IFERROR(__xludf.DUMMYFUNCTION("""COMPUTED_VALUE"""),45476.54166666667)</f>
        <v>45476.54167</v>
      </c>
      <c r="N128" s="1">
        <f>IFERROR(__xludf.DUMMYFUNCTION("""COMPUTED_VALUE"""),3.0832616E7)</f>
        <v>30832616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IFERROR(__xludf.DUMMYFUNCTION("""COMPUTED_VALUE"""),3041.85)</f>
        <v>3041.85</v>
      </c>
      <c r="D129" s="2">
        <f>IFERROR(__xludf.DUMMYFUNCTION("""COMPUTED_VALUE"""),45478.66666666667)</f>
        <v>45478.66667</v>
      </c>
      <c r="E129" s="1">
        <f>IFERROR(__xludf.DUMMYFUNCTION("""COMPUTED_VALUE"""),3041.85)</f>
        <v>3041.85</v>
      </c>
      <c r="G129" s="2">
        <f>IFERROR(__xludf.DUMMYFUNCTION("""COMPUTED_VALUE"""),45478.66666666667)</f>
        <v>45478.66667</v>
      </c>
      <c r="H129" s="1">
        <f>IFERROR(__xludf.DUMMYFUNCTION("""COMPUTED_VALUE"""),3004.61)</f>
        <v>3004.61</v>
      </c>
      <c r="J129" s="2">
        <f>IFERROR(__xludf.DUMMYFUNCTION("""COMPUTED_VALUE"""),45478.66666666667)</f>
        <v>45478.66667</v>
      </c>
      <c r="K129" s="1">
        <f>IFERROR(__xludf.DUMMYFUNCTION("""COMPUTED_VALUE"""),3027.9)</f>
        <v>3027.9</v>
      </c>
      <c r="M129" s="2">
        <f>IFERROR(__xludf.DUMMYFUNCTION("""COMPUTED_VALUE"""),45478.66666666667)</f>
        <v>45478.66667</v>
      </c>
      <c r="N129" s="1">
        <f>IFERROR(__xludf.DUMMYFUNCTION("""COMPUTED_VALUE"""),4.0521053E7)</f>
        <v>40521053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IFERROR(__xludf.DUMMYFUNCTION("""COMPUTED_VALUE"""),3030.18)</f>
        <v>3030.18</v>
      </c>
      <c r="D130" s="2">
        <f>IFERROR(__xludf.DUMMYFUNCTION("""COMPUTED_VALUE"""),45481.66666666667)</f>
        <v>45481.66667</v>
      </c>
      <c r="E130" s="1">
        <f>IFERROR(__xludf.DUMMYFUNCTION("""COMPUTED_VALUE"""),3049.71)</f>
        <v>3049.71</v>
      </c>
      <c r="G130" s="2">
        <f>IFERROR(__xludf.DUMMYFUNCTION("""COMPUTED_VALUE"""),45481.66666666667)</f>
        <v>45481.66667</v>
      </c>
      <c r="H130" s="1">
        <f>IFERROR(__xludf.DUMMYFUNCTION("""COMPUTED_VALUE"""),3014.55)</f>
        <v>3014.55</v>
      </c>
      <c r="J130" s="2">
        <f>IFERROR(__xludf.DUMMYFUNCTION("""COMPUTED_VALUE"""),45481.66666666667)</f>
        <v>45481.66667</v>
      </c>
      <c r="K130" s="1">
        <f>IFERROR(__xludf.DUMMYFUNCTION("""COMPUTED_VALUE"""),3029.58)</f>
        <v>3029.58</v>
      </c>
      <c r="M130" s="2">
        <f>IFERROR(__xludf.DUMMYFUNCTION("""COMPUTED_VALUE"""),45481.66666666667)</f>
        <v>45481.66667</v>
      </c>
      <c r="N130" s="1">
        <f>IFERROR(__xludf.DUMMYFUNCTION("""COMPUTED_VALUE"""),4.8750648E7)</f>
        <v>48750648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IFERROR(__xludf.DUMMYFUNCTION("""COMPUTED_VALUE"""),3029.12)</f>
        <v>3029.12</v>
      </c>
      <c r="D131" s="2">
        <f>IFERROR(__xludf.DUMMYFUNCTION("""COMPUTED_VALUE"""),45482.66666666667)</f>
        <v>45482.66667</v>
      </c>
      <c r="E131" s="1">
        <f>IFERROR(__xludf.DUMMYFUNCTION("""COMPUTED_VALUE"""),3055.09)</f>
        <v>3055.09</v>
      </c>
      <c r="G131" s="2">
        <f>IFERROR(__xludf.DUMMYFUNCTION("""COMPUTED_VALUE"""),45482.66666666667)</f>
        <v>45482.66667</v>
      </c>
      <c r="H131" s="1">
        <f>IFERROR(__xludf.DUMMYFUNCTION("""COMPUTED_VALUE"""),3013.96)</f>
        <v>3013.96</v>
      </c>
      <c r="J131" s="2">
        <f>IFERROR(__xludf.DUMMYFUNCTION("""COMPUTED_VALUE"""),45482.66666666667)</f>
        <v>45482.66667</v>
      </c>
      <c r="K131" s="1">
        <f>IFERROR(__xludf.DUMMYFUNCTION("""COMPUTED_VALUE"""),3044.18)</f>
        <v>3044.18</v>
      </c>
      <c r="M131" s="2">
        <f>IFERROR(__xludf.DUMMYFUNCTION("""COMPUTED_VALUE"""),45482.66666666667)</f>
        <v>45482.66667</v>
      </c>
      <c r="N131" s="1">
        <f>IFERROR(__xludf.DUMMYFUNCTION("""COMPUTED_VALUE"""),4.1615009E7)</f>
        <v>41615009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IFERROR(__xludf.DUMMYFUNCTION("""COMPUTED_VALUE"""),3046.81)</f>
        <v>3046.81</v>
      </c>
      <c r="D132" s="2">
        <f>IFERROR(__xludf.DUMMYFUNCTION("""COMPUTED_VALUE"""),45483.66666666667)</f>
        <v>45483.66667</v>
      </c>
      <c r="E132" s="1">
        <f>IFERROR(__xludf.DUMMYFUNCTION("""COMPUTED_VALUE"""),3076.23)</f>
        <v>3076.23</v>
      </c>
      <c r="G132" s="2">
        <f>IFERROR(__xludf.DUMMYFUNCTION("""COMPUTED_VALUE"""),45483.66666666667)</f>
        <v>45483.66667</v>
      </c>
      <c r="H132" s="1">
        <f>IFERROR(__xludf.DUMMYFUNCTION("""COMPUTED_VALUE"""),3036.24)</f>
        <v>3036.24</v>
      </c>
      <c r="J132" s="2">
        <f>IFERROR(__xludf.DUMMYFUNCTION("""COMPUTED_VALUE"""),45483.66666666667)</f>
        <v>45483.66667</v>
      </c>
      <c r="K132" s="1">
        <f>IFERROR(__xludf.DUMMYFUNCTION("""COMPUTED_VALUE"""),3074.93)</f>
        <v>3074.93</v>
      </c>
      <c r="M132" s="2">
        <f>IFERROR(__xludf.DUMMYFUNCTION("""COMPUTED_VALUE"""),45483.66666666667)</f>
        <v>45483.66667</v>
      </c>
      <c r="N132" s="1">
        <f>IFERROR(__xludf.DUMMYFUNCTION("""COMPUTED_VALUE"""),4.391591E7)</f>
        <v>43915910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IFERROR(__xludf.DUMMYFUNCTION("""COMPUTED_VALUE"""),3070.61)</f>
        <v>3070.61</v>
      </c>
      <c r="D133" s="2">
        <f>IFERROR(__xludf.DUMMYFUNCTION("""COMPUTED_VALUE"""),45484.66666666667)</f>
        <v>45484.66667</v>
      </c>
      <c r="E133" s="1">
        <f>IFERROR(__xludf.DUMMYFUNCTION("""COMPUTED_VALUE"""),3110.3)</f>
        <v>3110.3</v>
      </c>
      <c r="G133" s="2">
        <f>IFERROR(__xludf.DUMMYFUNCTION("""COMPUTED_VALUE"""),45484.66666666667)</f>
        <v>45484.66667</v>
      </c>
      <c r="H133" s="1">
        <f>IFERROR(__xludf.DUMMYFUNCTION("""COMPUTED_VALUE"""),3063.09)</f>
        <v>3063.09</v>
      </c>
      <c r="J133" s="2">
        <f>IFERROR(__xludf.DUMMYFUNCTION("""COMPUTED_VALUE"""),45484.66666666667)</f>
        <v>45484.66667</v>
      </c>
      <c r="K133" s="1">
        <f>IFERROR(__xludf.DUMMYFUNCTION("""COMPUTED_VALUE"""),3100.79)</f>
        <v>3100.79</v>
      </c>
      <c r="M133" s="2">
        <f>IFERROR(__xludf.DUMMYFUNCTION("""COMPUTED_VALUE"""),45484.66666666667)</f>
        <v>45484.66667</v>
      </c>
      <c r="N133" s="1">
        <f>IFERROR(__xludf.DUMMYFUNCTION("""COMPUTED_VALUE"""),5.5458537E7)</f>
        <v>55458537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IFERROR(__xludf.DUMMYFUNCTION("""COMPUTED_VALUE"""),3105.92)</f>
        <v>3105.92</v>
      </c>
      <c r="D134" s="2">
        <f>IFERROR(__xludf.DUMMYFUNCTION("""COMPUTED_VALUE"""),45485.66666666667)</f>
        <v>45485.66667</v>
      </c>
      <c r="E134" s="1">
        <f>IFERROR(__xludf.DUMMYFUNCTION("""COMPUTED_VALUE"""),3147.34)</f>
        <v>3147.34</v>
      </c>
      <c r="G134" s="2">
        <f>IFERROR(__xludf.DUMMYFUNCTION("""COMPUTED_VALUE"""),45485.66666666667)</f>
        <v>45485.66667</v>
      </c>
      <c r="H134" s="1">
        <f>IFERROR(__xludf.DUMMYFUNCTION("""COMPUTED_VALUE"""),3097.3)</f>
        <v>3097.3</v>
      </c>
      <c r="J134" s="2">
        <f>IFERROR(__xludf.DUMMYFUNCTION("""COMPUTED_VALUE"""),45485.66666666667)</f>
        <v>45485.66667</v>
      </c>
      <c r="K134" s="1">
        <f>IFERROR(__xludf.DUMMYFUNCTION("""COMPUTED_VALUE"""),3134.31)</f>
        <v>3134.31</v>
      </c>
      <c r="M134" s="2">
        <f>IFERROR(__xludf.DUMMYFUNCTION("""COMPUTED_VALUE"""),45485.66666666667)</f>
        <v>45485.66667</v>
      </c>
      <c r="N134" s="1">
        <f>IFERROR(__xludf.DUMMYFUNCTION("""COMPUTED_VALUE"""),4.3740448E7)</f>
        <v>43740448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IFERROR(__xludf.DUMMYFUNCTION("""COMPUTED_VALUE"""),3167.43)</f>
        <v>3167.43</v>
      </c>
      <c r="D135" s="2">
        <f>IFERROR(__xludf.DUMMYFUNCTION("""COMPUTED_VALUE"""),45488.66666666667)</f>
        <v>45488.66667</v>
      </c>
      <c r="E135" s="1">
        <f>IFERROR(__xludf.DUMMYFUNCTION("""COMPUTED_VALUE"""),3183.39)</f>
        <v>3183.39</v>
      </c>
      <c r="G135" s="2">
        <f>IFERROR(__xludf.DUMMYFUNCTION("""COMPUTED_VALUE"""),45488.66666666667)</f>
        <v>45488.66667</v>
      </c>
      <c r="H135" s="1">
        <f>IFERROR(__xludf.DUMMYFUNCTION("""COMPUTED_VALUE"""),3122.97)</f>
        <v>3122.97</v>
      </c>
      <c r="J135" s="2">
        <f>IFERROR(__xludf.DUMMYFUNCTION("""COMPUTED_VALUE"""),45488.66666666667)</f>
        <v>45488.66667</v>
      </c>
      <c r="K135" s="1">
        <f>IFERROR(__xludf.DUMMYFUNCTION("""COMPUTED_VALUE"""),3126.53)</f>
        <v>3126.53</v>
      </c>
      <c r="M135" s="2">
        <f>IFERROR(__xludf.DUMMYFUNCTION("""COMPUTED_VALUE"""),45488.66666666667)</f>
        <v>45488.66667</v>
      </c>
      <c r="N135" s="1">
        <f>IFERROR(__xludf.DUMMYFUNCTION("""COMPUTED_VALUE"""),4.7207822E7)</f>
        <v>47207822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IFERROR(__xludf.DUMMYFUNCTION("""COMPUTED_VALUE"""),3141.62)</f>
        <v>3141.62</v>
      </c>
      <c r="D136" s="2">
        <f>IFERROR(__xludf.DUMMYFUNCTION("""COMPUTED_VALUE"""),45489.66666666667)</f>
        <v>45489.66667</v>
      </c>
      <c r="E136" s="1">
        <f>IFERROR(__xludf.DUMMYFUNCTION("""COMPUTED_VALUE"""),3274.0)</f>
        <v>3274</v>
      </c>
      <c r="G136" s="2">
        <f>IFERROR(__xludf.DUMMYFUNCTION("""COMPUTED_VALUE"""),45489.66666666667)</f>
        <v>45489.66667</v>
      </c>
      <c r="H136" s="1">
        <f>IFERROR(__xludf.DUMMYFUNCTION("""COMPUTED_VALUE"""),3141.62)</f>
        <v>3141.62</v>
      </c>
      <c r="J136" s="2">
        <f>IFERROR(__xludf.DUMMYFUNCTION("""COMPUTED_VALUE"""),45489.66666666667)</f>
        <v>45489.66667</v>
      </c>
      <c r="K136" s="1">
        <f>IFERROR(__xludf.DUMMYFUNCTION("""COMPUTED_VALUE"""),3269.85)</f>
        <v>3269.85</v>
      </c>
      <c r="M136" s="2">
        <f>IFERROR(__xludf.DUMMYFUNCTION("""COMPUTED_VALUE"""),45489.66666666667)</f>
        <v>45489.66667</v>
      </c>
      <c r="N136" s="1">
        <f>IFERROR(__xludf.DUMMYFUNCTION("""COMPUTED_VALUE"""),7.0608931E7)</f>
        <v>70608931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IFERROR(__xludf.DUMMYFUNCTION("""COMPUTED_VALUE"""),3246.66)</f>
        <v>3246.66</v>
      </c>
      <c r="D137" s="2">
        <f>IFERROR(__xludf.DUMMYFUNCTION("""COMPUTED_VALUE"""),45490.66666666667)</f>
        <v>45490.66667</v>
      </c>
      <c r="E137" s="1">
        <f>IFERROR(__xludf.DUMMYFUNCTION("""COMPUTED_VALUE"""),3322.64)</f>
        <v>3322.64</v>
      </c>
      <c r="G137" s="2">
        <f>IFERROR(__xludf.DUMMYFUNCTION("""COMPUTED_VALUE"""),45490.66666666667)</f>
        <v>45490.66667</v>
      </c>
      <c r="H137" s="1">
        <f>IFERROR(__xludf.DUMMYFUNCTION("""COMPUTED_VALUE"""),3246.66)</f>
        <v>3246.66</v>
      </c>
      <c r="J137" s="2">
        <f>IFERROR(__xludf.DUMMYFUNCTION("""COMPUTED_VALUE"""),45490.66666666667)</f>
        <v>45490.66667</v>
      </c>
      <c r="K137" s="1">
        <f>IFERROR(__xludf.DUMMYFUNCTION("""COMPUTED_VALUE"""),3320.61)</f>
        <v>3320.61</v>
      </c>
      <c r="M137" s="2">
        <f>IFERROR(__xludf.DUMMYFUNCTION("""COMPUTED_VALUE"""),45490.66666666667)</f>
        <v>45490.66667</v>
      </c>
      <c r="N137" s="1">
        <f>IFERROR(__xludf.DUMMYFUNCTION("""COMPUTED_VALUE"""),6.6495515E7)</f>
        <v>66495515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IFERROR(__xludf.DUMMYFUNCTION("""COMPUTED_VALUE"""),3281.28)</f>
        <v>3281.28</v>
      </c>
      <c r="D138" s="2">
        <f>IFERROR(__xludf.DUMMYFUNCTION("""COMPUTED_VALUE"""),45491.66666666667)</f>
        <v>45491.66667</v>
      </c>
      <c r="E138" s="1">
        <f>IFERROR(__xludf.DUMMYFUNCTION("""COMPUTED_VALUE"""),3336.99)</f>
        <v>3336.99</v>
      </c>
      <c r="G138" s="2">
        <f>IFERROR(__xludf.DUMMYFUNCTION("""COMPUTED_VALUE"""),45491.66666666667)</f>
        <v>45491.66667</v>
      </c>
      <c r="H138" s="1">
        <f>IFERROR(__xludf.DUMMYFUNCTION("""COMPUTED_VALUE"""),3252.67)</f>
        <v>3252.67</v>
      </c>
      <c r="J138" s="2">
        <f>IFERROR(__xludf.DUMMYFUNCTION("""COMPUTED_VALUE"""),45491.66666666667)</f>
        <v>45491.66667</v>
      </c>
      <c r="K138" s="1">
        <f>IFERROR(__xludf.DUMMYFUNCTION("""COMPUTED_VALUE"""),3258.85)</f>
        <v>3258.85</v>
      </c>
      <c r="M138" s="2">
        <f>IFERROR(__xludf.DUMMYFUNCTION("""COMPUTED_VALUE"""),45491.66666666667)</f>
        <v>45491.66667</v>
      </c>
      <c r="N138" s="1">
        <f>IFERROR(__xludf.DUMMYFUNCTION("""COMPUTED_VALUE"""),5.0374542E7)</f>
        <v>50374542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IFERROR(__xludf.DUMMYFUNCTION("""COMPUTED_VALUE"""),3273.57)</f>
        <v>3273.57</v>
      </c>
      <c r="D139" s="2">
        <f>IFERROR(__xludf.DUMMYFUNCTION("""COMPUTED_VALUE"""),45492.66666666667)</f>
        <v>45492.66667</v>
      </c>
      <c r="E139" s="1">
        <f>IFERROR(__xludf.DUMMYFUNCTION("""COMPUTED_VALUE"""),3277.53)</f>
        <v>3277.53</v>
      </c>
      <c r="G139" s="2">
        <f>IFERROR(__xludf.DUMMYFUNCTION("""COMPUTED_VALUE"""),45492.66666666667)</f>
        <v>45492.66667</v>
      </c>
      <c r="H139" s="1">
        <f>IFERROR(__xludf.DUMMYFUNCTION("""COMPUTED_VALUE"""),3247.96)</f>
        <v>3247.96</v>
      </c>
      <c r="J139" s="2">
        <f>IFERROR(__xludf.DUMMYFUNCTION("""COMPUTED_VALUE"""),45492.66666666667)</f>
        <v>45492.66667</v>
      </c>
      <c r="K139" s="1">
        <f>IFERROR(__xludf.DUMMYFUNCTION("""COMPUTED_VALUE"""),3253.69)</f>
        <v>3253.69</v>
      </c>
      <c r="M139" s="2">
        <f>IFERROR(__xludf.DUMMYFUNCTION("""COMPUTED_VALUE"""),45492.66666666667)</f>
        <v>45492.66667</v>
      </c>
      <c r="N139" s="1">
        <f>IFERROR(__xludf.DUMMYFUNCTION("""COMPUTED_VALUE"""),4.5153226E7)</f>
        <v>45153226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IFERROR(__xludf.DUMMYFUNCTION("""COMPUTED_VALUE"""),3253.88)</f>
        <v>3253.88</v>
      </c>
      <c r="D140" s="2">
        <f>IFERROR(__xludf.DUMMYFUNCTION("""COMPUTED_VALUE"""),45495.66666666667)</f>
        <v>45495.66667</v>
      </c>
      <c r="E140" s="1">
        <f>IFERROR(__xludf.DUMMYFUNCTION("""COMPUTED_VALUE"""),3254.5)</f>
        <v>3254.5</v>
      </c>
      <c r="G140" s="2">
        <f>IFERROR(__xludf.DUMMYFUNCTION("""COMPUTED_VALUE"""),45495.66666666667)</f>
        <v>45495.66667</v>
      </c>
      <c r="H140" s="1">
        <f>IFERROR(__xludf.DUMMYFUNCTION("""COMPUTED_VALUE"""),3231.59)</f>
        <v>3231.59</v>
      </c>
      <c r="J140" s="2">
        <f>IFERROR(__xludf.DUMMYFUNCTION("""COMPUTED_VALUE"""),45495.66666666667)</f>
        <v>45495.66667</v>
      </c>
      <c r="K140" s="1">
        <f>IFERROR(__xludf.DUMMYFUNCTION("""COMPUTED_VALUE"""),3240.23)</f>
        <v>3240.23</v>
      </c>
      <c r="M140" s="2">
        <f>IFERROR(__xludf.DUMMYFUNCTION("""COMPUTED_VALUE"""),45495.66666666667)</f>
        <v>45495.66667</v>
      </c>
      <c r="N140" s="1">
        <f>IFERROR(__xludf.DUMMYFUNCTION("""COMPUTED_VALUE"""),4.1556713E7)</f>
        <v>41556713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IFERROR(__xludf.DUMMYFUNCTION("""COMPUTED_VALUE"""),3241.2)</f>
        <v>3241.2</v>
      </c>
      <c r="D141" s="2">
        <f>IFERROR(__xludf.DUMMYFUNCTION("""COMPUTED_VALUE"""),45496.66666666667)</f>
        <v>45496.66667</v>
      </c>
      <c r="E141" s="1">
        <f>IFERROR(__xludf.DUMMYFUNCTION("""COMPUTED_VALUE"""),3252.72)</f>
        <v>3252.72</v>
      </c>
      <c r="G141" s="2">
        <f>IFERROR(__xludf.DUMMYFUNCTION("""COMPUTED_VALUE"""),45496.66666666667)</f>
        <v>45496.66667</v>
      </c>
      <c r="H141" s="1">
        <f>IFERROR(__xludf.DUMMYFUNCTION("""COMPUTED_VALUE"""),3219.7)</f>
        <v>3219.7</v>
      </c>
      <c r="J141" s="2">
        <f>IFERROR(__xludf.DUMMYFUNCTION("""COMPUTED_VALUE"""),45496.66666666667)</f>
        <v>45496.66667</v>
      </c>
      <c r="K141" s="1">
        <f>IFERROR(__xludf.DUMMYFUNCTION("""COMPUTED_VALUE"""),3233.59)</f>
        <v>3233.59</v>
      </c>
      <c r="M141" s="2">
        <f>IFERROR(__xludf.DUMMYFUNCTION("""COMPUTED_VALUE"""),45496.66666666667)</f>
        <v>45496.66667</v>
      </c>
      <c r="N141" s="1">
        <f>IFERROR(__xludf.DUMMYFUNCTION("""COMPUTED_VALUE"""),4.5312408E7)</f>
        <v>45312408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IFERROR(__xludf.DUMMYFUNCTION("""COMPUTED_VALUE"""),3254.81)</f>
        <v>3254.81</v>
      </c>
      <c r="D142" s="2">
        <f>IFERROR(__xludf.DUMMYFUNCTION("""COMPUTED_VALUE"""),45497.66666666667)</f>
        <v>45497.66667</v>
      </c>
      <c r="E142" s="1">
        <f>IFERROR(__xludf.DUMMYFUNCTION("""COMPUTED_VALUE"""),3272.37)</f>
        <v>3272.37</v>
      </c>
      <c r="G142" s="2">
        <f>IFERROR(__xludf.DUMMYFUNCTION("""COMPUTED_VALUE"""),45497.66666666667)</f>
        <v>45497.66667</v>
      </c>
      <c r="H142" s="1">
        <f>IFERROR(__xludf.DUMMYFUNCTION("""COMPUTED_VALUE"""),3224.97)</f>
        <v>3224.97</v>
      </c>
      <c r="J142" s="2">
        <f>IFERROR(__xludf.DUMMYFUNCTION("""COMPUTED_VALUE"""),45497.66666666667)</f>
        <v>45497.66667</v>
      </c>
      <c r="K142" s="1">
        <f>IFERROR(__xludf.DUMMYFUNCTION("""COMPUTED_VALUE"""),3268.1)</f>
        <v>3268.1</v>
      </c>
      <c r="M142" s="2">
        <f>IFERROR(__xludf.DUMMYFUNCTION("""COMPUTED_VALUE"""),45497.66666666667)</f>
        <v>45497.66667</v>
      </c>
      <c r="N142" s="1">
        <f>IFERROR(__xludf.DUMMYFUNCTION("""COMPUTED_VALUE"""),4.8858501E7)</f>
        <v>48858501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IFERROR(__xludf.DUMMYFUNCTION("""COMPUTED_VALUE"""),3276.09)</f>
        <v>3276.09</v>
      </c>
      <c r="D143" s="2">
        <f>IFERROR(__xludf.DUMMYFUNCTION("""COMPUTED_VALUE"""),45498.66666666667)</f>
        <v>45498.66667</v>
      </c>
      <c r="E143" s="1">
        <f>IFERROR(__xludf.DUMMYFUNCTION("""COMPUTED_VALUE"""),3342.14)</f>
        <v>3342.14</v>
      </c>
      <c r="G143" s="2">
        <f>IFERROR(__xludf.DUMMYFUNCTION("""COMPUTED_VALUE"""),45498.66666666667)</f>
        <v>45498.66667</v>
      </c>
      <c r="H143" s="1">
        <f>IFERROR(__xludf.DUMMYFUNCTION("""COMPUTED_VALUE"""),3276.09)</f>
        <v>3276.09</v>
      </c>
      <c r="J143" s="2">
        <f>IFERROR(__xludf.DUMMYFUNCTION("""COMPUTED_VALUE"""),45498.66666666667)</f>
        <v>45498.66667</v>
      </c>
      <c r="K143" s="1">
        <f>IFERROR(__xludf.DUMMYFUNCTION("""COMPUTED_VALUE"""),3287.72)</f>
        <v>3287.72</v>
      </c>
      <c r="M143" s="2">
        <f>IFERROR(__xludf.DUMMYFUNCTION("""COMPUTED_VALUE"""),45498.66666666667)</f>
        <v>45498.66667</v>
      </c>
      <c r="N143" s="1">
        <f>IFERROR(__xludf.DUMMYFUNCTION("""COMPUTED_VALUE"""),5.1157897E7)</f>
        <v>51157897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IFERROR(__xludf.DUMMYFUNCTION("""COMPUTED_VALUE"""),3297.07)</f>
        <v>3297.07</v>
      </c>
      <c r="D144" s="2">
        <f>IFERROR(__xludf.DUMMYFUNCTION("""COMPUTED_VALUE"""),45499.66666666667)</f>
        <v>45499.66667</v>
      </c>
      <c r="E144" s="1">
        <f>IFERROR(__xludf.DUMMYFUNCTION("""COMPUTED_VALUE"""),3384.14)</f>
        <v>3384.14</v>
      </c>
      <c r="G144" s="2">
        <f>IFERROR(__xludf.DUMMYFUNCTION("""COMPUTED_VALUE"""),45499.66666666667)</f>
        <v>45499.66667</v>
      </c>
      <c r="H144" s="1">
        <f>IFERROR(__xludf.DUMMYFUNCTION("""COMPUTED_VALUE"""),3297.07)</f>
        <v>3297.07</v>
      </c>
      <c r="J144" s="2">
        <f>IFERROR(__xludf.DUMMYFUNCTION("""COMPUTED_VALUE"""),45499.66666666667)</f>
        <v>45499.66667</v>
      </c>
      <c r="K144" s="1">
        <f>IFERROR(__xludf.DUMMYFUNCTION("""COMPUTED_VALUE"""),3355.52)</f>
        <v>3355.52</v>
      </c>
      <c r="M144" s="2">
        <f>IFERROR(__xludf.DUMMYFUNCTION("""COMPUTED_VALUE"""),45499.66666666667)</f>
        <v>45499.66667</v>
      </c>
      <c r="N144" s="1">
        <f>IFERROR(__xludf.DUMMYFUNCTION("""COMPUTED_VALUE"""),5.8407604E7)</f>
        <v>58407604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IFERROR(__xludf.DUMMYFUNCTION("""COMPUTED_VALUE"""),3355.97)</f>
        <v>3355.97</v>
      </c>
      <c r="D145" s="2">
        <f>IFERROR(__xludf.DUMMYFUNCTION("""COMPUTED_VALUE"""),45502.66666666667)</f>
        <v>45502.66667</v>
      </c>
      <c r="E145" s="1">
        <f>IFERROR(__xludf.DUMMYFUNCTION("""COMPUTED_VALUE"""),3368.67)</f>
        <v>3368.67</v>
      </c>
      <c r="G145" s="2">
        <f>IFERROR(__xludf.DUMMYFUNCTION("""COMPUTED_VALUE"""),45502.66666666667)</f>
        <v>45502.66667</v>
      </c>
      <c r="H145" s="1">
        <f>IFERROR(__xludf.DUMMYFUNCTION("""COMPUTED_VALUE"""),3325.36)</f>
        <v>3325.36</v>
      </c>
      <c r="J145" s="2">
        <f>IFERROR(__xludf.DUMMYFUNCTION("""COMPUTED_VALUE"""),45502.66666666667)</f>
        <v>45502.66667</v>
      </c>
      <c r="K145" s="1">
        <f>IFERROR(__xludf.DUMMYFUNCTION("""COMPUTED_VALUE"""),3355.89)</f>
        <v>3355.89</v>
      </c>
      <c r="M145" s="2">
        <f>IFERROR(__xludf.DUMMYFUNCTION("""COMPUTED_VALUE"""),45502.66666666667)</f>
        <v>45502.66667</v>
      </c>
      <c r="N145" s="1">
        <f>IFERROR(__xludf.DUMMYFUNCTION("""COMPUTED_VALUE"""),4.7704059E7)</f>
        <v>47704059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IFERROR(__xludf.DUMMYFUNCTION("""COMPUTED_VALUE"""),3358.27)</f>
        <v>3358.27</v>
      </c>
      <c r="D146" s="2">
        <f>IFERROR(__xludf.DUMMYFUNCTION("""COMPUTED_VALUE"""),45503.66666666667)</f>
        <v>45503.66667</v>
      </c>
      <c r="E146" s="1">
        <f>IFERROR(__xludf.DUMMYFUNCTION("""COMPUTED_VALUE"""),3422.12)</f>
        <v>3422.12</v>
      </c>
      <c r="G146" s="2">
        <f>IFERROR(__xludf.DUMMYFUNCTION("""COMPUTED_VALUE"""),45503.66666666667)</f>
        <v>45503.66667</v>
      </c>
      <c r="H146" s="1">
        <f>IFERROR(__xludf.DUMMYFUNCTION("""COMPUTED_VALUE"""),3356.19)</f>
        <v>3356.19</v>
      </c>
      <c r="J146" s="2">
        <f>IFERROR(__xludf.DUMMYFUNCTION("""COMPUTED_VALUE"""),45503.66666666667)</f>
        <v>45503.66667</v>
      </c>
      <c r="K146" s="1">
        <f>IFERROR(__xludf.DUMMYFUNCTION("""COMPUTED_VALUE"""),3414.38)</f>
        <v>3414.38</v>
      </c>
      <c r="M146" s="2">
        <f>IFERROR(__xludf.DUMMYFUNCTION("""COMPUTED_VALUE"""),45503.66666666667)</f>
        <v>45503.66667</v>
      </c>
      <c r="N146" s="1">
        <f>IFERROR(__xludf.DUMMYFUNCTION("""COMPUTED_VALUE"""),6.0094155E7)</f>
        <v>60094155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IFERROR(__xludf.DUMMYFUNCTION("""COMPUTED_VALUE"""),3403.86)</f>
        <v>3403.86</v>
      </c>
      <c r="D147" s="2">
        <f>IFERROR(__xludf.DUMMYFUNCTION("""COMPUTED_VALUE"""),45504.66666666667)</f>
        <v>45504.66667</v>
      </c>
      <c r="E147" s="1">
        <f>IFERROR(__xludf.DUMMYFUNCTION("""COMPUTED_VALUE"""),3407.46)</f>
        <v>3407.46</v>
      </c>
      <c r="G147" s="2">
        <f>IFERROR(__xludf.DUMMYFUNCTION("""COMPUTED_VALUE"""),45504.66666666667)</f>
        <v>45504.66667</v>
      </c>
      <c r="H147" s="1">
        <f>IFERROR(__xludf.DUMMYFUNCTION("""COMPUTED_VALUE"""),3352.72)</f>
        <v>3352.72</v>
      </c>
      <c r="J147" s="2">
        <f>IFERROR(__xludf.DUMMYFUNCTION("""COMPUTED_VALUE"""),45504.66666666667)</f>
        <v>45504.66667</v>
      </c>
      <c r="K147" s="1">
        <f>IFERROR(__xludf.DUMMYFUNCTION("""COMPUTED_VALUE"""),3377.72)</f>
        <v>3377.72</v>
      </c>
      <c r="M147" s="2">
        <f>IFERROR(__xludf.DUMMYFUNCTION("""COMPUTED_VALUE"""),45504.66666666667)</f>
        <v>45504.66667</v>
      </c>
      <c r="N147" s="1">
        <f>IFERROR(__xludf.DUMMYFUNCTION("""COMPUTED_VALUE"""),7.3813568E7)</f>
        <v>73813568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IFERROR(__xludf.DUMMYFUNCTION("""COMPUTED_VALUE"""),3372.43)</f>
        <v>3372.43</v>
      </c>
      <c r="D148" s="2">
        <f>IFERROR(__xludf.DUMMYFUNCTION("""COMPUTED_VALUE"""),45505.66666666667)</f>
        <v>45505.66667</v>
      </c>
      <c r="E148" s="1">
        <f>IFERROR(__xludf.DUMMYFUNCTION("""COMPUTED_VALUE"""),3412.09)</f>
        <v>3412.09</v>
      </c>
      <c r="G148" s="2">
        <f>IFERROR(__xludf.DUMMYFUNCTION("""COMPUTED_VALUE"""),45505.66666666667)</f>
        <v>45505.66667</v>
      </c>
      <c r="H148" s="1">
        <f>IFERROR(__xludf.DUMMYFUNCTION("""COMPUTED_VALUE"""),3327.19)</f>
        <v>3327.19</v>
      </c>
      <c r="J148" s="2">
        <f>IFERROR(__xludf.DUMMYFUNCTION("""COMPUTED_VALUE"""),45505.66666666667)</f>
        <v>45505.66667</v>
      </c>
      <c r="K148" s="1">
        <f>IFERROR(__xludf.DUMMYFUNCTION("""COMPUTED_VALUE"""),3363.66)</f>
        <v>3363.66</v>
      </c>
      <c r="M148" s="2">
        <f>IFERROR(__xludf.DUMMYFUNCTION("""COMPUTED_VALUE"""),45505.66666666667)</f>
        <v>45505.66667</v>
      </c>
      <c r="N148" s="1">
        <f>IFERROR(__xludf.DUMMYFUNCTION("""COMPUTED_VALUE"""),1.50891923E8)</f>
        <v>150891923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IFERROR(__xludf.DUMMYFUNCTION("""COMPUTED_VALUE"""),3362.48)</f>
        <v>3362.48</v>
      </c>
      <c r="D149" s="2">
        <f>IFERROR(__xludf.DUMMYFUNCTION("""COMPUTED_VALUE"""),45506.66666666667)</f>
        <v>45506.66667</v>
      </c>
      <c r="E149" s="1">
        <f>IFERROR(__xludf.DUMMYFUNCTION("""COMPUTED_VALUE"""),3410.54)</f>
        <v>3410.54</v>
      </c>
      <c r="G149" s="2">
        <f>IFERROR(__xludf.DUMMYFUNCTION("""COMPUTED_VALUE"""),45506.66666666667)</f>
        <v>45506.66667</v>
      </c>
      <c r="H149" s="1">
        <f>IFERROR(__xludf.DUMMYFUNCTION("""COMPUTED_VALUE"""),3343.17)</f>
        <v>3343.17</v>
      </c>
      <c r="J149" s="2">
        <f>IFERROR(__xludf.DUMMYFUNCTION("""COMPUTED_VALUE"""),45506.66666666667)</f>
        <v>45506.66667</v>
      </c>
      <c r="K149" s="1">
        <f>IFERROR(__xludf.DUMMYFUNCTION("""COMPUTED_VALUE"""),3406.5)</f>
        <v>3406.5</v>
      </c>
      <c r="M149" s="2">
        <f>IFERROR(__xludf.DUMMYFUNCTION("""COMPUTED_VALUE"""),45506.66666666667)</f>
        <v>45506.66667</v>
      </c>
      <c r="N149" s="1">
        <f>IFERROR(__xludf.DUMMYFUNCTION("""COMPUTED_VALUE"""),7.1241596E7)</f>
        <v>71241596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IFERROR(__xludf.DUMMYFUNCTION("""COMPUTED_VALUE"""),3396.28)</f>
        <v>3396.28</v>
      </c>
      <c r="D150" s="2">
        <f>IFERROR(__xludf.DUMMYFUNCTION("""COMPUTED_VALUE"""),45509.66666666667)</f>
        <v>45509.66667</v>
      </c>
      <c r="E150" s="1">
        <f>IFERROR(__xludf.DUMMYFUNCTION("""COMPUTED_VALUE"""),3396.28)</f>
        <v>3396.28</v>
      </c>
      <c r="G150" s="2">
        <f>IFERROR(__xludf.DUMMYFUNCTION("""COMPUTED_VALUE"""),45509.66666666667)</f>
        <v>45509.66667</v>
      </c>
      <c r="H150" s="1">
        <f>IFERROR(__xludf.DUMMYFUNCTION("""COMPUTED_VALUE"""),3298.33)</f>
        <v>3298.33</v>
      </c>
      <c r="J150" s="2">
        <f>IFERROR(__xludf.DUMMYFUNCTION("""COMPUTED_VALUE"""),45509.66666666667)</f>
        <v>45509.66667</v>
      </c>
      <c r="K150" s="1">
        <f>IFERROR(__xludf.DUMMYFUNCTION("""COMPUTED_VALUE"""),3313.69)</f>
        <v>3313.69</v>
      </c>
      <c r="M150" s="2">
        <f>IFERROR(__xludf.DUMMYFUNCTION("""COMPUTED_VALUE"""),45509.66666666667)</f>
        <v>45509.66667</v>
      </c>
      <c r="N150" s="1">
        <f>IFERROR(__xludf.DUMMYFUNCTION("""COMPUTED_VALUE"""),7.3101522E7)</f>
        <v>73101522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IFERROR(__xludf.DUMMYFUNCTION("""COMPUTED_VALUE"""),3312.41)</f>
        <v>3312.41</v>
      </c>
      <c r="D151" s="2">
        <f>IFERROR(__xludf.DUMMYFUNCTION("""COMPUTED_VALUE"""),45510.66666666667)</f>
        <v>45510.66667</v>
      </c>
      <c r="E151" s="1">
        <f>IFERROR(__xludf.DUMMYFUNCTION("""COMPUTED_VALUE"""),3356.48)</f>
        <v>3356.48</v>
      </c>
      <c r="G151" s="2">
        <f>IFERROR(__xludf.DUMMYFUNCTION("""COMPUTED_VALUE"""),45510.66666666667)</f>
        <v>45510.66667</v>
      </c>
      <c r="H151" s="1">
        <f>IFERROR(__xludf.DUMMYFUNCTION("""COMPUTED_VALUE"""),3286.62)</f>
        <v>3286.62</v>
      </c>
      <c r="J151" s="2">
        <f>IFERROR(__xludf.DUMMYFUNCTION("""COMPUTED_VALUE"""),45510.66666666667)</f>
        <v>45510.66667</v>
      </c>
      <c r="K151" s="1">
        <f>IFERROR(__xludf.DUMMYFUNCTION("""COMPUTED_VALUE"""),3311.1)</f>
        <v>3311.1</v>
      </c>
      <c r="M151" s="2">
        <f>IFERROR(__xludf.DUMMYFUNCTION("""COMPUTED_VALUE"""),45510.66666666667)</f>
        <v>45510.66667</v>
      </c>
      <c r="N151" s="1">
        <f>IFERROR(__xludf.DUMMYFUNCTION("""COMPUTED_VALUE"""),6.0097809E7)</f>
        <v>60097809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IFERROR(__xludf.DUMMYFUNCTION("""COMPUTED_VALUE"""),3309.23)</f>
        <v>3309.23</v>
      </c>
      <c r="D152" s="2">
        <f>IFERROR(__xludf.DUMMYFUNCTION("""COMPUTED_VALUE"""),45511.66666666667)</f>
        <v>45511.66667</v>
      </c>
      <c r="E152" s="1">
        <f>IFERROR(__xludf.DUMMYFUNCTION("""COMPUTED_VALUE"""),3326.06)</f>
        <v>3326.06</v>
      </c>
      <c r="G152" s="2">
        <f>IFERROR(__xludf.DUMMYFUNCTION("""COMPUTED_VALUE"""),45511.66666666667)</f>
        <v>45511.66667</v>
      </c>
      <c r="H152" s="1">
        <f>IFERROR(__xludf.DUMMYFUNCTION("""COMPUTED_VALUE"""),3274.97)</f>
        <v>3274.97</v>
      </c>
      <c r="J152" s="2">
        <f>IFERROR(__xludf.DUMMYFUNCTION("""COMPUTED_VALUE"""),45511.66666666667)</f>
        <v>45511.66667</v>
      </c>
      <c r="K152" s="1">
        <f>IFERROR(__xludf.DUMMYFUNCTION("""COMPUTED_VALUE"""),3285.97)</f>
        <v>3285.97</v>
      </c>
      <c r="M152" s="2">
        <f>IFERROR(__xludf.DUMMYFUNCTION("""COMPUTED_VALUE"""),45511.66666666667)</f>
        <v>45511.66667</v>
      </c>
      <c r="N152" s="1">
        <f>IFERROR(__xludf.DUMMYFUNCTION("""COMPUTED_VALUE"""),6.5501404E7)</f>
        <v>65501404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IFERROR(__xludf.DUMMYFUNCTION("""COMPUTED_VALUE"""),3281.38)</f>
        <v>3281.38</v>
      </c>
      <c r="D153" s="2">
        <f>IFERROR(__xludf.DUMMYFUNCTION("""COMPUTED_VALUE"""),45512.66666666667)</f>
        <v>45512.66667</v>
      </c>
      <c r="E153" s="1">
        <f>IFERROR(__xludf.DUMMYFUNCTION("""COMPUTED_VALUE"""),3332.1)</f>
        <v>3332.1</v>
      </c>
      <c r="G153" s="2">
        <f>IFERROR(__xludf.DUMMYFUNCTION("""COMPUTED_VALUE"""),45512.66666666667)</f>
        <v>45512.66667</v>
      </c>
      <c r="H153" s="1">
        <f>IFERROR(__xludf.DUMMYFUNCTION("""COMPUTED_VALUE"""),3281.38)</f>
        <v>3281.38</v>
      </c>
      <c r="J153" s="2">
        <f>IFERROR(__xludf.DUMMYFUNCTION("""COMPUTED_VALUE"""),45512.66666666667)</f>
        <v>45512.66667</v>
      </c>
      <c r="K153" s="1">
        <f>IFERROR(__xludf.DUMMYFUNCTION("""COMPUTED_VALUE"""),3316.61)</f>
        <v>3316.61</v>
      </c>
      <c r="M153" s="2">
        <f>IFERROR(__xludf.DUMMYFUNCTION("""COMPUTED_VALUE"""),45512.66666666667)</f>
        <v>45512.66667</v>
      </c>
      <c r="N153" s="1">
        <f>IFERROR(__xludf.DUMMYFUNCTION("""COMPUTED_VALUE"""),5.5437907E7)</f>
        <v>55437907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IFERROR(__xludf.DUMMYFUNCTION("""COMPUTED_VALUE"""),3313.29)</f>
        <v>3313.29</v>
      </c>
      <c r="D154" s="2">
        <f>IFERROR(__xludf.DUMMYFUNCTION("""COMPUTED_VALUE"""),45513.66666666667)</f>
        <v>45513.66667</v>
      </c>
      <c r="E154" s="1">
        <f>IFERROR(__xludf.DUMMYFUNCTION("""COMPUTED_VALUE"""),3319.92)</f>
        <v>3319.92</v>
      </c>
      <c r="G154" s="2">
        <f>IFERROR(__xludf.DUMMYFUNCTION("""COMPUTED_VALUE"""),45513.66666666667)</f>
        <v>45513.66667</v>
      </c>
      <c r="H154" s="1">
        <f>IFERROR(__xludf.DUMMYFUNCTION("""COMPUTED_VALUE"""),3293.88)</f>
        <v>3293.88</v>
      </c>
      <c r="J154" s="2">
        <f>IFERROR(__xludf.DUMMYFUNCTION("""COMPUTED_VALUE"""),45513.66666666667)</f>
        <v>45513.66667</v>
      </c>
      <c r="K154" s="1">
        <f>IFERROR(__xludf.DUMMYFUNCTION("""COMPUTED_VALUE"""),3302.3)</f>
        <v>3302.3</v>
      </c>
      <c r="M154" s="2">
        <f>IFERROR(__xludf.DUMMYFUNCTION("""COMPUTED_VALUE"""),45513.66666666667)</f>
        <v>45513.66667</v>
      </c>
      <c r="N154" s="1">
        <f>IFERROR(__xludf.DUMMYFUNCTION("""COMPUTED_VALUE"""),5.7268163E7)</f>
        <v>57268163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IFERROR(__xludf.DUMMYFUNCTION("""COMPUTED_VALUE"""),3299.04)</f>
        <v>3299.04</v>
      </c>
      <c r="D155" s="2">
        <f>IFERROR(__xludf.DUMMYFUNCTION("""COMPUTED_VALUE"""),45516.66666666667)</f>
        <v>45516.66667</v>
      </c>
      <c r="E155" s="1">
        <f>IFERROR(__xludf.DUMMYFUNCTION("""COMPUTED_VALUE"""),3322.11)</f>
        <v>3322.11</v>
      </c>
      <c r="G155" s="2">
        <f>IFERROR(__xludf.DUMMYFUNCTION("""COMPUTED_VALUE"""),45516.66666666667)</f>
        <v>45516.66667</v>
      </c>
      <c r="H155" s="1">
        <f>IFERROR(__xludf.DUMMYFUNCTION("""COMPUTED_VALUE"""),3299.04)</f>
        <v>3299.04</v>
      </c>
      <c r="J155" s="2">
        <f>IFERROR(__xludf.DUMMYFUNCTION("""COMPUTED_VALUE"""),45516.66666666667)</f>
        <v>45516.66667</v>
      </c>
      <c r="K155" s="1">
        <f>IFERROR(__xludf.DUMMYFUNCTION("""COMPUTED_VALUE"""),3303.01)</f>
        <v>3303.01</v>
      </c>
      <c r="M155" s="2">
        <f>IFERROR(__xludf.DUMMYFUNCTION("""COMPUTED_VALUE"""),45516.66666666667)</f>
        <v>45516.66667</v>
      </c>
      <c r="N155" s="1">
        <f>IFERROR(__xludf.DUMMYFUNCTION("""COMPUTED_VALUE"""),4.6214848E7)</f>
        <v>46214848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IFERROR(__xludf.DUMMYFUNCTION("""COMPUTED_VALUE"""),3306.76)</f>
        <v>3306.76</v>
      </c>
      <c r="D156" s="2">
        <f>IFERROR(__xludf.DUMMYFUNCTION("""COMPUTED_VALUE"""),45517.66666666667)</f>
        <v>45517.66667</v>
      </c>
      <c r="E156" s="1">
        <f>IFERROR(__xludf.DUMMYFUNCTION("""COMPUTED_VALUE"""),3353.93)</f>
        <v>3353.93</v>
      </c>
      <c r="G156" s="2">
        <f>IFERROR(__xludf.DUMMYFUNCTION("""COMPUTED_VALUE"""),45517.66666666667)</f>
        <v>45517.66667</v>
      </c>
      <c r="H156" s="1">
        <f>IFERROR(__xludf.DUMMYFUNCTION("""COMPUTED_VALUE"""),3306.76)</f>
        <v>3306.76</v>
      </c>
      <c r="J156" s="2">
        <f>IFERROR(__xludf.DUMMYFUNCTION("""COMPUTED_VALUE"""),45517.66666666667)</f>
        <v>45517.66667</v>
      </c>
      <c r="K156" s="1">
        <f>IFERROR(__xludf.DUMMYFUNCTION("""COMPUTED_VALUE"""),3348.6)</f>
        <v>3348.6</v>
      </c>
      <c r="M156" s="2">
        <f>IFERROR(__xludf.DUMMYFUNCTION("""COMPUTED_VALUE"""),45517.66666666667)</f>
        <v>45517.66667</v>
      </c>
      <c r="N156" s="1">
        <f>IFERROR(__xludf.DUMMYFUNCTION("""COMPUTED_VALUE"""),4.6623667E7)</f>
        <v>46623667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IFERROR(__xludf.DUMMYFUNCTION("""COMPUTED_VALUE"""),3350.63)</f>
        <v>3350.63</v>
      </c>
      <c r="D157" s="2">
        <f>IFERROR(__xludf.DUMMYFUNCTION("""COMPUTED_VALUE"""),45518.66666666667)</f>
        <v>45518.66667</v>
      </c>
      <c r="E157" s="1">
        <f>IFERROR(__xludf.DUMMYFUNCTION("""COMPUTED_VALUE"""),3378.97)</f>
        <v>3378.97</v>
      </c>
      <c r="G157" s="2">
        <f>IFERROR(__xludf.DUMMYFUNCTION("""COMPUTED_VALUE"""),45518.66666666667)</f>
        <v>45518.66667</v>
      </c>
      <c r="H157" s="1">
        <f>IFERROR(__xludf.DUMMYFUNCTION("""COMPUTED_VALUE"""),3348.26)</f>
        <v>3348.26</v>
      </c>
      <c r="J157" s="2">
        <f>IFERROR(__xludf.DUMMYFUNCTION("""COMPUTED_VALUE"""),45518.66666666667)</f>
        <v>45518.66667</v>
      </c>
      <c r="K157" s="1">
        <f>IFERROR(__xludf.DUMMYFUNCTION("""COMPUTED_VALUE"""),3371.06)</f>
        <v>3371.06</v>
      </c>
      <c r="M157" s="2">
        <f>IFERROR(__xludf.DUMMYFUNCTION("""COMPUTED_VALUE"""),45518.66666666667)</f>
        <v>45518.66667</v>
      </c>
      <c r="N157" s="1">
        <f>IFERROR(__xludf.DUMMYFUNCTION("""COMPUTED_VALUE"""),3.9846094E7)</f>
        <v>39846094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IFERROR(__xludf.DUMMYFUNCTION("""COMPUTED_VALUE"""),3380.44)</f>
        <v>3380.44</v>
      </c>
      <c r="D158" s="2">
        <f>IFERROR(__xludf.DUMMYFUNCTION("""COMPUTED_VALUE"""),45519.66666666667)</f>
        <v>45519.66667</v>
      </c>
      <c r="E158" s="1">
        <f>IFERROR(__xludf.DUMMYFUNCTION("""COMPUTED_VALUE"""),3393.93)</f>
        <v>3393.93</v>
      </c>
      <c r="G158" s="2">
        <f>IFERROR(__xludf.DUMMYFUNCTION("""COMPUTED_VALUE"""),45519.66666666667)</f>
        <v>45519.66667</v>
      </c>
      <c r="H158" s="1">
        <f>IFERROR(__xludf.DUMMYFUNCTION("""COMPUTED_VALUE"""),3356.75)</f>
        <v>3356.75</v>
      </c>
      <c r="J158" s="2">
        <f>IFERROR(__xludf.DUMMYFUNCTION("""COMPUTED_VALUE"""),45519.66666666667)</f>
        <v>45519.66667</v>
      </c>
      <c r="K158" s="1">
        <f>IFERROR(__xludf.DUMMYFUNCTION("""COMPUTED_VALUE"""),3389.4)</f>
        <v>3389.4</v>
      </c>
      <c r="M158" s="2">
        <f>IFERROR(__xludf.DUMMYFUNCTION("""COMPUTED_VALUE"""),45519.66666666667)</f>
        <v>45519.66667</v>
      </c>
      <c r="N158" s="1">
        <f>IFERROR(__xludf.DUMMYFUNCTION("""COMPUTED_VALUE"""),4.7694393E7)</f>
        <v>47694393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IFERROR(__xludf.DUMMYFUNCTION("""COMPUTED_VALUE"""),3388.81)</f>
        <v>3388.81</v>
      </c>
      <c r="D159" s="2">
        <f>IFERROR(__xludf.DUMMYFUNCTION("""COMPUTED_VALUE"""),45520.66666666667)</f>
        <v>45520.66667</v>
      </c>
      <c r="E159" s="1">
        <f>IFERROR(__xludf.DUMMYFUNCTION("""COMPUTED_VALUE"""),3403.56)</f>
        <v>3403.56</v>
      </c>
      <c r="G159" s="2">
        <f>IFERROR(__xludf.DUMMYFUNCTION("""COMPUTED_VALUE"""),45520.66666666667)</f>
        <v>45520.66667</v>
      </c>
      <c r="H159" s="1">
        <f>IFERROR(__xludf.DUMMYFUNCTION("""COMPUTED_VALUE"""),3374.92)</f>
        <v>3374.92</v>
      </c>
      <c r="J159" s="2">
        <f>IFERROR(__xludf.DUMMYFUNCTION("""COMPUTED_VALUE"""),45520.66666666667)</f>
        <v>45520.66667</v>
      </c>
      <c r="K159" s="1">
        <f>IFERROR(__xludf.DUMMYFUNCTION("""COMPUTED_VALUE"""),3394.28)</f>
        <v>3394.28</v>
      </c>
      <c r="M159" s="2">
        <f>IFERROR(__xludf.DUMMYFUNCTION("""COMPUTED_VALUE"""),45520.66666666667)</f>
        <v>45520.66667</v>
      </c>
      <c r="N159" s="1">
        <f>IFERROR(__xludf.DUMMYFUNCTION("""COMPUTED_VALUE"""),4.462749E7)</f>
        <v>44627490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IFERROR(__xludf.DUMMYFUNCTION("""COMPUTED_VALUE"""),3395.73)</f>
        <v>3395.73</v>
      </c>
      <c r="D160" s="2">
        <f>IFERROR(__xludf.DUMMYFUNCTION("""COMPUTED_VALUE"""),45523.66666666667)</f>
        <v>45523.66667</v>
      </c>
      <c r="E160" s="1">
        <f>IFERROR(__xludf.DUMMYFUNCTION("""COMPUTED_VALUE"""),3417.49)</f>
        <v>3417.49</v>
      </c>
      <c r="G160" s="2">
        <f>IFERROR(__xludf.DUMMYFUNCTION("""COMPUTED_VALUE"""),45523.66666666667)</f>
        <v>45523.66667</v>
      </c>
      <c r="H160" s="1">
        <f>IFERROR(__xludf.DUMMYFUNCTION("""COMPUTED_VALUE"""),3393.62)</f>
        <v>3393.62</v>
      </c>
      <c r="J160" s="2">
        <f>IFERROR(__xludf.DUMMYFUNCTION("""COMPUTED_VALUE"""),45523.66666666667)</f>
        <v>45523.66667</v>
      </c>
      <c r="K160" s="1">
        <f>IFERROR(__xludf.DUMMYFUNCTION("""COMPUTED_VALUE"""),3400.98)</f>
        <v>3400.98</v>
      </c>
      <c r="M160" s="2">
        <f>IFERROR(__xludf.DUMMYFUNCTION("""COMPUTED_VALUE"""),45523.66666666667)</f>
        <v>45523.66667</v>
      </c>
      <c r="N160" s="1">
        <f>IFERROR(__xludf.DUMMYFUNCTION("""COMPUTED_VALUE"""),3.5366774E7)</f>
        <v>35366774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IFERROR(__xludf.DUMMYFUNCTION("""COMPUTED_VALUE"""),3400.33)</f>
        <v>3400.33</v>
      </c>
      <c r="D161" s="2">
        <f>IFERROR(__xludf.DUMMYFUNCTION("""COMPUTED_VALUE"""),45524.66666666667)</f>
        <v>45524.66667</v>
      </c>
      <c r="E161" s="1">
        <f>IFERROR(__xludf.DUMMYFUNCTION("""COMPUTED_VALUE"""),3419.72)</f>
        <v>3419.72</v>
      </c>
      <c r="G161" s="2">
        <f>IFERROR(__xludf.DUMMYFUNCTION("""COMPUTED_VALUE"""),45524.66666666667)</f>
        <v>45524.66667</v>
      </c>
      <c r="H161" s="1">
        <f>IFERROR(__xludf.DUMMYFUNCTION("""COMPUTED_VALUE"""),3391.03)</f>
        <v>3391.03</v>
      </c>
      <c r="J161" s="2">
        <f>IFERROR(__xludf.DUMMYFUNCTION("""COMPUTED_VALUE"""),45524.66666666667)</f>
        <v>45524.66667</v>
      </c>
      <c r="K161" s="1">
        <f>IFERROR(__xludf.DUMMYFUNCTION("""COMPUTED_VALUE"""),3406.11)</f>
        <v>3406.11</v>
      </c>
      <c r="M161" s="2">
        <f>IFERROR(__xludf.DUMMYFUNCTION("""COMPUTED_VALUE"""),45524.66666666667)</f>
        <v>45524.66667</v>
      </c>
      <c r="N161" s="1">
        <f>IFERROR(__xludf.DUMMYFUNCTION("""COMPUTED_VALUE"""),3.2344218E7)</f>
        <v>32344218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IFERROR(__xludf.DUMMYFUNCTION("""COMPUTED_VALUE"""),3410.18)</f>
        <v>3410.18</v>
      </c>
      <c r="D162" s="2">
        <f>IFERROR(__xludf.DUMMYFUNCTION("""COMPUTED_VALUE"""),45525.66666666667)</f>
        <v>45525.66667</v>
      </c>
      <c r="E162" s="1">
        <f>IFERROR(__xludf.DUMMYFUNCTION("""COMPUTED_VALUE"""),3420.14)</f>
        <v>3420.14</v>
      </c>
      <c r="G162" s="2">
        <f>IFERROR(__xludf.DUMMYFUNCTION("""COMPUTED_VALUE"""),45525.66666666667)</f>
        <v>45525.66667</v>
      </c>
      <c r="H162" s="1">
        <f>IFERROR(__xludf.DUMMYFUNCTION("""COMPUTED_VALUE"""),3402.57)</f>
        <v>3402.57</v>
      </c>
      <c r="J162" s="2">
        <f>IFERROR(__xludf.DUMMYFUNCTION("""COMPUTED_VALUE"""),45525.66666666667)</f>
        <v>45525.66667</v>
      </c>
      <c r="K162" s="1">
        <f>IFERROR(__xludf.DUMMYFUNCTION("""COMPUTED_VALUE"""),3405.24)</f>
        <v>3405.24</v>
      </c>
      <c r="M162" s="2">
        <f>IFERROR(__xludf.DUMMYFUNCTION("""COMPUTED_VALUE"""),45525.66666666667)</f>
        <v>45525.66667</v>
      </c>
      <c r="N162" s="1">
        <f>IFERROR(__xludf.DUMMYFUNCTION("""COMPUTED_VALUE"""),3.470784E7)</f>
        <v>34707840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IFERROR(__xludf.DUMMYFUNCTION("""COMPUTED_VALUE"""),3411.7)</f>
        <v>3411.7</v>
      </c>
      <c r="D163" s="2">
        <f>IFERROR(__xludf.DUMMYFUNCTION("""COMPUTED_VALUE"""),45526.66666666667)</f>
        <v>45526.66667</v>
      </c>
      <c r="E163" s="1">
        <f>IFERROR(__xludf.DUMMYFUNCTION("""COMPUTED_VALUE"""),3426.43)</f>
        <v>3426.43</v>
      </c>
      <c r="G163" s="2">
        <f>IFERROR(__xludf.DUMMYFUNCTION("""COMPUTED_VALUE"""),45526.66666666667)</f>
        <v>45526.66667</v>
      </c>
      <c r="H163" s="1">
        <f>IFERROR(__xludf.DUMMYFUNCTION("""COMPUTED_VALUE"""),3372.81)</f>
        <v>3372.81</v>
      </c>
      <c r="J163" s="2">
        <f>IFERROR(__xludf.DUMMYFUNCTION("""COMPUTED_VALUE"""),45526.66666666667)</f>
        <v>45526.66667</v>
      </c>
      <c r="K163" s="1">
        <f>IFERROR(__xludf.DUMMYFUNCTION("""COMPUTED_VALUE"""),3409.35)</f>
        <v>3409.35</v>
      </c>
      <c r="M163" s="2">
        <f>IFERROR(__xludf.DUMMYFUNCTION("""COMPUTED_VALUE"""),45526.66666666667)</f>
        <v>45526.66667</v>
      </c>
      <c r="N163" s="1">
        <f>IFERROR(__xludf.DUMMYFUNCTION("""COMPUTED_VALUE"""),4.1422924E7)</f>
        <v>41422924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IFERROR(__xludf.DUMMYFUNCTION("""COMPUTED_VALUE"""),3423.86)</f>
        <v>3423.86</v>
      </c>
      <c r="D164" s="2">
        <f>IFERROR(__xludf.DUMMYFUNCTION("""COMPUTED_VALUE"""),45527.66666666667)</f>
        <v>45527.66667</v>
      </c>
      <c r="E164" s="1">
        <f>IFERROR(__xludf.DUMMYFUNCTION("""COMPUTED_VALUE"""),3448.75)</f>
        <v>3448.75</v>
      </c>
      <c r="G164" s="2">
        <f>IFERROR(__xludf.DUMMYFUNCTION("""COMPUTED_VALUE"""),45527.66666666667)</f>
        <v>45527.66667</v>
      </c>
      <c r="H164" s="1">
        <f>IFERROR(__xludf.DUMMYFUNCTION("""COMPUTED_VALUE"""),3411.65)</f>
        <v>3411.65</v>
      </c>
      <c r="J164" s="2">
        <f>IFERROR(__xludf.DUMMYFUNCTION("""COMPUTED_VALUE"""),45527.66666666667)</f>
        <v>45527.66667</v>
      </c>
      <c r="K164" s="1">
        <f>IFERROR(__xludf.DUMMYFUNCTION("""COMPUTED_VALUE"""),3446.49)</f>
        <v>3446.49</v>
      </c>
      <c r="M164" s="2">
        <f>IFERROR(__xludf.DUMMYFUNCTION("""COMPUTED_VALUE"""),45527.66666666667)</f>
        <v>45527.66667</v>
      </c>
      <c r="N164" s="1">
        <f>IFERROR(__xludf.DUMMYFUNCTION("""COMPUTED_VALUE"""),4.1030139E7)</f>
        <v>41030139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IFERROR(__xludf.DUMMYFUNCTION("""COMPUTED_VALUE"""),3449.09)</f>
        <v>3449.09</v>
      </c>
      <c r="D165" s="2">
        <f>IFERROR(__xludf.DUMMYFUNCTION("""COMPUTED_VALUE"""),45530.66666666667)</f>
        <v>45530.66667</v>
      </c>
      <c r="E165" s="1">
        <f>IFERROR(__xludf.DUMMYFUNCTION("""COMPUTED_VALUE"""),3476.52)</f>
        <v>3476.52</v>
      </c>
      <c r="G165" s="2">
        <f>IFERROR(__xludf.DUMMYFUNCTION("""COMPUTED_VALUE"""),45530.66666666667)</f>
        <v>45530.66667</v>
      </c>
      <c r="H165" s="1">
        <f>IFERROR(__xludf.DUMMYFUNCTION("""COMPUTED_VALUE"""),3445.51)</f>
        <v>3445.51</v>
      </c>
      <c r="J165" s="2">
        <f>IFERROR(__xludf.DUMMYFUNCTION("""COMPUTED_VALUE"""),45530.66666666667)</f>
        <v>45530.66667</v>
      </c>
      <c r="K165" s="1">
        <f>IFERROR(__xludf.DUMMYFUNCTION("""COMPUTED_VALUE"""),3448.68)</f>
        <v>3448.68</v>
      </c>
      <c r="M165" s="2">
        <f>IFERROR(__xludf.DUMMYFUNCTION("""COMPUTED_VALUE"""),45530.66666666667)</f>
        <v>45530.66667</v>
      </c>
      <c r="N165" s="1">
        <f>IFERROR(__xludf.DUMMYFUNCTION("""COMPUTED_VALUE"""),3.6335533E7)</f>
        <v>36335533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IFERROR(__xludf.DUMMYFUNCTION("""COMPUTED_VALUE"""),3450.21)</f>
        <v>3450.21</v>
      </c>
      <c r="D166" s="2">
        <f>IFERROR(__xludf.DUMMYFUNCTION("""COMPUTED_VALUE"""),45531.66666666667)</f>
        <v>45531.66667</v>
      </c>
      <c r="E166" s="1">
        <f>IFERROR(__xludf.DUMMYFUNCTION("""COMPUTED_VALUE"""),3464.29)</f>
        <v>3464.29</v>
      </c>
      <c r="G166" s="2">
        <f>IFERROR(__xludf.DUMMYFUNCTION("""COMPUTED_VALUE"""),45531.66666666667)</f>
        <v>45531.66667</v>
      </c>
      <c r="H166" s="1">
        <f>IFERROR(__xludf.DUMMYFUNCTION("""COMPUTED_VALUE"""),3433.11)</f>
        <v>3433.11</v>
      </c>
      <c r="J166" s="2">
        <f>IFERROR(__xludf.DUMMYFUNCTION("""COMPUTED_VALUE"""),45531.66666666667)</f>
        <v>45531.66667</v>
      </c>
      <c r="K166" s="1">
        <f>IFERROR(__xludf.DUMMYFUNCTION("""COMPUTED_VALUE"""),3449.71)</f>
        <v>3449.71</v>
      </c>
      <c r="M166" s="2">
        <f>IFERROR(__xludf.DUMMYFUNCTION("""COMPUTED_VALUE"""),45531.66666666667)</f>
        <v>45531.66667</v>
      </c>
      <c r="N166" s="1">
        <f>IFERROR(__xludf.DUMMYFUNCTION("""COMPUTED_VALUE"""),3.2379636E7)</f>
        <v>32379636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IFERROR(__xludf.DUMMYFUNCTION("""COMPUTED_VALUE"""),3457.05)</f>
        <v>3457.05</v>
      </c>
      <c r="D167" s="2">
        <f>IFERROR(__xludf.DUMMYFUNCTION("""COMPUTED_VALUE"""),45532.66666666667)</f>
        <v>45532.66667</v>
      </c>
      <c r="E167" s="1">
        <f>IFERROR(__xludf.DUMMYFUNCTION("""COMPUTED_VALUE"""),3473.88)</f>
        <v>3473.88</v>
      </c>
      <c r="G167" s="2">
        <f>IFERROR(__xludf.DUMMYFUNCTION("""COMPUTED_VALUE"""),45532.66666666667)</f>
        <v>45532.66667</v>
      </c>
      <c r="H167" s="1">
        <f>IFERROR(__xludf.DUMMYFUNCTION("""COMPUTED_VALUE"""),3432.87)</f>
        <v>3432.87</v>
      </c>
      <c r="J167" s="2">
        <f>IFERROR(__xludf.DUMMYFUNCTION("""COMPUTED_VALUE"""),45532.66666666667)</f>
        <v>45532.66667</v>
      </c>
      <c r="K167" s="1">
        <f>IFERROR(__xludf.DUMMYFUNCTION("""COMPUTED_VALUE"""),3457.85)</f>
        <v>3457.85</v>
      </c>
      <c r="M167" s="2">
        <f>IFERROR(__xludf.DUMMYFUNCTION("""COMPUTED_VALUE"""),45532.66666666667)</f>
        <v>45532.66667</v>
      </c>
      <c r="N167" s="1">
        <f>IFERROR(__xludf.DUMMYFUNCTION("""COMPUTED_VALUE"""),3.787044E7)</f>
        <v>37870440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IFERROR(__xludf.DUMMYFUNCTION("""COMPUTED_VALUE"""),3465.56)</f>
        <v>3465.56</v>
      </c>
      <c r="D168" s="2">
        <f>IFERROR(__xludf.DUMMYFUNCTION("""COMPUTED_VALUE"""),45533.66666666667)</f>
        <v>45533.66667</v>
      </c>
      <c r="E168" s="1">
        <f>IFERROR(__xludf.DUMMYFUNCTION("""COMPUTED_VALUE"""),3485.79)</f>
        <v>3485.79</v>
      </c>
      <c r="G168" s="2">
        <f>IFERROR(__xludf.DUMMYFUNCTION("""COMPUTED_VALUE"""),45533.66666666667)</f>
        <v>45533.66667</v>
      </c>
      <c r="H168" s="1">
        <f>IFERROR(__xludf.DUMMYFUNCTION("""COMPUTED_VALUE"""),3442.78)</f>
        <v>3442.78</v>
      </c>
      <c r="J168" s="2">
        <f>IFERROR(__xludf.DUMMYFUNCTION("""COMPUTED_VALUE"""),45533.66666666667)</f>
        <v>45533.66667</v>
      </c>
      <c r="K168" s="1">
        <f>IFERROR(__xludf.DUMMYFUNCTION("""COMPUTED_VALUE"""),3478.84)</f>
        <v>3478.84</v>
      </c>
      <c r="M168" s="2">
        <f>IFERROR(__xludf.DUMMYFUNCTION("""COMPUTED_VALUE"""),45533.66666666667)</f>
        <v>45533.66667</v>
      </c>
      <c r="N168" s="1">
        <f>IFERROR(__xludf.DUMMYFUNCTION("""COMPUTED_VALUE"""),4.4982676E7)</f>
        <v>44982676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IFERROR(__xludf.DUMMYFUNCTION("""COMPUTED_VALUE"""),3474.46)</f>
        <v>3474.46</v>
      </c>
      <c r="D169" s="2">
        <f>IFERROR(__xludf.DUMMYFUNCTION("""COMPUTED_VALUE"""),45534.66666666667)</f>
        <v>45534.66667</v>
      </c>
      <c r="E169" s="1">
        <f>IFERROR(__xludf.DUMMYFUNCTION("""COMPUTED_VALUE"""),3488.86)</f>
        <v>3488.86</v>
      </c>
      <c r="G169" s="2">
        <f>IFERROR(__xludf.DUMMYFUNCTION("""COMPUTED_VALUE"""),45534.66666666667)</f>
        <v>45534.66667</v>
      </c>
      <c r="H169" s="1">
        <f>IFERROR(__xludf.DUMMYFUNCTION("""COMPUTED_VALUE"""),3461.39)</f>
        <v>3461.39</v>
      </c>
      <c r="J169" s="2">
        <f>IFERROR(__xludf.DUMMYFUNCTION("""COMPUTED_VALUE"""),45534.66666666667)</f>
        <v>45534.66667</v>
      </c>
      <c r="K169" s="1">
        <f>IFERROR(__xludf.DUMMYFUNCTION("""COMPUTED_VALUE"""),3485.59)</f>
        <v>3485.59</v>
      </c>
      <c r="M169" s="2">
        <f>IFERROR(__xludf.DUMMYFUNCTION("""COMPUTED_VALUE"""),45534.66666666667)</f>
        <v>45534.66667</v>
      </c>
      <c r="N169" s="1">
        <f>IFERROR(__xludf.DUMMYFUNCTION("""COMPUTED_VALUE"""),4.7464376E7)</f>
        <v>47464376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IFERROR(__xludf.DUMMYFUNCTION("""COMPUTED_VALUE"""),3485.42)</f>
        <v>3485.42</v>
      </c>
      <c r="D170" s="2">
        <f>IFERROR(__xludf.DUMMYFUNCTION("""COMPUTED_VALUE"""),45538.66666666667)</f>
        <v>45538.66667</v>
      </c>
      <c r="E170" s="1">
        <f>IFERROR(__xludf.DUMMYFUNCTION("""COMPUTED_VALUE"""),3531.5)</f>
        <v>3531.5</v>
      </c>
      <c r="G170" s="2">
        <f>IFERROR(__xludf.DUMMYFUNCTION("""COMPUTED_VALUE"""),45538.66666666667)</f>
        <v>45538.66667</v>
      </c>
      <c r="H170" s="1">
        <f>IFERROR(__xludf.DUMMYFUNCTION("""COMPUTED_VALUE"""),3485.42)</f>
        <v>3485.42</v>
      </c>
      <c r="J170" s="2">
        <f>IFERROR(__xludf.DUMMYFUNCTION("""COMPUTED_VALUE"""),45538.66666666667)</f>
        <v>45538.66667</v>
      </c>
      <c r="K170" s="1">
        <f>IFERROR(__xludf.DUMMYFUNCTION("""COMPUTED_VALUE"""),3518.76)</f>
        <v>3518.76</v>
      </c>
      <c r="M170" s="2">
        <f>IFERROR(__xludf.DUMMYFUNCTION("""COMPUTED_VALUE"""),45538.66666666667)</f>
        <v>45538.66667</v>
      </c>
      <c r="N170" s="1">
        <f>IFERROR(__xludf.DUMMYFUNCTION("""COMPUTED_VALUE"""),5.7539985E7)</f>
        <v>57539985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IFERROR(__xludf.DUMMYFUNCTION("""COMPUTED_VALUE"""),3515.99)</f>
        <v>3515.99</v>
      </c>
      <c r="D171" s="2">
        <f>IFERROR(__xludf.DUMMYFUNCTION("""COMPUTED_VALUE"""),45539.66666666667)</f>
        <v>45539.66667</v>
      </c>
      <c r="E171" s="1">
        <f>IFERROR(__xludf.DUMMYFUNCTION("""COMPUTED_VALUE"""),3545.2)</f>
        <v>3545.2</v>
      </c>
      <c r="G171" s="2">
        <f>IFERROR(__xludf.DUMMYFUNCTION("""COMPUTED_VALUE"""),45539.66666666667)</f>
        <v>45539.66667</v>
      </c>
      <c r="H171" s="1">
        <f>IFERROR(__xludf.DUMMYFUNCTION("""COMPUTED_VALUE"""),3489.69)</f>
        <v>3489.69</v>
      </c>
      <c r="J171" s="2">
        <f>IFERROR(__xludf.DUMMYFUNCTION("""COMPUTED_VALUE"""),45539.66666666667)</f>
        <v>45539.66667</v>
      </c>
      <c r="K171" s="1">
        <f>IFERROR(__xludf.DUMMYFUNCTION("""COMPUTED_VALUE"""),3520.23)</f>
        <v>3520.23</v>
      </c>
      <c r="M171" s="2">
        <f>IFERROR(__xludf.DUMMYFUNCTION("""COMPUTED_VALUE"""),45539.66666666667)</f>
        <v>45539.66667</v>
      </c>
      <c r="N171" s="1">
        <f>IFERROR(__xludf.DUMMYFUNCTION("""COMPUTED_VALUE"""),5.4844196E7)</f>
        <v>54844196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IFERROR(__xludf.DUMMYFUNCTION("""COMPUTED_VALUE"""),3521.48)</f>
        <v>3521.48</v>
      </c>
      <c r="D172" s="2">
        <f>IFERROR(__xludf.DUMMYFUNCTION("""COMPUTED_VALUE"""),45540.66666666667)</f>
        <v>45540.66667</v>
      </c>
      <c r="E172" s="1">
        <f>IFERROR(__xludf.DUMMYFUNCTION("""COMPUTED_VALUE"""),3521.48)</f>
        <v>3521.48</v>
      </c>
      <c r="G172" s="2">
        <f>IFERROR(__xludf.DUMMYFUNCTION("""COMPUTED_VALUE"""),45540.66666666667)</f>
        <v>45540.66667</v>
      </c>
      <c r="H172" s="1">
        <f>IFERROR(__xludf.DUMMYFUNCTION("""COMPUTED_VALUE"""),3441.77)</f>
        <v>3441.77</v>
      </c>
      <c r="J172" s="2">
        <f>IFERROR(__xludf.DUMMYFUNCTION("""COMPUTED_VALUE"""),45540.66666666667)</f>
        <v>45540.66667</v>
      </c>
      <c r="K172" s="1">
        <f>IFERROR(__xludf.DUMMYFUNCTION("""COMPUTED_VALUE"""),3475.94)</f>
        <v>3475.94</v>
      </c>
      <c r="M172" s="2">
        <f>IFERROR(__xludf.DUMMYFUNCTION("""COMPUTED_VALUE"""),45540.66666666667)</f>
        <v>45540.66667</v>
      </c>
      <c r="N172" s="1">
        <f>IFERROR(__xludf.DUMMYFUNCTION("""COMPUTED_VALUE"""),4.2760605E7)</f>
        <v>42760605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IFERROR(__xludf.DUMMYFUNCTION("""COMPUTED_VALUE"""),3483.08)</f>
        <v>3483.08</v>
      </c>
      <c r="D173" s="2">
        <f>IFERROR(__xludf.DUMMYFUNCTION("""COMPUTED_VALUE"""),45541.66666666667)</f>
        <v>45541.66667</v>
      </c>
      <c r="E173" s="1">
        <f>IFERROR(__xludf.DUMMYFUNCTION("""COMPUTED_VALUE"""),3496.22)</f>
        <v>3496.22</v>
      </c>
      <c r="G173" s="2">
        <f>IFERROR(__xludf.DUMMYFUNCTION("""COMPUTED_VALUE"""),45541.66666666667)</f>
        <v>45541.66667</v>
      </c>
      <c r="H173" s="1">
        <f>IFERROR(__xludf.DUMMYFUNCTION("""COMPUTED_VALUE"""),3454.38)</f>
        <v>3454.38</v>
      </c>
      <c r="J173" s="2">
        <f>IFERROR(__xludf.DUMMYFUNCTION("""COMPUTED_VALUE"""),45541.66666666667)</f>
        <v>45541.66667</v>
      </c>
      <c r="K173" s="1">
        <f>IFERROR(__xludf.DUMMYFUNCTION("""COMPUTED_VALUE"""),3456.18)</f>
        <v>3456.18</v>
      </c>
      <c r="M173" s="2">
        <f>IFERROR(__xludf.DUMMYFUNCTION("""COMPUTED_VALUE"""),45541.66666666667)</f>
        <v>45541.66667</v>
      </c>
      <c r="N173" s="1">
        <f>IFERROR(__xludf.DUMMYFUNCTION("""COMPUTED_VALUE"""),5.2152736E7)</f>
        <v>52152736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IFERROR(__xludf.DUMMYFUNCTION("""COMPUTED_VALUE"""),3463.66)</f>
        <v>3463.66</v>
      </c>
      <c r="D174" s="2">
        <f>IFERROR(__xludf.DUMMYFUNCTION("""COMPUTED_VALUE"""),45544.66666666667)</f>
        <v>45544.66667</v>
      </c>
      <c r="E174" s="1">
        <f>IFERROR(__xludf.DUMMYFUNCTION("""COMPUTED_VALUE"""),3470.0)</f>
        <v>3470</v>
      </c>
      <c r="G174" s="2">
        <f>IFERROR(__xludf.DUMMYFUNCTION("""COMPUTED_VALUE"""),45544.66666666667)</f>
        <v>45544.66667</v>
      </c>
      <c r="H174" s="1">
        <f>IFERROR(__xludf.DUMMYFUNCTION("""COMPUTED_VALUE"""),3388.45)</f>
        <v>3388.45</v>
      </c>
      <c r="J174" s="2">
        <f>IFERROR(__xludf.DUMMYFUNCTION("""COMPUTED_VALUE"""),45544.66666666667)</f>
        <v>45544.66667</v>
      </c>
      <c r="K174" s="1">
        <f>IFERROR(__xludf.DUMMYFUNCTION("""COMPUTED_VALUE"""),3444.56)</f>
        <v>3444.56</v>
      </c>
      <c r="M174" s="2">
        <f>IFERROR(__xludf.DUMMYFUNCTION("""COMPUTED_VALUE"""),45544.66666666667)</f>
        <v>45544.66667</v>
      </c>
      <c r="N174" s="1">
        <f>IFERROR(__xludf.DUMMYFUNCTION("""COMPUTED_VALUE"""),5.2934549E7)</f>
        <v>52934549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IFERROR(__xludf.DUMMYFUNCTION("""COMPUTED_VALUE"""),3448.67)</f>
        <v>3448.67</v>
      </c>
      <c r="D175" s="2">
        <f>IFERROR(__xludf.DUMMYFUNCTION("""COMPUTED_VALUE"""),45545.66666666667)</f>
        <v>45545.66667</v>
      </c>
      <c r="E175" s="1">
        <f>IFERROR(__xludf.DUMMYFUNCTION("""COMPUTED_VALUE"""),3478.32)</f>
        <v>3478.32</v>
      </c>
      <c r="G175" s="2">
        <f>IFERROR(__xludf.DUMMYFUNCTION("""COMPUTED_VALUE"""),45545.66666666667)</f>
        <v>45545.66667</v>
      </c>
      <c r="H175" s="1">
        <f>IFERROR(__xludf.DUMMYFUNCTION("""COMPUTED_VALUE"""),3429.82)</f>
        <v>3429.82</v>
      </c>
      <c r="J175" s="2">
        <f>IFERROR(__xludf.DUMMYFUNCTION("""COMPUTED_VALUE"""),45545.66666666667)</f>
        <v>45545.66667</v>
      </c>
      <c r="K175" s="1">
        <f>IFERROR(__xludf.DUMMYFUNCTION("""COMPUTED_VALUE"""),3462.66)</f>
        <v>3462.66</v>
      </c>
      <c r="M175" s="2">
        <f>IFERROR(__xludf.DUMMYFUNCTION("""COMPUTED_VALUE"""),45545.66666666667)</f>
        <v>45545.66667</v>
      </c>
      <c r="N175" s="1">
        <f>IFERROR(__xludf.DUMMYFUNCTION("""COMPUTED_VALUE"""),4.0789034E7)</f>
        <v>40789034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IFERROR(__xludf.DUMMYFUNCTION("""COMPUTED_VALUE"""),3431.94)</f>
        <v>3431.94</v>
      </c>
      <c r="D176" s="2">
        <f>IFERROR(__xludf.DUMMYFUNCTION("""COMPUTED_VALUE"""),45546.66666666667)</f>
        <v>45546.66667</v>
      </c>
      <c r="E176" s="1">
        <f>IFERROR(__xludf.DUMMYFUNCTION("""COMPUTED_VALUE"""),3439.65)</f>
        <v>3439.65</v>
      </c>
      <c r="G176" s="2">
        <f>IFERROR(__xludf.DUMMYFUNCTION("""COMPUTED_VALUE"""),45546.66666666667)</f>
        <v>45546.66667</v>
      </c>
      <c r="H176" s="1">
        <f>IFERROR(__xludf.DUMMYFUNCTION("""COMPUTED_VALUE"""),3379.26)</f>
        <v>3379.26</v>
      </c>
      <c r="J176" s="2">
        <f>IFERROR(__xludf.DUMMYFUNCTION("""COMPUTED_VALUE"""),45546.66666666667)</f>
        <v>45546.66667</v>
      </c>
      <c r="K176" s="1">
        <f>IFERROR(__xludf.DUMMYFUNCTION("""COMPUTED_VALUE"""),3436.48)</f>
        <v>3436.48</v>
      </c>
      <c r="M176" s="2">
        <f>IFERROR(__xludf.DUMMYFUNCTION("""COMPUTED_VALUE"""),45546.66666666667)</f>
        <v>45546.66667</v>
      </c>
      <c r="N176" s="1">
        <f>IFERROR(__xludf.DUMMYFUNCTION("""COMPUTED_VALUE"""),5.0982056E7)</f>
        <v>50982056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IFERROR(__xludf.DUMMYFUNCTION("""COMPUTED_VALUE"""),3434.72)</f>
        <v>3434.72</v>
      </c>
      <c r="D177" s="2">
        <f>IFERROR(__xludf.DUMMYFUNCTION("""COMPUTED_VALUE"""),45547.66666666667)</f>
        <v>45547.66667</v>
      </c>
      <c r="E177" s="1">
        <f>IFERROR(__xludf.DUMMYFUNCTION("""COMPUTED_VALUE"""),3453.4)</f>
        <v>3453.4</v>
      </c>
      <c r="G177" s="2">
        <f>IFERROR(__xludf.DUMMYFUNCTION("""COMPUTED_VALUE"""),45547.66666666667)</f>
        <v>45547.66667</v>
      </c>
      <c r="H177" s="1">
        <f>IFERROR(__xludf.DUMMYFUNCTION("""COMPUTED_VALUE"""),3405.54)</f>
        <v>3405.54</v>
      </c>
      <c r="J177" s="2">
        <f>IFERROR(__xludf.DUMMYFUNCTION("""COMPUTED_VALUE"""),45547.66666666667)</f>
        <v>45547.66667</v>
      </c>
      <c r="K177" s="1">
        <f>IFERROR(__xludf.DUMMYFUNCTION("""COMPUTED_VALUE"""),3448.93)</f>
        <v>3448.93</v>
      </c>
      <c r="M177" s="2">
        <f>IFERROR(__xludf.DUMMYFUNCTION("""COMPUTED_VALUE"""),45547.66666666667)</f>
        <v>45547.66667</v>
      </c>
      <c r="N177" s="1">
        <f>IFERROR(__xludf.DUMMYFUNCTION("""COMPUTED_VALUE"""),4.2147783E7)</f>
        <v>42147783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IFERROR(__xludf.DUMMYFUNCTION("""COMPUTED_VALUE"""),3451.87)</f>
        <v>3451.87</v>
      </c>
      <c r="D178" s="2">
        <f>IFERROR(__xludf.DUMMYFUNCTION("""COMPUTED_VALUE"""),45548.66666666667)</f>
        <v>45548.66667</v>
      </c>
      <c r="E178" s="1">
        <f>IFERROR(__xludf.DUMMYFUNCTION("""COMPUTED_VALUE"""),3489.33)</f>
        <v>3489.33</v>
      </c>
      <c r="G178" s="2">
        <f>IFERROR(__xludf.DUMMYFUNCTION("""COMPUTED_VALUE"""),45548.66666666667)</f>
        <v>45548.66667</v>
      </c>
      <c r="H178" s="1">
        <f>IFERROR(__xludf.DUMMYFUNCTION("""COMPUTED_VALUE"""),3444.1)</f>
        <v>3444.1</v>
      </c>
      <c r="J178" s="2">
        <f>IFERROR(__xludf.DUMMYFUNCTION("""COMPUTED_VALUE"""),45548.66666666667)</f>
        <v>45548.66667</v>
      </c>
      <c r="K178" s="1">
        <f>IFERROR(__xludf.DUMMYFUNCTION("""COMPUTED_VALUE"""),3478.62)</f>
        <v>3478.62</v>
      </c>
      <c r="M178" s="2">
        <f>IFERROR(__xludf.DUMMYFUNCTION("""COMPUTED_VALUE"""),45548.66666666667)</f>
        <v>45548.66667</v>
      </c>
      <c r="N178" s="1">
        <f>IFERROR(__xludf.DUMMYFUNCTION("""COMPUTED_VALUE"""),4.1510505E7)</f>
        <v>41510505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IFERROR(__xludf.DUMMYFUNCTION("""COMPUTED_VALUE"""),3487.53)</f>
        <v>3487.53</v>
      </c>
      <c r="D179" s="2">
        <f>IFERROR(__xludf.DUMMYFUNCTION("""COMPUTED_VALUE"""),45551.66666666667)</f>
        <v>45551.66667</v>
      </c>
      <c r="E179" s="1">
        <f>IFERROR(__xludf.DUMMYFUNCTION("""COMPUTED_VALUE"""),3506.06)</f>
        <v>3506.06</v>
      </c>
      <c r="G179" s="2">
        <f>IFERROR(__xludf.DUMMYFUNCTION("""COMPUTED_VALUE"""),45551.66666666667)</f>
        <v>45551.66667</v>
      </c>
      <c r="H179" s="1">
        <f>IFERROR(__xludf.DUMMYFUNCTION("""COMPUTED_VALUE"""),3471.5)</f>
        <v>3471.5</v>
      </c>
      <c r="J179" s="2">
        <f>IFERROR(__xludf.DUMMYFUNCTION("""COMPUTED_VALUE"""),45551.66666666667)</f>
        <v>45551.66667</v>
      </c>
      <c r="K179" s="1">
        <f>IFERROR(__xludf.DUMMYFUNCTION("""COMPUTED_VALUE"""),3477.46)</f>
        <v>3477.46</v>
      </c>
      <c r="M179" s="2">
        <f>IFERROR(__xludf.DUMMYFUNCTION("""COMPUTED_VALUE"""),45551.66666666667)</f>
        <v>45551.66667</v>
      </c>
      <c r="N179" s="1">
        <f>IFERROR(__xludf.DUMMYFUNCTION("""COMPUTED_VALUE"""),5.0037068E7)</f>
        <v>50037068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IFERROR(__xludf.DUMMYFUNCTION("""COMPUTED_VALUE"""),3469.03)</f>
        <v>3469.03</v>
      </c>
      <c r="D180" s="2">
        <f>IFERROR(__xludf.DUMMYFUNCTION("""COMPUTED_VALUE"""),45552.66666666667)</f>
        <v>45552.66667</v>
      </c>
      <c r="E180" s="1">
        <f>IFERROR(__xludf.DUMMYFUNCTION("""COMPUTED_VALUE"""),3471.07)</f>
        <v>3471.07</v>
      </c>
      <c r="G180" s="2">
        <f>IFERROR(__xludf.DUMMYFUNCTION("""COMPUTED_VALUE"""),45552.66666666667)</f>
        <v>45552.66667</v>
      </c>
      <c r="H180" s="1">
        <f>IFERROR(__xludf.DUMMYFUNCTION("""COMPUTED_VALUE"""),3408.17)</f>
        <v>3408.17</v>
      </c>
      <c r="J180" s="2">
        <f>IFERROR(__xludf.DUMMYFUNCTION("""COMPUTED_VALUE"""),45552.66666666667)</f>
        <v>45552.66667</v>
      </c>
      <c r="K180" s="1">
        <f>IFERROR(__xludf.DUMMYFUNCTION("""COMPUTED_VALUE"""),3417.94)</f>
        <v>3417.94</v>
      </c>
      <c r="M180" s="2">
        <f>IFERROR(__xludf.DUMMYFUNCTION("""COMPUTED_VALUE"""),45552.66666666667)</f>
        <v>45552.66667</v>
      </c>
      <c r="N180" s="1">
        <f>IFERROR(__xludf.DUMMYFUNCTION("""COMPUTED_VALUE"""),5.1858063E7)</f>
        <v>51858063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IFERROR(__xludf.DUMMYFUNCTION("""COMPUTED_VALUE"""),3416.97)</f>
        <v>3416.97</v>
      </c>
      <c r="D181" s="2">
        <f>IFERROR(__xludf.DUMMYFUNCTION("""COMPUTED_VALUE"""),45553.66666666667)</f>
        <v>45553.66667</v>
      </c>
      <c r="E181" s="1">
        <f>IFERROR(__xludf.DUMMYFUNCTION("""COMPUTED_VALUE"""),3457.74)</f>
        <v>3457.74</v>
      </c>
      <c r="G181" s="2">
        <f>IFERROR(__xludf.DUMMYFUNCTION("""COMPUTED_VALUE"""),45553.66666666667)</f>
        <v>45553.66667</v>
      </c>
      <c r="H181" s="1">
        <f>IFERROR(__xludf.DUMMYFUNCTION("""COMPUTED_VALUE"""),3400.28)</f>
        <v>3400.28</v>
      </c>
      <c r="J181" s="2">
        <f>IFERROR(__xludf.DUMMYFUNCTION("""COMPUTED_VALUE"""),45553.66666666667)</f>
        <v>45553.66667</v>
      </c>
      <c r="K181" s="1">
        <f>IFERROR(__xludf.DUMMYFUNCTION("""COMPUTED_VALUE"""),3430.31)</f>
        <v>3430.31</v>
      </c>
      <c r="M181" s="2">
        <f>IFERROR(__xludf.DUMMYFUNCTION("""COMPUTED_VALUE"""),45553.66666666667)</f>
        <v>45553.66667</v>
      </c>
      <c r="N181" s="1">
        <f>IFERROR(__xludf.DUMMYFUNCTION("""COMPUTED_VALUE"""),4.7912537E7)</f>
        <v>47912537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IFERROR(__xludf.DUMMYFUNCTION("""COMPUTED_VALUE"""),3447.51)</f>
        <v>3447.51</v>
      </c>
      <c r="D182" s="2">
        <f>IFERROR(__xludf.DUMMYFUNCTION("""COMPUTED_VALUE"""),45554.66666666667)</f>
        <v>45554.66667</v>
      </c>
      <c r="E182" s="1">
        <f>IFERROR(__xludf.DUMMYFUNCTION("""COMPUTED_VALUE"""),3455.24)</f>
        <v>3455.24</v>
      </c>
      <c r="G182" s="2">
        <f>IFERROR(__xludf.DUMMYFUNCTION("""COMPUTED_VALUE"""),45554.66666666667)</f>
        <v>45554.66667</v>
      </c>
      <c r="H182" s="1">
        <f>IFERROR(__xludf.DUMMYFUNCTION("""COMPUTED_VALUE"""),3409.03)</f>
        <v>3409.03</v>
      </c>
      <c r="J182" s="2">
        <f>IFERROR(__xludf.DUMMYFUNCTION("""COMPUTED_VALUE"""),45554.66666666667)</f>
        <v>45554.66667</v>
      </c>
      <c r="K182" s="1">
        <f>IFERROR(__xludf.DUMMYFUNCTION("""COMPUTED_VALUE"""),3421.92)</f>
        <v>3421.92</v>
      </c>
      <c r="M182" s="2">
        <f>IFERROR(__xludf.DUMMYFUNCTION("""COMPUTED_VALUE"""),45554.66666666667)</f>
        <v>45554.66667</v>
      </c>
      <c r="N182" s="1">
        <f>IFERROR(__xludf.DUMMYFUNCTION("""COMPUTED_VALUE"""),4.236767E7)</f>
        <v>42367670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IFERROR(__xludf.DUMMYFUNCTION("""COMPUTED_VALUE"""),3405.27)</f>
        <v>3405.27</v>
      </c>
      <c r="D183" s="2">
        <f>IFERROR(__xludf.DUMMYFUNCTION("""COMPUTED_VALUE"""),45555.66666666667)</f>
        <v>45555.66667</v>
      </c>
      <c r="E183" s="1">
        <f>IFERROR(__xludf.DUMMYFUNCTION("""COMPUTED_VALUE"""),3422.48)</f>
        <v>3422.48</v>
      </c>
      <c r="G183" s="2">
        <f>IFERROR(__xludf.DUMMYFUNCTION("""COMPUTED_VALUE"""),45555.66666666667)</f>
        <v>45555.66667</v>
      </c>
      <c r="H183" s="1">
        <f>IFERROR(__xludf.DUMMYFUNCTION("""COMPUTED_VALUE"""),3394.37)</f>
        <v>3394.37</v>
      </c>
      <c r="J183" s="2">
        <f>IFERROR(__xludf.DUMMYFUNCTION("""COMPUTED_VALUE"""),45555.66666666667)</f>
        <v>45555.66667</v>
      </c>
      <c r="K183" s="1">
        <f>IFERROR(__xludf.DUMMYFUNCTION("""COMPUTED_VALUE"""),3411.75)</f>
        <v>3411.75</v>
      </c>
      <c r="M183" s="2">
        <f>IFERROR(__xludf.DUMMYFUNCTION("""COMPUTED_VALUE"""),45555.66666666667)</f>
        <v>45555.66667</v>
      </c>
      <c r="N183" s="1">
        <f>IFERROR(__xludf.DUMMYFUNCTION("""COMPUTED_VALUE"""),8.4212949E7)</f>
        <v>84212949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IFERROR(__xludf.DUMMYFUNCTION("""COMPUTED_VALUE"""),3414.6)</f>
        <v>3414.6</v>
      </c>
      <c r="D184" s="2">
        <f>IFERROR(__xludf.DUMMYFUNCTION("""COMPUTED_VALUE"""),45558.66666666667)</f>
        <v>45558.66667</v>
      </c>
      <c r="E184" s="1">
        <f>IFERROR(__xludf.DUMMYFUNCTION("""COMPUTED_VALUE"""),3433.65)</f>
        <v>3433.65</v>
      </c>
      <c r="G184" s="2">
        <f>IFERROR(__xludf.DUMMYFUNCTION("""COMPUTED_VALUE"""),45558.66666666667)</f>
        <v>45558.66667</v>
      </c>
      <c r="H184" s="1">
        <f>IFERROR(__xludf.DUMMYFUNCTION("""COMPUTED_VALUE"""),3401.47)</f>
        <v>3401.47</v>
      </c>
      <c r="J184" s="2">
        <f>IFERROR(__xludf.DUMMYFUNCTION("""COMPUTED_VALUE"""),45558.66666666667)</f>
        <v>45558.66667</v>
      </c>
      <c r="K184" s="1">
        <f>IFERROR(__xludf.DUMMYFUNCTION("""COMPUTED_VALUE"""),3403.18)</f>
        <v>3403.18</v>
      </c>
      <c r="M184" s="2">
        <f>IFERROR(__xludf.DUMMYFUNCTION("""COMPUTED_VALUE"""),45558.66666666667)</f>
        <v>45558.66667</v>
      </c>
      <c r="N184" s="1">
        <f>IFERROR(__xludf.DUMMYFUNCTION("""COMPUTED_VALUE"""),3.3678609E7)</f>
        <v>33678609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IFERROR(__xludf.DUMMYFUNCTION("""COMPUTED_VALUE"""),3392.34)</f>
        <v>3392.34</v>
      </c>
      <c r="D185" s="2">
        <f>IFERROR(__xludf.DUMMYFUNCTION("""COMPUTED_VALUE"""),45559.66666666667)</f>
        <v>45559.66667</v>
      </c>
      <c r="E185" s="1">
        <f>IFERROR(__xludf.DUMMYFUNCTION("""COMPUTED_VALUE"""),3411.35)</f>
        <v>3411.35</v>
      </c>
      <c r="G185" s="2">
        <f>IFERROR(__xludf.DUMMYFUNCTION("""COMPUTED_VALUE"""),45559.66666666667)</f>
        <v>45559.66667</v>
      </c>
      <c r="H185" s="1">
        <f>IFERROR(__xludf.DUMMYFUNCTION("""COMPUTED_VALUE"""),3379.42)</f>
        <v>3379.42</v>
      </c>
      <c r="J185" s="2">
        <f>IFERROR(__xludf.DUMMYFUNCTION("""COMPUTED_VALUE"""),45559.66666666667)</f>
        <v>45559.66667</v>
      </c>
      <c r="K185" s="1">
        <f>IFERROR(__xludf.DUMMYFUNCTION("""COMPUTED_VALUE"""),3397.37)</f>
        <v>3397.37</v>
      </c>
      <c r="M185" s="2">
        <f>IFERROR(__xludf.DUMMYFUNCTION("""COMPUTED_VALUE"""),45559.66666666667)</f>
        <v>45559.66667</v>
      </c>
      <c r="N185" s="1">
        <f>IFERROR(__xludf.DUMMYFUNCTION("""COMPUTED_VALUE"""),3.4593356E7)</f>
        <v>34593356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IFERROR(__xludf.DUMMYFUNCTION("""COMPUTED_VALUE"""),3413.17)</f>
        <v>3413.17</v>
      </c>
      <c r="D186" s="2">
        <f>IFERROR(__xludf.DUMMYFUNCTION("""COMPUTED_VALUE"""),45560.66666666667)</f>
        <v>45560.66667</v>
      </c>
      <c r="E186" s="1">
        <f>IFERROR(__xludf.DUMMYFUNCTION("""COMPUTED_VALUE"""),3425.13)</f>
        <v>3425.13</v>
      </c>
      <c r="G186" s="2">
        <f>IFERROR(__xludf.DUMMYFUNCTION("""COMPUTED_VALUE"""),45560.66666666667)</f>
        <v>45560.66667</v>
      </c>
      <c r="H186" s="1">
        <f>IFERROR(__xludf.DUMMYFUNCTION("""COMPUTED_VALUE"""),3383.18)</f>
        <v>3383.18</v>
      </c>
      <c r="J186" s="2">
        <f>IFERROR(__xludf.DUMMYFUNCTION("""COMPUTED_VALUE"""),45560.66666666667)</f>
        <v>45560.66667</v>
      </c>
      <c r="K186" s="1">
        <f>IFERROR(__xludf.DUMMYFUNCTION("""COMPUTED_VALUE"""),3393.58)</f>
        <v>3393.58</v>
      </c>
      <c r="M186" s="2">
        <f>IFERROR(__xludf.DUMMYFUNCTION("""COMPUTED_VALUE"""),45560.66666666667)</f>
        <v>45560.66667</v>
      </c>
      <c r="N186" s="1">
        <f>IFERROR(__xludf.DUMMYFUNCTION("""COMPUTED_VALUE"""),3.3657705E7)</f>
        <v>33657705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IFERROR(__xludf.DUMMYFUNCTION("""COMPUTED_VALUE"""),3392.68)</f>
        <v>3392.68</v>
      </c>
      <c r="D187" s="2">
        <f>IFERROR(__xludf.DUMMYFUNCTION("""COMPUTED_VALUE"""),45561.66666666667)</f>
        <v>45561.66667</v>
      </c>
      <c r="E187" s="1">
        <f>IFERROR(__xludf.DUMMYFUNCTION("""COMPUTED_VALUE"""),3394.72)</f>
        <v>3394.72</v>
      </c>
      <c r="G187" s="2">
        <f>IFERROR(__xludf.DUMMYFUNCTION("""COMPUTED_VALUE"""),45561.66666666667)</f>
        <v>45561.66667</v>
      </c>
      <c r="H187" s="1">
        <f>IFERROR(__xludf.DUMMYFUNCTION("""COMPUTED_VALUE"""),3373.16)</f>
        <v>3373.16</v>
      </c>
      <c r="J187" s="2">
        <f>IFERROR(__xludf.DUMMYFUNCTION("""COMPUTED_VALUE"""),45561.66666666667)</f>
        <v>45561.66667</v>
      </c>
      <c r="K187" s="1">
        <f>IFERROR(__xludf.DUMMYFUNCTION("""COMPUTED_VALUE"""),3387.75)</f>
        <v>3387.75</v>
      </c>
      <c r="M187" s="2">
        <f>IFERROR(__xludf.DUMMYFUNCTION("""COMPUTED_VALUE"""),45561.66666666667)</f>
        <v>45561.66667</v>
      </c>
      <c r="N187" s="1">
        <f>IFERROR(__xludf.DUMMYFUNCTION("""COMPUTED_VALUE"""),3.2814857E7)</f>
        <v>32814857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IFERROR(__xludf.DUMMYFUNCTION("""COMPUTED_VALUE"""),3388.6)</f>
        <v>3388.6</v>
      </c>
      <c r="D188" s="2">
        <f>IFERROR(__xludf.DUMMYFUNCTION("""COMPUTED_VALUE"""),45562.66666666667)</f>
        <v>45562.66667</v>
      </c>
      <c r="E188" s="1">
        <f>IFERROR(__xludf.DUMMYFUNCTION("""COMPUTED_VALUE"""),3444.32)</f>
        <v>3444.32</v>
      </c>
      <c r="G188" s="2">
        <f>IFERROR(__xludf.DUMMYFUNCTION("""COMPUTED_VALUE"""),45562.66666666667)</f>
        <v>45562.66667</v>
      </c>
      <c r="H188" s="1">
        <f>IFERROR(__xludf.DUMMYFUNCTION("""COMPUTED_VALUE"""),3388.6)</f>
        <v>3388.6</v>
      </c>
      <c r="J188" s="2">
        <f>IFERROR(__xludf.DUMMYFUNCTION("""COMPUTED_VALUE"""),45562.66666666667)</f>
        <v>45562.66667</v>
      </c>
      <c r="K188" s="1">
        <f>IFERROR(__xludf.DUMMYFUNCTION("""COMPUTED_VALUE"""),3419.67)</f>
        <v>3419.67</v>
      </c>
      <c r="M188" s="2">
        <f>IFERROR(__xludf.DUMMYFUNCTION("""COMPUTED_VALUE"""),45562.66666666667)</f>
        <v>45562.66667</v>
      </c>
      <c r="N188" s="1">
        <f>IFERROR(__xludf.DUMMYFUNCTION("""COMPUTED_VALUE"""),4.6812807E7)</f>
        <v>46812807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IFERROR(__xludf.DUMMYFUNCTION("""COMPUTED_VALUE"""),3421.18)</f>
        <v>3421.18</v>
      </c>
      <c r="D189" s="2">
        <f>IFERROR(__xludf.DUMMYFUNCTION("""COMPUTED_VALUE"""),45565.66666666667)</f>
        <v>45565.66667</v>
      </c>
      <c r="E189" s="1">
        <f>IFERROR(__xludf.DUMMYFUNCTION("""COMPUTED_VALUE"""),3438.73)</f>
        <v>3438.73</v>
      </c>
      <c r="G189" s="2">
        <f>IFERROR(__xludf.DUMMYFUNCTION("""COMPUTED_VALUE"""),45565.66666666667)</f>
        <v>45565.66667</v>
      </c>
      <c r="H189" s="1">
        <f>IFERROR(__xludf.DUMMYFUNCTION("""COMPUTED_VALUE"""),3399.98)</f>
        <v>3399.98</v>
      </c>
      <c r="J189" s="2">
        <f>IFERROR(__xludf.DUMMYFUNCTION("""COMPUTED_VALUE"""),45565.66666666667)</f>
        <v>45565.66667</v>
      </c>
      <c r="K189" s="1">
        <f>IFERROR(__xludf.DUMMYFUNCTION("""COMPUTED_VALUE"""),3433.23)</f>
        <v>3433.23</v>
      </c>
      <c r="M189" s="2">
        <f>IFERROR(__xludf.DUMMYFUNCTION("""COMPUTED_VALUE"""),45565.66666666667)</f>
        <v>45565.66667</v>
      </c>
      <c r="N189" s="1">
        <f>IFERROR(__xludf.DUMMYFUNCTION("""COMPUTED_VALUE"""),5.3836101E7)</f>
        <v>53836101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IFERROR(__xludf.DUMMYFUNCTION("""COMPUTED_VALUE"""),3435.5)</f>
        <v>3435.5</v>
      </c>
      <c r="D190" s="2">
        <f>IFERROR(__xludf.DUMMYFUNCTION("""COMPUTED_VALUE"""),45566.66666666667)</f>
        <v>45566.66667</v>
      </c>
      <c r="E190" s="1">
        <f>IFERROR(__xludf.DUMMYFUNCTION("""COMPUTED_VALUE"""),3436.42)</f>
        <v>3436.42</v>
      </c>
      <c r="G190" s="2">
        <f>IFERROR(__xludf.DUMMYFUNCTION("""COMPUTED_VALUE"""),45566.66666666667)</f>
        <v>45566.66667</v>
      </c>
      <c r="H190" s="1">
        <f>IFERROR(__xludf.DUMMYFUNCTION("""COMPUTED_VALUE"""),3394.18)</f>
        <v>3394.18</v>
      </c>
      <c r="J190" s="2">
        <f>IFERROR(__xludf.DUMMYFUNCTION("""COMPUTED_VALUE"""),45566.66666666667)</f>
        <v>45566.66667</v>
      </c>
      <c r="K190" s="1">
        <f>IFERROR(__xludf.DUMMYFUNCTION("""COMPUTED_VALUE"""),3397.32)</f>
        <v>3397.32</v>
      </c>
      <c r="M190" s="2">
        <f>IFERROR(__xludf.DUMMYFUNCTION("""COMPUTED_VALUE"""),45566.66666666667)</f>
        <v>45566.66667</v>
      </c>
      <c r="N190" s="1">
        <f>IFERROR(__xludf.DUMMYFUNCTION("""COMPUTED_VALUE"""),4.9659214E7)</f>
        <v>49659214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IFERROR(__xludf.DUMMYFUNCTION("""COMPUTED_VALUE"""),3391.55)</f>
        <v>3391.55</v>
      </c>
      <c r="D191" s="2">
        <f>IFERROR(__xludf.DUMMYFUNCTION("""COMPUTED_VALUE"""),45567.66666666667)</f>
        <v>45567.66667</v>
      </c>
      <c r="E191" s="1">
        <f>IFERROR(__xludf.DUMMYFUNCTION("""COMPUTED_VALUE"""),3425.57)</f>
        <v>3425.57</v>
      </c>
      <c r="G191" s="2">
        <f>IFERROR(__xludf.DUMMYFUNCTION("""COMPUTED_VALUE"""),45567.66666666667)</f>
        <v>45567.66667</v>
      </c>
      <c r="H191" s="1">
        <f>IFERROR(__xludf.DUMMYFUNCTION("""COMPUTED_VALUE"""),3372.94)</f>
        <v>3372.94</v>
      </c>
      <c r="J191" s="2">
        <f>IFERROR(__xludf.DUMMYFUNCTION("""COMPUTED_VALUE"""),45567.66666666667)</f>
        <v>45567.66667</v>
      </c>
      <c r="K191" s="1">
        <f>IFERROR(__xludf.DUMMYFUNCTION("""COMPUTED_VALUE"""),3395.75)</f>
        <v>3395.75</v>
      </c>
      <c r="M191" s="2">
        <f>IFERROR(__xludf.DUMMYFUNCTION("""COMPUTED_VALUE"""),45567.66666666667)</f>
        <v>45567.66667</v>
      </c>
      <c r="N191" s="1">
        <f>IFERROR(__xludf.DUMMYFUNCTION("""COMPUTED_VALUE"""),6.7614849E7)</f>
        <v>67614849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IFERROR(__xludf.DUMMYFUNCTION("""COMPUTED_VALUE"""),3393.25)</f>
        <v>3393.25</v>
      </c>
      <c r="D192" s="2">
        <f>IFERROR(__xludf.DUMMYFUNCTION("""COMPUTED_VALUE"""),45568.66666666667)</f>
        <v>45568.66667</v>
      </c>
      <c r="E192" s="1">
        <f>IFERROR(__xludf.DUMMYFUNCTION("""COMPUTED_VALUE"""),3393.25)</f>
        <v>3393.25</v>
      </c>
      <c r="G192" s="2">
        <f>IFERROR(__xludf.DUMMYFUNCTION("""COMPUTED_VALUE"""),45568.66666666667)</f>
        <v>45568.66667</v>
      </c>
      <c r="H192" s="1">
        <f>IFERROR(__xludf.DUMMYFUNCTION("""COMPUTED_VALUE"""),3353.69)</f>
        <v>3353.69</v>
      </c>
      <c r="J192" s="2">
        <f>IFERROR(__xludf.DUMMYFUNCTION("""COMPUTED_VALUE"""),45568.66666666667)</f>
        <v>45568.66667</v>
      </c>
      <c r="K192" s="1">
        <f>IFERROR(__xludf.DUMMYFUNCTION("""COMPUTED_VALUE"""),3377.93)</f>
        <v>3377.93</v>
      </c>
      <c r="M192" s="2">
        <f>IFERROR(__xludf.DUMMYFUNCTION("""COMPUTED_VALUE"""),45568.66666666667)</f>
        <v>45568.66667</v>
      </c>
      <c r="N192" s="1">
        <f>IFERROR(__xludf.DUMMYFUNCTION("""COMPUTED_VALUE"""),4.0587644E7)</f>
        <v>40587644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IFERROR(__xludf.DUMMYFUNCTION("""COMPUTED_VALUE"""),3383.87)</f>
        <v>3383.87</v>
      </c>
      <c r="D193" s="2">
        <f>IFERROR(__xludf.DUMMYFUNCTION("""COMPUTED_VALUE"""),45569.66666666667)</f>
        <v>45569.66667</v>
      </c>
      <c r="E193" s="1">
        <f>IFERROR(__xludf.DUMMYFUNCTION("""COMPUTED_VALUE"""),3401.68)</f>
        <v>3401.68</v>
      </c>
      <c r="G193" s="2">
        <f>IFERROR(__xludf.DUMMYFUNCTION("""COMPUTED_VALUE"""),45569.66666666667)</f>
        <v>45569.66667</v>
      </c>
      <c r="H193" s="1">
        <f>IFERROR(__xludf.DUMMYFUNCTION("""COMPUTED_VALUE"""),3368.73)</f>
        <v>3368.73</v>
      </c>
      <c r="J193" s="2">
        <f>IFERROR(__xludf.DUMMYFUNCTION("""COMPUTED_VALUE"""),45569.66666666667)</f>
        <v>45569.66667</v>
      </c>
      <c r="K193" s="1">
        <f>IFERROR(__xludf.DUMMYFUNCTION("""COMPUTED_VALUE"""),3377.68)</f>
        <v>3377.68</v>
      </c>
      <c r="M193" s="2">
        <f>IFERROR(__xludf.DUMMYFUNCTION("""COMPUTED_VALUE"""),45569.66666666667)</f>
        <v>45569.66667</v>
      </c>
      <c r="N193" s="1">
        <f>IFERROR(__xludf.DUMMYFUNCTION("""COMPUTED_VALUE"""),4.7345533E7)</f>
        <v>47345533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IFERROR(__xludf.DUMMYFUNCTION("""COMPUTED_VALUE"""),3373.35)</f>
        <v>3373.35</v>
      </c>
      <c r="D194" s="2">
        <f>IFERROR(__xludf.DUMMYFUNCTION("""COMPUTED_VALUE"""),45572.66666666667)</f>
        <v>45572.66667</v>
      </c>
      <c r="E194" s="1">
        <f>IFERROR(__xludf.DUMMYFUNCTION("""COMPUTED_VALUE"""),3377.03)</f>
        <v>3377.03</v>
      </c>
      <c r="G194" s="2">
        <f>IFERROR(__xludf.DUMMYFUNCTION("""COMPUTED_VALUE"""),45572.66666666667)</f>
        <v>45572.66667</v>
      </c>
      <c r="H194" s="1">
        <f>IFERROR(__xludf.DUMMYFUNCTION("""COMPUTED_VALUE"""),3334.91)</f>
        <v>3334.91</v>
      </c>
      <c r="J194" s="2">
        <f>IFERROR(__xludf.DUMMYFUNCTION("""COMPUTED_VALUE"""),45572.66666666667)</f>
        <v>45572.66667</v>
      </c>
      <c r="K194" s="1">
        <f>IFERROR(__xludf.DUMMYFUNCTION("""COMPUTED_VALUE"""),3341.6)</f>
        <v>3341.6</v>
      </c>
      <c r="M194" s="2">
        <f>IFERROR(__xludf.DUMMYFUNCTION("""COMPUTED_VALUE"""),45572.66666666667)</f>
        <v>45572.66667</v>
      </c>
      <c r="N194" s="1">
        <f>IFERROR(__xludf.DUMMYFUNCTION("""COMPUTED_VALUE"""),4.1399924E7)</f>
        <v>41399924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IFERROR(__xludf.DUMMYFUNCTION("""COMPUTED_VALUE"""),3348.89)</f>
        <v>3348.89</v>
      </c>
      <c r="D195" s="2">
        <f>IFERROR(__xludf.DUMMYFUNCTION("""COMPUTED_VALUE"""),45573.66666666667)</f>
        <v>45573.66667</v>
      </c>
      <c r="E195" s="1">
        <f>IFERROR(__xludf.DUMMYFUNCTION("""COMPUTED_VALUE"""),3366.56)</f>
        <v>3366.56</v>
      </c>
      <c r="G195" s="2">
        <f>IFERROR(__xludf.DUMMYFUNCTION("""COMPUTED_VALUE"""),45573.66666666667)</f>
        <v>45573.66667</v>
      </c>
      <c r="H195" s="1">
        <f>IFERROR(__xludf.DUMMYFUNCTION("""COMPUTED_VALUE"""),3330.97)</f>
        <v>3330.97</v>
      </c>
      <c r="J195" s="2">
        <f>IFERROR(__xludf.DUMMYFUNCTION("""COMPUTED_VALUE"""),45573.66666666667)</f>
        <v>45573.66667</v>
      </c>
      <c r="K195" s="1">
        <f>IFERROR(__xludf.DUMMYFUNCTION("""COMPUTED_VALUE"""),3341.53)</f>
        <v>3341.53</v>
      </c>
      <c r="M195" s="2">
        <f>IFERROR(__xludf.DUMMYFUNCTION("""COMPUTED_VALUE"""),45573.66666666667)</f>
        <v>45573.66667</v>
      </c>
      <c r="N195" s="1">
        <f>IFERROR(__xludf.DUMMYFUNCTION("""COMPUTED_VALUE"""),3.6026458E7)</f>
        <v>36026458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IFERROR(__xludf.DUMMYFUNCTION("""COMPUTED_VALUE"""),3343.14)</f>
        <v>3343.14</v>
      </c>
      <c r="D196" s="2">
        <f>IFERROR(__xludf.DUMMYFUNCTION("""COMPUTED_VALUE"""),45574.66666666667)</f>
        <v>45574.66667</v>
      </c>
      <c r="E196" s="1">
        <f>IFERROR(__xludf.DUMMYFUNCTION("""COMPUTED_VALUE"""),3388.7)</f>
        <v>3388.7</v>
      </c>
      <c r="G196" s="2">
        <f>IFERROR(__xludf.DUMMYFUNCTION("""COMPUTED_VALUE"""),45574.66666666667)</f>
        <v>45574.66667</v>
      </c>
      <c r="H196" s="1">
        <f>IFERROR(__xludf.DUMMYFUNCTION("""COMPUTED_VALUE"""),3335.91)</f>
        <v>3335.91</v>
      </c>
      <c r="J196" s="2">
        <f>IFERROR(__xludf.DUMMYFUNCTION("""COMPUTED_VALUE"""),45574.66666666667)</f>
        <v>45574.66667</v>
      </c>
      <c r="K196" s="1">
        <f>IFERROR(__xludf.DUMMYFUNCTION("""COMPUTED_VALUE"""),3385.28)</f>
        <v>3385.28</v>
      </c>
      <c r="M196" s="2">
        <f>IFERROR(__xludf.DUMMYFUNCTION("""COMPUTED_VALUE"""),45574.66666666667)</f>
        <v>45574.66667</v>
      </c>
      <c r="N196" s="1">
        <f>IFERROR(__xludf.DUMMYFUNCTION("""COMPUTED_VALUE"""),3.1759878E7)</f>
        <v>31759878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IFERROR(__xludf.DUMMYFUNCTION("""COMPUTED_VALUE"""),3392.7)</f>
        <v>3392.7</v>
      </c>
      <c r="D197" s="2">
        <f>IFERROR(__xludf.DUMMYFUNCTION("""COMPUTED_VALUE"""),45575.66666666667)</f>
        <v>45575.66667</v>
      </c>
      <c r="E197" s="1">
        <f>IFERROR(__xludf.DUMMYFUNCTION("""COMPUTED_VALUE"""),3416.26)</f>
        <v>3416.26</v>
      </c>
      <c r="G197" s="2">
        <f>IFERROR(__xludf.DUMMYFUNCTION("""COMPUTED_VALUE"""),45575.66666666667)</f>
        <v>45575.66667</v>
      </c>
      <c r="H197" s="1">
        <f>IFERROR(__xludf.DUMMYFUNCTION("""COMPUTED_VALUE"""),3391.48)</f>
        <v>3391.48</v>
      </c>
      <c r="J197" s="2">
        <f>IFERROR(__xludf.DUMMYFUNCTION("""COMPUTED_VALUE"""),45575.66666666667)</f>
        <v>45575.66667</v>
      </c>
      <c r="K197" s="1">
        <f>IFERROR(__xludf.DUMMYFUNCTION("""COMPUTED_VALUE"""),3408.78)</f>
        <v>3408.78</v>
      </c>
      <c r="M197" s="2">
        <f>IFERROR(__xludf.DUMMYFUNCTION("""COMPUTED_VALUE"""),45575.66666666667)</f>
        <v>45575.66667</v>
      </c>
      <c r="N197" s="1">
        <f>IFERROR(__xludf.DUMMYFUNCTION("""COMPUTED_VALUE"""),3.6636881E7)</f>
        <v>36636881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IFERROR(__xludf.DUMMYFUNCTION("""COMPUTED_VALUE"""),3410.37)</f>
        <v>3410.37</v>
      </c>
      <c r="D198" s="2">
        <f>IFERROR(__xludf.DUMMYFUNCTION("""COMPUTED_VALUE"""),45576.66666666667)</f>
        <v>45576.66667</v>
      </c>
      <c r="E198" s="1">
        <f>IFERROR(__xludf.DUMMYFUNCTION("""COMPUTED_VALUE"""),3443.55)</f>
        <v>3443.55</v>
      </c>
      <c r="G198" s="2">
        <f>IFERROR(__xludf.DUMMYFUNCTION("""COMPUTED_VALUE"""),45576.66666666667)</f>
        <v>45576.66667</v>
      </c>
      <c r="H198" s="1">
        <f>IFERROR(__xludf.DUMMYFUNCTION("""COMPUTED_VALUE"""),3410.37)</f>
        <v>3410.37</v>
      </c>
      <c r="J198" s="2">
        <f>IFERROR(__xludf.DUMMYFUNCTION("""COMPUTED_VALUE"""),45576.66666666667)</f>
        <v>45576.66667</v>
      </c>
      <c r="K198" s="1">
        <f>IFERROR(__xludf.DUMMYFUNCTION("""COMPUTED_VALUE"""),3427.86)</f>
        <v>3427.86</v>
      </c>
      <c r="M198" s="2">
        <f>IFERROR(__xludf.DUMMYFUNCTION("""COMPUTED_VALUE"""),45576.66666666667)</f>
        <v>45576.66667</v>
      </c>
      <c r="N198" s="1">
        <f>IFERROR(__xludf.DUMMYFUNCTION("""COMPUTED_VALUE"""),3.707097E7)</f>
        <v>37070970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IFERROR(__xludf.DUMMYFUNCTION("""COMPUTED_VALUE"""),3428.88)</f>
        <v>3428.88</v>
      </c>
      <c r="D199" s="2">
        <f>IFERROR(__xludf.DUMMYFUNCTION("""COMPUTED_VALUE"""),45579.66666666667)</f>
        <v>45579.66667</v>
      </c>
      <c r="E199" s="1">
        <f>IFERROR(__xludf.DUMMYFUNCTION("""COMPUTED_VALUE"""),3475.62)</f>
        <v>3475.62</v>
      </c>
      <c r="G199" s="2">
        <f>IFERROR(__xludf.DUMMYFUNCTION("""COMPUTED_VALUE"""),45579.66666666667)</f>
        <v>45579.66667</v>
      </c>
      <c r="H199" s="1">
        <f>IFERROR(__xludf.DUMMYFUNCTION("""COMPUTED_VALUE"""),3424.78)</f>
        <v>3424.78</v>
      </c>
      <c r="J199" s="2">
        <f>IFERROR(__xludf.DUMMYFUNCTION("""COMPUTED_VALUE"""),45579.66666666667)</f>
        <v>45579.66667</v>
      </c>
      <c r="K199" s="1">
        <f>IFERROR(__xludf.DUMMYFUNCTION("""COMPUTED_VALUE"""),3465.09)</f>
        <v>3465.09</v>
      </c>
      <c r="M199" s="2">
        <f>IFERROR(__xludf.DUMMYFUNCTION("""COMPUTED_VALUE"""),45579.66666666667)</f>
        <v>45579.66667</v>
      </c>
      <c r="N199" s="1">
        <f>IFERROR(__xludf.DUMMYFUNCTION("""COMPUTED_VALUE"""),3.7978841E7)</f>
        <v>37978841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IFERROR(__xludf.DUMMYFUNCTION("""COMPUTED_VALUE"""),3448.19)</f>
        <v>3448.19</v>
      </c>
      <c r="D200" s="2">
        <f>IFERROR(__xludf.DUMMYFUNCTION("""COMPUTED_VALUE"""),45580.66666666667)</f>
        <v>45580.66667</v>
      </c>
      <c r="E200" s="1">
        <f>IFERROR(__xludf.DUMMYFUNCTION("""COMPUTED_VALUE"""),3448.19)</f>
        <v>3448.19</v>
      </c>
      <c r="G200" s="2">
        <f>IFERROR(__xludf.DUMMYFUNCTION("""COMPUTED_VALUE"""),45580.66666666667)</f>
        <v>45580.66667</v>
      </c>
      <c r="H200" s="1">
        <f>IFERROR(__xludf.DUMMYFUNCTION("""COMPUTED_VALUE"""),3266.92)</f>
        <v>3266.92</v>
      </c>
      <c r="J200" s="2">
        <f>IFERROR(__xludf.DUMMYFUNCTION("""COMPUTED_VALUE"""),45580.66666666667)</f>
        <v>45580.66667</v>
      </c>
      <c r="K200" s="1">
        <f>IFERROR(__xludf.DUMMYFUNCTION("""COMPUTED_VALUE"""),3296.69)</f>
        <v>3296.69</v>
      </c>
      <c r="M200" s="2">
        <f>IFERROR(__xludf.DUMMYFUNCTION("""COMPUTED_VALUE"""),45580.66666666667)</f>
        <v>45580.66667</v>
      </c>
      <c r="N200" s="1">
        <f>IFERROR(__xludf.DUMMYFUNCTION("""COMPUTED_VALUE"""),5.9928153E7)</f>
        <v>59928153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IFERROR(__xludf.DUMMYFUNCTION("""COMPUTED_VALUE"""),3298.35)</f>
        <v>3298.35</v>
      </c>
      <c r="D201" s="2">
        <f>IFERROR(__xludf.DUMMYFUNCTION("""COMPUTED_VALUE"""),45581.66666666667)</f>
        <v>45581.66667</v>
      </c>
      <c r="E201" s="1">
        <f>IFERROR(__xludf.DUMMYFUNCTION("""COMPUTED_VALUE"""),3385.17)</f>
        <v>3385.17</v>
      </c>
      <c r="G201" s="2">
        <f>IFERROR(__xludf.DUMMYFUNCTION("""COMPUTED_VALUE"""),45581.66666666667)</f>
        <v>45581.66667</v>
      </c>
      <c r="H201" s="1">
        <f>IFERROR(__xludf.DUMMYFUNCTION("""COMPUTED_VALUE"""),3298.35)</f>
        <v>3298.35</v>
      </c>
      <c r="J201" s="2">
        <f>IFERROR(__xludf.DUMMYFUNCTION("""COMPUTED_VALUE"""),45581.66666666667)</f>
        <v>45581.66667</v>
      </c>
      <c r="K201" s="1">
        <f>IFERROR(__xludf.DUMMYFUNCTION("""COMPUTED_VALUE"""),3368.72)</f>
        <v>3368.72</v>
      </c>
      <c r="M201" s="2">
        <f>IFERROR(__xludf.DUMMYFUNCTION("""COMPUTED_VALUE"""),45581.66666666667)</f>
        <v>45581.66667</v>
      </c>
      <c r="N201" s="1">
        <f>IFERROR(__xludf.DUMMYFUNCTION("""COMPUTED_VALUE"""),3.98003E7)</f>
        <v>39800300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IFERROR(__xludf.DUMMYFUNCTION("""COMPUTED_VALUE"""),3260.6)</f>
        <v>3260.6</v>
      </c>
      <c r="D202" s="2">
        <f>IFERROR(__xludf.DUMMYFUNCTION("""COMPUTED_VALUE"""),45582.66666666667)</f>
        <v>45582.66667</v>
      </c>
      <c r="E202" s="1">
        <f>IFERROR(__xludf.DUMMYFUNCTION("""COMPUTED_VALUE"""),3298.26)</f>
        <v>3298.26</v>
      </c>
      <c r="G202" s="2">
        <f>IFERROR(__xludf.DUMMYFUNCTION("""COMPUTED_VALUE"""),45582.66666666667)</f>
        <v>45582.66667</v>
      </c>
      <c r="H202" s="1">
        <f>IFERROR(__xludf.DUMMYFUNCTION("""COMPUTED_VALUE"""),3236.04)</f>
        <v>3236.04</v>
      </c>
      <c r="J202" s="2">
        <f>IFERROR(__xludf.DUMMYFUNCTION("""COMPUTED_VALUE"""),45582.66666666667)</f>
        <v>45582.66667</v>
      </c>
      <c r="K202" s="1">
        <f>IFERROR(__xludf.DUMMYFUNCTION("""COMPUTED_VALUE"""),3292.22)</f>
        <v>3292.22</v>
      </c>
      <c r="M202" s="2">
        <f>IFERROR(__xludf.DUMMYFUNCTION("""COMPUTED_VALUE"""),45582.66666666667)</f>
        <v>45582.66667</v>
      </c>
      <c r="N202" s="1">
        <f>IFERROR(__xludf.DUMMYFUNCTION("""COMPUTED_VALUE"""),5.9467493E7)</f>
        <v>59467493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IFERROR(__xludf.DUMMYFUNCTION("""COMPUTED_VALUE"""),3288.41)</f>
        <v>3288.41</v>
      </c>
      <c r="D203" s="2">
        <f>IFERROR(__xludf.DUMMYFUNCTION("""COMPUTED_VALUE"""),45583.66666666667)</f>
        <v>45583.66667</v>
      </c>
      <c r="E203" s="1">
        <f>IFERROR(__xludf.DUMMYFUNCTION("""COMPUTED_VALUE"""),3289.46)</f>
        <v>3289.46</v>
      </c>
      <c r="G203" s="2">
        <f>IFERROR(__xludf.DUMMYFUNCTION("""COMPUTED_VALUE"""),45583.66666666667)</f>
        <v>45583.66667</v>
      </c>
      <c r="H203" s="1">
        <f>IFERROR(__xludf.DUMMYFUNCTION("""COMPUTED_VALUE"""),3244.3)</f>
        <v>3244.3</v>
      </c>
      <c r="J203" s="2">
        <f>IFERROR(__xludf.DUMMYFUNCTION("""COMPUTED_VALUE"""),45583.66666666667)</f>
        <v>45583.66667</v>
      </c>
      <c r="K203" s="1">
        <f>IFERROR(__xludf.DUMMYFUNCTION("""COMPUTED_VALUE"""),3272.31)</f>
        <v>3272.31</v>
      </c>
      <c r="M203" s="2">
        <f>IFERROR(__xludf.DUMMYFUNCTION("""COMPUTED_VALUE"""),45583.66666666667)</f>
        <v>45583.66667</v>
      </c>
      <c r="N203" s="1">
        <f>IFERROR(__xludf.DUMMYFUNCTION("""COMPUTED_VALUE"""),8.2762556E7)</f>
        <v>82762556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IFERROR(__xludf.DUMMYFUNCTION("""COMPUTED_VALUE"""),3269.4)</f>
        <v>3269.4</v>
      </c>
      <c r="D204" s="2">
        <f>IFERROR(__xludf.DUMMYFUNCTION("""COMPUTED_VALUE"""),45586.66666666667)</f>
        <v>45586.66667</v>
      </c>
      <c r="E204" s="1">
        <f>IFERROR(__xludf.DUMMYFUNCTION("""COMPUTED_VALUE"""),3281.78)</f>
        <v>3281.78</v>
      </c>
      <c r="G204" s="2">
        <f>IFERROR(__xludf.DUMMYFUNCTION("""COMPUTED_VALUE"""),45586.66666666667)</f>
        <v>45586.66667</v>
      </c>
      <c r="H204" s="1">
        <f>IFERROR(__xludf.DUMMYFUNCTION("""COMPUTED_VALUE"""),3234.7)</f>
        <v>3234.7</v>
      </c>
      <c r="J204" s="2">
        <f>IFERROR(__xludf.DUMMYFUNCTION("""COMPUTED_VALUE"""),45586.66666666667)</f>
        <v>45586.66667</v>
      </c>
      <c r="K204" s="1">
        <f>IFERROR(__xludf.DUMMYFUNCTION("""COMPUTED_VALUE"""),3238.95)</f>
        <v>3238.95</v>
      </c>
      <c r="M204" s="2">
        <f>IFERROR(__xludf.DUMMYFUNCTION("""COMPUTED_VALUE"""),45586.66666666667)</f>
        <v>45586.66667</v>
      </c>
      <c r="N204" s="1">
        <f>IFERROR(__xludf.DUMMYFUNCTION("""COMPUTED_VALUE"""),5.8395413E7)</f>
        <v>58395413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IFERROR(__xludf.DUMMYFUNCTION("""COMPUTED_VALUE"""),3220.45)</f>
        <v>3220.45</v>
      </c>
      <c r="D205" s="2">
        <f>IFERROR(__xludf.DUMMYFUNCTION("""COMPUTED_VALUE"""),45587.66666666667)</f>
        <v>45587.66667</v>
      </c>
      <c r="E205" s="1">
        <f>IFERROR(__xludf.DUMMYFUNCTION("""COMPUTED_VALUE"""),3239.01)</f>
        <v>3239.01</v>
      </c>
      <c r="G205" s="2">
        <f>IFERROR(__xludf.DUMMYFUNCTION("""COMPUTED_VALUE"""),45587.66666666667)</f>
        <v>45587.66667</v>
      </c>
      <c r="H205" s="1">
        <f>IFERROR(__xludf.DUMMYFUNCTION("""COMPUTED_VALUE"""),3208.92)</f>
        <v>3208.92</v>
      </c>
      <c r="J205" s="2">
        <f>IFERROR(__xludf.DUMMYFUNCTION("""COMPUTED_VALUE"""),45587.66666666667)</f>
        <v>45587.66667</v>
      </c>
      <c r="K205" s="1">
        <f>IFERROR(__xludf.DUMMYFUNCTION("""COMPUTED_VALUE"""),3226.98)</f>
        <v>3226.98</v>
      </c>
      <c r="M205" s="2">
        <f>IFERROR(__xludf.DUMMYFUNCTION("""COMPUTED_VALUE"""),45587.66666666667)</f>
        <v>45587.66667</v>
      </c>
      <c r="N205" s="1">
        <f>IFERROR(__xludf.DUMMYFUNCTION("""COMPUTED_VALUE"""),4.3224897E7)</f>
        <v>43224897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IFERROR(__xludf.DUMMYFUNCTION("""COMPUTED_VALUE"""),3232.53)</f>
        <v>3232.53</v>
      </c>
      <c r="D206" s="2">
        <f>IFERROR(__xludf.DUMMYFUNCTION("""COMPUTED_VALUE"""),45588.66666666667)</f>
        <v>45588.66667</v>
      </c>
      <c r="E206" s="1">
        <f>IFERROR(__xludf.DUMMYFUNCTION("""COMPUTED_VALUE"""),3243.73)</f>
        <v>3243.73</v>
      </c>
      <c r="G206" s="2">
        <f>IFERROR(__xludf.DUMMYFUNCTION("""COMPUTED_VALUE"""),45588.66666666667)</f>
        <v>45588.66667</v>
      </c>
      <c r="H206" s="1">
        <f>IFERROR(__xludf.DUMMYFUNCTION("""COMPUTED_VALUE"""),3197.95)</f>
        <v>3197.95</v>
      </c>
      <c r="J206" s="2">
        <f>IFERROR(__xludf.DUMMYFUNCTION("""COMPUTED_VALUE"""),45588.66666666667)</f>
        <v>45588.66667</v>
      </c>
      <c r="K206" s="1">
        <f>IFERROR(__xludf.DUMMYFUNCTION("""COMPUTED_VALUE"""),3204.88)</f>
        <v>3204.88</v>
      </c>
      <c r="M206" s="2">
        <f>IFERROR(__xludf.DUMMYFUNCTION("""COMPUTED_VALUE"""),45588.66666666667)</f>
        <v>45588.66667</v>
      </c>
      <c r="N206" s="1">
        <f>IFERROR(__xludf.DUMMYFUNCTION("""COMPUTED_VALUE"""),3.8587314E7)</f>
        <v>38587314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IFERROR(__xludf.DUMMYFUNCTION("""COMPUTED_VALUE"""),3220.34)</f>
        <v>3220.34</v>
      </c>
      <c r="D207" s="2">
        <f>IFERROR(__xludf.DUMMYFUNCTION("""COMPUTED_VALUE"""),45589.66666666667)</f>
        <v>45589.66667</v>
      </c>
      <c r="E207" s="1">
        <f>IFERROR(__xludf.DUMMYFUNCTION("""COMPUTED_VALUE"""),3252.67)</f>
        <v>3252.67</v>
      </c>
      <c r="G207" s="2">
        <f>IFERROR(__xludf.DUMMYFUNCTION("""COMPUTED_VALUE"""),45589.66666666667)</f>
        <v>45589.66667</v>
      </c>
      <c r="H207" s="1">
        <f>IFERROR(__xludf.DUMMYFUNCTION("""COMPUTED_VALUE"""),3194.93)</f>
        <v>3194.93</v>
      </c>
      <c r="J207" s="2">
        <f>IFERROR(__xludf.DUMMYFUNCTION("""COMPUTED_VALUE"""),45589.66666666667)</f>
        <v>45589.66667</v>
      </c>
      <c r="K207" s="1">
        <f>IFERROR(__xludf.DUMMYFUNCTION("""COMPUTED_VALUE"""),3196.5)</f>
        <v>3196.5</v>
      </c>
      <c r="M207" s="2">
        <f>IFERROR(__xludf.DUMMYFUNCTION("""COMPUTED_VALUE"""),45589.66666666667)</f>
        <v>45589.66667</v>
      </c>
      <c r="N207" s="1">
        <f>IFERROR(__xludf.DUMMYFUNCTION("""COMPUTED_VALUE"""),4.6989331E7)</f>
        <v>46989331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IFERROR(__xludf.DUMMYFUNCTION("""COMPUTED_VALUE"""),3188.94)</f>
        <v>3188.94</v>
      </c>
      <c r="D208" s="2">
        <f>IFERROR(__xludf.DUMMYFUNCTION("""COMPUTED_VALUE"""),45590.66666666667)</f>
        <v>45590.66667</v>
      </c>
      <c r="E208" s="1">
        <f>IFERROR(__xludf.DUMMYFUNCTION("""COMPUTED_VALUE"""),3234.73)</f>
        <v>3234.73</v>
      </c>
      <c r="G208" s="2">
        <f>IFERROR(__xludf.DUMMYFUNCTION("""COMPUTED_VALUE"""),45590.66666666667)</f>
        <v>45590.66667</v>
      </c>
      <c r="H208" s="1">
        <f>IFERROR(__xludf.DUMMYFUNCTION("""COMPUTED_VALUE"""),3185.23)</f>
        <v>3185.23</v>
      </c>
      <c r="J208" s="2">
        <f>IFERROR(__xludf.DUMMYFUNCTION("""COMPUTED_VALUE"""),45590.66666666667)</f>
        <v>45590.66667</v>
      </c>
      <c r="K208" s="1">
        <f>IFERROR(__xludf.DUMMYFUNCTION("""COMPUTED_VALUE"""),3188.37)</f>
        <v>3188.37</v>
      </c>
      <c r="M208" s="2">
        <f>IFERROR(__xludf.DUMMYFUNCTION("""COMPUTED_VALUE"""),45590.66666666667)</f>
        <v>45590.66667</v>
      </c>
      <c r="N208" s="1">
        <f>IFERROR(__xludf.DUMMYFUNCTION("""COMPUTED_VALUE"""),4.8498315E7)</f>
        <v>48498315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IFERROR(__xludf.DUMMYFUNCTION("""COMPUTED_VALUE"""),3195.67)</f>
        <v>3195.67</v>
      </c>
      <c r="D209" s="2">
        <f>IFERROR(__xludf.DUMMYFUNCTION("""COMPUTED_VALUE"""),45593.66666666667)</f>
        <v>45593.66667</v>
      </c>
      <c r="E209" s="1">
        <f>IFERROR(__xludf.DUMMYFUNCTION("""COMPUTED_VALUE"""),3206.13)</f>
        <v>3206.13</v>
      </c>
      <c r="G209" s="2">
        <f>IFERROR(__xludf.DUMMYFUNCTION("""COMPUTED_VALUE"""),45593.66666666667)</f>
        <v>45593.66667</v>
      </c>
      <c r="H209" s="1">
        <f>IFERROR(__xludf.DUMMYFUNCTION("""COMPUTED_VALUE"""),3175.34)</f>
        <v>3175.34</v>
      </c>
      <c r="J209" s="2">
        <f>IFERROR(__xludf.DUMMYFUNCTION("""COMPUTED_VALUE"""),45593.66666666667)</f>
        <v>45593.66667</v>
      </c>
      <c r="K209" s="1">
        <f>IFERROR(__xludf.DUMMYFUNCTION("""COMPUTED_VALUE"""),3178.27)</f>
        <v>3178.27</v>
      </c>
      <c r="M209" s="2">
        <f>IFERROR(__xludf.DUMMYFUNCTION("""COMPUTED_VALUE"""),45593.66666666667)</f>
        <v>45593.66667</v>
      </c>
      <c r="N209" s="1">
        <f>IFERROR(__xludf.DUMMYFUNCTION("""COMPUTED_VALUE"""),4.1431909E7)</f>
        <v>41431909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IFERROR(__xludf.DUMMYFUNCTION("""COMPUTED_VALUE"""),3179.91)</f>
        <v>3179.91</v>
      </c>
      <c r="D210" s="2">
        <f>IFERROR(__xludf.DUMMYFUNCTION("""COMPUTED_VALUE"""),45594.66666666667)</f>
        <v>45594.66667</v>
      </c>
      <c r="E210" s="1">
        <f>IFERROR(__xludf.DUMMYFUNCTION("""COMPUTED_VALUE"""),3198.72)</f>
        <v>3198.72</v>
      </c>
      <c r="G210" s="2">
        <f>IFERROR(__xludf.DUMMYFUNCTION("""COMPUTED_VALUE"""),45594.66666666667)</f>
        <v>45594.66667</v>
      </c>
      <c r="H210" s="1">
        <f>IFERROR(__xludf.DUMMYFUNCTION("""COMPUTED_VALUE"""),3163.46)</f>
        <v>3163.46</v>
      </c>
      <c r="J210" s="2">
        <f>IFERROR(__xludf.DUMMYFUNCTION("""COMPUTED_VALUE"""),45594.66666666667)</f>
        <v>45594.66667</v>
      </c>
      <c r="K210" s="1">
        <f>IFERROR(__xludf.DUMMYFUNCTION("""COMPUTED_VALUE"""),3167.39)</f>
        <v>3167.39</v>
      </c>
      <c r="M210" s="2">
        <f>IFERROR(__xludf.DUMMYFUNCTION("""COMPUTED_VALUE"""),45594.66666666667)</f>
        <v>45594.66667</v>
      </c>
      <c r="N210" s="1">
        <f>IFERROR(__xludf.DUMMYFUNCTION("""COMPUTED_VALUE"""),4.089548E7)</f>
        <v>40895480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IFERROR(__xludf.DUMMYFUNCTION("""COMPUTED_VALUE"""),3161.73)</f>
        <v>3161.73</v>
      </c>
      <c r="D211" s="2">
        <f>IFERROR(__xludf.DUMMYFUNCTION("""COMPUTED_VALUE"""),45595.66666666667)</f>
        <v>45595.66667</v>
      </c>
      <c r="E211" s="1">
        <f>IFERROR(__xludf.DUMMYFUNCTION("""COMPUTED_VALUE"""),3201.66)</f>
        <v>3201.66</v>
      </c>
      <c r="G211" s="2">
        <f>IFERROR(__xludf.DUMMYFUNCTION("""COMPUTED_VALUE"""),45595.66666666667)</f>
        <v>45595.66667</v>
      </c>
      <c r="H211" s="1">
        <f>IFERROR(__xludf.DUMMYFUNCTION("""COMPUTED_VALUE"""),3159.73)</f>
        <v>3159.73</v>
      </c>
      <c r="J211" s="2">
        <f>IFERROR(__xludf.DUMMYFUNCTION("""COMPUTED_VALUE"""),45595.66666666667)</f>
        <v>45595.66667</v>
      </c>
      <c r="K211" s="1">
        <f>IFERROR(__xludf.DUMMYFUNCTION("""COMPUTED_VALUE"""),3170.77)</f>
        <v>3170.77</v>
      </c>
      <c r="M211" s="2">
        <f>IFERROR(__xludf.DUMMYFUNCTION("""COMPUTED_VALUE"""),45595.66666666667)</f>
        <v>45595.66667</v>
      </c>
      <c r="N211" s="1">
        <f>IFERROR(__xludf.DUMMYFUNCTION("""COMPUTED_VALUE"""),4.9515538E7)</f>
        <v>49515538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IFERROR(__xludf.DUMMYFUNCTION("""COMPUTED_VALUE"""),3182.56)</f>
        <v>3182.56</v>
      </c>
      <c r="D212" s="2">
        <f>IFERROR(__xludf.DUMMYFUNCTION("""COMPUTED_VALUE"""),45596.66666666667)</f>
        <v>45596.66667</v>
      </c>
      <c r="E212" s="1">
        <f>IFERROR(__xludf.DUMMYFUNCTION("""COMPUTED_VALUE"""),3195.61)</f>
        <v>3195.61</v>
      </c>
      <c r="G212" s="2">
        <f>IFERROR(__xludf.DUMMYFUNCTION("""COMPUTED_VALUE"""),45596.66666666667)</f>
        <v>45596.66667</v>
      </c>
      <c r="H212" s="1">
        <f>IFERROR(__xludf.DUMMYFUNCTION("""COMPUTED_VALUE"""),3159.79)</f>
        <v>3159.79</v>
      </c>
      <c r="J212" s="2">
        <f>IFERROR(__xludf.DUMMYFUNCTION("""COMPUTED_VALUE"""),45596.66666666667)</f>
        <v>45596.66667</v>
      </c>
      <c r="K212" s="1">
        <f>IFERROR(__xludf.DUMMYFUNCTION("""COMPUTED_VALUE"""),3160.19)</f>
        <v>3160.19</v>
      </c>
      <c r="M212" s="2">
        <f>IFERROR(__xludf.DUMMYFUNCTION("""COMPUTED_VALUE"""),45596.66666666667)</f>
        <v>45596.66667</v>
      </c>
      <c r="N212" s="1">
        <f>IFERROR(__xludf.DUMMYFUNCTION("""COMPUTED_VALUE"""),4.7855002E7)</f>
        <v>47855002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IFERROR(__xludf.DUMMYFUNCTION("""COMPUTED_VALUE"""),3163.34)</f>
        <v>3163.34</v>
      </c>
      <c r="D213" s="2">
        <f>IFERROR(__xludf.DUMMYFUNCTION("""COMPUTED_VALUE"""),45597.66666666667)</f>
        <v>45597.66667</v>
      </c>
      <c r="E213" s="1">
        <f>IFERROR(__xludf.DUMMYFUNCTION("""COMPUTED_VALUE"""),3192.15)</f>
        <v>3192.15</v>
      </c>
      <c r="G213" s="2">
        <f>IFERROR(__xludf.DUMMYFUNCTION("""COMPUTED_VALUE"""),45597.66666666667)</f>
        <v>45597.66667</v>
      </c>
      <c r="H213" s="1">
        <f>IFERROR(__xludf.DUMMYFUNCTION("""COMPUTED_VALUE"""),3163.34)</f>
        <v>3163.34</v>
      </c>
      <c r="J213" s="2">
        <f>IFERROR(__xludf.DUMMYFUNCTION("""COMPUTED_VALUE"""),45597.66666666667)</f>
        <v>45597.66667</v>
      </c>
      <c r="K213" s="1">
        <f>IFERROR(__xludf.DUMMYFUNCTION("""COMPUTED_VALUE"""),3179.06)</f>
        <v>3179.06</v>
      </c>
      <c r="M213" s="2">
        <f>IFERROR(__xludf.DUMMYFUNCTION("""COMPUTED_VALUE"""),45597.66666666667)</f>
        <v>45597.66667</v>
      </c>
      <c r="N213" s="1">
        <f>IFERROR(__xludf.DUMMYFUNCTION("""COMPUTED_VALUE"""),5.2020032E7)</f>
        <v>52020032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IFERROR(__xludf.DUMMYFUNCTION("""COMPUTED_VALUE"""),3179.99)</f>
        <v>3179.99</v>
      </c>
      <c r="D214" s="2">
        <f>IFERROR(__xludf.DUMMYFUNCTION("""COMPUTED_VALUE"""),45600.66666666667)</f>
        <v>45600.66667</v>
      </c>
      <c r="E214" s="1">
        <f>IFERROR(__xludf.DUMMYFUNCTION("""COMPUTED_VALUE"""),3191.39)</f>
        <v>3191.39</v>
      </c>
      <c r="G214" s="2">
        <f>IFERROR(__xludf.DUMMYFUNCTION("""COMPUTED_VALUE"""),45600.66666666667)</f>
        <v>45600.66667</v>
      </c>
      <c r="H214" s="1">
        <f>IFERROR(__xludf.DUMMYFUNCTION("""COMPUTED_VALUE"""),3145.1)</f>
        <v>3145.1</v>
      </c>
      <c r="J214" s="2">
        <f>IFERROR(__xludf.DUMMYFUNCTION("""COMPUTED_VALUE"""),45600.66666666667)</f>
        <v>45600.66667</v>
      </c>
      <c r="K214" s="1">
        <f>IFERROR(__xludf.DUMMYFUNCTION("""COMPUTED_VALUE"""),3151.84)</f>
        <v>3151.84</v>
      </c>
      <c r="M214" s="2">
        <f>IFERROR(__xludf.DUMMYFUNCTION("""COMPUTED_VALUE"""),45600.66666666667)</f>
        <v>45600.66667</v>
      </c>
      <c r="N214" s="1">
        <f>IFERROR(__xludf.DUMMYFUNCTION("""COMPUTED_VALUE"""),4.6238028E7)</f>
        <v>46238028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IFERROR(__xludf.DUMMYFUNCTION("""COMPUTED_VALUE"""),3152.0)</f>
        <v>3152</v>
      </c>
      <c r="D215" s="2">
        <f>IFERROR(__xludf.DUMMYFUNCTION("""COMPUTED_VALUE"""),45601.66666666667)</f>
        <v>45601.66667</v>
      </c>
      <c r="E215" s="1">
        <f>IFERROR(__xludf.DUMMYFUNCTION("""COMPUTED_VALUE"""),3196.89)</f>
        <v>3196.89</v>
      </c>
      <c r="G215" s="2">
        <f>IFERROR(__xludf.DUMMYFUNCTION("""COMPUTED_VALUE"""),45601.66666666667)</f>
        <v>45601.66667</v>
      </c>
      <c r="H215" s="1">
        <f>IFERROR(__xludf.DUMMYFUNCTION("""COMPUTED_VALUE"""),3140.2)</f>
        <v>3140.2</v>
      </c>
      <c r="J215" s="2">
        <f>IFERROR(__xludf.DUMMYFUNCTION("""COMPUTED_VALUE"""),45601.66666666667)</f>
        <v>45601.66667</v>
      </c>
      <c r="K215" s="1">
        <f>IFERROR(__xludf.DUMMYFUNCTION("""COMPUTED_VALUE"""),3193.9)</f>
        <v>3193.9</v>
      </c>
      <c r="M215" s="2">
        <f>IFERROR(__xludf.DUMMYFUNCTION("""COMPUTED_VALUE"""),45601.66666666667)</f>
        <v>45601.66667</v>
      </c>
      <c r="N215" s="1">
        <f>IFERROR(__xludf.DUMMYFUNCTION("""COMPUTED_VALUE"""),4.1891634E7)</f>
        <v>41891634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IFERROR(__xludf.DUMMYFUNCTION("""COMPUTED_VALUE"""),3207.08)</f>
        <v>3207.08</v>
      </c>
      <c r="D216" s="2">
        <f>IFERROR(__xludf.DUMMYFUNCTION("""COMPUTED_VALUE"""),45602.66666666667)</f>
        <v>45602.66667</v>
      </c>
      <c r="E216" s="1">
        <f>IFERROR(__xludf.DUMMYFUNCTION("""COMPUTED_VALUE"""),3324.3)</f>
        <v>3324.3</v>
      </c>
      <c r="G216" s="2">
        <f>IFERROR(__xludf.DUMMYFUNCTION("""COMPUTED_VALUE"""),45602.66666666667)</f>
        <v>45602.66667</v>
      </c>
      <c r="H216" s="1">
        <f>IFERROR(__xludf.DUMMYFUNCTION("""COMPUTED_VALUE"""),3207.08)</f>
        <v>3207.08</v>
      </c>
      <c r="J216" s="2">
        <f>IFERROR(__xludf.DUMMYFUNCTION("""COMPUTED_VALUE"""),45602.66666666667)</f>
        <v>45602.66667</v>
      </c>
      <c r="K216" s="1">
        <f>IFERROR(__xludf.DUMMYFUNCTION("""COMPUTED_VALUE"""),3300.57)</f>
        <v>3300.57</v>
      </c>
      <c r="M216" s="2">
        <f>IFERROR(__xludf.DUMMYFUNCTION("""COMPUTED_VALUE"""),45602.66666666667)</f>
        <v>45602.66667</v>
      </c>
      <c r="N216" s="1">
        <f>IFERROR(__xludf.DUMMYFUNCTION("""COMPUTED_VALUE"""),8.6546378E7)</f>
        <v>86546378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IFERROR(__xludf.DUMMYFUNCTION("""COMPUTED_VALUE"""),3311.55)</f>
        <v>3311.55</v>
      </c>
      <c r="D217" s="2">
        <f>IFERROR(__xludf.DUMMYFUNCTION("""COMPUTED_VALUE"""),45603.66666666667)</f>
        <v>45603.66667</v>
      </c>
      <c r="E217" s="1">
        <f>IFERROR(__xludf.DUMMYFUNCTION("""COMPUTED_VALUE"""),3334.2)</f>
        <v>3334.2</v>
      </c>
      <c r="G217" s="2">
        <f>IFERROR(__xludf.DUMMYFUNCTION("""COMPUTED_VALUE"""),45603.66666666667)</f>
        <v>45603.66667</v>
      </c>
      <c r="H217" s="1">
        <f>IFERROR(__xludf.DUMMYFUNCTION("""COMPUTED_VALUE"""),3298.46)</f>
        <v>3298.46</v>
      </c>
      <c r="J217" s="2">
        <f>IFERROR(__xludf.DUMMYFUNCTION("""COMPUTED_VALUE"""),45603.66666666667)</f>
        <v>45603.66667</v>
      </c>
      <c r="K217" s="1">
        <f>IFERROR(__xludf.DUMMYFUNCTION("""COMPUTED_VALUE"""),3327.66)</f>
        <v>3327.66</v>
      </c>
      <c r="M217" s="2">
        <f>IFERROR(__xludf.DUMMYFUNCTION("""COMPUTED_VALUE"""),45603.66666666667)</f>
        <v>45603.66667</v>
      </c>
      <c r="N217" s="1">
        <f>IFERROR(__xludf.DUMMYFUNCTION("""COMPUTED_VALUE"""),6.5460976E7)</f>
        <v>65460976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IFERROR(__xludf.DUMMYFUNCTION("""COMPUTED_VALUE"""),3335.23)</f>
        <v>3335.23</v>
      </c>
      <c r="D218" s="2">
        <f>IFERROR(__xludf.DUMMYFUNCTION("""COMPUTED_VALUE"""),45604.66666666667)</f>
        <v>45604.66667</v>
      </c>
      <c r="E218" s="1">
        <f>IFERROR(__xludf.DUMMYFUNCTION("""COMPUTED_VALUE"""),3371.58)</f>
        <v>3371.58</v>
      </c>
      <c r="G218" s="2">
        <f>IFERROR(__xludf.DUMMYFUNCTION("""COMPUTED_VALUE"""),45604.66666666667)</f>
        <v>45604.66667</v>
      </c>
      <c r="H218" s="1">
        <f>IFERROR(__xludf.DUMMYFUNCTION("""COMPUTED_VALUE"""),3335.23)</f>
        <v>3335.23</v>
      </c>
      <c r="J218" s="2">
        <f>IFERROR(__xludf.DUMMYFUNCTION("""COMPUTED_VALUE"""),45604.66666666667)</f>
        <v>45604.66667</v>
      </c>
      <c r="K218" s="1">
        <f>IFERROR(__xludf.DUMMYFUNCTION("""COMPUTED_VALUE"""),3350.84)</f>
        <v>3350.84</v>
      </c>
      <c r="M218" s="2">
        <f>IFERROR(__xludf.DUMMYFUNCTION("""COMPUTED_VALUE"""),45604.66666666667)</f>
        <v>45604.66667</v>
      </c>
      <c r="N218" s="1">
        <f>IFERROR(__xludf.DUMMYFUNCTION("""COMPUTED_VALUE"""),5.4486615E7)</f>
        <v>54486615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IFERROR(__xludf.DUMMYFUNCTION("""COMPUTED_VALUE"""),3377.78)</f>
        <v>3377.78</v>
      </c>
      <c r="D219" s="2">
        <f>IFERROR(__xludf.DUMMYFUNCTION("""COMPUTED_VALUE"""),45607.66666666667)</f>
        <v>45607.66667</v>
      </c>
      <c r="E219" s="1">
        <f>IFERROR(__xludf.DUMMYFUNCTION("""COMPUTED_VALUE"""),3422.4)</f>
        <v>3422.4</v>
      </c>
      <c r="G219" s="2">
        <f>IFERROR(__xludf.DUMMYFUNCTION("""COMPUTED_VALUE"""),45607.66666666667)</f>
        <v>45607.66667</v>
      </c>
      <c r="H219" s="1">
        <f>IFERROR(__xludf.DUMMYFUNCTION("""COMPUTED_VALUE"""),3377.53)</f>
        <v>3377.53</v>
      </c>
      <c r="J219" s="2">
        <f>IFERROR(__xludf.DUMMYFUNCTION("""COMPUTED_VALUE"""),45607.66666666667)</f>
        <v>45607.66667</v>
      </c>
      <c r="K219" s="1">
        <f>IFERROR(__xludf.DUMMYFUNCTION("""COMPUTED_VALUE"""),3404.85)</f>
        <v>3404.85</v>
      </c>
      <c r="M219" s="2">
        <f>IFERROR(__xludf.DUMMYFUNCTION("""COMPUTED_VALUE"""),45607.66666666667)</f>
        <v>45607.66667</v>
      </c>
      <c r="N219" s="1">
        <f>IFERROR(__xludf.DUMMYFUNCTION("""COMPUTED_VALUE"""),4.5859793E7)</f>
        <v>45859793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IFERROR(__xludf.DUMMYFUNCTION("""COMPUTED_VALUE"""),3400.01)</f>
        <v>3400.01</v>
      </c>
      <c r="D220" s="2">
        <f>IFERROR(__xludf.DUMMYFUNCTION("""COMPUTED_VALUE"""),45608.66666666667)</f>
        <v>45608.66667</v>
      </c>
      <c r="E220" s="1">
        <f>IFERROR(__xludf.DUMMYFUNCTION("""COMPUTED_VALUE"""),3400.01)</f>
        <v>3400.01</v>
      </c>
      <c r="G220" s="2">
        <f>IFERROR(__xludf.DUMMYFUNCTION("""COMPUTED_VALUE"""),45608.66666666667)</f>
        <v>45608.66667</v>
      </c>
      <c r="H220" s="1">
        <f>IFERROR(__xludf.DUMMYFUNCTION("""COMPUTED_VALUE"""),3343.97)</f>
        <v>3343.97</v>
      </c>
      <c r="J220" s="2">
        <f>IFERROR(__xludf.DUMMYFUNCTION("""COMPUTED_VALUE"""),45608.66666666667)</f>
        <v>45608.66667</v>
      </c>
      <c r="K220" s="1">
        <f>IFERROR(__xludf.DUMMYFUNCTION("""COMPUTED_VALUE"""),3346.33)</f>
        <v>3346.33</v>
      </c>
      <c r="M220" s="2">
        <f>IFERROR(__xludf.DUMMYFUNCTION("""COMPUTED_VALUE"""),45608.66666666667)</f>
        <v>45608.66667</v>
      </c>
      <c r="N220" s="1">
        <f>IFERROR(__xludf.DUMMYFUNCTION("""COMPUTED_VALUE"""),4.9680939E7)</f>
        <v>49680939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IFERROR(__xludf.DUMMYFUNCTION("""COMPUTED_VALUE"""),3345.97)</f>
        <v>3345.97</v>
      </c>
      <c r="D221" s="2">
        <f>IFERROR(__xludf.DUMMYFUNCTION("""COMPUTED_VALUE"""),45609.66666666667)</f>
        <v>45609.66667</v>
      </c>
      <c r="E221" s="1">
        <f>IFERROR(__xludf.DUMMYFUNCTION("""COMPUTED_VALUE"""),3345.97)</f>
        <v>3345.97</v>
      </c>
      <c r="G221" s="2">
        <f>IFERROR(__xludf.DUMMYFUNCTION("""COMPUTED_VALUE"""),45609.66666666667)</f>
        <v>45609.66667</v>
      </c>
      <c r="H221" s="1">
        <f>IFERROR(__xludf.DUMMYFUNCTION("""COMPUTED_VALUE"""),3298.23)</f>
        <v>3298.23</v>
      </c>
      <c r="J221" s="2">
        <f>IFERROR(__xludf.DUMMYFUNCTION("""COMPUTED_VALUE"""),45609.66666666667)</f>
        <v>45609.66667</v>
      </c>
      <c r="K221" s="1">
        <f>IFERROR(__xludf.DUMMYFUNCTION("""COMPUTED_VALUE"""),3310.38)</f>
        <v>3310.38</v>
      </c>
      <c r="M221" s="2">
        <f>IFERROR(__xludf.DUMMYFUNCTION("""COMPUTED_VALUE"""),45609.66666666667)</f>
        <v>45609.66667</v>
      </c>
      <c r="N221" s="1">
        <f>IFERROR(__xludf.DUMMYFUNCTION("""COMPUTED_VALUE"""),4.4421916E7)</f>
        <v>44421916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IFERROR(__xludf.DUMMYFUNCTION("""COMPUTED_VALUE"""),3308.09)</f>
        <v>3308.09</v>
      </c>
      <c r="D222" s="2">
        <f>IFERROR(__xludf.DUMMYFUNCTION("""COMPUTED_VALUE"""),45610.66666666667)</f>
        <v>45610.66667</v>
      </c>
      <c r="E222" s="1">
        <f>IFERROR(__xludf.DUMMYFUNCTION("""COMPUTED_VALUE"""),3315.39)</f>
        <v>3315.39</v>
      </c>
      <c r="G222" s="2">
        <f>IFERROR(__xludf.DUMMYFUNCTION("""COMPUTED_VALUE"""),45610.66666666667)</f>
        <v>45610.66667</v>
      </c>
      <c r="H222" s="1">
        <f>IFERROR(__xludf.DUMMYFUNCTION("""COMPUTED_VALUE"""),3246.76)</f>
        <v>3246.76</v>
      </c>
      <c r="J222" s="2">
        <f>IFERROR(__xludf.DUMMYFUNCTION("""COMPUTED_VALUE"""),45610.66666666667)</f>
        <v>45610.66667</v>
      </c>
      <c r="K222" s="1">
        <f>IFERROR(__xludf.DUMMYFUNCTION("""COMPUTED_VALUE"""),3258.49)</f>
        <v>3258.49</v>
      </c>
      <c r="M222" s="2">
        <f>IFERROR(__xludf.DUMMYFUNCTION("""COMPUTED_VALUE"""),45610.66666666667)</f>
        <v>45610.66667</v>
      </c>
      <c r="N222" s="1">
        <f>IFERROR(__xludf.DUMMYFUNCTION("""COMPUTED_VALUE"""),5.499298E7)</f>
        <v>54992980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IFERROR(__xludf.DUMMYFUNCTION("""COMPUTED_VALUE"""),3254.61)</f>
        <v>3254.61</v>
      </c>
      <c r="D223" s="2">
        <f>IFERROR(__xludf.DUMMYFUNCTION("""COMPUTED_VALUE"""),45611.66666666667)</f>
        <v>45611.66667</v>
      </c>
      <c r="E223" s="1">
        <f>IFERROR(__xludf.DUMMYFUNCTION("""COMPUTED_VALUE"""),3266.66)</f>
        <v>3266.66</v>
      </c>
      <c r="G223" s="2">
        <f>IFERROR(__xludf.DUMMYFUNCTION("""COMPUTED_VALUE"""),45611.66666666667)</f>
        <v>45611.66667</v>
      </c>
      <c r="H223" s="1">
        <f>IFERROR(__xludf.DUMMYFUNCTION("""COMPUTED_VALUE"""),3212.5)</f>
        <v>3212.5</v>
      </c>
      <c r="J223" s="2">
        <f>IFERROR(__xludf.DUMMYFUNCTION("""COMPUTED_VALUE"""),45611.66666666667)</f>
        <v>45611.66667</v>
      </c>
      <c r="K223" s="1">
        <f>IFERROR(__xludf.DUMMYFUNCTION("""COMPUTED_VALUE"""),3224.66)</f>
        <v>3224.66</v>
      </c>
      <c r="M223" s="2">
        <f>IFERROR(__xludf.DUMMYFUNCTION("""COMPUTED_VALUE"""),45611.66666666667)</f>
        <v>45611.66667</v>
      </c>
      <c r="N223" s="1">
        <f>IFERROR(__xludf.DUMMYFUNCTION("""COMPUTED_VALUE"""),7.7278016E7)</f>
        <v>77278016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IFERROR(__xludf.DUMMYFUNCTION("""COMPUTED_VALUE"""),3226.24)</f>
        <v>3226.24</v>
      </c>
      <c r="D224" s="2">
        <f>IFERROR(__xludf.DUMMYFUNCTION("""COMPUTED_VALUE"""),45614.66666666667)</f>
        <v>45614.66667</v>
      </c>
      <c r="E224" s="1">
        <f>IFERROR(__xludf.DUMMYFUNCTION("""COMPUTED_VALUE"""),3244.48)</f>
        <v>3244.48</v>
      </c>
      <c r="G224" s="2">
        <f>IFERROR(__xludf.DUMMYFUNCTION("""COMPUTED_VALUE"""),45614.66666666667)</f>
        <v>45614.66667</v>
      </c>
      <c r="H224" s="1">
        <f>IFERROR(__xludf.DUMMYFUNCTION("""COMPUTED_VALUE"""),3206.54)</f>
        <v>3206.54</v>
      </c>
      <c r="J224" s="2">
        <f>IFERROR(__xludf.DUMMYFUNCTION("""COMPUTED_VALUE"""),45614.66666666667)</f>
        <v>45614.66667</v>
      </c>
      <c r="K224" s="1">
        <f>IFERROR(__xludf.DUMMYFUNCTION("""COMPUTED_VALUE"""),3226.98)</f>
        <v>3226.98</v>
      </c>
      <c r="M224" s="2">
        <f>IFERROR(__xludf.DUMMYFUNCTION("""COMPUTED_VALUE"""),45614.66666666667)</f>
        <v>45614.66667</v>
      </c>
      <c r="N224" s="1">
        <f>IFERROR(__xludf.DUMMYFUNCTION("""COMPUTED_VALUE"""),6.2856342E7)</f>
        <v>62856342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IFERROR(__xludf.DUMMYFUNCTION("""COMPUTED_VALUE"""),3217.63)</f>
        <v>3217.63</v>
      </c>
      <c r="D225" s="2">
        <f>IFERROR(__xludf.DUMMYFUNCTION("""COMPUTED_VALUE"""),45615.66666666667)</f>
        <v>45615.66667</v>
      </c>
      <c r="E225" s="1">
        <f>IFERROR(__xludf.DUMMYFUNCTION("""COMPUTED_VALUE"""),3217.63)</f>
        <v>3217.63</v>
      </c>
      <c r="G225" s="2">
        <f>IFERROR(__xludf.DUMMYFUNCTION("""COMPUTED_VALUE"""),45615.66666666667)</f>
        <v>45615.66667</v>
      </c>
      <c r="H225" s="1">
        <f>IFERROR(__xludf.DUMMYFUNCTION("""COMPUTED_VALUE"""),3180.91)</f>
        <v>3180.91</v>
      </c>
      <c r="J225" s="2">
        <f>IFERROR(__xludf.DUMMYFUNCTION("""COMPUTED_VALUE"""),45615.66666666667)</f>
        <v>45615.66667</v>
      </c>
      <c r="K225" s="1">
        <f>IFERROR(__xludf.DUMMYFUNCTION("""COMPUTED_VALUE"""),3183.2)</f>
        <v>3183.2</v>
      </c>
      <c r="M225" s="2">
        <f>IFERROR(__xludf.DUMMYFUNCTION("""COMPUTED_VALUE"""),45615.66666666667)</f>
        <v>45615.66667</v>
      </c>
      <c r="N225" s="1">
        <f>IFERROR(__xludf.DUMMYFUNCTION("""COMPUTED_VALUE"""),4.3068041E7)</f>
        <v>43068041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IFERROR(__xludf.DUMMYFUNCTION("""COMPUTED_VALUE"""),3185.81)</f>
        <v>3185.81</v>
      </c>
      <c r="D226" s="2">
        <f>IFERROR(__xludf.DUMMYFUNCTION("""COMPUTED_VALUE"""),45616.66666666667)</f>
        <v>45616.66667</v>
      </c>
      <c r="E226" s="1">
        <f>IFERROR(__xludf.DUMMYFUNCTION("""COMPUTED_VALUE"""),3271.55)</f>
        <v>3271.55</v>
      </c>
      <c r="G226" s="2">
        <f>IFERROR(__xludf.DUMMYFUNCTION("""COMPUTED_VALUE"""),45616.66666666667)</f>
        <v>45616.66667</v>
      </c>
      <c r="H226" s="1">
        <f>IFERROR(__xludf.DUMMYFUNCTION("""COMPUTED_VALUE"""),3185.81)</f>
        <v>3185.81</v>
      </c>
      <c r="J226" s="2">
        <f>IFERROR(__xludf.DUMMYFUNCTION("""COMPUTED_VALUE"""),45616.66666666667)</f>
        <v>45616.66667</v>
      </c>
      <c r="K226" s="1">
        <f>IFERROR(__xludf.DUMMYFUNCTION("""COMPUTED_VALUE"""),3263.9)</f>
        <v>3263.9</v>
      </c>
      <c r="M226" s="2">
        <f>IFERROR(__xludf.DUMMYFUNCTION("""COMPUTED_VALUE"""),45616.66666666667)</f>
        <v>45616.66667</v>
      </c>
      <c r="N226" s="1">
        <f>IFERROR(__xludf.DUMMYFUNCTION("""COMPUTED_VALUE"""),4.3848427E7)</f>
        <v>43848427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IFERROR(__xludf.DUMMYFUNCTION("""COMPUTED_VALUE"""),3260.99)</f>
        <v>3260.99</v>
      </c>
      <c r="D227" s="2">
        <f>IFERROR(__xludf.DUMMYFUNCTION("""COMPUTED_VALUE"""),45617.66666666667)</f>
        <v>45617.66667</v>
      </c>
      <c r="E227" s="1">
        <f>IFERROR(__xludf.DUMMYFUNCTION("""COMPUTED_VALUE"""),3282.07)</f>
        <v>3282.07</v>
      </c>
      <c r="G227" s="2">
        <f>IFERROR(__xludf.DUMMYFUNCTION("""COMPUTED_VALUE"""),45617.66666666667)</f>
        <v>45617.66667</v>
      </c>
      <c r="H227" s="1">
        <f>IFERROR(__xludf.DUMMYFUNCTION("""COMPUTED_VALUE"""),3243.91)</f>
        <v>3243.91</v>
      </c>
      <c r="J227" s="2">
        <f>IFERROR(__xludf.DUMMYFUNCTION("""COMPUTED_VALUE"""),45617.66666666667)</f>
        <v>45617.66667</v>
      </c>
      <c r="K227" s="1">
        <f>IFERROR(__xludf.DUMMYFUNCTION("""COMPUTED_VALUE"""),3272.24)</f>
        <v>3272.24</v>
      </c>
      <c r="M227" s="2">
        <f>IFERROR(__xludf.DUMMYFUNCTION("""COMPUTED_VALUE"""),45617.66666666667)</f>
        <v>45617.66667</v>
      </c>
      <c r="N227" s="1">
        <f>IFERROR(__xludf.DUMMYFUNCTION("""COMPUTED_VALUE"""),3.9582982E7)</f>
        <v>39582982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IFERROR(__xludf.DUMMYFUNCTION("""COMPUTED_VALUE"""),3266.75)</f>
        <v>3266.75</v>
      </c>
      <c r="D228" s="2">
        <f>IFERROR(__xludf.DUMMYFUNCTION("""COMPUTED_VALUE"""),45618.66666666667)</f>
        <v>45618.66667</v>
      </c>
      <c r="E228" s="1">
        <f>IFERROR(__xludf.DUMMYFUNCTION("""COMPUTED_VALUE"""),3283.71)</f>
        <v>3283.71</v>
      </c>
      <c r="G228" s="2">
        <f>IFERROR(__xludf.DUMMYFUNCTION("""COMPUTED_VALUE"""),45618.66666666667)</f>
        <v>45618.66667</v>
      </c>
      <c r="H228" s="1">
        <f>IFERROR(__xludf.DUMMYFUNCTION("""COMPUTED_VALUE"""),3242.03)</f>
        <v>3242.03</v>
      </c>
      <c r="J228" s="2">
        <f>IFERROR(__xludf.DUMMYFUNCTION("""COMPUTED_VALUE"""),45618.66666666667)</f>
        <v>45618.66667</v>
      </c>
      <c r="K228" s="1">
        <f>IFERROR(__xludf.DUMMYFUNCTION("""COMPUTED_VALUE"""),3252.75)</f>
        <v>3252.75</v>
      </c>
      <c r="M228" s="2">
        <f>IFERROR(__xludf.DUMMYFUNCTION("""COMPUTED_VALUE"""),45618.66666666667)</f>
        <v>45618.66667</v>
      </c>
      <c r="N228" s="1">
        <f>IFERROR(__xludf.DUMMYFUNCTION("""COMPUTED_VALUE"""),3.9768269E7)</f>
        <v>39768269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IFERROR(__xludf.DUMMYFUNCTION("""COMPUTED_VALUE"""),3258.51)</f>
        <v>3258.51</v>
      </c>
      <c r="D229" s="2">
        <f>IFERROR(__xludf.DUMMYFUNCTION("""COMPUTED_VALUE"""),45621.66666666667)</f>
        <v>45621.66667</v>
      </c>
      <c r="E229" s="1">
        <f>IFERROR(__xludf.DUMMYFUNCTION("""COMPUTED_VALUE"""),3336.97)</f>
        <v>3336.97</v>
      </c>
      <c r="G229" s="2">
        <f>IFERROR(__xludf.DUMMYFUNCTION("""COMPUTED_VALUE"""),45621.66666666667)</f>
        <v>45621.66667</v>
      </c>
      <c r="H229" s="1">
        <f>IFERROR(__xludf.DUMMYFUNCTION("""COMPUTED_VALUE"""),3258.51)</f>
        <v>3258.51</v>
      </c>
      <c r="J229" s="2">
        <f>IFERROR(__xludf.DUMMYFUNCTION("""COMPUTED_VALUE"""),45621.66666666667)</f>
        <v>45621.66667</v>
      </c>
      <c r="K229" s="1">
        <f>IFERROR(__xludf.DUMMYFUNCTION("""COMPUTED_VALUE"""),3320.32)</f>
        <v>3320.32</v>
      </c>
      <c r="M229" s="2">
        <f>IFERROR(__xludf.DUMMYFUNCTION("""COMPUTED_VALUE"""),45621.66666666667)</f>
        <v>45621.66667</v>
      </c>
      <c r="N229" s="1">
        <f>IFERROR(__xludf.DUMMYFUNCTION("""COMPUTED_VALUE"""),5.9843066E7)</f>
        <v>59843066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IFERROR(__xludf.DUMMYFUNCTION("""COMPUTED_VALUE"""),3320.94)</f>
        <v>3320.94</v>
      </c>
      <c r="D230" s="2">
        <f>IFERROR(__xludf.DUMMYFUNCTION("""COMPUTED_VALUE"""),45622.66666666667)</f>
        <v>45622.66667</v>
      </c>
      <c r="E230" s="1">
        <f>IFERROR(__xludf.DUMMYFUNCTION("""COMPUTED_VALUE"""),3322.09)</f>
        <v>3322.09</v>
      </c>
      <c r="G230" s="2">
        <f>IFERROR(__xludf.DUMMYFUNCTION("""COMPUTED_VALUE"""),45622.66666666667)</f>
        <v>45622.66667</v>
      </c>
      <c r="H230" s="1">
        <f>IFERROR(__xludf.DUMMYFUNCTION("""COMPUTED_VALUE"""),3283.21)</f>
        <v>3283.21</v>
      </c>
      <c r="J230" s="2">
        <f>IFERROR(__xludf.DUMMYFUNCTION("""COMPUTED_VALUE"""),45622.66666666667)</f>
        <v>45622.66667</v>
      </c>
      <c r="K230" s="1">
        <f>IFERROR(__xludf.DUMMYFUNCTION("""COMPUTED_VALUE"""),3316.97)</f>
        <v>3316.97</v>
      </c>
      <c r="M230" s="2">
        <f>IFERROR(__xludf.DUMMYFUNCTION("""COMPUTED_VALUE"""),45622.66666666667)</f>
        <v>45622.66667</v>
      </c>
      <c r="N230" s="1">
        <f>IFERROR(__xludf.DUMMYFUNCTION("""COMPUTED_VALUE"""),3.8397375E7)</f>
        <v>38397375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IFERROR(__xludf.DUMMYFUNCTION("""COMPUTED_VALUE"""),3318.2)</f>
        <v>3318.2</v>
      </c>
      <c r="D231" s="2">
        <f>IFERROR(__xludf.DUMMYFUNCTION("""COMPUTED_VALUE"""),45623.66666666667)</f>
        <v>45623.66667</v>
      </c>
      <c r="E231" s="1">
        <f>IFERROR(__xludf.DUMMYFUNCTION("""COMPUTED_VALUE"""),3360.56)</f>
        <v>3360.56</v>
      </c>
      <c r="G231" s="2">
        <f>IFERROR(__xludf.DUMMYFUNCTION("""COMPUTED_VALUE"""),45623.66666666667)</f>
        <v>45623.66667</v>
      </c>
      <c r="H231" s="1">
        <f>IFERROR(__xludf.DUMMYFUNCTION("""COMPUTED_VALUE"""),3317.12)</f>
        <v>3317.12</v>
      </c>
      <c r="J231" s="2">
        <f>IFERROR(__xludf.DUMMYFUNCTION("""COMPUTED_VALUE"""),45623.66666666667)</f>
        <v>45623.66667</v>
      </c>
      <c r="K231" s="1">
        <f>IFERROR(__xludf.DUMMYFUNCTION("""COMPUTED_VALUE"""),3323.82)</f>
        <v>3323.82</v>
      </c>
      <c r="M231" s="2">
        <f>IFERROR(__xludf.DUMMYFUNCTION("""COMPUTED_VALUE"""),45623.66666666667)</f>
        <v>45623.66667</v>
      </c>
      <c r="N231" s="1">
        <f>IFERROR(__xludf.DUMMYFUNCTION("""COMPUTED_VALUE"""),3.4000374E7)</f>
        <v>34000374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IFERROR(__xludf.DUMMYFUNCTION("""COMPUTED_VALUE"""),3320.39)</f>
        <v>3320.39</v>
      </c>
      <c r="D232" s="2">
        <f>IFERROR(__xludf.DUMMYFUNCTION("""COMPUTED_VALUE"""),45625.54166666667)</f>
        <v>45625.54167</v>
      </c>
      <c r="E232" s="1">
        <f>IFERROR(__xludf.DUMMYFUNCTION("""COMPUTED_VALUE"""),3354.81)</f>
        <v>3354.81</v>
      </c>
      <c r="G232" s="2">
        <f>IFERROR(__xludf.DUMMYFUNCTION("""COMPUTED_VALUE"""),45625.54166666667)</f>
        <v>45625.54167</v>
      </c>
      <c r="H232" s="1">
        <f>IFERROR(__xludf.DUMMYFUNCTION("""COMPUTED_VALUE"""),3318.97)</f>
        <v>3318.97</v>
      </c>
      <c r="J232" s="2">
        <f>IFERROR(__xludf.DUMMYFUNCTION("""COMPUTED_VALUE"""),45625.54166666667)</f>
        <v>45625.54167</v>
      </c>
      <c r="K232" s="1">
        <f>IFERROR(__xludf.DUMMYFUNCTION("""COMPUTED_VALUE"""),3333.78)</f>
        <v>3333.78</v>
      </c>
      <c r="M232" s="2">
        <f>IFERROR(__xludf.DUMMYFUNCTION("""COMPUTED_VALUE"""),45625.54166666667)</f>
        <v>45625.54167</v>
      </c>
      <c r="N232" s="1">
        <f>IFERROR(__xludf.DUMMYFUNCTION("""COMPUTED_VALUE"""),1.854656E7)</f>
        <v>18546560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IFERROR(__xludf.DUMMYFUNCTION("""COMPUTED_VALUE"""),3335.65)</f>
        <v>3335.65</v>
      </c>
      <c r="D233" s="2">
        <f>IFERROR(__xludf.DUMMYFUNCTION("""COMPUTED_VALUE"""),45628.66666666667)</f>
        <v>45628.66667</v>
      </c>
      <c r="E233" s="1">
        <f>IFERROR(__xludf.DUMMYFUNCTION("""COMPUTED_VALUE"""),3337.44)</f>
        <v>3337.44</v>
      </c>
      <c r="G233" s="2">
        <f>IFERROR(__xludf.DUMMYFUNCTION("""COMPUTED_VALUE"""),45628.66666666667)</f>
        <v>45628.66667</v>
      </c>
      <c r="H233" s="1">
        <f>IFERROR(__xludf.DUMMYFUNCTION("""COMPUTED_VALUE"""),3298.19)</f>
        <v>3298.19</v>
      </c>
      <c r="J233" s="2">
        <f>IFERROR(__xludf.DUMMYFUNCTION("""COMPUTED_VALUE"""),45628.66666666667)</f>
        <v>45628.66667</v>
      </c>
      <c r="K233" s="1">
        <f>IFERROR(__xludf.DUMMYFUNCTION("""COMPUTED_VALUE"""),3326.3)</f>
        <v>3326.3</v>
      </c>
      <c r="M233" s="2">
        <f>IFERROR(__xludf.DUMMYFUNCTION("""COMPUTED_VALUE"""),45628.66666666667)</f>
        <v>45628.66667</v>
      </c>
      <c r="N233" s="1">
        <f>IFERROR(__xludf.DUMMYFUNCTION("""COMPUTED_VALUE"""),3.7183447E7)</f>
        <v>37183447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IFERROR(__xludf.DUMMYFUNCTION("""COMPUTED_VALUE"""),3333.16)</f>
        <v>3333.16</v>
      </c>
      <c r="D234" s="2">
        <f>IFERROR(__xludf.DUMMYFUNCTION("""COMPUTED_VALUE"""),45629.66666666667)</f>
        <v>45629.66667</v>
      </c>
      <c r="E234" s="1">
        <f>IFERROR(__xludf.DUMMYFUNCTION("""COMPUTED_VALUE"""),3351.5)</f>
        <v>3351.5</v>
      </c>
      <c r="G234" s="2">
        <f>IFERROR(__xludf.DUMMYFUNCTION("""COMPUTED_VALUE"""),45629.66666666667)</f>
        <v>45629.66667</v>
      </c>
      <c r="H234" s="1">
        <f>IFERROR(__xludf.DUMMYFUNCTION("""COMPUTED_VALUE"""),3308.98)</f>
        <v>3308.98</v>
      </c>
      <c r="J234" s="2">
        <f>IFERROR(__xludf.DUMMYFUNCTION("""COMPUTED_VALUE"""),45629.66666666667)</f>
        <v>45629.66667</v>
      </c>
      <c r="K234" s="1">
        <f>IFERROR(__xludf.DUMMYFUNCTION("""COMPUTED_VALUE"""),3313.06)</f>
        <v>3313.06</v>
      </c>
      <c r="M234" s="2">
        <f>IFERROR(__xludf.DUMMYFUNCTION("""COMPUTED_VALUE"""),45629.66666666667)</f>
        <v>45629.66667</v>
      </c>
      <c r="N234" s="1">
        <f>IFERROR(__xludf.DUMMYFUNCTION("""COMPUTED_VALUE"""),3.3983902E7)</f>
        <v>33983902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IFERROR(__xludf.DUMMYFUNCTION("""COMPUTED_VALUE"""),3312.03)</f>
        <v>3312.03</v>
      </c>
      <c r="D235" s="2">
        <f>IFERROR(__xludf.DUMMYFUNCTION("""COMPUTED_VALUE"""),45630.66666666667)</f>
        <v>45630.66667</v>
      </c>
      <c r="E235" s="1">
        <f>IFERROR(__xludf.DUMMYFUNCTION("""COMPUTED_VALUE"""),3365.4)</f>
        <v>3365.4</v>
      </c>
      <c r="G235" s="2">
        <f>IFERROR(__xludf.DUMMYFUNCTION("""COMPUTED_VALUE"""),45630.66666666667)</f>
        <v>45630.66667</v>
      </c>
      <c r="H235" s="1">
        <f>IFERROR(__xludf.DUMMYFUNCTION("""COMPUTED_VALUE"""),3301.29)</f>
        <v>3301.29</v>
      </c>
      <c r="J235" s="2">
        <f>IFERROR(__xludf.DUMMYFUNCTION("""COMPUTED_VALUE"""),45630.66666666667)</f>
        <v>45630.66667</v>
      </c>
      <c r="K235" s="1">
        <f>IFERROR(__xludf.DUMMYFUNCTION("""COMPUTED_VALUE"""),3317.44)</f>
        <v>3317.44</v>
      </c>
      <c r="M235" s="2">
        <f>IFERROR(__xludf.DUMMYFUNCTION("""COMPUTED_VALUE"""),45630.66666666667)</f>
        <v>45630.66667</v>
      </c>
      <c r="N235" s="1">
        <f>IFERROR(__xludf.DUMMYFUNCTION("""COMPUTED_VALUE"""),3.6685666E7)</f>
        <v>36685666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IFERROR(__xludf.DUMMYFUNCTION("""COMPUTED_VALUE"""),3314.86)</f>
        <v>3314.86</v>
      </c>
      <c r="D236" s="2">
        <f>IFERROR(__xludf.DUMMYFUNCTION("""COMPUTED_VALUE"""),45631.66666666667)</f>
        <v>45631.66667</v>
      </c>
      <c r="E236" s="1">
        <f>IFERROR(__xludf.DUMMYFUNCTION("""COMPUTED_VALUE"""),3314.86)</f>
        <v>3314.86</v>
      </c>
      <c r="G236" s="2">
        <f>IFERROR(__xludf.DUMMYFUNCTION("""COMPUTED_VALUE"""),45631.66666666667)</f>
        <v>45631.66667</v>
      </c>
      <c r="H236" s="1">
        <f>IFERROR(__xludf.DUMMYFUNCTION("""COMPUTED_VALUE"""),3186.82)</f>
        <v>3186.82</v>
      </c>
      <c r="J236" s="2">
        <f>IFERROR(__xludf.DUMMYFUNCTION("""COMPUTED_VALUE"""),45631.66666666667)</f>
        <v>45631.66667</v>
      </c>
      <c r="K236" s="1">
        <f>IFERROR(__xludf.DUMMYFUNCTION("""COMPUTED_VALUE"""),3199.75)</f>
        <v>3199.75</v>
      </c>
      <c r="M236" s="2">
        <f>IFERROR(__xludf.DUMMYFUNCTION("""COMPUTED_VALUE"""),45631.66666666667)</f>
        <v>45631.66667</v>
      </c>
      <c r="N236" s="1">
        <f>IFERROR(__xludf.DUMMYFUNCTION("""COMPUTED_VALUE"""),3.7455814E7)</f>
        <v>37455814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IFERROR(__xludf.DUMMYFUNCTION("""COMPUTED_VALUE"""),3212.28)</f>
        <v>3212.28</v>
      </c>
      <c r="D237" s="2">
        <f>IFERROR(__xludf.DUMMYFUNCTION("""COMPUTED_VALUE"""),45632.66666666667)</f>
        <v>45632.66667</v>
      </c>
      <c r="E237" s="1">
        <f>IFERROR(__xludf.DUMMYFUNCTION("""COMPUTED_VALUE"""),3215.17)</f>
        <v>3215.17</v>
      </c>
      <c r="G237" s="2">
        <f>IFERROR(__xludf.DUMMYFUNCTION("""COMPUTED_VALUE"""),45632.66666666667)</f>
        <v>45632.66667</v>
      </c>
      <c r="H237" s="1">
        <f>IFERROR(__xludf.DUMMYFUNCTION("""COMPUTED_VALUE"""),3087.46)</f>
        <v>3087.46</v>
      </c>
      <c r="J237" s="2">
        <f>IFERROR(__xludf.DUMMYFUNCTION("""COMPUTED_VALUE"""),45632.66666666667)</f>
        <v>45632.66667</v>
      </c>
      <c r="K237" s="1">
        <f>IFERROR(__xludf.DUMMYFUNCTION("""COMPUTED_VALUE"""),3105.94)</f>
        <v>3105.94</v>
      </c>
      <c r="M237" s="2">
        <f>IFERROR(__xludf.DUMMYFUNCTION("""COMPUTED_VALUE"""),45632.66666666667)</f>
        <v>45632.66667</v>
      </c>
      <c r="N237" s="1">
        <f>IFERROR(__xludf.DUMMYFUNCTION("""COMPUTED_VALUE"""),4.9607252E7)</f>
        <v>49607252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IFERROR(__xludf.DUMMYFUNCTION("""COMPUTED_VALUE"""),3115.41)</f>
        <v>3115.41</v>
      </c>
      <c r="D238" s="2">
        <f>IFERROR(__xludf.DUMMYFUNCTION("""COMPUTED_VALUE"""),45635.66666666667)</f>
        <v>45635.66667</v>
      </c>
      <c r="E238" s="1">
        <f>IFERROR(__xludf.DUMMYFUNCTION("""COMPUTED_VALUE"""),3160.93)</f>
        <v>3160.93</v>
      </c>
      <c r="G238" s="2">
        <f>IFERROR(__xludf.DUMMYFUNCTION("""COMPUTED_VALUE"""),45635.66666666667)</f>
        <v>45635.66667</v>
      </c>
      <c r="H238" s="1">
        <f>IFERROR(__xludf.DUMMYFUNCTION("""COMPUTED_VALUE"""),3094.74)</f>
        <v>3094.74</v>
      </c>
      <c r="J238" s="2">
        <f>IFERROR(__xludf.DUMMYFUNCTION("""COMPUTED_VALUE"""),45635.66666666667)</f>
        <v>45635.66667</v>
      </c>
      <c r="K238" s="1">
        <f>IFERROR(__xludf.DUMMYFUNCTION("""COMPUTED_VALUE"""),3152.51)</f>
        <v>3152.51</v>
      </c>
      <c r="M238" s="2">
        <f>IFERROR(__xludf.DUMMYFUNCTION("""COMPUTED_VALUE"""),45635.66666666667)</f>
        <v>45635.66667</v>
      </c>
      <c r="N238" s="1">
        <f>IFERROR(__xludf.DUMMYFUNCTION("""COMPUTED_VALUE"""),4.5966728E7)</f>
        <v>45966728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IFERROR(__xludf.DUMMYFUNCTION("""COMPUTED_VALUE"""),3150.95)</f>
        <v>3150.95</v>
      </c>
      <c r="D239" s="2">
        <f>IFERROR(__xludf.DUMMYFUNCTION("""COMPUTED_VALUE"""),45636.66666666667)</f>
        <v>45636.66667</v>
      </c>
      <c r="E239" s="1">
        <f>IFERROR(__xludf.DUMMYFUNCTION("""COMPUTED_VALUE"""),3158.51)</f>
        <v>3158.51</v>
      </c>
      <c r="G239" s="2">
        <f>IFERROR(__xludf.DUMMYFUNCTION("""COMPUTED_VALUE"""),45636.66666666667)</f>
        <v>45636.66667</v>
      </c>
      <c r="H239" s="1">
        <f>IFERROR(__xludf.DUMMYFUNCTION("""COMPUTED_VALUE"""),3113.13)</f>
        <v>3113.13</v>
      </c>
      <c r="J239" s="2">
        <f>IFERROR(__xludf.DUMMYFUNCTION("""COMPUTED_VALUE"""),45636.66666666667)</f>
        <v>45636.66667</v>
      </c>
      <c r="K239" s="1">
        <f>IFERROR(__xludf.DUMMYFUNCTION("""COMPUTED_VALUE"""),3142.43)</f>
        <v>3142.43</v>
      </c>
      <c r="M239" s="2">
        <f>IFERROR(__xludf.DUMMYFUNCTION("""COMPUTED_VALUE"""),45636.66666666667)</f>
        <v>45636.66667</v>
      </c>
      <c r="N239" s="1">
        <f>IFERROR(__xludf.DUMMYFUNCTION("""COMPUTED_VALUE"""),4.59411E7)</f>
        <v>45941100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IFERROR(__xludf.DUMMYFUNCTION("""COMPUTED_VALUE"""),3114.88)</f>
        <v>3114.88</v>
      </c>
      <c r="D240" s="2">
        <f>IFERROR(__xludf.DUMMYFUNCTION("""COMPUTED_VALUE"""),45637.66666666667)</f>
        <v>45637.66667</v>
      </c>
      <c r="E240" s="1">
        <f>IFERROR(__xludf.DUMMYFUNCTION("""COMPUTED_VALUE"""),3115.35)</f>
        <v>3115.35</v>
      </c>
      <c r="G240" s="2">
        <f>IFERROR(__xludf.DUMMYFUNCTION("""COMPUTED_VALUE"""),45637.66666666667)</f>
        <v>45637.66667</v>
      </c>
      <c r="H240" s="1">
        <f>IFERROR(__xludf.DUMMYFUNCTION("""COMPUTED_VALUE"""),3014.81)</f>
        <v>3014.81</v>
      </c>
      <c r="J240" s="2">
        <f>IFERROR(__xludf.DUMMYFUNCTION("""COMPUTED_VALUE"""),45637.66666666667)</f>
        <v>45637.66667</v>
      </c>
      <c r="K240" s="1">
        <f>IFERROR(__xludf.DUMMYFUNCTION("""COMPUTED_VALUE"""),3016.94)</f>
        <v>3016.94</v>
      </c>
      <c r="M240" s="2">
        <f>IFERROR(__xludf.DUMMYFUNCTION("""COMPUTED_VALUE"""),45637.66666666667)</f>
        <v>45637.66667</v>
      </c>
      <c r="N240" s="1">
        <f>IFERROR(__xludf.DUMMYFUNCTION("""COMPUTED_VALUE"""),5.7205673E7)</f>
        <v>57205673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IFERROR(__xludf.DUMMYFUNCTION("""COMPUTED_VALUE"""),3018.51)</f>
        <v>3018.51</v>
      </c>
      <c r="D241" s="2">
        <f>IFERROR(__xludf.DUMMYFUNCTION("""COMPUTED_VALUE"""),45638.66666666667)</f>
        <v>45638.66667</v>
      </c>
      <c r="E241" s="1">
        <f>IFERROR(__xludf.DUMMYFUNCTION("""COMPUTED_VALUE"""),3023.14)</f>
        <v>3023.14</v>
      </c>
      <c r="G241" s="2">
        <f>IFERROR(__xludf.DUMMYFUNCTION("""COMPUTED_VALUE"""),45638.66666666667)</f>
        <v>45638.66667</v>
      </c>
      <c r="H241" s="1">
        <f>IFERROR(__xludf.DUMMYFUNCTION("""COMPUTED_VALUE"""),2936.49)</f>
        <v>2936.49</v>
      </c>
      <c r="J241" s="2">
        <f>IFERROR(__xludf.DUMMYFUNCTION("""COMPUTED_VALUE"""),45638.66666666667)</f>
        <v>45638.66667</v>
      </c>
      <c r="K241" s="1">
        <f>IFERROR(__xludf.DUMMYFUNCTION("""COMPUTED_VALUE"""),2940.27)</f>
        <v>2940.27</v>
      </c>
      <c r="M241" s="2">
        <f>IFERROR(__xludf.DUMMYFUNCTION("""COMPUTED_VALUE"""),45638.66666666667)</f>
        <v>45638.66667</v>
      </c>
      <c r="N241" s="1">
        <f>IFERROR(__xludf.DUMMYFUNCTION("""COMPUTED_VALUE"""),6.0465154E7)</f>
        <v>60465154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IFERROR(__xludf.DUMMYFUNCTION("""COMPUTED_VALUE"""),2938.14)</f>
        <v>2938.14</v>
      </c>
      <c r="D242" s="2">
        <f>IFERROR(__xludf.DUMMYFUNCTION("""COMPUTED_VALUE"""),45639.66666666667)</f>
        <v>45639.66667</v>
      </c>
      <c r="E242" s="1">
        <f>IFERROR(__xludf.DUMMYFUNCTION("""COMPUTED_VALUE"""),2979.26)</f>
        <v>2979.26</v>
      </c>
      <c r="G242" s="2">
        <f>IFERROR(__xludf.DUMMYFUNCTION("""COMPUTED_VALUE"""),45639.66666666667)</f>
        <v>45639.66667</v>
      </c>
      <c r="H242" s="1">
        <f>IFERROR(__xludf.DUMMYFUNCTION("""COMPUTED_VALUE"""),2922.19)</f>
        <v>2922.19</v>
      </c>
      <c r="J242" s="2">
        <f>IFERROR(__xludf.DUMMYFUNCTION("""COMPUTED_VALUE"""),45639.66666666667)</f>
        <v>45639.66667</v>
      </c>
      <c r="K242" s="1">
        <f>IFERROR(__xludf.DUMMYFUNCTION("""COMPUTED_VALUE"""),2956.46)</f>
        <v>2956.46</v>
      </c>
      <c r="M242" s="2">
        <f>IFERROR(__xludf.DUMMYFUNCTION("""COMPUTED_VALUE"""),45639.66666666667)</f>
        <v>45639.66667</v>
      </c>
      <c r="N242" s="1">
        <f>IFERROR(__xludf.DUMMYFUNCTION("""COMPUTED_VALUE"""),5.2010028E7)</f>
        <v>52010028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IFERROR(__xludf.DUMMYFUNCTION("""COMPUTED_VALUE"""),2954.72)</f>
        <v>2954.72</v>
      </c>
      <c r="D243" s="2">
        <f>IFERROR(__xludf.DUMMYFUNCTION("""COMPUTED_VALUE"""),45642.66666666667)</f>
        <v>45642.66667</v>
      </c>
      <c r="E243" s="1">
        <f>IFERROR(__xludf.DUMMYFUNCTION("""COMPUTED_VALUE"""),2957.75)</f>
        <v>2957.75</v>
      </c>
      <c r="G243" s="2">
        <f>IFERROR(__xludf.DUMMYFUNCTION("""COMPUTED_VALUE"""),45642.66666666667)</f>
        <v>45642.66667</v>
      </c>
      <c r="H243" s="1">
        <f>IFERROR(__xludf.DUMMYFUNCTION("""COMPUTED_VALUE"""),2850.33)</f>
        <v>2850.33</v>
      </c>
      <c r="J243" s="2">
        <f>IFERROR(__xludf.DUMMYFUNCTION("""COMPUTED_VALUE"""),45642.66666666667)</f>
        <v>45642.66667</v>
      </c>
      <c r="K243" s="1">
        <f>IFERROR(__xludf.DUMMYFUNCTION("""COMPUTED_VALUE"""),2859.8)</f>
        <v>2859.8</v>
      </c>
      <c r="M243" s="2">
        <f>IFERROR(__xludf.DUMMYFUNCTION("""COMPUTED_VALUE"""),45642.66666666667)</f>
        <v>45642.66667</v>
      </c>
      <c r="N243" s="1">
        <f>IFERROR(__xludf.DUMMYFUNCTION("""COMPUTED_VALUE"""),6.2924124E7)</f>
        <v>62924124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IFERROR(__xludf.DUMMYFUNCTION("""COMPUTED_VALUE"""),2852.5)</f>
        <v>2852.5</v>
      </c>
      <c r="D244" s="2">
        <f>IFERROR(__xludf.DUMMYFUNCTION("""COMPUTED_VALUE"""),45643.66666666667)</f>
        <v>45643.66667</v>
      </c>
      <c r="E244" s="1">
        <f>IFERROR(__xludf.DUMMYFUNCTION("""COMPUTED_VALUE"""),2852.5)</f>
        <v>2852.5</v>
      </c>
      <c r="G244" s="2">
        <f>IFERROR(__xludf.DUMMYFUNCTION("""COMPUTED_VALUE"""),45643.66666666667)</f>
        <v>45643.66667</v>
      </c>
      <c r="H244" s="1">
        <f>IFERROR(__xludf.DUMMYFUNCTION("""COMPUTED_VALUE"""),2769.72)</f>
        <v>2769.72</v>
      </c>
      <c r="J244" s="2">
        <f>IFERROR(__xludf.DUMMYFUNCTION("""COMPUTED_VALUE"""),45643.66666666667)</f>
        <v>45643.66667</v>
      </c>
      <c r="K244" s="1">
        <f>IFERROR(__xludf.DUMMYFUNCTION("""COMPUTED_VALUE"""),2789.28)</f>
        <v>2789.28</v>
      </c>
      <c r="M244" s="2">
        <f>IFERROR(__xludf.DUMMYFUNCTION("""COMPUTED_VALUE"""),45643.66666666667)</f>
        <v>45643.66667</v>
      </c>
      <c r="N244" s="1">
        <f>IFERROR(__xludf.DUMMYFUNCTION("""COMPUTED_VALUE"""),8.0907303E7)</f>
        <v>80907303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IFERROR(__xludf.DUMMYFUNCTION("""COMPUTED_VALUE"""),2803.61)</f>
        <v>2803.61</v>
      </c>
      <c r="D245" s="2">
        <f>IFERROR(__xludf.DUMMYFUNCTION("""COMPUTED_VALUE"""),45644.66666666667)</f>
        <v>45644.66667</v>
      </c>
      <c r="E245" s="1">
        <f>IFERROR(__xludf.DUMMYFUNCTION("""COMPUTED_VALUE"""),2872.56)</f>
        <v>2872.56</v>
      </c>
      <c r="G245" s="2">
        <f>IFERROR(__xludf.DUMMYFUNCTION("""COMPUTED_VALUE"""),45644.66666666667)</f>
        <v>45644.66667</v>
      </c>
      <c r="H245" s="1">
        <f>IFERROR(__xludf.DUMMYFUNCTION("""COMPUTED_VALUE"""),2803.61)</f>
        <v>2803.61</v>
      </c>
      <c r="J245" s="2">
        <f>IFERROR(__xludf.DUMMYFUNCTION("""COMPUTED_VALUE"""),45644.66666666667)</f>
        <v>45644.66667</v>
      </c>
      <c r="K245" s="1">
        <f>IFERROR(__xludf.DUMMYFUNCTION("""COMPUTED_VALUE"""),2836.84)</f>
        <v>2836.84</v>
      </c>
      <c r="M245" s="2">
        <f>IFERROR(__xludf.DUMMYFUNCTION("""COMPUTED_VALUE"""),45644.66666666667)</f>
        <v>45644.66667</v>
      </c>
      <c r="N245" s="1">
        <f>IFERROR(__xludf.DUMMYFUNCTION("""COMPUTED_VALUE"""),6.9233387E7)</f>
        <v>69233387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IFERROR(__xludf.DUMMYFUNCTION("""COMPUTED_VALUE"""),2834.02)</f>
        <v>2834.02</v>
      </c>
      <c r="D246" s="2">
        <f>IFERROR(__xludf.DUMMYFUNCTION("""COMPUTED_VALUE"""),45645.66666666667)</f>
        <v>45645.66667</v>
      </c>
      <c r="E246" s="1">
        <f>IFERROR(__xludf.DUMMYFUNCTION("""COMPUTED_VALUE"""),2850.99)</f>
        <v>2850.99</v>
      </c>
      <c r="G246" s="2">
        <f>IFERROR(__xludf.DUMMYFUNCTION("""COMPUTED_VALUE"""),45645.66666666667)</f>
        <v>45645.66667</v>
      </c>
      <c r="H246" s="1">
        <f>IFERROR(__xludf.DUMMYFUNCTION("""COMPUTED_VALUE"""),2779.33)</f>
        <v>2779.33</v>
      </c>
      <c r="J246" s="2">
        <f>IFERROR(__xludf.DUMMYFUNCTION("""COMPUTED_VALUE"""),45645.66666666667)</f>
        <v>45645.66667</v>
      </c>
      <c r="K246" s="1">
        <f>IFERROR(__xludf.DUMMYFUNCTION("""COMPUTED_VALUE"""),2794.03)</f>
        <v>2794.03</v>
      </c>
      <c r="M246" s="2">
        <f>IFERROR(__xludf.DUMMYFUNCTION("""COMPUTED_VALUE"""),45645.66666666667)</f>
        <v>45645.66667</v>
      </c>
      <c r="N246" s="1">
        <f>IFERROR(__xludf.DUMMYFUNCTION("""COMPUTED_VALUE"""),7.5204678E7)</f>
        <v>75204678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IFERROR(__xludf.DUMMYFUNCTION("""COMPUTED_VALUE"""),2792.83)</f>
        <v>2792.83</v>
      </c>
      <c r="D247" s="2">
        <f>IFERROR(__xludf.DUMMYFUNCTION("""COMPUTED_VALUE"""),45646.66666666667)</f>
        <v>45646.66667</v>
      </c>
      <c r="E247" s="1">
        <f>IFERROR(__xludf.DUMMYFUNCTION("""COMPUTED_VALUE"""),2858.33)</f>
        <v>2858.33</v>
      </c>
      <c r="G247" s="2">
        <f>IFERROR(__xludf.DUMMYFUNCTION("""COMPUTED_VALUE"""),45646.66666666667)</f>
        <v>45646.66667</v>
      </c>
      <c r="H247" s="1">
        <f>IFERROR(__xludf.DUMMYFUNCTION("""COMPUTED_VALUE"""),2792.83)</f>
        <v>2792.83</v>
      </c>
      <c r="J247" s="2">
        <f>IFERROR(__xludf.DUMMYFUNCTION("""COMPUTED_VALUE"""),45646.66666666667)</f>
        <v>45646.66667</v>
      </c>
      <c r="K247" s="1">
        <f>IFERROR(__xludf.DUMMYFUNCTION("""COMPUTED_VALUE"""),2841.07)</f>
        <v>2841.07</v>
      </c>
      <c r="M247" s="2">
        <f>IFERROR(__xludf.DUMMYFUNCTION("""COMPUTED_VALUE"""),45646.66666666667)</f>
        <v>45646.66667</v>
      </c>
      <c r="N247" s="1">
        <f>IFERROR(__xludf.DUMMYFUNCTION("""COMPUTED_VALUE"""),1.13455002E8)</f>
        <v>113455002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IFERROR(__xludf.DUMMYFUNCTION("""COMPUTED_VALUE"""),2839.79)</f>
        <v>2839.79</v>
      </c>
      <c r="D248" s="2">
        <f>IFERROR(__xludf.DUMMYFUNCTION("""COMPUTED_VALUE"""),45649.66666666667)</f>
        <v>45649.66667</v>
      </c>
      <c r="E248" s="1">
        <f>IFERROR(__xludf.DUMMYFUNCTION("""COMPUTED_VALUE"""),2873.86)</f>
        <v>2873.86</v>
      </c>
      <c r="G248" s="2">
        <f>IFERROR(__xludf.DUMMYFUNCTION("""COMPUTED_VALUE"""),45649.66666666667)</f>
        <v>45649.66667</v>
      </c>
      <c r="H248" s="1">
        <f>IFERROR(__xludf.DUMMYFUNCTION("""COMPUTED_VALUE"""),2826.82)</f>
        <v>2826.82</v>
      </c>
      <c r="J248" s="2">
        <f>IFERROR(__xludf.DUMMYFUNCTION("""COMPUTED_VALUE"""),45649.66666666667)</f>
        <v>45649.66667</v>
      </c>
      <c r="K248" s="1">
        <f>IFERROR(__xludf.DUMMYFUNCTION("""COMPUTED_VALUE"""),2868.15)</f>
        <v>2868.15</v>
      </c>
      <c r="M248" s="2">
        <f>IFERROR(__xludf.DUMMYFUNCTION("""COMPUTED_VALUE"""),45649.66666666667)</f>
        <v>45649.66667</v>
      </c>
      <c r="N248" s="1">
        <f>IFERROR(__xludf.DUMMYFUNCTION("""COMPUTED_VALUE"""),4.5526382E7)</f>
        <v>45526382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IFERROR(__xludf.DUMMYFUNCTION("""COMPUTED_VALUE"""),2856.38)</f>
        <v>2856.38</v>
      </c>
      <c r="D249" s="2">
        <f>IFERROR(__xludf.DUMMYFUNCTION("""COMPUTED_VALUE"""),45650.54166666667)</f>
        <v>45650.54167</v>
      </c>
      <c r="E249" s="1">
        <f>IFERROR(__xludf.DUMMYFUNCTION("""COMPUTED_VALUE"""),2867.79)</f>
        <v>2867.79</v>
      </c>
      <c r="G249" s="2">
        <f>IFERROR(__xludf.DUMMYFUNCTION("""COMPUTED_VALUE"""),45650.54166666667)</f>
        <v>45650.54167</v>
      </c>
      <c r="H249" s="1">
        <f>IFERROR(__xludf.DUMMYFUNCTION("""COMPUTED_VALUE"""),2843.26)</f>
        <v>2843.26</v>
      </c>
      <c r="J249" s="2">
        <f>IFERROR(__xludf.DUMMYFUNCTION("""COMPUTED_VALUE"""),45650.54166666667)</f>
        <v>45650.54167</v>
      </c>
      <c r="K249" s="1">
        <f>IFERROR(__xludf.DUMMYFUNCTION("""COMPUTED_VALUE"""),2867.79)</f>
        <v>2867.79</v>
      </c>
      <c r="M249" s="2">
        <f>IFERROR(__xludf.DUMMYFUNCTION("""COMPUTED_VALUE"""),45650.54166666667)</f>
        <v>45650.54167</v>
      </c>
      <c r="N249" s="1">
        <f>IFERROR(__xludf.DUMMYFUNCTION("""COMPUTED_VALUE"""),1.6643573E7)</f>
        <v>16643573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IFERROR(__xludf.DUMMYFUNCTION("""COMPUTED_VALUE"""),2864.52)</f>
        <v>2864.52</v>
      </c>
      <c r="D250" s="2">
        <f>IFERROR(__xludf.DUMMYFUNCTION("""COMPUTED_VALUE"""),45652.66666666667)</f>
        <v>45652.66667</v>
      </c>
      <c r="E250" s="1">
        <f>IFERROR(__xludf.DUMMYFUNCTION("""COMPUTED_VALUE"""),2888.64)</f>
        <v>2888.64</v>
      </c>
      <c r="G250" s="2">
        <f>IFERROR(__xludf.DUMMYFUNCTION("""COMPUTED_VALUE"""),45652.66666666667)</f>
        <v>45652.66667</v>
      </c>
      <c r="H250" s="1">
        <f>IFERROR(__xludf.DUMMYFUNCTION("""COMPUTED_VALUE"""),2857.7)</f>
        <v>2857.7</v>
      </c>
      <c r="J250" s="2">
        <f>IFERROR(__xludf.DUMMYFUNCTION("""COMPUTED_VALUE"""),45652.66666666667)</f>
        <v>45652.66667</v>
      </c>
      <c r="K250" s="1">
        <f>IFERROR(__xludf.DUMMYFUNCTION("""COMPUTED_VALUE"""),2884.59)</f>
        <v>2884.59</v>
      </c>
      <c r="M250" s="2">
        <f>IFERROR(__xludf.DUMMYFUNCTION("""COMPUTED_VALUE"""),45652.66666666667)</f>
        <v>45652.66667</v>
      </c>
      <c r="N250" s="1">
        <f>IFERROR(__xludf.DUMMYFUNCTION("""COMPUTED_VALUE"""),3.3108435E7)</f>
        <v>33108435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IFERROR(__xludf.DUMMYFUNCTION("""COMPUTED_VALUE"""),2873.36)</f>
        <v>2873.36</v>
      </c>
      <c r="D251" s="2">
        <f>IFERROR(__xludf.DUMMYFUNCTION("""COMPUTED_VALUE"""),45653.66666666667)</f>
        <v>45653.66667</v>
      </c>
      <c r="E251" s="1">
        <f>IFERROR(__xludf.DUMMYFUNCTION("""COMPUTED_VALUE"""),2889.44)</f>
        <v>2889.44</v>
      </c>
      <c r="G251" s="2">
        <f>IFERROR(__xludf.DUMMYFUNCTION("""COMPUTED_VALUE"""),45653.66666666667)</f>
        <v>45653.66667</v>
      </c>
      <c r="H251" s="1">
        <f>IFERROR(__xludf.DUMMYFUNCTION("""COMPUTED_VALUE"""),2859.17)</f>
        <v>2859.17</v>
      </c>
      <c r="J251" s="2">
        <f>IFERROR(__xludf.DUMMYFUNCTION("""COMPUTED_VALUE"""),45653.66666666667)</f>
        <v>45653.66667</v>
      </c>
      <c r="K251" s="1">
        <f>IFERROR(__xludf.DUMMYFUNCTION("""COMPUTED_VALUE"""),2872.17)</f>
        <v>2872.17</v>
      </c>
      <c r="M251" s="2">
        <f>IFERROR(__xludf.DUMMYFUNCTION("""COMPUTED_VALUE"""),45653.66666666667)</f>
        <v>45653.66667</v>
      </c>
      <c r="N251" s="1">
        <f>IFERROR(__xludf.DUMMYFUNCTION("""COMPUTED_VALUE"""),3.1381733E7)</f>
        <v>31381733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IFERROR(__xludf.DUMMYFUNCTION("""COMPUTED_VALUE"""),2858.89)</f>
        <v>2858.89</v>
      </c>
      <c r="D252" s="2">
        <f>IFERROR(__xludf.DUMMYFUNCTION("""COMPUTED_VALUE"""),45656.66666666667)</f>
        <v>45656.66667</v>
      </c>
      <c r="E252" s="1">
        <f>IFERROR(__xludf.DUMMYFUNCTION("""COMPUTED_VALUE"""),2859.34)</f>
        <v>2859.34</v>
      </c>
      <c r="G252" s="2">
        <f>IFERROR(__xludf.DUMMYFUNCTION("""COMPUTED_VALUE"""),45656.66666666667)</f>
        <v>45656.66667</v>
      </c>
      <c r="H252" s="1">
        <f>IFERROR(__xludf.DUMMYFUNCTION("""COMPUTED_VALUE"""),2825.84)</f>
        <v>2825.84</v>
      </c>
      <c r="J252" s="2">
        <f>IFERROR(__xludf.DUMMYFUNCTION("""COMPUTED_VALUE"""),45656.66666666667)</f>
        <v>45656.66667</v>
      </c>
      <c r="K252" s="1">
        <f>IFERROR(__xludf.DUMMYFUNCTION("""COMPUTED_VALUE"""),2850.7)</f>
        <v>2850.7</v>
      </c>
      <c r="M252" s="2">
        <f>IFERROR(__xludf.DUMMYFUNCTION("""COMPUTED_VALUE"""),45656.66666666667)</f>
        <v>45656.66667</v>
      </c>
      <c r="N252" s="1">
        <f>IFERROR(__xludf.DUMMYFUNCTION("""COMPUTED_VALUE"""),3.6627882E7)</f>
        <v>36627882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IFERROR(__xludf.DUMMYFUNCTION("""COMPUTED_VALUE"""),2855.08)</f>
        <v>2855.08</v>
      </c>
      <c r="D253" s="2">
        <f>IFERROR(__xludf.DUMMYFUNCTION("""COMPUTED_VALUE"""),45657.66666666667)</f>
        <v>45657.66667</v>
      </c>
      <c r="E253" s="1">
        <f>IFERROR(__xludf.DUMMYFUNCTION("""COMPUTED_VALUE"""),2871.65)</f>
        <v>2871.65</v>
      </c>
      <c r="G253" s="2">
        <f>IFERROR(__xludf.DUMMYFUNCTION("""COMPUTED_VALUE"""),45657.66666666667)</f>
        <v>45657.66667</v>
      </c>
      <c r="H253" s="1">
        <f>IFERROR(__xludf.DUMMYFUNCTION("""COMPUTED_VALUE"""),2836.73)</f>
        <v>2836.73</v>
      </c>
      <c r="J253" s="2">
        <f>IFERROR(__xludf.DUMMYFUNCTION("""COMPUTED_VALUE"""),45657.66666666667)</f>
        <v>45657.66667</v>
      </c>
      <c r="K253" s="1">
        <f>IFERROR(__xludf.DUMMYFUNCTION("""COMPUTED_VALUE"""),2851.51)</f>
        <v>2851.51</v>
      </c>
      <c r="M253" s="2">
        <f>IFERROR(__xludf.DUMMYFUNCTION("""COMPUTED_VALUE"""),45657.66666666667)</f>
        <v>45657.66667</v>
      </c>
      <c r="N253" s="1">
        <f>IFERROR(__xludf.DUMMYFUNCTION("""COMPUTED_VALUE"""),3.468821E7)</f>
        <v>34688210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IFERROR(__xludf.DUMMYFUNCTION("""COMPUTED_VALUE"""),2860.03)</f>
        <v>2860.03</v>
      </c>
      <c r="D254" s="2">
        <f>IFERROR(__xludf.DUMMYFUNCTION("""COMPUTED_VALUE"""),45659.66666666667)</f>
        <v>45659.66667</v>
      </c>
      <c r="E254" s="1">
        <f>IFERROR(__xludf.DUMMYFUNCTION("""COMPUTED_VALUE"""),2882.88)</f>
        <v>2882.88</v>
      </c>
      <c r="G254" s="2">
        <f>IFERROR(__xludf.DUMMYFUNCTION("""COMPUTED_VALUE"""),45659.66666666667)</f>
        <v>45659.66667</v>
      </c>
      <c r="H254" s="1">
        <f>IFERROR(__xludf.DUMMYFUNCTION("""COMPUTED_VALUE"""),2835.76)</f>
        <v>2835.76</v>
      </c>
      <c r="J254" s="2">
        <f>IFERROR(__xludf.DUMMYFUNCTION("""COMPUTED_VALUE"""),45659.66666666667)</f>
        <v>45659.66667</v>
      </c>
      <c r="K254" s="1">
        <f>IFERROR(__xludf.DUMMYFUNCTION("""COMPUTED_VALUE"""),2839.72)</f>
        <v>2839.72</v>
      </c>
      <c r="M254" s="2">
        <f>IFERROR(__xludf.DUMMYFUNCTION("""COMPUTED_VALUE"""),45659.66666666667)</f>
        <v>45659.66667</v>
      </c>
      <c r="N254" s="1">
        <f>IFERROR(__xludf.DUMMYFUNCTION("""COMPUTED_VALUE"""),3.2950964E7)</f>
        <v>32950964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IFERROR(__xludf.DUMMYFUNCTION("""COMPUTED_VALUE"""),2844.12)</f>
        <v>2844.12</v>
      </c>
      <c r="D255" s="2">
        <f>IFERROR(__xludf.DUMMYFUNCTION("""COMPUTED_VALUE"""),45660.66666666667)</f>
        <v>45660.66667</v>
      </c>
      <c r="E255" s="1">
        <f>IFERROR(__xludf.DUMMYFUNCTION("""COMPUTED_VALUE"""),2897.97)</f>
        <v>2897.97</v>
      </c>
      <c r="G255" s="2">
        <f>IFERROR(__xludf.DUMMYFUNCTION("""COMPUTED_VALUE"""),45660.66666666667)</f>
        <v>45660.66667</v>
      </c>
      <c r="H255" s="1">
        <f>IFERROR(__xludf.DUMMYFUNCTION("""COMPUTED_VALUE"""),2844.12)</f>
        <v>2844.12</v>
      </c>
      <c r="J255" s="2">
        <f>IFERROR(__xludf.DUMMYFUNCTION("""COMPUTED_VALUE"""),45660.66666666667)</f>
        <v>45660.66667</v>
      </c>
      <c r="K255" s="1">
        <f>IFERROR(__xludf.DUMMYFUNCTION("""COMPUTED_VALUE"""),2887.36)</f>
        <v>2887.36</v>
      </c>
      <c r="M255" s="2">
        <f>IFERROR(__xludf.DUMMYFUNCTION("""COMPUTED_VALUE"""),45660.66666666667)</f>
        <v>45660.66667</v>
      </c>
      <c r="N255" s="1">
        <f>IFERROR(__xludf.DUMMYFUNCTION("""COMPUTED_VALUE"""),3.8338156E7)</f>
        <v>38338156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IFERROR(__xludf.DUMMYFUNCTION("""COMPUTED_VALUE"""),2892.09)</f>
        <v>2892.09</v>
      </c>
      <c r="D256" s="2">
        <f>IFERROR(__xludf.DUMMYFUNCTION("""COMPUTED_VALUE"""),45663.66666666667)</f>
        <v>45663.66667</v>
      </c>
      <c r="E256" s="1">
        <f>IFERROR(__xludf.DUMMYFUNCTION("""COMPUTED_VALUE"""),2933.12)</f>
        <v>2933.12</v>
      </c>
      <c r="G256" s="2">
        <f>IFERROR(__xludf.DUMMYFUNCTION("""COMPUTED_VALUE"""),45663.66666666667)</f>
        <v>45663.66667</v>
      </c>
      <c r="H256" s="1">
        <f>IFERROR(__xludf.DUMMYFUNCTION("""COMPUTED_VALUE"""),2883.73)</f>
        <v>2883.73</v>
      </c>
      <c r="J256" s="2">
        <f>IFERROR(__xludf.DUMMYFUNCTION("""COMPUTED_VALUE"""),45663.66666666667)</f>
        <v>45663.66667</v>
      </c>
      <c r="K256" s="1">
        <f>IFERROR(__xludf.DUMMYFUNCTION("""COMPUTED_VALUE"""),2898.93)</f>
        <v>2898.93</v>
      </c>
      <c r="M256" s="2">
        <f>IFERROR(__xludf.DUMMYFUNCTION("""COMPUTED_VALUE"""),45663.66666666667)</f>
        <v>45663.66667</v>
      </c>
      <c r="N256" s="1">
        <f>IFERROR(__xludf.DUMMYFUNCTION("""COMPUTED_VALUE"""),4.9444761E7)</f>
        <v>49444761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IFERROR(__xludf.DUMMYFUNCTION("""COMPUTED_VALUE"""),2919.9)</f>
        <v>2919.9</v>
      </c>
      <c r="D257" s="2">
        <f>IFERROR(__xludf.DUMMYFUNCTION("""COMPUTED_VALUE"""),45664.66666666667)</f>
        <v>45664.66667</v>
      </c>
      <c r="E257" s="1">
        <f>IFERROR(__xludf.DUMMYFUNCTION("""COMPUTED_VALUE"""),2935.19)</f>
        <v>2935.19</v>
      </c>
      <c r="G257" s="2">
        <f>IFERROR(__xludf.DUMMYFUNCTION("""COMPUTED_VALUE"""),45664.66666666667)</f>
        <v>45664.66667</v>
      </c>
      <c r="H257" s="1">
        <f>IFERROR(__xludf.DUMMYFUNCTION("""COMPUTED_VALUE"""),2898.24)</f>
        <v>2898.24</v>
      </c>
      <c r="J257" s="2">
        <f>IFERROR(__xludf.DUMMYFUNCTION("""COMPUTED_VALUE"""),45664.66666666667)</f>
        <v>45664.66667</v>
      </c>
      <c r="K257" s="1">
        <f>IFERROR(__xludf.DUMMYFUNCTION("""COMPUTED_VALUE"""),2912.0)</f>
        <v>2912</v>
      </c>
      <c r="M257" s="2">
        <f>IFERROR(__xludf.DUMMYFUNCTION("""COMPUTED_VALUE"""),45664.66666666667)</f>
        <v>45664.66667</v>
      </c>
      <c r="N257" s="1">
        <f>IFERROR(__xludf.DUMMYFUNCTION("""COMPUTED_VALUE"""),3.7049177E7)</f>
        <v>37049177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IFERROR(__xludf.DUMMYFUNCTION("""COMPUTED_VALUE"""),2908.66)</f>
        <v>2908.66</v>
      </c>
      <c r="D258" s="2">
        <f>IFERROR(__xludf.DUMMYFUNCTION("""COMPUTED_VALUE"""),45665.66666666667)</f>
        <v>45665.66667</v>
      </c>
      <c r="E258" s="1">
        <f>IFERROR(__xludf.DUMMYFUNCTION("""COMPUTED_VALUE"""),2950.34)</f>
        <v>2950.34</v>
      </c>
      <c r="G258" s="2">
        <f>IFERROR(__xludf.DUMMYFUNCTION("""COMPUTED_VALUE"""),45665.66666666667)</f>
        <v>45665.66667</v>
      </c>
      <c r="H258" s="1">
        <f>IFERROR(__xludf.DUMMYFUNCTION("""COMPUTED_VALUE"""),2886.62)</f>
        <v>2886.62</v>
      </c>
      <c r="J258" s="2">
        <f>IFERROR(__xludf.DUMMYFUNCTION("""COMPUTED_VALUE"""),45665.66666666667)</f>
        <v>45665.66667</v>
      </c>
      <c r="K258" s="1">
        <f>IFERROR(__xludf.DUMMYFUNCTION("""COMPUTED_VALUE"""),2950.22)</f>
        <v>2950.22</v>
      </c>
      <c r="M258" s="2">
        <f>IFERROR(__xludf.DUMMYFUNCTION("""COMPUTED_VALUE"""),45665.66666666667)</f>
        <v>45665.66667</v>
      </c>
      <c r="N258" s="1">
        <f>IFERROR(__xludf.DUMMYFUNCTION("""COMPUTED_VALUE"""),4.2557223E7)</f>
        <v>42557223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IFERROR(__xludf.DUMMYFUNCTION("""COMPUTED_VALUE"""),2952.09)</f>
        <v>2952.09</v>
      </c>
      <c r="D259" s="2">
        <f>IFERROR(__xludf.DUMMYFUNCTION("""COMPUTED_VALUE"""),45667.66666666667)</f>
        <v>45667.66667</v>
      </c>
      <c r="E259" s="1">
        <f>IFERROR(__xludf.DUMMYFUNCTION("""COMPUTED_VALUE"""),2993.55)</f>
        <v>2993.55</v>
      </c>
      <c r="G259" s="2">
        <f>IFERROR(__xludf.DUMMYFUNCTION("""COMPUTED_VALUE"""),45667.66666666667)</f>
        <v>45667.66667</v>
      </c>
      <c r="H259" s="1">
        <f>IFERROR(__xludf.DUMMYFUNCTION("""COMPUTED_VALUE"""),2920.11)</f>
        <v>2920.11</v>
      </c>
      <c r="J259" s="2">
        <f>IFERROR(__xludf.DUMMYFUNCTION("""COMPUTED_VALUE"""),45667.66666666667)</f>
        <v>45667.66667</v>
      </c>
      <c r="K259" s="1">
        <f>IFERROR(__xludf.DUMMYFUNCTION("""COMPUTED_VALUE"""),2931.65)</f>
        <v>2931.65</v>
      </c>
      <c r="M259" s="2">
        <f>IFERROR(__xludf.DUMMYFUNCTION("""COMPUTED_VALUE"""),45667.66666666667)</f>
        <v>45667.66667</v>
      </c>
      <c r="N259" s="1">
        <f>IFERROR(__xludf.DUMMYFUNCTION("""COMPUTED_VALUE"""),5.1153036E7)</f>
        <v>51153036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IFERROR(__xludf.DUMMYFUNCTION("""COMPUTED_VALUE"""),2979.02)</f>
        <v>2979.02</v>
      </c>
      <c r="D260" s="2">
        <f>IFERROR(__xludf.DUMMYFUNCTION("""COMPUTED_VALUE"""),45670.66666666667)</f>
        <v>45670.66667</v>
      </c>
      <c r="E260" s="1">
        <f>IFERROR(__xludf.DUMMYFUNCTION("""COMPUTED_VALUE"""),3044.7)</f>
        <v>3044.7</v>
      </c>
      <c r="G260" s="2">
        <f>IFERROR(__xludf.DUMMYFUNCTION("""COMPUTED_VALUE"""),45670.66666666667)</f>
        <v>45670.66667</v>
      </c>
      <c r="H260" s="1">
        <f>IFERROR(__xludf.DUMMYFUNCTION("""COMPUTED_VALUE"""),2979.02)</f>
        <v>2979.02</v>
      </c>
      <c r="J260" s="2">
        <f>IFERROR(__xludf.DUMMYFUNCTION("""COMPUTED_VALUE"""),45670.66666666667)</f>
        <v>45670.66667</v>
      </c>
      <c r="K260" s="1">
        <f>IFERROR(__xludf.DUMMYFUNCTION("""COMPUTED_VALUE"""),3030.76)</f>
        <v>3030.76</v>
      </c>
      <c r="M260" s="2">
        <f>IFERROR(__xludf.DUMMYFUNCTION("""COMPUTED_VALUE"""),45670.66666666667)</f>
        <v>45670.66667</v>
      </c>
      <c r="N260" s="1">
        <f>IFERROR(__xludf.DUMMYFUNCTION("""COMPUTED_VALUE"""),6.4983392E7)</f>
        <v>64983392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IFERROR(__xludf.DUMMYFUNCTION("""COMPUTED_VALUE"""),3020.23)</f>
        <v>3020.23</v>
      </c>
      <c r="D261" s="2">
        <f>IFERROR(__xludf.DUMMYFUNCTION("""COMPUTED_VALUE"""),45671.66666666667)</f>
        <v>45671.66667</v>
      </c>
      <c r="E261" s="1">
        <f>IFERROR(__xludf.DUMMYFUNCTION("""COMPUTED_VALUE"""),3039.05)</f>
        <v>3039.05</v>
      </c>
      <c r="G261" s="2">
        <f>IFERROR(__xludf.DUMMYFUNCTION("""COMPUTED_VALUE"""),45671.66666666667)</f>
        <v>45671.66667</v>
      </c>
      <c r="H261" s="1">
        <f>IFERROR(__xludf.DUMMYFUNCTION("""COMPUTED_VALUE"""),2996.91)</f>
        <v>2996.91</v>
      </c>
      <c r="J261" s="2">
        <f>IFERROR(__xludf.DUMMYFUNCTION("""COMPUTED_VALUE"""),45671.66666666667)</f>
        <v>45671.66667</v>
      </c>
      <c r="K261" s="1">
        <f>IFERROR(__xludf.DUMMYFUNCTION("""COMPUTED_VALUE"""),3034.55)</f>
        <v>3034.55</v>
      </c>
      <c r="M261" s="2">
        <f>IFERROR(__xludf.DUMMYFUNCTION("""COMPUTED_VALUE"""),45671.66666666667)</f>
        <v>45671.66667</v>
      </c>
      <c r="N261" s="1">
        <f>IFERROR(__xludf.DUMMYFUNCTION("""COMPUTED_VALUE"""),4.5154584E7)</f>
        <v>45154584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IFERROR(__xludf.DUMMYFUNCTION("""COMPUTED_VALUE"""),3040.52)</f>
        <v>3040.52</v>
      </c>
      <c r="D262" s="2">
        <f>IFERROR(__xludf.DUMMYFUNCTION("""COMPUTED_VALUE"""),45672.66666666667)</f>
        <v>45672.66667</v>
      </c>
      <c r="E262" s="1">
        <f>IFERROR(__xludf.DUMMYFUNCTION("""COMPUTED_VALUE"""),3042.11)</f>
        <v>3042.11</v>
      </c>
      <c r="G262" s="2">
        <f>IFERROR(__xludf.DUMMYFUNCTION("""COMPUTED_VALUE"""),45672.66666666667)</f>
        <v>45672.66667</v>
      </c>
      <c r="H262" s="1">
        <f>IFERROR(__xludf.DUMMYFUNCTION("""COMPUTED_VALUE"""),3001.96)</f>
        <v>3001.96</v>
      </c>
      <c r="J262" s="2">
        <f>IFERROR(__xludf.DUMMYFUNCTION("""COMPUTED_VALUE"""),45672.66666666667)</f>
        <v>45672.66667</v>
      </c>
      <c r="K262" s="1">
        <f>IFERROR(__xludf.DUMMYFUNCTION("""COMPUTED_VALUE"""),3032.0)</f>
        <v>3032</v>
      </c>
      <c r="M262" s="2">
        <f>IFERROR(__xludf.DUMMYFUNCTION("""COMPUTED_VALUE"""),45672.66666666667)</f>
        <v>45672.66667</v>
      </c>
      <c r="N262" s="1">
        <f>IFERROR(__xludf.DUMMYFUNCTION("""COMPUTED_VALUE"""),3.8240776E7)</f>
        <v>38240776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IFERROR(__xludf.DUMMYFUNCTION("""COMPUTED_VALUE"""),3028.28)</f>
        <v>3028.28</v>
      </c>
      <c r="D263" s="2">
        <f>IFERROR(__xludf.DUMMYFUNCTION("""COMPUTED_VALUE"""),45673.66666666667)</f>
        <v>45673.66667</v>
      </c>
      <c r="E263" s="1">
        <f>IFERROR(__xludf.DUMMYFUNCTION("""COMPUTED_VALUE"""),3028.28)</f>
        <v>3028.28</v>
      </c>
      <c r="G263" s="2">
        <f>IFERROR(__xludf.DUMMYFUNCTION("""COMPUTED_VALUE"""),45673.66666666667)</f>
        <v>45673.66667</v>
      </c>
      <c r="H263" s="1">
        <f>IFERROR(__xludf.DUMMYFUNCTION("""COMPUTED_VALUE"""),2935.16)</f>
        <v>2935.16</v>
      </c>
      <c r="J263" s="2">
        <f>IFERROR(__xludf.DUMMYFUNCTION("""COMPUTED_VALUE"""),45673.66666666667)</f>
        <v>45673.66667</v>
      </c>
      <c r="K263" s="1">
        <f>IFERROR(__xludf.DUMMYFUNCTION("""COMPUTED_VALUE"""),2939.36)</f>
        <v>2939.36</v>
      </c>
      <c r="M263" s="2">
        <f>IFERROR(__xludf.DUMMYFUNCTION("""COMPUTED_VALUE"""),45673.66666666667)</f>
        <v>45673.66667</v>
      </c>
      <c r="N263" s="1">
        <f>IFERROR(__xludf.DUMMYFUNCTION("""COMPUTED_VALUE"""),4.4717636E7)</f>
        <v>44717636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IFERROR(__xludf.DUMMYFUNCTION("""COMPUTED_VALUE"""),2927.44)</f>
        <v>2927.44</v>
      </c>
      <c r="D264" s="2">
        <f>IFERROR(__xludf.DUMMYFUNCTION("""COMPUTED_VALUE"""),45674.66666666667)</f>
        <v>45674.66667</v>
      </c>
      <c r="E264" s="1">
        <f>IFERROR(__xludf.DUMMYFUNCTION("""COMPUTED_VALUE"""),2980.7)</f>
        <v>2980.7</v>
      </c>
      <c r="G264" s="2">
        <f>IFERROR(__xludf.DUMMYFUNCTION("""COMPUTED_VALUE"""),45674.66666666667)</f>
        <v>45674.66667</v>
      </c>
      <c r="H264" s="1">
        <f>IFERROR(__xludf.DUMMYFUNCTION("""COMPUTED_VALUE"""),2922.14)</f>
        <v>2922.14</v>
      </c>
      <c r="J264" s="2">
        <f>IFERROR(__xludf.DUMMYFUNCTION("""COMPUTED_VALUE"""),45674.66666666667)</f>
        <v>45674.66667</v>
      </c>
      <c r="K264" s="1">
        <f>IFERROR(__xludf.DUMMYFUNCTION("""COMPUTED_VALUE"""),2946.33)</f>
        <v>2946.33</v>
      </c>
      <c r="M264" s="2">
        <f>IFERROR(__xludf.DUMMYFUNCTION("""COMPUTED_VALUE"""),45674.66666666667)</f>
        <v>45674.66667</v>
      </c>
      <c r="N264" s="1">
        <f>IFERROR(__xludf.DUMMYFUNCTION("""COMPUTED_VALUE"""),4.507637E7)</f>
        <v>45076370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IFERROR(__xludf.DUMMYFUNCTION("""COMPUTED_VALUE"""),2950.06)</f>
        <v>2950.06</v>
      </c>
      <c r="D265" s="2">
        <f>IFERROR(__xludf.DUMMYFUNCTION("""COMPUTED_VALUE"""),45678.66666666667)</f>
        <v>45678.66667</v>
      </c>
      <c r="E265" s="1">
        <f>IFERROR(__xludf.DUMMYFUNCTION("""COMPUTED_VALUE"""),3018.46)</f>
        <v>3018.46</v>
      </c>
      <c r="G265" s="2">
        <f>IFERROR(__xludf.DUMMYFUNCTION("""COMPUTED_VALUE"""),45678.66666666667)</f>
        <v>45678.66667</v>
      </c>
      <c r="H265" s="1">
        <f>IFERROR(__xludf.DUMMYFUNCTION("""COMPUTED_VALUE"""),2950.06)</f>
        <v>2950.06</v>
      </c>
      <c r="J265" s="2">
        <f>IFERROR(__xludf.DUMMYFUNCTION("""COMPUTED_VALUE"""),45678.66666666667)</f>
        <v>45678.66667</v>
      </c>
      <c r="K265" s="1">
        <f>IFERROR(__xludf.DUMMYFUNCTION("""COMPUTED_VALUE"""),3017.73)</f>
        <v>3017.73</v>
      </c>
      <c r="M265" s="2">
        <f>IFERROR(__xludf.DUMMYFUNCTION("""COMPUTED_VALUE"""),45678.66666666667)</f>
        <v>45678.66667</v>
      </c>
      <c r="N265" s="1">
        <f>IFERROR(__xludf.DUMMYFUNCTION("""COMPUTED_VALUE"""),4.6697752E7)</f>
        <v>46697752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IFERROR(__xludf.DUMMYFUNCTION("""COMPUTED_VALUE"""),3010.21)</f>
        <v>3010.21</v>
      </c>
      <c r="D266" s="2">
        <f>IFERROR(__xludf.DUMMYFUNCTION("""COMPUTED_VALUE"""),45679.66666666667)</f>
        <v>45679.66667</v>
      </c>
      <c r="E266" s="1">
        <f>IFERROR(__xludf.DUMMYFUNCTION("""COMPUTED_VALUE"""),3013.5)</f>
        <v>3013.5</v>
      </c>
      <c r="G266" s="2">
        <f>IFERROR(__xludf.DUMMYFUNCTION("""COMPUTED_VALUE"""),45679.66666666667)</f>
        <v>45679.66667</v>
      </c>
      <c r="H266" s="1">
        <f>IFERROR(__xludf.DUMMYFUNCTION("""COMPUTED_VALUE"""),2975.51)</f>
        <v>2975.51</v>
      </c>
      <c r="J266" s="2">
        <f>IFERROR(__xludf.DUMMYFUNCTION("""COMPUTED_VALUE"""),45679.66666666667)</f>
        <v>45679.66667</v>
      </c>
      <c r="K266" s="1">
        <f>IFERROR(__xludf.DUMMYFUNCTION("""COMPUTED_VALUE"""),3006.87)</f>
        <v>3006.87</v>
      </c>
      <c r="M266" s="2">
        <f>IFERROR(__xludf.DUMMYFUNCTION("""COMPUTED_VALUE"""),45679.66666666667)</f>
        <v>45679.66667</v>
      </c>
      <c r="N266" s="1">
        <f>IFERROR(__xludf.DUMMYFUNCTION("""COMPUTED_VALUE"""),4.268407E7)</f>
        <v>42684070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IFERROR(__xludf.DUMMYFUNCTION("""COMPUTED_VALUE"""),3030.94)</f>
        <v>3030.94</v>
      </c>
      <c r="D267" s="2">
        <f>IFERROR(__xludf.DUMMYFUNCTION("""COMPUTED_VALUE"""),45680.66666666667)</f>
        <v>45680.66667</v>
      </c>
      <c r="E267" s="1">
        <f>IFERROR(__xludf.DUMMYFUNCTION("""COMPUTED_VALUE"""),3066.13)</f>
        <v>3066.13</v>
      </c>
      <c r="G267" s="2">
        <f>IFERROR(__xludf.DUMMYFUNCTION("""COMPUTED_VALUE"""),45680.66666666667)</f>
        <v>45680.66667</v>
      </c>
      <c r="H267" s="1">
        <f>IFERROR(__xludf.DUMMYFUNCTION("""COMPUTED_VALUE"""),3003.63)</f>
        <v>3003.63</v>
      </c>
      <c r="J267" s="2">
        <f>IFERROR(__xludf.DUMMYFUNCTION("""COMPUTED_VALUE"""),45680.66666666667)</f>
        <v>45680.66667</v>
      </c>
      <c r="K267" s="1">
        <f>IFERROR(__xludf.DUMMYFUNCTION("""COMPUTED_VALUE"""),3058.9)</f>
        <v>3058.9</v>
      </c>
      <c r="M267" s="2">
        <f>IFERROR(__xludf.DUMMYFUNCTION("""COMPUTED_VALUE"""),45680.66666666667)</f>
        <v>45680.66667</v>
      </c>
      <c r="N267" s="1">
        <f>IFERROR(__xludf.DUMMYFUNCTION("""COMPUTED_VALUE"""),4.9695604E7)</f>
        <v>49695604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IFERROR(__xludf.DUMMYFUNCTION("""COMPUTED_VALUE"""),3049.15)</f>
        <v>3049.15</v>
      </c>
      <c r="D268" s="2">
        <f>IFERROR(__xludf.DUMMYFUNCTION("""COMPUTED_VALUE"""),45681.66666666667)</f>
        <v>45681.66667</v>
      </c>
      <c r="E268" s="1">
        <f>IFERROR(__xludf.DUMMYFUNCTION("""COMPUTED_VALUE"""),3073.02)</f>
        <v>3073.02</v>
      </c>
      <c r="G268" s="2">
        <f>IFERROR(__xludf.DUMMYFUNCTION("""COMPUTED_VALUE"""),45681.66666666667)</f>
        <v>45681.66667</v>
      </c>
      <c r="H268" s="1">
        <f>IFERROR(__xludf.DUMMYFUNCTION("""COMPUTED_VALUE"""),3033.93)</f>
        <v>3033.93</v>
      </c>
      <c r="J268" s="2">
        <f>IFERROR(__xludf.DUMMYFUNCTION("""COMPUTED_VALUE"""),45681.66666666667)</f>
        <v>45681.66667</v>
      </c>
      <c r="K268" s="1">
        <f>IFERROR(__xludf.DUMMYFUNCTION("""COMPUTED_VALUE"""),3061.68)</f>
        <v>3061.68</v>
      </c>
      <c r="M268" s="2">
        <f>IFERROR(__xludf.DUMMYFUNCTION("""COMPUTED_VALUE"""),45681.66666666667)</f>
        <v>45681.66667</v>
      </c>
      <c r="N268" s="1">
        <f>IFERROR(__xludf.DUMMYFUNCTION("""COMPUTED_VALUE"""),3.9323272E7)</f>
        <v>39323272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IFERROR(__xludf.DUMMYFUNCTION("""COMPUTED_VALUE"""),3067.09)</f>
        <v>3067.09</v>
      </c>
      <c r="D269" s="2">
        <f>IFERROR(__xludf.DUMMYFUNCTION("""COMPUTED_VALUE"""),45684.66666666667)</f>
        <v>45684.66667</v>
      </c>
      <c r="E269" s="1">
        <f>IFERROR(__xludf.DUMMYFUNCTION("""COMPUTED_VALUE"""),3151.59)</f>
        <v>3151.59</v>
      </c>
      <c r="G269" s="2">
        <f>IFERROR(__xludf.DUMMYFUNCTION("""COMPUTED_VALUE"""),45684.66666666667)</f>
        <v>45684.66667</v>
      </c>
      <c r="H269" s="1">
        <f>IFERROR(__xludf.DUMMYFUNCTION("""COMPUTED_VALUE"""),3067.09)</f>
        <v>3067.09</v>
      </c>
      <c r="J269" s="2">
        <f>IFERROR(__xludf.DUMMYFUNCTION("""COMPUTED_VALUE"""),45684.66666666667)</f>
        <v>45684.66667</v>
      </c>
      <c r="K269" s="1">
        <f>IFERROR(__xludf.DUMMYFUNCTION("""COMPUTED_VALUE"""),3136.47)</f>
        <v>3136.47</v>
      </c>
      <c r="M269" s="2">
        <f>IFERROR(__xludf.DUMMYFUNCTION("""COMPUTED_VALUE"""),45684.66666666667)</f>
        <v>45684.66667</v>
      </c>
      <c r="N269" s="1">
        <f>IFERROR(__xludf.DUMMYFUNCTION("""COMPUTED_VALUE"""),4.0378321E7)</f>
        <v>40378321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IFERROR(__xludf.DUMMYFUNCTION("""COMPUTED_VALUE"""),3137.06)</f>
        <v>3137.06</v>
      </c>
      <c r="D270" s="2">
        <f>IFERROR(__xludf.DUMMYFUNCTION("""COMPUTED_VALUE"""),45685.66666666667)</f>
        <v>45685.66667</v>
      </c>
      <c r="E270" s="1">
        <f>IFERROR(__xludf.DUMMYFUNCTION("""COMPUTED_VALUE"""),3149.31)</f>
        <v>3149.31</v>
      </c>
      <c r="G270" s="2">
        <f>IFERROR(__xludf.DUMMYFUNCTION("""COMPUTED_VALUE"""),45685.66666666667)</f>
        <v>45685.66667</v>
      </c>
      <c r="H270" s="1">
        <f>IFERROR(__xludf.DUMMYFUNCTION("""COMPUTED_VALUE"""),3114.15)</f>
        <v>3114.15</v>
      </c>
      <c r="J270" s="2">
        <f>IFERROR(__xludf.DUMMYFUNCTION("""COMPUTED_VALUE"""),45685.66666666667)</f>
        <v>45685.66667</v>
      </c>
      <c r="K270" s="1">
        <f>IFERROR(__xludf.DUMMYFUNCTION("""COMPUTED_VALUE"""),3131.01)</f>
        <v>3131.01</v>
      </c>
      <c r="M270" s="2">
        <f>IFERROR(__xludf.DUMMYFUNCTION("""COMPUTED_VALUE"""),45685.66666666667)</f>
        <v>45685.66667</v>
      </c>
      <c r="N270" s="1">
        <f>IFERROR(__xludf.DUMMYFUNCTION("""COMPUTED_VALUE"""),4.4030771E7)</f>
        <v>44030771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IFERROR(__xludf.DUMMYFUNCTION("""COMPUTED_VALUE"""),3131.22)</f>
        <v>3131.22</v>
      </c>
      <c r="D271" s="2">
        <f>IFERROR(__xludf.DUMMYFUNCTION("""COMPUTED_VALUE"""),45686.66666666667)</f>
        <v>45686.66667</v>
      </c>
      <c r="E271" s="1">
        <f>IFERROR(__xludf.DUMMYFUNCTION("""COMPUTED_VALUE"""),3140.29)</f>
        <v>3140.29</v>
      </c>
      <c r="G271" s="2">
        <f>IFERROR(__xludf.DUMMYFUNCTION("""COMPUTED_VALUE"""),45686.66666666667)</f>
        <v>45686.66667</v>
      </c>
      <c r="H271" s="1">
        <f>IFERROR(__xludf.DUMMYFUNCTION("""COMPUTED_VALUE"""),3090.58)</f>
        <v>3090.58</v>
      </c>
      <c r="J271" s="2">
        <f>IFERROR(__xludf.DUMMYFUNCTION("""COMPUTED_VALUE"""),45686.66666666667)</f>
        <v>45686.66667</v>
      </c>
      <c r="K271" s="1">
        <f>IFERROR(__xludf.DUMMYFUNCTION("""COMPUTED_VALUE"""),3107.47)</f>
        <v>3107.47</v>
      </c>
      <c r="M271" s="2">
        <f>IFERROR(__xludf.DUMMYFUNCTION("""COMPUTED_VALUE"""),45686.66666666667)</f>
        <v>45686.66667</v>
      </c>
      <c r="N271" s="1">
        <f>IFERROR(__xludf.DUMMYFUNCTION("""COMPUTED_VALUE"""),3.6823798E7)</f>
        <v>36823798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IFERROR(__xludf.DUMMYFUNCTION("""COMPUTED_VALUE"""),3107.27)</f>
        <v>3107.27</v>
      </c>
      <c r="D272" s="2">
        <f>IFERROR(__xludf.DUMMYFUNCTION("""COMPUTED_VALUE"""),45687.66666666667)</f>
        <v>45687.66667</v>
      </c>
      <c r="E272" s="1">
        <f>IFERROR(__xludf.DUMMYFUNCTION("""COMPUTED_VALUE"""),3133.65)</f>
        <v>3133.65</v>
      </c>
      <c r="G272" s="2">
        <f>IFERROR(__xludf.DUMMYFUNCTION("""COMPUTED_VALUE"""),45687.66666666667)</f>
        <v>45687.66667</v>
      </c>
      <c r="H272" s="1">
        <f>IFERROR(__xludf.DUMMYFUNCTION("""COMPUTED_VALUE"""),3076.42)</f>
        <v>3076.42</v>
      </c>
      <c r="J272" s="2">
        <f>IFERROR(__xludf.DUMMYFUNCTION("""COMPUTED_VALUE"""),45687.66666666667)</f>
        <v>45687.66667</v>
      </c>
      <c r="K272" s="1">
        <f>IFERROR(__xludf.DUMMYFUNCTION("""COMPUTED_VALUE"""),3129.22)</f>
        <v>3129.22</v>
      </c>
      <c r="M272" s="2">
        <f>IFERROR(__xludf.DUMMYFUNCTION("""COMPUTED_VALUE"""),45687.66666666667)</f>
        <v>45687.66667</v>
      </c>
      <c r="N272" s="1">
        <f>IFERROR(__xludf.DUMMYFUNCTION("""COMPUTED_VALUE"""),4.1526777E7)</f>
        <v>41526777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IFERROR(__xludf.DUMMYFUNCTION("""COMPUTED_VALUE"""),3128.86)</f>
        <v>3128.86</v>
      </c>
      <c r="D273" s="2">
        <f>IFERROR(__xludf.DUMMYFUNCTION("""COMPUTED_VALUE"""),45688.66666666667)</f>
        <v>45688.66667</v>
      </c>
      <c r="E273" s="1">
        <f>IFERROR(__xludf.DUMMYFUNCTION("""COMPUTED_VALUE"""),3151.6)</f>
        <v>3151.6</v>
      </c>
      <c r="G273" s="2">
        <f>IFERROR(__xludf.DUMMYFUNCTION("""COMPUTED_VALUE"""),45688.66666666667)</f>
        <v>45688.66667</v>
      </c>
      <c r="H273" s="1">
        <f>IFERROR(__xludf.DUMMYFUNCTION("""COMPUTED_VALUE"""),3112.98)</f>
        <v>3112.98</v>
      </c>
      <c r="J273" s="2">
        <f>IFERROR(__xludf.DUMMYFUNCTION("""COMPUTED_VALUE"""),45688.66666666667)</f>
        <v>45688.66667</v>
      </c>
      <c r="K273" s="1">
        <f>IFERROR(__xludf.DUMMYFUNCTION("""COMPUTED_VALUE"""),3116.35)</f>
        <v>3116.35</v>
      </c>
      <c r="M273" s="2">
        <f>IFERROR(__xludf.DUMMYFUNCTION("""COMPUTED_VALUE"""),45688.66666666667)</f>
        <v>45688.66667</v>
      </c>
      <c r="N273" s="1">
        <f>IFERROR(__xludf.DUMMYFUNCTION("""COMPUTED_VALUE"""),3.9474319E7)</f>
        <v>39474319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IFERROR(__xludf.DUMMYFUNCTION("""COMPUTED_VALUE"""),3113.73)</f>
        <v>3113.73</v>
      </c>
      <c r="D274" s="2">
        <f>IFERROR(__xludf.DUMMYFUNCTION("""COMPUTED_VALUE"""),45691.66666666667)</f>
        <v>45691.66667</v>
      </c>
      <c r="E274" s="1">
        <f>IFERROR(__xludf.DUMMYFUNCTION("""COMPUTED_VALUE"""),3167.15)</f>
        <v>3167.15</v>
      </c>
      <c r="G274" s="2">
        <f>IFERROR(__xludf.DUMMYFUNCTION("""COMPUTED_VALUE"""),45691.66666666667)</f>
        <v>45691.66667</v>
      </c>
      <c r="H274" s="1">
        <f>IFERROR(__xludf.DUMMYFUNCTION("""COMPUTED_VALUE"""),3098.35)</f>
        <v>3098.35</v>
      </c>
      <c r="J274" s="2">
        <f>IFERROR(__xludf.DUMMYFUNCTION("""COMPUTED_VALUE"""),45691.66666666667)</f>
        <v>45691.66667</v>
      </c>
      <c r="K274" s="1">
        <f>IFERROR(__xludf.DUMMYFUNCTION("""COMPUTED_VALUE"""),3142.25)</f>
        <v>3142.25</v>
      </c>
      <c r="M274" s="2">
        <f>IFERROR(__xludf.DUMMYFUNCTION("""COMPUTED_VALUE"""),45691.66666666667)</f>
        <v>45691.66667</v>
      </c>
      <c r="N274" s="1">
        <f>IFERROR(__xludf.DUMMYFUNCTION("""COMPUTED_VALUE"""),3.9212789E7)</f>
        <v>39212789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IFERROR(__xludf.DUMMYFUNCTION("""COMPUTED_VALUE"""),3128.98)</f>
        <v>3128.98</v>
      </c>
      <c r="D275" s="2">
        <f>IFERROR(__xludf.DUMMYFUNCTION("""COMPUTED_VALUE"""),45692.66666666667)</f>
        <v>45692.66667</v>
      </c>
      <c r="E275" s="1">
        <f>IFERROR(__xludf.DUMMYFUNCTION("""COMPUTED_VALUE"""),3150.56)</f>
        <v>3150.56</v>
      </c>
      <c r="G275" s="2">
        <f>IFERROR(__xludf.DUMMYFUNCTION("""COMPUTED_VALUE"""),45692.66666666667)</f>
        <v>45692.66667</v>
      </c>
      <c r="H275" s="1">
        <f>IFERROR(__xludf.DUMMYFUNCTION("""COMPUTED_VALUE"""),3103.24)</f>
        <v>3103.24</v>
      </c>
      <c r="J275" s="2">
        <f>IFERROR(__xludf.DUMMYFUNCTION("""COMPUTED_VALUE"""),45692.66666666667)</f>
        <v>45692.66667</v>
      </c>
      <c r="K275" s="1">
        <f>IFERROR(__xludf.DUMMYFUNCTION("""COMPUTED_VALUE"""),3128.83)</f>
        <v>3128.83</v>
      </c>
      <c r="M275" s="2">
        <f>IFERROR(__xludf.DUMMYFUNCTION("""COMPUTED_VALUE"""),45692.66666666667)</f>
        <v>45692.66667</v>
      </c>
      <c r="N275" s="1">
        <f>IFERROR(__xludf.DUMMYFUNCTION("""COMPUTED_VALUE"""),3.8617198E7)</f>
        <v>38617198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IFERROR(__xludf.DUMMYFUNCTION("""COMPUTED_VALUE"""),3128.1)</f>
        <v>3128.1</v>
      </c>
      <c r="D276" s="2">
        <f>IFERROR(__xludf.DUMMYFUNCTION("""COMPUTED_VALUE"""),45693.66666666667)</f>
        <v>45693.66667</v>
      </c>
      <c r="E276" s="1">
        <f>IFERROR(__xludf.DUMMYFUNCTION("""COMPUTED_VALUE"""),3128.1)</f>
        <v>3128.1</v>
      </c>
      <c r="G276" s="2">
        <f>IFERROR(__xludf.DUMMYFUNCTION("""COMPUTED_VALUE"""),45693.66666666667)</f>
        <v>45693.66667</v>
      </c>
      <c r="H276" s="1">
        <f>IFERROR(__xludf.DUMMYFUNCTION("""COMPUTED_VALUE"""),3061.14)</f>
        <v>3061.14</v>
      </c>
      <c r="J276" s="2">
        <f>IFERROR(__xludf.DUMMYFUNCTION("""COMPUTED_VALUE"""),45693.66666666667)</f>
        <v>45693.66667</v>
      </c>
      <c r="K276" s="1">
        <f>IFERROR(__xludf.DUMMYFUNCTION("""COMPUTED_VALUE"""),3117.01)</f>
        <v>3117.01</v>
      </c>
      <c r="M276" s="2">
        <f>IFERROR(__xludf.DUMMYFUNCTION("""COMPUTED_VALUE"""),45693.66666666667)</f>
        <v>45693.66667</v>
      </c>
      <c r="N276" s="1">
        <f>IFERROR(__xludf.DUMMYFUNCTION("""COMPUTED_VALUE"""),3.6721869E7)</f>
        <v>36721869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IFERROR(__xludf.DUMMYFUNCTION("""COMPUTED_VALUE"""),3106.9)</f>
        <v>3106.9</v>
      </c>
      <c r="D277" s="2">
        <f>IFERROR(__xludf.DUMMYFUNCTION("""COMPUTED_VALUE"""),45694.66666666667)</f>
        <v>45694.66667</v>
      </c>
      <c r="E277" s="1">
        <f>IFERROR(__xludf.DUMMYFUNCTION("""COMPUTED_VALUE"""),3106.9)</f>
        <v>3106.9</v>
      </c>
      <c r="G277" s="2">
        <f>IFERROR(__xludf.DUMMYFUNCTION("""COMPUTED_VALUE"""),45694.66666666667)</f>
        <v>45694.66667</v>
      </c>
      <c r="H277" s="1">
        <f>IFERROR(__xludf.DUMMYFUNCTION("""COMPUTED_VALUE"""),3025.29)</f>
        <v>3025.29</v>
      </c>
      <c r="J277" s="2">
        <f>IFERROR(__xludf.DUMMYFUNCTION("""COMPUTED_VALUE"""),45694.66666666667)</f>
        <v>45694.66667</v>
      </c>
      <c r="K277" s="1">
        <f>IFERROR(__xludf.DUMMYFUNCTION("""COMPUTED_VALUE"""),3043.8)</f>
        <v>3043.8</v>
      </c>
      <c r="M277" s="2">
        <f>IFERROR(__xludf.DUMMYFUNCTION("""COMPUTED_VALUE"""),45694.66666666667)</f>
        <v>45694.66667</v>
      </c>
      <c r="N277" s="1">
        <f>IFERROR(__xludf.DUMMYFUNCTION("""COMPUTED_VALUE"""),5.0625751E7)</f>
        <v>50625751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IFERROR(__xludf.DUMMYFUNCTION("""COMPUTED_VALUE"""),3051.86)</f>
        <v>3051.86</v>
      </c>
      <c r="D278" s="2">
        <f>IFERROR(__xludf.DUMMYFUNCTION("""COMPUTED_VALUE"""),45695.66666666667)</f>
        <v>45695.66667</v>
      </c>
      <c r="E278" s="1">
        <f>IFERROR(__xludf.DUMMYFUNCTION("""COMPUTED_VALUE"""),3065.07)</f>
        <v>3065.07</v>
      </c>
      <c r="G278" s="2">
        <f>IFERROR(__xludf.DUMMYFUNCTION("""COMPUTED_VALUE"""),45695.66666666667)</f>
        <v>45695.66667</v>
      </c>
      <c r="H278" s="1">
        <f>IFERROR(__xludf.DUMMYFUNCTION("""COMPUTED_VALUE"""),3032.59)</f>
        <v>3032.59</v>
      </c>
      <c r="J278" s="2">
        <f>IFERROR(__xludf.DUMMYFUNCTION("""COMPUTED_VALUE"""),45695.66666666667)</f>
        <v>45695.66667</v>
      </c>
      <c r="K278" s="1">
        <f>IFERROR(__xludf.DUMMYFUNCTION("""COMPUTED_VALUE"""),3037.49)</f>
        <v>3037.49</v>
      </c>
      <c r="M278" s="2">
        <f>IFERROR(__xludf.DUMMYFUNCTION("""COMPUTED_VALUE"""),45695.66666666667)</f>
        <v>45695.66667</v>
      </c>
      <c r="N278" s="1">
        <f>IFERROR(__xludf.DUMMYFUNCTION("""COMPUTED_VALUE"""),4.2942111E7)</f>
        <v>42942111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IFERROR(__xludf.DUMMYFUNCTION("""COMPUTED_VALUE"""),3041.72)</f>
        <v>3041.72</v>
      </c>
      <c r="D279" s="2">
        <f>IFERROR(__xludf.DUMMYFUNCTION("""COMPUTED_VALUE"""),45698.66666666667)</f>
        <v>45698.66667</v>
      </c>
      <c r="E279" s="1">
        <f>IFERROR(__xludf.DUMMYFUNCTION("""COMPUTED_VALUE"""),3063.31)</f>
        <v>3063.31</v>
      </c>
      <c r="G279" s="2">
        <f>IFERROR(__xludf.DUMMYFUNCTION("""COMPUTED_VALUE"""),45698.66666666667)</f>
        <v>45698.66667</v>
      </c>
      <c r="H279" s="1">
        <f>IFERROR(__xludf.DUMMYFUNCTION("""COMPUTED_VALUE"""),3015.95)</f>
        <v>3015.95</v>
      </c>
      <c r="J279" s="2">
        <f>IFERROR(__xludf.DUMMYFUNCTION("""COMPUTED_VALUE"""),45698.66666666667)</f>
        <v>45698.66667</v>
      </c>
      <c r="K279" s="1">
        <f>IFERROR(__xludf.DUMMYFUNCTION("""COMPUTED_VALUE"""),3061.28)</f>
        <v>3061.28</v>
      </c>
      <c r="M279" s="2">
        <f>IFERROR(__xludf.DUMMYFUNCTION("""COMPUTED_VALUE"""),45698.66666666667)</f>
        <v>45698.66667</v>
      </c>
      <c r="N279" s="1">
        <f>IFERROR(__xludf.DUMMYFUNCTION("""COMPUTED_VALUE"""),4.0990304E7)</f>
        <v>40990304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IFERROR(__xludf.DUMMYFUNCTION("""COMPUTED_VALUE"""),3056.58)</f>
        <v>3056.58</v>
      </c>
      <c r="D280" s="2">
        <f>IFERROR(__xludf.DUMMYFUNCTION("""COMPUTED_VALUE"""),45699.66666666667)</f>
        <v>45699.66667</v>
      </c>
      <c r="E280" s="1">
        <f>IFERROR(__xludf.DUMMYFUNCTION("""COMPUTED_VALUE"""),3082.83)</f>
        <v>3082.83</v>
      </c>
      <c r="G280" s="2">
        <f>IFERROR(__xludf.DUMMYFUNCTION("""COMPUTED_VALUE"""),45699.66666666667)</f>
        <v>45699.66667</v>
      </c>
      <c r="H280" s="1">
        <f>IFERROR(__xludf.DUMMYFUNCTION("""COMPUTED_VALUE"""),3031.78)</f>
        <v>3031.78</v>
      </c>
      <c r="J280" s="2">
        <f>IFERROR(__xludf.DUMMYFUNCTION("""COMPUTED_VALUE"""),45699.66666666667)</f>
        <v>45699.66667</v>
      </c>
      <c r="K280" s="1">
        <f>IFERROR(__xludf.DUMMYFUNCTION("""COMPUTED_VALUE"""),3054.88)</f>
        <v>3054.88</v>
      </c>
      <c r="M280" s="2">
        <f>IFERROR(__xludf.DUMMYFUNCTION("""COMPUTED_VALUE"""),45699.66666666667)</f>
        <v>45699.66667</v>
      </c>
      <c r="N280" s="1">
        <f>IFERROR(__xludf.DUMMYFUNCTION("""COMPUTED_VALUE"""),4.7620218E7)</f>
        <v>47620218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IFERROR(__xludf.DUMMYFUNCTION("""COMPUTED_VALUE"""),3072.56)</f>
        <v>3072.56</v>
      </c>
      <c r="D281" s="2">
        <f>IFERROR(__xludf.DUMMYFUNCTION("""COMPUTED_VALUE"""),45700.66666666667)</f>
        <v>45700.66667</v>
      </c>
      <c r="E281" s="1">
        <f>IFERROR(__xludf.DUMMYFUNCTION("""COMPUTED_VALUE"""),3115.37)</f>
        <v>3115.37</v>
      </c>
      <c r="G281" s="2">
        <f>IFERROR(__xludf.DUMMYFUNCTION("""COMPUTED_VALUE"""),45700.66666666667)</f>
        <v>45700.66667</v>
      </c>
      <c r="H281" s="1">
        <f>IFERROR(__xludf.DUMMYFUNCTION("""COMPUTED_VALUE"""),3041.59)</f>
        <v>3041.59</v>
      </c>
      <c r="J281" s="2">
        <f>IFERROR(__xludf.DUMMYFUNCTION("""COMPUTED_VALUE"""),45700.66666666667)</f>
        <v>45700.66667</v>
      </c>
      <c r="K281" s="1">
        <f>IFERROR(__xludf.DUMMYFUNCTION("""COMPUTED_VALUE"""),3047.05)</f>
        <v>3047.05</v>
      </c>
      <c r="M281" s="2">
        <f>IFERROR(__xludf.DUMMYFUNCTION("""COMPUTED_VALUE"""),45700.66666666667)</f>
        <v>45700.66667</v>
      </c>
      <c r="N281" s="1">
        <f>IFERROR(__xludf.DUMMYFUNCTION("""COMPUTED_VALUE"""),7.3080255E7)</f>
        <v>73080255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IFERROR(__xludf.DUMMYFUNCTION("""COMPUTED_VALUE"""),3054.24)</f>
        <v>3054.24</v>
      </c>
      <c r="D282" s="2">
        <f>IFERROR(__xludf.DUMMYFUNCTION("""COMPUTED_VALUE"""),45701.66666666667)</f>
        <v>45701.66667</v>
      </c>
      <c r="E282" s="1">
        <f>IFERROR(__xludf.DUMMYFUNCTION("""COMPUTED_VALUE"""),3102.98)</f>
        <v>3102.98</v>
      </c>
      <c r="G282" s="2">
        <f>IFERROR(__xludf.DUMMYFUNCTION("""COMPUTED_VALUE"""),45701.66666666667)</f>
        <v>45701.66667</v>
      </c>
      <c r="H282" s="1">
        <f>IFERROR(__xludf.DUMMYFUNCTION("""COMPUTED_VALUE"""),3054.1)</f>
        <v>3054.1</v>
      </c>
      <c r="J282" s="2">
        <f>IFERROR(__xludf.DUMMYFUNCTION("""COMPUTED_VALUE"""),45701.66666666667)</f>
        <v>45701.66667</v>
      </c>
      <c r="K282" s="1">
        <f>IFERROR(__xludf.DUMMYFUNCTION("""COMPUTED_VALUE"""),3091.81)</f>
        <v>3091.81</v>
      </c>
      <c r="M282" s="2">
        <f>IFERROR(__xludf.DUMMYFUNCTION("""COMPUTED_VALUE"""),45701.66666666667)</f>
        <v>45701.66667</v>
      </c>
      <c r="N282" s="1">
        <f>IFERROR(__xludf.DUMMYFUNCTION("""COMPUTED_VALUE"""),5.4527331E7)</f>
        <v>54527331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IFERROR(__xludf.DUMMYFUNCTION("""COMPUTED_VALUE"""),3092.1)</f>
        <v>3092.1</v>
      </c>
      <c r="D283" s="2">
        <f>IFERROR(__xludf.DUMMYFUNCTION("""COMPUTED_VALUE"""),45702.66666666667)</f>
        <v>45702.66667</v>
      </c>
      <c r="E283" s="1">
        <f>IFERROR(__xludf.DUMMYFUNCTION("""COMPUTED_VALUE"""),3101.57)</f>
        <v>3101.57</v>
      </c>
      <c r="G283" s="2">
        <f>IFERROR(__xludf.DUMMYFUNCTION("""COMPUTED_VALUE"""),45702.66666666667)</f>
        <v>45702.66667</v>
      </c>
      <c r="H283" s="1">
        <f>IFERROR(__xludf.DUMMYFUNCTION("""COMPUTED_VALUE"""),3052.06)</f>
        <v>3052.06</v>
      </c>
      <c r="J283" s="2">
        <f>IFERROR(__xludf.DUMMYFUNCTION("""COMPUTED_VALUE"""),45702.66666666667)</f>
        <v>45702.66667</v>
      </c>
      <c r="K283" s="1">
        <f>IFERROR(__xludf.DUMMYFUNCTION("""COMPUTED_VALUE"""),3055.62)</f>
        <v>3055.62</v>
      </c>
      <c r="M283" s="2">
        <f>IFERROR(__xludf.DUMMYFUNCTION("""COMPUTED_VALUE"""),45702.66666666667)</f>
        <v>45702.66667</v>
      </c>
      <c r="N283" s="1">
        <f>IFERROR(__xludf.DUMMYFUNCTION("""COMPUTED_VALUE"""),4.3307172E7)</f>
        <v>43307172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IFERROR(__xludf.DUMMYFUNCTION("""COMPUTED_VALUE"""),3050.24)</f>
        <v>3050.24</v>
      </c>
      <c r="D284" s="2">
        <f>IFERROR(__xludf.DUMMYFUNCTION("""COMPUTED_VALUE"""),45706.66666666667)</f>
        <v>45706.66667</v>
      </c>
      <c r="E284" s="1">
        <f>IFERROR(__xludf.DUMMYFUNCTION("""COMPUTED_VALUE"""),3050.24)</f>
        <v>3050.24</v>
      </c>
      <c r="G284" s="2">
        <f>IFERROR(__xludf.DUMMYFUNCTION("""COMPUTED_VALUE"""),45706.66666666667)</f>
        <v>45706.66667</v>
      </c>
      <c r="H284" s="1">
        <f>IFERROR(__xludf.DUMMYFUNCTION("""COMPUTED_VALUE"""),2978.33)</f>
        <v>2978.33</v>
      </c>
      <c r="J284" s="2">
        <f>IFERROR(__xludf.DUMMYFUNCTION("""COMPUTED_VALUE"""),45706.66666666667)</f>
        <v>45706.66667</v>
      </c>
      <c r="K284" s="1">
        <f>IFERROR(__xludf.DUMMYFUNCTION("""COMPUTED_VALUE"""),2990.76)</f>
        <v>2990.76</v>
      </c>
      <c r="M284" s="2">
        <f>IFERROR(__xludf.DUMMYFUNCTION("""COMPUTED_VALUE"""),45706.66666666667)</f>
        <v>45706.66667</v>
      </c>
      <c r="N284" s="1">
        <f>IFERROR(__xludf.DUMMYFUNCTION("""COMPUTED_VALUE"""),4.3623634E7)</f>
        <v>43623634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IFERROR(__xludf.DUMMYFUNCTION("""COMPUTED_VALUE"""),2986.24)</f>
        <v>2986.24</v>
      </c>
      <c r="D285" s="2">
        <f>IFERROR(__xludf.DUMMYFUNCTION("""COMPUTED_VALUE"""),45707.66666666667)</f>
        <v>45707.66667</v>
      </c>
      <c r="E285" s="1">
        <f>IFERROR(__xludf.DUMMYFUNCTION("""COMPUTED_VALUE"""),3043.61)</f>
        <v>3043.61</v>
      </c>
      <c r="G285" s="2">
        <f>IFERROR(__xludf.DUMMYFUNCTION("""COMPUTED_VALUE"""),45707.66666666667)</f>
        <v>45707.66667</v>
      </c>
      <c r="H285" s="1">
        <f>IFERROR(__xludf.DUMMYFUNCTION("""COMPUTED_VALUE"""),2985.2)</f>
        <v>2985.2</v>
      </c>
      <c r="J285" s="2">
        <f>IFERROR(__xludf.DUMMYFUNCTION("""COMPUTED_VALUE"""),45707.66666666667)</f>
        <v>45707.66667</v>
      </c>
      <c r="K285" s="1">
        <f>IFERROR(__xludf.DUMMYFUNCTION("""COMPUTED_VALUE"""),3040.56)</f>
        <v>3040.56</v>
      </c>
      <c r="M285" s="2">
        <f>IFERROR(__xludf.DUMMYFUNCTION("""COMPUTED_VALUE"""),45707.66666666667)</f>
        <v>45707.66667</v>
      </c>
      <c r="N285" s="1">
        <f>IFERROR(__xludf.DUMMYFUNCTION("""COMPUTED_VALUE"""),4.3561674E7)</f>
        <v>43561674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IFERROR(__xludf.DUMMYFUNCTION("""COMPUTED_VALUE"""),3035.71)</f>
        <v>3035.71</v>
      </c>
      <c r="D286" s="2">
        <f>IFERROR(__xludf.DUMMYFUNCTION("""COMPUTED_VALUE"""),45708.66666666667)</f>
        <v>45708.66667</v>
      </c>
      <c r="E286" s="1">
        <f>IFERROR(__xludf.DUMMYFUNCTION("""COMPUTED_VALUE"""),3037.73)</f>
        <v>3037.73</v>
      </c>
      <c r="G286" s="2">
        <f>IFERROR(__xludf.DUMMYFUNCTION("""COMPUTED_VALUE"""),45708.66666666667)</f>
        <v>45708.66667</v>
      </c>
      <c r="H286" s="1">
        <f>IFERROR(__xludf.DUMMYFUNCTION("""COMPUTED_VALUE"""),3004.14)</f>
        <v>3004.14</v>
      </c>
      <c r="J286" s="2">
        <f>IFERROR(__xludf.DUMMYFUNCTION("""COMPUTED_VALUE"""),45708.66666666667)</f>
        <v>45708.66667</v>
      </c>
      <c r="K286" s="1">
        <f>IFERROR(__xludf.DUMMYFUNCTION("""COMPUTED_VALUE"""),3015.16)</f>
        <v>3015.16</v>
      </c>
      <c r="M286" s="2">
        <f>IFERROR(__xludf.DUMMYFUNCTION("""COMPUTED_VALUE"""),45708.66666666667)</f>
        <v>45708.66667</v>
      </c>
      <c r="N286" s="1">
        <f>IFERROR(__xludf.DUMMYFUNCTION("""COMPUTED_VALUE"""),4.128237E7)</f>
        <v>41282370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IFERROR(__xludf.DUMMYFUNCTION("""COMPUTED_VALUE"""),2827.27)</f>
        <v>2827.27</v>
      </c>
      <c r="D287" s="2">
        <f>IFERROR(__xludf.DUMMYFUNCTION("""COMPUTED_VALUE"""),45709.66666666667)</f>
        <v>45709.66667</v>
      </c>
      <c r="E287" s="1">
        <f>IFERROR(__xludf.DUMMYFUNCTION("""COMPUTED_VALUE"""),2908.02)</f>
        <v>2908.02</v>
      </c>
      <c r="G287" s="2">
        <f>IFERROR(__xludf.DUMMYFUNCTION("""COMPUTED_VALUE"""),45709.66666666667)</f>
        <v>45709.66667</v>
      </c>
      <c r="H287" s="1">
        <f>IFERROR(__xludf.DUMMYFUNCTION("""COMPUTED_VALUE"""),2817.37)</f>
        <v>2817.37</v>
      </c>
      <c r="J287" s="2">
        <f>IFERROR(__xludf.DUMMYFUNCTION("""COMPUTED_VALUE"""),45709.66666666667)</f>
        <v>45709.66667</v>
      </c>
      <c r="K287" s="1">
        <f>IFERROR(__xludf.DUMMYFUNCTION("""COMPUTED_VALUE"""),2887.55)</f>
        <v>2887.55</v>
      </c>
      <c r="M287" s="2">
        <f>IFERROR(__xludf.DUMMYFUNCTION("""COMPUTED_VALUE"""),45709.66666666667)</f>
        <v>45709.66667</v>
      </c>
      <c r="N287" s="1">
        <f>IFERROR(__xludf.DUMMYFUNCTION("""COMPUTED_VALUE"""),6.8297892E7)</f>
        <v>68297892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IFERROR(__xludf.DUMMYFUNCTION("""COMPUTED_VALUE"""),2888.4)</f>
        <v>2888.4</v>
      </c>
      <c r="D288" s="2">
        <f>IFERROR(__xludf.DUMMYFUNCTION("""COMPUTED_VALUE"""),45712.66666666667)</f>
        <v>45712.66667</v>
      </c>
      <c r="E288" s="1">
        <f>IFERROR(__xludf.DUMMYFUNCTION("""COMPUTED_VALUE"""),2894.64)</f>
        <v>2894.64</v>
      </c>
      <c r="G288" s="2">
        <f>IFERROR(__xludf.DUMMYFUNCTION("""COMPUTED_VALUE"""),45712.66666666667)</f>
        <v>45712.66667</v>
      </c>
      <c r="H288" s="1">
        <f>IFERROR(__xludf.DUMMYFUNCTION("""COMPUTED_VALUE"""),2853.69)</f>
        <v>2853.69</v>
      </c>
      <c r="J288" s="2">
        <f>IFERROR(__xludf.DUMMYFUNCTION("""COMPUTED_VALUE"""),45712.66666666667)</f>
        <v>45712.66667</v>
      </c>
      <c r="K288" s="1">
        <f>IFERROR(__xludf.DUMMYFUNCTION("""COMPUTED_VALUE"""),2880.69)</f>
        <v>2880.69</v>
      </c>
      <c r="M288" s="2">
        <f>IFERROR(__xludf.DUMMYFUNCTION("""COMPUTED_VALUE"""),45712.66666666667)</f>
        <v>45712.66667</v>
      </c>
      <c r="N288" s="1">
        <f>IFERROR(__xludf.DUMMYFUNCTION("""COMPUTED_VALUE"""),4.3362858E7)</f>
        <v>43362858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IFERROR(__xludf.DUMMYFUNCTION("""COMPUTED_VALUE"""),2882.58)</f>
        <v>2882.58</v>
      </c>
      <c r="D289" s="2">
        <f>IFERROR(__xludf.DUMMYFUNCTION("""COMPUTED_VALUE"""),45713.66666666667)</f>
        <v>45713.66667</v>
      </c>
      <c r="E289" s="1">
        <f>IFERROR(__xludf.DUMMYFUNCTION("""COMPUTED_VALUE"""),2949.35)</f>
        <v>2949.35</v>
      </c>
      <c r="G289" s="2">
        <f>IFERROR(__xludf.DUMMYFUNCTION("""COMPUTED_VALUE"""),45713.66666666667)</f>
        <v>45713.66667</v>
      </c>
      <c r="H289" s="1">
        <f>IFERROR(__xludf.DUMMYFUNCTION("""COMPUTED_VALUE"""),2858.03)</f>
        <v>2858.03</v>
      </c>
      <c r="J289" s="2">
        <f>IFERROR(__xludf.DUMMYFUNCTION("""COMPUTED_VALUE"""),45713.66666666667)</f>
        <v>45713.66667</v>
      </c>
      <c r="K289" s="1">
        <f>IFERROR(__xludf.DUMMYFUNCTION("""COMPUTED_VALUE"""),2946.66)</f>
        <v>2946.66</v>
      </c>
      <c r="M289" s="2">
        <f>IFERROR(__xludf.DUMMYFUNCTION("""COMPUTED_VALUE"""),45713.66666666667)</f>
        <v>45713.66667</v>
      </c>
      <c r="N289" s="1">
        <f>IFERROR(__xludf.DUMMYFUNCTION("""COMPUTED_VALUE"""),5.3833142E7)</f>
        <v>53833142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IFERROR(__xludf.DUMMYFUNCTION("""COMPUTED_VALUE"""),2942.45)</f>
        <v>2942.45</v>
      </c>
      <c r="D290" s="2">
        <f>IFERROR(__xludf.DUMMYFUNCTION("""COMPUTED_VALUE"""),45714.66666666667)</f>
        <v>45714.66667</v>
      </c>
      <c r="E290" s="1">
        <f>IFERROR(__xludf.DUMMYFUNCTION("""COMPUTED_VALUE"""),2942.45)</f>
        <v>2942.45</v>
      </c>
      <c r="G290" s="2">
        <f>IFERROR(__xludf.DUMMYFUNCTION("""COMPUTED_VALUE"""),45714.66666666667)</f>
        <v>45714.66667</v>
      </c>
      <c r="H290" s="1">
        <f>IFERROR(__xludf.DUMMYFUNCTION("""COMPUTED_VALUE"""),2873.22)</f>
        <v>2873.22</v>
      </c>
      <c r="J290" s="2">
        <f>IFERROR(__xludf.DUMMYFUNCTION("""COMPUTED_VALUE"""),45714.66666666667)</f>
        <v>45714.66667</v>
      </c>
      <c r="K290" s="1">
        <f>IFERROR(__xludf.DUMMYFUNCTION("""COMPUTED_VALUE"""),2891.85)</f>
        <v>2891.85</v>
      </c>
      <c r="M290" s="2">
        <f>IFERROR(__xludf.DUMMYFUNCTION("""COMPUTED_VALUE"""),45714.66666666667)</f>
        <v>45714.66667</v>
      </c>
      <c r="N290" s="1">
        <f>IFERROR(__xludf.DUMMYFUNCTION("""COMPUTED_VALUE"""),4.4748522E7)</f>
        <v>44748522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IFERROR(__xludf.DUMMYFUNCTION("""COMPUTED_VALUE"""),2898.79)</f>
        <v>2898.79</v>
      </c>
      <c r="D291" s="2">
        <f>IFERROR(__xludf.DUMMYFUNCTION("""COMPUTED_VALUE"""),45715.66666666667)</f>
        <v>45715.66667</v>
      </c>
      <c r="E291" s="1">
        <f>IFERROR(__xludf.DUMMYFUNCTION("""COMPUTED_VALUE"""),2953.77)</f>
        <v>2953.77</v>
      </c>
      <c r="G291" s="2">
        <f>IFERROR(__xludf.DUMMYFUNCTION("""COMPUTED_VALUE"""),45715.66666666667)</f>
        <v>45715.66667</v>
      </c>
      <c r="H291" s="1">
        <f>IFERROR(__xludf.DUMMYFUNCTION("""COMPUTED_VALUE"""),2898.79)</f>
        <v>2898.79</v>
      </c>
      <c r="J291" s="2">
        <f>IFERROR(__xludf.DUMMYFUNCTION("""COMPUTED_VALUE"""),45715.66666666667)</f>
        <v>45715.66667</v>
      </c>
      <c r="K291" s="1">
        <f>IFERROR(__xludf.DUMMYFUNCTION("""COMPUTED_VALUE"""),2913.35)</f>
        <v>2913.35</v>
      </c>
      <c r="M291" s="2">
        <f>IFERROR(__xludf.DUMMYFUNCTION("""COMPUTED_VALUE"""),45715.66666666667)</f>
        <v>45715.66667</v>
      </c>
      <c r="N291" s="1">
        <f>IFERROR(__xludf.DUMMYFUNCTION("""COMPUTED_VALUE"""),4.1531961E7)</f>
        <v>41531961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IFERROR(__xludf.DUMMYFUNCTION("""COMPUTED_VALUE"""),2897.47)</f>
        <v>2897.47</v>
      </c>
      <c r="D292" s="2">
        <f>IFERROR(__xludf.DUMMYFUNCTION("""COMPUTED_VALUE"""),45716.66666666667)</f>
        <v>45716.66667</v>
      </c>
      <c r="E292" s="1">
        <f>IFERROR(__xludf.DUMMYFUNCTION("""COMPUTED_VALUE"""),2939.23)</f>
        <v>2939.23</v>
      </c>
      <c r="G292" s="2">
        <f>IFERROR(__xludf.DUMMYFUNCTION("""COMPUTED_VALUE"""),45716.66666666667)</f>
        <v>45716.66667</v>
      </c>
      <c r="H292" s="1">
        <f>IFERROR(__xludf.DUMMYFUNCTION("""COMPUTED_VALUE"""),2881.07)</f>
        <v>2881.07</v>
      </c>
      <c r="J292" s="2">
        <f>IFERROR(__xludf.DUMMYFUNCTION("""COMPUTED_VALUE"""),45716.66666666667)</f>
        <v>45716.66667</v>
      </c>
      <c r="K292" s="1">
        <f>IFERROR(__xludf.DUMMYFUNCTION("""COMPUTED_VALUE"""),2938.04)</f>
        <v>2938.04</v>
      </c>
      <c r="M292" s="2">
        <f>IFERROR(__xludf.DUMMYFUNCTION("""COMPUTED_VALUE"""),45716.66666666667)</f>
        <v>45716.66667</v>
      </c>
      <c r="N292" s="1">
        <f>IFERROR(__xludf.DUMMYFUNCTION("""COMPUTED_VALUE"""),6.2920193E7)</f>
        <v>62920193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IFERROR(__xludf.DUMMYFUNCTION("""COMPUTED_VALUE"""),2937.66)</f>
        <v>2937.66</v>
      </c>
      <c r="D293" s="2">
        <f>IFERROR(__xludf.DUMMYFUNCTION("""COMPUTED_VALUE"""),45719.66666666667)</f>
        <v>45719.66667</v>
      </c>
      <c r="E293" s="1">
        <f>IFERROR(__xludf.DUMMYFUNCTION("""COMPUTED_VALUE"""),2957.98)</f>
        <v>2957.98</v>
      </c>
      <c r="G293" s="2">
        <f>IFERROR(__xludf.DUMMYFUNCTION("""COMPUTED_VALUE"""),45719.66666666667)</f>
        <v>45719.66667</v>
      </c>
      <c r="H293" s="1">
        <f>IFERROR(__xludf.DUMMYFUNCTION("""COMPUTED_VALUE"""),2901.84)</f>
        <v>2901.84</v>
      </c>
      <c r="J293" s="2">
        <f>IFERROR(__xludf.DUMMYFUNCTION("""COMPUTED_VALUE"""),45719.66666666667)</f>
        <v>45719.66667</v>
      </c>
      <c r="K293" s="1">
        <f>IFERROR(__xludf.DUMMYFUNCTION("""COMPUTED_VALUE"""),2910.78)</f>
        <v>2910.78</v>
      </c>
      <c r="M293" s="2">
        <f>IFERROR(__xludf.DUMMYFUNCTION("""COMPUTED_VALUE"""),45719.66666666667)</f>
        <v>45719.66667</v>
      </c>
      <c r="N293" s="1">
        <f>IFERROR(__xludf.DUMMYFUNCTION("""COMPUTED_VALUE"""),4.6824488E7)</f>
        <v>46824488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IFERROR(__xludf.DUMMYFUNCTION("""COMPUTED_VALUE"""),2906.45)</f>
        <v>2906.45</v>
      </c>
      <c r="D294" s="2">
        <f>IFERROR(__xludf.DUMMYFUNCTION("""COMPUTED_VALUE"""),45720.66666666667)</f>
        <v>45720.66667</v>
      </c>
      <c r="E294" s="1">
        <f>IFERROR(__xludf.DUMMYFUNCTION("""COMPUTED_VALUE"""),2956.83)</f>
        <v>2956.83</v>
      </c>
      <c r="G294" s="2">
        <f>IFERROR(__xludf.DUMMYFUNCTION("""COMPUTED_VALUE"""),45720.66666666667)</f>
        <v>45720.66667</v>
      </c>
      <c r="H294" s="1">
        <f>IFERROR(__xludf.DUMMYFUNCTION("""COMPUTED_VALUE"""),2906.45)</f>
        <v>2906.45</v>
      </c>
      <c r="J294" s="2">
        <f>IFERROR(__xludf.DUMMYFUNCTION("""COMPUTED_VALUE"""),45720.66666666667)</f>
        <v>45720.66667</v>
      </c>
      <c r="K294" s="1">
        <f>IFERROR(__xludf.DUMMYFUNCTION("""COMPUTED_VALUE"""),2926.22)</f>
        <v>2926.22</v>
      </c>
      <c r="M294" s="2">
        <f>IFERROR(__xludf.DUMMYFUNCTION("""COMPUTED_VALUE"""),45720.66666666667)</f>
        <v>45720.66667</v>
      </c>
      <c r="N294" s="1">
        <f>IFERROR(__xludf.DUMMYFUNCTION("""COMPUTED_VALUE"""),4.8258518E7)</f>
        <v>48258518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IFERROR(__xludf.DUMMYFUNCTION("""COMPUTED_VALUE"""),2921.17)</f>
        <v>2921.17</v>
      </c>
      <c r="D295" s="2">
        <f>IFERROR(__xludf.DUMMYFUNCTION("""COMPUTED_VALUE"""),45721.66666666667)</f>
        <v>45721.66667</v>
      </c>
      <c r="E295" s="1">
        <f>IFERROR(__xludf.DUMMYFUNCTION("""COMPUTED_VALUE"""),2959.25)</f>
        <v>2959.25</v>
      </c>
      <c r="G295" s="2">
        <f>IFERROR(__xludf.DUMMYFUNCTION("""COMPUTED_VALUE"""),45721.66666666667)</f>
        <v>45721.66667</v>
      </c>
      <c r="H295" s="1">
        <f>IFERROR(__xludf.DUMMYFUNCTION("""COMPUTED_VALUE"""),2912.91)</f>
        <v>2912.91</v>
      </c>
      <c r="J295" s="2">
        <f>IFERROR(__xludf.DUMMYFUNCTION("""COMPUTED_VALUE"""),45721.66666666667)</f>
        <v>45721.66667</v>
      </c>
      <c r="K295" s="1">
        <f>IFERROR(__xludf.DUMMYFUNCTION("""COMPUTED_VALUE"""),2946.74)</f>
        <v>2946.74</v>
      </c>
      <c r="M295" s="2">
        <f>IFERROR(__xludf.DUMMYFUNCTION("""COMPUTED_VALUE"""),45721.66666666667)</f>
        <v>45721.66667</v>
      </c>
      <c r="N295" s="1">
        <f>IFERROR(__xludf.DUMMYFUNCTION("""COMPUTED_VALUE"""),3.7054797E7)</f>
        <v>37054797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IFERROR(__xludf.DUMMYFUNCTION("""COMPUTED_VALUE"""),2944.27)</f>
        <v>2944.27</v>
      </c>
      <c r="D296" s="2">
        <f>IFERROR(__xludf.DUMMYFUNCTION("""COMPUTED_VALUE"""),45722.66666666667)</f>
        <v>45722.66667</v>
      </c>
      <c r="E296" s="1">
        <f>IFERROR(__xludf.DUMMYFUNCTION("""COMPUTED_VALUE"""),2997.42)</f>
        <v>2997.42</v>
      </c>
      <c r="G296" s="2">
        <f>IFERROR(__xludf.DUMMYFUNCTION("""COMPUTED_VALUE"""),45722.66666666667)</f>
        <v>45722.66667</v>
      </c>
      <c r="H296" s="1">
        <f>IFERROR(__xludf.DUMMYFUNCTION("""COMPUTED_VALUE"""),2929.92)</f>
        <v>2929.92</v>
      </c>
      <c r="J296" s="2">
        <f>IFERROR(__xludf.DUMMYFUNCTION("""COMPUTED_VALUE"""),45722.66666666667)</f>
        <v>45722.66667</v>
      </c>
      <c r="K296" s="1">
        <f>IFERROR(__xludf.DUMMYFUNCTION("""COMPUTED_VALUE"""),2992.49)</f>
        <v>2992.49</v>
      </c>
      <c r="M296" s="2">
        <f>IFERROR(__xludf.DUMMYFUNCTION("""COMPUTED_VALUE"""),45722.66666666667)</f>
        <v>45722.66667</v>
      </c>
      <c r="N296" s="1">
        <f>IFERROR(__xludf.DUMMYFUNCTION("""COMPUTED_VALUE"""),4.0701806E7)</f>
        <v>40701806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IFERROR(__xludf.DUMMYFUNCTION("""COMPUTED_VALUE"""),2984.75)</f>
        <v>2984.75</v>
      </c>
      <c r="D297" s="2">
        <f>IFERROR(__xludf.DUMMYFUNCTION("""COMPUTED_VALUE"""),45723.66666666667)</f>
        <v>45723.66667</v>
      </c>
      <c r="E297" s="1">
        <f>IFERROR(__xludf.DUMMYFUNCTION("""COMPUTED_VALUE"""),3057.84)</f>
        <v>3057.84</v>
      </c>
      <c r="G297" s="2">
        <f>IFERROR(__xludf.DUMMYFUNCTION("""COMPUTED_VALUE"""),45723.66666666667)</f>
        <v>45723.66667</v>
      </c>
      <c r="H297" s="1">
        <f>IFERROR(__xludf.DUMMYFUNCTION("""COMPUTED_VALUE"""),2969.97)</f>
        <v>2969.97</v>
      </c>
      <c r="J297" s="2">
        <f>IFERROR(__xludf.DUMMYFUNCTION("""COMPUTED_VALUE"""),45723.66666666667)</f>
        <v>45723.66667</v>
      </c>
      <c r="K297" s="1">
        <f>IFERROR(__xludf.DUMMYFUNCTION("""COMPUTED_VALUE"""),3030.73)</f>
        <v>3030.73</v>
      </c>
      <c r="M297" s="2">
        <f>IFERROR(__xludf.DUMMYFUNCTION("""COMPUTED_VALUE"""),45723.66666666667)</f>
        <v>45723.66667</v>
      </c>
      <c r="N297" s="1">
        <f>IFERROR(__xludf.DUMMYFUNCTION("""COMPUTED_VALUE"""),4.8187084E7)</f>
        <v>48187084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IFERROR(__xludf.DUMMYFUNCTION("""COMPUTED_VALUE"""),3028.98)</f>
        <v>3028.98</v>
      </c>
      <c r="D298" s="2">
        <f>IFERROR(__xludf.DUMMYFUNCTION("""COMPUTED_VALUE"""),45726.66666666667)</f>
        <v>45726.66667</v>
      </c>
      <c r="E298" s="1">
        <f>IFERROR(__xludf.DUMMYFUNCTION("""COMPUTED_VALUE"""),3059.26)</f>
        <v>3059.26</v>
      </c>
      <c r="G298" s="2">
        <f>IFERROR(__xludf.DUMMYFUNCTION("""COMPUTED_VALUE"""),45726.66666666667)</f>
        <v>45726.66667</v>
      </c>
      <c r="H298" s="1">
        <f>IFERROR(__xludf.DUMMYFUNCTION("""COMPUTED_VALUE"""),2972.28)</f>
        <v>2972.28</v>
      </c>
      <c r="J298" s="2">
        <f>IFERROR(__xludf.DUMMYFUNCTION("""COMPUTED_VALUE"""),45726.66666666667)</f>
        <v>45726.66667</v>
      </c>
      <c r="K298" s="1">
        <f>IFERROR(__xludf.DUMMYFUNCTION("""COMPUTED_VALUE"""),2985.38)</f>
        <v>2985.38</v>
      </c>
      <c r="M298" s="2">
        <f>IFERROR(__xludf.DUMMYFUNCTION("""COMPUTED_VALUE"""),45726.66666666667)</f>
        <v>45726.66667</v>
      </c>
      <c r="N298" s="1">
        <f>IFERROR(__xludf.DUMMYFUNCTION("""COMPUTED_VALUE"""),5.2442693E7)</f>
        <v>52442693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IFERROR(__xludf.DUMMYFUNCTION("""COMPUTED_VALUE"""),3003.06)</f>
        <v>3003.06</v>
      </c>
      <c r="D299" s="2">
        <f>IFERROR(__xludf.DUMMYFUNCTION("""COMPUTED_VALUE"""),45727.66666666667)</f>
        <v>45727.66667</v>
      </c>
      <c r="E299" s="1">
        <f>IFERROR(__xludf.DUMMYFUNCTION("""COMPUTED_VALUE"""),3015.04)</f>
        <v>3015.04</v>
      </c>
      <c r="G299" s="2">
        <f>IFERROR(__xludf.DUMMYFUNCTION("""COMPUTED_VALUE"""),45727.66666666667)</f>
        <v>45727.66667</v>
      </c>
      <c r="H299" s="1">
        <f>IFERROR(__xludf.DUMMYFUNCTION("""COMPUTED_VALUE"""),2962.19)</f>
        <v>2962.19</v>
      </c>
      <c r="J299" s="2">
        <f>IFERROR(__xludf.DUMMYFUNCTION("""COMPUTED_VALUE"""),45727.66666666667)</f>
        <v>45727.66667</v>
      </c>
      <c r="K299" s="1">
        <f>IFERROR(__xludf.DUMMYFUNCTION("""COMPUTED_VALUE"""),2986.58)</f>
        <v>2986.58</v>
      </c>
      <c r="M299" s="2">
        <f>IFERROR(__xludf.DUMMYFUNCTION("""COMPUTED_VALUE"""),45727.66666666667)</f>
        <v>45727.66667</v>
      </c>
      <c r="N299" s="1">
        <f>IFERROR(__xludf.DUMMYFUNCTION("""COMPUTED_VALUE"""),4.6536369E7)</f>
        <v>46536369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IFERROR(__xludf.DUMMYFUNCTION("""COMPUTED_VALUE"""),2981.45)</f>
        <v>2981.45</v>
      </c>
      <c r="D300" s="2">
        <f>IFERROR(__xludf.DUMMYFUNCTION("""COMPUTED_VALUE"""),45728.66666666667)</f>
        <v>45728.66667</v>
      </c>
      <c r="E300" s="1">
        <f>IFERROR(__xludf.DUMMYFUNCTION("""COMPUTED_VALUE"""),2984.16)</f>
        <v>2984.16</v>
      </c>
      <c r="G300" s="2">
        <f>IFERROR(__xludf.DUMMYFUNCTION("""COMPUTED_VALUE"""),45728.66666666667)</f>
        <v>45728.66667</v>
      </c>
      <c r="H300" s="1">
        <f>IFERROR(__xludf.DUMMYFUNCTION("""COMPUTED_VALUE"""),2933.42)</f>
        <v>2933.42</v>
      </c>
      <c r="J300" s="2">
        <f>IFERROR(__xludf.DUMMYFUNCTION("""COMPUTED_VALUE"""),45728.66666666667)</f>
        <v>45728.66667</v>
      </c>
      <c r="K300" s="1">
        <f>IFERROR(__xludf.DUMMYFUNCTION("""COMPUTED_VALUE"""),2947.26)</f>
        <v>2947.26</v>
      </c>
      <c r="M300" s="2">
        <f>IFERROR(__xludf.DUMMYFUNCTION("""COMPUTED_VALUE"""),45728.66666666667)</f>
        <v>45728.66667</v>
      </c>
      <c r="N300" s="1">
        <f>IFERROR(__xludf.DUMMYFUNCTION("""COMPUTED_VALUE"""),4.7269645E7)</f>
        <v>47269645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IFERROR(__xludf.DUMMYFUNCTION("""COMPUTED_VALUE"""),2947.62)</f>
        <v>2947.62</v>
      </c>
      <c r="D301" s="2">
        <f>IFERROR(__xludf.DUMMYFUNCTION("""COMPUTED_VALUE"""),45729.66666666667)</f>
        <v>45729.66667</v>
      </c>
      <c r="E301" s="1">
        <f>IFERROR(__xludf.DUMMYFUNCTION("""COMPUTED_VALUE"""),2964.62)</f>
        <v>2964.62</v>
      </c>
      <c r="G301" s="2">
        <f>IFERROR(__xludf.DUMMYFUNCTION("""COMPUTED_VALUE"""),45729.66666666667)</f>
        <v>45729.66667</v>
      </c>
      <c r="H301" s="1">
        <f>IFERROR(__xludf.DUMMYFUNCTION("""COMPUTED_VALUE"""),2929.49)</f>
        <v>2929.49</v>
      </c>
      <c r="J301" s="2">
        <f>IFERROR(__xludf.DUMMYFUNCTION("""COMPUTED_VALUE"""),45729.66666666667)</f>
        <v>45729.66667</v>
      </c>
      <c r="K301" s="1">
        <f>IFERROR(__xludf.DUMMYFUNCTION("""COMPUTED_VALUE"""),2950.86)</f>
        <v>2950.86</v>
      </c>
      <c r="M301" s="2">
        <f>IFERROR(__xludf.DUMMYFUNCTION("""COMPUTED_VALUE"""),45729.66666666667)</f>
        <v>45729.66667</v>
      </c>
      <c r="N301" s="1">
        <f>IFERROR(__xludf.DUMMYFUNCTION("""COMPUTED_VALUE"""),3.8990155E7)</f>
        <v>38990155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IFERROR(__xludf.DUMMYFUNCTION("""COMPUTED_VALUE"""),2953.71)</f>
        <v>2953.71</v>
      </c>
      <c r="D302" s="2">
        <f>IFERROR(__xludf.DUMMYFUNCTION("""COMPUTED_VALUE"""),45730.66666666667)</f>
        <v>45730.66667</v>
      </c>
      <c r="E302" s="1">
        <f>IFERROR(__xludf.DUMMYFUNCTION("""COMPUTED_VALUE"""),2995.6)</f>
        <v>2995.6</v>
      </c>
      <c r="G302" s="2">
        <f>IFERROR(__xludf.DUMMYFUNCTION("""COMPUTED_VALUE"""),45730.66666666667)</f>
        <v>45730.66667</v>
      </c>
      <c r="H302" s="1">
        <f>IFERROR(__xludf.DUMMYFUNCTION("""COMPUTED_VALUE"""),2943.99)</f>
        <v>2943.99</v>
      </c>
      <c r="J302" s="2">
        <f>IFERROR(__xludf.DUMMYFUNCTION("""COMPUTED_VALUE"""),45730.66666666667)</f>
        <v>45730.66667</v>
      </c>
      <c r="K302" s="1">
        <f>IFERROR(__xludf.DUMMYFUNCTION("""COMPUTED_VALUE"""),2986.05)</f>
        <v>2986.05</v>
      </c>
      <c r="M302" s="2">
        <f>IFERROR(__xludf.DUMMYFUNCTION("""COMPUTED_VALUE"""),45730.66666666667)</f>
        <v>45730.66667</v>
      </c>
      <c r="N302" s="1">
        <f>IFERROR(__xludf.DUMMYFUNCTION("""COMPUTED_VALUE"""),3.7843365E7)</f>
        <v>37843365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IFERROR(__xludf.DUMMYFUNCTION("""COMPUTED_VALUE"""),2986.09)</f>
        <v>2986.09</v>
      </c>
      <c r="D303" s="2">
        <f>IFERROR(__xludf.DUMMYFUNCTION("""COMPUTED_VALUE"""),45733.66666666667)</f>
        <v>45733.66667</v>
      </c>
      <c r="E303" s="1">
        <f>IFERROR(__xludf.DUMMYFUNCTION("""COMPUTED_VALUE"""),3056.47)</f>
        <v>3056.47</v>
      </c>
      <c r="G303" s="2">
        <f>IFERROR(__xludf.DUMMYFUNCTION("""COMPUTED_VALUE"""),45733.66666666667)</f>
        <v>45733.66667</v>
      </c>
      <c r="H303" s="1">
        <f>IFERROR(__xludf.DUMMYFUNCTION("""COMPUTED_VALUE"""),2980.89)</f>
        <v>2980.89</v>
      </c>
      <c r="J303" s="2">
        <f>IFERROR(__xludf.DUMMYFUNCTION("""COMPUTED_VALUE"""),45733.66666666667)</f>
        <v>45733.66667</v>
      </c>
      <c r="K303" s="1">
        <f>IFERROR(__xludf.DUMMYFUNCTION("""COMPUTED_VALUE"""),3048.68)</f>
        <v>3048.68</v>
      </c>
      <c r="M303" s="2">
        <f>IFERROR(__xludf.DUMMYFUNCTION("""COMPUTED_VALUE"""),45733.66666666667)</f>
        <v>45733.66667</v>
      </c>
      <c r="N303" s="1">
        <f>IFERROR(__xludf.DUMMYFUNCTION("""COMPUTED_VALUE"""),3.5450493E7)</f>
        <v>35450493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IFERROR(__xludf.DUMMYFUNCTION("""COMPUTED_VALUE"""),3050.07)</f>
        <v>3050.07</v>
      </c>
      <c r="D304" s="2">
        <f>IFERROR(__xludf.DUMMYFUNCTION("""COMPUTED_VALUE"""),45734.66666666667)</f>
        <v>45734.66667</v>
      </c>
      <c r="E304" s="1">
        <f>IFERROR(__xludf.DUMMYFUNCTION("""COMPUTED_VALUE"""),3085.13)</f>
        <v>3085.13</v>
      </c>
      <c r="G304" s="2">
        <f>IFERROR(__xludf.DUMMYFUNCTION("""COMPUTED_VALUE"""),45734.66666666667)</f>
        <v>45734.66667</v>
      </c>
      <c r="H304" s="1">
        <f>IFERROR(__xludf.DUMMYFUNCTION("""COMPUTED_VALUE"""),3046.15)</f>
        <v>3046.15</v>
      </c>
      <c r="J304" s="2">
        <f>IFERROR(__xludf.DUMMYFUNCTION("""COMPUTED_VALUE"""),45734.66666666667)</f>
        <v>45734.66667</v>
      </c>
      <c r="K304" s="1">
        <f>IFERROR(__xludf.DUMMYFUNCTION("""COMPUTED_VALUE"""),3076.22)</f>
        <v>3076.22</v>
      </c>
      <c r="M304" s="2">
        <f>IFERROR(__xludf.DUMMYFUNCTION("""COMPUTED_VALUE"""),45734.66666666667)</f>
        <v>45734.66667</v>
      </c>
      <c r="N304" s="1">
        <f>IFERROR(__xludf.DUMMYFUNCTION("""COMPUTED_VALUE"""),3.911232E7)</f>
        <v>39112320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IFERROR(__xludf.DUMMYFUNCTION("""COMPUTED_VALUE"""),3070.28)</f>
        <v>3070.28</v>
      </c>
      <c r="D305" s="2">
        <f>IFERROR(__xludf.DUMMYFUNCTION("""COMPUTED_VALUE"""),45735.66666666667)</f>
        <v>45735.66667</v>
      </c>
      <c r="E305" s="1">
        <f>IFERROR(__xludf.DUMMYFUNCTION("""COMPUTED_VALUE"""),3081.01)</f>
        <v>3081.01</v>
      </c>
      <c r="G305" s="2">
        <f>IFERROR(__xludf.DUMMYFUNCTION("""COMPUTED_VALUE"""),45735.66666666667)</f>
        <v>45735.66667</v>
      </c>
      <c r="H305" s="1">
        <f>IFERROR(__xludf.DUMMYFUNCTION("""COMPUTED_VALUE"""),3043.52)</f>
        <v>3043.52</v>
      </c>
      <c r="J305" s="2">
        <f>IFERROR(__xludf.DUMMYFUNCTION("""COMPUTED_VALUE"""),45735.66666666667)</f>
        <v>45735.66667</v>
      </c>
      <c r="K305" s="1">
        <f>IFERROR(__xludf.DUMMYFUNCTION("""COMPUTED_VALUE"""),3068.42)</f>
        <v>3068.42</v>
      </c>
      <c r="M305" s="2">
        <f>IFERROR(__xludf.DUMMYFUNCTION("""COMPUTED_VALUE"""),45735.66666666667)</f>
        <v>45735.66667</v>
      </c>
      <c r="N305" s="1">
        <f>IFERROR(__xludf.DUMMYFUNCTION("""COMPUTED_VALUE"""),3.8471594E7)</f>
        <v>38471594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IFERROR(__xludf.DUMMYFUNCTION("""COMPUTED_VALUE"""),3066.57)</f>
        <v>3066.57</v>
      </c>
      <c r="D306" s="2">
        <f>IFERROR(__xludf.DUMMYFUNCTION("""COMPUTED_VALUE"""),45736.66666666667)</f>
        <v>45736.66667</v>
      </c>
      <c r="E306" s="1">
        <f>IFERROR(__xludf.DUMMYFUNCTION("""COMPUTED_VALUE"""),3102.58)</f>
        <v>3102.58</v>
      </c>
      <c r="G306" s="2">
        <f>IFERROR(__xludf.DUMMYFUNCTION("""COMPUTED_VALUE"""),45736.66666666667)</f>
        <v>45736.66667</v>
      </c>
      <c r="H306" s="1">
        <f>IFERROR(__xludf.DUMMYFUNCTION("""COMPUTED_VALUE"""),3064.55)</f>
        <v>3064.55</v>
      </c>
      <c r="J306" s="2">
        <f>IFERROR(__xludf.DUMMYFUNCTION("""COMPUTED_VALUE"""),45736.66666666667)</f>
        <v>45736.66667</v>
      </c>
      <c r="K306" s="1">
        <f>IFERROR(__xludf.DUMMYFUNCTION("""COMPUTED_VALUE"""),3092.89)</f>
        <v>3092.89</v>
      </c>
      <c r="M306" s="2">
        <f>IFERROR(__xludf.DUMMYFUNCTION("""COMPUTED_VALUE"""),45736.66666666667)</f>
        <v>45736.66667</v>
      </c>
      <c r="N306" s="1">
        <f>IFERROR(__xludf.DUMMYFUNCTION("""COMPUTED_VALUE"""),3.6934995E7)</f>
        <v>36934995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IFERROR(__xludf.DUMMYFUNCTION("""COMPUTED_VALUE"""),3090.93)</f>
        <v>3090.93</v>
      </c>
      <c r="D307" s="2">
        <f>IFERROR(__xludf.DUMMYFUNCTION("""COMPUTED_VALUE"""),45737.66666666667)</f>
        <v>45737.66667</v>
      </c>
      <c r="E307" s="1">
        <f>IFERROR(__xludf.DUMMYFUNCTION("""COMPUTED_VALUE"""),3100.05)</f>
        <v>3100.05</v>
      </c>
      <c r="G307" s="2">
        <f>IFERROR(__xludf.DUMMYFUNCTION("""COMPUTED_VALUE"""),45737.66666666667)</f>
        <v>45737.66667</v>
      </c>
      <c r="H307" s="1">
        <f>IFERROR(__xludf.DUMMYFUNCTION("""COMPUTED_VALUE"""),3053.2)</f>
        <v>3053.2</v>
      </c>
      <c r="J307" s="2">
        <f>IFERROR(__xludf.DUMMYFUNCTION("""COMPUTED_VALUE"""),45737.66666666667)</f>
        <v>45737.66667</v>
      </c>
      <c r="K307" s="1">
        <f>IFERROR(__xludf.DUMMYFUNCTION("""COMPUTED_VALUE"""),3086.54)</f>
        <v>3086.54</v>
      </c>
      <c r="M307" s="2">
        <f>IFERROR(__xludf.DUMMYFUNCTION("""COMPUTED_VALUE"""),45737.66666666667)</f>
        <v>45737.66667</v>
      </c>
      <c r="N307" s="1">
        <f>IFERROR(__xludf.DUMMYFUNCTION("""COMPUTED_VALUE"""),7.6873318E7)</f>
        <v>76873318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IFERROR(__xludf.DUMMYFUNCTION("""COMPUTED_VALUE"""),3089.88)</f>
        <v>3089.88</v>
      </c>
      <c r="D308" s="2">
        <f>IFERROR(__xludf.DUMMYFUNCTION("""COMPUTED_VALUE"""),45740.66666666667)</f>
        <v>45740.66667</v>
      </c>
      <c r="E308" s="1">
        <f>IFERROR(__xludf.DUMMYFUNCTION("""COMPUTED_VALUE"""),3116.03)</f>
        <v>3116.03</v>
      </c>
      <c r="G308" s="2">
        <f>IFERROR(__xludf.DUMMYFUNCTION("""COMPUTED_VALUE"""),45740.66666666667)</f>
        <v>45740.66667</v>
      </c>
      <c r="H308" s="1">
        <f>IFERROR(__xludf.DUMMYFUNCTION("""COMPUTED_VALUE"""),3075.57)</f>
        <v>3075.57</v>
      </c>
      <c r="J308" s="2">
        <f>IFERROR(__xludf.DUMMYFUNCTION("""COMPUTED_VALUE"""),45740.66666666667)</f>
        <v>45740.66667</v>
      </c>
      <c r="K308" s="1">
        <f>IFERROR(__xludf.DUMMYFUNCTION("""COMPUTED_VALUE"""),3106.23)</f>
        <v>3106.23</v>
      </c>
      <c r="M308" s="2">
        <f>IFERROR(__xludf.DUMMYFUNCTION("""COMPUTED_VALUE"""),45740.66666666667)</f>
        <v>45740.66667</v>
      </c>
      <c r="N308" s="1">
        <f>IFERROR(__xludf.DUMMYFUNCTION("""COMPUTED_VALUE"""),4.0574214E7)</f>
        <v>40574214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IFERROR(__xludf.DUMMYFUNCTION("""COMPUTED_VALUE"""),3117.01)</f>
        <v>3117.01</v>
      </c>
      <c r="D309" s="2">
        <f>IFERROR(__xludf.DUMMYFUNCTION("""COMPUTED_VALUE"""),45741.66666666667)</f>
        <v>45741.66667</v>
      </c>
      <c r="E309" s="1">
        <f>IFERROR(__xludf.DUMMYFUNCTION("""COMPUTED_VALUE"""),3118.28)</f>
        <v>3118.28</v>
      </c>
      <c r="G309" s="2">
        <f>IFERROR(__xludf.DUMMYFUNCTION("""COMPUTED_VALUE"""),45741.66666666667)</f>
        <v>45741.66667</v>
      </c>
      <c r="H309" s="1">
        <f>IFERROR(__xludf.DUMMYFUNCTION("""COMPUTED_VALUE"""),3071.38)</f>
        <v>3071.38</v>
      </c>
      <c r="J309" s="2">
        <f>IFERROR(__xludf.DUMMYFUNCTION("""COMPUTED_VALUE"""),45741.66666666667)</f>
        <v>45741.66667</v>
      </c>
      <c r="K309" s="1">
        <f>IFERROR(__xludf.DUMMYFUNCTION("""COMPUTED_VALUE"""),3090.58)</f>
        <v>3090.58</v>
      </c>
      <c r="M309" s="2">
        <f>IFERROR(__xludf.DUMMYFUNCTION("""COMPUTED_VALUE"""),45741.66666666667)</f>
        <v>45741.66667</v>
      </c>
      <c r="N309" s="1">
        <f>IFERROR(__xludf.DUMMYFUNCTION("""COMPUTED_VALUE"""),3.5054989E7)</f>
        <v>35054989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IFERROR(__xludf.DUMMYFUNCTION("""COMPUTED_VALUE"""),3098.43)</f>
        <v>3098.43</v>
      </c>
      <c r="D310" s="2">
        <f>IFERROR(__xludf.DUMMYFUNCTION("""COMPUTED_VALUE"""),45742.66666666667)</f>
        <v>45742.66667</v>
      </c>
      <c r="E310" s="1">
        <f>IFERROR(__xludf.DUMMYFUNCTION("""COMPUTED_VALUE"""),3135.64)</f>
        <v>3135.64</v>
      </c>
      <c r="G310" s="2">
        <f>IFERROR(__xludf.DUMMYFUNCTION("""COMPUTED_VALUE"""),45742.66666666667)</f>
        <v>45742.66667</v>
      </c>
      <c r="H310" s="1">
        <f>IFERROR(__xludf.DUMMYFUNCTION("""COMPUTED_VALUE"""),3093.87)</f>
        <v>3093.87</v>
      </c>
      <c r="J310" s="2">
        <f>IFERROR(__xludf.DUMMYFUNCTION("""COMPUTED_VALUE"""),45742.66666666667)</f>
        <v>45742.66667</v>
      </c>
      <c r="K310" s="1">
        <f>IFERROR(__xludf.DUMMYFUNCTION("""COMPUTED_VALUE"""),3114.23)</f>
        <v>3114.23</v>
      </c>
      <c r="M310" s="2">
        <f>IFERROR(__xludf.DUMMYFUNCTION("""COMPUTED_VALUE"""),45742.66666666667)</f>
        <v>45742.66667</v>
      </c>
      <c r="N310" s="1">
        <f>IFERROR(__xludf.DUMMYFUNCTION("""COMPUTED_VALUE"""),3.4195323E7)</f>
        <v>34195323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IFERROR(__xludf.DUMMYFUNCTION("""COMPUTED_VALUE"""),3104.86)</f>
        <v>3104.86</v>
      </c>
      <c r="D311" s="2">
        <f>IFERROR(__xludf.DUMMYFUNCTION("""COMPUTED_VALUE"""),45743.66666666667)</f>
        <v>45743.66667</v>
      </c>
      <c r="E311" s="1">
        <f>IFERROR(__xludf.DUMMYFUNCTION("""COMPUTED_VALUE"""),3130.71)</f>
        <v>3130.71</v>
      </c>
      <c r="G311" s="2">
        <f>IFERROR(__xludf.DUMMYFUNCTION("""COMPUTED_VALUE"""),45743.66666666667)</f>
        <v>45743.66667</v>
      </c>
      <c r="H311" s="1">
        <f>IFERROR(__xludf.DUMMYFUNCTION("""COMPUTED_VALUE"""),3096.5)</f>
        <v>3096.5</v>
      </c>
      <c r="J311" s="2">
        <f>IFERROR(__xludf.DUMMYFUNCTION("""COMPUTED_VALUE"""),45743.66666666667)</f>
        <v>45743.66667</v>
      </c>
      <c r="K311" s="1">
        <f>IFERROR(__xludf.DUMMYFUNCTION("""COMPUTED_VALUE"""),3115.86)</f>
        <v>3115.86</v>
      </c>
      <c r="M311" s="2">
        <f>IFERROR(__xludf.DUMMYFUNCTION("""COMPUTED_VALUE"""),45743.66666666667)</f>
        <v>45743.66667</v>
      </c>
      <c r="N311" s="1">
        <f>IFERROR(__xludf.DUMMYFUNCTION("""COMPUTED_VALUE"""),3.2556439E7)</f>
        <v>32556439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IFERROR(__xludf.DUMMYFUNCTION("""COMPUTED_VALUE"""),3123.4)</f>
        <v>3123.4</v>
      </c>
      <c r="D312" s="2">
        <f>IFERROR(__xludf.DUMMYFUNCTION("""COMPUTED_VALUE"""),45744.66666666667)</f>
        <v>45744.66667</v>
      </c>
      <c r="E312" s="1">
        <f>IFERROR(__xludf.DUMMYFUNCTION("""COMPUTED_VALUE"""),3138.66)</f>
        <v>3138.66</v>
      </c>
      <c r="G312" s="2">
        <f>IFERROR(__xludf.DUMMYFUNCTION("""COMPUTED_VALUE"""),45744.66666666667)</f>
        <v>45744.66667</v>
      </c>
      <c r="H312" s="1">
        <f>IFERROR(__xludf.DUMMYFUNCTION("""COMPUTED_VALUE"""),3105.0)</f>
        <v>3105</v>
      </c>
      <c r="J312" s="2">
        <f>IFERROR(__xludf.DUMMYFUNCTION("""COMPUTED_VALUE"""),45744.66666666667)</f>
        <v>45744.66667</v>
      </c>
      <c r="K312" s="1">
        <f>IFERROR(__xludf.DUMMYFUNCTION("""COMPUTED_VALUE"""),3108.02)</f>
        <v>3108.02</v>
      </c>
      <c r="M312" s="2">
        <f>IFERROR(__xludf.DUMMYFUNCTION("""COMPUTED_VALUE"""),45744.66666666667)</f>
        <v>45744.66667</v>
      </c>
      <c r="N312" s="1">
        <f>IFERROR(__xludf.DUMMYFUNCTION("""COMPUTED_VALUE"""),2.9348065E7)</f>
        <v>29348065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IFERROR(__xludf.DUMMYFUNCTION("""COMPUTED_VALUE"""),3105.31)</f>
        <v>3105.31</v>
      </c>
      <c r="D313" s="2">
        <f>IFERROR(__xludf.DUMMYFUNCTION("""COMPUTED_VALUE"""),45747.66666666667)</f>
        <v>45747.66667</v>
      </c>
      <c r="E313" s="1">
        <f>IFERROR(__xludf.DUMMYFUNCTION("""COMPUTED_VALUE"""),3164.41)</f>
        <v>3164.41</v>
      </c>
      <c r="G313" s="2">
        <f>IFERROR(__xludf.DUMMYFUNCTION("""COMPUTED_VALUE"""),45747.66666666667)</f>
        <v>45747.66667</v>
      </c>
      <c r="H313" s="1">
        <f>IFERROR(__xludf.DUMMYFUNCTION("""COMPUTED_VALUE"""),3105.31)</f>
        <v>3105.31</v>
      </c>
      <c r="J313" s="2">
        <f>IFERROR(__xludf.DUMMYFUNCTION("""COMPUTED_VALUE"""),45747.66666666667)</f>
        <v>45747.66667</v>
      </c>
      <c r="K313" s="1">
        <f>IFERROR(__xludf.DUMMYFUNCTION("""COMPUTED_VALUE"""),3142.46)</f>
        <v>3142.46</v>
      </c>
      <c r="M313" s="2">
        <f>IFERROR(__xludf.DUMMYFUNCTION("""COMPUTED_VALUE"""),45747.66666666667)</f>
        <v>45747.66667</v>
      </c>
      <c r="N313" s="1">
        <f>IFERROR(__xludf.DUMMYFUNCTION("""COMPUTED_VALUE"""),4.0729597E7)</f>
        <v>40729597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IFERROR(__xludf.DUMMYFUNCTION("""COMPUTED_VALUE"""),3145.85)</f>
        <v>3145.85</v>
      </c>
      <c r="D314" s="2">
        <f>IFERROR(__xludf.DUMMYFUNCTION("""COMPUTED_VALUE"""),45748.66666666667)</f>
        <v>45748.66667</v>
      </c>
      <c r="E314" s="1">
        <f>IFERROR(__xludf.DUMMYFUNCTION("""COMPUTED_VALUE"""),3158.28)</f>
        <v>3158.28</v>
      </c>
      <c r="G314" s="2">
        <f>IFERROR(__xludf.DUMMYFUNCTION("""COMPUTED_VALUE"""),45748.66666666667)</f>
        <v>45748.66667</v>
      </c>
      <c r="H314" s="1">
        <f>IFERROR(__xludf.DUMMYFUNCTION("""COMPUTED_VALUE"""),3125.24)</f>
        <v>3125.24</v>
      </c>
      <c r="J314" s="2">
        <f>IFERROR(__xludf.DUMMYFUNCTION("""COMPUTED_VALUE"""),45748.66666666667)</f>
        <v>45748.66667</v>
      </c>
      <c r="K314" s="1">
        <f>IFERROR(__xludf.DUMMYFUNCTION("""COMPUTED_VALUE"""),3138.34)</f>
        <v>3138.34</v>
      </c>
      <c r="M314" s="2">
        <f>IFERROR(__xludf.DUMMYFUNCTION("""COMPUTED_VALUE"""),45748.66666666667)</f>
        <v>45748.66667</v>
      </c>
      <c r="N314" s="1">
        <f>IFERROR(__xludf.DUMMYFUNCTION("""COMPUTED_VALUE"""),3.5445893E7)</f>
        <v>35445893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IFERROR(__xludf.DUMMYFUNCTION("""COMPUTED_VALUE"""),3129.12)</f>
        <v>3129.12</v>
      </c>
      <c r="D315" s="2">
        <f>IFERROR(__xludf.DUMMYFUNCTION("""COMPUTED_VALUE"""),45749.66666666667)</f>
        <v>45749.66667</v>
      </c>
      <c r="E315" s="1">
        <f>IFERROR(__xludf.DUMMYFUNCTION("""COMPUTED_VALUE"""),3145.52)</f>
        <v>3145.52</v>
      </c>
      <c r="G315" s="2">
        <f>IFERROR(__xludf.DUMMYFUNCTION("""COMPUTED_VALUE"""),45749.66666666667)</f>
        <v>45749.66667</v>
      </c>
      <c r="H315" s="1">
        <f>IFERROR(__xludf.DUMMYFUNCTION("""COMPUTED_VALUE"""),3108.94)</f>
        <v>3108.94</v>
      </c>
      <c r="J315" s="2">
        <f>IFERROR(__xludf.DUMMYFUNCTION("""COMPUTED_VALUE"""),45749.66666666667)</f>
        <v>45749.66667</v>
      </c>
      <c r="K315" s="1">
        <f>IFERROR(__xludf.DUMMYFUNCTION("""COMPUTED_VALUE"""),3141.77)</f>
        <v>3141.77</v>
      </c>
      <c r="M315" s="2">
        <f>IFERROR(__xludf.DUMMYFUNCTION("""COMPUTED_VALUE"""),45749.66666666667)</f>
        <v>45749.66667</v>
      </c>
      <c r="N315" s="1">
        <f>IFERROR(__xludf.DUMMYFUNCTION("""COMPUTED_VALUE"""),2.9657502E7)</f>
        <v>29657502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IFERROR(__xludf.DUMMYFUNCTION("""COMPUTED_VALUE"""),3129.36)</f>
        <v>3129.36</v>
      </c>
      <c r="D316" s="2">
        <f>IFERROR(__xludf.DUMMYFUNCTION("""COMPUTED_VALUE"""),45750.66666666667)</f>
        <v>45750.66667</v>
      </c>
      <c r="E316" s="1">
        <f>IFERROR(__xludf.DUMMYFUNCTION("""COMPUTED_VALUE"""),3246.65)</f>
        <v>3246.65</v>
      </c>
      <c r="G316" s="2">
        <f>IFERROR(__xludf.DUMMYFUNCTION("""COMPUTED_VALUE"""),45750.66666666667)</f>
        <v>45750.66667</v>
      </c>
      <c r="H316" s="1">
        <f>IFERROR(__xludf.DUMMYFUNCTION("""COMPUTED_VALUE"""),3129.36)</f>
        <v>3129.36</v>
      </c>
      <c r="J316" s="2">
        <f>IFERROR(__xludf.DUMMYFUNCTION("""COMPUTED_VALUE"""),45750.66666666667)</f>
        <v>45750.66667</v>
      </c>
      <c r="K316" s="1">
        <f>IFERROR(__xludf.DUMMYFUNCTION("""COMPUTED_VALUE"""),3211.91)</f>
        <v>3211.91</v>
      </c>
      <c r="M316" s="2">
        <f>IFERROR(__xludf.DUMMYFUNCTION("""COMPUTED_VALUE"""),45750.66666666667)</f>
        <v>45750.66667</v>
      </c>
      <c r="N316" s="1">
        <f>IFERROR(__xludf.DUMMYFUNCTION("""COMPUTED_VALUE"""),5.7625093E7)</f>
        <v>57625093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IFERROR(__xludf.DUMMYFUNCTION("""COMPUTED_VALUE"""),3200.92)</f>
        <v>3200.92</v>
      </c>
      <c r="D317" s="2">
        <f>IFERROR(__xludf.DUMMYFUNCTION("""COMPUTED_VALUE"""),45751.66666666667)</f>
        <v>45751.66667</v>
      </c>
      <c r="E317" s="1">
        <f>IFERROR(__xludf.DUMMYFUNCTION("""COMPUTED_VALUE"""),3235.2)</f>
        <v>3235.2</v>
      </c>
      <c r="G317" s="2">
        <f>IFERROR(__xludf.DUMMYFUNCTION("""COMPUTED_VALUE"""),45751.66666666667)</f>
        <v>45751.66667</v>
      </c>
      <c r="H317" s="1">
        <f>IFERROR(__xludf.DUMMYFUNCTION("""COMPUTED_VALUE"""),3085.4)</f>
        <v>3085.4</v>
      </c>
      <c r="J317" s="2">
        <f>IFERROR(__xludf.DUMMYFUNCTION("""COMPUTED_VALUE"""),45751.66666666667)</f>
        <v>45751.66667</v>
      </c>
      <c r="K317" s="1">
        <f>IFERROR(__xludf.DUMMYFUNCTION("""COMPUTED_VALUE"""),3087.1)</f>
        <v>3087.1</v>
      </c>
      <c r="M317" s="2">
        <f>IFERROR(__xludf.DUMMYFUNCTION("""COMPUTED_VALUE"""),45751.66666666667)</f>
        <v>45751.66667</v>
      </c>
      <c r="N317" s="1">
        <f>IFERROR(__xludf.DUMMYFUNCTION("""COMPUTED_VALUE"""),6.9687628E7)</f>
        <v>69687628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IFERROR(__xludf.DUMMYFUNCTION("""COMPUTED_VALUE"""),3073.9)</f>
        <v>3073.9</v>
      </c>
      <c r="D318" s="2">
        <f>IFERROR(__xludf.DUMMYFUNCTION("""COMPUTED_VALUE"""),45754.66666666667)</f>
        <v>45754.66667</v>
      </c>
      <c r="E318" s="1">
        <f>IFERROR(__xludf.DUMMYFUNCTION("""COMPUTED_VALUE"""),3103.4)</f>
        <v>3103.4</v>
      </c>
      <c r="G318" s="2">
        <f>IFERROR(__xludf.DUMMYFUNCTION("""COMPUTED_VALUE"""),45754.66666666667)</f>
        <v>45754.66667</v>
      </c>
      <c r="H318" s="1">
        <f>IFERROR(__xludf.DUMMYFUNCTION("""COMPUTED_VALUE"""),2974.2)</f>
        <v>2974.2</v>
      </c>
      <c r="J318" s="2">
        <f>IFERROR(__xludf.DUMMYFUNCTION("""COMPUTED_VALUE"""),45754.66666666667)</f>
        <v>45754.66667</v>
      </c>
      <c r="K318" s="1">
        <f>IFERROR(__xludf.DUMMYFUNCTION("""COMPUTED_VALUE"""),3072.21)</f>
        <v>3072.21</v>
      </c>
      <c r="M318" s="2">
        <f>IFERROR(__xludf.DUMMYFUNCTION("""COMPUTED_VALUE"""),45754.66666666667)</f>
        <v>45754.66667</v>
      </c>
      <c r="N318" s="1">
        <f>IFERROR(__xludf.DUMMYFUNCTION("""COMPUTED_VALUE"""),6.0636962E7)</f>
        <v>60636962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IFERROR(__xludf.DUMMYFUNCTION("""COMPUTED_VALUE"""),3086.37)</f>
        <v>3086.37</v>
      </c>
      <c r="D319" s="2">
        <f>IFERROR(__xludf.DUMMYFUNCTION("""COMPUTED_VALUE"""),45755.66666666667)</f>
        <v>45755.66667</v>
      </c>
      <c r="E319" s="1">
        <f>IFERROR(__xludf.DUMMYFUNCTION("""COMPUTED_VALUE"""),3304.61)</f>
        <v>3304.61</v>
      </c>
      <c r="G319" s="2">
        <f>IFERROR(__xludf.DUMMYFUNCTION("""COMPUTED_VALUE"""),45755.66666666667)</f>
        <v>45755.66667</v>
      </c>
      <c r="H319" s="1">
        <f>IFERROR(__xludf.DUMMYFUNCTION("""COMPUTED_VALUE"""),3086.37)</f>
        <v>3086.37</v>
      </c>
      <c r="J319" s="2">
        <f>IFERROR(__xludf.DUMMYFUNCTION("""COMPUTED_VALUE"""),45755.66666666667)</f>
        <v>45755.66667</v>
      </c>
      <c r="K319" s="1">
        <f>IFERROR(__xludf.DUMMYFUNCTION("""COMPUTED_VALUE"""),3171.37)</f>
        <v>3171.37</v>
      </c>
      <c r="M319" s="2">
        <f>IFERROR(__xludf.DUMMYFUNCTION("""COMPUTED_VALUE"""),45755.66666666667)</f>
        <v>45755.66667</v>
      </c>
      <c r="N319" s="1">
        <f>IFERROR(__xludf.DUMMYFUNCTION("""COMPUTED_VALUE"""),7.7178722E7)</f>
        <v>77178722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IFERROR(__xludf.DUMMYFUNCTION("""COMPUTED_VALUE"""),3159.42)</f>
        <v>3159.42</v>
      </c>
      <c r="D320" s="2">
        <f>IFERROR(__xludf.DUMMYFUNCTION("""COMPUTED_VALUE"""),45756.66666666667)</f>
        <v>45756.66667</v>
      </c>
      <c r="E320" s="1">
        <f>IFERROR(__xludf.DUMMYFUNCTION("""COMPUTED_VALUE"""),3338.98)</f>
        <v>3338.98</v>
      </c>
      <c r="G320" s="2">
        <f>IFERROR(__xludf.DUMMYFUNCTION("""COMPUTED_VALUE"""),45756.66666666667)</f>
        <v>45756.66667</v>
      </c>
      <c r="H320" s="1">
        <f>IFERROR(__xludf.DUMMYFUNCTION("""COMPUTED_VALUE"""),3157.86)</f>
        <v>3157.86</v>
      </c>
      <c r="J320" s="2">
        <f>IFERROR(__xludf.DUMMYFUNCTION("""COMPUTED_VALUE"""),45756.66666666667)</f>
        <v>45756.66667</v>
      </c>
      <c r="K320" s="1">
        <f>IFERROR(__xludf.DUMMYFUNCTION("""COMPUTED_VALUE"""),3288.37)</f>
        <v>3288.37</v>
      </c>
      <c r="M320" s="2">
        <f>IFERROR(__xludf.DUMMYFUNCTION("""COMPUTED_VALUE"""),45756.66666666667)</f>
        <v>45756.66667</v>
      </c>
      <c r="N320" s="1">
        <f>IFERROR(__xludf.DUMMYFUNCTION("""COMPUTED_VALUE"""),7.6791198E7)</f>
        <v>76791198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IFERROR(__xludf.DUMMYFUNCTION("""COMPUTED_VALUE"""),3285.39)</f>
        <v>3285.39</v>
      </c>
      <c r="D321" s="2">
        <f>IFERROR(__xludf.DUMMYFUNCTION("""COMPUTED_VALUE"""),45757.66666666667)</f>
        <v>45757.66667</v>
      </c>
      <c r="E321" s="1">
        <f>IFERROR(__xludf.DUMMYFUNCTION("""COMPUTED_VALUE"""),3367.81)</f>
        <v>3367.81</v>
      </c>
      <c r="G321" s="2">
        <f>IFERROR(__xludf.DUMMYFUNCTION("""COMPUTED_VALUE"""),45757.66666666667)</f>
        <v>45757.66667</v>
      </c>
      <c r="H321" s="1">
        <f>IFERROR(__xludf.DUMMYFUNCTION("""COMPUTED_VALUE"""),3259.32)</f>
        <v>3259.32</v>
      </c>
      <c r="J321" s="2">
        <f>IFERROR(__xludf.DUMMYFUNCTION("""COMPUTED_VALUE"""),45757.66666666667)</f>
        <v>45757.66667</v>
      </c>
      <c r="K321" s="1">
        <f>IFERROR(__xludf.DUMMYFUNCTION("""COMPUTED_VALUE"""),3321.49)</f>
        <v>3321.49</v>
      </c>
      <c r="M321" s="2">
        <f>IFERROR(__xludf.DUMMYFUNCTION("""COMPUTED_VALUE"""),45757.66666666667)</f>
        <v>45757.66667</v>
      </c>
      <c r="N321" s="1">
        <f>IFERROR(__xludf.DUMMYFUNCTION("""COMPUTED_VALUE"""),5.9179471E7)</f>
        <v>59179471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IFERROR(__xludf.DUMMYFUNCTION("""COMPUTED_VALUE"""),3317.45)</f>
        <v>3317.45</v>
      </c>
      <c r="D322" s="2">
        <f>IFERROR(__xludf.DUMMYFUNCTION("""COMPUTED_VALUE"""),45758.66666666667)</f>
        <v>45758.66667</v>
      </c>
      <c r="E322" s="1">
        <f>IFERROR(__xludf.DUMMYFUNCTION("""COMPUTED_VALUE"""),3374.95)</f>
        <v>3374.95</v>
      </c>
      <c r="G322" s="2">
        <f>IFERROR(__xludf.DUMMYFUNCTION("""COMPUTED_VALUE"""),45758.66666666667)</f>
        <v>45758.66667</v>
      </c>
      <c r="H322" s="1">
        <f>IFERROR(__xludf.DUMMYFUNCTION("""COMPUTED_VALUE"""),3292.76)</f>
        <v>3292.76</v>
      </c>
      <c r="J322" s="2">
        <f>IFERROR(__xludf.DUMMYFUNCTION("""COMPUTED_VALUE"""),45758.66666666667)</f>
        <v>45758.66667</v>
      </c>
      <c r="K322" s="1">
        <f>IFERROR(__xludf.DUMMYFUNCTION("""COMPUTED_VALUE"""),3349.1)</f>
        <v>3349.1</v>
      </c>
      <c r="M322" s="2">
        <f>IFERROR(__xludf.DUMMYFUNCTION("""COMPUTED_VALUE"""),45758.66666666667)</f>
        <v>45758.66667</v>
      </c>
      <c r="N322" s="1">
        <f>IFERROR(__xludf.DUMMYFUNCTION("""COMPUTED_VALUE"""),5.0503225E7)</f>
        <v>50503225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IFERROR(__xludf.DUMMYFUNCTION("""COMPUTED_VALUE"""),3357.21)</f>
        <v>3357.21</v>
      </c>
      <c r="D323" s="2">
        <f>IFERROR(__xludf.DUMMYFUNCTION("""COMPUTED_VALUE"""),45761.66666666667)</f>
        <v>45761.66667</v>
      </c>
      <c r="E323" s="1">
        <f>IFERROR(__xludf.DUMMYFUNCTION("""COMPUTED_VALUE"""),3357.21)</f>
        <v>3357.21</v>
      </c>
      <c r="G323" s="2">
        <f>IFERROR(__xludf.DUMMYFUNCTION("""COMPUTED_VALUE"""),45761.66666666667)</f>
        <v>45761.66667</v>
      </c>
      <c r="H323" s="1">
        <f>IFERROR(__xludf.DUMMYFUNCTION("""COMPUTED_VALUE"""),3284.32)</f>
        <v>3284.32</v>
      </c>
      <c r="J323" s="2">
        <f>IFERROR(__xludf.DUMMYFUNCTION("""COMPUTED_VALUE"""),45761.66666666667)</f>
        <v>45761.66667</v>
      </c>
      <c r="K323" s="1">
        <f>IFERROR(__xludf.DUMMYFUNCTION("""COMPUTED_VALUE"""),3321.43)</f>
        <v>3321.43</v>
      </c>
      <c r="M323" s="2">
        <f>IFERROR(__xludf.DUMMYFUNCTION("""COMPUTED_VALUE"""),45761.66666666667)</f>
        <v>45761.66667</v>
      </c>
      <c r="N323" s="1">
        <f>IFERROR(__xludf.DUMMYFUNCTION("""COMPUTED_VALUE"""),4.2810383E7)</f>
        <v>42810383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IFERROR(__xludf.DUMMYFUNCTION("""COMPUTED_VALUE"""),3321.72)</f>
        <v>3321.72</v>
      </c>
      <c r="D324" s="2">
        <f>IFERROR(__xludf.DUMMYFUNCTION("""COMPUTED_VALUE"""),45762.66666666667)</f>
        <v>45762.66667</v>
      </c>
      <c r="E324" s="1">
        <f>IFERROR(__xludf.DUMMYFUNCTION("""COMPUTED_VALUE"""),3331.03)</f>
        <v>3331.03</v>
      </c>
      <c r="G324" s="2">
        <f>IFERROR(__xludf.DUMMYFUNCTION("""COMPUTED_VALUE"""),45762.66666666667)</f>
        <v>45762.66667</v>
      </c>
      <c r="H324" s="1">
        <f>IFERROR(__xludf.DUMMYFUNCTION("""COMPUTED_VALUE"""),3295.24)</f>
        <v>3295.24</v>
      </c>
      <c r="J324" s="2">
        <f>IFERROR(__xludf.DUMMYFUNCTION("""COMPUTED_VALUE"""),45762.66666666667)</f>
        <v>45762.66667</v>
      </c>
      <c r="K324" s="1">
        <f>IFERROR(__xludf.DUMMYFUNCTION("""COMPUTED_VALUE"""),3298.27)</f>
        <v>3298.27</v>
      </c>
      <c r="M324" s="2">
        <f>IFERROR(__xludf.DUMMYFUNCTION("""COMPUTED_VALUE"""),45762.66666666667)</f>
        <v>45762.66667</v>
      </c>
      <c r="N324" s="1">
        <f>IFERROR(__xludf.DUMMYFUNCTION("""COMPUTED_VALUE"""),3.6908543E7)</f>
        <v>36908543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IFERROR(__xludf.DUMMYFUNCTION("""COMPUTED_VALUE"""),3304.87)</f>
        <v>3304.87</v>
      </c>
      <c r="D325" s="2">
        <f>IFERROR(__xludf.DUMMYFUNCTION("""COMPUTED_VALUE"""),45763.66666666667)</f>
        <v>45763.66667</v>
      </c>
      <c r="E325" s="1">
        <f>IFERROR(__xludf.DUMMYFUNCTION("""COMPUTED_VALUE"""),3339.47)</f>
        <v>3339.47</v>
      </c>
      <c r="G325" s="2">
        <f>IFERROR(__xludf.DUMMYFUNCTION("""COMPUTED_VALUE"""),45763.66666666667)</f>
        <v>45763.66667</v>
      </c>
      <c r="H325" s="1">
        <f>IFERROR(__xludf.DUMMYFUNCTION("""COMPUTED_VALUE"""),3277.62)</f>
        <v>3277.62</v>
      </c>
      <c r="J325" s="2">
        <f>IFERROR(__xludf.DUMMYFUNCTION("""COMPUTED_VALUE"""),45763.66666666667)</f>
        <v>45763.66667</v>
      </c>
      <c r="K325" s="1">
        <f>IFERROR(__xludf.DUMMYFUNCTION("""COMPUTED_VALUE"""),3290.89)</f>
        <v>3290.89</v>
      </c>
      <c r="M325" s="2">
        <f>IFERROR(__xludf.DUMMYFUNCTION("""COMPUTED_VALUE"""),45763.66666666667)</f>
        <v>45763.66667</v>
      </c>
      <c r="N325" s="1">
        <f>IFERROR(__xludf.DUMMYFUNCTION("""COMPUTED_VALUE"""),3.8110523E7)</f>
        <v>38110523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IFERROR(__xludf.DUMMYFUNCTION("""COMPUTED_VALUE"""),3241.66)</f>
        <v>3241.66</v>
      </c>
      <c r="D326" s="2">
        <f>IFERROR(__xludf.DUMMYFUNCTION("""COMPUTED_VALUE"""),45764.66666666667)</f>
        <v>45764.66667</v>
      </c>
      <c r="E326" s="1">
        <f>IFERROR(__xludf.DUMMYFUNCTION("""COMPUTED_VALUE"""),3241.66)</f>
        <v>3241.66</v>
      </c>
      <c r="G326" s="2">
        <f>IFERROR(__xludf.DUMMYFUNCTION("""COMPUTED_VALUE"""),45764.66666666667)</f>
        <v>45764.66667</v>
      </c>
      <c r="H326" s="1">
        <f>IFERROR(__xludf.DUMMYFUNCTION("""COMPUTED_VALUE"""),2883.74)</f>
        <v>2883.74</v>
      </c>
      <c r="J326" s="2">
        <f>IFERROR(__xludf.DUMMYFUNCTION("""COMPUTED_VALUE"""),45764.66666666667)</f>
        <v>45764.66667</v>
      </c>
      <c r="K326" s="1">
        <f>IFERROR(__xludf.DUMMYFUNCTION("""COMPUTED_VALUE"""),2911.16)</f>
        <v>2911.16</v>
      </c>
      <c r="M326" s="2">
        <f>IFERROR(__xludf.DUMMYFUNCTION("""COMPUTED_VALUE"""),45764.66666666667)</f>
        <v>45764.66667</v>
      </c>
      <c r="N326" s="1">
        <f>IFERROR(__xludf.DUMMYFUNCTION("""COMPUTED_VALUE"""),8.4480486E7)</f>
        <v>84480486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IFERROR(__xludf.DUMMYFUNCTION("""COMPUTED_VALUE"""),2895.4)</f>
        <v>2895.4</v>
      </c>
      <c r="D327" s="2">
        <f>IFERROR(__xludf.DUMMYFUNCTION("""COMPUTED_VALUE"""),45768.66666666667)</f>
        <v>45768.66667</v>
      </c>
      <c r="E327" s="1">
        <f>IFERROR(__xludf.DUMMYFUNCTION("""COMPUTED_VALUE"""),2905.66)</f>
        <v>2905.66</v>
      </c>
      <c r="G327" s="2">
        <f>IFERROR(__xludf.DUMMYFUNCTION("""COMPUTED_VALUE"""),45768.66666666667)</f>
        <v>45768.66667</v>
      </c>
      <c r="H327" s="1">
        <f>IFERROR(__xludf.DUMMYFUNCTION("""COMPUTED_VALUE"""),2760.79)</f>
        <v>2760.79</v>
      </c>
      <c r="J327" s="2">
        <f>IFERROR(__xludf.DUMMYFUNCTION("""COMPUTED_VALUE"""),45768.66666666667)</f>
        <v>45768.66667</v>
      </c>
      <c r="K327" s="1">
        <f>IFERROR(__xludf.DUMMYFUNCTION("""COMPUTED_VALUE"""),2765.26)</f>
        <v>2765.26</v>
      </c>
      <c r="M327" s="2">
        <f>IFERROR(__xludf.DUMMYFUNCTION("""COMPUTED_VALUE"""),45768.66666666667)</f>
        <v>45768.66667</v>
      </c>
      <c r="N327" s="1">
        <f>IFERROR(__xludf.DUMMYFUNCTION("""COMPUTED_VALUE"""),5.8012542E7)</f>
        <v>58012542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IFERROR(__xludf.DUMMYFUNCTION("""COMPUTED_VALUE"""),2772.68)</f>
        <v>2772.68</v>
      </c>
      <c r="D328" s="2">
        <f>IFERROR(__xludf.DUMMYFUNCTION("""COMPUTED_VALUE"""),45769.66666666667)</f>
        <v>45769.66667</v>
      </c>
      <c r="E328" s="1">
        <f>IFERROR(__xludf.DUMMYFUNCTION("""COMPUTED_VALUE"""),2821.26)</f>
        <v>2821.26</v>
      </c>
      <c r="G328" s="2">
        <f>IFERROR(__xludf.DUMMYFUNCTION("""COMPUTED_VALUE"""),45769.66666666667)</f>
        <v>45769.66667</v>
      </c>
      <c r="H328" s="1">
        <f>IFERROR(__xludf.DUMMYFUNCTION("""COMPUTED_VALUE"""),2752.25)</f>
        <v>2752.25</v>
      </c>
      <c r="J328" s="2">
        <f>IFERROR(__xludf.DUMMYFUNCTION("""COMPUTED_VALUE"""),45769.66666666667)</f>
        <v>45769.66667</v>
      </c>
      <c r="K328" s="1">
        <f>IFERROR(__xludf.DUMMYFUNCTION("""COMPUTED_VALUE"""),2816.23)</f>
        <v>2816.23</v>
      </c>
      <c r="M328" s="2">
        <f>IFERROR(__xludf.DUMMYFUNCTION("""COMPUTED_VALUE"""),45769.66666666667)</f>
        <v>45769.66667</v>
      </c>
      <c r="N328" s="1">
        <f>IFERROR(__xludf.DUMMYFUNCTION("""COMPUTED_VALUE"""),5.0227376E7)</f>
        <v>50227376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IFERROR(__xludf.DUMMYFUNCTION("""COMPUTED_VALUE"""),2825.99)</f>
        <v>2825.99</v>
      </c>
      <c r="D329" s="2">
        <f>IFERROR(__xludf.DUMMYFUNCTION("""COMPUTED_VALUE"""),45770.66666666667)</f>
        <v>45770.66667</v>
      </c>
      <c r="E329" s="1">
        <f>IFERROR(__xludf.DUMMYFUNCTION("""COMPUTED_VALUE"""),2889.89)</f>
        <v>2889.89</v>
      </c>
      <c r="G329" s="2">
        <f>IFERROR(__xludf.DUMMYFUNCTION("""COMPUTED_VALUE"""),45770.66666666667)</f>
        <v>45770.66667</v>
      </c>
      <c r="H329" s="1">
        <f>IFERROR(__xludf.DUMMYFUNCTION("""COMPUTED_VALUE"""),2818.38)</f>
        <v>2818.38</v>
      </c>
      <c r="J329" s="2">
        <f>IFERROR(__xludf.DUMMYFUNCTION("""COMPUTED_VALUE"""),45770.66666666667)</f>
        <v>45770.66667</v>
      </c>
      <c r="K329" s="1">
        <f>IFERROR(__xludf.DUMMYFUNCTION("""COMPUTED_VALUE"""),2848.53)</f>
        <v>2848.53</v>
      </c>
      <c r="M329" s="2">
        <f>IFERROR(__xludf.DUMMYFUNCTION("""COMPUTED_VALUE"""),45770.66666666667)</f>
        <v>45770.66667</v>
      </c>
      <c r="N329" s="1">
        <f>IFERROR(__xludf.DUMMYFUNCTION("""COMPUTED_VALUE"""),5.0359715E7)</f>
        <v>50359715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IFERROR(__xludf.DUMMYFUNCTION("""COMPUTED_VALUE"""),2850.06)</f>
        <v>2850.06</v>
      </c>
      <c r="D330" s="2">
        <f>IFERROR(__xludf.DUMMYFUNCTION("""COMPUTED_VALUE"""),45771.66666666667)</f>
        <v>45771.66667</v>
      </c>
      <c r="E330" s="1">
        <f>IFERROR(__xludf.DUMMYFUNCTION("""COMPUTED_VALUE"""),2852.98)</f>
        <v>2852.98</v>
      </c>
      <c r="G330" s="2">
        <f>IFERROR(__xludf.DUMMYFUNCTION("""COMPUTED_VALUE"""),45771.66666666667)</f>
        <v>45771.66667</v>
      </c>
      <c r="H330" s="1">
        <f>IFERROR(__xludf.DUMMYFUNCTION("""COMPUTED_VALUE"""),2826.21)</f>
        <v>2826.21</v>
      </c>
      <c r="J330" s="2">
        <f>IFERROR(__xludf.DUMMYFUNCTION("""COMPUTED_VALUE"""),45771.66666666667)</f>
        <v>45771.66667</v>
      </c>
      <c r="K330" s="1">
        <f>IFERROR(__xludf.DUMMYFUNCTION("""COMPUTED_VALUE"""),2848.43)</f>
        <v>2848.43</v>
      </c>
      <c r="M330" s="2">
        <f>IFERROR(__xludf.DUMMYFUNCTION("""COMPUTED_VALUE"""),45771.66666666667)</f>
        <v>45771.66667</v>
      </c>
      <c r="N330" s="1">
        <f>IFERROR(__xludf.DUMMYFUNCTION("""COMPUTED_VALUE"""),4.3064334E7)</f>
        <v>43064334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IFERROR(__xludf.DUMMYFUNCTION("""COMPUTED_VALUE"""),2854.61)</f>
        <v>2854.61</v>
      </c>
      <c r="D331" s="2">
        <f>IFERROR(__xludf.DUMMYFUNCTION("""COMPUTED_VALUE"""),45772.66666666667)</f>
        <v>45772.66667</v>
      </c>
      <c r="E331" s="1">
        <f>IFERROR(__xludf.DUMMYFUNCTION("""COMPUTED_VALUE"""),2854.61)</f>
        <v>2854.61</v>
      </c>
      <c r="G331" s="2">
        <f>IFERROR(__xludf.DUMMYFUNCTION("""COMPUTED_VALUE"""),45772.66666666667)</f>
        <v>45772.66667</v>
      </c>
      <c r="H331" s="1">
        <f>IFERROR(__xludf.DUMMYFUNCTION("""COMPUTED_VALUE"""),2779.09)</f>
        <v>2779.09</v>
      </c>
      <c r="J331" s="2">
        <f>IFERROR(__xludf.DUMMYFUNCTION("""COMPUTED_VALUE"""),45772.66666666667)</f>
        <v>45772.66667</v>
      </c>
      <c r="K331" s="1">
        <f>IFERROR(__xludf.DUMMYFUNCTION("""COMPUTED_VALUE"""),2814.89)</f>
        <v>2814.89</v>
      </c>
      <c r="M331" s="2">
        <f>IFERROR(__xludf.DUMMYFUNCTION("""COMPUTED_VALUE"""),45772.66666666667)</f>
        <v>45772.66667</v>
      </c>
      <c r="N331" s="1">
        <f>IFERROR(__xludf.DUMMYFUNCTION("""COMPUTED_VALUE"""),4.4988405E7)</f>
        <v>44988405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IFERROR(__xludf.DUMMYFUNCTION("""COMPUTED_VALUE"""),2817.68)</f>
        <v>2817.68</v>
      </c>
      <c r="D332" s="2">
        <f>IFERROR(__xludf.DUMMYFUNCTION("""COMPUTED_VALUE"""),45775.66666666667)</f>
        <v>45775.66667</v>
      </c>
      <c r="E332" s="1">
        <f>IFERROR(__xludf.DUMMYFUNCTION("""COMPUTED_VALUE"""),2846.51)</f>
        <v>2846.51</v>
      </c>
      <c r="G332" s="2">
        <f>IFERROR(__xludf.DUMMYFUNCTION("""COMPUTED_VALUE"""),45775.66666666667)</f>
        <v>45775.66667</v>
      </c>
      <c r="H332" s="1">
        <f>IFERROR(__xludf.DUMMYFUNCTION("""COMPUTED_VALUE"""),2791.69)</f>
        <v>2791.69</v>
      </c>
      <c r="J332" s="2">
        <f>IFERROR(__xludf.DUMMYFUNCTION("""COMPUTED_VALUE"""),45775.66666666667)</f>
        <v>45775.66667</v>
      </c>
      <c r="K332" s="1">
        <f>IFERROR(__xludf.DUMMYFUNCTION("""COMPUTED_VALUE"""),2818.72)</f>
        <v>2818.72</v>
      </c>
      <c r="M332" s="2">
        <f>IFERROR(__xludf.DUMMYFUNCTION("""COMPUTED_VALUE"""),45775.66666666667)</f>
        <v>45775.66667</v>
      </c>
      <c r="N332" s="1">
        <f>IFERROR(__xludf.DUMMYFUNCTION("""COMPUTED_VALUE"""),4.5752402E7)</f>
        <v>45752402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IFERROR(__xludf.DUMMYFUNCTION("""COMPUTED_VALUE"""),2816.5)</f>
        <v>2816.5</v>
      </c>
      <c r="D333" s="2">
        <f>IFERROR(__xludf.DUMMYFUNCTION("""COMPUTED_VALUE"""),45776.66666666667)</f>
        <v>45776.66667</v>
      </c>
      <c r="E333" s="1">
        <f>IFERROR(__xludf.DUMMYFUNCTION("""COMPUTED_VALUE"""),2821.6)</f>
        <v>2821.6</v>
      </c>
      <c r="G333" s="2">
        <f>IFERROR(__xludf.DUMMYFUNCTION("""COMPUTED_VALUE"""),45776.66666666667)</f>
        <v>45776.66667</v>
      </c>
      <c r="H333" s="1">
        <f>IFERROR(__xludf.DUMMYFUNCTION("""COMPUTED_VALUE"""),2795.71)</f>
        <v>2795.71</v>
      </c>
      <c r="J333" s="2">
        <f>IFERROR(__xludf.DUMMYFUNCTION("""COMPUTED_VALUE"""),45776.66666666667)</f>
        <v>45776.66667</v>
      </c>
      <c r="K333" s="1">
        <f>IFERROR(__xludf.DUMMYFUNCTION("""COMPUTED_VALUE"""),2805.38)</f>
        <v>2805.38</v>
      </c>
      <c r="M333" s="2">
        <f>IFERROR(__xludf.DUMMYFUNCTION("""COMPUTED_VALUE"""),45776.66666666667)</f>
        <v>45776.66667</v>
      </c>
      <c r="N333" s="1">
        <f>IFERROR(__xludf.DUMMYFUNCTION("""COMPUTED_VALUE"""),5.6595823E7)</f>
        <v>56595823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IFERROR(__xludf.DUMMYFUNCTION("""COMPUTED_VALUE"""),2816.01)</f>
        <v>2816.01</v>
      </c>
      <c r="D334" s="2">
        <f>IFERROR(__xludf.DUMMYFUNCTION("""COMPUTED_VALUE"""),45777.66666666667)</f>
        <v>45777.66667</v>
      </c>
      <c r="E334" s="1">
        <f>IFERROR(__xludf.DUMMYFUNCTION("""COMPUTED_VALUE"""),2839.82)</f>
        <v>2839.82</v>
      </c>
      <c r="G334" s="2">
        <f>IFERROR(__xludf.DUMMYFUNCTION("""COMPUTED_VALUE"""),45777.66666666667)</f>
        <v>45777.66667</v>
      </c>
      <c r="H334" s="1">
        <f>IFERROR(__xludf.DUMMYFUNCTION("""COMPUTED_VALUE"""),2779.13)</f>
        <v>2779.13</v>
      </c>
      <c r="J334" s="2">
        <f>IFERROR(__xludf.DUMMYFUNCTION("""COMPUTED_VALUE"""),45777.66666666667)</f>
        <v>45777.66667</v>
      </c>
      <c r="K334" s="1">
        <f>IFERROR(__xludf.DUMMYFUNCTION("""COMPUTED_VALUE"""),2833.88)</f>
        <v>2833.88</v>
      </c>
      <c r="M334" s="2">
        <f>IFERROR(__xludf.DUMMYFUNCTION("""COMPUTED_VALUE"""),45777.66666666667)</f>
        <v>45777.66667</v>
      </c>
      <c r="N334" s="1">
        <f>IFERROR(__xludf.DUMMYFUNCTION("""COMPUTED_VALUE"""),6.1697703E7)</f>
        <v>61697703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IFERROR(__xludf.DUMMYFUNCTION("""COMPUTED_VALUE"""),2853.65)</f>
        <v>2853.65</v>
      </c>
      <c r="D335" s="2">
        <f>IFERROR(__xludf.DUMMYFUNCTION("""COMPUTED_VALUE"""),45778.66666666667)</f>
        <v>45778.66667</v>
      </c>
      <c r="E335" s="1">
        <f>IFERROR(__xludf.DUMMYFUNCTION("""COMPUTED_VALUE"""),2854.9)</f>
        <v>2854.9</v>
      </c>
      <c r="G335" s="2">
        <f>IFERROR(__xludf.DUMMYFUNCTION("""COMPUTED_VALUE"""),45778.66666666667)</f>
        <v>45778.66667</v>
      </c>
      <c r="H335" s="1">
        <f>IFERROR(__xludf.DUMMYFUNCTION("""COMPUTED_VALUE"""),2792.98)</f>
        <v>2792.98</v>
      </c>
      <c r="J335" s="2">
        <f>IFERROR(__xludf.DUMMYFUNCTION("""COMPUTED_VALUE"""),45778.66666666667)</f>
        <v>45778.66667</v>
      </c>
      <c r="K335" s="1">
        <f>IFERROR(__xludf.DUMMYFUNCTION("""COMPUTED_VALUE"""),2795.88)</f>
        <v>2795.88</v>
      </c>
      <c r="M335" s="2">
        <f>IFERROR(__xludf.DUMMYFUNCTION("""COMPUTED_VALUE"""),45778.66666666667)</f>
        <v>45778.66667</v>
      </c>
      <c r="N335" s="1">
        <f>IFERROR(__xludf.DUMMYFUNCTION("""COMPUTED_VALUE"""),6.4326745E7)</f>
        <v>64326745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IFERROR(__xludf.DUMMYFUNCTION("""COMPUTED_VALUE"""),2813.95)</f>
        <v>2813.95</v>
      </c>
      <c r="D336" s="2">
        <f>IFERROR(__xludf.DUMMYFUNCTION("""COMPUTED_VALUE"""),45779.66666666667)</f>
        <v>45779.66667</v>
      </c>
      <c r="E336" s="1">
        <f>IFERROR(__xludf.DUMMYFUNCTION("""COMPUTED_VALUE"""),2822.02)</f>
        <v>2822.02</v>
      </c>
      <c r="G336" s="2">
        <f>IFERROR(__xludf.DUMMYFUNCTION("""COMPUTED_VALUE"""),45779.66666666667)</f>
        <v>45779.66667</v>
      </c>
      <c r="H336" s="1">
        <f>IFERROR(__xludf.DUMMYFUNCTION("""COMPUTED_VALUE"""),2778.09)</f>
        <v>2778.09</v>
      </c>
      <c r="J336" s="2">
        <f>IFERROR(__xludf.DUMMYFUNCTION("""COMPUTED_VALUE"""),45779.66666666667)</f>
        <v>45779.66667</v>
      </c>
      <c r="K336" s="1">
        <f>IFERROR(__xludf.DUMMYFUNCTION("""COMPUTED_VALUE"""),2799.87)</f>
        <v>2799.87</v>
      </c>
      <c r="M336" s="2">
        <f>IFERROR(__xludf.DUMMYFUNCTION("""COMPUTED_VALUE"""),45779.66666666667)</f>
        <v>45779.66667</v>
      </c>
      <c r="N336" s="1">
        <f>IFERROR(__xludf.DUMMYFUNCTION("""COMPUTED_VALUE"""),5.7391395E7)</f>
        <v>57391395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IFERROR(__xludf.DUMMYFUNCTION("""COMPUTED_VALUE"""),2804.27)</f>
        <v>2804.27</v>
      </c>
      <c r="D337" s="2">
        <f>IFERROR(__xludf.DUMMYFUNCTION("""COMPUTED_VALUE"""),45782.66666666667)</f>
        <v>45782.66667</v>
      </c>
      <c r="E337" s="1">
        <f>IFERROR(__xludf.DUMMYFUNCTION("""COMPUTED_VALUE"""),2836.45)</f>
        <v>2836.45</v>
      </c>
      <c r="G337" s="2">
        <f>IFERROR(__xludf.DUMMYFUNCTION("""COMPUTED_VALUE"""),45782.66666666667)</f>
        <v>45782.66667</v>
      </c>
      <c r="H337" s="1">
        <f>IFERROR(__xludf.DUMMYFUNCTION("""COMPUTED_VALUE"""),2792.85)</f>
        <v>2792.85</v>
      </c>
      <c r="J337" s="2">
        <f>IFERROR(__xludf.DUMMYFUNCTION("""COMPUTED_VALUE"""),45782.66666666667)</f>
        <v>45782.66667</v>
      </c>
      <c r="K337" s="1">
        <f>IFERROR(__xludf.DUMMYFUNCTION("""COMPUTED_VALUE"""),2813.58)</f>
        <v>2813.58</v>
      </c>
      <c r="M337" s="2">
        <f>IFERROR(__xludf.DUMMYFUNCTION("""COMPUTED_VALUE"""),45782.66666666667)</f>
        <v>45782.66667</v>
      </c>
      <c r="N337" s="1">
        <f>IFERROR(__xludf.DUMMYFUNCTION("""COMPUTED_VALUE"""),4.556409E7)</f>
        <v>45564090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IFERROR(__xludf.DUMMYFUNCTION("""COMPUTED_VALUE"""),2803.18)</f>
        <v>2803.18</v>
      </c>
      <c r="D338" s="2">
        <f>IFERROR(__xludf.DUMMYFUNCTION("""COMPUTED_VALUE"""),45783.66666666667)</f>
        <v>45783.66667</v>
      </c>
      <c r="E338" s="1">
        <f>IFERROR(__xludf.DUMMYFUNCTION("""COMPUTED_VALUE"""),2807.8)</f>
        <v>2807.8</v>
      </c>
      <c r="G338" s="2">
        <f>IFERROR(__xludf.DUMMYFUNCTION("""COMPUTED_VALUE"""),45783.66666666667)</f>
        <v>45783.66667</v>
      </c>
      <c r="H338" s="1">
        <f>IFERROR(__xludf.DUMMYFUNCTION("""COMPUTED_VALUE"""),2770.55)</f>
        <v>2770.55</v>
      </c>
      <c r="J338" s="2">
        <f>IFERROR(__xludf.DUMMYFUNCTION("""COMPUTED_VALUE"""),45783.66666666667)</f>
        <v>45783.66667</v>
      </c>
      <c r="K338" s="1">
        <f>IFERROR(__xludf.DUMMYFUNCTION("""COMPUTED_VALUE"""),2780.28)</f>
        <v>2780.28</v>
      </c>
      <c r="M338" s="2">
        <f>IFERROR(__xludf.DUMMYFUNCTION("""COMPUTED_VALUE"""),45783.66666666667)</f>
        <v>45783.66667</v>
      </c>
      <c r="N338" s="1">
        <f>IFERROR(__xludf.DUMMYFUNCTION("""COMPUTED_VALUE"""),4.2617886E7)</f>
        <v>42617886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IFERROR(__xludf.DUMMYFUNCTION("""COMPUTED_VALUE"""),2787.36)</f>
        <v>2787.36</v>
      </c>
      <c r="D339" s="2">
        <f>IFERROR(__xludf.DUMMYFUNCTION("""COMPUTED_VALUE"""),45784.66666666667)</f>
        <v>45784.66667</v>
      </c>
      <c r="E339" s="1">
        <f>IFERROR(__xludf.DUMMYFUNCTION("""COMPUTED_VALUE"""),2796.18)</f>
        <v>2796.18</v>
      </c>
      <c r="G339" s="2">
        <f>IFERROR(__xludf.DUMMYFUNCTION("""COMPUTED_VALUE"""),45784.66666666667)</f>
        <v>45784.66667</v>
      </c>
      <c r="H339" s="1">
        <f>IFERROR(__xludf.DUMMYFUNCTION("""COMPUTED_VALUE"""),2763.87)</f>
        <v>2763.87</v>
      </c>
      <c r="J339" s="2">
        <f>IFERROR(__xludf.DUMMYFUNCTION("""COMPUTED_VALUE"""),45784.66666666667)</f>
        <v>45784.66667</v>
      </c>
      <c r="K339" s="1">
        <f>IFERROR(__xludf.DUMMYFUNCTION("""COMPUTED_VALUE"""),2790.31)</f>
        <v>2790.31</v>
      </c>
      <c r="M339" s="2">
        <f>IFERROR(__xludf.DUMMYFUNCTION("""COMPUTED_VALUE"""),45784.66666666667)</f>
        <v>45784.66667</v>
      </c>
      <c r="N339" s="1">
        <f>IFERROR(__xludf.DUMMYFUNCTION("""COMPUTED_VALUE"""),4.7280705E7)</f>
        <v>47280705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IFERROR(__xludf.DUMMYFUNCTION("""COMPUTED_VALUE"""),2789.89)</f>
        <v>2789.89</v>
      </c>
      <c r="D340" s="2">
        <f>IFERROR(__xludf.DUMMYFUNCTION("""COMPUTED_VALUE"""),45785.66666666667)</f>
        <v>45785.66667</v>
      </c>
      <c r="E340" s="1">
        <f>IFERROR(__xludf.DUMMYFUNCTION("""COMPUTED_VALUE"""),2801.81)</f>
        <v>2801.81</v>
      </c>
      <c r="G340" s="2">
        <f>IFERROR(__xludf.DUMMYFUNCTION("""COMPUTED_VALUE"""),45785.66666666667)</f>
        <v>45785.66667</v>
      </c>
      <c r="H340" s="1">
        <f>IFERROR(__xludf.DUMMYFUNCTION("""COMPUTED_VALUE"""),2768.89)</f>
        <v>2768.89</v>
      </c>
      <c r="J340" s="2">
        <f>IFERROR(__xludf.DUMMYFUNCTION("""COMPUTED_VALUE"""),45785.66666666667)</f>
        <v>45785.66667</v>
      </c>
      <c r="K340" s="1">
        <f>IFERROR(__xludf.DUMMYFUNCTION("""COMPUTED_VALUE"""),2768.9)</f>
        <v>2768.9</v>
      </c>
      <c r="M340" s="2">
        <f>IFERROR(__xludf.DUMMYFUNCTION("""COMPUTED_VALUE"""),45785.66666666667)</f>
        <v>45785.66667</v>
      </c>
      <c r="N340" s="1">
        <f>IFERROR(__xludf.DUMMYFUNCTION("""COMPUTED_VALUE"""),4.9544658E7)</f>
        <v>49544658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IFERROR(__xludf.DUMMYFUNCTION("""COMPUTED_VALUE"""),2770.0)</f>
        <v>2770</v>
      </c>
      <c r="D341" s="2">
        <f>IFERROR(__xludf.DUMMYFUNCTION("""COMPUTED_VALUE"""),45786.66666666667)</f>
        <v>45786.66667</v>
      </c>
      <c r="E341" s="1">
        <f>IFERROR(__xludf.DUMMYFUNCTION("""COMPUTED_VALUE"""),2773.57)</f>
        <v>2773.57</v>
      </c>
      <c r="G341" s="2">
        <f>IFERROR(__xludf.DUMMYFUNCTION("""COMPUTED_VALUE"""),45786.66666666667)</f>
        <v>45786.66667</v>
      </c>
      <c r="H341" s="1">
        <f>IFERROR(__xludf.DUMMYFUNCTION("""COMPUTED_VALUE"""),2737.85)</f>
        <v>2737.85</v>
      </c>
      <c r="J341" s="2">
        <f>IFERROR(__xludf.DUMMYFUNCTION("""COMPUTED_VALUE"""),45786.66666666667)</f>
        <v>45786.66667</v>
      </c>
      <c r="K341" s="1">
        <f>IFERROR(__xludf.DUMMYFUNCTION("""COMPUTED_VALUE"""),2743.65)</f>
        <v>2743.65</v>
      </c>
      <c r="M341" s="2">
        <f>IFERROR(__xludf.DUMMYFUNCTION("""COMPUTED_VALUE"""),45786.66666666667)</f>
        <v>45786.66667</v>
      </c>
      <c r="N341" s="1">
        <f>IFERROR(__xludf.DUMMYFUNCTION("""COMPUTED_VALUE"""),3.7864085E7)</f>
        <v>37864085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IFERROR(__xludf.DUMMYFUNCTION("""COMPUTED_VALUE"""),2754.56)</f>
        <v>2754.56</v>
      </c>
      <c r="D342" s="2">
        <f>IFERROR(__xludf.DUMMYFUNCTION("""COMPUTED_VALUE"""),45789.66666666667)</f>
        <v>45789.66667</v>
      </c>
      <c r="E342" s="1">
        <f>IFERROR(__xludf.DUMMYFUNCTION("""COMPUTED_VALUE"""),2789.26)</f>
        <v>2789.26</v>
      </c>
      <c r="G342" s="2">
        <f>IFERROR(__xludf.DUMMYFUNCTION("""COMPUTED_VALUE"""),45789.66666666667)</f>
        <v>45789.66667</v>
      </c>
      <c r="H342" s="1">
        <f>IFERROR(__xludf.DUMMYFUNCTION("""COMPUTED_VALUE"""),2709.62)</f>
        <v>2709.62</v>
      </c>
      <c r="J342" s="2">
        <f>IFERROR(__xludf.DUMMYFUNCTION("""COMPUTED_VALUE"""),45789.66666666667)</f>
        <v>45789.66667</v>
      </c>
      <c r="K342" s="1">
        <f>IFERROR(__xludf.DUMMYFUNCTION("""COMPUTED_VALUE"""),2741.76)</f>
        <v>2741.76</v>
      </c>
      <c r="M342" s="2">
        <f>IFERROR(__xludf.DUMMYFUNCTION("""COMPUTED_VALUE"""),45789.66666666667)</f>
        <v>45789.66667</v>
      </c>
      <c r="N342" s="1">
        <f>IFERROR(__xludf.DUMMYFUNCTION("""COMPUTED_VALUE"""),6.9721654E7)</f>
        <v>69721654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IFERROR(__xludf.DUMMYFUNCTION("""COMPUTED_VALUE"""),2715.34)</f>
        <v>2715.34</v>
      </c>
      <c r="D343" s="2">
        <f>IFERROR(__xludf.DUMMYFUNCTION("""COMPUTED_VALUE"""),45790.66666666667)</f>
        <v>45790.66667</v>
      </c>
      <c r="E343" s="1">
        <f>IFERROR(__xludf.DUMMYFUNCTION("""COMPUTED_VALUE"""),2715.34)</f>
        <v>2715.34</v>
      </c>
      <c r="G343" s="2">
        <f>IFERROR(__xludf.DUMMYFUNCTION("""COMPUTED_VALUE"""),45790.66666666667)</f>
        <v>45790.66667</v>
      </c>
      <c r="H343" s="1">
        <f>IFERROR(__xludf.DUMMYFUNCTION("""COMPUTED_VALUE"""),2483.49)</f>
        <v>2483.49</v>
      </c>
      <c r="J343" s="2">
        <f>IFERROR(__xludf.DUMMYFUNCTION("""COMPUTED_VALUE"""),45790.66666666667)</f>
        <v>45790.66667</v>
      </c>
      <c r="K343" s="1">
        <f>IFERROR(__xludf.DUMMYFUNCTION("""COMPUTED_VALUE"""),2487.66)</f>
        <v>2487.66</v>
      </c>
      <c r="M343" s="2">
        <f>IFERROR(__xludf.DUMMYFUNCTION("""COMPUTED_VALUE"""),45790.66666666667)</f>
        <v>45790.66667</v>
      </c>
      <c r="N343" s="1">
        <f>IFERROR(__xludf.DUMMYFUNCTION("""COMPUTED_VALUE"""),1.26579937E8)</f>
        <v>126579937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IFERROR(__xludf.DUMMYFUNCTION("""COMPUTED_VALUE"""),2503.59)</f>
        <v>2503.59</v>
      </c>
      <c r="D344" s="2">
        <f>IFERROR(__xludf.DUMMYFUNCTION("""COMPUTED_VALUE"""),45791.66666666667)</f>
        <v>45791.66667</v>
      </c>
      <c r="E344" s="1">
        <f>IFERROR(__xludf.DUMMYFUNCTION("""COMPUTED_VALUE"""),2535.15)</f>
        <v>2535.15</v>
      </c>
      <c r="G344" s="2">
        <f>IFERROR(__xludf.DUMMYFUNCTION("""COMPUTED_VALUE"""),45791.66666666667)</f>
        <v>45791.66667</v>
      </c>
      <c r="H344" s="1">
        <f>IFERROR(__xludf.DUMMYFUNCTION("""COMPUTED_VALUE"""),2470.96)</f>
        <v>2470.96</v>
      </c>
      <c r="J344" s="2">
        <f>IFERROR(__xludf.DUMMYFUNCTION("""COMPUTED_VALUE"""),45791.66666666667)</f>
        <v>45791.66667</v>
      </c>
      <c r="K344" s="1">
        <f>IFERROR(__xludf.DUMMYFUNCTION("""COMPUTED_VALUE"""),2474.63)</f>
        <v>2474.63</v>
      </c>
      <c r="M344" s="2">
        <f>IFERROR(__xludf.DUMMYFUNCTION("""COMPUTED_VALUE"""),45791.66666666667)</f>
        <v>45791.66667</v>
      </c>
      <c r="N344" s="1">
        <f>IFERROR(__xludf.DUMMYFUNCTION("""COMPUTED_VALUE"""),8.5815409E7)</f>
        <v>85815409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IFERROR(__xludf.DUMMYFUNCTION("""COMPUTED_VALUE"""),2382.34)</f>
        <v>2382.34</v>
      </c>
      <c r="D345" s="2">
        <f>IFERROR(__xludf.DUMMYFUNCTION("""COMPUTED_VALUE"""),45792.66666666667)</f>
        <v>45792.66667</v>
      </c>
      <c r="E345" s="1">
        <f>IFERROR(__xludf.DUMMYFUNCTION("""COMPUTED_VALUE"""),2416.71)</f>
        <v>2416.71</v>
      </c>
      <c r="G345" s="2">
        <f>IFERROR(__xludf.DUMMYFUNCTION("""COMPUTED_VALUE"""),45792.66666666667)</f>
        <v>45792.66667</v>
      </c>
      <c r="H345" s="1">
        <f>IFERROR(__xludf.DUMMYFUNCTION("""COMPUTED_VALUE"""),2283.3)</f>
        <v>2283.3</v>
      </c>
      <c r="J345" s="2">
        <f>IFERROR(__xludf.DUMMYFUNCTION("""COMPUTED_VALUE"""),45792.66666666667)</f>
        <v>45792.66667</v>
      </c>
      <c r="K345" s="1">
        <f>IFERROR(__xludf.DUMMYFUNCTION("""COMPUTED_VALUE"""),2416.18)</f>
        <v>2416.18</v>
      </c>
      <c r="M345" s="2">
        <f>IFERROR(__xludf.DUMMYFUNCTION("""COMPUTED_VALUE"""),45792.66666666667)</f>
        <v>45792.66667</v>
      </c>
      <c r="N345" s="1">
        <f>IFERROR(__xludf.DUMMYFUNCTION("""COMPUTED_VALUE"""),1.74176385E8)</f>
        <v>174176385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IFERROR(__xludf.DUMMYFUNCTION("""COMPUTED_VALUE"""),2426.12)</f>
        <v>2426.12</v>
      </c>
      <c r="D346" s="2">
        <f>IFERROR(__xludf.DUMMYFUNCTION("""COMPUTED_VALUE"""),45793.66666666667)</f>
        <v>45793.66667</v>
      </c>
      <c r="E346" s="1">
        <f>IFERROR(__xludf.DUMMYFUNCTION("""COMPUTED_VALUE"""),2508.75)</f>
        <v>2508.75</v>
      </c>
      <c r="G346" s="2">
        <f>IFERROR(__xludf.DUMMYFUNCTION("""COMPUTED_VALUE"""),45793.66666666667)</f>
        <v>45793.66667</v>
      </c>
      <c r="H346" s="1">
        <f>IFERROR(__xludf.DUMMYFUNCTION("""COMPUTED_VALUE"""),2409.84)</f>
        <v>2409.84</v>
      </c>
      <c r="J346" s="2">
        <f>IFERROR(__xludf.DUMMYFUNCTION("""COMPUTED_VALUE"""),45793.66666666667)</f>
        <v>45793.66667</v>
      </c>
      <c r="K346" s="1">
        <f>IFERROR(__xludf.DUMMYFUNCTION("""COMPUTED_VALUE"""),2502.59)</f>
        <v>2502.59</v>
      </c>
      <c r="M346" s="2">
        <f>IFERROR(__xludf.DUMMYFUNCTION("""COMPUTED_VALUE"""),45793.66666666667)</f>
        <v>45793.66667</v>
      </c>
      <c r="N346" s="1">
        <f>IFERROR(__xludf.DUMMYFUNCTION("""COMPUTED_VALUE"""),1.27892557E8)</f>
        <v>127892557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IFERROR(__xludf.DUMMYFUNCTION("""COMPUTED_VALUE"""),2535.25)</f>
        <v>2535.25</v>
      </c>
      <c r="D347" s="2">
        <f>IFERROR(__xludf.DUMMYFUNCTION("""COMPUTED_VALUE"""),45796.66666666667)</f>
        <v>45796.66667</v>
      </c>
      <c r="E347" s="1">
        <f>IFERROR(__xludf.DUMMYFUNCTION("""COMPUTED_VALUE"""),2574.28)</f>
        <v>2574.28</v>
      </c>
      <c r="G347" s="2">
        <f>IFERROR(__xludf.DUMMYFUNCTION("""COMPUTED_VALUE"""),45796.66666666667)</f>
        <v>45796.66667</v>
      </c>
      <c r="H347" s="1">
        <f>IFERROR(__xludf.DUMMYFUNCTION("""COMPUTED_VALUE"""),2509.77)</f>
        <v>2509.77</v>
      </c>
      <c r="J347" s="2">
        <f>IFERROR(__xludf.DUMMYFUNCTION("""COMPUTED_VALUE"""),45796.66666666667)</f>
        <v>45796.66667</v>
      </c>
      <c r="K347" s="1">
        <f>IFERROR(__xludf.DUMMYFUNCTION("""COMPUTED_VALUE"""),2571.26)</f>
        <v>2571.26</v>
      </c>
      <c r="M347" s="2">
        <f>IFERROR(__xludf.DUMMYFUNCTION("""COMPUTED_VALUE"""),45796.66666666667)</f>
        <v>45796.66667</v>
      </c>
      <c r="N347" s="1">
        <f>IFERROR(__xludf.DUMMYFUNCTION("""COMPUTED_VALUE"""),9.8969907E7)</f>
        <v>98969907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IFERROR(__xludf.DUMMYFUNCTION("""COMPUTED_VALUE"""),2586.5)</f>
        <v>2586.5</v>
      </c>
      <c r="D348" s="2">
        <f>IFERROR(__xludf.DUMMYFUNCTION("""COMPUTED_VALUE"""),45797.66666666667)</f>
        <v>45797.66667</v>
      </c>
      <c r="E348" s="1">
        <f>IFERROR(__xludf.DUMMYFUNCTION("""COMPUTED_VALUE"""),2614.24)</f>
        <v>2614.24</v>
      </c>
      <c r="G348" s="2">
        <f>IFERROR(__xludf.DUMMYFUNCTION("""COMPUTED_VALUE"""),45797.66666666667)</f>
        <v>45797.66667</v>
      </c>
      <c r="H348" s="1">
        <f>IFERROR(__xludf.DUMMYFUNCTION("""COMPUTED_VALUE"""),2563.89)</f>
        <v>2563.89</v>
      </c>
      <c r="J348" s="2">
        <f>IFERROR(__xludf.DUMMYFUNCTION("""COMPUTED_VALUE"""),45797.66666666667)</f>
        <v>45797.66667</v>
      </c>
      <c r="K348" s="1">
        <f>IFERROR(__xludf.DUMMYFUNCTION("""COMPUTED_VALUE"""),2604.15)</f>
        <v>2604.15</v>
      </c>
      <c r="M348" s="2">
        <f>IFERROR(__xludf.DUMMYFUNCTION("""COMPUTED_VALUE"""),45797.66666666667)</f>
        <v>45797.66667</v>
      </c>
      <c r="N348" s="1">
        <f>IFERROR(__xludf.DUMMYFUNCTION("""COMPUTED_VALUE"""),7.3596607E7)</f>
        <v>73596607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IFERROR(__xludf.DUMMYFUNCTION("""COMPUTED_VALUE"""),2533.49)</f>
        <v>2533.49</v>
      </c>
      <c r="D349" s="2">
        <f>IFERROR(__xludf.DUMMYFUNCTION("""COMPUTED_VALUE"""),45798.66666666667)</f>
        <v>45798.66667</v>
      </c>
      <c r="E349" s="1">
        <f>IFERROR(__xludf.DUMMYFUNCTION("""COMPUTED_VALUE"""),2553.93)</f>
        <v>2553.93</v>
      </c>
      <c r="G349" s="2">
        <f>IFERROR(__xludf.DUMMYFUNCTION("""COMPUTED_VALUE"""),45798.66666666667)</f>
        <v>45798.66667</v>
      </c>
      <c r="H349" s="1">
        <f>IFERROR(__xludf.DUMMYFUNCTION("""COMPUTED_VALUE"""),2508.41)</f>
        <v>2508.41</v>
      </c>
      <c r="J349" s="2">
        <f>IFERROR(__xludf.DUMMYFUNCTION("""COMPUTED_VALUE"""),45798.66666666667)</f>
        <v>45798.66667</v>
      </c>
      <c r="K349" s="1">
        <f>IFERROR(__xludf.DUMMYFUNCTION("""COMPUTED_VALUE"""),2508.41)</f>
        <v>2508.41</v>
      </c>
      <c r="M349" s="2">
        <f>IFERROR(__xludf.DUMMYFUNCTION("""COMPUTED_VALUE"""),45798.66666666667)</f>
        <v>45798.66667</v>
      </c>
      <c r="N349" s="1">
        <f>IFERROR(__xludf.DUMMYFUNCTION("""COMPUTED_VALUE"""),7.7623035E7)</f>
        <v>77623035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IFERROR(__xludf.DUMMYFUNCTION("""COMPUTED_VALUE"""),2466.58)</f>
        <v>2466.58</v>
      </c>
      <c r="D350" s="2">
        <f>IFERROR(__xludf.DUMMYFUNCTION("""COMPUTED_VALUE"""),45799.66666666667)</f>
        <v>45799.66667</v>
      </c>
      <c r="E350" s="1">
        <f>IFERROR(__xludf.DUMMYFUNCTION("""COMPUTED_VALUE"""),2495.82)</f>
        <v>2495.82</v>
      </c>
      <c r="G350" s="2">
        <f>IFERROR(__xludf.DUMMYFUNCTION("""COMPUTED_VALUE"""),45799.66666666667)</f>
        <v>45799.66667</v>
      </c>
      <c r="H350" s="1">
        <f>IFERROR(__xludf.DUMMYFUNCTION("""COMPUTED_VALUE"""),2450.42)</f>
        <v>2450.42</v>
      </c>
      <c r="J350" s="2">
        <f>IFERROR(__xludf.DUMMYFUNCTION("""COMPUTED_VALUE"""),45799.66666666667)</f>
        <v>45799.66667</v>
      </c>
      <c r="K350" s="1">
        <f>IFERROR(__xludf.DUMMYFUNCTION("""COMPUTED_VALUE"""),2452.6)</f>
        <v>2452.6</v>
      </c>
      <c r="M350" s="2">
        <f>IFERROR(__xludf.DUMMYFUNCTION("""COMPUTED_VALUE"""),45799.66666666667)</f>
        <v>45799.66667</v>
      </c>
      <c r="N350" s="1">
        <f>IFERROR(__xludf.DUMMYFUNCTION("""COMPUTED_VALUE"""),6.4271699E7)</f>
        <v>64271699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IFERROR(__xludf.DUMMYFUNCTION("""COMPUTED_VALUE"""),2450.23)</f>
        <v>2450.23</v>
      </c>
      <c r="D351" s="2">
        <f>IFERROR(__xludf.DUMMYFUNCTION("""COMPUTED_VALUE"""),45800.66666666667)</f>
        <v>45800.66667</v>
      </c>
      <c r="E351" s="1">
        <f>IFERROR(__xludf.DUMMYFUNCTION("""COMPUTED_VALUE"""),2461.9)</f>
        <v>2461.9</v>
      </c>
      <c r="G351" s="2">
        <f>IFERROR(__xludf.DUMMYFUNCTION("""COMPUTED_VALUE"""),45800.66666666667)</f>
        <v>45800.66667</v>
      </c>
      <c r="H351" s="1">
        <f>IFERROR(__xludf.DUMMYFUNCTION("""COMPUTED_VALUE"""),2419.42)</f>
        <v>2419.42</v>
      </c>
      <c r="J351" s="2">
        <f>IFERROR(__xludf.DUMMYFUNCTION("""COMPUTED_VALUE"""),45800.66666666667)</f>
        <v>45800.66667</v>
      </c>
      <c r="K351" s="1">
        <f>IFERROR(__xludf.DUMMYFUNCTION("""COMPUTED_VALUE"""),2442.04)</f>
        <v>2442.04</v>
      </c>
      <c r="M351" s="2">
        <f>IFERROR(__xludf.DUMMYFUNCTION("""COMPUTED_VALUE"""),45800.66666666667)</f>
        <v>45800.66667</v>
      </c>
      <c r="N351" s="1">
        <f>IFERROR(__xludf.DUMMYFUNCTION("""COMPUTED_VALUE"""),4.920417E7)</f>
        <v>49204170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IFERROR(__xludf.DUMMYFUNCTION("""COMPUTED_VALUE"""),2463.08)</f>
        <v>2463.08</v>
      </c>
      <c r="D352" s="2">
        <f>IFERROR(__xludf.DUMMYFUNCTION("""COMPUTED_VALUE"""),45804.66666666667)</f>
        <v>45804.66667</v>
      </c>
      <c r="E352" s="1">
        <f>IFERROR(__xludf.DUMMYFUNCTION("""COMPUTED_VALUE"""),2463.52)</f>
        <v>2463.52</v>
      </c>
      <c r="G352" s="2">
        <f>IFERROR(__xludf.DUMMYFUNCTION("""COMPUTED_VALUE"""),45804.66666666667)</f>
        <v>45804.66667</v>
      </c>
      <c r="H352" s="1">
        <f>IFERROR(__xludf.DUMMYFUNCTION("""COMPUTED_VALUE"""),2424.68)</f>
        <v>2424.68</v>
      </c>
      <c r="J352" s="2">
        <f>IFERROR(__xludf.DUMMYFUNCTION("""COMPUTED_VALUE"""),45804.66666666667)</f>
        <v>45804.66667</v>
      </c>
      <c r="K352" s="1">
        <f>IFERROR(__xludf.DUMMYFUNCTION("""COMPUTED_VALUE"""),2458.27)</f>
        <v>2458.27</v>
      </c>
      <c r="M352" s="2">
        <f>IFERROR(__xludf.DUMMYFUNCTION("""COMPUTED_VALUE"""),45804.66666666667)</f>
        <v>45804.66667</v>
      </c>
      <c r="N352" s="1">
        <f>IFERROR(__xludf.DUMMYFUNCTION("""COMPUTED_VALUE"""),5.0941763E7)</f>
        <v>50941763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IFERROR(__xludf.DUMMYFUNCTION("""COMPUTED_VALUE"""),2453.1)</f>
        <v>2453.1</v>
      </c>
      <c r="D353" s="2">
        <f>IFERROR(__xludf.DUMMYFUNCTION("""COMPUTED_VALUE"""),45805.66666666667)</f>
        <v>45805.66667</v>
      </c>
      <c r="E353" s="1">
        <f>IFERROR(__xludf.DUMMYFUNCTION("""COMPUTED_VALUE"""),2493.21)</f>
        <v>2493.21</v>
      </c>
      <c r="G353" s="2">
        <f>IFERROR(__xludf.DUMMYFUNCTION("""COMPUTED_VALUE"""),45805.66666666667)</f>
        <v>45805.66667</v>
      </c>
      <c r="H353" s="1">
        <f>IFERROR(__xludf.DUMMYFUNCTION("""COMPUTED_VALUE"""),2447.92)</f>
        <v>2447.92</v>
      </c>
      <c r="J353" s="2">
        <f>IFERROR(__xludf.DUMMYFUNCTION("""COMPUTED_VALUE"""),45805.66666666667)</f>
        <v>45805.66667</v>
      </c>
      <c r="K353" s="1">
        <f>IFERROR(__xludf.DUMMYFUNCTION("""COMPUTED_VALUE"""),2460.06)</f>
        <v>2460.06</v>
      </c>
      <c r="M353" s="2">
        <f>IFERROR(__xludf.DUMMYFUNCTION("""COMPUTED_VALUE"""),45805.66666666667)</f>
        <v>45805.66667</v>
      </c>
      <c r="N353" s="1">
        <f>IFERROR(__xludf.DUMMYFUNCTION("""COMPUTED_VALUE"""),4.9543237E7)</f>
        <v>49543237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IFERROR(__xludf.DUMMYFUNCTION("""COMPUTED_VALUE"""),2460.34)</f>
        <v>2460.34</v>
      </c>
      <c r="D354" s="2">
        <f>IFERROR(__xludf.DUMMYFUNCTION("""COMPUTED_VALUE"""),45806.66666666667)</f>
        <v>45806.66667</v>
      </c>
      <c r="E354" s="1">
        <f>IFERROR(__xludf.DUMMYFUNCTION("""COMPUTED_VALUE"""),2508.8)</f>
        <v>2508.8</v>
      </c>
      <c r="G354" s="2">
        <f>IFERROR(__xludf.DUMMYFUNCTION("""COMPUTED_VALUE"""),45806.66666666667)</f>
        <v>45806.66667</v>
      </c>
      <c r="H354" s="1">
        <f>IFERROR(__xludf.DUMMYFUNCTION("""COMPUTED_VALUE"""),2460.34)</f>
        <v>2460.34</v>
      </c>
      <c r="J354" s="2">
        <f>IFERROR(__xludf.DUMMYFUNCTION("""COMPUTED_VALUE"""),45806.66666666667)</f>
        <v>45806.66667</v>
      </c>
      <c r="K354" s="1">
        <f>IFERROR(__xludf.DUMMYFUNCTION("""COMPUTED_VALUE"""),2487.39)</f>
        <v>2487.39</v>
      </c>
      <c r="M354" s="2">
        <f>IFERROR(__xludf.DUMMYFUNCTION("""COMPUTED_VALUE"""),45806.66666666667)</f>
        <v>45806.66667</v>
      </c>
      <c r="N354" s="1">
        <f>IFERROR(__xludf.DUMMYFUNCTION("""COMPUTED_VALUE"""),5.3847096E7)</f>
        <v>53847096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IFERROR(__xludf.DUMMYFUNCTION("""COMPUTED_VALUE"""),2486.44)</f>
        <v>2486.44</v>
      </c>
      <c r="D355" s="2">
        <f>IFERROR(__xludf.DUMMYFUNCTION("""COMPUTED_VALUE"""),45807.66666666667)</f>
        <v>45807.66667</v>
      </c>
      <c r="E355" s="1">
        <f>IFERROR(__xludf.DUMMYFUNCTION("""COMPUTED_VALUE"""),2526.51)</f>
        <v>2526.51</v>
      </c>
      <c r="G355" s="2">
        <f>IFERROR(__xludf.DUMMYFUNCTION("""COMPUTED_VALUE"""),45807.66666666667)</f>
        <v>45807.66667</v>
      </c>
      <c r="H355" s="1">
        <f>IFERROR(__xludf.DUMMYFUNCTION("""COMPUTED_VALUE"""),2472.64)</f>
        <v>2472.64</v>
      </c>
      <c r="J355" s="2">
        <f>IFERROR(__xludf.DUMMYFUNCTION("""COMPUTED_VALUE"""),45807.66666666667)</f>
        <v>45807.66667</v>
      </c>
      <c r="K355" s="1">
        <f>IFERROR(__xludf.DUMMYFUNCTION("""COMPUTED_VALUE"""),2514.12)</f>
        <v>2514.12</v>
      </c>
      <c r="M355" s="2">
        <f>IFERROR(__xludf.DUMMYFUNCTION("""COMPUTED_VALUE"""),45807.66666666667)</f>
        <v>45807.66667</v>
      </c>
      <c r="N355" s="1">
        <f>IFERROR(__xludf.DUMMYFUNCTION("""COMPUTED_VALUE"""),6.8165772E7)</f>
        <v>68165772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IFERROR(__xludf.DUMMYFUNCTION("""COMPUTED_VALUE"""),2510.42)</f>
        <v>2510.42</v>
      </c>
      <c r="D356" s="2">
        <f>IFERROR(__xludf.DUMMYFUNCTION("""COMPUTED_VALUE"""),45810.66666666667)</f>
        <v>45810.66667</v>
      </c>
      <c r="E356" s="1">
        <f>IFERROR(__xludf.DUMMYFUNCTION("""COMPUTED_VALUE"""),2538.68)</f>
        <v>2538.68</v>
      </c>
      <c r="G356" s="2">
        <f>IFERROR(__xludf.DUMMYFUNCTION("""COMPUTED_VALUE"""),45810.66666666667)</f>
        <v>45810.66667</v>
      </c>
      <c r="H356" s="1">
        <f>IFERROR(__xludf.DUMMYFUNCTION("""COMPUTED_VALUE"""),2487.79)</f>
        <v>2487.79</v>
      </c>
      <c r="J356" s="2">
        <f>IFERROR(__xludf.DUMMYFUNCTION("""COMPUTED_VALUE"""),45810.66666666667)</f>
        <v>45810.66667</v>
      </c>
      <c r="K356" s="1">
        <f>IFERROR(__xludf.DUMMYFUNCTION("""COMPUTED_VALUE"""),2509.73)</f>
        <v>2509.73</v>
      </c>
      <c r="M356" s="2">
        <f>IFERROR(__xludf.DUMMYFUNCTION("""COMPUTED_VALUE"""),45810.66666666667)</f>
        <v>45810.66667</v>
      </c>
      <c r="N356" s="1">
        <f>IFERROR(__xludf.DUMMYFUNCTION("""COMPUTED_VALUE"""),5.5022532E7)</f>
        <v>55022532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IFERROR(__xludf.DUMMYFUNCTION("""COMPUTED_VALUE"""),2506.05)</f>
        <v>2506.05</v>
      </c>
      <c r="D357" s="2">
        <f>IFERROR(__xludf.DUMMYFUNCTION("""COMPUTED_VALUE"""),45811.66666666667)</f>
        <v>45811.66667</v>
      </c>
      <c r="E357" s="1">
        <f>IFERROR(__xludf.DUMMYFUNCTION("""COMPUTED_VALUE"""),2512.95)</f>
        <v>2512.95</v>
      </c>
      <c r="G357" s="2">
        <f>IFERROR(__xludf.DUMMYFUNCTION("""COMPUTED_VALUE"""),45811.66666666667)</f>
        <v>45811.66667</v>
      </c>
      <c r="H357" s="1">
        <f>IFERROR(__xludf.DUMMYFUNCTION("""COMPUTED_VALUE"""),2481.94)</f>
        <v>2481.94</v>
      </c>
      <c r="J357" s="2">
        <f>IFERROR(__xludf.DUMMYFUNCTION("""COMPUTED_VALUE"""),45811.66666666667)</f>
        <v>45811.66667</v>
      </c>
      <c r="K357" s="1">
        <f>IFERROR(__xludf.DUMMYFUNCTION("""COMPUTED_VALUE"""),2507.14)</f>
        <v>2507.14</v>
      </c>
      <c r="M357" s="2">
        <f>IFERROR(__xludf.DUMMYFUNCTION("""COMPUTED_VALUE"""),45811.66666666667)</f>
        <v>45811.66667</v>
      </c>
      <c r="N357" s="1">
        <f>IFERROR(__xludf.DUMMYFUNCTION("""COMPUTED_VALUE"""),4.8036836E7)</f>
        <v>48036836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IFERROR(__xludf.DUMMYFUNCTION("""COMPUTED_VALUE"""),2515.93)</f>
        <v>2515.93</v>
      </c>
      <c r="D358" s="2">
        <f>IFERROR(__xludf.DUMMYFUNCTION("""COMPUTED_VALUE"""),45812.66666666667)</f>
        <v>45812.66667</v>
      </c>
      <c r="E358" s="1">
        <f>IFERROR(__xludf.DUMMYFUNCTION("""COMPUTED_VALUE"""),2539.68)</f>
        <v>2539.68</v>
      </c>
      <c r="G358" s="2">
        <f>IFERROR(__xludf.DUMMYFUNCTION("""COMPUTED_VALUE"""),45812.66666666667)</f>
        <v>45812.66667</v>
      </c>
      <c r="H358" s="1">
        <f>IFERROR(__xludf.DUMMYFUNCTION("""COMPUTED_VALUE"""),2504.51)</f>
        <v>2504.51</v>
      </c>
      <c r="J358" s="2">
        <f>IFERROR(__xludf.DUMMYFUNCTION("""COMPUTED_VALUE"""),45812.66666666667)</f>
        <v>45812.66667</v>
      </c>
      <c r="K358" s="1">
        <f>IFERROR(__xludf.DUMMYFUNCTION("""COMPUTED_VALUE"""),2504.98)</f>
        <v>2504.98</v>
      </c>
      <c r="M358" s="2">
        <f>IFERROR(__xludf.DUMMYFUNCTION("""COMPUTED_VALUE"""),45812.66666666667)</f>
        <v>45812.66667</v>
      </c>
      <c r="N358" s="1">
        <f>IFERROR(__xludf.DUMMYFUNCTION("""COMPUTED_VALUE"""),4.3250867E7)</f>
        <v>43250867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IFERROR(__xludf.DUMMYFUNCTION("""COMPUTED_VALUE"""),2507.84)</f>
        <v>2507.84</v>
      </c>
      <c r="D359" s="2">
        <f>IFERROR(__xludf.DUMMYFUNCTION("""COMPUTED_VALUE"""),45813.66666666667)</f>
        <v>45813.66667</v>
      </c>
      <c r="E359" s="1">
        <f>IFERROR(__xludf.DUMMYFUNCTION("""COMPUTED_VALUE"""),2522.3)</f>
        <v>2522.3</v>
      </c>
      <c r="G359" s="2">
        <f>IFERROR(__xludf.DUMMYFUNCTION("""COMPUTED_VALUE"""),45813.66666666667)</f>
        <v>45813.66667</v>
      </c>
      <c r="H359" s="1">
        <f>IFERROR(__xludf.DUMMYFUNCTION("""COMPUTED_VALUE"""),2487.44)</f>
        <v>2487.44</v>
      </c>
      <c r="J359" s="2">
        <f>IFERROR(__xludf.DUMMYFUNCTION("""COMPUTED_VALUE"""),45813.66666666667)</f>
        <v>45813.66667</v>
      </c>
      <c r="K359" s="1">
        <f>IFERROR(__xludf.DUMMYFUNCTION("""COMPUTED_VALUE"""),2497.93)</f>
        <v>2497.93</v>
      </c>
      <c r="M359" s="2">
        <f>IFERROR(__xludf.DUMMYFUNCTION("""COMPUTED_VALUE"""),45813.66666666667)</f>
        <v>45813.66667</v>
      </c>
      <c r="N359" s="1">
        <f>IFERROR(__xludf.DUMMYFUNCTION("""COMPUTED_VALUE"""),4.790256E7)</f>
        <v>47902560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IFERROR(__xludf.DUMMYFUNCTION("""COMPUTED_VALUE"""),2501.55)</f>
        <v>2501.55</v>
      </c>
      <c r="D360" s="2">
        <f>IFERROR(__xludf.DUMMYFUNCTION("""COMPUTED_VALUE"""),45814.66666666667)</f>
        <v>45814.66667</v>
      </c>
      <c r="E360" s="1">
        <f>IFERROR(__xludf.DUMMYFUNCTION("""COMPUTED_VALUE"""),2532.59)</f>
        <v>2532.59</v>
      </c>
      <c r="G360" s="2">
        <f>IFERROR(__xludf.DUMMYFUNCTION("""COMPUTED_VALUE"""),45814.66666666667)</f>
        <v>45814.66667</v>
      </c>
      <c r="H360" s="1">
        <f>IFERROR(__xludf.DUMMYFUNCTION("""COMPUTED_VALUE"""),2501.55)</f>
        <v>2501.55</v>
      </c>
      <c r="J360" s="2">
        <f>IFERROR(__xludf.DUMMYFUNCTION("""COMPUTED_VALUE"""),45814.66666666667)</f>
        <v>45814.66667</v>
      </c>
      <c r="K360" s="1">
        <f>IFERROR(__xludf.DUMMYFUNCTION("""COMPUTED_VALUE"""),2529.6)</f>
        <v>2529.6</v>
      </c>
      <c r="M360" s="2">
        <f>IFERROR(__xludf.DUMMYFUNCTION("""COMPUTED_VALUE"""),45814.66666666667)</f>
        <v>45814.66667</v>
      </c>
      <c r="N360" s="1">
        <f>IFERROR(__xludf.DUMMYFUNCTION("""COMPUTED_VALUE"""),4.4529167E7)</f>
        <v>44529167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IFERROR(__xludf.DUMMYFUNCTION("""COMPUTED_VALUE"""),2528.07)</f>
        <v>2528.07</v>
      </c>
      <c r="D361" s="2">
        <f>IFERROR(__xludf.DUMMYFUNCTION("""COMPUTED_VALUE"""),45817.66666666667)</f>
        <v>45817.66667</v>
      </c>
      <c r="E361" s="1">
        <f>IFERROR(__xludf.DUMMYFUNCTION("""COMPUTED_VALUE"""),2534.68)</f>
        <v>2534.68</v>
      </c>
      <c r="G361" s="2">
        <f>IFERROR(__xludf.DUMMYFUNCTION("""COMPUTED_VALUE"""),45817.66666666667)</f>
        <v>45817.66667</v>
      </c>
      <c r="H361" s="1">
        <f>IFERROR(__xludf.DUMMYFUNCTION("""COMPUTED_VALUE"""),2499.3)</f>
        <v>2499.3</v>
      </c>
      <c r="J361" s="2">
        <f>IFERROR(__xludf.DUMMYFUNCTION("""COMPUTED_VALUE"""),45817.66666666667)</f>
        <v>45817.66667</v>
      </c>
      <c r="K361" s="1">
        <f>IFERROR(__xludf.DUMMYFUNCTION("""COMPUTED_VALUE"""),2518.07)</f>
        <v>2518.07</v>
      </c>
      <c r="M361" s="2">
        <f>IFERROR(__xludf.DUMMYFUNCTION("""COMPUTED_VALUE"""),45817.66666666667)</f>
        <v>45817.66667</v>
      </c>
      <c r="N361" s="1">
        <f>IFERROR(__xludf.DUMMYFUNCTION("""COMPUTED_VALUE"""),4.3487219E7)</f>
        <v>43487219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IFERROR(__xludf.DUMMYFUNCTION("""COMPUTED_VALUE"""),2516.45)</f>
        <v>2516.45</v>
      </c>
      <c r="D362" s="2">
        <f>IFERROR(__xludf.DUMMYFUNCTION("""COMPUTED_VALUE"""),45818.66666666667)</f>
        <v>45818.66667</v>
      </c>
      <c r="E362" s="1">
        <f>IFERROR(__xludf.DUMMYFUNCTION("""COMPUTED_VALUE"""),2522.71)</f>
        <v>2522.71</v>
      </c>
      <c r="G362" s="2">
        <f>IFERROR(__xludf.DUMMYFUNCTION("""COMPUTED_VALUE"""),45818.66666666667)</f>
        <v>45818.66667</v>
      </c>
      <c r="H362" s="1">
        <f>IFERROR(__xludf.DUMMYFUNCTION("""COMPUTED_VALUE"""),2502.31)</f>
        <v>2502.31</v>
      </c>
      <c r="J362" s="2">
        <f>IFERROR(__xludf.DUMMYFUNCTION("""COMPUTED_VALUE"""),45818.66666666667)</f>
        <v>45818.66667</v>
      </c>
      <c r="K362" s="1">
        <f>IFERROR(__xludf.DUMMYFUNCTION("""COMPUTED_VALUE"""),2511.63)</f>
        <v>2511.63</v>
      </c>
      <c r="M362" s="2">
        <f>IFERROR(__xludf.DUMMYFUNCTION("""COMPUTED_VALUE"""),45818.66666666667)</f>
        <v>45818.66667</v>
      </c>
      <c r="N362" s="1">
        <f>IFERROR(__xludf.DUMMYFUNCTION("""COMPUTED_VALUE"""),4.4526086E7)</f>
        <v>44526086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IFERROR(__xludf.DUMMYFUNCTION("""COMPUTED_VALUE"""),2508.03)</f>
        <v>2508.03</v>
      </c>
      <c r="D363" s="2">
        <f>IFERROR(__xludf.DUMMYFUNCTION("""COMPUTED_VALUE"""),45819.66666666667)</f>
        <v>45819.66667</v>
      </c>
      <c r="E363" s="1">
        <f>IFERROR(__xludf.DUMMYFUNCTION("""COMPUTED_VALUE"""),2544.73)</f>
        <v>2544.73</v>
      </c>
      <c r="G363" s="2">
        <f>IFERROR(__xludf.DUMMYFUNCTION("""COMPUTED_VALUE"""),45819.66666666667)</f>
        <v>45819.66667</v>
      </c>
      <c r="H363" s="1">
        <f>IFERROR(__xludf.DUMMYFUNCTION("""COMPUTED_VALUE"""),2505.82)</f>
        <v>2505.82</v>
      </c>
      <c r="J363" s="2">
        <f>IFERROR(__xludf.DUMMYFUNCTION("""COMPUTED_VALUE"""),45819.66666666667)</f>
        <v>45819.66667</v>
      </c>
      <c r="K363" s="1">
        <f>IFERROR(__xludf.DUMMYFUNCTION("""COMPUTED_VALUE"""),2532.92)</f>
        <v>2532.92</v>
      </c>
      <c r="M363" s="2">
        <f>IFERROR(__xludf.DUMMYFUNCTION("""COMPUTED_VALUE"""),45819.66666666667)</f>
        <v>45819.66667</v>
      </c>
      <c r="N363" s="1">
        <f>IFERROR(__xludf.DUMMYFUNCTION("""COMPUTED_VALUE"""),5.0112807E7)</f>
        <v>50112807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IFERROR(__xludf.DUMMYFUNCTION("""COMPUTED_VALUE"""),2535.1)</f>
        <v>2535.1</v>
      </c>
      <c r="D364" s="2">
        <f>IFERROR(__xludf.DUMMYFUNCTION("""COMPUTED_VALUE"""),45820.66666666667)</f>
        <v>45820.66667</v>
      </c>
      <c r="E364" s="1">
        <f>IFERROR(__xludf.DUMMYFUNCTION("""COMPUTED_VALUE"""),2568.4)</f>
        <v>2568.4</v>
      </c>
      <c r="G364" s="2">
        <f>IFERROR(__xludf.DUMMYFUNCTION("""COMPUTED_VALUE"""),45820.66666666667)</f>
        <v>45820.66667</v>
      </c>
      <c r="H364" s="1">
        <f>IFERROR(__xludf.DUMMYFUNCTION("""COMPUTED_VALUE"""),2515.5)</f>
        <v>2515.5</v>
      </c>
      <c r="J364" s="2">
        <f>IFERROR(__xludf.DUMMYFUNCTION("""COMPUTED_VALUE"""),45820.66666666667)</f>
        <v>45820.66667</v>
      </c>
      <c r="K364" s="1">
        <f>IFERROR(__xludf.DUMMYFUNCTION("""COMPUTED_VALUE"""),2568.12)</f>
        <v>2568.12</v>
      </c>
      <c r="M364" s="2">
        <f>IFERROR(__xludf.DUMMYFUNCTION("""COMPUTED_VALUE"""),45820.66666666667)</f>
        <v>45820.66667</v>
      </c>
      <c r="N364" s="1">
        <f>IFERROR(__xludf.DUMMYFUNCTION("""COMPUTED_VALUE"""),4.6397553E7)</f>
        <v>46397553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IFERROR(__xludf.DUMMYFUNCTION("""COMPUTED_VALUE"""),2552.58)</f>
        <v>2552.58</v>
      </c>
      <c r="D365" s="2">
        <f>IFERROR(__xludf.DUMMYFUNCTION("""COMPUTED_VALUE"""),45821.66666666667)</f>
        <v>45821.66667</v>
      </c>
      <c r="E365" s="1">
        <f>IFERROR(__xludf.DUMMYFUNCTION("""COMPUTED_VALUE"""),2580.54)</f>
        <v>2580.54</v>
      </c>
      <c r="G365" s="2">
        <f>IFERROR(__xludf.DUMMYFUNCTION("""COMPUTED_VALUE"""),45821.66666666667)</f>
        <v>45821.66667</v>
      </c>
      <c r="H365" s="1">
        <f>IFERROR(__xludf.DUMMYFUNCTION("""COMPUTED_VALUE"""),2541.81)</f>
        <v>2541.81</v>
      </c>
      <c r="J365" s="2">
        <f>IFERROR(__xludf.DUMMYFUNCTION("""COMPUTED_VALUE"""),45821.66666666667)</f>
        <v>45821.66667</v>
      </c>
      <c r="K365" s="1">
        <f>IFERROR(__xludf.DUMMYFUNCTION("""COMPUTED_VALUE"""),2558.49)</f>
        <v>2558.49</v>
      </c>
      <c r="M365" s="2">
        <f>IFERROR(__xludf.DUMMYFUNCTION("""COMPUTED_VALUE"""),45821.66666666667)</f>
        <v>45821.66667</v>
      </c>
      <c r="N365" s="1">
        <f>IFERROR(__xludf.DUMMYFUNCTION("""COMPUTED_VALUE"""),4.3990821E7)</f>
        <v>43990821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IFERROR(__xludf.DUMMYFUNCTION("""COMPUTED_VALUE"""),2558.03)</f>
        <v>2558.03</v>
      </c>
      <c r="D366" s="2">
        <f>IFERROR(__xludf.DUMMYFUNCTION("""COMPUTED_VALUE"""),45824.66666666667)</f>
        <v>45824.66667</v>
      </c>
      <c r="E366" s="1">
        <f>IFERROR(__xludf.DUMMYFUNCTION("""COMPUTED_VALUE"""),2558.32)</f>
        <v>2558.32</v>
      </c>
      <c r="G366" s="2">
        <f>IFERROR(__xludf.DUMMYFUNCTION("""COMPUTED_VALUE"""),45824.66666666667)</f>
        <v>45824.66667</v>
      </c>
      <c r="H366" s="1">
        <f>IFERROR(__xludf.DUMMYFUNCTION("""COMPUTED_VALUE"""),2496.72)</f>
        <v>2496.72</v>
      </c>
      <c r="J366" s="2">
        <f>IFERROR(__xludf.DUMMYFUNCTION("""COMPUTED_VALUE"""),45824.66666666667)</f>
        <v>45824.66667</v>
      </c>
      <c r="K366" s="1">
        <f>IFERROR(__xludf.DUMMYFUNCTION("""COMPUTED_VALUE"""),2533.68)</f>
        <v>2533.68</v>
      </c>
      <c r="M366" s="2">
        <f>IFERROR(__xludf.DUMMYFUNCTION("""COMPUTED_VALUE"""),45824.66666666667)</f>
        <v>45824.66667</v>
      </c>
      <c r="N366" s="1">
        <f>IFERROR(__xludf.DUMMYFUNCTION("""COMPUTED_VALUE"""),5.278061E7)</f>
        <v>52780610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IFERROR(__xludf.DUMMYFUNCTION("""COMPUTED_VALUE"""),2528.52)</f>
        <v>2528.52</v>
      </c>
      <c r="D367" s="2">
        <f>IFERROR(__xludf.DUMMYFUNCTION("""COMPUTED_VALUE"""),45825.66666666667)</f>
        <v>45825.66667</v>
      </c>
      <c r="E367" s="1">
        <f>IFERROR(__xludf.DUMMYFUNCTION("""COMPUTED_VALUE"""),2545.12)</f>
        <v>2545.12</v>
      </c>
      <c r="G367" s="2">
        <f>IFERROR(__xludf.DUMMYFUNCTION("""COMPUTED_VALUE"""),45825.66666666667)</f>
        <v>45825.66667</v>
      </c>
      <c r="H367" s="1">
        <f>IFERROR(__xludf.DUMMYFUNCTION("""COMPUTED_VALUE"""),2521.93)</f>
        <v>2521.93</v>
      </c>
      <c r="J367" s="2">
        <f>IFERROR(__xludf.DUMMYFUNCTION("""COMPUTED_VALUE"""),45825.66666666667)</f>
        <v>45825.66667</v>
      </c>
      <c r="K367" s="1">
        <f>IFERROR(__xludf.DUMMYFUNCTION("""COMPUTED_VALUE"""),2535.17)</f>
        <v>2535.17</v>
      </c>
      <c r="M367" s="2">
        <f>IFERROR(__xludf.DUMMYFUNCTION("""COMPUTED_VALUE"""),45825.66666666667)</f>
        <v>45825.66667</v>
      </c>
      <c r="N367" s="1">
        <f>IFERROR(__xludf.DUMMYFUNCTION("""COMPUTED_VALUE"""),4.7349722E7)</f>
        <v>47349722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IFERROR(__xludf.DUMMYFUNCTION("""COMPUTED_VALUE"""),2535.01)</f>
        <v>2535.01</v>
      </c>
      <c r="D368" s="2">
        <f>IFERROR(__xludf.DUMMYFUNCTION("""COMPUTED_VALUE"""),45826.66666666667)</f>
        <v>45826.66667</v>
      </c>
      <c r="E368" s="1">
        <f>IFERROR(__xludf.DUMMYFUNCTION("""COMPUTED_VALUE"""),2555.74)</f>
        <v>2555.74</v>
      </c>
      <c r="G368" s="2">
        <f>IFERROR(__xludf.DUMMYFUNCTION("""COMPUTED_VALUE"""),45826.66666666667)</f>
        <v>45826.66667</v>
      </c>
      <c r="H368" s="1">
        <f>IFERROR(__xludf.DUMMYFUNCTION("""COMPUTED_VALUE"""),2523.61)</f>
        <v>2523.61</v>
      </c>
      <c r="J368" s="2">
        <f>IFERROR(__xludf.DUMMYFUNCTION("""COMPUTED_VALUE"""),45826.66666666667)</f>
        <v>45826.66667</v>
      </c>
      <c r="K368" s="1">
        <f>IFERROR(__xludf.DUMMYFUNCTION("""COMPUTED_VALUE"""),2536.77)</f>
        <v>2536.77</v>
      </c>
      <c r="M368" s="2">
        <f>IFERROR(__xludf.DUMMYFUNCTION("""COMPUTED_VALUE"""),45826.66666666667)</f>
        <v>45826.66667</v>
      </c>
      <c r="N368" s="1">
        <f>IFERROR(__xludf.DUMMYFUNCTION("""COMPUTED_VALUE"""),4.4395888E7)</f>
        <v>44395888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IFERROR(__xludf.DUMMYFUNCTION("""COMPUTED_VALUE"""),2538.61)</f>
        <v>2538.61</v>
      </c>
      <c r="D369" s="2">
        <f>IFERROR(__xludf.DUMMYFUNCTION("""COMPUTED_VALUE"""),45828.66666666667)</f>
        <v>45828.66667</v>
      </c>
      <c r="E369" s="1">
        <f>IFERROR(__xludf.DUMMYFUNCTION("""COMPUTED_VALUE"""),2551.23)</f>
        <v>2551.23</v>
      </c>
      <c r="G369" s="2">
        <f>IFERROR(__xludf.DUMMYFUNCTION("""COMPUTED_VALUE"""),45828.66666666667)</f>
        <v>45828.66667</v>
      </c>
      <c r="H369" s="1">
        <f>IFERROR(__xludf.DUMMYFUNCTION("""COMPUTED_VALUE"""),2508.04)</f>
        <v>2508.04</v>
      </c>
      <c r="J369" s="2">
        <f>IFERROR(__xludf.DUMMYFUNCTION("""COMPUTED_VALUE"""),45828.66666666667)</f>
        <v>45828.66667</v>
      </c>
      <c r="K369" s="1">
        <f>IFERROR(__xludf.DUMMYFUNCTION("""COMPUTED_VALUE"""),2516.91)</f>
        <v>2516.91</v>
      </c>
      <c r="M369" s="2">
        <f>IFERROR(__xludf.DUMMYFUNCTION("""COMPUTED_VALUE"""),45828.66666666667)</f>
        <v>45828.66667</v>
      </c>
      <c r="N369" s="1">
        <f>IFERROR(__xludf.DUMMYFUNCTION("""COMPUTED_VALUE"""),7.8676639E7)</f>
        <v>78676639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IFERROR(__xludf.DUMMYFUNCTION("""COMPUTED_VALUE"""),2516.83)</f>
        <v>2516.83</v>
      </c>
      <c r="D370" s="2">
        <f>IFERROR(__xludf.DUMMYFUNCTION("""COMPUTED_VALUE"""),45831.66666666667)</f>
        <v>45831.66667</v>
      </c>
      <c r="E370" s="1">
        <f>IFERROR(__xludf.DUMMYFUNCTION("""COMPUTED_VALUE"""),2516.83)</f>
        <v>2516.83</v>
      </c>
      <c r="G370" s="2">
        <f>IFERROR(__xludf.DUMMYFUNCTION("""COMPUTED_VALUE"""),45831.66666666667)</f>
        <v>45831.66667</v>
      </c>
      <c r="H370" s="1">
        <f>IFERROR(__xludf.DUMMYFUNCTION("""COMPUTED_VALUE"""),2489.07)</f>
        <v>2489.07</v>
      </c>
      <c r="J370" s="2">
        <f>IFERROR(__xludf.DUMMYFUNCTION("""COMPUTED_VALUE"""),45831.66666666667)</f>
        <v>45831.66667</v>
      </c>
      <c r="K370" s="1">
        <f>IFERROR(__xludf.DUMMYFUNCTION("""COMPUTED_VALUE"""),2512.07)</f>
        <v>2512.07</v>
      </c>
      <c r="M370" s="2">
        <f>IFERROR(__xludf.DUMMYFUNCTION("""COMPUTED_VALUE"""),45831.66666666667)</f>
        <v>45831.66667</v>
      </c>
      <c r="N370" s="1">
        <f>IFERROR(__xludf.DUMMYFUNCTION("""COMPUTED_VALUE"""),4.4405903E7)</f>
        <v>44405903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IFERROR(__xludf.DUMMYFUNCTION("""COMPUTED_VALUE"""),2514.15)</f>
        <v>2514.15</v>
      </c>
      <c r="D371" s="2">
        <f>IFERROR(__xludf.DUMMYFUNCTION("""COMPUTED_VALUE"""),45832.66666666667)</f>
        <v>45832.66667</v>
      </c>
      <c r="E371" s="1">
        <f>IFERROR(__xludf.DUMMYFUNCTION("""COMPUTED_VALUE"""),2543.8)</f>
        <v>2543.8</v>
      </c>
      <c r="G371" s="2">
        <f>IFERROR(__xludf.DUMMYFUNCTION("""COMPUTED_VALUE"""),45832.66666666667)</f>
        <v>45832.66667</v>
      </c>
      <c r="H371" s="1">
        <f>IFERROR(__xludf.DUMMYFUNCTION("""COMPUTED_VALUE"""),2504.3)</f>
        <v>2504.3</v>
      </c>
      <c r="J371" s="2">
        <f>IFERROR(__xludf.DUMMYFUNCTION("""COMPUTED_VALUE"""),45832.66666666667)</f>
        <v>45832.66667</v>
      </c>
      <c r="K371" s="1">
        <f>IFERROR(__xludf.DUMMYFUNCTION("""COMPUTED_VALUE"""),2539.86)</f>
        <v>2539.86</v>
      </c>
      <c r="M371" s="2">
        <f>IFERROR(__xludf.DUMMYFUNCTION("""COMPUTED_VALUE"""),45832.66666666667)</f>
        <v>45832.66667</v>
      </c>
      <c r="N371" s="1">
        <f>IFERROR(__xludf.DUMMYFUNCTION("""COMPUTED_VALUE"""),4.1462956E7)</f>
        <v>41462956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IFERROR(__xludf.DUMMYFUNCTION("""COMPUTED_VALUE"""),2530.51)</f>
        <v>2530.51</v>
      </c>
      <c r="D372" s="2">
        <f>IFERROR(__xludf.DUMMYFUNCTION("""COMPUTED_VALUE"""),45833.66666666667)</f>
        <v>45833.66667</v>
      </c>
      <c r="E372" s="1">
        <f>IFERROR(__xludf.DUMMYFUNCTION("""COMPUTED_VALUE"""),2530.51)</f>
        <v>2530.51</v>
      </c>
      <c r="G372" s="2">
        <f>IFERROR(__xludf.DUMMYFUNCTION("""COMPUTED_VALUE"""),45833.66666666667)</f>
        <v>45833.66667</v>
      </c>
      <c r="H372" s="1">
        <f>IFERROR(__xludf.DUMMYFUNCTION("""COMPUTED_VALUE"""),2505.1)</f>
        <v>2505.1</v>
      </c>
      <c r="J372" s="2">
        <f>IFERROR(__xludf.DUMMYFUNCTION("""COMPUTED_VALUE"""),45833.66666666667)</f>
        <v>45833.66667</v>
      </c>
      <c r="K372" s="1">
        <f>IFERROR(__xludf.DUMMYFUNCTION("""COMPUTED_VALUE"""),2516.2)</f>
        <v>2516.2</v>
      </c>
      <c r="M372" s="2">
        <f>IFERROR(__xludf.DUMMYFUNCTION("""COMPUTED_VALUE"""),45833.66666666667)</f>
        <v>45833.66667</v>
      </c>
      <c r="N372" s="1">
        <f>IFERROR(__xludf.DUMMYFUNCTION("""COMPUTED_VALUE"""),3.9617672E7)</f>
        <v>39617672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IFERROR(__xludf.DUMMYFUNCTION("""COMPUTED_VALUE"""),2523.7)</f>
        <v>2523.7</v>
      </c>
      <c r="D373" s="2">
        <f>IFERROR(__xludf.DUMMYFUNCTION("""COMPUTED_VALUE"""),45834.66666666667)</f>
        <v>45834.66667</v>
      </c>
      <c r="E373" s="1">
        <f>IFERROR(__xludf.DUMMYFUNCTION("""COMPUTED_VALUE"""),2563.27)</f>
        <v>2563.27</v>
      </c>
      <c r="G373" s="2">
        <f>IFERROR(__xludf.DUMMYFUNCTION("""COMPUTED_VALUE"""),45834.66666666667)</f>
        <v>45834.66667</v>
      </c>
      <c r="H373" s="1">
        <f>IFERROR(__xludf.DUMMYFUNCTION("""COMPUTED_VALUE"""),2523.7)</f>
        <v>2523.7</v>
      </c>
      <c r="J373" s="2">
        <f>IFERROR(__xludf.DUMMYFUNCTION("""COMPUTED_VALUE"""),45834.66666666667)</f>
        <v>45834.66667</v>
      </c>
      <c r="K373" s="1">
        <f>IFERROR(__xludf.DUMMYFUNCTION("""COMPUTED_VALUE"""),2539.83)</f>
        <v>2539.83</v>
      </c>
      <c r="M373" s="2">
        <f>IFERROR(__xludf.DUMMYFUNCTION("""COMPUTED_VALUE"""),45834.66666666667)</f>
        <v>45834.66667</v>
      </c>
      <c r="N373" s="1">
        <f>IFERROR(__xludf.DUMMYFUNCTION("""COMPUTED_VALUE"""),4.4227672E7)</f>
        <v>44227672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IFERROR(__xludf.DUMMYFUNCTION("""COMPUTED_VALUE"""),2539.71)</f>
        <v>2539.71</v>
      </c>
      <c r="D374" s="2">
        <f>IFERROR(__xludf.DUMMYFUNCTION("""COMPUTED_VALUE"""),45835.66666666667)</f>
        <v>45835.66667</v>
      </c>
      <c r="E374" s="1">
        <f>IFERROR(__xludf.DUMMYFUNCTION("""COMPUTED_VALUE"""),2581.46)</f>
        <v>2581.46</v>
      </c>
      <c r="G374" s="2">
        <f>IFERROR(__xludf.DUMMYFUNCTION("""COMPUTED_VALUE"""),45835.66666666667)</f>
        <v>45835.66667</v>
      </c>
      <c r="H374" s="1">
        <f>IFERROR(__xludf.DUMMYFUNCTION("""COMPUTED_VALUE"""),2537.42)</f>
        <v>2537.42</v>
      </c>
      <c r="J374" s="2">
        <f>IFERROR(__xludf.DUMMYFUNCTION("""COMPUTED_VALUE"""),45835.66666666667)</f>
        <v>45835.66667</v>
      </c>
      <c r="K374" s="1">
        <f>IFERROR(__xludf.DUMMYFUNCTION("""COMPUTED_VALUE"""),2568.3)</f>
        <v>2568.3</v>
      </c>
      <c r="M374" s="2">
        <f>IFERROR(__xludf.DUMMYFUNCTION("""COMPUTED_VALUE"""),45835.66666666667)</f>
        <v>45835.66667</v>
      </c>
      <c r="N374" s="1">
        <f>IFERROR(__xludf.DUMMYFUNCTION("""COMPUTED_VALUE"""),6.0683614E7)</f>
        <v>60683614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IFERROR(__xludf.DUMMYFUNCTION("""COMPUTED_VALUE"""),2565.7)</f>
        <v>2565.7</v>
      </c>
      <c r="D375" s="2">
        <f>IFERROR(__xludf.DUMMYFUNCTION("""COMPUTED_VALUE"""),45838.66666666667)</f>
        <v>45838.66667</v>
      </c>
      <c r="E375" s="1">
        <f>IFERROR(__xludf.DUMMYFUNCTION("""COMPUTED_VALUE"""),2593.4)</f>
        <v>2593.4</v>
      </c>
      <c r="G375" s="2">
        <f>IFERROR(__xludf.DUMMYFUNCTION("""COMPUTED_VALUE"""),45838.66666666667)</f>
        <v>45838.66667</v>
      </c>
      <c r="H375" s="1">
        <f>IFERROR(__xludf.DUMMYFUNCTION("""COMPUTED_VALUE"""),2558.83)</f>
        <v>2558.83</v>
      </c>
      <c r="J375" s="2">
        <f>IFERROR(__xludf.DUMMYFUNCTION("""COMPUTED_VALUE"""),45838.66666666667)</f>
        <v>45838.66667</v>
      </c>
      <c r="K375" s="1">
        <f>IFERROR(__xludf.DUMMYFUNCTION("""COMPUTED_VALUE"""),2592.33)</f>
        <v>2592.33</v>
      </c>
      <c r="M375" s="2">
        <f>IFERROR(__xludf.DUMMYFUNCTION("""COMPUTED_VALUE"""),45838.66666666667)</f>
        <v>45838.66667</v>
      </c>
      <c r="N375" s="1">
        <f>IFERROR(__xludf.DUMMYFUNCTION("""COMPUTED_VALUE"""),4.8515145E7)</f>
        <v>48515145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IFERROR(__xludf.DUMMYFUNCTION("""COMPUTED_VALUE"""),2590.04)</f>
        <v>2590.04</v>
      </c>
      <c r="D376" s="2">
        <f>IFERROR(__xludf.DUMMYFUNCTION("""COMPUTED_VALUE"""),45839.66666666667)</f>
        <v>45839.66667</v>
      </c>
      <c r="E376" s="1">
        <f>IFERROR(__xludf.DUMMYFUNCTION("""COMPUTED_VALUE"""),2658.78)</f>
        <v>2658.78</v>
      </c>
      <c r="G376" s="2">
        <f>IFERROR(__xludf.DUMMYFUNCTION("""COMPUTED_VALUE"""),45839.66666666667)</f>
        <v>45839.66667</v>
      </c>
      <c r="H376" s="1">
        <f>IFERROR(__xludf.DUMMYFUNCTION("""COMPUTED_VALUE"""),2587.57)</f>
        <v>2587.57</v>
      </c>
      <c r="J376" s="2">
        <f>IFERROR(__xludf.DUMMYFUNCTION("""COMPUTED_VALUE"""),45839.66666666667)</f>
        <v>45839.66667</v>
      </c>
      <c r="K376" s="1">
        <f>IFERROR(__xludf.DUMMYFUNCTION("""COMPUTED_VALUE"""),2648.82)</f>
        <v>2648.82</v>
      </c>
      <c r="M376" s="2">
        <f>IFERROR(__xludf.DUMMYFUNCTION("""COMPUTED_VALUE"""),45839.66666666667)</f>
        <v>45839.66667</v>
      </c>
      <c r="N376" s="1">
        <f>IFERROR(__xludf.DUMMYFUNCTION("""COMPUTED_VALUE"""),5.8284517E7)</f>
        <v>58284517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IFERROR(__xludf.DUMMYFUNCTION("""COMPUTED_VALUE"""),2569.64)</f>
        <v>2569.64</v>
      </c>
      <c r="D377" s="2">
        <f>IFERROR(__xludf.DUMMYFUNCTION("""COMPUTED_VALUE"""),45840.66666666667)</f>
        <v>45840.66667</v>
      </c>
      <c r="E377" s="1">
        <f>IFERROR(__xludf.DUMMYFUNCTION("""COMPUTED_VALUE"""),2577.08)</f>
        <v>2577.08</v>
      </c>
      <c r="G377" s="2">
        <f>IFERROR(__xludf.DUMMYFUNCTION("""COMPUTED_VALUE"""),45840.66666666667)</f>
        <v>45840.66667</v>
      </c>
      <c r="H377" s="1">
        <f>IFERROR(__xludf.DUMMYFUNCTION("""COMPUTED_VALUE"""),2480.64)</f>
        <v>2480.64</v>
      </c>
      <c r="J377" s="2">
        <f>IFERROR(__xludf.DUMMYFUNCTION("""COMPUTED_VALUE"""),45840.66666666667)</f>
        <v>45840.66667</v>
      </c>
      <c r="K377" s="1">
        <f>IFERROR(__xludf.DUMMYFUNCTION("""COMPUTED_VALUE"""),2483.4)</f>
        <v>2483.4</v>
      </c>
      <c r="M377" s="2">
        <f>IFERROR(__xludf.DUMMYFUNCTION("""COMPUTED_VALUE"""),45840.66666666667)</f>
        <v>45840.66667</v>
      </c>
      <c r="N377" s="1">
        <f>IFERROR(__xludf.DUMMYFUNCTION("""COMPUTED_VALUE"""),1.52348574E8)</f>
        <v>152348574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IFERROR(__xludf.DUMMYFUNCTION("""COMPUTED_VALUE"""),2496.31)</f>
        <v>2496.31</v>
      </c>
      <c r="D378" s="2">
        <f>IFERROR(__xludf.DUMMYFUNCTION("""COMPUTED_VALUE"""),45841.54166666667)</f>
        <v>45841.54167</v>
      </c>
      <c r="E378" s="1">
        <f>IFERROR(__xludf.DUMMYFUNCTION("""COMPUTED_VALUE"""),2505.77)</f>
        <v>2505.77</v>
      </c>
      <c r="G378" s="2">
        <f>IFERROR(__xludf.DUMMYFUNCTION("""COMPUTED_VALUE"""),45841.54166666667)</f>
        <v>45841.54167</v>
      </c>
      <c r="H378" s="1">
        <f>IFERROR(__xludf.DUMMYFUNCTION("""COMPUTED_VALUE"""),2486.21)</f>
        <v>2486.21</v>
      </c>
      <c r="J378" s="2">
        <f>IFERROR(__xludf.DUMMYFUNCTION("""COMPUTED_VALUE"""),45841.54166666667)</f>
        <v>45841.54167</v>
      </c>
      <c r="K378" s="1">
        <f>IFERROR(__xludf.DUMMYFUNCTION("""COMPUTED_VALUE"""),2487.16)</f>
        <v>2487.16</v>
      </c>
      <c r="M378" s="2">
        <f>IFERROR(__xludf.DUMMYFUNCTION("""COMPUTED_VALUE"""),45841.54166666667)</f>
        <v>45841.54167</v>
      </c>
      <c r="N378" s="1">
        <f>IFERROR(__xludf.DUMMYFUNCTION("""COMPUTED_VALUE"""),5.8409542E7)</f>
        <v>58409542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IFERROR(__xludf.DUMMYFUNCTION("""COMPUTED_VALUE"""),2487.76)</f>
        <v>2487.76</v>
      </c>
      <c r="D379" s="2">
        <f>IFERROR(__xludf.DUMMYFUNCTION("""COMPUTED_VALUE"""),45845.66666666667)</f>
        <v>45845.66667</v>
      </c>
      <c r="E379" s="1">
        <f>IFERROR(__xludf.DUMMYFUNCTION("""COMPUTED_VALUE"""),2487.76)</f>
        <v>2487.76</v>
      </c>
      <c r="G379" s="2">
        <f>IFERROR(__xludf.DUMMYFUNCTION("""COMPUTED_VALUE"""),45845.66666666667)</f>
        <v>45845.66667</v>
      </c>
      <c r="H379" s="1">
        <f>IFERROR(__xludf.DUMMYFUNCTION("""COMPUTED_VALUE"""),2441.56)</f>
        <v>2441.56</v>
      </c>
      <c r="J379" s="2">
        <f>IFERROR(__xludf.DUMMYFUNCTION("""COMPUTED_VALUE"""),45845.66666666667)</f>
        <v>45845.66667</v>
      </c>
      <c r="K379" s="1">
        <f>IFERROR(__xludf.DUMMYFUNCTION("""COMPUTED_VALUE"""),2459.05)</f>
        <v>2459.05</v>
      </c>
      <c r="M379" s="2">
        <f>IFERROR(__xludf.DUMMYFUNCTION("""COMPUTED_VALUE"""),45845.66666666667)</f>
        <v>45845.66667</v>
      </c>
      <c r="N379" s="1">
        <f>IFERROR(__xludf.DUMMYFUNCTION("""COMPUTED_VALUE"""),6.0334359E7)</f>
        <v>60334359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IFERROR(__xludf.DUMMYFUNCTION("""COMPUTED_VALUE"""),2458.7)</f>
        <v>2458.7</v>
      </c>
      <c r="D380" s="2">
        <f>IFERROR(__xludf.DUMMYFUNCTION("""COMPUTED_VALUE"""),45846.66666666667)</f>
        <v>45846.66667</v>
      </c>
      <c r="E380" s="1">
        <f>IFERROR(__xludf.DUMMYFUNCTION("""COMPUTED_VALUE"""),2480.13)</f>
        <v>2480.13</v>
      </c>
      <c r="G380" s="2">
        <f>IFERROR(__xludf.DUMMYFUNCTION("""COMPUTED_VALUE"""),45846.66666666667)</f>
        <v>45846.66667</v>
      </c>
      <c r="H380" s="1">
        <f>IFERROR(__xludf.DUMMYFUNCTION("""COMPUTED_VALUE"""),2457.75)</f>
        <v>2457.75</v>
      </c>
      <c r="J380" s="2">
        <f>IFERROR(__xludf.DUMMYFUNCTION("""COMPUTED_VALUE"""),45846.66666666667)</f>
        <v>45846.66667</v>
      </c>
      <c r="K380" s="1">
        <f>IFERROR(__xludf.DUMMYFUNCTION("""COMPUTED_VALUE"""),2469.9)</f>
        <v>2469.9</v>
      </c>
      <c r="M380" s="2">
        <f>IFERROR(__xludf.DUMMYFUNCTION("""COMPUTED_VALUE"""),45846.66666666667)</f>
        <v>45846.66667</v>
      </c>
      <c r="N380" s="1">
        <f>IFERROR(__xludf.DUMMYFUNCTION("""COMPUTED_VALUE"""),5.3365872E7)</f>
        <v>53365872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IFERROR(__xludf.DUMMYFUNCTION("""COMPUTED_VALUE"""),2457.87)</f>
        <v>2457.87</v>
      </c>
      <c r="D381" s="2">
        <f>IFERROR(__xludf.DUMMYFUNCTION("""COMPUTED_VALUE"""),45847.66666666667)</f>
        <v>45847.66667</v>
      </c>
      <c r="E381" s="1">
        <f>IFERROR(__xludf.DUMMYFUNCTION("""COMPUTED_VALUE"""),2460.34)</f>
        <v>2460.34</v>
      </c>
      <c r="G381" s="2">
        <f>IFERROR(__xludf.DUMMYFUNCTION("""COMPUTED_VALUE"""),45847.66666666667)</f>
        <v>45847.66667</v>
      </c>
      <c r="H381" s="1">
        <f>IFERROR(__xludf.DUMMYFUNCTION("""COMPUTED_VALUE"""),2429.2)</f>
        <v>2429.2</v>
      </c>
      <c r="J381" s="2">
        <f>IFERROR(__xludf.DUMMYFUNCTION("""COMPUTED_VALUE"""),45847.66666666667)</f>
        <v>45847.66667</v>
      </c>
      <c r="K381" s="1">
        <f>IFERROR(__xludf.DUMMYFUNCTION("""COMPUTED_VALUE"""),2456.03)</f>
        <v>2456.03</v>
      </c>
      <c r="M381" s="2">
        <f>IFERROR(__xludf.DUMMYFUNCTION("""COMPUTED_VALUE"""),45847.66666666667)</f>
        <v>45847.66667</v>
      </c>
      <c r="N381" s="1">
        <f>IFERROR(__xludf.DUMMYFUNCTION("""COMPUTED_VALUE"""),5.9509169E7)</f>
        <v>59509169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IFERROR(__xludf.DUMMYFUNCTION("""COMPUTED_VALUE"""),2447.19)</f>
        <v>2447.19</v>
      </c>
      <c r="D382" s="2">
        <f>IFERROR(__xludf.DUMMYFUNCTION("""COMPUTED_VALUE"""),45848.66666666667)</f>
        <v>45848.66667</v>
      </c>
      <c r="E382" s="1">
        <f>IFERROR(__xludf.DUMMYFUNCTION("""COMPUTED_VALUE"""),2462.21)</f>
        <v>2462.21</v>
      </c>
      <c r="G382" s="2">
        <f>IFERROR(__xludf.DUMMYFUNCTION("""COMPUTED_VALUE"""),45848.66666666667)</f>
        <v>45848.66667</v>
      </c>
      <c r="H382" s="1">
        <f>IFERROR(__xludf.DUMMYFUNCTION("""COMPUTED_VALUE"""),2421.44)</f>
        <v>2421.44</v>
      </c>
      <c r="J382" s="2">
        <f>IFERROR(__xludf.DUMMYFUNCTION("""COMPUTED_VALUE"""),45848.66666666667)</f>
        <v>45848.66667</v>
      </c>
      <c r="K382" s="1">
        <f>IFERROR(__xludf.DUMMYFUNCTION("""COMPUTED_VALUE"""),2433.06)</f>
        <v>2433.06</v>
      </c>
      <c r="M382" s="2">
        <f>IFERROR(__xludf.DUMMYFUNCTION("""COMPUTED_VALUE"""),45848.66666666667)</f>
        <v>45848.66667</v>
      </c>
      <c r="N382" s="1">
        <f>IFERROR(__xludf.DUMMYFUNCTION("""COMPUTED_VALUE"""),5.4073498E7)</f>
        <v>54073498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IFERROR(__xludf.DUMMYFUNCTION("""COMPUTED_VALUE"""),2423.91)</f>
        <v>2423.91</v>
      </c>
      <c r="D383" s="2">
        <f>IFERROR(__xludf.DUMMYFUNCTION("""COMPUTED_VALUE"""),45849.66666666667)</f>
        <v>45849.66667</v>
      </c>
      <c r="E383" s="1">
        <f>IFERROR(__xludf.DUMMYFUNCTION("""COMPUTED_VALUE"""),2424.51)</f>
        <v>2424.51</v>
      </c>
      <c r="G383" s="2">
        <f>IFERROR(__xludf.DUMMYFUNCTION("""COMPUTED_VALUE"""),45849.66666666667)</f>
        <v>45849.66667</v>
      </c>
      <c r="H383" s="1">
        <f>IFERROR(__xludf.DUMMYFUNCTION("""COMPUTED_VALUE"""),2403.9)</f>
        <v>2403.9</v>
      </c>
      <c r="J383" s="2">
        <f>IFERROR(__xludf.DUMMYFUNCTION("""COMPUTED_VALUE"""),45849.66666666667)</f>
        <v>45849.66667</v>
      </c>
      <c r="K383" s="1">
        <f>IFERROR(__xludf.DUMMYFUNCTION("""COMPUTED_VALUE"""),2423.74)</f>
        <v>2423.74</v>
      </c>
      <c r="M383" s="2">
        <f>IFERROR(__xludf.DUMMYFUNCTION("""COMPUTED_VALUE"""),45849.66666666667)</f>
        <v>45849.66667</v>
      </c>
      <c r="N383" s="1">
        <f>IFERROR(__xludf.DUMMYFUNCTION("""COMPUTED_VALUE"""),5.2005812E7)</f>
        <v>52005812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IFERROR(__xludf.DUMMYFUNCTION("""COMPUTED_VALUE"""),2423.49)</f>
        <v>2423.49</v>
      </c>
      <c r="D384" s="2">
        <f>IFERROR(__xludf.DUMMYFUNCTION("""COMPUTED_VALUE"""),45852.66666666667)</f>
        <v>45852.66667</v>
      </c>
      <c r="E384" s="1">
        <f>IFERROR(__xludf.DUMMYFUNCTION("""COMPUTED_VALUE"""),2426.87)</f>
        <v>2426.87</v>
      </c>
      <c r="G384" s="2">
        <f>IFERROR(__xludf.DUMMYFUNCTION("""COMPUTED_VALUE"""),45852.66666666667)</f>
        <v>45852.66667</v>
      </c>
      <c r="H384" s="1">
        <f>IFERROR(__xludf.DUMMYFUNCTION("""COMPUTED_VALUE"""),2402.36)</f>
        <v>2402.36</v>
      </c>
      <c r="J384" s="2">
        <f>IFERROR(__xludf.DUMMYFUNCTION("""COMPUTED_VALUE"""),45852.66666666667)</f>
        <v>45852.66667</v>
      </c>
      <c r="K384" s="1">
        <f>IFERROR(__xludf.DUMMYFUNCTION("""COMPUTED_VALUE"""),2417.62)</f>
        <v>2417.62</v>
      </c>
      <c r="M384" s="2">
        <f>IFERROR(__xludf.DUMMYFUNCTION("""COMPUTED_VALUE"""),45852.66666666667)</f>
        <v>45852.66667</v>
      </c>
      <c r="N384" s="1">
        <f>IFERROR(__xludf.DUMMYFUNCTION("""COMPUTED_VALUE"""),5.039331E7)</f>
        <v>50393310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IFERROR(__xludf.DUMMYFUNCTION("""COMPUTED_VALUE"""),2415.13)</f>
        <v>2415.13</v>
      </c>
      <c r="D385" s="2">
        <f>IFERROR(__xludf.DUMMYFUNCTION("""COMPUTED_VALUE"""),45853.66666666667)</f>
        <v>45853.66667</v>
      </c>
      <c r="E385" s="1">
        <f>IFERROR(__xludf.DUMMYFUNCTION("""COMPUTED_VALUE"""),2422.38)</f>
        <v>2422.38</v>
      </c>
      <c r="G385" s="2">
        <f>IFERROR(__xludf.DUMMYFUNCTION("""COMPUTED_VALUE"""),45853.66666666667)</f>
        <v>45853.66667</v>
      </c>
      <c r="H385" s="1">
        <f>IFERROR(__xludf.DUMMYFUNCTION("""COMPUTED_VALUE"""),2364.22)</f>
        <v>2364.22</v>
      </c>
      <c r="J385" s="2">
        <f>IFERROR(__xludf.DUMMYFUNCTION("""COMPUTED_VALUE"""),45853.66666666667)</f>
        <v>45853.66667</v>
      </c>
      <c r="K385" s="1">
        <f>IFERROR(__xludf.DUMMYFUNCTION("""COMPUTED_VALUE"""),2368.7)</f>
        <v>2368.7</v>
      </c>
      <c r="M385" s="2">
        <f>IFERROR(__xludf.DUMMYFUNCTION("""COMPUTED_VALUE"""),45853.66666666667)</f>
        <v>45853.66667</v>
      </c>
      <c r="N385" s="1">
        <f>IFERROR(__xludf.DUMMYFUNCTION("""COMPUTED_VALUE"""),5.9883735E7)</f>
        <v>59883735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IFERROR(__xludf.DUMMYFUNCTION("""COMPUTED_VALUE"""),2367.28)</f>
        <v>2367.28</v>
      </c>
      <c r="D386" s="2">
        <f>IFERROR(__xludf.DUMMYFUNCTION("""COMPUTED_VALUE"""),45854.66666666667)</f>
        <v>45854.66667</v>
      </c>
      <c r="E386" s="1">
        <f>IFERROR(__xludf.DUMMYFUNCTION("""COMPUTED_VALUE"""),2385.3)</f>
        <v>2385.3</v>
      </c>
      <c r="G386" s="2">
        <f>IFERROR(__xludf.DUMMYFUNCTION("""COMPUTED_VALUE"""),45854.66666666667)</f>
        <v>45854.66667</v>
      </c>
      <c r="H386" s="1">
        <f>IFERROR(__xludf.DUMMYFUNCTION("""COMPUTED_VALUE"""),2356.95)</f>
        <v>2356.95</v>
      </c>
      <c r="J386" s="2">
        <f>IFERROR(__xludf.DUMMYFUNCTION("""COMPUTED_VALUE"""),45854.66666666667)</f>
        <v>45854.66667</v>
      </c>
      <c r="K386" s="1">
        <f>IFERROR(__xludf.DUMMYFUNCTION("""COMPUTED_VALUE"""),2377.92)</f>
        <v>2377.92</v>
      </c>
      <c r="M386" s="2">
        <f>IFERROR(__xludf.DUMMYFUNCTION("""COMPUTED_VALUE"""),45854.66666666667)</f>
        <v>45854.66667</v>
      </c>
      <c r="N386" s="1">
        <f>IFERROR(__xludf.DUMMYFUNCTION("""COMPUTED_VALUE"""),4.9597094E7)</f>
        <v>49597094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IFERROR(__xludf.DUMMYFUNCTION("""COMPUTED_VALUE"""),2362.51)</f>
        <v>2362.51</v>
      </c>
      <c r="D387" s="2">
        <f>IFERROR(__xludf.DUMMYFUNCTION("""COMPUTED_VALUE"""),45855.66666666667)</f>
        <v>45855.66667</v>
      </c>
      <c r="E387" s="1">
        <f>IFERROR(__xludf.DUMMYFUNCTION("""COMPUTED_VALUE"""),2364.19)</f>
        <v>2364.19</v>
      </c>
      <c r="G387" s="2">
        <f>IFERROR(__xludf.DUMMYFUNCTION("""COMPUTED_VALUE"""),45855.66666666667)</f>
        <v>45855.66667</v>
      </c>
      <c r="H387" s="1">
        <f>IFERROR(__xludf.DUMMYFUNCTION("""COMPUTED_VALUE"""),2299.73)</f>
        <v>2299.73</v>
      </c>
      <c r="J387" s="2">
        <f>IFERROR(__xludf.DUMMYFUNCTION("""COMPUTED_VALUE"""),45855.66666666667)</f>
        <v>45855.66667</v>
      </c>
      <c r="K387" s="1">
        <f>IFERROR(__xludf.DUMMYFUNCTION("""COMPUTED_VALUE"""),2323.29)</f>
        <v>2323.29</v>
      </c>
      <c r="M387" s="2">
        <f>IFERROR(__xludf.DUMMYFUNCTION("""COMPUTED_VALUE"""),45855.66666666667)</f>
        <v>45855.66667</v>
      </c>
      <c r="N387" s="1">
        <f>IFERROR(__xludf.DUMMYFUNCTION("""COMPUTED_VALUE"""),7.0796218E7)</f>
        <v>70796218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IFERROR(__xludf.DUMMYFUNCTION("""COMPUTED_VALUE"""),2315.11)</f>
        <v>2315.11</v>
      </c>
      <c r="D388" s="2">
        <f>IFERROR(__xludf.DUMMYFUNCTION("""COMPUTED_VALUE"""),45856.66666666667)</f>
        <v>45856.66667</v>
      </c>
      <c r="E388" s="1">
        <f>IFERROR(__xludf.DUMMYFUNCTION("""COMPUTED_VALUE"""),2315.8)</f>
        <v>2315.8</v>
      </c>
      <c r="G388" s="2">
        <f>IFERROR(__xludf.DUMMYFUNCTION("""COMPUTED_VALUE"""),45856.66666666667)</f>
        <v>45856.66667</v>
      </c>
      <c r="H388" s="1">
        <f>IFERROR(__xludf.DUMMYFUNCTION("""COMPUTED_VALUE"""),2265.6)</f>
        <v>2265.6</v>
      </c>
      <c r="J388" s="2">
        <f>IFERROR(__xludf.DUMMYFUNCTION("""COMPUTED_VALUE"""),45856.66666666667)</f>
        <v>45856.66667</v>
      </c>
      <c r="K388" s="1">
        <f>IFERROR(__xludf.DUMMYFUNCTION("""COMPUTED_VALUE"""),2274.96)</f>
        <v>2274.96</v>
      </c>
      <c r="M388" s="2">
        <f>IFERROR(__xludf.DUMMYFUNCTION("""COMPUTED_VALUE"""),45856.66666666667)</f>
        <v>45856.66667</v>
      </c>
      <c r="N388" s="1">
        <f>IFERROR(__xludf.DUMMYFUNCTION("""COMPUTED_VALUE"""),7.9811986E7)</f>
        <v>79811986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IFERROR(__xludf.DUMMYFUNCTION("""COMPUTED_VALUE"""),2285.33)</f>
        <v>2285.33</v>
      </c>
      <c r="D389" s="2">
        <f>IFERROR(__xludf.DUMMYFUNCTION("""COMPUTED_VALUE"""),45859.66666666667)</f>
        <v>45859.66667</v>
      </c>
      <c r="E389" s="1">
        <f>IFERROR(__xludf.DUMMYFUNCTION("""COMPUTED_VALUE"""),2293.84)</f>
        <v>2293.84</v>
      </c>
      <c r="G389" s="2">
        <f>IFERROR(__xludf.DUMMYFUNCTION("""COMPUTED_VALUE"""),45859.66666666667)</f>
        <v>45859.66667</v>
      </c>
      <c r="H389" s="1">
        <f>IFERROR(__xludf.DUMMYFUNCTION("""COMPUTED_VALUE"""),2268.58)</f>
        <v>2268.58</v>
      </c>
      <c r="J389" s="2">
        <f>IFERROR(__xludf.DUMMYFUNCTION("""COMPUTED_VALUE"""),45859.66666666667)</f>
        <v>45859.66667</v>
      </c>
      <c r="K389" s="1">
        <f>IFERROR(__xludf.DUMMYFUNCTION("""COMPUTED_VALUE"""),2270.32)</f>
        <v>2270.32</v>
      </c>
      <c r="M389" s="2">
        <f>IFERROR(__xludf.DUMMYFUNCTION("""COMPUTED_VALUE"""),45859.66666666667)</f>
        <v>45859.66667</v>
      </c>
      <c r="N389" s="1">
        <f>IFERROR(__xludf.DUMMYFUNCTION("""COMPUTED_VALUE"""),7.0654224E7)</f>
        <v>70654224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IFERROR(__xludf.DUMMYFUNCTION("""COMPUTED_VALUE"""),2277.52)</f>
        <v>2277.52</v>
      </c>
      <c r="D390" s="2">
        <f>IFERROR(__xludf.DUMMYFUNCTION("""COMPUTED_VALUE"""),45860.66666666667)</f>
        <v>45860.66667</v>
      </c>
      <c r="E390" s="1">
        <f>IFERROR(__xludf.DUMMYFUNCTION("""COMPUTED_VALUE"""),2313.46)</f>
        <v>2313.46</v>
      </c>
      <c r="G390" s="2">
        <f>IFERROR(__xludf.DUMMYFUNCTION("""COMPUTED_VALUE"""),45860.66666666667)</f>
        <v>45860.66667</v>
      </c>
      <c r="H390" s="1">
        <f>IFERROR(__xludf.DUMMYFUNCTION("""COMPUTED_VALUE"""),2271.64)</f>
        <v>2271.64</v>
      </c>
      <c r="J390" s="2">
        <f>IFERROR(__xludf.DUMMYFUNCTION("""COMPUTED_VALUE"""),45860.66666666667)</f>
        <v>45860.66667</v>
      </c>
      <c r="K390" s="1">
        <f>IFERROR(__xludf.DUMMYFUNCTION("""COMPUTED_VALUE"""),2283.79)</f>
        <v>2283.79</v>
      </c>
      <c r="M390" s="2">
        <f>IFERROR(__xludf.DUMMYFUNCTION("""COMPUTED_VALUE"""),45860.66666666667)</f>
        <v>45860.66667</v>
      </c>
      <c r="N390" s="1">
        <f>IFERROR(__xludf.DUMMYFUNCTION("""COMPUTED_VALUE"""),7.4790216E7)</f>
        <v>74790216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IFERROR(__xludf.DUMMYFUNCTION("""COMPUTED_VALUE"""),2296.86)</f>
        <v>2296.86</v>
      </c>
      <c r="D391" s="2">
        <f>IFERROR(__xludf.DUMMYFUNCTION("""COMPUTED_VALUE"""),45861.66666666667)</f>
        <v>45861.66667</v>
      </c>
      <c r="E391" s="1">
        <f>IFERROR(__xludf.DUMMYFUNCTION("""COMPUTED_VALUE"""),2329.08)</f>
        <v>2329.08</v>
      </c>
      <c r="G391" s="2">
        <f>IFERROR(__xludf.DUMMYFUNCTION("""COMPUTED_VALUE"""),45861.66666666667)</f>
        <v>45861.66667</v>
      </c>
      <c r="H391" s="1">
        <f>IFERROR(__xludf.DUMMYFUNCTION("""COMPUTED_VALUE"""),2289.44)</f>
        <v>2289.44</v>
      </c>
      <c r="J391" s="2">
        <f>IFERROR(__xludf.DUMMYFUNCTION("""COMPUTED_VALUE"""),45861.66666666667)</f>
        <v>45861.66667</v>
      </c>
      <c r="K391" s="1">
        <f>IFERROR(__xludf.DUMMYFUNCTION("""COMPUTED_VALUE"""),2328.5)</f>
        <v>2328.5</v>
      </c>
      <c r="M391" s="2">
        <f>IFERROR(__xludf.DUMMYFUNCTION("""COMPUTED_VALUE"""),45861.66666666667)</f>
        <v>45861.66667</v>
      </c>
      <c r="N391" s="1">
        <f>IFERROR(__xludf.DUMMYFUNCTION("""COMPUTED_VALUE"""),7.4944638E7)</f>
        <v>74944638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IFERROR(__xludf.DUMMYFUNCTION("""COMPUTED_VALUE"""),2292.67)</f>
        <v>2292.67</v>
      </c>
      <c r="D392" s="2">
        <f>IFERROR(__xludf.DUMMYFUNCTION("""COMPUTED_VALUE"""),45862.66666666667)</f>
        <v>45862.66667</v>
      </c>
      <c r="E392" s="1">
        <f>IFERROR(__xludf.DUMMYFUNCTION("""COMPUTED_VALUE"""),2318.53)</f>
        <v>2318.53</v>
      </c>
      <c r="G392" s="2">
        <f>IFERROR(__xludf.DUMMYFUNCTION("""COMPUTED_VALUE"""),45862.66666666667)</f>
        <v>45862.66667</v>
      </c>
      <c r="H392" s="1">
        <f>IFERROR(__xludf.DUMMYFUNCTION("""COMPUTED_VALUE"""),2239.29)</f>
        <v>2239.29</v>
      </c>
      <c r="J392" s="2">
        <f>IFERROR(__xludf.DUMMYFUNCTION("""COMPUTED_VALUE"""),45862.66666666667)</f>
        <v>45862.66667</v>
      </c>
      <c r="K392" s="1">
        <f>IFERROR(__xludf.DUMMYFUNCTION("""COMPUTED_VALUE"""),2240.84)</f>
        <v>2240.84</v>
      </c>
      <c r="M392" s="2">
        <f>IFERROR(__xludf.DUMMYFUNCTION("""COMPUTED_VALUE"""),45862.66666666667)</f>
        <v>45862.66667</v>
      </c>
      <c r="N392" s="1">
        <f>IFERROR(__xludf.DUMMYFUNCTION("""COMPUTED_VALUE"""),1.07715528E8)</f>
        <v>107715528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IFERROR(__xludf.DUMMYFUNCTION("""COMPUTED_VALUE"""),2246.29)</f>
        <v>2246.29</v>
      </c>
      <c r="D393" s="2">
        <f>IFERROR(__xludf.DUMMYFUNCTION("""COMPUTED_VALUE"""),45863.66666666667)</f>
        <v>45863.66667</v>
      </c>
      <c r="E393" s="1">
        <f>IFERROR(__xludf.DUMMYFUNCTION("""COMPUTED_VALUE"""),2290.0)</f>
        <v>2290</v>
      </c>
      <c r="G393" s="2">
        <f>IFERROR(__xludf.DUMMYFUNCTION("""COMPUTED_VALUE"""),45863.66666666667)</f>
        <v>45863.66667</v>
      </c>
      <c r="H393" s="1">
        <f>IFERROR(__xludf.DUMMYFUNCTION("""COMPUTED_VALUE"""),2246.29)</f>
        <v>2246.29</v>
      </c>
      <c r="J393" s="2">
        <f>IFERROR(__xludf.DUMMYFUNCTION("""COMPUTED_VALUE"""),45863.66666666667)</f>
        <v>45863.66667</v>
      </c>
      <c r="K393" s="1">
        <f>IFERROR(__xludf.DUMMYFUNCTION("""COMPUTED_VALUE"""),2267.97)</f>
        <v>2267.97</v>
      </c>
      <c r="M393" s="2">
        <f>IFERROR(__xludf.DUMMYFUNCTION("""COMPUTED_VALUE"""),45863.66666666667)</f>
        <v>45863.66667</v>
      </c>
      <c r="N393" s="1">
        <f>IFERROR(__xludf.DUMMYFUNCTION("""COMPUTED_VALUE"""),1.21931865E8)</f>
        <v>121931865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IFERROR(__xludf.DUMMYFUNCTION("""COMPUTED_VALUE"""),2273.09)</f>
        <v>2273.09</v>
      </c>
      <c r="D394" s="2">
        <f>IFERROR(__xludf.DUMMYFUNCTION("""COMPUTED_VALUE"""),45866.66666666667)</f>
        <v>45866.66667</v>
      </c>
      <c r="E394" s="1">
        <f>IFERROR(__xludf.DUMMYFUNCTION("""COMPUTED_VALUE"""),2279.21)</f>
        <v>2279.21</v>
      </c>
      <c r="G394" s="2">
        <f>IFERROR(__xludf.DUMMYFUNCTION("""COMPUTED_VALUE"""),45866.66666666667)</f>
        <v>45866.66667</v>
      </c>
      <c r="H394" s="1">
        <f>IFERROR(__xludf.DUMMYFUNCTION("""COMPUTED_VALUE"""),2249.98)</f>
        <v>2249.98</v>
      </c>
      <c r="J394" s="2">
        <f>IFERROR(__xludf.DUMMYFUNCTION("""COMPUTED_VALUE"""),45866.66666666667)</f>
        <v>45866.66667</v>
      </c>
      <c r="K394" s="1">
        <f>IFERROR(__xludf.DUMMYFUNCTION("""COMPUTED_VALUE"""),2260.22)</f>
        <v>2260.22</v>
      </c>
      <c r="M394" s="2">
        <f>IFERROR(__xludf.DUMMYFUNCTION("""COMPUTED_VALUE"""),45866.66666666667)</f>
        <v>45866.66667</v>
      </c>
      <c r="N394" s="1">
        <f>IFERROR(__xludf.DUMMYFUNCTION("""COMPUTED_VALUE"""),7.211396E7)</f>
        <v>72113960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IFERROR(__xludf.DUMMYFUNCTION("""COMPUTED_VALUE"""),2213.68)</f>
        <v>2213.68</v>
      </c>
      <c r="D395" s="2">
        <f>IFERROR(__xludf.DUMMYFUNCTION("""COMPUTED_VALUE"""),45867.66666666667)</f>
        <v>45867.66667</v>
      </c>
      <c r="E395" s="1">
        <f>IFERROR(__xludf.DUMMYFUNCTION("""COMPUTED_VALUE"""),2252.69)</f>
        <v>2252.69</v>
      </c>
      <c r="G395" s="2">
        <f>IFERROR(__xludf.DUMMYFUNCTION("""COMPUTED_VALUE"""),45867.66666666667)</f>
        <v>45867.66667</v>
      </c>
      <c r="H395" s="1">
        <f>IFERROR(__xludf.DUMMYFUNCTION("""COMPUTED_VALUE"""),2192.0)</f>
        <v>2192</v>
      </c>
      <c r="J395" s="2">
        <f>IFERROR(__xludf.DUMMYFUNCTION("""COMPUTED_VALUE"""),45867.66666666667)</f>
        <v>45867.66667</v>
      </c>
      <c r="K395" s="1">
        <f>IFERROR(__xludf.DUMMYFUNCTION("""COMPUTED_VALUE"""),2204.76)</f>
        <v>2204.76</v>
      </c>
      <c r="M395" s="2">
        <f>IFERROR(__xludf.DUMMYFUNCTION("""COMPUTED_VALUE"""),45867.66666666667)</f>
        <v>45867.66667</v>
      </c>
      <c r="N395" s="1">
        <f>IFERROR(__xludf.DUMMYFUNCTION("""COMPUTED_VALUE"""),1.04202774E8)</f>
        <v>104202774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IFERROR(__xludf.DUMMYFUNCTION("""COMPUTED_VALUE"""),2219.24)</f>
        <v>2219.24</v>
      </c>
      <c r="D396" s="2">
        <f>IFERROR(__xludf.DUMMYFUNCTION("""COMPUTED_VALUE"""),45868.66666666667)</f>
        <v>45868.66667</v>
      </c>
      <c r="E396" s="1">
        <f>IFERROR(__xludf.DUMMYFUNCTION("""COMPUTED_VALUE"""),2257.17)</f>
        <v>2257.17</v>
      </c>
      <c r="G396" s="2">
        <f>IFERROR(__xludf.DUMMYFUNCTION("""COMPUTED_VALUE"""),45868.66666666667)</f>
        <v>45868.66667</v>
      </c>
      <c r="H396" s="1">
        <f>IFERROR(__xludf.DUMMYFUNCTION("""COMPUTED_VALUE"""),2204.12)</f>
        <v>2204.12</v>
      </c>
      <c r="J396" s="2">
        <f>IFERROR(__xludf.DUMMYFUNCTION("""COMPUTED_VALUE"""),45868.66666666667)</f>
        <v>45868.66667</v>
      </c>
      <c r="K396" s="1">
        <f>IFERROR(__xludf.DUMMYFUNCTION("""COMPUTED_VALUE"""),2253.09)</f>
        <v>2253.09</v>
      </c>
      <c r="M396" s="2">
        <f>IFERROR(__xludf.DUMMYFUNCTION("""COMPUTED_VALUE"""),45868.66666666667)</f>
        <v>45868.66667</v>
      </c>
      <c r="N396" s="1">
        <f>IFERROR(__xludf.DUMMYFUNCTION("""COMPUTED_VALUE"""),9.4464638E7)</f>
        <v>94464638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IFERROR(__xludf.DUMMYFUNCTION("""COMPUTED_VALUE"""),2249.54)</f>
        <v>2249.54</v>
      </c>
      <c r="D397" s="2">
        <f>IFERROR(__xludf.DUMMYFUNCTION("""COMPUTED_VALUE"""),45869.66666666667)</f>
        <v>45869.66667</v>
      </c>
      <c r="E397" s="1">
        <f>IFERROR(__xludf.DUMMYFUNCTION("""COMPUTED_VALUE"""),2249.54)</f>
        <v>2249.54</v>
      </c>
      <c r="G397" s="2">
        <f>IFERROR(__xludf.DUMMYFUNCTION("""COMPUTED_VALUE"""),45869.66666666667)</f>
        <v>45869.66667</v>
      </c>
      <c r="H397" s="1">
        <f>IFERROR(__xludf.DUMMYFUNCTION("""COMPUTED_VALUE"""),2155.88)</f>
        <v>2155.88</v>
      </c>
      <c r="J397" s="2">
        <f>IFERROR(__xludf.DUMMYFUNCTION("""COMPUTED_VALUE"""),45869.66666666667)</f>
        <v>45869.66667</v>
      </c>
      <c r="K397" s="1">
        <f>IFERROR(__xludf.DUMMYFUNCTION("""COMPUTED_VALUE"""),2165.17)</f>
        <v>2165.17</v>
      </c>
      <c r="M397" s="2">
        <f>IFERROR(__xludf.DUMMYFUNCTION("""COMPUTED_VALUE"""),45869.66666666667)</f>
        <v>45869.66667</v>
      </c>
      <c r="N397" s="1">
        <f>IFERROR(__xludf.DUMMYFUNCTION("""COMPUTED_VALUE"""),1.20182187E8)</f>
        <v>120182187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IFERROR(__xludf.DUMMYFUNCTION("""COMPUTED_VALUE"""),2170.96)</f>
        <v>2170.96</v>
      </c>
      <c r="D398" s="2">
        <f>IFERROR(__xludf.DUMMYFUNCTION("""COMPUTED_VALUE"""),45870.66666666667)</f>
        <v>45870.66667</v>
      </c>
      <c r="E398" s="1">
        <f>IFERROR(__xludf.DUMMYFUNCTION("""COMPUTED_VALUE"""),2172.61)</f>
        <v>2172.61</v>
      </c>
      <c r="G398" s="2">
        <f>IFERROR(__xludf.DUMMYFUNCTION("""COMPUTED_VALUE"""),45870.66666666667)</f>
        <v>45870.66667</v>
      </c>
      <c r="H398" s="1">
        <f>IFERROR(__xludf.DUMMYFUNCTION("""COMPUTED_VALUE"""),2106.61)</f>
        <v>2106.61</v>
      </c>
      <c r="J398" s="2">
        <f>IFERROR(__xludf.DUMMYFUNCTION("""COMPUTED_VALUE"""),45870.66666666667)</f>
        <v>45870.66667</v>
      </c>
      <c r="K398" s="1">
        <f>IFERROR(__xludf.DUMMYFUNCTION("""COMPUTED_VALUE"""),2120.4)</f>
        <v>2120.4</v>
      </c>
      <c r="M398" s="2">
        <f>IFERROR(__xludf.DUMMYFUNCTION("""COMPUTED_VALUE"""),45870.66666666667)</f>
        <v>45870.66667</v>
      </c>
      <c r="N398" s="1">
        <f>IFERROR(__xludf.DUMMYFUNCTION("""COMPUTED_VALUE"""),9.8481914E7)</f>
        <v>98481914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IFERROR(__xludf.DUMMYFUNCTION("""COMPUTED_VALUE"""),2122.3)</f>
        <v>2122.3</v>
      </c>
      <c r="D399" s="2">
        <f>IFERROR(__xludf.DUMMYFUNCTION("""COMPUTED_VALUE"""),45873.66666666667)</f>
        <v>45873.66667</v>
      </c>
      <c r="E399" s="1">
        <f>IFERROR(__xludf.DUMMYFUNCTION("""COMPUTED_VALUE"""),2150.1)</f>
        <v>2150.1</v>
      </c>
      <c r="G399" s="2">
        <f>IFERROR(__xludf.DUMMYFUNCTION("""COMPUTED_VALUE"""),45873.66666666667)</f>
        <v>45873.66667</v>
      </c>
      <c r="H399" s="1">
        <f>IFERROR(__xludf.DUMMYFUNCTION("""COMPUTED_VALUE"""),2117.3)</f>
        <v>2117.3</v>
      </c>
      <c r="J399" s="2">
        <f>IFERROR(__xludf.DUMMYFUNCTION("""COMPUTED_VALUE"""),45873.66666666667)</f>
        <v>45873.66667</v>
      </c>
      <c r="K399" s="1">
        <f>IFERROR(__xludf.DUMMYFUNCTION("""COMPUTED_VALUE"""),2139.93)</f>
        <v>2139.93</v>
      </c>
      <c r="M399" s="2">
        <f>IFERROR(__xludf.DUMMYFUNCTION("""COMPUTED_VALUE"""),45873.66666666667)</f>
        <v>45873.66667</v>
      </c>
      <c r="N399" s="1">
        <f>IFERROR(__xludf.DUMMYFUNCTION("""COMPUTED_VALUE"""),6.6097524E7)</f>
        <v>66097524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IFERROR(__xludf.DUMMYFUNCTION("""COMPUTED_VALUE"""),2141.04)</f>
        <v>2141.04</v>
      </c>
      <c r="D400" s="2">
        <f>IFERROR(__xludf.DUMMYFUNCTION("""COMPUTED_VALUE"""),45874.66666666667)</f>
        <v>45874.66667</v>
      </c>
      <c r="E400" s="1">
        <f>IFERROR(__xludf.DUMMYFUNCTION("""COMPUTED_VALUE"""),2194.44)</f>
        <v>2194.44</v>
      </c>
      <c r="G400" s="2">
        <f>IFERROR(__xludf.DUMMYFUNCTION("""COMPUTED_VALUE"""),45874.66666666667)</f>
        <v>45874.66667</v>
      </c>
      <c r="H400" s="1">
        <f>IFERROR(__xludf.DUMMYFUNCTION("""COMPUTED_VALUE"""),2140.68)</f>
        <v>2140.68</v>
      </c>
      <c r="J400" s="2">
        <f>IFERROR(__xludf.DUMMYFUNCTION("""COMPUTED_VALUE"""),45874.66666666667)</f>
        <v>45874.66667</v>
      </c>
      <c r="K400" s="1">
        <f>IFERROR(__xludf.DUMMYFUNCTION("""COMPUTED_VALUE"""),2182.01)</f>
        <v>2182.01</v>
      </c>
      <c r="M400" s="2">
        <f>IFERROR(__xludf.DUMMYFUNCTION("""COMPUTED_VALUE"""),45874.66666666667)</f>
        <v>45874.66667</v>
      </c>
      <c r="N400" s="1">
        <f>IFERROR(__xludf.DUMMYFUNCTION("""COMPUTED_VALUE"""),7.776122E7)</f>
        <v>77761220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IFERROR(__xludf.DUMMYFUNCTION("""COMPUTED_VALUE"""),2177.37)</f>
        <v>2177.37</v>
      </c>
      <c r="D401" s="2">
        <f>IFERROR(__xludf.DUMMYFUNCTION("""COMPUTED_VALUE"""),45875.66666666667)</f>
        <v>45875.66667</v>
      </c>
      <c r="E401" s="1">
        <f>IFERROR(__xludf.DUMMYFUNCTION("""COMPUTED_VALUE"""),2185.74)</f>
        <v>2185.74</v>
      </c>
      <c r="G401" s="2">
        <f>IFERROR(__xludf.DUMMYFUNCTION("""COMPUTED_VALUE"""),45875.66666666667)</f>
        <v>45875.66667</v>
      </c>
      <c r="H401" s="1">
        <f>IFERROR(__xludf.DUMMYFUNCTION("""COMPUTED_VALUE"""),2159.93)</f>
        <v>2159.93</v>
      </c>
      <c r="J401" s="2">
        <f>IFERROR(__xludf.DUMMYFUNCTION("""COMPUTED_VALUE"""),45875.66666666667)</f>
        <v>45875.66667</v>
      </c>
      <c r="K401" s="1">
        <f>IFERROR(__xludf.DUMMYFUNCTION("""COMPUTED_VALUE"""),2164.86)</f>
        <v>2164.86</v>
      </c>
      <c r="M401" s="2">
        <f>IFERROR(__xludf.DUMMYFUNCTION("""COMPUTED_VALUE"""),45875.66666666667)</f>
        <v>45875.66667</v>
      </c>
      <c r="N401" s="1">
        <f>IFERROR(__xludf.DUMMYFUNCTION("""COMPUTED_VALUE"""),6.7087138E7)</f>
        <v>67087138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IFERROR(__xludf.DUMMYFUNCTION("""COMPUTED_VALUE"""),2172.67)</f>
        <v>2172.67</v>
      </c>
      <c r="D402" s="2">
        <f>IFERROR(__xludf.DUMMYFUNCTION("""COMPUTED_VALUE"""),45876.66666666667)</f>
        <v>45876.66667</v>
      </c>
      <c r="E402" s="1">
        <f>IFERROR(__xludf.DUMMYFUNCTION("""COMPUTED_VALUE"""),2186.02)</f>
        <v>2186.02</v>
      </c>
      <c r="G402" s="2">
        <f>IFERROR(__xludf.DUMMYFUNCTION("""COMPUTED_VALUE"""),45876.66666666667)</f>
        <v>45876.66667</v>
      </c>
      <c r="H402" s="1">
        <f>IFERROR(__xludf.DUMMYFUNCTION("""COMPUTED_VALUE"""),2153.39)</f>
        <v>2153.39</v>
      </c>
      <c r="J402" s="2">
        <f>IFERROR(__xludf.DUMMYFUNCTION("""COMPUTED_VALUE"""),45876.66666666667)</f>
        <v>45876.66667</v>
      </c>
      <c r="K402" s="1">
        <f>IFERROR(__xludf.DUMMYFUNCTION("""COMPUTED_VALUE"""),2175.93)</f>
        <v>2175.93</v>
      </c>
      <c r="M402" s="2">
        <f>IFERROR(__xludf.DUMMYFUNCTION("""COMPUTED_VALUE"""),45876.66666666667)</f>
        <v>45876.66667</v>
      </c>
      <c r="N402" s="1">
        <f>IFERROR(__xludf.DUMMYFUNCTION("""COMPUTED_VALUE"""),6.2217758E7)</f>
        <v>62217758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IFERROR(__xludf.DUMMYFUNCTION("""COMPUTED_VALUE"""),2178.67)</f>
        <v>2178.67</v>
      </c>
      <c r="D403" s="2">
        <f>IFERROR(__xludf.DUMMYFUNCTION("""COMPUTED_VALUE"""),45877.66666666667)</f>
        <v>45877.66667</v>
      </c>
      <c r="E403" s="1">
        <f>IFERROR(__xludf.DUMMYFUNCTION("""COMPUTED_VALUE"""),2231.29)</f>
        <v>2231.29</v>
      </c>
      <c r="G403" s="2">
        <f>IFERROR(__xludf.DUMMYFUNCTION("""COMPUTED_VALUE"""),45877.66666666667)</f>
        <v>45877.66667</v>
      </c>
      <c r="H403" s="1">
        <f>IFERROR(__xludf.DUMMYFUNCTION("""COMPUTED_VALUE"""),2178.67)</f>
        <v>2178.67</v>
      </c>
      <c r="J403" s="2">
        <f>IFERROR(__xludf.DUMMYFUNCTION("""COMPUTED_VALUE"""),45877.66666666667)</f>
        <v>45877.66667</v>
      </c>
      <c r="K403" s="1">
        <f>IFERROR(__xludf.DUMMYFUNCTION("""COMPUTED_VALUE"""),2230.36)</f>
        <v>2230.36</v>
      </c>
      <c r="M403" s="2">
        <f>IFERROR(__xludf.DUMMYFUNCTION("""COMPUTED_VALUE"""),45877.66666666667)</f>
        <v>45877.66667</v>
      </c>
      <c r="N403" s="1">
        <f>IFERROR(__xludf.DUMMYFUNCTION("""COMPUTED_VALUE"""),5.5968537E7)</f>
        <v>55968537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IFERROR(__xludf.DUMMYFUNCTION("""COMPUTED_VALUE"""),2239.3)</f>
        <v>2239.3</v>
      </c>
      <c r="D404" s="2">
        <f>IFERROR(__xludf.DUMMYFUNCTION("""COMPUTED_VALUE"""),45880.66666666667)</f>
        <v>45880.66667</v>
      </c>
      <c r="E404" s="1">
        <f>IFERROR(__xludf.DUMMYFUNCTION("""COMPUTED_VALUE"""),2262.71)</f>
        <v>2262.71</v>
      </c>
      <c r="G404" s="2">
        <f>IFERROR(__xludf.DUMMYFUNCTION("""COMPUTED_VALUE"""),45880.66666666667)</f>
        <v>45880.66667</v>
      </c>
      <c r="H404" s="1">
        <f>IFERROR(__xludf.DUMMYFUNCTION("""COMPUTED_VALUE"""),2226.81)</f>
        <v>2226.81</v>
      </c>
      <c r="J404" s="2">
        <f>IFERROR(__xludf.DUMMYFUNCTION("""COMPUTED_VALUE"""),45880.66666666667)</f>
        <v>45880.66667</v>
      </c>
      <c r="K404" s="1">
        <f>IFERROR(__xludf.DUMMYFUNCTION("""COMPUTED_VALUE"""),2227.76)</f>
        <v>2227.76</v>
      </c>
      <c r="M404" s="2">
        <f>IFERROR(__xludf.DUMMYFUNCTION("""COMPUTED_VALUE"""),45880.66666666667)</f>
        <v>45880.66667</v>
      </c>
      <c r="N404" s="1">
        <f>IFERROR(__xludf.DUMMYFUNCTION("""COMPUTED_VALUE"""),5.0990875E7)</f>
        <v>50990875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IFERROR(__xludf.DUMMYFUNCTION("""COMPUTED_VALUE"""),2229.03)</f>
        <v>2229.03</v>
      </c>
      <c r="D405" s="2">
        <f>IFERROR(__xludf.DUMMYFUNCTION("""COMPUTED_VALUE"""),45881.66666666667)</f>
        <v>45881.66667</v>
      </c>
      <c r="E405" s="1">
        <f>IFERROR(__xludf.DUMMYFUNCTION("""COMPUTED_VALUE"""),2272.21)</f>
        <v>2272.21</v>
      </c>
      <c r="G405" s="2">
        <f>IFERROR(__xludf.DUMMYFUNCTION("""COMPUTED_VALUE"""),45881.66666666667)</f>
        <v>45881.66667</v>
      </c>
      <c r="H405" s="1">
        <f>IFERROR(__xludf.DUMMYFUNCTION("""COMPUTED_VALUE"""),2226.85)</f>
        <v>2226.85</v>
      </c>
      <c r="J405" s="2">
        <f>IFERROR(__xludf.DUMMYFUNCTION("""COMPUTED_VALUE"""),45881.66666666667)</f>
        <v>45881.66667</v>
      </c>
      <c r="K405" s="1">
        <f>IFERROR(__xludf.DUMMYFUNCTION("""COMPUTED_VALUE"""),2271.91)</f>
        <v>2271.91</v>
      </c>
      <c r="M405" s="2">
        <f>IFERROR(__xludf.DUMMYFUNCTION("""COMPUTED_VALUE"""),45881.66666666667)</f>
        <v>45881.66667</v>
      </c>
      <c r="N405" s="1">
        <f>IFERROR(__xludf.DUMMYFUNCTION("""COMPUTED_VALUE"""),5.5468083E7)</f>
        <v>55468083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IFERROR(__xludf.DUMMYFUNCTION("""COMPUTED_VALUE"""),2281.81)</f>
        <v>2281.81</v>
      </c>
      <c r="D406" s="2">
        <f>IFERROR(__xludf.DUMMYFUNCTION("""COMPUTED_VALUE"""),45882.66666666667)</f>
        <v>45882.66667</v>
      </c>
      <c r="E406" s="1">
        <f>IFERROR(__xludf.DUMMYFUNCTION("""COMPUTED_VALUE"""),2320.1)</f>
        <v>2320.1</v>
      </c>
      <c r="G406" s="2">
        <f>IFERROR(__xludf.DUMMYFUNCTION("""COMPUTED_VALUE"""),45882.66666666667)</f>
        <v>45882.66667</v>
      </c>
      <c r="H406" s="1">
        <f>IFERROR(__xludf.DUMMYFUNCTION("""COMPUTED_VALUE"""),2279.88)</f>
        <v>2279.88</v>
      </c>
      <c r="J406" s="2">
        <f>IFERROR(__xludf.DUMMYFUNCTION("""COMPUTED_VALUE"""),45882.66666666667)</f>
        <v>45882.66667</v>
      </c>
      <c r="K406" s="1">
        <f>IFERROR(__xludf.DUMMYFUNCTION("""COMPUTED_VALUE"""),2318.73)</f>
        <v>2318.73</v>
      </c>
      <c r="M406" s="2">
        <f>IFERROR(__xludf.DUMMYFUNCTION("""COMPUTED_VALUE"""),45882.66666666667)</f>
        <v>45882.66667</v>
      </c>
      <c r="N406" s="1">
        <f>IFERROR(__xludf.DUMMYFUNCTION("""COMPUTED_VALUE"""),6.3154682E7)</f>
        <v>63154682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IFERROR(__xludf.DUMMYFUNCTION("""COMPUTED_VALUE"""),2317.94)</f>
        <v>2317.94</v>
      </c>
      <c r="D407" s="2">
        <f>IFERROR(__xludf.DUMMYFUNCTION("""COMPUTED_VALUE"""),45883.66666666667)</f>
        <v>45883.66667</v>
      </c>
      <c r="E407" s="1">
        <f>IFERROR(__xludf.DUMMYFUNCTION("""COMPUTED_VALUE"""),2326.77)</f>
        <v>2326.77</v>
      </c>
      <c r="G407" s="2">
        <f>IFERROR(__xludf.DUMMYFUNCTION("""COMPUTED_VALUE"""),45883.66666666667)</f>
        <v>45883.66667</v>
      </c>
      <c r="H407" s="1">
        <f>IFERROR(__xludf.DUMMYFUNCTION("""COMPUTED_VALUE"""),2298.83)</f>
        <v>2298.83</v>
      </c>
      <c r="J407" s="2">
        <f>IFERROR(__xludf.DUMMYFUNCTION("""COMPUTED_VALUE"""),45883.66666666667)</f>
        <v>45883.66667</v>
      </c>
      <c r="K407" s="1">
        <f>IFERROR(__xludf.DUMMYFUNCTION("""COMPUTED_VALUE"""),2322.71)</f>
        <v>2322.71</v>
      </c>
      <c r="M407" s="2">
        <f>IFERROR(__xludf.DUMMYFUNCTION("""COMPUTED_VALUE"""),45883.66666666667)</f>
        <v>45883.66667</v>
      </c>
      <c r="N407" s="1">
        <f>IFERROR(__xludf.DUMMYFUNCTION("""COMPUTED_VALUE"""),6.0075105E7)</f>
        <v>60075105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IFERROR(__xludf.DUMMYFUNCTION("""COMPUTED_VALUE"""),2422.35)</f>
        <v>2422.35</v>
      </c>
      <c r="D408" s="2">
        <f>IFERROR(__xludf.DUMMYFUNCTION("""COMPUTED_VALUE"""),45884.66666666667)</f>
        <v>45884.66667</v>
      </c>
      <c r="E408" s="1">
        <f>IFERROR(__xludf.DUMMYFUNCTION("""COMPUTED_VALUE"""),2465.1)</f>
        <v>2465.1</v>
      </c>
      <c r="G408" s="2">
        <f>IFERROR(__xludf.DUMMYFUNCTION("""COMPUTED_VALUE"""),45884.66666666667)</f>
        <v>45884.66667</v>
      </c>
      <c r="H408" s="1">
        <f>IFERROR(__xludf.DUMMYFUNCTION("""COMPUTED_VALUE"""),2407.42)</f>
        <v>2407.42</v>
      </c>
      <c r="J408" s="2">
        <f>IFERROR(__xludf.DUMMYFUNCTION("""COMPUTED_VALUE"""),45884.66666666667)</f>
        <v>45884.66667</v>
      </c>
      <c r="K408" s="1">
        <f>IFERROR(__xludf.DUMMYFUNCTION("""COMPUTED_VALUE"""),2443.67)</f>
        <v>2443.67</v>
      </c>
      <c r="M408" s="2">
        <f>IFERROR(__xludf.DUMMYFUNCTION("""COMPUTED_VALUE"""),45884.66666666667)</f>
        <v>45884.66667</v>
      </c>
      <c r="N408" s="1">
        <f>IFERROR(__xludf.DUMMYFUNCTION("""COMPUTED_VALUE"""),1.20992787E8)</f>
        <v>120992787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IFERROR(__xludf.DUMMYFUNCTION("""COMPUTED_VALUE"""),2475.96)</f>
        <v>2475.96</v>
      </c>
      <c r="D409" s="2">
        <f>IFERROR(__xludf.DUMMYFUNCTION("""COMPUTED_VALUE"""),45887.66666666667)</f>
        <v>45887.66667</v>
      </c>
      <c r="E409" s="1">
        <f>IFERROR(__xludf.DUMMYFUNCTION("""COMPUTED_VALUE"""),2498.26)</f>
        <v>2498.26</v>
      </c>
      <c r="G409" s="2">
        <f>IFERROR(__xludf.DUMMYFUNCTION("""COMPUTED_VALUE"""),45887.66666666667)</f>
        <v>45887.66667</v>
      </c>
      <c r="H409" s="1">
        <f>IFERROR(__xludf.DUMMYFUNCTION("""COMPUTED_VALUE"""),2462.67)</f>
        <v>2462.67</v>
      </c>
      <c r="J409" s="2">
        <f>IFERROR(__xludf.DUMMYFUNCTION("""COMPUTED_VALUE"""),45887.66666666667)</f>
        <v>45887.66667</v>
      </c>
      <c r="K409" s="1">
        <f>IFERROR(__xludf.DUMMYFUNCTION("""COMPUTED_VALUE"""),2462.85)</f>
        <v>2462.85</v>
      </c>
      <c r="M409" s="2">
        <f>IFERROR(__xludf.DUMMYFUNCTION("""COMPUTED_VALUE"""),45887.66666666667)</f>
        <v>45887.66667</v>
      </c>
      <c r="N409" s="1">
        <f>IFERROR(__xludf.DUMMYFUNCTION("""COMPUTED_VALUE"""),8.6979147E7)</f>
        <v>86979147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IFERROR(__xludf.DUMMYFUNCTION("""COMPUTED_VALUE"""),2464.35)</f>
        <v>2464.35</v>
      </c>
      <c r="D410" s="2">
        <f>IFERROR(__xludf.DUMMYFUNCTION("""COMPUTED_VALUE"""),45888.66666666667)</f>
        <v>45888.66667</v>
      </c>
      <c r="E410" s="1">
        <f>IFERROR(__xludf.DUMMYFUNCTION("""COMPUTED_VALUE"""),2485.39)</f>
        <v>2485.39</v>
      </c>
      <c r="G410" s="2">
        <f>IFERROR(__xludf.DUMMYFUNCTION("""COMPUTED_VALUE"""),45888.66666666667)</f>
        <v>45888.66667</v>
      </c>
      <c r="H410" s="1">
        <f>IFERROR(__xludf.DUMMYFUNCTION("""COMPUTED_VALUE"""),2448.39)</f>
        <v>2448.39</v>
      </c>
      <c r="J410" s="2">
        <f>IFERROR(__xludf.DUMMYFUNCTION("""COMPUTED_VALUE"""),45888.66666666667)</f>
        <v>45888.66667</v>
      </c>
      <c r="K410" s="1">
        <f>IFERROR(__xludf.DUMMYFUNCTION("""COMPUTED_VALUE"""),2472.97)</f>
        <v>2472.97</v>
      </c>
      <c r="M410" s="2">
        <f>IFERROR(__xludf.DUMMYFUNCTION("""COMPUTED_VALUE"""),45888.66666666667)</f>
        <v>45888.66667</v>
      </c>
      <c r="N410" s="1">
        <f>IFERROR(__xludf.DUMMYFUNCTION("""COMPUTED_VALUE"""),6.7224332E7)</f>
        <v>67224332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IFERROR(__xludf.DUMMYFUNCTION("""COMPUTED_VALUE"""),2480.53)</f>
        <v>2480.53</v>
      </c>
      <c r="D411" s="2">
        <f>IFERROR(__xludf.DUMMYFUNCTION("""COMPUTED_VALUE"""),45889.66666666667)</f>
        <v>45889.66667</v>
      </c>
      <c r="E411" s="1">
        <f>IFERROR(__xludf.DUMMYFUNCTION("""COMPUTED_VALUE"""),2483.04)</f>
        <v>2483.04</v>
      </c>
      <c r="G411" s="2">
        <f>IFERROR(__xludf.DUMMYFUNCTION("""COMPUTED_VALUE"""),45889.66666666667)</f>
        <v>45889.66667</v>
      </c>
      <c r="H411" s="1">
        <f>IFERROR(__xludf.DUMMYFUNCTION("""COMPUTED_VALUE"""),2452.04)</f>
        <v>2452.04</v>
      </c>
      <c r="J411" s="2">
        <f>IFERROR(__xludf.DUMMYFUNCTION("""COMPUTED_VALUE"""),45889.66666666667)</f>
        <v>45889.66667</v>
      </c>
      <c r="K411" s="1">
        <f>IFERROR(__xludf.DUMMYFUNCTION("""COMPUTED_VALUE"""),2468.28)</f>
        <v>2468.28</v>
      </c>
      <c r="M411" s="2">
        <f>IFERROR(__xludf.DUMMYFUNCTION("""COMPUTED_VALUE"""),45889.66666666667)</f>
        <v>45889.66667</v>
      </c>
      <c r="N411" s="1">
        <f>IFERROR(__xludf.DUMMYFUNCTION("""COMPUTED_VALUE"""),6.3558263E7)</f>
        <v>63558263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IFERROR(__xludf.DUMMYFUNCTION("""COMPUTED_VALUE"""),2466.84)</f>
        <v>2466.84</v>
      </c>
      <c r="D412" s="2">
        <f>IFERROR(__xludf.DUMMYFUNCTION("""COMPUTED_VALUE"""),45890.66666666667)</f>
        <v>45890.66667</v>
      </c>
      <c r="E412" s="1">
        <f>IFERROR(__xludf.DUMMYFUNCTION("""COMPUTED_VALUE"""),2497.35)</f>
        <v>2497.35</v>
      </c>
      <c r="G412" s="2">
        <f>IFERROR(__xludf.DUMMYFUNCTION("""COMPUTED_VALUE"""),45890.66666666667)</f>
        <v>45890.66667</v>
      </c>
      <c r="H412" s="1">
        <f>IFERROR(__xludf.DUMMYFUNCTION("""COMPUTED_VALUE"""),2457.38)</f>
        <v>2457.38</v>
      </c>
      <c r="J412" s="2">
        <f>IFERROR(__xludf.DUMMYFUNCTION("""COMPUTED_VALUE"""),45890.66666666667)</f>
        <v>45890.66667</v>
      </c>
      <c r="K412" s="1">
        <f>IFERROR(__xludf.DUMMYFUNCTION("""COMPUTED_VALUE"""),2473.49)</f>
        <v>2473.49</v>
      </c>
      <c r="M412" s="2">
        <f>IFERROR(__xludf.DUMMYFUNCTION("""COMPUTED_VALUE"""),45890.66666666667)</f>
        <v>45890.66667</v>
      </c>
      <c r="N412" s="1">
        <f>IFERROR(__xludf.DUMMYFUNCTION("""COMPUTED_VALUE"""),5.3930513E7)</f>
        <v>53930513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IFERROR(__xludf.DUMMYFUNCTION("""COMPUTED_VALUE"""),2482.17)</f>
        <v>2482.17</v>
      </c>
      <c r="D413" s="2">
        <f>IFERROR(__xludf.DUMMYFUNCTION("""COMPUTED_VALUE"""),45891.66666666667)</f>
        <v>45891.66667</v>
      </c>
      <c r="E413" s="1">
        <f>IFERROR(__xludf.DUMMYFUNCTION("""COMPUTED_VALUE"""),2515.65)</f>
        <v>2515.65</v>
      </c>
      <c r="G413" s="2">
        <f>IFERROR(__xludf.DUMMYFUNCTION("""COMPUTED_VALUE"""),45891.66666666667)</f>
        <v>45891.66667</v>
      </c>
      <c r="H413" s="1">
        <f>IFERROR(__xludf.DUMMYFUNCTION("""COMPUTED_VALUE"""),2482.17)</f>
        <v>2482.17</v>
      </c>
      <c r="J413" s="2">
        <f>IFERROR(__xludf.DUMMYFUNCTION("""COMPUTED_VALUE"""),45891.66666666667)</f>
        <v>45891.66667</v>
      </c>
      <c r="K413" s="1">
        <f>IFERROR(__xludf.DUMMYFUNCTION("""COMPUTED_VALUE"""),2501.7)</f>
        <v>2501.7</v>
      </c>
      <c r="M413" s="2">
        <f>IFERROR(__xludf.DUMMYFUNCTION("""COMPUTED_VALUE"""),45891.66666666667)</f>
        <v>45891.66667</v>
      </c>
      <c r="N413" s="1">
        <f>IFERROR(__xludf.DUMMYFUNCTION("""COMPUTED_VALUE"""),5.5736435E7)</f>
        <v>55736435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IFERROR(__xludf.DUMMYFUNCTION("""COMPUTED_VALUE"""),2500.86)</f>
        <v>2500.86</v>
      </c>
      <c r="D414" s="2">
        <f>IFERROR(__xludf.DUMMYFUNCTION("""COMPUTED_VALUE"""),45894.66666666667)</f>
        <v>45894.66667</v>
      </c>
      <c r="E414" s="1">
        <f>IFERROR(__xludf.DUMMYFUNCTION("""COMPUTED_VALUE"""),2502.23)</f>
        <v>2502.23</v>
      </c>
      <c r="G414" s="2">
        <f>IFERROR(__xludf.DUMMYFUNCTION("""COMPUTED_VALUE"""),45894.66666666667)</f>
        <v>45894.66667</v>
      </c>
      <c r="H414" s="1">
        <f>IFERROR(__xludf.DUMMYFUNCTION("""COMPUTED_VALUE"""),2472.91)</f>
        <v>2472.91</v>
      </c>
      <c r="J414" s="2">
        <f>IFERROR(__xludf.DUMMYFUNCTION("""COMPUTED_VALUE"""),45894.66666666667)</f>
        <v>45894.66667</v>
      </c>
      <c r="K414" s="1">
        <f>IFERROR(__xludf.DUMMYFUNCTION("""COMPUTED_VALUE"""),2481.19)</f>
        <v>2481.19</v>
      </c>
      <c r="M414" s="2">
        <f>IFERROR(__xludf.DUMMYFUNCTION("""COMPUTED_VALUE"""),45894.66666666667)</f>
        <v>45894.66667</v>
      </c>
      <c r="N414" s="1">
        <f>IFERROR(__xludf.DUMMYFUNCTION("""COMPUTED_VALUE"""),3.8268383E7)</f>
        <v>38268383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IFERROR(__xludf.DUMMYFUNCTION("""COMPUTED_VALUE"""),2480.14)</f>
        <v>2480.14</v>
      </c>
      <c r="D415" s="2">
        <f>IFERROR(__xludf.DUMMYFUNCTION("""COMPUTED_VALUE"""),45895.66666666667)</f>
        <v>45895.66667</v>
      </c>
      <c r="E415" s="1">
        <f>IFERROR(__xludf.DUMMYFUNCTION("""COMPUTED_VALUE"""),2494.22)</f>
        <v>2494.22</v>
      </c>
      <c r="G415" s="2">
        <f>IFERROR(__xludf.DUMMYFUNCTION("""COMPUTED_VALUE"""),45895.66666666667)</f>
        <v>45895.66667</v>
      </c>
      <c r="H415" s="1">
        <f>IFERROR(__xludf.DUMMYFUNCTION("""COMPUTED_VALUE"""),2446.32)</f>
        <v>2446.32</v>
      </c>
      <c r="J415" s="2">
        <f>IFERROR(__xludf.DUMMYFUNCTION("""COMPUTED_VALUE"""),45895.66666666667)</f>
        <v>45895.66667</v>
      </c>
      <c r="K415" s="1">
        <f>IFERROR(__xludf.DUMMYFUNCTION("""COMPUTED_VALUE"""),2469.04)</f>
        <v>2469.04</v>
      </c>
      <c r="M415" s="2">
        <f>IFERROR(__xludf.DUMMYFUNCTION("""COMPUTED_VALUE"""),45895.66666666667)</f>
        <v>45895.66667</v>
      </c>
      <c r="N415" s="1">
        <f>IFERROR(__xludf.DUMMYFUNCTION("""COMPUTED_VALUE"""),5.7108885E7)</f>
        <v>57108885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IFERROR(__xludf.DUMMYFUNCTION("""COMPUTED_VALUE"""),2471.14)</f>
        <v>2471.14</v>
      </c>
      <c r="D416" s="2">
        <f>IFERROR(__xludf.DUMMYFUNCTION("""COMPUTED_VALUE"""),45896.66666666667)</f>
        <v>45896.66667</v>
      </c>
      <c r="E416" s="1">
        <f>IFERROR(__xludf.DUMMYFUNCTION("""COMPUTED_VALUE"""),2492.27)</f>
        <v>2492.27</v>
      </c>
      <c r="G416" s="2">
        <f>IFERROR(__xludf.DUMMYFUNCTION("""COMPUTED_VALUE"""),45896.66666666667)</f>
        <v>45896.66667</v>
      </c>
      <c r="H416" s="1">
        <f>IFERROR(__xludf.DUMMYFUNCTION("""COMPUTED_VALUE"""),2469.43)</f>
        <v>2469.43</v>
      </c>
      <c r="J416" s="2">
        <f>IFERROR(__xludf.DUMMYFUNCTION("""COMPUTED_VALUE"""),45896.66666666667)</f>
        <v>45896.66667</v>
      </c>
      <c r="K416" s="1">
        <f>IFERROR(__xludf.DUMMYFUNCTION("""COMPUTED_VALUE"""),2486.4)</f>
        <v>2486.4</v>
      </c>
      <c r="M416" s="2">
        <f>IFERROR(__xludf.DUMMYFUNCTION("""COMPUTED_VALUE"""),45896.66666666667)</f>
        <v>45896.66667</v>
      </c>
      <c r="N416" s="1">
        <f>IFERROR(__xludf.DUMMYFUNCTION("""COMPUTED_VALUE"""),4.1640112E7)</f>
        <v>41640112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IFERROR(__xludf.DUMMYFUNCTION("""COMPUTED_VALUE"""),2483.82)</f>
        <v>2483.82</v>
      </c>
      <c r="D417" s="2">
        <f>IFERROR(__xludf.DUMMYFUNCTION("""COMPUTED_VALUE"""),45897.66666666667)</f>
        <v>45897.66667</v>
      </c>
      <c r="E417" s="1">
        <f>IFERROR(__xludf.DUMMYFUNCTION("""COMPUTED_VALUE"""),2483.82)</f>
        <v>2483.82</v>
      </c>
      <c r="G417" s="2">
        <f>IFERROR(__xludf.DUMMYFUNCTION("""COMPUTED_VALUE"""),45897.66666666667)</f>
        <v>45897.66667</v>
      </c>
      <c r="H417" s="1">
        <f>IFERROR(__xludf.DUMMYFUNCTION("""COMPUTED_VALUE"""),2456.61)</f>
        <v>2456.61</v>
      </c>
      <c r="J417" s="2">
        <f>IFERROR(__xludf.DUMMYFUNCTION("""COMPUTED_VALUE"""),45897.66666666667)</f>
        <v>45897.66667</v>
      </c>
      <c r="K417" s="1">
        <f>IFERROR(__xludf.DUMMYFUNCTION("""COMPUTED_VALUE"""),2473.22)</f>
        <v>2473.22</v>
      </c>
      <c r="M417" s="2">
        <f>IFERROR(__xludf.DUMMYFUNCTION("""COMPUTED_VALUE"""),45897.66666666667)</f>
        <v>45897.66667</v>
      </c>
      <c r="N417" s="1">
        <f>IFERROR(__xludf.DUMMYFUNCTION("""COMPUTED_VALUE"""),4.7562972E7)</f>
        <v>47562972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IFERROR(__xludf.DUMMYFUNCTION("""COMPUTED_VALUE"""),2472.85)</f>
        <v>2472.85</v>
      </c>
      <c r="D418" s="2">
        <f>IFERROR(__xludf.DUMMYFUNCTION("""COMPUTED_VALUE"""),45898.66666666667)</f>
        <v>45898.66667</v>
      </c>
      <c r="E418" s="1">
        <f>IFERROR(__xludf.DUMMYFUNCTION("""COMPUTED_VALUE"""),2509.05)</f>
        <v>2509.05</v>
      </c>
      <c r="G418" s="2">
        <f>IFERROR(__xludf.DUMMYFUNCTION("""COMPUTED_VALUE"""),45898.66666666667)</f>
        <v>45898.66667</v>
      </c>
      <c r="H418" s="1">
        <f>IFERROR(__xludf.DUMMYFUNCTION("""COMPUTED_VALUE"""),2470.09)</f>
        <v>2470.09</v>
      </c>
      <c r="J418" s="2">
        <f>IFERROR(__xludf.DUMMYFUNCTION("""COMPUTED_VALUE"""),45898.66666666667)</f>
        <v>45898.66667</v>
      </c>
      <c r="K418" s="1">
        <f>IFERROR(__xludf.DUMMYFUNCTION("""COMPUTED_VALUE"""),2508.33)</f>
        <v>2508.33</v>
      </c>
      <c r="M418" s="2">
        <f>IFERROR(__xludf.DUMMYFUNCTION("""COMPUTED_VALUE"""),45898.66666666667)</f>
        <v>45898.66667</v>
      </c>
      <c r="N418" s="1">
        <f>IFERROR(__xludf.DUMMYFUNCTION("""COMPUTED_VALUE"""),5.1465613E7)</f>
        <v>51465613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IFERROR(__xludf.DUMMYFUNCTION("""COMPUTED_VALUE"""),2503.73)</f>
        <v>2503.73</v>
      </c>
      <c r="D419" s="2">
        <f>IFERROR(__xludf.DUMMYFUNCTION("""COMPUTED_VALUE"""),45902.66666666667)</f>
        <v>45902.66667</v>
      </c>
      <c r="E419" s="1">
        <f>IFERROR(__xludf.DUMMYFUNCTION("""COMPUTED_VALUE"""),2536.54)</f>
        <v>2536.54</v>
      </c>
      <c r="G419" s="2">
        <f>IFERROR(__xludf.DUMMYFUNCTION("""COMPUTED_VALUE"""),45902.66666666667)</f>
        <v>45902.66667</v>
      </c>
      <c r="H419" s="1">
        <f>IFERROR(__xludf.DUMMYFUNCTION("""COMPUTED_VALUE"""),2499.33)</f>
        <v>2499.33</v>
      </c>
      <c r="J419" s="2">
        <f>IFERROR(__xludf.DUMMYFUNCTION("""COMPUTED_VALUE"""),45902.66666666667)</f>
        <v>45902.66667</v>
      </c>
      <c r="K419" s="1">
        <f>IFERROR(__xludf.DUMMYFUNCTION("""COMPUTED_VALUE"""),2514.72)</f>
        <v>2514.72</v>
      </c>
      <c r="M419" s="2">
        <f>IFERROR(__xludf.DUMMYFUNCTION("""COMPUTED_VALUE"""),45902.66666666667)</f>
        <v>45902.66667</v>
      </c>
      <c r="N419" s="1">
        <f>IFERROR(__xludf.DUMMYFUNCTION("""COMPUTED_VALUE"""),5.5889684E7)</f>
        <v>55889684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IFERROR(__xludf.DUMMYFUNCTION("""COMPUTED_VALUE"""),2510.52)</f>
        <v>2510.52</v>
      </c>
      <c r="D420" s="2">
        <f>IFERROR(__xludf.DUMMYFUNCTION("""COMPUTED_VALUE"""),45903.66666666667)</f>
        <v>45903.66667</v>
      </c>
      <c r="E420" s="1">
        <f>IFERROR(__xludf.DUMMYFUNCTION("""COMPUTED_VALUE"""),2520.96)</f>
        <v>2520.96</v>
      </c>
      <c r="G420" s="2">
        <f>IFERROR(__xludf.DUMMYFUNCTION("""COMPUTED_VALUE"""),45903.66666666667)</f>
        <v>45903.66667</v>
      </c>
      <c r="H420" s="1">
        <f>IFERROR(__xludf.DUMMYFUNCTION("""COMPUTED_VALUE"""),2491.02)</f>
        <v>2491.02</v>
      </c>
      <c r="J420" s="2">
        <f>IFERROR(__xludf.DUMMYFUNCTION("""COMPUTED_VALUE"""),45903.66666666667)</f>
        <v>45903.66667</v>
      </c>
      <c r="K420" s="1">
        <f>IFERROR(__xludf.DUMMYFUNCTION("""COMPUTED_VALUE"""),2511.91)</f>
        <v>2511.91</v>
      </c>
      <c r="M420" s="2">
        <f>IFERROR(__xludf.DUMMYFUNCTION("""COMPUTED_VALUE"""),45903.66666666667)</f>
        <v>45903.66667</v>
      </c>
      <c r="N420" s="1">
        <f>IFERROR(__xludf.DUMMYFUNCTION("""COMPUTED_VALUE"""),5.1267209E7)</f>
        <v>51267209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IFERROR(__xludf.DUMMYFUNCTION("""COMPUTED_VALUE"""),2497.74)</f>
        <v>2497.74</v>
      </c>
      <c r="D421" s="2">
        <f>IFERROR(__xludf.DUMMYFUNCTION("""COMPUTED_VALUE"""),45904.66666666667)</f>
        <v>45904.66667</v>
      </c>
      <c r="E421" s="1">
        <f>IFERROR(__xludf.DUMMYFUNCTION("""COMPUTED_VALUE"""),2519.44)</f>
        <v>2519.44</v>
      </c>
      <c r="G421" s="2">
        <f>IFERROR(__xludf.DUMMYFUNCTION("""COMPUTED_VALUE"""),45904.66666666667)</f>
        <v>45904.66667</v>
      </c>
      <c r="H421" s="1">
        <f>IFERROR(__xludf.DUMMYFUNCTION("""COMPUTED_VALUE"""),2480.21)</f>
        <v>2480.21</v>
      </c>
      <c r="J421" s="2">
        <f>IFERROR(__xludf.DUMMYFUNCTION("""COMPUTED_VALUE"""),45904.66666666667)</f>
        <v>45904.66667</v>
      </c>
      <c r="K421" s="1">
        <f>IFERROR(__xludf.DUMMYFUNCTION("""COMPUTED_VALUE"""),2515.3)</f>
        <v>2515.3</v>
      </c>
      <c r="M421" s="2">
        <f>IFERROR(__xludf.DUMMYFUNCTION("""COMPUTED_VALUE"""),45904.66666666667)</f>
        <v>45904.66667</v>
      </c>
      <c r="N421" s="1">
        <f>IFERROR(__xludf.DUMMYFUNCTION("""COMPUTED_VALUE"""),6.4244582E7)</f>
        <v>64244582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IFERROR(__xludf.DUMMYFUNCTION("""COMPUTED_VALUE"""),2515.74)</f>
        <v>2515.74</v>
      </c>
      <c r="D422" s="2">
        <f>IFERROR(__xludf.DUMMYFUNCTION("""COMPUTED_VALUE"""),45905.66666666667)</f>
        <v>45905.66667</v>
      </c>
      <c r="E422" s="1">
        <f>IFERROR(__xludf.DUMMYFUNCTION("""COMPUTED_VALUE"""),2551.58)</f>
        <v>2551.58</v>
      </c>
      <c r="G422" s="2">
        <f>IFERROR(__xludf.DUMMYFUNCTION("""COMPUTED_VALUE"""),45905.66666666667)</f>
        <v>45905.66667</v>
      </c>
      <c r="H422" s="1">
        <f>IFERROR(__xludf.DUMMYFUNCTION("""COMPUTED_VALUE"""),2505.6)</f>
        <v>2505.6</v>
      </c>
      <c r="J422" s="2">
        <f>IFERROR(__xludf.DUMMYFUNCTION("""COMPUTED_VALUE"""),45905.66666666667)</f>
        <v>45905.66667</v>
      </c>
      <c r="K422" s="1">
        <f>IFERROR(__xludf.DUMMYFUNCTION("""COMPUTED_VALUE"""),2543.09)</f>
        <v>2543.09</v>
      </c>
      <c r="M422" s="2">
        <f>IFERROR(__xludf.DUMMYFUNCTION("""COMPUTED_VALUE"""),45905.66666666667)</f>
        <v>45905.66667</v>
      </c>
      <c r="N422" s="1">
        <f>IFERROR(__xludf.DUMMYFUNCTION("""COMPUTED_VALUE"""),5.4761891E7)</f>
        <v>54761891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IFERROR(__xludf.DUMMYFUNCTION("""COMPUTED_VALUE"""),2554.96)</f>
        <v>2554.96</v>
      </c>
      <c r="D423" s="2">
        <f>IFERROR(__xludf.DUMMYFUNCTION("""COMPUTED_VALUE"""),45908.66666666667)</f>
        <v>45908.66667</v>
      </c>
      <c r="E423" s="1">
        <f>IFERROR(__xludf.DUMMYFUNCTION("""COMPUTED_VALUE"""),2558.66)</f>
        <v>2558.66</v>
      </c>
      <c r="G423" s="2">
        <f>IFERROR(__xludf.DUMMYFUNCTION("""COMPUTED_VALUE"""),45908.66666666667)</f>
        <v>45908.66667</v>
      </c>
      <c r="H423" s="1">
        <f>IFERROR(__xludf.DUMMYFUNCTION("""COMPUTED_VALUE"""),2516.35)</f>
        <v>2516.35</v>
      </c>
      <c r="J423" s="2">
        <f>IFERROR(__xludf.DUMMYFUNCTION("""COMPUTED_VALUE"""),45908.66666666667)</f>
        <v>45908.66667</v>
      </c>
      <c r="K423" s="1">
        <f>IFERROR(__xludf.DUMMYFUNCTION("""COMPUTED_VALUE"""),2537.14)</f>
        <v>2537.14</v>
      </c>
      <c r="M423" s="2">
        <f>IFERROR(__xludf.DUMMYFUNCTION("""COMPUTED_VALUE"""),45908.66666666667)</f>
        <v>45908.66667</v>
      </c>
      <c r="N423" s="1">
        <f>IFERROR(__xludf.DUMMYFUNCTION("""COMPUTED_VALUE"""),7.1602008E7)</f>
        <v>71602008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IFERROR(__xludf.DUMMYFUNCTION("""COMPUTED_VALUE"""),2576.74)</f>
        <v>2576.74</v>
      </c>
      <c r="D424" s="2">
        <f>IFERROR(__xludf.DUMMYFUNCTION("""COMPUTED_VALUE"""),45909.66666666667)</f>
        <v>45909.66667</v>
      </c>
      <c r="E424" s="1">
        <f>IFERROR(__xludf.DUMMYFUNCTION("""COMPUTED_VALUE"""),2639.74)</f>
        <v>2639.74</v>
      </c>
      <c r="G424" s="2">
        <f>IFERROR(__xludf.DUMMYFUNCTION("""COMPUTED_VALUE"""),45909.66666666667)</f>
        <v>45909.66667</v>
      </c>
      <c r="H424" s="1">
        <f>IFERROR(__xludf.DUMMYFUNCTION("""COMPUTED_VALUE"""),2552.32)</f>
        <v>2552.32</v>
      </c>
      <c r="J424" s="2">
        <f>IFERROR(__xludf.DUMMYFUNCTION("""COMPUTED_VALUE"""),45909.66666666667)</f>
        <v>45909.66667</v>
      </c>
      <c r="K424" s="1">
        <f>IFERROR(__xludf.DUMMYFUNCTION("""COMPUTED_VALUE"""),2612.57)</f>
        <v>2612.57</v>
      </c>
      <c r="M424" s="2">
        <f>IFERROR(__xludf.DUMMYFUNCTION("""COMPUTED_VALUE"""),45909.66666666667)</f>
        <v>45909.66667</v>
      </c>
      <c r="N424" s="1">
        <f>IFERROR(__xludf.DUMMYFUNCTION("""COMPUTED_VALUE"""),1.02283834E8)</f>
        <v>102283834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IFERROR(__xludf.DUMMYFUNCTION("""COMPUTED_VALUE"""),2599.96)</f>
        <v>2599.96</v>
      </c>
      <c r="D425" s="2">
        <f>IFERROR(__xludf.DUMMYFUNCTION("""COMPUTED_VALUE"""),45910.66666666667)</f>
        <v>45910.66667</v>
      </c>
      <c r="E425" s="1">
        <f>IFERROR(__xludf.DUMMYFUNCTION("""COMPUTED_VALUE"""),2611.27)</f>
        <v>2611.27</v>
      </c>
      <c r="G425" s="2">
        <f>IFERROR(__xludf.DUMMYFUNCTION("""COMPUTED_VALUE"""),45910.66666666667)</f>
        <v>45910.66667</v>
      </c>
      <c r="H425" s="1">
        <f>IFERROR(__xludf.DUMMYFUNCTION("""COMPUTED_VALUE"""),2560.68)</f>
        <v>2560.68</v>
      </c>
      <c r="J425" s="2">
        <f>IFERROR(__xludf.DUMMYFUNCTION("""COMPUTED_VALUE"""),45910.66666666667)</f>
        <v>45910.66667</v>
      </c>
      <c r="K425" s="1">
        <f>IFERROR(__xludf.DUMMYFUNCTION("""COMPUTED_VALUE"""),2591.23)</f>
        <v>2591.23</v>
      </c>
      <c r="M425" s="2">
        <f>IFERROR(__xludf.DUMMYFUNCTION("""COMPUTED_VALUE"""),45910.66666666667)</f>
        <v>45910.66667</v>
      </c>
      <c r="N425" s="1">
        <f>IFERROR(__xludf.DUMMYFUNCTION("""COMPUTED_VALUE"""),7.003117E7)</f>
        <v>70031170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IFERROR(__xludf.DUMMYFUNCTION("""COMPUTED_VALUE"""),2612.89)</f>
        <v>2612.89</v>
      </c>
      <c r="D426" s="2">
        <f>IFERROR(__xludf.DUMMYFUNCTION("""COMPUTED_VALUE"""),45911.66666666667)</f>
        <v>45911.66667</v>
      </c>
      <c r="E426" s="1">
        <f>IFERROR(__xludf.DUMMYFUNCTION("""COMPUTED_VALUE"""),2658.9)</f>
        <v>2658.9</v>
      </c>
      <c r="G426" s="2">
        <f>IFERROR(__xludf.DUMMYFUNCTION("""COMPUTED_VALUE"""),45911.66666666667)</f>
        <v>45911.66667</v>
      </c>
      <c r="H426" s="1">
        <f>IFERROR(__xludf.DUMMYFUNCTION("""COMPUTED_VALUE"""),2603.55)</f>
        <v>2603.55</v>
      </c>
      <c r="J426" s="2">
        <f>IFERROR(__xludf.DUMMYFUNCTION("""COMPUTED_VALUE"""),45911.66666666667)</f>
        <v>45911.66667</v>
      </c>
      <c r="K426" s="1">
        <f>IFERROR(__xludf.DUMMYFUNCTION("""COMPUTED_VALUE"""),2642.13)</f>
        <v>2642.13</v>
      </c>
      <c r="M426" s="2">
        <f>IFERROR(__xludf.DUMMYFUNCTION("""COMPUTED_VALUE"""),45911.66666666667)</f>
        <v>45911.66667</v>
      </c>
      <c r="N426" s="1">
        <f>IFERROR(__xludf.DUMMYFUNCTION("""COMPUTED_VALUE"""),8.9672369E7)</f>
        <v>89672369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IFERROR(__xludf.DUMMYFUNCTION("""COMPUTED_VALUE"""),2644.55)</f>
        <v>2644.55</v>
      </c>
      <c r="D427" s="2">
        <f>IFERROR(__xludf.DUMMYFUNCTION("""COMPUTED_VALUE"""),45912.66666666667)</f>
        <v>45912.66667</v>
      </c>
      <c r="E427" s="1">
        <f>IFERROR(__xludf.DUMMYFUNCTION("""COMPUTED_VALUE"""),2675.04)</f>
        <v>2675.04</v>
      </c>
      <c r="G427" s="2">
        <f>IFERROR(__xludf.DUMMYFUNCTION("""COMPUTED_VALUE"""),45912.66666666667)</f>
        <v>45912.66667</v>
      </c>
      <c r="H427" s="1">
        <f>IFERROR(__xludf.DUMMYFUNCTION("""COMPUTED_VALUE"""),2629.27)</f>
        <v>2629.27</v>
      </c>
      <c r="J427" s="2">
        <f>IFERROR(__xludf.DUMMYFUNCTION("""COMPUTED_VALUE"""),45912.66666666667)</f>
        <v>45912.66667</v>
      </c>
      <c r="K427" s="1">
        <f>IFERROR(__xludf.DUMMYFUNCTION("""COMPUTED_VALUE"""),2629.73)</f>
        <v>2629.73</v>
      </c>
      <c r="M427" s="2">
        <f>IFERROR(__xludf.DUMMYFUNCTION("""COMPUTED_VALUE"""),45912.66666666667)</f>
        <v>45912.66667</v>
      </c>
      <c r="N427" s="1">
        <f>IFERROR(__xludf.DUMMYFUNCTION("""COMPUTED_VALUE"""),5.6091665E7)</f>
        <v>56091665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IFERROR(__xludf.DUMMYFUNCTION("""COMPUTED_VALUE"""),2625.68)</f>
        <v>2625.68</v>
      </c>
      <c r="D428" s="2">
        <f>IFERROR(__xludf.DUMMYFUNCTION("""COMPUTED_VALUE"""),45915.66666666667)</f>
        <v>45915.66667</v>
      </c>
      <c r="E428" s="1">
        <f>IFERROR(__xludf.DUMMYFUNCTION("""COMPUTED_VALUE"""),2625.68)</f>
        <v>2625.68</v>
      </c>
      <c r="G428" s="2">
        <f>IFERROR(__xludf.DUMMYFUNCTION("""COMPUTED_VALUE"""),45915.66666666667)</f>
        <v>45915.66667</v>
      </c>
      <c r="H428" s="1">
        <f>IFERROR(__xludf.DUMMYFUNCTION("""COMPUTED_VALUE"""),2585.13)</f>
        <v>2585.13</v>
      </c>
      <c r="J428" s="2">
        <f>IFERROR(__xludf.DUMMYFUNCTION("""COMPUTED_VALUE"""),45915.66666666667)</f>
        <v>45915.66667</v>
      </c>
      <c r="K428" s="1">
        <f>IFERROR(__xludf.DUMMYFUNCTION("""COMPUTED_VALUE"""),2596.03)</f>
        <v>2596.03</v>
      </c>
      <c r="M428" s="2">
        <f>IFERROR(__xludf.DUMMYFUNCTION("""COMPUTED_VALUE"""),45915.66666666667)</f>
        <v>45915.66667</v>
      </c>
      <c r="N428" s="1">
        <f>IFERROR(__xludf.DUMMYFUNCTION("""COMPUTED_VALUE"""),5.0132833E7)</f>
        <v>50132833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IFERROR(__xludf.DUMMYFUNCTION("""COMPUTED_VALUE"""),2595.3)</f>
        <v>2595.3</v>
      </c>
      <c r="D429" s="2">
        <f>IFERROR(__xludf.DUMMYFUNCTION("""COMPUTED_VALUE"""),45916.66666666667)</f>
        <v>45916.66667</v>
      </c>
      <c r="E429" s="1">
        <f>IFERROR(__xludf.DUMMYFUNCTION("""COMPUTED_VALUE"""),2599.64)</f>
        <v>2599.64</v>
      </c>
      <c r="G429" s="2">
        <f>IFERROR(__xludf.DUMMYFUNCTION("""COMPUTED_VALUE"""),45916.66666666667)</f>
        <v>45916.66667</v>
      </c>
      <c r="H429" s="1">
        <f>IFERROR(__xludf.DUMMYFUNCTION("""COMPUTED_VALUE"""),2552.76)</f>
        <v>2552.76</v>
      </c>
      <c r="J429" s="2">
        <f>IFERROR(__xludf.DUMMYFUNCTION("""COMPUTED_VALUE"""),45916.66666666667)</f>
        <v>45916.66667</v>
      </c>
      <c r="K429" s="1">
        <f>IFERROR(__xludf.DUMMYFUNCTION("""COMPUTED_VALUE"""),2565.57)</f>
        <v>2565.57</v>
      </c>
      <c r="M429" s="2">
        <f>IFERROR(__xludf.DUMMYFUNCTION("""COMPUTED_VALUE"""),45916.66666666667)</f>
        <v>45916.66667</v>
      </c>
      <c r="N429" s="1">
        <f>IFERROR(__xludf.DUMMYFUNCTION("""COMPUTED_VALUE"""),5.2324674E7)</f>
        <v>52324674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IFERROR(__xludf.DUMMYFUNCTION("""COMPUTED_VALUE"""),2563.09)</f>
        <v>2563.09</v>
      </c>
      <c r="D430" s="2">
        <f>IFERROR(__xludf.DUMMYFUNCTION("""COMPUTED_VALUE"""),45917.66666666667)</f>
        <v>45917.66667</v>
      </c>
      <c r="E430" s="1">
        <f>IFERROR(__xludf.DUMMYFUNCTION("""COMPUTED_VALUE"""),2596.05)</f>
        <v>2596.05</v>
      </c>
      <c r="G430" s="2">
        <f>IFERROR(__xludf.DUMMYFUNCTION("""COMPUTED_VALUE"""),45917.66666666667)</f>
        <v>45917.66667</v>
      </c>
      <c r="H430" s="1">
        <f>IFERROR(__xludf.DUMMYFUNCTION("""COMPUTED_VALUE"""),2563.09)</f>
        <v>2563.09</v>
      </c>
      <c r="J430" s="2">
        <f>IFERROR(__xludf.DUMMYFUNCTION("""COMPUTED_VALUE"""),45917.66666666667)</f>
        <v>45917.66667</v>
      </c>
      <c r="K430" s="1">
        <f>IFERROR(__xludf.DUMMYFUNCTION("""COMPUTED_VALUE"""),2576.33)</f>
        <v>2576.33</v>
      </c>
      <c r="M430" s="2">
        <f>IFERROR(__xludf.DUMMYFUNCTION("""COMPUTED_VALUE"""),45917.66666666667)</f>
        <v>45917.66667</v>
      </c>
      <c r="N430" s="1">
        <f>IFERROR(__xludf.DUMMYFUNCTION("""COMPUTED_VALUE"""),4.4138944E7)</f>
        <v>44138944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IFERROR(__xludf.DUMMYFUNCTION("""COMPUTED_VALUE"""),2583.76)</f>
        <v>2583.76</v>
      </c>
      <c r="D431" s="2">
        <f>IFERROR(__xludf.DUMMYFUNCTION("""COMPUTED_VALUE"""),45918.66666666667)</f>
        <v>45918.66667</v>
      </c>
      <c r="E431" s="1">
        <f>IFERROR(__xludf.DUMMYFUNCTION("""COMPUTED_VALUE"""),2599.04)</f>
        <v>2599.04</v>
      </c>
      <c r="G431" s="2">
        <f>IFERROR(__xludf.DUMMYFUNCTION("""COMPUTED_VALUE"""),45918.66666666667)</f>
        <v>45918.66667</v>
      </c>
      <c r="H431" s="1">
        <f>IFERROR(__xludf.DUMMYFUNCTION("""COMPUTED_VALUE"""),2563.99)</f>
        <v>2563.99</v>
      </c>
      <c r="J431" s="2">
        <f>IFERROR(__xludf.DUMMYFUNCTION("""COMPUTED_VALUE"""),45918.66666666667)</f>
        <v>45918.66667</v>
      </c>
      <c r="K431" s="1">
        <f>IFERROR(__xludf.DUMMYFUNCTION("""COMPUTED_VALUE"""),2569.67)</f>
        <v>2569.67</v>
      </c>
      <c r="M431" s="2">
        <f>IFERROR(__xludf.DUMMYFUNCTION("""COMPUTED_VALUE"""),45918.66666666667)</f>
        <v>45918.66667</v>
      </c>
      <c r="N431" s="1">
        <f>IFERROR(__xludf.DUMMYFUNCTION("""COMPUTED_VALUE"""),4.3837754E7)</f>
        <v>43837754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IFERROR(__xludf.DUMMYFUNCTION("""COMPUTED_VALUE"""),2573.74)</f>
        <v>2573.74</v>
      </c>
      <c r="D432" s="2">
        <f>IFERROR(__xludf.DUMMYFUNCTION("""COMPUTED_VALUE"""),45919.66666666667)</f>
        <v>45919.66667</v>
      </c>
      <c r="E432" s="1">
        <f>IFERROR(__xludf.DUMMYFUNCTION("""COMPUTED_VALUE"""),2585.65)</f>
        <v>2585.65</v>
      </c>
      <c r="G432" s="2">
        <f>IFERROR(__xludf.DUMMYFUNCTION("""COMPUTED_VALUE"""),45919.66666666667)</f>
        <v>45919.66667</v>
      </c>
      <c r="H432" s="1">
        <f>IFERROR(__xludf.DUMMYFUNCTION("""COMPUTED_VALUE"""),2561.55)</f>
        <v>2561.55</v>
      </c>
      <c r="J432" s="2">
        <f>IFERROR(__xludf.DUMMYFUNCTION("""COMPUTED_VALUE"""),45919.66666666667)</f>
        <v>45919.66667</v>
      </c>
      <c r="K432" s="1">
        <f>IFERROR(__xludf.DUMMYFUNCTION("""COMPUTED_VALUE"""),2565.18)</f>
        <v>2565.18</v>
      </c>
      <c r="M432" s="2">
        <f>IFERROR(__xludf.DUMMYFUNCTION("""COMPUTED_VALUE"""),45919.66666666667)</f>
        <v>45919.66667</v>
      </c>
      <c r="N432" s="1">
        <f>IFERROR(__xludf.DUMMYFUNCTION("""COMPUTED_VALUE"""),1.10160497E8)</f>
        <v>110160497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IFERROR(__xludf.DUMMYFUNCTION("""COMPUTED_VALUE"""),2558.29)</f>
        <v>2558.29</v>
      </c>
      <c r="D433" s="2">
        <f>IFERROR(__xludf.DUMMYFUNCTION("""COMPUTED_VALUE"""),45922.66666666667)</f>
        <v>45922.66667</v>
      </c>
      <c r="E433" s="1">
        <f>IFERROR(__xludf.DUMMYFUNCTION("""COMPUTED_VALUE"""),2600.7)</f>
        <v>2600.7</v>
      </c>
      <c r="G433" s="2">
        <f>IFERROR(__xludf.DUMMYFUNCTION("""COMPUTED_VALUE"""),45922.66666666667)</f>
        <v>45922.66667</v>
      </c>
      <c r="H433" s="1">
        <f>IFERROR(__xludf.DUMMYFUNCTION("""COMPUTED_VALUE"""),2548.4)</f>
        <v>2548.4</v>
      </c>
      <c r="J433" s="2">
        <f>IFERROR(__xludf.DUMMYFUNCTION("""COMPUTED_VALUE"""),45922.66666666667)</f>
        <v>45922.66667</v>
      </c>
      <c r="K433" s="1">
        <f>IFERROR(__xludf.DUMMYFUNCTION("""COMPUTED_VALUE"""),2592.92)</f>
        <v>2592.92</v>
      </c>
      <c r="M433" s="2">
        <f>IFERROR(__xludf.DUMMYFUNCTION("""COMPUTED_VALUE"""),45922.66666666667)</f>
        <v>45922.66667</v>
      </c>
      <c r="N433" s="1">
        <f>IFERROR(__xludf.DUMMYFUNCTION("""COMPUTED_VALUE"""),6.2990007E7)</f>
        <v>62990007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IFERROR(__xludf.DUMMYFUNCTION("""COMPUTED_VALUE"""),2592.87)</f>
        <v>2592.87</v>
      </c>
      <c r="D434" s="2">
        <f>IFERROR(__xludf.DUMMYFUNCTION("""COMPUTED_VALUE"""),45923.66666666667)</f>
        <v>45923.66667</v>
      </c>
      <c r="E434" s="1">
        <f>IFERROR(__xludf.DUMMYFUNCTION("""COMPUTED_VALUE"""),2641.01)</f>
        <v>2641.01</v>
      </c>
      <c r="G434" s="2">
        <f>IFERROR(__xludf.DUMMYFUNCTION("""COMPUTED_VALUE"""),45923.66666666667)</f>
        <v>45923.66667</v>
      </c>
      <c r="H434" s="1">
        <f>IFERROR(__xludf.DUMMYFUNCTION("""COMPUTED_VALUE"""),2589.73)</f>
        <v>2589.73</v>
      </c>
      <c r="J434" s="2">
        <f>IFERROR(__xludf.DUMMYFUNCTION("""COMPUTED_VALUE"""),45923.66666666667)</f>
        <v>45923.66667</v>
      </c>
      <c r="K434" s="1">
        <f>IFERROR(__xludf.DUMMYFUNCTION("""COMPUTED_VALUE"""),2620.6)</f>
        <v>2620.6</v>
      </c>
      <c r="M434" s="2">
        <f>IFERROR(__xludf.DUMMYFUNCTION("""COMPUTED_VALUE"""),45923.66666666667)</f>
        <v>45923.66667</v>
      </c>
      <c r="N434" s="1">
        <f>IFERROR(__xludf.DUMMYFUNCTION("""COMPUTED_VALUE"""),7.0660422E7)</f>
        <v>70660422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IFERROR(__xludf.DUMMYFUNCTION("""COMPUTED_VALUE"""),2624.83)</f>
        <v>2624.83</v>
      </c>
      <c r="D435" s="2">
        <f>IFERROR(__xludf.DUMMYFUNCTION("""COMPUTED_VALUE"""),45924.66666666667)</f>
        <v>45924.66667</v>
      </c>
      <c r="E435" s="1">
        <f>IFERROR(__xludf.DUMMYFUNCTION("""COMPUTED_VALUE"""),2654.93)</f>
        <v>2654.93</v>
      </c>
      <c r="G435" s="2">
        <f>IFERROR(__xludf.DUMMYFUNCTION("""COMPUTED_VALUE"""),45924.66666666667)</f>
        <v>45924.66667</v>
      </c>
      <c r="H435" s="1">
        <f>IFERROR(__xludf.DUMMYFUNCTION("""COMPUTED_VALUE"""),2621.85)</f>
        <v>2621.85</v>
      </c>
      <c r="J435" s="2">
        <f>IFERROR(__xludf.DUMMYFUNCTION("""COMPUTED_VALUE"""),45924.66666666667)</f>
        <v>45924.66667</v>
      </c>
      <c r="K435" s="1">
        <f>IFERROR(__xludf.DUMMYFUNCTION("""COMPUTED_VALUE"""),2642.41)</f>
        <v>2642.41</v>
      </c>
      <c r="M435" s="2">
        <f>IFERROR(__xludf.DUMMYFUNCTION("""COMPUTED_VALUE"""),45924.66666666667)</f>
        <v>45924.66667</v>
      </c>
      <c r="N435" s="1">
        <f>IFERROR(__xludf.DUMMYFUNCTION("""COMPUTED_VALUE"""),7.7626834E7)</f>
        <v>77626834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IFERROR(__xludf.DUMMYFUNCTION("""COMPUTED_VALUE"""),2634.82)</f>
        <v>2634.82</v>
      </c>
      <c r="D436" s="2">
        <f>IFERROR(__xludf.DUMMYFUNCTION("""COMPUTED_VALUE"""),45925.66666666667)</f>
        <v>45925.66667</v>
      </c>
      <c r="E436" s="1">
        <f>IFERROR(__xludf.DUMMYFUNCTION("""COMPUTED_VALUE"""),2636.75)</f>
        <v>2636.75</v>
      </c>
      <c r="G436" s="2">
        <f>IFERROR(__xludf.DUMMYFUNCTION("""COMPUTED_VALUE"""),45925.66666666667)</f>
        <v>45925.66667</v>
      </c>
      <c r="H436" s="1">
        <f>IFERROR(__xludf.DUMMYFUNCTION("""COMPUTED_VALUE"""),2592.62)</f>
        <v>2592.62</v>
      </c>
      <c r="J436" s="2">
        <f>IFERROR(__xludf.DUMMYFUNCTION("""COMPUTED_VALUE"""),45925.66666666667)</f>
        <v>45925.66667</v>
      </c>
      <c r="K436" s="1">
        <f>IFERROR(__xludf.DUMMYFUNCTION("""COMPUTED_VALUE"""),2602.82)</f>
        <v>2602.82</v>
      </c>
      <c r="M436" s="2">
        <f>IFERROR(__xludf.DUMMYFUNCTION("""COMPUTED_VALUE"""),45925.66666666667)</f>
        <v>45925.66667</v>
      </c>
      <c r="N436" s="1">
        <f>IFERROR(__xludf.DUMMYFUNCTION("""COMPUTED_VALUE"""),7.4167098E7)</f>
        <v>74167098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IFERROR(__xludf.DUMMYFUNCTION("""COMPUTED_VALUE"""),2615.55)</f>
        <v>2615.55</v>
      </c>
      <c r="D437" s="2">
        <f>IFERROR(__xludf.DUMMYFUNCTION("""COMPUTED_VALUE"""),45926.66666666667)</f>
        <v>45926.66667</v>
      </c>
      <c r="E437" s="1">
        <f>IFERROR(__xludf.DUMMYFUNCTION("""COMPUTED_VALUE"""),2628.35)</f>
        <v>2628.35</v>
      </c>
      <c r="G437" s="2">
        <f>IFERROR(__xludf.DUMMYFUNCTION("""COMPUTED_VALUE"""),45926.66666666667)</f>
        <v>45926.66667</v>
      </c>
      <c r="H437" s="1">
        <f>IFERROR(__xludf.DUMMYFUNCTION("""COMPUTED_VALUE"""),2602.07)</f>
        <v>2602.07</v>
      </c>
      <c r="J437" s="2">
        <f>IFERROR(__xludf.DUMMYFUNCTION("""COMPUTED_VALUE"""),45926.66666666667)</f>
        <v>45926.66667</v>
      </c>
      <c r="K437" s="1">
        <f>IFERROR(__xludf.DUMMYFUNCTION("""COMPUTED_VALUE"""),2622.25)</f>
        <v>2622.25</v>
      </c>
      <c r="M437" s="2">
        <f>IFERROR(__xludf.DUMMYFUNCTION("""COMPUTED_VALUE"""),45926.66666666667)</f>
        <v>45926.66667</v>
      </c>
      <c r="N437" s="1">
        <f>IFERROR(__xludf.DUMMYFUNCTION("""COMPUTED_VALUE"""),7.1665702E7)</f>
        <v>71665702</v>
      </c>
    </row>
  </sheetData>
  <drawing r:id="rId1"/>
</worksheet>
</file>