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IFERROR(__xludf.DUMMYFUNCTION("GOOGLEFINANCE(""DJUSHR"",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IFERROR(__xludf.DUMMYFUNCTION("GOOGLEFINANCE(""DJUSHR"",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IFERROR(__xludf.DUMMYFUNCTION("GOOGLEFINANCE(""DJUSHR"",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IFERROR(__xludf.DUMMYFUNCTION("GOOGLEFINANCE(""DJUSHR"",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IFERROR(__xludf.DUMMYFUNCTION("GOOGLEFINANCE(""DJUSHR"",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IFERROR(__xludf.DUMMYFUNCTION("""COMPUTED_VALUE"""),4087.52)</f>
        <v>4087.52</v>
      </c>
      <c r="D2" s="2">
        <f>IFERROR(__xludf.DUMMYFUNCTION("""COMPUTED_VALUE"""),45293.66666666667)</f>
        <v>45293.66667</v>
      </c>
      <c r="E2" s="1">
        <f>IFERROR(__xludf.DUMMYFUNCTION("""COMPUTED_VALUE"""),4131.49)</f>
        <v>4131.49</v>
      </c>
      <c r="G2" s="2">
        <f>IFERROR(__xludf.DUMMYFUNCTION("""COMPUTED_VALUE"""),45293.66666666667)</f>
        <v>45293.66667</v>
      </c>
      <c r="H2" s="1">
        <f>IFERROR(__xludf.DUMMYFUNCTION("""COMPUTED_VALUE"""),4066.29)</f>
        <v>4066.29</v>
      </c>
      <c r="J2" s="2">
        <f>IFERROR(__xludf.DUMMYFUNCTION("""COMPUTED_VALUE"""),45293.66666666667)</f>
        <v>45293.66667</v>
      </c>
      <c r="K2" s="1">
        <f>IFERROR(__xludf.DUMMYFUNCTION("""COMPUTED_VALUE"""),4081.94)</f>
        <v>4081.94</v>
      </c>
      <c r="M2" s="2">
        <f>IFERROR(__xludf.DUMMYFUNCTION("""COMPUTED_VALUE"""),45293.66666666667)</f>
        <v>45293.66667</v>
      </c>
      <c r="N2" s="1">
        <f>IFERROR(__xludf.DUMMYFUNCTION("""COMPUTED_VALUE"""),3.0053936E7)</f>
        <v>30053936</v>
      </c>
    </row>
    <row r="3">
      <c r="A3" s="2">
        <f>IFERROR(__xludf.DUMMYFUNCTION("""COMPUTED_VALUE"""),45294.66666666667)</f>
        <v>45294.66667</v>
      </c>
      <c r="B3" s="1">
        <f>IFERROR(__xludf.DUMMYFUNCTION("""COMPUTED_VALUE"""),4044.47)</f>
        <v>4044.47</v>
      </c>
      <c r="D3" s="2">
        <f>IFERROR(__xludf.DUMMYFUNCTION("""COMPUTED_VALUE"""),45294.66666666667)</f>
        <v>45294.66667</v>
      </c>
      <c r="E3" s="1">
        <f>IFERROR(__xludf.DUMMYFUNCTION("""COMPUTED_VALUE"""),4044.47)</f>
        <v>4044.47</v>
      </c>
      <c r="G3" s="2">
        <f>IFERROR(__xludf.DUMMYFUNCTION("""COMPUTED_VALUE"""),45294.66666666667)</f>
        <v>45294.66667</v>
      </c>
      <c r="H3" s="1">
        <f>IFERROR(__xludf.DUMMYFUNCTION("""COMPUTED_VALUE"""),3981.85)</f>
        <v>3981.85</v>
      </c>
      <c r="J3" s="2">
        <f>IFERROR(__xludf.DUMMYFUNCTION("""COMPUTED_VALUE"""),45294.66666666667)</f>
        <v>45294.66667</v>
      </c>
      <c r="K3" s="1">
        <f>IFERROR(__xludf.DUMMYFUNCTION("""COMPUTED_VALUE"""),3990.55)</f>
        <v>3990.55</v>
      </c>
      <c r="M3" s="2">
        <f>IFERROR(__xludf.DUMMYFUNCTION("""COMPUTED_VALUE"""),45294.66666666667)</f>
        <v>45294.66667</v>
      </c>
      <c r="N3" s="1">
        <f>IFERROR(__xludf.DUMMYFUNCTION("""COMPUTED_VALUE"""),3.1297114E7)</f>
        <v>31297114</v>
      </c>
    </row>
    <row r="4">
      <c r="A4" s="2">
        <f>IFERROR(__xludf.DUMMYFUNCTION("""COMPUTED_VALUE"""),45295.66666666667)</f>
        <v>45295.66667</v>
      </c>
      <c r="B4" s="1">
        <f>IFERROR(__xludf.DUMMYFUNCTION("""COMPUTED_VALUE"""),3987.21)</f>
        <v>3987.21</v>
      </c>
      <c r="D4" s="2">
        <f>IFERROR(__xludf.DUMMYFUNCTION("""COMPUTED_VALUE"""),45295.66666666667)</f>
        <v>45295.66667</v>
      </c>
      <c r="E4" s="1">
        <f>IFERROR(__xludf.DUMMYFUNCTION("""COMPUTED_VALUE"""),4018.16)</f>
        <v>4018.16</v>
      </c>
      <c r="G4" s="2">
        <f>IFERROR(__xludf.DUMMYFUNCTION("""COMPUTED_VALUE"""),45295.66666666667)</f>
        <v>45295.66667</v>
      </c>
      <c r="H4" s="1">
        <f>IFERROR(__xludf.DUMMYFUNCTION("""COMPUTED_VALUE"""),3978.19)</f>
        <v>3978.19</v>
      </c>
      <c r="J4" s="2">
        <f>IFERROR(__xludf.DUMMYFUNCTION("""COMPUTED_VALUE"""),45295.66666666667)</f>
        <v>45295.66667</v>
      </c>
      <c r="K4" s="1">
        <f>IFERROR(__xludf.DUMMYFUNCTION("""COMPUTED_VALUE"""),3987.64)</f>
        <v>3987.64</v>
      </c>
      <c r="M4" s="2">
        <f>IFERROR(__xludf.DUMMYFUNCTION("""COMPUTED_VALUE"""),45295.66666666667)</f>
        <v>45295.66667</v>
      </c>
      <c r="N4" s="1">
        <f>IFERROR(__xludf.DUMMYFUNCTION("""COMPUTED_VALUE"""),2.6875121E7)</f>
        <v>26875121</v>
      </c>
    </row>
    <row r="5">
      <c r="A5" s="2">
        <f>IFERROR(__xludf.DUMMYFUNCTION("""COMPUTED_VALUE"""),45296.66666666667)</f>
        <v>45296.66667</v>
      </c>
      <c r="B5" s="1">
        <f>IFERROR(__xludf.DUMMYFUNCTION("""COMPUTED_VALUE"""),3979.82)</f>
        <v>3979.82</v>
      </c>
      <c r="D5" s="2">
        <f>IFERROR(__xludf.DUMMYFUNCTION("""COMPUTED_VALUE"""),45296.66666666667)</f>
        <v>45296.66667</v>
      </c>
      <c r="E5" s="1">
        <f>IFERROR(__xludf.DUMMYFUNCTION("""COMPUTED_VALUE"""),4039.24)</f>
        <v>4039.24</v>
      </c>
      <c r="G5" s="2">
        <f>IFERROR(__xludf.DUMMYFUNCTION("""COMPUTED_VALUE"""),45296.66666666667)</f>
        <v>45296.66667</v>
      </c>
      <c r="H5" s="1">
        <f>IFERROR(__xludf.DUMMYFUNCTION("""COMPUTED_VALUE"""),3970.49)</f>
        <v>3970.49</v>
      </c>
      <c r="J5" s="2">
        <f>IFERROR(__xludf.DUMMYFUNCTION("""COMPUTED_VALUE"""),45296.66666666667)</f>
        <v>45296.66667</v>
      </c>
      <c r="K5" s="1">
        <f>IFERROR(__xludf.DUMMYFUNCTION("""COMPUTED_VALUE"""),4020.98)</f>
        <v>4020.98</v>
      </c>
      <c r="M5" s="2">
        <f>IFERROR(__xludf.DUMMYFUNCTION("""COMPUTED_VALUE"""),45296.66666666667)</f>
        <v>45296.66667</v>
      </c>
      <c r="N5" s="1">
        <f>IFERROR(__xludf.DUMMYFUNCTION("""COMPUTED_VALUE"""),2.9722556E7)</f>
        <v>29722556</v>
      </c>
    </row>
    <row r="6">
      <c r="A6" s="2">
        <f>IFERROR(__xludf.DUMMYFUNCTION("""COMPUTED_VALUE"""),45299.66666666667)</f>
        <v>45299.66667</v>
      </c>
      <c r="B6" s="1">
        <f>IFERROR(__xludf.DUMMYFUNCTION("""COMPUTED_VALUE"""),4019.99)</f>
        <v>4019.99</v>
      </c>
      <c r="D6" s="2">
        <f>IFERROR(__xludf.DUMMYFUNCTION("""COMPUTED_VALUE"""),45299.66666666667)</f>
        <v>45299.66667</v>
      </c>
      <c r="E6" s="1">
        <f>IFERROR(__xludf.DUMMYFUNCTION("""COMPUTED_VALUE"""),4068.38)</f>
        <v>4068.38</v>
      </c>
      <c r="G6" s="2">
        <f>IFERROR(__xludf.DUMMYFUNCTION("""COMPUTED_VALUE"""),45299.66666666667)</f>
        <v>45299.66667</v>
      </c>
      <c r="H6" s="1">
        <f>IFERROR(__xludf.DUMMYFUNCTION("""COMPUTED_VALUE"""),3982.71)</f>
        <v>3982.71</v>
      </c>
      <c r="J6" s="2">
        <f>IFERROR(__xludf.DUMMYFUNCTION("""COMPUTED_VALUE"""),45299.66666666667)</f>
        <v>45299.66667</v>
      </c>
      <c r="K6" s="1">
        <f>IFERROR(__xludf.DUMMYFUNCTION("""COMPUTED_VALUE"""),4066.39)</f>
        <v>4066.39</v>
      </c>
      <c r="M6" s="2">
        <f>IFERROR(__xludf.DUMMYFUNCTION("""COMPUTED_VALUE"""),45299.66666666667)</f>
        <v>45299.66667</v>
      </c>
      <c r="N6" s="1">
        <f>IFERROR(__xludf.DUMMYFUNCTION("""COMPUTED_VALUE"""),2.4893174E7)</f>
        <v>24893174</v>
      </c>
    </row>
    <row r="7">
      <c r="A7" s="2">
        <f>IFERROR(__xludf.DUMMYFUNCTION("""COMPUTED_VALUE"""),45300.66666666667)</f>
        <v>45300.66667</v>
      </c>
      <c r="B7" s="1">
        <f>IFERROR(__xludf.DUMMYFUNCTION("""COMPUTED_VALUE"""),4048.85)</f>
        <v>4048.85</v>
      </c>
      <c r="D7" s="2">
        <f>IFERROR(__xludf.DUMMYFUNCTION("""COMPUTED_VALUE"""),45300.66666666667)</f>
        <v>45300.66667</v>
      </c>
      <c r="E7" s="1">
        <f>IFERROR(__xludf.DUMMYFUNCTION("""COMPUTED_VALUE"""),4048.85)</f>
        <v>4048.85</v>
      </c>
      <c r="G7" s="2">
        <f>IFERROR(__xludf.DUMMYFUNCTION("""COMPUTED_VALUE"""),45300.66666666667)</f>
        <v>45300.66667</v>
      </c>
      <c r="H7" s="1">
        <f>IFERROR(__xludf.DUMMYFUNCTION("""COMPUTED_VALUE"""),3999.97)</f>
        <v>3999.97</v>
      </c>
      <c r="J7" s="2">
        <f>IFERROR(__xludf.DUMMYFUNCTION("""COMPUTED_VALUE"""),45300.66666666667)</f>
        <v>45300.66667</v>
      </c>
      <c r="K7" s="1">
        <f>IFERROR(__xludf.DUMMYFUNCTION("""COMPUTED_VALUE"""),4040.64)</f>
        <v>4040.64</v>
      </c>
      <c r="M7" s="2">
        <f>IFERROR(__xludf.DUMMYFUNCTION("""COMPUTED_VALUE"""),45300.66666666667)</f>
        <v>45300.66667</v>
      </c>
      <c r="N7" s="1">
        <f>IFERROR(__xludf.DUMMYFUNCTION("""COMPUTED_VALUE"""),2.4801191E7)</f>
        <v>24801191</v>
      </c>
    </row>
    <row r="8">
      <c r="A8" s="2">
        <f>IFERROR(__xludf.DUMMYFUNCTION("""COMPUTED_VALUE"""),45301.66666666667)</f>
        <v>45301.66667</v>
      </c>
      <c r="B8" s="1">
        <f>IFERROR(__xludf.DUMMYFUNCTION("""COMPUTED_VALUE"""),4036.42)</f>
        <v>4036.42</v>
      </c>
      <c r="D8" s="2">
        <f>IFERROR(__xludf.DUMMYFUNCTION("""COMPUTED_VALUE"""),45301.66666666667)</f>
        <v>45301.66667</v>
      </c>
      <c r="E8" s="1">
        <f>IFERROR(__xludf.DUMMYFUNCTION("""COMPUTED_VALUE"""),4054.33)</f>
        <v>4054.33</v>
      </c>
      <c r="G8" s="2">
        <f>IFERROR(__xludf.DUMMYFUNCTION("""COMPUTED_VALUE"""),45301.66666666667)</f>
        <v>45301.66667</v>
      </c>
      <c r="H8" s="1">
        <f>IFERROR(__xludf.DUMMYFUNCTION("""COMPUTED_VALUE"""),4024.93)</f>
        <v>4024.93</v>
      </c>
      <c r="J8" s="2">
        <f>IFERROR(__xludf.DUMMYFUNCTION("""COMPUTED_VALUE"""),45301.66666666667)</f>
        <v>45301.66667</v>
      </c>
      <c r="K8" s="1">
        <f>IFERROR(__xludf.DUMMYFUNCTION("""COMPUTED_VALUE"""),4043.82)</f>
        <v>4043.82</v>
      </c>
      <c r="M8" s="2">
        <f>IFERROR(__xludf.DUMMYFUNCTION("""COMPUTED_VALUE"""),45301.66666666667)</f>
        <v>45301.66667</v>
      </c>
      <c r="N8" s="1">
        <f>IFERROR(__xludf.DUMMYFUNCTION("""COMPUTED_VALUE"""),2.0186305E7)</f>
        <v>20186305</v>
      </c>
    </row>
    <row r="9">
      <c r="A9" s="2">
        <f>IFERROR(__xludf.DUMMYFUNCTION("""COMPUTED_VALUE"""),45302.66666666667)</f>
        <v>45302.66667</v>
      </c>
      <c r="B9" s="1">
        <f>IFERROR(__xludf.DUMMYFUNCTION("""COMPUTED_VALUE"""),4043.69)</f>
        <v>4043.69</v>
      </c>
      <c r="D9" s="2">
        <f>IFERROR(__xludf.DUMMYFUNCTION("""COMPUTED_VALUE"""),45302.66666666667)</f>
        <v>45302.66667</v>
      </c>
      <c r="E9" s="1">
        <f>IFERROR(__xludf.DUMMYFUNCTION("""COMPUTED_VALUE"""),4065.45)</f>
        <v>4065.45</v>
      </c>
      <c r="G9" s="2">
        <f>IFERROR(__xludf.DUMMYFUNCTION("""COMPUTED_VALUE"""),45302.66666666667)</f>
        <v>45302.66667</v>
      </c>
      <c r="H9" s="1">
        <f>IFERROR(__xludf.DUMMYFUNCTION("""COMPUTED_VALUE"""),4001.45)</f>
        <v>4001.45</v>
      </c>
      <c r="J9" s="2">
        <f>IFERROR(__xludf.DUMMYFUNCTION("""COMPUTED_VALUE"""),45302.66666666667)</f>
        <v>45302.66667</v>
      </c>
      <c r="K9" s="1">
        <f>IFERROR(__xludf.DUMMYFUNCTION("""COMPUTED_VALUE"""),4022.8)</f>
        <v>4022.8</v>
      </c>
      <c r="M9" s="2">
        <f>IFERROR(__xludf.DUMMYFUNCTION("""COMPUTED_VALUE"""),45302.66666666667)</f>
        <v>45302.66667</v>
      </c>
      <c r="N9" s="1">
        <f>IFERROR(__xludf.DUMMYFUNCTION("""COMPUTED_VALUE"""),2.4885373E7)</f>
        <v>24885373</v>
      </c>
    </row>
    <row r="10">
      <c r="A10" s="2">
        <f>IFERROR(__xludf.DUMMYFUNCTION("""COMPUTED_VALUE"""),45303.66666666667)</f>
        <v>45303.66667</v>
      </c>
      <c r="B10" s="1">
        <f>IFERROR(__xludf.DUMMYFUNCTION("""COMPUTED_VALUE"""),4032.15)</f>
        <v>4032.15</v>
      </c>
      <c r="D10" s="2">
        <f>IFERROR(__xludf.DUMMYFUNCTION("""COMPUTED_VALUE"""),45303.66666666667)</f>
        <v>45303.66667</v>
      </c>
      <c r="E10" s="1">
        <f>IFERROR(__xludf.DUMMYFUNCTION("""COMPUTED_VALUE"""),4060.02)</f>
        <v>4060.02</v>
      </c>
      <c r="G10" s="2">
        <f>IFERROR(__xludf.DUMMYFUNCTION("""COMPUTED_VALUE"""),45303.66666666667)</f>
        <v>45303.66667</v>
      </c>
      <c r="H10" s="1">
        <f>IFERROR(__xludf.DUMMYFUNCTION("""COMPUTED_VALUE"""),3989.56)</f>
        <v>3989.56</v>
      </c>
      <c r="J10" s="2">
        <f>IFERROR(__xludf.DUMMYFUNCTION("""COMPUTED_VALUE"""),45303.66666666667)</f>
        <v>45303.66667</v>
      </c>
      <c r="K10" s="1">
        <f>IFERROR(__xludf.DUMMYFUNCTION("""COMPUTED_VALUE"""),3999.47)</f>
        <v>3999.47</v>
      </c>
      <c r="M10" s="2">
        <f>IFERROR(__xludf.DUMMYFUNCTION("""COMPUTED_VALUE"""),45303.66666666667)</f>
        <v>45303.66667</v>
      </c>
      <c r="N10" s="1">
        <f>IFERROR(__xludf.DUMMYFUNCTION("""COMPUTED_VALUE"""),2.0220515E7)</f>
        <v>20220515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IFERROR(__xludf.DUMMYFUNCTION("""COMPUTED_VALUE"""),3992.01)</f>
        <v>3992.01</v>
      </c>
      <c r="D11" s="2">
        <f>IFERROR(__xludf.DUMMYFUNCTION("""COMPUTED_VALUE"""),45307.66666666667)</f>
        <v>45307.66667</v>
      </c>
      <c r="E11" s="1">
        <f>IFERROR(__xludf.DUMMYFUNCTION("""COMPUTED_VALUE"""),4006.02)</f>
        <v>4006.02</v>
      </c>
      <c r="G11" s="2">
        <f>IFERROR(__xludf.DUMMYFUNCTION("""COMPUTED_VALUE"""),45307.66666666667)</f>
        <v>45307.66667</v>
      </c>
      <c r="H11" s="1">
        <f>IFERROR(__xludf.DUMMYFUNCTION("""COMPUTED_VALUE"""),3960.18)</f>
        <v>3960.18</v>
      </c>
      <c r="J11" s="2">
        <f>IFERROR(__xludf.DUMMYFUNCTION("""COMPUTED_VALUE"""),45307.66666666667)</f>
        <v>45307.66667</v>
      </c>
      <c r="K11" s="1">
        <f>IFERROR(__xludf.DUMMYFUNCTION("""COMPUTED_VALUE"""),3977.59)</f>
        <v>3977.59</v>
      </c>
      <c r="M11" s="2">
        <f>IFERROR(__xludf.DUMMYFUNCTION("""COMPUTED_VALUE"""),45307.66666666667)</f>
        <v>45307.66667</v>
      </c>
      <c r="N11" s="1">
        <f>IFERROR(__xludf.DUMMYFUNCTION("""COMPUTED_VALUE"""),2.3127601E7)</f>
        <v>23127601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IFERROR(__xludf.DUMMYFUNCTION("""COMPUTED_VALUE"""),3973.11)</f>
        <v>3973.11</v>
      </c>
      <c r="D12" s="2">
        <f>IFERROR(__xludf.DUMMYFUNCTION("""COMPUTED_VALUE"""),45308.66666666667)</f>
        <v>45308.66667</v>
      </c>
      <c r="E12" s="1">
        <f>IFERROR(__xludf.DUMMYFUNCTION("""COMPUTED_VALUE"""),3973.11)</f>
        <v>3973.11</v>
      </c>
      <c r="G12" s="2">
        <f>IFERROR(__xludf.DUMMYFUNCTION("""COMPUTED_VALUE"""),45308.66666666667)</f>
        <v>45308.66667</v>
      </c>
      <c r="H12" s="1">
        <f>IFERROR(__xludf.DUMMYFUNCTION("""COMPUTED_VALUE"""),3889.24)</f>
        <v>3889.24</v>
      </c>
      <c r="J12" s="2">
        <f>IFERROR(__xludf.DUMMYFUNCTION("""COMPUTED_VALUE"""),45308.66666666667)</f>
        <v>45308.66667</v>
      </c>
      <c r="K12" s="1">
        <f>IFERROR(__xludf.DUMMYFUNCTION("""COMPUTED_VALUE"""),3904.43)</f>
        <v>3904.43</v>
      </c>
      <c r="M12" s="2">
        <f>IFERROR(__xludf.DUMMYFUNCTION("""COMPUTED_VALUE"""),45308.66666666667)</f>
        <v>45308.66667</v>
      </c>
      <c r="N12" s="1">
        <f>IFERROR(__xludf.DUMMYFUNCTION("""COMPUTED_VALUE"""),2.5632937E7)</f>
        <v>25632937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IFERROR(__xludf.DUMMYFUNCTION("""COMPUTED_VALUE"""),3907.21)</f>
        <v>3907.21</v>
      </c>
      <c r="D13" s="2">
        <f>IFERROR(__xludf.DUMMYFUNCTION("""COMPUTED_VALUE"""),45309.66666666667)</f>
        <v>45309.66667</v>
      </c>
      <c r="E13" s="1">
        <f>IFERROR(__xludf.DUMMYFUNCTION("""COMPUTED_VALUE"""),3948.19)</f>
        <v>3948.19</v>
      </c>
      <c r="G13" s="2">
        <f>IFERROR(__xludf.DUMMYFUNCTION("""COMPUTED_VALUE"""),45309.66666666667)</f>
        <v>45309.66667</v>
      </c>
      <c r="H13" s="1">
        <f>IFERROR(__xludf.DUMMYFUNCTION("""COMPUTED_VALUE"""),3893.84)</f>
        <v>3893.84</v>
      </c>
      <c r="J13" s="2">
        <f>IFERROR(__xludf.DUMMYFUNCTION("""COMPUTED_VALUE"""),45309.66666666667)</f>
        <v>45309.66667</v>
      </c>
      <c r="K13" s="1">
        <f>IFERROR(__xludf.DUMMYFUNCTION("""COMPUTED_VALUE"""),3942.63)</f>
        <v>3942.63</v>
      </c>
      <c r="M13" s="2">
        <f>IFERROR(__xludf.DUMMYFUNCTION("""COMPUTED_VALUE"""),45309.66666666667)</f>
        <v>45309.66667</v>
      </c>
      <c r="N13" s="1">
        <f>IFERROR(__xludf.DUMMYFUNCTION("""COMPUTED_VALUE"""),2.0136072E7)</f>
        <v>20136072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IFERROR(__xludf.DUMMYFUNCTION("""COMPUTED_VALUE"""),3946.47)</f>
        <v>3946.47</v>
      </c>
      <c r="D14" s="2">
        <f>IFERROR(__xludf.DUMMYFUNCTION("""COMPUTED_VALUE"""),45310.66666666667)</f>
        <v>45310.66667</v>
      </c>
      <c r="E14" s="1">
        <f>IFERROR(__xludf.DUMMYFUNCTION("""COMPUTED_VALUE"""),3976.65)</f>
        <v>3976.65</v>
      </c>
      <c r="G14" s="2">
        <f>IFERROR(__xludf.DUMMYFUNCTION("""COMPUTED_VALUE"""),45310.66666666667)</f>
        <v>45310.66667</v>
      </c>
      <c r="H14" s="1">
        <f>IFERROR(__xludf.DUMMYFUNCTION("""COMPUTED_VALUE"""),3906.89)</f>
        <v>3906.89</v>
      </c>
      <c r="J14" s="2">
        <f>IFERROR(__xludf.DUMMYFUNCTION("""COMPUTED_VALUE"""),45310.66666666667)</f>
        <v>45310.66667</v>
      </c>
      <c r="K14" s="1">
        <f>IFERROR(__xludf.DUMMYFUNCTION("""COMPUTED_VALUE"""),3969.4)</f>
        <v>3969.4</v>
      </c>
      <c r="M14" s="2">
        <f>IFERROR(__xludf.DUMMYFUNCTION("""COMPUTED_VALUE"""),45310.66666666667)</f>
        <v>45310.66667</v>
      </c>
      <c r="N14" s="1">
        <f>IFERROR(__xludf.DUMMYFUNCTION("""COMPUTED_VALUE"""),2.223711E7)</f>
        <v>22237110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IFERROR(__xludf.DUMMYFUNCTION("""COMPUTED_VALUE"""),3970.77)</f>
        <v>3970.77</v>
      </c>
      <c r="D15" s="2">
        <f>IFERROR(__xludf.DUMMYFUNCTION("""COMPUTED_VALUE"""),45313.66666666667)</f>
        <v>45313.66667</v>
      </c>
      <c r="E15" s="1">
        <f>IFERROR(__xludf.DUMMYFUNCTION("""COMPUTED_VALUE"""),4030.6)</f>
        <v>4030.6</v>
      </c>
      <c r="G15" s="2">
        <f>IFERROR(__xludf.DUMMYFUNCTION("""COMPUTED_VALUE"""),45313.66666666667)</f>
        <v>45313.66667</v>
      </c>
      <c r="H15" s="1">
        <f>IFERROR(__xludf.DUMMYFUNCTION("""COMPUTED_VALUE"""),3970.77)</f>
        <v>3970.77</v>
      </c>
      <c r="J15" s="2">
        <f>IFERROR(__xludf.DUMMYFUNCTION("""COMPUTED_VALUE"""),45313.66666666667)</f>
        <v>45313.66667</v>
      </c>
      <c r="K15" s="1">
        <f>IFERROR(__xludf.DUMMYFUNCTION("""COMPUTED_VALUE"""),4008.83)</f>
        <v>4008.83</v>
      </c>
      <c r="M15" s="2">
        <f>IFERROR(__xludf.DUMMYFUNCTION("""COMPUTED_VALUE"""),45313.66666666667)</f>
        <v>45313.66667</v>
      </c>
      <c r="N15" s="1">
        <f>IFERROR(__xludf.DUMMYFUNCTION("""COMPUTED_VALUE"""),1.9010274E7)</f>
        <v>19010274</v>
      </c>
    </row>
    <row r="16">
      <c r="A16" s="2">
        <f>IFERROR(__xludf.DUMMYFUNCTION("""COMPUTED_VALUE"""),45314.66666666667)</f>
        <v>45314.66667</v>
      </c>
      <c r="B16" s="1">
        <f>IFERROR(__xludf.DUMMYFUNCTION("""COMPUTED_VALUE"""),4015.51)</f>
        <v>4015.51</v>
      </c>
      <c r="D16" s="2">
        <f>IFERROR(__xludf.DUMMYFUNCTION("""COMPUTED_VALUE"""),45314.66666666667)</f>
        <v>45314.66667</v>
      </c>
      <c r="E16" s="1">
        <f>IFERROR(__xludf.DUMMYFUNCTION("""COMPUTED_VALUE"""),4068.44)</f>
        <v>4068.44</v>
      </c>
      <c r="G16" s="2">
        <f>IFERROR(__xludf.DUMMYFUNCTION("""COMPUTED_VALUE"""),45314.66666666667)</f>
        <v>45314.66667</v>
      </c>
      <c r="H16" s="1">
        <f>IFERROR(__xludf.DUMMYFUNCTION("""COMPUTED_VALUE"""),4005.56)</f>
        <v>4005.56</v>
      </c>
      <c r="J16" s="2">
        <f>IFERROR(__xludf.DUMMYFUNCTION("""COMPUTED_VALUE"""),45314.66666666667)</f>
        <v>45314.66667</v>
      </c>
      <c r="K16" s="1">
        <f>IFERROR(__xludf.DUMMYFUNCTION("""COMPUTED_VALUE"""),4043.32)</f>
        <v>4043.32</v>
      </c>
      <c r="M16" s="2">
        <f>IFERROR(__xludf.DUMMYFUNCTION("""COMPUTED_VALUE"""),45314.66666666667)</f>
        <v>45314.66667</v>
      </c>
      <c r="N16" s="1">
        <f>IFERROR(__xludf.DUMMYFUNCTION("""COMPUTED_VALUE"""),2.1749707E7)</f>
        <v>21749707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IFERROR(__xludf.DUMMYFUNCTION("""COMPUTED_VALUE"""),4048.85)</f>
        <v>4048.85</v>
      </c>
      <c r="D17" s="2">
        <f>IFERROR(__xludf.DUMMYFUNCTION("""COMPUTED_VALUE"""),45315.66666666667)</f>
        <v>45315.66667</v>
      </c>
      <c r="E17" s="1">
        <f>IFERROR(__xludf.DUMMYFUNCTION("""COMPUTED_VALUE"""),4086.63)</f>
        <v>4086.63</v>
      </c>
      <c r="G17" s="2">
        <f>IFERROR(__xludf.DUMMYFUNCTION("""COMPUTED_VALUE"""),45315.66666666667)</f>
        <v>45315.66667</v>
      </c>
      <c r="H17" s="1">
        <f>IFERROR(__xludf.DUMMYFUNCTION("""COMPUTED_VALUE"""),4036.63)</f>
        <v>4036.63</v>
      </c>
      <c r="J17" s="2">
        <f>IFERROR(__xludf.DUMMYFUNCTION("""COMPUTED_VALUE"""),45315.66666666667)</f>
        <v>45315.66667</v>
      </c>
      <c r="K17" s="1">
        <f>IFERROR(__xludf.DUMMYFUNCTION("""COMPUTED_VALUE"""),4054.24)</f>
        <v>4054.24</v>
      </c>
      <c r="M17" s="2">
        <f>IFERROR(__xludf.DUMMYFUNCTION("""COMPUTED_VALUE"""),45315.66666666667)</f>
        <v>45315.66667</v>
      </c>
      <c r="N17" s="1">
        <f>IFERROR(__xludf.DUMMYFUNCTION("""COMPUTED_VALUE"""),2.1228642E7)</f>
        <v>21228642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IFERROR(__xludf.DUMMYFUNCTION("""COMPUTED_VALUE"""),4069.65)</f>
        <v>4069.65</v>
      </c>
      <c r="D18" s="2">
        <f>IFERROR(__xludf.DUMMYFUNCTION("""COMPUTED_VALUE"""),45316.66666666667)</f>
        <v>45316.66667</v>
      </c>
      <c r="E18" s="1">
        <f>IFERROR(__xludf.DUMMYFUNCTION("""COMPUTED_VALUE"""),4169.41)</f>
        <v>4169.41</v>
      </c>
      <c r="G18" s="2">
        <f>IFERROR(__xludf.DUMMYFUNCTION("""COMPUTED_VALUE"""),45316.66666666667)</f>
        <v>45316.66667</v>
      </c>
      <c r="H18" s="1">
        <f>IFERROR(__xludf.DUMMYFUNCTION("""COMPUTED_VALUE"""),4069.65)</f>
        <v>4069.65</v>
      </c>
      <c r="J18" s="2">
        <f>IFERROR(__xludf.DUMMYFUNCTION("""COMPUTED_VALUE"""),45316.66666666667)</f>
        <v>45316.66667</v>
      </c>
      <c r="K18" s="1">
        <f>IFERROR(__xludf.DUMMYFUNCTION("""COMPUTED_VALUE"""),4135.95)</f>
        <v>4135.95</v>
      </c>
      <c r="M18" s="2">
        <f>IFERROR(__xludf.DUMMYFUNCTION("""COMPUTED_VALUE"""),45316.66666666667)</f>
        <v>45316.66667</v>
      </c>
      <c r="N18" s="1">
        <f>IFERROR(__xludf.DUMMYFUNCTION("""COMPUTED_VALUE"""),2.6236558E7)</f>
        <v>26236558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IFERROR(__xludf.DUMMYFUNCTION("""COMPUTED_VALUE"""),4136.44)</f>
        <v>4136.44</v>
      </c>
      <c r="D19" s="2">
        <f>IFERROR(__xludf.DUMMYFUNCTION("""COMPUTED_VALUE"""),45317.66666666667)</f>
        <v>45317.66667</v>
      </c>
      <c r="E19" s="1">
        <f>IFERROR(__xludf.DUMMYFUNCTION("""COMPUTED_VALUE"""),4174.76)</f>
        <v>4174.76</v>
      </c>
      <c r="G19" s="2">
        <f>IFERROR(__xludf.DUMMYFUNCTION("""COMPUTED_VALUE"""),45317.66666666667)</f>
        <v>45317.66667</v>
      </c>
      <c r="H19" s="1">
        <f>IFERROR(__xludf.DUMMYFUNCTION("""COMPUTED_VALUE"""),4126.38)</f>
        <v>4126.38</v>
      </c>
      <c r="J19" s="2">
        <f>IFERROR(__xludf.DUMMYFUNCTION("""COMPUTED_VALUE"""),45317.66666666667)</f>
        <v>45317.66667</v>
      </c>
      <c r="K19" s="1">
        <f>IFERROR(__xludf.DUMMYFUNCTION("""COMPUTED_VALUE"""),4132.75)</f>
        <v>4132.75</v>
      </c>
      <c r="M19" s="2">
        <f>IFERROR(__xludf.DUMMYFUNCTION("""COMPUTED_VALUE"""),45317.66666666667)</f>
        <v>45317.66667</v>
      </c>
      <c r="N19" s="1">
        <f>IFERROR(__xludf.DUMMYFUNCTION("""COMPUTED_VALUE"""),2.0127455E7)</f>
        <v>20127455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IFERROR(__xludf.DUMMYFUNCTION("""COMPUTED_VALUE"""),4130.91)</f>
        <v>4130.91</v>
      </c>
      <c r="D20" s="2">
        <f>IFERROR(__xludf.DUMMYFUNCTION("""COMPUTED_VALUE"""),45320.66666666667)</f>
        <v>45320.66667</v>
      </c>
      <c r="E20" s="1">
        <f>IFERROR(__xludf.DUMMYFUNCTION("""COMPUTED_VALUE"""),4173.07)</f>
        <v>4173.07</v>
      </c>
      <c r="G20" s="2">
        <f>IFERROR(__xludf.DUMMYFUNCTION("""COMPUTED_VALUE"""),45320.66666666667)</f>
        <v>45320.66667</v>
      </c>
      <c r="H20" s="1">
        <f>IFERROR(__xludf.DUMMYFUNCTION("""COMPUTED_VALUE"""),4117.67)</f>
        <v>4117.67</v>
      </c>
      <c r="J20" s="2">
        <f>IFERROR(__xludf.DUMMYFUNCTION("""COMPUTED_VALUE"""),45320.66666666667)</f>
        <v>45320.66667</v>
      </c>
      <c r="K20" s="1">
        <f>IFERROR(__xludf.DUMMYFUNCTION("""COMPUTED_VALUE"""),4167.87)</f>
        <v>4167.87</v>
      </c>
      <c r="M20" s="2">
        <f>IFERROR(__xludf.DUMMYFUNCTION("""COMPUTED_VALUE"""),45320.66666666667)</f>
        <v>45320.66667</v>
      </c>
      <c r="N20" s="1">
        <f>IFERROR(__xludf.DUMMYFUNCTION("""COMPUTED_VALUE"""),1.8965502E7)</f>
        <v>18965502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IFERROR(__xludf.DUMMYFUNCTION("""COMPUTED_VALUE"""),4160.91)</f>
        <v>4160.91</v>
      </c>
      <c r="D21" s="2">
        <f>IFERROR(__xludf.DUMMYFUNCTION("""COMPUTED_VALUE"""),45321.66666666667)</f>
        <v>45321.66667</v>
      </c>
      <c r="E21" s="1">
        <f>IFERROR(__xludf.DUMMYFUNCTION("""COMPUTED_VALUE"""),4191.18)</f>
        <v>4191.18</v>
      </c>
      <c r="G21" s="2">
        <f>IFERROR(__xludf.DUMMYFUNCTION("""COMPUTED_VALUE"""),45321.66666666667)</f>
        <v>45321.66667</v>
      </c>
      <c r="H21" s="1">
        <f>IFERROR(__xludf.DUMMYFUNCTION("""COMPUTED_VALUE"""),4138.9)</f>
        <v>4138.9</v>
      </c>
      <c r="J21" s="2">
        <f>IFERROR(__xludf.DUMMYFUNCTION("""COMPUTED_VALUE"""),45321.66666666667)</f>
        <v>45321.66667</v>
      </c>
      <c r="K21" s="1">
        <f>IFERROR(__xludf.DUMMYFUNCTION("""COMPUTED_VALUE"""),4183.54)</f>
        <v>4183.54</v>
      </c>
      <c r="M21" s="2">
        <f>IFERROR(__xludf.DUMMYFUNCTION("""COMPUTED_VALUE"""),45321.66666666667)</f>
        <v>45321.66667</v>
      </c>
      <c r="N21" s="1">
        <f>IFERROR(__xludf.DUMMYFUNCTION("""COMPUTED_VALUE"""),2.0155488E7)</f>
        <v>20155488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IFERROR(__xludf.DUMMYFUNCTION("""COMPUTED_VALUE"""),4183.34)</f>
        <v>4183.34</v>
      </c>
      <c r="D22" s="2">
        <f>IFERROR(__xludf.DUMMYFUNCTION("""COMPUTED_VALUE"""),45322.66666666667)</f>
        <v>45322.66667</v>
      </c>
      <c r="E22" s="1">
        <f>IFERROR(__xludf.DUMMYFUNCTION("""COMPUTED_VALUE"""),4189.58)</f>
        <v>4189.58</v>
      </c>
      <c r="G22" s="2">
        <f>IFERROR(__xludf.DUMMYFUNCTION("""COMPUTED_VALUE"""),45322.66666666667)</f>
        <v>45322.66667</v>
      </c>
      <c r="H22" s="1">
        <f>IFERROR(__xludf.DUMMYFUNCTION("""COMPUTED_VALUE"""),4124.61)</f>
        <v>4124.61</v>
      </c>
      <c r="J22" s="2">
        <f>IFERROR(__xludf.DUMMYFUNCTION("""COMPUTED_VALUE"""),45322.66666666667)</f>
        <v>45322.66667</v>
      </c>
      <c r="K22" s="1">
        <f>IFERROR(__xludf.DUMMYFUNCTION("""COMPUTED_VALUE"""),4129.54)</f>
        <v>4129.54</v>
      </c>
      <c r="M22" s="2">
        <f>IFERROR(__xludf.DUMMYFUNCTION("""COMPUTED_VALUE"""),45322.66666666667)</f>
        <v>45322.66667</v>
      </c>
      <c r="N22" s="1">
        <f>IFERROR(__xludf.DUMMYFUNCTION("""COMPUTED_VALUE"""),2.9290966E7)</f>
        <v>29290966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IFERROR(__xludf.DUMMYFUNCTION("""COMPUTED_VALUE"""),4150.01)</f>
        <v>4150.01</v>
      </c>
      <c r="D23" s="2">
        <f>IFERROR(__xludf.DUMMYFUNCTION("""COMPUTED_VALUE"""),45323.66666666667)</f>
        <v>45323.66667</v>
      </c>
      <c r="E23" s="1">
        <f>IFERROR(__xludf.DUMMYFUNCTION("""COMPUTED_VALUE"""),4194.32)</f>
        <v>4194.32</v>
      </c>
      <c r="G23" s="2">
        <f>IFERROR(__xludf.DUMMYFUNCTION("""COMPUTED_VALUE"""),45323.66666666667)</f>
        <v>45323.66667</v>
      </c>
      <c r="H23" s="1">
        <f>IFERROR(__xludf.DUMMYFUNCTION("""COMPUTED_VALUE"""),4125.52)</f>
        <v>4125.52</v>
      </c>
      <c r="J23" s="2">
        <f>IFERROR(__xludf.DUMMYFUNCTION("""COMPUTED_VALUE"""),45323.66666666667)</f>
        <v>45323.66667</v>
      </c>
      <c r="K23" s="1">
        <f>IFERROR(__xludf.DUMMYFUNCTION("""COMPUTED_VALUE"""),4192.2)</f>
        <v>4192.2</v>
      </c>
      <c r="M23" s="2">
        <f>IFERROR(__xludf.DUMMYFUNCTION("""COMPUTED_VALUE"""),45323.66666666667)</f>
        <v>45323.66667</v>
      </c>
      <c r="N23" s="1">
        <f>IFERROR(__xludf.DUMMYFUNCTION("""COMPUTED_VALUE"""),2.267956E7)</f>
        <v>22679560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IFERROR(__xludf.DUMMYFUNCTION("""COMPUTED_VALUE"""),4189.93)</f>
        <v>4189.93</v>
      </c>
      <c r="D24" s="2">
        <f>IFERROR(__xludf.DUMMYFUNCTION("""COMPUTED_VALUE"""),45324.66666666667)</f>
        <v>45324.66667</v>
      </c>
      <c r="E24" s="1">
        <f>IFERROR(__xludf.DUMMYFUNCTION("""COMPUTED_VALUE"""),4261.53)</f>
        <v>4261.53</v>
      </c>
      <c r="G24" s="2">
        <f>IFERROR(__xludf.DUMMYFUNCTION("""COMPUTED_VALUE"""),45324.66666666667)</f>
        <v>45324.66667</v>
      </c>
      <c r="H24" s="1">
        <f>IFERROR(__xludf.DUMMYFUNCTION("""COMPUTED_VALUE"""),4158.55)</f>
        <v>4158.55</v>
      </c>
      <c r="J24" s="2">
        <f>IFERROR(__xludf.DUMMYFUNCTION("""COMPUTED_VALUE"""),45324.66666666667)</f>
        <v>45324.66667</v>
      </c>
      <c r="K24" s="1">
        <f>IFERROR(__xludf.DUMMYFUNCTION("""COMPUTED_VALUE"""),4237.09)</f>
        <v>4237.09</v>
      </c>
      <c r="M24" s="2">
        <f>IFERROR(__xludf.DUMMYFUNCTION("""COMPUTED_VALUE"""),45324.66666666667)</f>
        <v>45324.66667</v>
      </c>
      <c r="N24" s="1">
        <f>IFERROR(__xludf.DUMMYFUNCTION("""COMPUTED_VALUE"""),3.1240476E7)</f>
        <v>31240476</v>
      </c>
    </row>
    <row r="25">
      <c r="A25" s="2">
        <f>IFERROR(__xludf.DUMMYFUNCTION("""COMPUTED_VALUE"""),45327.66666666667)</f>
        <v>45327.66667</v>
      </c>
      <c r="B25" s="1">
        <f>IFERROR(__xludf.DUMMYFUNCTION("""COMPUTED_VALUE"""),4232.55)</f>
        <v>4232.55</v>
      </c>
      <c r="D25" s="2">
        <f>IFERROR(__xludf.DUMMYFUNCTION("""COMPUTED_VALUE"""),45327.66666666667)</f>
        <v>45327.66667</v>
      </c>
      <c r="E25" s="1">
        <f>IFERROR(__xludf.DUMMYFUNCTION("""COMPUTED_VALUE"""),4332.64)</f>
        <v>4332.64</v>
      </c>
      <c r="G25" s="2">
        <f>IFERROR(__xludf.DUMMYFUNCTION("""COMPUTED_VALUE"""),45327.66666666667)</f>
        <v>45327.66667</v>
      </c>
      <c r="H25" s="1">
        <f>IFERROR(__xludf.DUMMYFUNCTION("""COMPUTED_VALUE"""),4195.76)</f>
        <v>4195.76</v>
      </c>
      <c r="J25" s="2">
        <f>IFERROR(__xludf.DUMMYFUNCTION("""COMPUTED_VALUE"""),45327.66666666667)</f>
        <v>45327.66667</v>
      </c>
      <c r="K25" s="1">
        <f>IFERROR(__xludf.DUMMYFUNCTION("""COMPUTED_VALUE"""),4247.08)</f>
        <v>4247.08</v>
      </c>
      <c r="M25" s="2">
        <f>IFERROR(__xludf.DUMMYFUNCTION("""COMPUTED_VALUE"""),45327.66666666667)</f>
        <v>45327.66667</v>
      </c>
      <c r="N25" s="1">
        <f>IFERROR(__xludf.DUMMYFUNCTION("""COMPUTED_VALUE"""),3.3575826E7)</f>
        <v>33575826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IFERROR(__xludf.DUMMYFUNCTION("""COMPUTED_VALUE"""),4258.23)</f>
        <v>4258.23</v>
      </c>
      <c r="D26" s="2">
        <f>IFERROR(__xludf.DUMMYFUNCTION("""COMPUTED_VALUE"""),45328.66666666667)</f>
        <v>45328.66667</v>
      </c>
      <c r="E26" s="1">
        <f>IFERROR(__xludf.DUMMYFUNCTION("""COMPUTED_VALUE"""),4306.68)</f>
        <v>4306.68</v>
      </c>
      <c r="G26" s="2">
        <f>IFERROR(__xludf.DUMMYFUNCTION("""COMPUTED_VALUE"""),45328.66666666667)</f>
        <v>45328.66667</v>
      </c>
      <c r="H26" s="1">
        <f>IFERROR(__xludf.DUMMYFUNCTION("""COMPUTED_VALUE"""),4247.8)</f>
        <v>4247.8</v>
      </c>
      <c r="J26" s="2">
        <f>IFERROR(__xludf.DUMMYFUNCTION("""COMPUTED_VALUE"""),45328.66666666667)</f>
        <v>45328.66667</v>
      </c>
      <c r="K26" s="1">
        <f>IFERROR(__xludf.DUMMYFUNCTION("""COMPUTED_VALUE"""),4281.03)</f>
        <v>4281.03</v>
      </c>
      <c r="M26" s="2">
        <f>IFERROR(__xludf.DUMMYFUNCTION("""COMPUTED_VALUE"""),45328.66666666667)</f>
        <v>45328.66667</v>
      </c>
      <c r="N26" s="1">
        <f>IFERROR(__xludf.DUMMYFUNCTION("""COMPUTED_VALUE"""),3.2834127E7)</f>
        <v>32834127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IFERROR(__xludf.DUMMYFUNCTION("""COMPUTED_VALUE"""),4288.41)</f>
        <v>4288.41</v>
      </c>
      <c r="D27" s="2">
        <f>IFERROR(__xludf.DUMMYFUNCTION("""COMPUTED_VALUE"""),45329.66666666667)</f>
        <v>45329.66667</v>
      </c>
      <c r="E27" s="1">
        <f>IFERROR(__xludf.DUMMYFUNCTION("""COMPUTED_VALUE"""),4318.64)</f>
        <v>4318.64</v>
      </c>
      <c r="G27" s="2">
        <f>IFERROR(__xludf.DUMMYFUNCTION("""COMPUTED_VALUE"""),45329.66666666667)</f>
        <v>45329.66667</v>
      </c>
      <c r="H27" s="1">
        <f>IFERROR(__xludf.DUMMYFUNCTION("""COMPUTED_VALUE"""),4275.18)</f>
        <v>4275.18</v>
      </c>
      <c r="J27" s="2">
        <f>IFERROR(__xludf.DUMMYFUNCTION("""COMPUTED_VALUE"""),45329.66666666667)</f>
        <v>45329.66667</v>
      </c>
      <c r="K27" s="1">
        <f>IFERROR(__xludf.DUMMYFUNCTION("""COMPUTED_VALUE"""),4279.21)</f>
        <v>4279.21</v>
      </c>
      <c r="M27" s="2">
        <f>IFERROR(__xludf.DUMMYFUNCTION("""COMPUTED_VALUE"""),45329.66666666667)</f>
        <v>45329.66667</v>
      </c>
      <c r="N27" s="1">
        <f>IFERROR(__xludf.DUMMYFUNCTION("""COMPUTED_VALUE"""),2.8860863E7)</f>
        <v>28860863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IFERROR(__xludf.DUMMYFUNCTION("""COMPUTED_VALUE"""),4280.83)</f>
        <v>4280.83</v>
      </c>
      <c r="D28" s="2">
        <f>IFERROR(__xludf.DUMMYFUNCTION("""COMPUTED_VALUE"""),45330.66666666667)</f>
        <v>45330.66667</v>
      </c>
      <c r="E28" s="1">
        <f>IFERROR(__xludf.DUMMYFUNCTION("""COMPUTED_VALUE"""),4296.63)</f>
        <v>4296.63</v>
      </c>
      <c r="G28" s="2">
        <f>IFERROR(__xludf.DUMMYFUNCTION("""COMPUTED_VALUE"""),45330.66666666667)</f>
        <v>45330.66667</v>
      </c>
      <c r="H28" s="1">
        <f>IFERROR(__xludf.DUMMYFUNCTION("""COMPUTED_VALUE"""),4263.93)</f>
        <v>4263.93</v>
      </c>
      <c r="J28" s="2">
        <f>IFERROR(__xludf.DUMMYFUNCTION("""COMPUTED_VALUE"""),45330.66666666667)</f>
        <v>45330.66667</v>
      </c>
      <c r="K28" s="1">
        <f>IFERROR(__xludf.DUMMYFUNCTION("""COMPUTED_VALUE"""),4278.35)</f>
        <v>4278.35</v>
      </c>
      <c r="M28" s="2">
        <f>IFERROR(__xludf.DUMMYFUNCTION("""COMPUTED_VALUE"""),45330.66666666667)</f>
        <v>45330.66667</v>
      </c>
      <c r="N28" s="1">
        <f>IFERROR(__xludf.DUMMYFUNCTION("""COMPUTED_VALUE"""),2.7023316E7)</f>
        <v>27023316</v>
      </c>
    </row>
    <row r="29">
      <c r="A29" s="2">
        <f>IFERROR(__xludf.DUMMYFUNCTION("""COMPUTED_VALUE"""),45331.66666666667)</f>
        <v>45331.66667</v>
      </c>
      <c r="B29" s="1">
        <f>IFERROR(__xludf.DUMMYFUNCTION("""COMPUTED_VALUE"""),4274.42)</f>
        <v>4274.42</v>
      </c>
      <c r="D29" s="2">
        <f>IFERROR(__xludf.DUMMYFUNCTION("""COMPUTED_VALUE"""),45331.66666666667)</f>
        <v>45331.66667</v>
      </c>
      <c r="E29" s="1">
        <f>IFERROR(__xludf.DUMMYFUNCTION("""COMPUTED_VALUE"""),4276.0)</f>
        <v>4276</v>
      </c>
      <c r="G29" s="2">
        <f>IFERROR(__xludf.DUMMYFUNCTION("""COMPUTED_VALUE"""),45331.66666666667)</f>
        <v>45331.66667</v>
      </c>
      <c r="H29" s="1">
        <f>IFERROR(__xludf.DUMMYFUNCTION("""COMPUTED_VALUE"""),4227.63)</f>
        <v>4227.63</v>
      </c>
      <c r="J29" s="2">
        <f>IFERROR(__xludf.DUMMYFUNCTION("""COMPUTED_VALUE"""),45331.66666666667)</f>
        <v>45331.66667</v>
      </c>
      <c r="K29" s="1">
        <f>IFERROR(__xludf.DUMMYFUNCTION("""COMPUTED_VALUE"""),4242.77)</f>
        <v>4242.77</v>
      </c>
      <c r="M29" s="2">
        <f>IFERROR(__xludf.DUMMYFUNCTION("""COMPUTED_VALUE"""),45331.66666666667)</f>
        <v>45331.66667</v>
      </c>
      <c r="N29" s="1">
        <f>IFERROR(__xludf.DUMMYFUNCTION("""COMPUTED_VALUE"""),2.5267037E7)</f>
        <v>25267037</v>
      </c>
    </row>
    <row r="30">
      <c r="A30" s="2">
        <f>IFERROR(__xludf.DUMMYFUNCTION("""COMPUTED_VALUE"""),45334.66666666667)</f>
        <v>45334.66667</v>
      </c>
      <c r="B30" s="1">
        <f>IFERROR(__xludf.DUMMYFUNCTION("""COMPUTED_VALUE"""),4252.47)</f>
        <v>4252.47</v>
      </c>
      <c r="D30" s="2">
        <f>IFERROR(__xludf.DUMMYFUNCTION("""COMPUTED_VALUE"""),45334.66666666667)</f>
        <v>45334.66667</v>
      </c>
      <c r="E30" s="1">
        <f>IFERROR(__xludf.DUMMYFUNCTION("""COMPUTED_VALUE"""),4318.31)</f>
        <v>4318.31</v>
      </c>
      <c r="G30" s="2">
        <f>IFERROR(__xludf.DUMMYFUNCTION("""COMPUTED_VALUE"""),45334.66666666667)</f>
        <v>45334.66667</v>
      </c>
      <c r="H30" s="1">
        <f>IFERROR(__xludf.DUMMYFUNCTION("""COMPUTED_VALUE"""),4251.62)</f>
        <v>4251.62</v>
      </c>
      <c r="J30" s="2">
        <f>IFERROR(__xludf.DUMMYFUNCTION("""COMPUTED_VALUE"""),45334.66666666667)</f>
        <v>45334.66667</v>
      </c>
      <c r="K30" s="1">
        <f>IFERROR(__xludf.DUMMYFUNCTION("""COMPUTED_VALUE"""),4302.14)</f>
        <v>4302.14</v>
      </c>
      <c r="M30" s="2">
        <f>IFERROR(__xludf.DUMMYFUNCTION("""COMPUTED_VALUE"""),45334.66666666667)</f>
        <v>45334.66667</v>
      </c>
      <c r="N30" s="1">
        <f>IFERROR(__xludf.DUMMYFUNCTION("""COMPUTED_VALUE"""),2.3100094E7)</f>
        <v>23100094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IFERROR(__xludf.DUMMYFUNCTION("""COMPUTED_VALUE"""),4290.94)</f>
        <v>4290.94</v>
      </c>
      <c r="D31" s="2">
        <f>IFERROR(__xludf.DUMMYFUNCTION("""COMPUTED_VALUE"""),45335.66666666667)</f>
        <v>45335.66667</v>
      </c>
      <c r="E31" s="1">
        <f>IFERROR(__xludf.DUMMYFUNCTION("""COMPUTED_VALUE"""),4290.94)</f>
        <v>4290.94</v>
      </c>
      <c r="G31" s="2">
        <f>IFERROR(__xludf.DUMMYFUNCTION("""COMPUTED_VALUE"""),45335.66666666667)</f>
        <v>45335.66667</v>
      </c>
      <c r="H31" s="1">
        <f>IFERROR(__xludf.DUMMYFUNCTION("""COMPUTED_VALUE"""),4177.19)</f>
        <v>4177.19</v>
      </c>
      <c r="J31" s="2">
        <f>IFERROR(__xludf.DUMMYFUNCTION("""COMPUTED_VALUE"""),45335.66666666667)</f>
        <v>45335.66667</v>
      </c>
      <c r="K31" s="1">
        <f>IFERROR(__xludf.DUMMYFUNCTION("""COMPUTED_VALUE"""),4205.92)</f>
        <v>4205.92</v>
      </c>
      <c r="M31" s="2">
        <f>IFERROR(__xludf.DUMMYFUNCTION("""COMPUTED_VALUE"""),45335.66666666667)</f>
        <v>45335.66667</v>
      </c>
      <c r="N31" s="1">
        <f>IFERROR(__xludf.DUMMYFUNCTION("""COMPUTED_VALUE"""),3.1182569E7)</f>
        <v>31182569</v>
      </c>
    </row>
    <row r="32">
      <c r="A32" s="2">
        <f>IFERROR(__xludf.DUMMYFUNCTION("""COMPUTED_VALUE"""),45336.66666666667)</f>
        <v>45336.66667</v>
      </c>
      <c r="B32" s="1">
        <f>IFERROR(__xludf.DUMMYFUNCTION("""COMPUTED_VALUE"""),4227.87)</f>
        <v>4227.87</v>
      </c>
      <c r="D32" s="2">
        <f>IFERROR(__xludf.DUMMYFUNCTION("""COMPUTED_VALUE"""),45336.66666666667)</f>
        <v>45336.66667</v>
      </c>
      <c r="E32" s="1">
        <f>IFERROR(__xludf.DUMMYFUNCTION("""COMPUTED_VALUE"""),4278.63)</f>
        <v>4278.63</v>
      </c>
      <c r="G32" s="2">
        <f>IFERROR(__xludf.DUMMYFUNCTION("""COMPUTED_VALUE"""),45336.66666666667)</f>
        <v>45336.66667</v>
      </c>
      <c r="H32" s="1">
        <f>IFERROR(__xludf.DUMMYFUNCTION("""COMPUTED_VALUE"""),4226.76)</f>
        <v>4226.76</v>
      </c>
      <c r="J32" s="2">
        <f>IFERROR(__xludf.DUMMYFUNCTION("""COMPUTED_VALUE"""),45336.66666666667)</f>
        <v>45336.66667</v>
      </c>
      <c r="K32" s="1">
        <f>IFERROR(__xludf.DUMMYFUNCTION("""COMPUTED_VALUE"""),4271.17)</f>
        <v>4271.17</v>
      </c>
      <c r="M32" s="2">
        <f>IFERROR(__xludf.DUMMYFUNCTION("""COMPUTED_VALUE"""),45336.66666666667)</f>
        <v>45336.66667</v>
      </c>
      <c r="N32" s="1">
        <f>IFERROR(__xludf.DUMMYFUNCTION("""COMPUTED_VALUE"""),3.8279825E7)</f>
        <v>38279825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IFERROR(__xludf.DUMMYFUNCTION("""COMPUTED_VALUE"""),4268.57)</f>
        <v>4268.57</v>
      </c>
      <c r="D33" s="2">
        <f>IFERROR(__xludf.DUMMYFUNCTION("""COMPUTED_VALUE"""),45337.66666666667)</f>
        <v>45337.66667</v>
      </c>
      <c r="E33" s="1">
        <f>IFERROR(__xludf.DUMMYFUNCTION("""COMPUTED_VALUE"""),4268.57)</f>
        <v>4268.57</v>
      </c>
      <c r="G33" s="2">
        <f>IFERROR(__xludf.DUMMYFUNCTION("""COMPUTED_VALUE"""),45337.66666666667)</f>
        <v>45337.66667</v>
      </c>
      <c r="H33" s="1">
        <f>IFERROR(__xludf.DUMMYFUNCTION("""COMPUTED_VALUE"""),4220.43)</f>
        <v>4220.43</v>
      </c>
      <c r="J33" s="2">
        <f>IFERROR(__xludf.DUMMYFUNCTION("""COMPUTED_VALUE"""),45337.66666666667)</f>
        <v>45337.66667</v>
      </c>
      <c r="K33" s="1">
        <f>IFERROR(__xludf.DUMMYFUNCTION("""COMPUTED_VALUE"""),4262.8)</f>
        <v>4262.8</v>
      </c>
      <c r="M33" s="2">
        <f>IFERROR(__xludf.DUMMYFUNCTION("""COMPUTED_VALUE"""),45337.66666666667)</f>
        <v>45337.66667</v>
      </c>
      <c r="N33" s="1">
        <f>IFERROR(__xludf.DUMMYFUNCTION("""COMPUTED_VALUE"""),3.465232E7)</f>
        <v>34652320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IFERROR(__xludf.DUMMYFUNCTION("""COMPUTED_VALUE"""),4260.89)</f>
        <v>4260.89</v>
      </c>
      <c r="D34" s="2">
        <f>IFERROR(__xludf.DUMMYFUNCTION("""COMPUTED_VALUE"""),45338.66666666667)</f>
        <v>45338.66667</v>
      </c>
      <c r="E34" s="1">
        <f>IFERROR(__xludf.DUMMYFUNCTION("""COMPUTED_VALUE"""),4290.88)</f>
        <v>4290.88</v>
      </c>
      <c r="G34" s="2">
        <f>IFERROR(__xludf.DUMMYFUNCTION("""COMPUTED_VALUE"""),45338.66666666667)</f>
        <v>45338.66667</v>
      </c>
      <c r="H34" s="1">
        <f>IFERROR(__xludf.DUMMYFUNCTION("""COMPUTED_VALUE"""),4232.65)</f>
        <v>4232.65</v>
      </c>
      <c r="J34" s="2">
        <f>IFERROR(__xludf.DUMMYFUNCTION("""COMPUTED_VALUE"""),45338.66666666667)</f>
        <v>45338.66667</v>
      </c>
      <c r="K34" s="1">
        <f>IFERROR(__xludf.DUMMYFUNCTION("""COMPUTED_VALUE"""),4237.06)</f>
        <v>4237.06</v>
      </c>
      <c r="M34" s="2">
        <f>IFERROR(__xludf.DUMMYFUNCTION("""COMPUTED_VALUE"""),45338.66666666667)</f>
        <v>45338.66667</v>
      </c>
      <c r="N34" s="1">
        <f>IFERROR(__xludf.DUMMYFUNCTION("""COMPUTED_VALUE"""),2.4528935E7)</f>
        <v>24528935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IFERROR(__xludf.DUMMYFUNCTION("""COMPUTED_VALUE"""),4200.25)</f>
        <v>4200.25</v>
      </c>
      <c r="D35" s="2">
        <f>IFERROR(__xludf.DUMMYFUNCTION("""COMPUTED_VALUE"""),45342.66666666667)</f>
        <v>45342.66667</v>
      </c>
      <c r="E35" s="1">
        <f>IFERROR(__xludf.DUMMYFUNCTION("""COMPUTED_VALUE"""),4209.84)</f>
        <v>4209.84</v>
      </c>
      <c r="G35" s="2">
        <f>IFERROR(__xludf.DUMMYFUNCTION("""COMPUTED_VALUE"""),45342.66666666667)</f>
        <v>45342.66667</v>
      </c>
      <c r="H35" s="1">
        <f>IFERROR(__xludf.DUMMYFUNCTION("""COMPUTED_VALUE"""),4157.92)</f>
        <v>4157.92</v>
      </c>
      <c r="J35" s="2">
        <f>IFERROR(__xludf.DUMMYFUNCTION("""COMPUTED_VALUE"""),45342.66666666667)</f>
        <v>45342.66667</v>
      </c>
      <c r="K35" s="1">
        <f>IFERROR(__xludf.DUMMYFUNCTION("""COMPUTED_VALUE"""),4174.14)</f>
        <v>4174.14</v>
      </c>
      <c r="M35" s="2">
        <f>IFERROR(__xludf.DUMMYFUNCTION("""COMPUTED_VALUE"""),45342.66666666667)</f>
        <v>45342.66667</v>
      </c>
      <c r="N35" s="1">
        <f>IFERROR(__xludf.DUMMYFUNCTION("""COMPUTED_VALUE"""),2.7065527E7)</f>
        <v>27065527</v>
      </c>
    </row>
    <row r="36">
      <c r="A36" s="2">
        <f>IFERROR(__xludf.DUMMYFUNCTION("""COMPUTED_VALUE"""),45343.66666666667)</f>
        <v>45343.66667</v>
      </c>
      <c r="B36" s="1">
        <f>IFERROR(__xludf.DUMMYFUNCTION("""COMPUTED_VALUE"""),4169.83)</f>
        <v>4169.83</v>
      </c>
      <c r="D36" s="2">
        <f>IFERROR(__xludf.DUMMYFUNCTION("""COMPUTED_VALUE"""),45343.66666666667)</f>
        <v>45343.66667</v>
      </c>
      <c r="E36" s="1">
        <f>IFERROR(__xludf.DUMMYFUNCTION("""COMPUTED_VALUE"""),4206.21)</f>
        <v>4206.21</v>
      </c>
      <c r="G36" s="2">
        <f>IFERROR(__xludf.DUMMYFUNCTION("""COMPUTED_VALUE"""),45343.66666666667)</f>
        <v>45343.66667</v>
      </c>
      <c r="H36" s="1">
        <f>IFERROR(__xludf.DUMMYFUNCTION("""COMPUTED_VALUE"""),4164.03)</f>
        <v>4164.03</v>
      </c>
      <c r="J36" s="2">
        <f>IFERROR(__xludf.DUMMYFUNCTION("""COMPUTED_VALUE"""),45343.66666666667)</f>
        <v>45343.66667</v>
      </c>
      <c r="K36" s="1">
        <f>IFERROR(__xludf.DUMMYFUNCTION("""COMPUTED_VALUE"""),4203.54)</f>
        <v>4203.54</v>
      </c>
      <c r="M36" s="2">
        <f>IFERROR(__xludf.DUMMYFUNCTION("""COMPUTED_VALUE"""),45343.66666666667)</f>
        <v>45343.66667</v>
      </c>
      <c r="N36" s="1">
        <f>IFERROR(__xludf.DUMMYFUNCTION("""COMPUTED_VALUE"""),1.9696637E7)</f>
        <v>19696637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IFERROR(__xludf.DUMMYFUNCTION("""COMPUTED_VALUE"""),4226.54)</f>
        <v>4226.54</v>
      </c>
      <c r="D37" s="2">
        <f>IFERROR(__xludf.DUMMYFUNCTION("""COMPUTED_VALUE"""),45344.66666666667)</f>
        <v>45344.66667</v>
      </c>
      <c r="E37" s="1">
        <f>IFERROR(__xludf.DUMMYFUNCTION("""COMPUTED_VALUE"""),4248.2)</f>
        <v>4248.2</v>
      </c>
      <c r="G37" s="2">
        <f>IFERROR(__xludf.DUMMYFUNCTION("""COMPUTED_VALUE"""),45344.66666666667)</f>
        <v>45344.66667</v>
      </c>
      <c r="H37" s="1">
        <f>IFERROR(__xludf.DUMMYFUNCTION("""COMPUTED_VALUE"""),4211.34)</f>
        <v>4211.34</v>
      </c>
      <c r="J37" s="2">
        <f>IFERROR(__xludf.DUMMYFUNCTION("""COMPUTED_VALUE"""),45344.66666666667)</f>
        <v>45344.66667</v>
      </c>
      <c r="K37" s="1">
        <f>IFERROR(__xludf.DUMMYFUNCTION("""COMPUTED_VALUE"""),4240.73)</f>
        <v>4240.73</v>
      </c>
      <c r="M37" s="2">
        <f>IFERROR(__xludf.DUMMYFUNCTION("""COMPUTED_VALUE"""),45344.66666666667)</f>
        <v>45344.66667</v>
      </c>
      <c r="N37" s="1">
        <f>IFERROR(__xludf.DUMMYFUNCTION("""COMPUTED_VALUE"""),1.8265993E7)</f>
        <v>18265993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IFERROR(__xludf.DUMMYFUNCTION("""COMPUTED_VALUE"""),4247.65)</f>
        <v>4247.65</v>
      </c>
      <c r="D38" s="2">
        <f>IFERROR(__xludf.DUMMYFUNCTION("""COMPUTED_VALUE"""),45345.66666666667)</f>
        <v>45345.66667</v>
      </c>
      <c r="E38" s="1">
        <f>IFERROR(__xludf.DUMMYFUNCTION("""COMPUTED_VALUE"""),4289.75)</f>
        <v>4289.75</v>
      </c>
      <c r="G38" s="2">
        <f>IFERROR(__xludf.DUMMYFUNCTION("""COMPUTED_VALUE"""),45345.66666666667)</f>
        <v>45345.66667</v>
      </c>
      <c r="H38" s="1">
        <f>IFERROR(__xludf.DUMMYFUNCTION("""COMPUTED_VALUE"""),4245.08)</f>
        <v>4245.08</v>
      </c>
      <c r="J38" s="2">
        <f>IFERROR(__xludf.DUMMYFUNCTION("""COMPUTED_VALUE"""),45345.66666666667)</f>
        <v>45345.66667</v>
      </c>
      <c r="K38" s="1">
        <f>IFERROR(__xludf.DUMMYFUNCTION("""COMPUTED_VALUE"""),4280.65)</f>
        <v>4280.65</v>
      </c>
      <c r="M38" s="2">
        <f>IFERROR(__xludf.DUMMYFUNCTION("""COMPUTED_VALUE"""),45345.66666666667)</f>
        <v>45345.66667</v>
      </c>
      <c r="N38" s="1">
        <f>IFERROR(__xludf.DUMMYFUNCTION("""COMPUTED_VALUE"""),2.0704764E7)</f>
        <v>20704764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IFERROR(__xludf.DUMMYFUNCTION("""COMPUTED_VALUE"""),4278.3)</f>
        <v>4278.3</v>
      </c>
      <c r="D39" s="2">
        <f>IFERROR(__xludf.DUMMYFUNCTION("""COMPUTED_VALUE"""),45348.66666666667)</f>
        <v>45348.66667</v>
      </c>
      <c r="E39" s="1">
        <f>IFERROR(__xludf.DUMMYFUNCTION("""COMPUTED_VALUE"""),4310.63)</f>
        <v>4310.63</v>
      </c>
      <c r="G39" s="2">
        <f>IFERROR(__xludf.DUMMYFUNCTION("""COMPUTED_VALUE"""),45348.66666666667)</f>
        <v>45348.66667</v>
      </c>
      <c r="H39" s="1">
        <f>IFERROR(__xludf.DUMMYFUNCTION("""COMPUTED_VALUE"""),4257.39)</f>
        <v>4257.39</v>
      </c>
      <c r="J39" s="2">
        <f>IFERROR(__xludf.DUMMYFUNCTION("""COMPUTED_VALUE"""),45348.66666666667)</f>
        <v>45348.66667</v>
      </c>
      <c r="K39" s="1">
        <f>IFERROR(__xludf.DUMMYFUNCTION("""COMPUTED_VALUE"""),4291.6)</f>
        <v>4291.6</v>
      </c>
      <c r="M39" s="2">
        <f>IFERROR(__xludf.DUMMYFUNCTION("""COMPUTED_VALUE"""),45348.66666666667)</f>
        <v>45348.66667</v>
      </c>
      <c r="N39" s="1">
        <f>IFERROR(__xludf.DUMMYFUNCTION("""COMPUTED_VALUE"""),1.8426504E7)</f>
        <v>18426504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IFERROR(__xludf.DUMMYFUNCTION("""COMPUTED_VALUE"""),4291.75)</f>
        <v>4291.75</v>
      </c>
      <c r="D40" s="2">
        <f>IFERROR(__xludf.DUMMYFUNCTION("""COMPUTED_VALUE"""),45349.66666666667)</f>
        <v>45349.66667</v>
      </c>
      <c r="E40" s="1">
        <f>IFERROR(__xludf.DUMMYFUNCTION("""COMPUTED_VALUE"""),4307.78)</f>
        <v>4307.78</v>
      </c>
      <c r="G40" s="2">
        <f>IFERROR(__xludf.DUMMYFUNCTION("""COMPUTED_VALUE"""),45349.66666666667)</f>
        <v>45349.66667</v>
      </c>
      <c r="H40" s="1">
        <f>IFERROR(__xludf.DUMMYFUNCTION("""COMPUTED_VALUE"""),4262.27)</f>
        <v>4262.27</v>
      </c>
      <c r="J40" s="2">
        <f>IFERROR(__xludf.DUMMYFUNCTION("""COMPUTED_VALUE"""),45349.66666666667)</f>
        <v>45349.66667</v>
      </c>
      <c r="K40" s="1">
        <f>IFERROR(__xludf.DUMMYFUNCTION("""COMPUTED_VALUE"""),4294.27)</f>
        <v>4294.27</v>
      </c>
      <c r="M40" s="2">
        <f>IFERROR(__xludf.DUMMYFUNCTION("""COMPUTED_VALUE"""),45349.66666666667)</f>
        <v>45349.66667</v>
      </c>
      <c r="N40" s="1">
        <f>IFERROR(__xludf.DUMMYFUNCTION("""COMPUTED_VALUE"""),1.9989938E7)</f>
        <v>19989938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IFERROR(__xludf.DUMMYFUNCTION("""COMPUTED_VALUE"""),4293.78)</f>
        <v>4293.78</v>
      </c>
      <c r="D41" s="2">
        <f>IFERROR(__xludf.DUMMYFUNCTION("""COMPUTED_VALUE"""),45350.66666666667)</f>
        <v>45350.66667</v>
      </c>
      <c r="E41" s="1">
        <f>IFERROR(__xludf.DUMMYFUNCTION("""COMPUTED_VALUE"""),4340.88)</f>
        <v>4340.88</v>
      </c>
      <c r="G41" s="2">
        <f>IFERROR(__xludf.DUMMYFUNCTION("""COMPUTED_VALUE"""),45350.66666666667)</f>
        <v>45350.66667</v>
      </c>
      <c r="H41" s="1">
        <f>IFERROR(__xludf.DUMMYFUNCTION("""COMPUTED_VALUE"""),4289.86)</f>
        <v>4289.86</v>
      </c>
      <c r="J41" s="2">
        <f>IFERROR(__xludf.DUMMYFUNCTION("""COMPUTED_VALUE"""),45350.66666666667)</f>
        <v>45350.66667</v>
      </c>
      <c r="K41" s="1">
        <f>IFERROR(__xludf.DUMMYFUNCTION("""COMPUTED_VALUE"""),4324.03)</f>
        <v>4324.03</v>
      </c>
      <c r="M41" s="2">
        <f>IFERROR(__xludf.DUMMYFUNCTION("""COMPUTED_VALUE"""),45350.66666666667)</f>
        <v>45350.66667</v>
      </c>
      <c r="N41" s="1">
        <f>IFERROR(__xludf.DUMMYFUNCTION("""COMPUTED_VALUE"""),1.9205868E7)</f>
        <v>19205868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IFERROR(__xludf.DUMMYFUNCTION("""COMPUTED_VALUE"""),4328.15)</f>
        <v>4328.15</v>
      </c>
      <c r="D42" s="2">
        <f>IFERROR(__xludf.DUMMYFUNCTION("""COMPUTED_VALUE"""),45351.66666666667)</f>
        <v>45351.66667</v>
      </c>
      <c r="E42" s="1">
        <f>IFERROR(__xludf.DUMMYFUNCTION("""COMPUTED_VALUE"""),4355.04)</f>
        <v>4355.04</v>
      </c>
      <c r="G42" s="2">
        <f>IFERROR(__xludf.DUMMYFUNCTION("""COMPUTED_VALUE"""),45351.66666666667)</f>
        <v>45351.66667</v>
      </c>
      <c r="H42" s="1">
        <f>IFERROR(__xludf.DUMMYFUNCTION("""COMPUTED_VALUE"""),4319.48)</f>
        <v>4319.48</v>
      </c>
      <c r="J42" s="2">
        <f>IFERROR(__xludf.DUMMYFUNCTION("""COMPUTED_VALUE"""),45351.66666666667)</f>
        <v>45351.66667</v>
      </c>
      <c r="K42" s="1">
        <f>IFERROR(__xludf.DUMMYFUNCTION("""COMPUTED_VALUE"""),4345.38)</f>
        <v>4345.38</v>
      </c>
      <c r="M42" s="2">
        <f>IFERROR(__xludf.DUMMYFUNCTION("""COMPUTED_VALUE"""),45351.66666666667)</f>
        <v>45351.66667</v>
      </c>
      <c r="N42" s="1">
        <f>IFERROR(__xludf.DUMMYFUNCTION("""COMPUTED_VALUE"""),3.9054669E7)</f>
        <v>39054669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IFERROR(__xludf.DUMMYFUNCTION("""COMPUTED_VALUE"""),4349.67)</f>
        <v>4349.67</v>
      </c>
      <c r="D43" s="2">
        <f>IFERROR(__xludf.DUMMYFUNCTION("""COMPUTED_VALUE"""),45352.66666666667)</f>
        <v>45352.66667</v>
      </c>
      <c r="E43" s="1">
        <f>IFERROR(__xludf.DUMMYFUNCTION("""COMPUTED_VALUE"""),4390.51)</f>
        <v>4390.51</v>
      </c>
      <c r="G43" s="2">
        <f>IFERROR(__xludf.DUMMYFUNCTION("""COMPUTED_VALUE"""),45352.66666666667)</f>
        <v>45352.66667</v>
      </c>
      <c r="H43" s="1">
        <f>IFERROR(__xludf.DUMMYFUNCTION("""COMPUTED_VALUE"""),4340.76)</f>
        <v>4340.76</v>
      </c>
      <c r="J43" s="2">
        <f>IFERROR(__xludf.DUMMYFUNCTION("""COMPUTED_VALUE"""),45352.66666666667)</f>
        <v>45352.66667</v>
      </c>
      <c r="K43" s="1">
        <f>IFERROR(__xludf.DUMMYFUNCTION("""COMPUTED_VALUE"""),4384.86)</f>
        <v>4384.86</v>
      </c>
      <c r="M43" s="2">
        <f>IFERROR(__xludf.DUMMYFUNCTION("""COMPUTED_VALUE"""),45352.66666666667)</f>
        <v>45352.66667</v>
      </c>
      <c r="N43" s="1">
        <f>IFERROR(__xludf.DUMMYFUNCTION("""COMPUTED_VALUE"""),2.4448388E7)</f>
        <v>24448388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IFERROR(__xludf.DUMMYFUNCTION("""COMPUTED_VALUE"""),4387.48)</f>
        <v>4387.48</v>
      </c>
      <c r="D44" s="2">
        <f>IFERROR(__xludf.DUMMYFUNCTION("""COMPUTED_VALUE"""),45355.66666666667)</f>
        <v>45355.66667</v>
      </c>
      <c r="E44" s="1">
        <f>IFERROR(__xludf.DUMMYFUNCTION("""COMPUTED_VALUE"""),4407.2)</f>
        <v>4407.2</v>
      </c>
      <c r="G44" s="2">
        <f>IFERROR(__xludf.DUMMYFUNCTION("""COMPUTED_VALUE"""),45355.66666666667)</f>
        <v>45355.66667</v>
      </c>
      <c r="H44" s="1">
        <f>IFERROR(__xludf.DUMMYFUNCTION("""COMPUTED_VALUE"""),4378.92)</f>
        <v>4378.92</v>
      </c>
      <c r="J44" s="2">
        <f>IFERROR(__xludf.DUMMYFUNCTION("""COMPUTED_VALUE"""),45355.66666666667)</f>
        <v>45355.66667</v>
      </c>
      <c r="K44" s="1">
        <f>IFERROR(__xludf.DUMMYFUNCTION("""COMPUTED_VALUE"""),4381.28)</f>
        <v>4381.28</v>
      </c>
      <c r="M44" s="2">
        <f>IFERROR(__xludf.DUMMYFUNCTION("""COMPUTED_VALUE"""),45355.66666666667)</f>
        <v>45355.66667</v>
      </c>
      <c r="N44" s="1">
        <f>IFERROR(__xludf.DUMMYFUNCTION("""COMPUTED_VALUE"""),3.2661611E7)</f>
        <v>32661611</v>
      </c>
    </row>
    <row r="45">
      <c r="A45" s="2">
        <f>IFERROR(__xludf.DUMMYFUNCTION("""COMPUTED_VALUE"""),45356.66666666667)</f>
        <v>45356.66667</v>
      </c>
      <c r="B45" s="1">
        <f>IFERROR(__xludf.DUMMYFUNCTION("""COMPUTED_VALUE"""),4381.05)</f>
        <v>4381.05</v>
      </c>
      <c r="D45" s="2">
        <f>IFERROR(__xludf.DUMMYFUNCTION("""COMPUTED_VALUE"""),45356.66666666667)</f>
        <v>45356.66667</v>
      </c>
      <c r="E45" s="1">
        <f>IFERROR(__xludf.DUMMYFUNCTION("""COMPUTED_VALUE"""),4412.75)</f>
        <v>4412.75</v>
      </c>
      <c r="G45" s="2">
        <f>IFERROR(__xludf.DUMMYFUNCTION("""COMPUTED_VALUE"""),45356.66666666667)</f>
        <v>45356.66667</v>
      </c>
      <c r="H45" s="1">
        <f>IFERROR(__xludf.DUMMYFUNCTION("""COMPUTED_VALUE"""),4351.75)</f>
        <v>4351.75</v>
      </c>
      <c r="J45" s="2">
        <f>IFERROR(__xludf.DUMMYFUNCTION("""COMPUTED_VALUE"""),45356.66666666667)</f>
        <v>45356.66667</v>
      </c>
      <c r="K45" s="1">
        <f>IFERROR(__xludf.DUMMYFUNCTION("""COMPUTED_VALUE"""),4365.59)</f>
        <v>4365.59</v>
      </c>
      <c r="M45" s="2">
        <f>IFERROR(__xludf.DUMMYFUNCTION("""COMPUTED_VALUE"""),45356.66666666667)</f>
        <v>45356.66667</v>
      </c>
      <c r="N45" s="1">
        <f>IFERROR(__xludf.DUMMYFUNCTION("""COMPUTED_VALUE"""),2.8030763E7)</f>
        <v>28030763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IFERROR(__xludf.DUMMYFUNCTION("""COMPUTED_VALUE"""),4384.59)</f>
        <v>4384.59</v>
      </c>
      <c r="D46" s="2">
        <f>IFERROR(__xludf.DUMMYFUNCTION("""COMPUTED_VALUE"""),45357.66666666667)</f>
        <v>45357.66667</v>
      </c>
      <c r="E46" s="1">
        <f>IFERROR(__xludf.DUMMYFUNCTION("""COMPUTED_VALUE"""),4408.08)</f>
        <v>4408.08</v>
      </c>
      <c r="G46" s="2">
        <f>IFERROR(__xludf.DUMMYFUNCTION("""COMPUTED_VALUE"""),45357.66666666667)</f>
        <v>45357.66667</v>
      </c>
      <c r="H46" s="1">
        <f>IFERROR(__xludf.DUMMYFUNCTION("""COMPUTED_VALUE"""),4369.59)</f>
        <v>4369.59</v>
      </c>
      <c r="J46" s="2">
        <f>IFERROR(__xludf.DUMMYFUNCTION("""COMPUTED_VALUE"""),45357.66666666667)</f>
        <v>45357.66667</v>
      </c>
      <c r="K46" s="1">
        <f>IFERROR(__xludf.DUMMYFUNCTION("""COMPUTED_VALUE"""),4390.3)</f>
        <v>4390.3</v>
      </c>
      <c r="M46" s="2">
        <f>IFERROR(__xludf.DUMMYFUNCTION("""COMPUTED_VALUE"""),45357.66666666667)</f>
        <v>45357.66667</v>
      </c>
      <c r="N46" s="1">
        <f>IFERROR(__xludf.DUMMYFUNCTION("""COMPUTED_VALUE"""),2.6051335E7)</f>
        <v>26051335</v>
      </c>
    </row>
    <row r="47">
      <c r="A47" s="2">
        <f>IFERROR(__xludf.DUMMYFUNCTION("""COMPUTED_VALUE"""),45358.66666666667)</f>
        <v>45358.66667</v>
      </c>
      <c r="B47" s="1">
        <f>IFERROR(__xludf.DUMMYFUNCTION("""COMPUTED_VALUE"""),4389.6)</f>
        <v>4389.6</v>
      </c>
      <c r="D47" s="2">
        <f>IFERROR(__xludf.DUMMYFUNCTION("""COMPUTED_VALUE"""),45358.66666666667)</f>
        <v>45358.66667</v>
      </c>
      <c r="E47" s="1">
        <f>IFERROR(__xludf.DUMMYFUNCTION("""COMPUTED_VALUE"""),4467.46)</f>
        <v>4467.46</v>
      </c>
      <c r="G47" s="2">
        <f>IFERROR(__xludf.DUMMYFUNCTION("""COMPUTED_VALUE"""),45358.66666666667)</f>
        <v>45358.66667</v>
      </c>
      <c r="H47" s="1">
        <f>IFERROR(__xludf.DUMMYFUNCTION("""COMPUTED_VALUE"""),4389.6)</f>
        <v>4389.6</v>
      </c>
      <c r="J47" s="2">
        <f>IFERROR(__xludf.DUMMYFUNCTION("""COMPUTED_VALUE"""),45358.66666666667)</f>
        <v>45358.66667</v>
      </c>
      <c r="K47" s="1">
        <f>IFERROR(__xludf.DUMMYFUNCTION("""COMPUTED_VALUE"""),4420.09)</f>
        <v>4420.09</v>
      </c>
      <c r="M47" s="2">
        <f>IFERROR(__xludf.DUMMYFUNCTION("""COMPUTED_VALUE"""),45358.66666666667)</f>
        <v>45358.66667</v>
      </c>
      <c r="N47" s="1">
        <f>IFERROR(__xludf.DUMMYFUNCTION("""COMPUTED_VALUE"""),3.5158833E7)</f>
        <v>35158833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IFERROR(__xludf.DUMMYFUNCTION("""COMPUTED_VALUE"""),4428.56)</f>
        <v>4428.56</v>
      </c>
      <c r="D48" s="2">
        <f>IFERROR(__xludf.DUMMYFUNCTION("""COMPUTED_VALUE"""),45359.66666666667)</f>
        <v>45359.66667</v>
      </c>
      <c r="E48" s="1">
        <f>IFERROR(__xludf.DUMMYFUNCTION("""COMPUTED_VALUE"""),4453.04)</f>
        <v>4453.04</v>
      </c>
      <c r="G48" s="2">
        <f>IFERROR(__xludf.DUMMYFUNCTION("""COMPUTED_VALUE"""),45359.66666666667)</f>
        <v>45359.66667</v>
      </c>
      <c r="H48" s="1">
        <f>IFERROR(__xludf.DUMMYFUNCTION("""COMPUTED_VALUE"""),4407.9)</f>
        <v>4407.9</v>
      </c>
      <c r="J48" s="2">
        <f>IFERROR(__xludf.DUMMYFUNCTION("""COMPUTED_VALUE"""),45359.66666666667)</f>
        <v>45359.66667</v>
      </c>
      <c r="K48" s="1">
        <f>IFERROR(__xludf.DUMMYFUNCTION("""COMPUTED_VALUE"""),4417.42)</f>
        <v>4417.42</v>
      </c>
      <c r="M48" s="2">
        <f>IFERROR(__xludf.DUMMYFUNCTION("""COMPUTED_VALUE"""),45359.66666666667)</f>
        <v>45359.66667</v>
      </c>
      <c r="N48" s="1">
        <f>IFERROR(__xludf.DUMMYFUNCTION("""COMPUTED_VALUE"""),3.053365E7)</f>
        <v>30533650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IFERROR(__xludf.DUMMYFUNCTION("""COMPUTED_VALUE"""),4419.57)</f>
        <v>4419.57</v>
      </c>
      <c r="D49" s="2">
        <f>IFERROR(__xludf.DUMMYFUNCTION("""COMPUTED_VALUE"""),45362.66666666667)</f>
        <v>45362.66667</v>
      </c>
      <c r="E49" s="1">
        <f>IFERROR(__xludf.DUMMYFUNCTION("""COMPUTED_VALUE"""),4419.57)</f>
        <v>4419.57</v>
      </c>
      <c r="G49" s="2">
        <f>IFERROR(__xludf.DUMMYFUNCTION("""COMPUTED_VALUE"""),45362.66666666667)</f>
        <v>45362.66667</v>
      </c>
      <c r="H49" s="1">
        <f>IFERROR(__xludf.DUMMYFUNCTION("""COMPUTED_VALUE"""),4352.12)</f>
        <v>4352.12</v>
      </c>
      <c r="J49" s="2">
        <f>IFERROR(__xludf.DUMMYFUNCTION("""COMPUTED_VALUE"""),45362.66666666667)</f>
        <v>45362.66667</v>
      </c>
      <c r="K49" s="1">
        <f>IFERROR(__xludf.DUMMYFUNCTION("""COMPUTED_VALUE"""),4398.81)</f>
        <v>4398.81</v>
      </c>
      <c r="M49" s="2">
        <f>IFERROR(__xludf.DUMMYFUNCTION("""COMPUTED_VALUE"""),45362.66666666667)</f>
        <v>45362.66667</v>
      </c>
      <c r="N49" s="1">
        <f>IFERROR(__xludf.DUMMYFUNCTION("""COMPUTED_VALUE"""),3.2959449E7)</f>
        <v>32959449</v>
      </c>
    </row>
    <row r="50">
      <c r="A50" s="2">
        <f>IFERROR(__xludf.DUMMYFUNCTION("""COMPUTED_VALUE"""),45363.66666666667)</f>
        <v>45363.66667</v>
      </c>
      <c r="B50" s="1">
        <f>IFERROR(__xludf.DUMMYFUNCTION("""COMPUTED_VALUE"""),4400.07)</f>
        <v>4400.07</v>
      </c>
      <c r="D50" s="2">
        <f>IFERROR(__xludf.DUMMYFUNCTION("""COMPUTED_VALUE"""),45363.66666666667)</f>
        <v>45363.66667</v>
      </c>
      <c r="E50" s="1">
        <f>IFERROR(__xludf.DUMMYFUNCTION("""COMPUTED_VALUE"""),4432.65)</f>
        <v>4432.65</v>
      </c>
      <c r="G50" s="2">
        <f>IFERROR(__xludf.DUMMYFUNCTION("""COMPUTED_VALUE"""),45363.66666666667)</f>
        <v>45363.66667</v>
      </c>
      <c r="H50" s="1">
        <f>IFERROR(__xludf.DUMMYFUNCTION("""COMPUTED_VALUE"""),4379.18)</f>
        <v>4379.18</v>
      </c>
      <c r="J50" s="2">
        <f>IFERROR(__xludf.DUMMYFUNCTION("""COMPUTED_VALUE"""),45363.66666666667)</f>
        <v>45363.66667</v>
      </c>
      <c r="K50" s="1">
        <f>IFERROR(__xludf.DUMMYFUNCTION("""COMPUTED_VALUE"""),4409.09)</f>
        <v>4409.09</v>
      </c>
      <c r="M50" s="2">
        <f>IFERROR(__xludf.DUMMYFUNCTION("""COMPUTED_VALUE"""),45363.66666666667)</f>
        <v>45363.66667</v>
      </c>
      <c r="N50" s="1">
        <f>IFERROR(__xludf.DUMMYFUNCTION("""COMPUTED_VALUE"""),2.7280895E7)</f>
        <v>27280895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IFERROR(__xludf.DUMMYFUNCTION("""COMPUTED_VALUE"""),4411.26)</f>
        <v>4411.26</v>
      </c>
      <c r="D51" s="2">
        <f>IFERROR(__xludf.DUMMYFUNCTION("""COMPUTED_VALUE"""),45364.66666666667)</f>
        <v>45364.66667</v>
      </c>
      <c r="E51" s="1">
        <f>IFERROR(__xludf.DUMMYFUNCTION("""COMPUTED_VALUE"""),4469.99)</f>
        <v>4469.99</v>
      </c>
      <c r="G51" s="2">
        <f>IFERROR(__xludf.DUMMYFUNCTION("""COMPUTED_VALUE"""),45364.66666666667)</f>
        <v>45364.66667</v>
      </c>
      <c r="H51" s="1">
        <f>IFERROR(__xludf.DUMMYFUNCTION("""COMPUTED_VALUE"""),4411.26)</f>
        <v>4411.26</v>
      </c>
      <c r="J51" s="2">
        <f>IFERROR(__xludf.DUMMYFUNCTION("""COMPUTED_VALUE"""),45364.66666666667)</f>
        <v>45364.66667</v>
      </c>
      <c r="K51" s="1">
        <f>IFERROR(__xludf.DUMMYFUNCTION("""COMPUTED_VALUE"""),4460.98)</f>
        <v>4460.98</v>
      </c>
      <c r="M51" s="2">
        <f>IFERROR(__xludf.DUMMYFUNCTION("""COMPUTED_VALUE"""),45364.66666666667)</f>
        <v>45364.66667</v>
      </c>
      <c r="N51" s="1">
        <f>IFERROR(__xludf.DUMMYFUNCTION("""COMPUTED_VALUE"""),2.6216315E7)</f>
        <v>26216315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IFERROR(__xludf.DUMMYFUNCTION("""COMPUTED_VALUE"""),4484.6)</f>
        <v>4484.6</v>
      </c>
      <c r="D52" s="2">
        <f>IFERROR(__xludf.DUMMYFUNCTION("""COMPUTED_VALUE"""),45365.66666666667)</f>
        <v>45365.66667</v>
      </c>
      <c r="E52" s="1">
        <f>IFERROR(__xludf.DUMMYFUNCTION("""COMPUTED_VALUE"""),4490.25)</f>
        <v>4490.25</v>
      </c>
      <c r="G52" s="2">
        <f>IFERROR(__xludf.DUMMYFUNCTION("""COMPUTED_VALUE"""),45365.66666666667)</f>
        <v>45365.66667</v>
      </c>
      <c r="H52" s="1">
        <f>IFERROR(__xludf.DUMMYFUNCTION("""COMPUTED_VALUE"""),4415.06)</f>
        <v>4415.06</v>
      </c>
      <c r="J52" s="2">
        <f>IFERROR(__xludf.DUMMYFUNCTION("""COMPUTED_VALUE"""),45365.66666666667)</f>
        <v>45365.66667</v>
      </c>
      <c r="K52" s="1">
        <f>IFERROR(__xludf.DUMMYFUNCTION("""COMPUTED_VALUE"""),4448.8)</f>
        <v>4448.8</v>
      </c>
      <c r="M52" s="2">
        <f>IFERROR(__xludf.DUMMYFUNCTION("""COMPUTED_VALUE"""),45365.66666666667)</f>
        <v>45365.66667</v>
      </c>
      <c r="N52" s="1">
        <f>IFERROR(__xludf.DUMMYFUNCTION("""COMPUTED_VALUE"""),2.7358726E7)</f>
        <v>27358726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IFERROR(__xludf.DUMMYFUNCTION("""COMPUTED_VALUE"""),4452.35)</f>
        <v>4452.35</v>
      </c>
      <c r="D53" s="2">
        <f>IFERROR(__xludf.DUMMYFUNCTION("""COMPUTED_VALUE"""),45366.66666666667)</f>
        <v>45366.66667</v>
      </c>
      <c r="E53" s="1">
        <f>IFERROR(__xludf.DUMMYFUNCTION("""COMPUTED_VALUE"""),4521.05)</f>
        <v>4521.05</v>
      </c>
      <c r="G53" s="2">
        <f>IFERROR(__xludf.DUMMYFUNCTION("""COMPUTED_VALUE"""),45366.66666666667)</f>
        <v>45366.66667</v>
      </c>
      <c r="H53" s="1">
        <f>IFERROR(__xludf.DUMMYFUNCTION("""COMPUTED_VALUE"""),4447.47)</f>
        <v>4447.47</v>
      </c>
      <c r="J53" s="2">
        <f>IFERROR(__xludf.DUMMYFUNCTION("""COMPUTED_VALUE"""),45366.66666666667)</f>
        <v>45366.66667</v>
      </c>
      <c r="K53" s="1">
        <f>IFERROR(__xludf.DUMMYFUNCTION("""COMPUTED_VALUE"""),4515.19)</f>
        <v>4515.19</v>
      </c>
      <c r="M53" s="2">
        <f>IFERROR(__xludf.DUMMYFUNCTION("""COMPUTED_VALUE"""),45366.66666666667)</f>
        <v>45366.66667</v>
      </c>
      <c r="N53" s="1">
        <f>IFERROR(__xludf.DUMMYFUNCTION("""COMPUTED_VALUE"""),4.2467267E7)</f>
        <v>42467267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IFERROR(__xludf.DUMMYFUNCTION("""COMPUTED_VALUE"""),4526.86)</f>
        <v>4526.86</v>
      </c>
      <c r="D54" s="2">
        <f>IFERROR(__xludf.DUMMYFUNCTION("""COMPUTED_VALUE"""),45369.66666666667)</f>
        <v>45369.66667</v>
      </c>
      <c r="E54" s="1">
        <f>IFERROR(__xludf.DUMMYFUNCTION("""COMPUTED_VALUE"""),4587.62)</f>
        <v>4587.62</v>
      </c>
      <c r="G54" s="2">
        <f>IFERROR(__xludf.DUMMYFUNCTION("""COMPUTED_VALUE"""),45369.66666666667)</f>
        <v>45369.66667</v>
      </c>
      <c r="H54" s="1">
        <f>IFERROR(__xludf.DUMMYFUNCTION("""COMPUTED_VALUE"""),4525.0)</f>
        <v>4525</v>
      </c>
      <c r="J54" s="2">
        <f>IFERROR(__xludf.DUMMYFUNCTION("""COMPUTED_VALUE"""),45369.66666666667)</f>
        <v>45369.66667</v>
      </c>
      <c r="K54" s="1">
        <f>IFERROR(__xludf.DUMMYFUNCTION("""COMPUTED_VALUE"""),4576.15)</f>
        <v>4576.15</v>
      </c>
      <c r="M54" s="2">
        <f>IFERROR(__xludf.DUMMYFUNCTION("""COMPUTED_VALUE"""),45369.66666666667)</f>
        <v>45369.66667</v>
      </c>
      <c r="N54" s="1">
        <f>IFERROR(__xludf.DUMMYFUNCTION("""COMPUTED_VALUE"""),2.479936E7)</f>
        <v>24799360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IFERROR(__xludf.DUMMYFUNCTION("""COMPUTED_VALUE"""),4575.19)</f>
        <v>4575.19</v>
      </c>
      <c r="D55" s="2">
        <f>IFERROR(__xludf.DUMMYFUNCTION("""COMPUTED_VALUE"""),45370.66666666667)</f>
        <v>45370.66667</v>
      </c>
      <c r="E55" s="1">
        <f>IFERROR(__xludf.DUMMYFUNCTION("""COMPUTED_VALUE"""),4605.34)</f>
        <v>4605.34</v>
      </c>
      <c r="G55" s="2">
        <f>IFERROR(__xludf.DUMMYFUNCTION("""COMPUTED_VALUE"""),45370.66666666667)</f>
        <v>45370.66667</v>
      </c>
      <c r="H55" s="1">
        <f>IFERROR(__xludf.DUMMYFUNCTION("""COMPUTED_VALUE"""),4563.22)</f>
        <v>4563.22</v>
      </c>
      <c r="J55" s="2">
        <f>IFERROR(__xludf.DUMMYFUNCTION("""COMPUTED_VALUE"""),45370.66666666667)</f>
        <v>45370.66667</v>
      </c>
      <c r="K55" s="1">
        <f>IFERROR(__xludf.DUMMYFUNCTION("""COMPUTED_VALUE"""),4603.93)</f>
        <v>4603.93</v>
      </c>
      <c r="M55" s="2">
        <f>IFERROR(__xludf.DUMMYFUNCTION("""COMPUTED_VALUE"""),45370.66666666667)</f>
        <v>45370.66667</v>
      </c>
      <c r="N55" s="1">
        <f>IFERROR(__xludf.DUMMYFUNCTION("""COMPUTED_VALUE"""),2.5592775E7)</f>
        <v>25592775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IFERROR(__xludf.DUMMYFUNCTION("""COMPUTED_VALUE"""),4589.25)</f>
        <v>4589.25</v>
      </c>
      <c r="D56" s="2">
        <f>IFERROR(__xludf.DUMMYFUNCTION("""COMPUTED_VALUE"""),45371.66666666667)</f>
        <v>45371.66667</v>
      </c>
      <c r="E56" s="1">
        <f>IFERROR(__xludf.DUMMYFUNCTION("""COMPUTED_VALUE"""),4652.44)</f>
        <v>4652.44</v>
      </c>
      <c r="G56" s="2">
        <f>IFERROR(__xludf.DUMMYFUNCTION("""COMPUTED_VALUE"""),45371.66666666667)</f>
        <v>45371.66667</v>
      </c>
      <c r="H56" s="1">
        <f>IFERROR(__xludf.DUMMYFUNCTION("""COMPUTED_VALUE"""),4575.18)</f>
        <v>4575.18</v>
      </c>
      <c r="J56" s="2">
        <f>IFERROR(__xludf.DUMMYFUNCTION("""COMPUTED_VALUE"""),45371.66666666667)</f>
        <v>45371.66667</v>
      </c>
      <c r="K56" s="1">
        <f>IFERROR(__xludf.DUMMYFUNCTION("""COMPUTED_VALUE"""),4640.22)</f>
        <v>4640.22</v>
      </c>
      <c r="M56" s="2">
        <f>IFERROR(__xludf.DUMMYFUNCTION("""COMPUTED_VALUE"""),45371.66666666667)</f>
        <v>45371.66667</v>
      </c>
      <c r="N56" s="1">
        <f>IFERROR(__xludf.DUMMYFUNCTION("""COMPUTED_VALUE"""),3.1979485E7)</f>
        <v>31979485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IFERROR(__xludf.DUMMYFUNCTION("""COMPUTED_VALUE"""),4649.23)</f>
        <v>4649.23</v>
      </c>
      <c r="D57" s="2">
        <f>IFERROR(__xludf.DUMMYFUNCTION("""COMPUTED_VALUE"""),45372.66666666667)</f>
        <v>45372.66667</v>
      </c>
      <c r="E57" s="1">
        <f>IFERROR(__xludf.DUMMYFUNCTION("""COMPUTED_VALUE"""),4729.24)</f>
        <v>4729.24</v>
      </c>
      <c r="G57" s="2">
        <f>IFERROR(__xludf.DUMMYFUNCTION("""COMPUTED_VALUE"""),45372.66666666667)</f>
        <v>45372.66667</v>
      </c>
      <c r="H57" s="1">
        <f>IFERROR(__xludf.DUMMYFUNCTION("""COMPUTED_VALUE"""),4644.97)</f>
        <v>4644.97</v>
      </c>
      <c r="J57" s="2">
        <f>IFERROR(__xludf.DUMMYFUNCTION("""COMPUTED_VALUE"""),45372.66666666667)</f>
        <v>45372.66667</v>
      </c>
      <c r="K57" s="1">
        <f>IFERROR(__xludf.DUMMYFUNCTION("""COMPUTED_VALUE"""),4723.32)</f>
        <v>4723.32</v>
      </c>
      <c r="M57" s="2">
        <f>IFERROR(__xludf.DUMMYFUNCTION("""COMPUTED_VALUE"""),45372.66666666667)</f>
        <v>45372.66667</v>
      </c>
      <c r="N57" s="1">
        <f>IFERROR(__xludf.DUMMYFUNCTION("""COMPUTED_VALUE"""),3.1564062E7)</f>
        <v>31564062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IFERROR(__xludf.DUMMYFUNCTION("""COMPUTED_VALUE"""),4723.48)</f>
        <v>4723.48</v>
      </c>
      <c r="D58" s="2">
        <f>IFERROR(__xludf.DUMMYFUNCTION("""COMPUTED_VALUE"""),45373.66666666667)</f>
        <v>45373.66667</v>
      </c>
      <c r="E58" s="1">
        <f>IFERROR(__xludf.DUMMYFUNCTION("""COMPUTED_VALUE"""),4737.88)</f>
        <v>4737.88</v>
      </c>
      <c r="G58" s="2">
        <f>IFERROR(__xludf.DUMMYFUNCTION("""COMPUTED_VALUE"""),45373.66666666667)</f>
        <v>45373.66667</v>
      </c>
      <c r="H58" s="1">
        <f>IFERROR(__xludf.DUMMYFUNCTION("""COMPUTED_VALUE"""),4682.92)</f>
        <v>4682.92</v>
      </c>
      <c r="J58" s="2">
        <f>IFERROR(__xludf.DUMMYFUNCTION("""COMPUTED_VALUE"""),45373.66666666667)</f>
        <v>45373.66667</v>
      </c>
      <c r="K58" s="1">
        <f>IFERROR(__xludf.DUMMYFUNCTION("""COMPUTED_VALUE"""),4684.14)</f>
        <v>4684.14</v>
      </c>
      <c r="M58" s="2">
        <f>IFERROR(__xludf.DUMMYFUNCTION("""COMPUTED_VALUE"""),45373.66666666667)</f>
        <v>45373.66667</v>
      </c>
      <c r="N58" s="1">
        <f>IFERROR(__xludf.DUMMYFUNCTION("""COMPUTED_VALUE"""),2.040836E7)</f>
        <v>20408360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IFERROR(__xludf.DUMMYFUNCTION("""COMPUTED_VALUE"""),4682.14)</f>
        <v>4682.14</v>
      </c>
      <c r="D59" s="2">
        <f>IFERROR(__xludf.DUMMYFUNCTION("""COMPUTED_VALUE"""),45376.66666666667)</f>
        <v>45376.66667</v>
      </c>
      <c r="E59" s="1">
        <f>IFERROR(__xludf.DUMMYFUNCTION("""COMPUTED_VALUE"""),4693.53)</f>
        <v>4693.53</v>
      </c>
      <c r="G59" s="2">
        <f>IFERROR(__xludf.DUMMYFUNCTION("""COMPUTED_VALUE"""),45376.66666666667)</f>
        <v>45376.66667</v>
      </c>
      <c r="H59" s="1">
        <f>IFERROR(__xludf.DUMMYFUNCTION("""COMPUTED_VALUE"""),4656.17)</f>
        <v>4656.17</v>
      </c>
      <c r="J59" s="2">
        <f>IFERROR(__xludf.DUMMYFUNCTION("""COMPUTED_VALUE"""),45376.66666666667)</f>
        <v>45376.66667</v>
      </c>
      <c r="K59" s="1">
        <f>IFERROR(__xludf.DUMMYFUNCTION("""COMPUTED_VALUE"""),4662.06)</f>
        <v>4662.06</v>
      </c>
      <c r="M59" s="2">
        <f>IFERROR(__xludf.DUMMYFUNCTION("""COMPUTED_VALUE"""),45376.66666666667)</f>
        <v>45376.66667</v>
      </c>
      <c r="N59" s="1">
        <f>IFERROR(__xludf.DUMMYFUNCTION("""COMPUTED_VALUE"""),1.8201644E7)</f>
        <v>18201644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IFERROR(__xludf.DUMMYFUNCTION("""COMPUTED_VALUE"""),4664.07)</f>
        <v>4664.07</v>
      </c>
      <c r="D60" s="2">
        <f>IFERROR(__xludf.DUMMYFUNCTION("""COMPUTED_VALUE"""),45377.66666666667)</f>
        <v>45377.66667</v>
      </c>
      <c r="E60" s="1">
        <f>IFERROR(__xludf.DUMMYFUNCTION("""COMPUTED_VALUE"""),4691.64)</f>
        <v>4691.64</v>
      </c>
      <c r="G60" s="2">
        <f>IFERROR(__xludf.DUMMYFUNCTION("""COMPUTED_VALUE"""),45377.66666666667)</f>
        <v>45377.66667</v>
      </c>
      <c r="H60" s="1">
        <f>IFERROR(__xludf.DUMMYFUNCTION("""COMPUTED_VALUE"""),4658.77)</f>
        <v>4658.77</v>
      </c>
      <c r="J60" s="2">
        <f>IFERROR(__xludf.DUMMYFUNCTION("""COMPUTED_VALUE"""),45377.66666666667)</f>
        <v>45377.66667</v>
      </c>
      <c r="K60" s="1">
        <f>IFERROR(__xludf.DUMMYFUNCTION("""COMPUTED_VALUE"""),4670.31)</f>
        <v>4670.31</v>
      </c>
      <c r="M60" s="2">
        <f>IFERROR(__xludf.DUMMYFUNCTION("""COMPUTED_VALUE"""),45377.66666666667)</f>
        <v>45377.66667</v>
      </c>
      <c r="N60" s="1">
        <f>IFERROR(__xludf.DUMMYFUNCTION("""COMPUTED_VALUE"""),1.4343785E7)</f>
        <v>14343785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IFERROR(__xludf.DUMMYFUNCTION("""COMPUTED_VALUE"""),4692.16)</f>
        <v>4692.16</v>
      </c>
      <c r="D61" s="2">
        <f>IFERROR(__xludf.DUMMYFUNCTION("""COMPUTED_VALUE"""),45378.66666666667)</f>
        <v>45378.66667</v>
      </c>
      <c r="E61" s="1">
        <f>IFERROR(__xludf.DUMMYFUNCTION("""COMPUTED_VALUE"""),4768.08)</f>
        <v>4768.08</v>
      </c>
      <c r="G61" s="2">
        <f>IFERROR(__xludf.DUMMYFUNCTION("""COMPUTED_VALUE"""),45378.66666666667)</f>
        <v>45378.66667</v>
      </c>
      <c r="H61" s="1">
        <f>IFERROR(__xludf.DUMMYFUNCTION("""COMPUTED_VALUE"""),4686.78)</f>
        <v>4686.78</v>
      </c>
      <c r="J61" s="2">
        <f>IFERROR(__xludf.DUMMYFUNCTION("""COMPUTED_VALUE"""),45378.66666666667)</f>
        <v>45378.66667</v>
      </c>
      <c r="K61" s="1">
        <f>IFERROR(__xludf.DUMMYFUNCTION("""COMPUTED_VALUE"""),4766.99)</f>
        <v>4766.99</v>
      </c>
      <c r="M61" s="2">
        <f>IFERROR(__xludf.DUMMYFUNCTION("""COMPUTED_VALUE"""),45378.66666666667)</f>
        <v>45378.66667</v>
      </c>
      <c r="N61" s="1">
        <f>IFERROR(__xludf.DUMMYFUNCTION("""COMPUTED_VALUE"""),1.6213671E7)</f>
        <v>16213671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IFERROR(__xludf.DUMMYFUNCTION("""COMPUTED_VALUE"""),4765.53)</f>
        <v>4765.53</v>
      </c>
      <c r="D62" s="2">
        <f>IFERROR(__xludf.DUMMYFUNCTION("""COMPUTED_VALUE"""),45379.66666666667)</f>
        <v>45379.66667</v>
      </c>
      <c r="E62" s="1">
        <f>IFERROR(__xludf.DUMMYFUNCTION("""COMPUTED_VALUE"""),4788.13)</f>
        <v>4788.13</v>
      </c>
      <c r="G62" s="2">
        <f>IFERROR(__xludf.DUMMYFUNCTION("""COMPUTED_VALUE"""),45379.66666666667)</f>
        <v>45379.66667</v>
      </c>
      <c r="H62" s="1">
        <f>IFERROR(__xludf.DUMMYFUNCTION("""COMPUTED_VALUE"""),4760.16)</f>
        <v>4760.16</v>
      </c>
      <c r="J62" s="2">
        <f>IFERROR(__xludf.DUMMYFUNCTION("""COMPUTED_VALUE"""),45379.66666666667)</f>
        <v>45379.66667</v>
      </c>
      <c r="K62" s="1">
        <f>IFERROR(__xludf.DUMMYFUNCTION("""COMPUTED_VALUE"""),4780.57)</f>
        <v>4780.57</v>
      </c>
      <c r="M62" s="2">
        <f>IFERROR(__xludf.DUMMYFUNCTION("""COMPUTED_VALUE"""),45379.66666666667)</f>
        <v>45379.66667</v>
      </c>
      <c r="N62" s="1">
        <f>IFERROR(__xludf.DUMMYFUNCTION("""COMPUTED_VALUE"""),1.8255944E7)</f>
        <v>18255944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IFERROR(__xludf.DUMMYFUNCTION("""COMPUTED_VALUE"""),4781.1)</f>
        <v>4781.1</v>
      </c>
      <c r="D63" s="2">
        <f>IFERROR(__xludf.DUMMYFUNCTION("""COMPUTED_VALUE"""),45383.66666666667)</f>
        <v>45383.66667</v>
      </c>
      <c r="E63" s="1">
        <f>IFERROR(__xludf.DUMMYFUNCTION("""COMPUTED_VALUE"""),4791.56)</f>
        <v>4791.56</v>
      </c>
      <c r="G63" s="2">
        <f>IFERROR(__xludf.DUMMYFUNCTION("""COMPUTED_VALUE"""),45383.66666666667)</f>
        <v>45383.66667</v>
      </c>
      <c r="H63" s="1">
        <f>IFERROR(__xludf.DUMMYFUNCTION("""COMPUTED_VALUE"""),4729.94)</f>
        <v>4729.94</v>
      </c>
      <c r="J63" s="2">
        <f>IFERROR(__xludf.DUMMYFUNCTION("""COMPUTED_VALUE"""),45383.66666666667)</f>
        <v>45383.66667</v>
      </c>
      <c r="K63" s="1">
        <f>IFERROR(__xludf.DUMMYFUNCTION("""COMPUTED_VALUE"""),4734.98)</f>
        <v>4734.98</v>
      </c>
      <c r="M63" s="2">
        <f>IFERROR(__xludf.DUMMYFUNCTION("""COMPUTED_VALUE"""),45383.66666666667)</f>
        <v>45383.66667</v>
      </c>
      <c r="N63" s="1">
        <f>IFERROR(__xludf.DUMMYFUNCTION("""COMPUTED_VALUE"""),1.6859678E7)</f>
        <v>16859678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IFERROR(__xludf.DUMMYFUNCTION("""COMPUTED_VALUE"""),4716.94)</f>
        <v>4716.94</v>
      </c>
      <c r="D64" s="2">
        <f>IFERROR(__xludf.DUMMYFUNCTION("""COMPUTED_VALUE"""),45384.66666666667)</f>
        <v>45384.66667</v>
      </c>
      <c r="E64" s="1">
        <f>IFERROR(__xludf.DUMMYFUNCTION("""COMPUTED_VALUE"""),4746.69)</f>
        <v>4746.69</v>
      </c>
      <c r="G64" s="2">
        <f>IFERROR(__xludf.DUMMYFUNCTION("""COMPUTED_VALUE"""),45384.66666666667)</f>
        <v>45384.66667</v>
      </c>
      <c r="H64" s="1">
        <f>IFERROR(__xludf.DUMMYFUNCTION("""COMPUTED_VALUE"""),4708.99)</f>
        <v>4708.99</v>
      </c>
      <c r="J64" s="2">
        <f>IFERROR(__xludf.DUMMYFUNCTION("""COMPUTED_VALUE"""),45384.66666666667)</f>
        <v>45384.66667</v>
      </c>
      <c r="K64" s="1">
        <f>IFERROR(__xludf.DUMMYFUNCTION("""COMPUTED_VALUE"""),4736.44)</f>
        <v>4736.44</v>
      </c>
      <c r="M64" s="2">
        <f>IFERROR(__xludf.DUMMYFUNCTION("""COMPUTED_VALUE"""),45384.66666666667)</f>
        <v>45384.66667</v>
      </c>
      <c r="N64" s="1">
        <f>IFERROR(__xludf.DUMMYFUNCTION("""COMPUTED_VALUE"""),2.1111569E7)</f>
        <v>21111569</v>
      </c>
    </row>
    <row r="65">
      <c r="A65" s="2">
        <f>IFERROR(__xludf.DUMMYFUNCTION("""COMPUTED_VALUE"""),45385.66666666667)</f>
        <v>45385.66667</v>
      </c>
      <c r="B65" s="1">
        <f>IFERROR(__xludf.DUMMYFUNCTION("""COMPUTED_VALUE"""),4728.56)</f>
        <v>4728.56</v>
      </c>
      <c r="D65" s="2">
        <f>IFERROR(__xludf.DUMMYFUNCTION("""COMPUTED_VALUE"""),45385.66666666667)</f>
        <v>45385.66667</v>
      </c>
      <c r="E65" s="1">
        <f>IFERROR(__xludf.DUMMYFUNCTION("""COMPUTED_VALUE"""),4801.08)</f>
        <v>4801.08</v>
      </c>
      <c r="G65" s="2">
        <f>IFERROR(__xludf.DUMMYFUNCTION("""COMPUTED_VALUE"""),45385.66666666667)</f>
        <v>45385.66667</v>
      </c>
      <c r="H65" s="1">
        <f>IFERROR(__xludf.DUMMYFUNCTION("""COMPUTED_VALUE"""),4714.6)</f>
        <v>4714.6</v>
      </c>
      <c r="J65" s="2">
        <f>IFERROR(__xludf.DUMMYFUNCTION("""COMPUTED_VALUE"""),45385.66666666667)</f>
        <v>45385.66667</v>
      </c>
      <c r="K65" s="1">
        <f>IFERROR(__xludf.DUMMYFUNCTION("""COMPUTED_VALUE"""),4799.04)</f>
        <v>4799.04</v>
      </c>
      <c r="M65" s="2">
        <f>IFERROR(__xludf.DUMMYFUNCTION("""COMPUTED_VALUE"""),45385.66666666667)</f>
        <v>45385.66667</v>
      </c>
      <c r="N65" s="1">
        <f>IFERROR(__xludf.DUMMYFUNCTION("""COMPUTED_VALUE"""),2.0155251E7)</f>
        <v>20155251</v>
      </c>
    </row>
    <row r="66">
      <c r="A66" s="2">
        <f>IFERROR(__xludf.DUMMYFUNCTION("""COMPUTED_VALUE"""),45386.66666666667)</f>
        <v>45386.66667</v>
      </c>
      <c r="B66" s="1">
        <f>IFERROR(__xludf.DUMMYFUNCTION("""COMPUTED_VALUE"""),4820.21)</f>
        <v>4820.21</v>
      </c>
      <c r="D66" s="2">
        <f>IFERROR(__xludf.DUMMYFUNCTION("""COMPUTED_VALUE"""),45386.66666666667)</f>
        <v>45386.66667</v>
      </c>
      <c r="E66" s="1">
        <f>IFERROR(__xludf.DUMMYFUNCTION("""COMPUTED_VALUE"""),4870.74)</f>
        <v>4870.74</v>
      </c>
      <c r="G66" s="2">
        <f>IFERROR(__xludf.DUMMYFUNCTION("""COMPUTED_VALUE"""),45386.66666666667)</f>
        <v>45386.66667</v>
      </c>
      <c r="H66" s="1">
        <f>IFERROR(__xludf.DUMMYFUNCTION("""COMPUTED_VALUE"""),4754.83)</f>
        <v>4754.83</v>
      </c>
      <c r="J66" s="2">
        <f>IFERROR(__xludf.DUMMYFUNCTION("""COMPUTED_VALUE"""),45386.66666666667)</f>
        <v>45386.66667</v>
      </c>
      <c r="K66" s="1">
        <f>IFERROR(__xludf.DUMMYFUNCTION("""COMPUTED_VALUE"""),4767.41)</f>
        <v>4767.41</v>
      </c>
      <c r="M66" s="2">
        <f>IFERROR(__xludf.DUMMYFUNCTION("""COMPUTED_VALUE"""),45386.66666666667)</f>
        <v>45386.66667</v>
      </c>
      <c r="N66" s="1">
        <f>IFERROR(__xludf.DUMMYFUNCTION("""COMPUTED_VALUE"""),1.7870586E7)</f>
        <v>17870586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IFERROR(__xludf.DUMMYFUNCTION("""COMPUTED_VALUE"""),4769.71)</f>
        <v>4769.71</v>
      </c>
      <c r="D67" s="2">
        <f>IFERROR(__xludf.DUMMYFUNCTION("""COMPUTED_VALUE"""),45387.66666666667)</f>
        <v>45387.66667</v>
      </c>
      <c r="E67" s="1">
        <f>IFERROR(__xludf.DUMMYFUNCTION("""COMPUTED_VALUE"""),4867.0)</f>
        <v>4867</v>
      </c>
      <c r="G67" s="2">
        <f>IFERROR(__xludf.DUMMYFUNCTION("""COMPUTED_VALUE"""),45387.66666666667)</f>
        <v>45387.66667</v>
      </c>
      <c r="H67" s="1">
        <f>IFERROR(__xludf.DUMMYFUNCTION("""COMPUTED_VALUE"""),4769.71)</f>
        <v>4769.71</v>
      </c>
      <c r="J67" s="2">
        <f>IFERROR(__xludf.DUMMYFUNCTION("""COMPUTED_VALUE"""),45387.66666666667)</f>
        <v>45387.66667</v>
      </c>
      <c r="K67" s="1">
        <f>IFERROR(__xludf.DUMMYFUNCTION("""COMPUTED_VALUE"""),4855.92)</f>
        <v>4855.92</v>
      </c>
      <c r="M67" s="2">
        <f>IFERROR(__xludf.DUMMYFUNCTION("""COMPUTED_VALUE"""),45387.66666666667)</f>
        <v>45387.66667</v>
      </c>
      <c r="N67" s="1">
        <f>IFERROR(__xludf.DUMMYFUNCTION("""COMPUTED_VALUE"""),1.4423639E7)</f>
        <v>14423639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IFERROR(__xludf.DUMMYFUNCTION("""COMPUTED_VALUE"""),4856.96)</f>
        <v>4856.96</v>
      </c>
      <c r="D68" s="2">
        <f>IFERROR(__xludf.DUMMYFUNCTION("""COMPUTED_VALUE"""),45390.66666666667)</f>
        <v>45390.66667</v>
      </c>
      <c r="E68" s="1">
        <f>IFERROR(__xludf.DUMMYFUNCTION("""COMPUTED_VALUE"""),4880.08)</f>
        <v>4880.08</v>
      </c>
      <c r="G68" s="2">
        <f>IFERROR(__xludf.DUMMYFUNCTION("""COMPUTED_VALUE"""),45390.66666666667)</f>
        <v>45390.66667</v>
      </c>
      <c r="H68" s="1">
        <f>IFERROR(__xludf.DUMMYFUNCTION("""COMPUTED_VALUE"""),4814.35)</f>
        <v>4814.35</v>
      </c>
      <c r="J68" s="2">
        <f>IFERROR(__xludf.DUMMYFUNCTION("""COMPUTED_VALUE"""),45390.66666666667)</f>
        <v>45390.66667</v>
      </c>
      <c r="K68" s="1">
        <f>IFERROR(__xludf.DUMMYFUNCTION("""COMPUTED_VALUE"""),4819.07)</f>
        <v>4819.07</v>
      </c>
      <c r="M68" s="2">
        <f>IFERROR(__xludf.DUMMYFUNCTION("""COMPUTED_VALUE"""),45390.66666666667)</f>
        <v>45390.66667</v>
      </c>
      <c r="N68" s="1">
        <f>IFERROR(__xludf.DUMMYFUNCTION("""COMPUTED_VALUE"""),1.5436826E7)</f>
        <v>15436826</v>
      </c>
    </row>
    <row r="69">
      <c r="A69" s="2">
        <f>IFERROR(__xludf.DUMMYFUNCTION("""COMPUTED_VALUE"""),45391.66666666667)</f>
        <v>45391.66667</v>
      </c>
      <c r="B69" s="1">
        <f>IFERROR(__xludf.DUMMYFUNCTION("""COMPUTED_VALUE"""),4820.7)</f>
        <v>4820.7</v>
      </c>
      <c r="D69" s="2">
        <f>IFERROR(__xludf.DUMMYFUNCTION("""COMPUTED_VALUE"""),45391.66666666667)</f>
        <v>45391.66667</v>
      </c>
      <c r="E69" s="1">
        <f>IFERROR(__xludf.DUMMYFUNCTION("""COMPUTED_VALUE"""),4851.62)</f>
        <v>4851.62</v>
      </c>
      <c r="G69" s="2">
        <f>IFERROR(__xludf.DUMMYFUNCTION("""COMPUTED_VALUE"""),45391.66666666667)</f>
        <v>45391.66667</v>
      </c>
      <c r="H69" s="1">
        <f>IFERROR(__xludf.DUMMYFUNCTION("""COMPUTED_VALUE"""),4742.68)</f>
        <v>4742.68</v>
      </c>
      <c r="J69" s="2">
        <f>IFERROR(__xludf.DUMMYFUNCTION("""COMPUTED_VALUE"""),45391.66666666667)</f>
        <v>45391.66667</v>
      </c>
      <c r="K69" s="1">
        <f>IFERROR(__xludf.DUMMYFUNCTION("""COMPUTED_VALUE"""),4799.59)</f>
        <v>4799.59</v>
      </c>
      <c r="M69" s="2">
        <f>IFERROR(__xludf.DUMMYFUNCTION("""COMPUTED_VALUE"""),45391.66666666667)</f>
        <v>45391.66667</v>
      </c>
      <c r="N69" s="1">
        <f>IFERROR(__xludf.DUMMYFUNCTION("""COMPUTED_VALUE"""),1.7482318E7)</f>
        <v>17482318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IFERROR(__xludf.DUMMYFUNCTION("""COMPUTED_VALUE"""),4763.55)</f>
        <v>4763.55</v>
      </c>
      <c r="D70" s="2">
        <f>IFERROR(__xludf.DUMMYFUNCTION("""COMPUTED_VALUE"""),45392.66666666667)</f>
        <v>45392.66667</v>
      </c>
      <c r="E70" s="1">
        <f>IFERROR(__xludf.DUMMYFUNCTION("""COMPUTED_VALUE"""),4807.62)</f>
        <v>4807.62</v>
      </c>
      <c r="G70" s="2">
        <f>IFERROR(__xludf.DUMMYFUNCTION("""COMPUTED_VALUE"""),45392.66666666667)</f>
        <v>45392.66667</v>
      </c>
      <c r="H70" s="1">
        <f>IFERROR(__xludf.DUMMYFUNCTION("""COMPUTED_VALUE"""),4715.93)</f>
        <v>4715.93</v>
      </c>
      <c r="J70" s="2">
        <f>IFERROR(__xludf.DUMMYFUNCTION("""COMPUTED_VALUE"""),45392.66666666667)</f>
        <v>45392.66667</v>
      </c>
      <c r="K70" s="1">
        <f>IFERROR(__xludf.DUMMYFUNCTION("""COMPUTED_VALUE"""),4796.71)</f>
        <v>4796.71</v>
      </c>
      <c r="M70" s="2">
        <f>IFERROR(__xludf.DUMMYFUNCTION("""COMPUTED_VALUE"""),45392.66666666667)</f>
        <v>45392.66667</v>
      </c>
      <c r="N70" s="1">
        <f>IFERROR(__xludf.DUMMYFUNCTION("""COMPUTED_VALUE"""),2.1046944E7)</f>
        <v>21046944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IFERROR(__xludf.DUMMYFUNCTION("""COMPUTED_VALUE"""),4797.21)</f>
        <v>4797.21</v>
      </c>
      <c r="D71" s="2">
        <f>IFERROR(__xludf.DUMMYFUNCTION("""COMPUTED_VALUE"""),45393.66666666667)</f>
        <v>45393.66667</v>
      </c>
      <c r="E71" s="1">
        <f>IFERROR(__xludf.DUMMYFUNCTION("""COMPUTED_VALUE"""),4810.22)</f>
        <v>4810.22</v>
      </c>
      <c r="G71" s="2">
        <f>IFERROR(__xludf.DUMMYFUNCTION("""COMPUTED_VALUE"""),45393.66666666667)</f>
        <v>45393.66667</v>
      </c>
      <c r="H71" s="1">
        <f>IFERROR(__xludf.DUMMYFUNCTION("""COMPUTED_VALUE"""),4747.44)</f>
        <v>4747.44</v>
      </c>
      <c r="J71" s="2">
        <f>IFERROR(__xludf.DUMMYFUNCTION("""COMPUTED_VALUE"""),45393.66666666667)</f>
        <v>45393.66667</v>
      </c>
      <c r="K71" s="1">
        <f>IFERROR(__xludf.DUMMYFUNCTION("""COMPUTED_VALUE"""),4797.64)</f>
        <v>4797.64</v>
      </c>
      <c r="M71" s="2">
        <f>IFERROR(__xludf.DUMMYFUNCTION("""COMPUTED_VALUE"""),45393.66666666667)</f>
        <v>45393.66667</v>
      </c>
      <c r="N71" s="1">
        <f>IFERROR(__xludf.DUMMYFUNCTION("""COMPUTED_VALUE"""),1.8809816E7)</f>
        <v>18809816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IFERROR(__xludf.DUMMYFUNCTION("""COMPUTED_VALUE"""),4791.95)</f>
        <v>4791.95</v>
      </c>
      <c r="D72" s="2">
        <f>IFERROR(__xludf.DUMMYFUNCTION("""COMPUTED_VALUE"""),45394.66666666667)</f>
        <v>45394.66667</v>
      </c>
      <c r="E72" s="1">
        <f>IFERROR(__xludf.DUMMYFUNCTION("""COMPUTED_VALUE"""),4793.96)</f>
        <v>4793.96</v>
      </c>
      <c r="G72" s="2">
        <f>IFERROR(__xludf.DUMMYFUNCTION("""COMPUTED_VALUE"""),45394.66666666667)</f>
        <v>45394.66667</v>
      </c>
      <c r="H72" s="1">
        <f>IFERROR(__xludf.DUMMYFUNCTION("""COMPUTED_VALUE"""),4684.26)</f>
        <v>4684.26</v>
      </c>
      <c r="J72" s="2">
        <f>IFERROR(__xludf.DUMMYFUNCTION("""COMPUTED_VALUE"""),45394.66666666667)</f>
        <v>45394.66667</v>
      </c>
      <c r="K72" s="1">
        <f>IFERROR(__xludf.DUMMYFUNCTION("""COMPUTED_VALUE"""),4703.22)</f>
        <v>4703.22</v>
      </c>
      <c r="M72" s="2">
        <f>IFERROR(__xludf.DUMMYFUNCTION("""COMPUTED_VALUE"""),45394.66666666667)</f>
        <v>45394.66667</v>
      </c>
      <c r="N72" s="1">
        <f>IFERROR(__xludf.DUMMYFUNCTION("""COMPUTED_VALUE"""),2.0833746E7)</f>
        <v>20833746</v>
      </c>
    </row>
    <row r="73">
      <c r="A73" s="2">
        <f>IFERROR(__xludf.DUMMYFUNCTION("""COMPUTED_VALUE"""),45397.66666666667)</f>
        <v>45397.66667</v>
      </c>
      <c r="B73" s="1">
        <f>IFERROR(__xludf.DUMMYFUNCTION("""COMPUTED_VALUE"""),4718.29)</f>
        <v>4718.29</v>
      </c>
      <c r="D73" s="2">
        <f>IFERROR(__xludf.DUMMYFUNCTION("""COMPUTED_VALUE"""),45397.66666666667)</f>
        <v>45397.66667</v>
      </c>
      <c r="E73" s="1">
        <f>IFERROR(__xludf.DUMMYFUNCTION("""COMPUTED_VALUE"""),4798.21)</f>
        <v>4798.21</v>
      </c>
      <c r="G73" s="2">
        <f>IFERROR(__xludf.DUMMYFUNCTION("""COMPUTED_VALUE"""),45397.66666666667)</f>
        <v>45397.66667</v>
      </c>
      <c r="H73" s="1">
        <f>IFERROR(__xludf.DUMMYFUNCTION("""COMPUTED_VALUE"""),4661.58)</f>
        <v>4661.58</v>
      </c>
      <c r="J73" s="2">
        <f>IFERROR(__xludf.DUMMYFUNCTION("""COMPUTED_VALUE"""),45397.66666666667)</f>
        <v>45397.66667</v>
      </c>
      <c r="K73" s="1">
        <f>IFERROR(__xludf.DUMMYFUNCTION("""COMPUTED_VALUE"""),4676.91)</f>
        <v>4676.91</v>
      </c>
      <c r="M73" s="2">
        <f>IFERROR(__xludf.DUMMYFUNCTION("""COMPUTED_VALUE"""),45397.66666666667)</f>
        <v>45397.66667</v>
      </c>
      <c r="N73" s="1">
        <f>IFERROR(__xludf.DUMMYFUNCTION("""COMPUTED_VALUE"""),1.7013328E7)</f>
        <v>17013328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IFERROR(__xludf.DUMMYFUNCTION("""COMPUTED_VALUE"""),4666.63)</f>
        <v>4666.63</v>
      </c>
      <c r="D74" s="2">
        <f>IFERROR(__xludf.DUMMYFUNCTION("""COMPUTED_VALUE"""),45398.66666666667)</f>
        <v>45398.66667</v>
      </c>
      <c r="E74" s="1">
        <f>IFERROR(__xludf.DUMMYFUNCTION("""COMPUTED_VALUE"""),4675.64)</f>
        <v>4675.64</v>
      </c>
      <c r="G74" s="2">
        <f>IFERROR(__xludf.DUMMYFUNCTION("""COMPUTED_VALUE"""),45398.66666666667)</f>
        <v>45398.66667</v>
      </c>
      <c r="H74" s="1">
        <f>IFERROR(__xludf.DUMMYFUNCTION("""COMPUTED_VALUE"""),4611.56)</f>
        <v>4611.56</v>
      </c>
      <c r="J74" s="2">
        <f>IFERROR(__xludf.DUMMYFUNCTION("""COMPUTED_VALUE"""),45398.66666666667)</f>
        <v>45398.66667</v>
      </c>
      <c r="K74" s="1">
        <f>IFERROR(__xludf.DUMMYFUNCTION("""COMPUTED_VALUE"""),4647.41)</f>
        <v>4647.41</v>
      </c>
      <c r="M74" s="2">
        <f>IFERROR(__xludf.DUMMYFUNCTION("""COMPUTED_VALUE"""),45398.66666666667)</f>
        <v>45398.66667</v>
      </c>
      <c r="N74" s="1">
        <f>IFERROR(__xludf.DUMMYFUNCTION("""COMPUTED_VALUE"""),2.0167245E7)</f>
        <v>20167245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IFERROR(__xludf.DUMMYFUNCTION("""COMPUTED_VALUE"""),4648.35)</f>
        <v>4648.35</v>
      </c>
      <c r="D75" s="2">
        <f>IFERROR(__xludf.DUMMYFUNCTION("""COMPUTED_VALUE"""),45399.66666666667)</f>
        <v>45399.66667</v>
      </c>
      <c r="E75" s="1">
        <f>IFERROR(__xludf.DUMMYFUNCTION("""COMPUTED_VALUE"""),4679.83)</f>
        <v>4679.83</v>
      </c>
      <c r="G75" s="2">
        <f>IFERROR(__xludf.DUMMYFUNCTION("""COMPUTED_VALUE"""),45399.66666666667)</f>
        <v>45399.66667</v>
      </c>
      <c r="H75" s="1">
        <f>IFERROR(__xludf.DUMMYFUNCTION("""COMPUTED_VALUE"""),4582.56)</f>
        <v>4582.56</v>
      </c>
      <c r="J75" s="2">
        <f>IFERROR(__xludf.DUMMYFUNCTION("""COMPUTED_VALUE"""),45399.66666666667)</f>
        <v>45399.66667</v>
      </c>
      <c r="K75" s="1">
        <f>IFERROR(__xludf.DUMMYFUNCTION("""COMPUTED_VALUE"""),4629.49)</f>
        <v>4629.49</v>
      </c>
      <c r="M75" s="2">
        <f>IFERROR(__xludf.DUMMYFUNCTION("""COMPUTED_VALUE"""),45399.66666666667)</f>
        <v>45399.66667</v>
      </c>
      <c r="N75" s="1">
        <f>IFERROR(__xludf.DUMMYFUNCTION("""COMPUTED_VALUE"""),1.8425607E7)</f>
        <v>18425607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IFERROR(__xludf.DUMMYFUNCTION("""COMPUTED_VALUE"""),4654.92)</f>
        <v>4654.92</v>
      </c>
      <c r="D76" s="2">
        <f>IFERROR(__xludf.DUMMYFUNCTION("""COMPUTED_VALUE"""),45400.66666666667)</f>
        <v>45400.66667</v>
      </c>
      <c r="E76" s="1">
        <f>IFERROR(__xludf.DUMMYFUNCTION("""COMPUTED_VALUE"""),4682.82)</f>
        <v>4682.82</v>
      </c>
      <c r="G76" s="2">
        <f>IFERROR(__xludf.DUMMYFUNCTION("""COMPUTED_VALUE"""),45400.66666666667)</f>
        <v>45400.66667</v>
      </c>
      <c r="H76" s="1">
        <f>IFERROR(__xludf.DUMMYFUNCTION("""COMPUTED_VALUE"""),4604.42)</f>
        <v>4604.42</v>
      </c>
      <c r="J76" s="2">
        <f>IFERROR(__xludf.DUMMYFUNCTION("""COMPUTED_VALUE"""),45400.66666666667)</f>
        <v>45400.66667</v>
      </c>
      <c r="K76" s="1">
        <f>IFERROR(__xludf.DUMMYFUNCTION("""COMPUTED_VALUE"""),4625.31)</f>
        <v>4625.31</v>
      </c>
      <c r="M76" s="2">
        <f>IFERROR(__xludf.DUMMYFUNCTION("""COMPUTED_VALUE"""),45400.66666666667)</f>
        <v>45400.66667</v>
      </c>
      <c r="N76" s="1">
        <f>IFERROR(__xludf.DUMMYFUNCTION("""COMPUTED_VALUE"""),1.5924078E7)</f>
        <v>15924078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IFERROR(__xludf.DUMMYFUNCTION("""COMPUTED_VALUE"""),4626.1)</f>
        <v>4626.1</v>
      </c>
      <c r="D77" s="2">
        <f>IFERROR(__xludf.DUMMYFUNCTION("""COMPUTED_VALUE"""),45401.66666666667)</f>
        <v>45401.66667</v>
      </c>
      <c r="E77" s="1">
        <f>IFERROR(__xludf.DUMMYFUNCTION("""COMPUTED_VALUE"""),4649.6)</f>
        <v>4649.6</v>
      </c>
      <c r="G77" s="2">
        <f>IFERROR(__xludf.DUMMYFUNCTION("""COMPUTED_VALUE"""),45401.66666666667)</f>
        <v>45401.66667</v>
      </c>
      <c r="H77" s="1">
        <f>IFERROR(__xludf.DUMMYFUNCTION("""COMPUTED_VALUE"""),4562.68)</f>
        <v>4562.68</v>
      </c>
      <c r="J77" s="2">
        <f>IFERROR(__xludf.DUMMYFUNCTION("""COMPUTED_VALUE"""),45401.66666666667)</f>
        <v>45401.66667</v>
      </c>
      <c r="K77" s="1">
        <f>IFERROR(__xludf.DUMMYFUNCTION("""COMPUTED_VALUE"""),4588.56)</f>
        <v>4588.56</v>
      </c>
      <c r="M77" s="2">
        <f>IFERROR(__xludf.DUMMYFUNCTION("""COMPUTED_VALUE"""),45401.66666666667)</f>
        <v>45401.66667</v>
      </c>
      <c r="N77" s="1">
        <f>IFERROR(__xludf.DUMMYFUNCTION("""COMPUTED_VALUE"""),2.1905226E7)</f>
        <v>21905226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IFERROR(__xludf.DUMMYFUNCTION("""COMPUTED_VALUE"""),4602.2)</f>
        <v>4602.2</v>
      </c>
      <c r="D78" s="2">
        <f>IFERROR(__xludf.DUMMYFUNCTION("""COMPUTED_VALUE"""),45404.66666666667)</f>
        <v>45404.66667</v>
      </c>
      <c r="E78" s="1">
        <f>IFERROR(__xludf.DUMMYFUNCTION("""COMPUTED_VALUE"""),4654.33)</f>
        <v>4654.33</v>
      </c>
      <c r="G78" s="2">
        <f>IFERROR(__xludf.DUMMYFUNCTION("""COMPUTED_VALUE"""),45404.66666666667)</f>
        <v>45404.66667</v>
      </c>
      <c r="H78" s="1">
        <f>IFERROR(__xludf.DUMMYFUNCTION("""COMPUTED_VALUE"""),4557.85)</f>
        <v>4557.85</v>
      </c>
      <c r="J78" s="2">
        <f>IFERROR(__xludf.DUMMYFUNCTION("""COMPUTED_VALUE"""),45404.66666666667)</f>
        <v>45404.66667</v>
      </c>
      <c r="K78" s="1">
        <f>IFERROR(__xludf.DUMMYFUNCTION("""COMPUTED_VALUE"""),4611.49)</f>
        <v>4611.49</v>
      </c>
      <c r="M78" s="2">
        <f>IFERROR(__xludf.DUMMYFUNCTION("""COMPUTED_VALUE"""),45404.66666666667)</f>
        <v>45404.66667</v>
      </c>
      <c r="N78" s="1">
        <f>IFERROR(__xludf.DUMMYFUNCTION("""COMPUTED_VALUE"""),3.5229229E7)</f>
        <v>35229229</v>
      </c>
    </row>
    <row r="79">
      <c r="A79" s="2">
        <f>IFERROR(__xludf.DUMMYFUNCTION("""COMPUTED_VALUE"""),45405.66666666667)</f>
        <v>45405.66667</v>
      </c>
      <c r="B79" s="1">
        <f>IFERROR(__xludf.DUMMYFUNCTION("""COMPUTED_VALUE"""),4628.45)</f>
        <v>4628.45</v>
      </c>
      <c r="D79" s="2">
        <f>IFERROR(__xludf.DUMMYFUNCTION("""COMPUTED_VALUE"""),45405.66666666667)</f>
        <v>45405.66667</v>
      </c>
      <c r="E79" s="1">
        <f>IFERROR(__xludf.DUMMYFUNCTION("""COMPUTED_VALUE"""),4689.17)</f>
        <v>4689.17</v>
      </c>
      <c r="G79" s="2">
        <f>IFERROR(__xludf.DUMMYFUNCTION("""COMPUTED_VALUE"""),45405.66666666667)</f>
        <v>45405.66667</v>
      </c>
      <c r="H79" s="1">
        <f>IFERROR(__xludf.DUMMYFUNCTION("""COMPUTED_VALUE"""),4625.91)</f>
        <v>4625.91</v>
      </c>
      <c r="J79" s="2">
        <f>IFERROR(__xludf.DUMMYFUNCTION("""COMPUTED_VALUE"""),45405.66666666667)</f>
        <v>45405.66667</v>
      </c>
      <c r="K79" s="1">
        <f>IFERROR(__xludf.DUMMYFUNCTION("""COMPUTED_VALUE"""),4647.83)</f>
        <v>4647.83</v>
      </c>
      <c r="M79" s="2">
        <f>IFERROR(__xludf.DUMMYFUNCTION("""COMPUTED_VALUE"""),45405.66666666667)</f>
        <v>45405.66667</v>
      </c>
      <c r="N79" s="1">
        <f>IFERROR(__xludf.DUMMYFUNCTION("""COMPUTED_VALUE"""),2.6199131E7)</f>
        <v>26199131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IFERROR(__xludf.DUMMYFUNCTION("""COMPUTED_VALUE"""),4648.46)</f>
        <v>4648.46</v>
      </c>
      <c r="D80" s="2">
        <f>IFERROR(__xludf.DUMMYFUNCTION("""COMPUTED_VALUE"""),45406.66666666667)</f>
        <v>45406.66667</v>
      </c>
      <c r="E80" s="1">
        <f>IFERROR(__xludf.DUMMYFUNCTION("""COMPUTED_VALUE"""),4711.6)</f>
        <v>4711.6</v>
      </c>
      <c r="G80" s="2">
        <f>IFERROR(__xludf.DUMMYFUNCTION("""COMPUTED_VALUE"""),45406.66666666667)</f>
        <v>45406.66667</v>
      </c>
      <c r="H80" s="1">
        <f>IFERROR(__xludf.DUMMYFUNCTION("""COMPUTED_VALUE"""),4625.5)</f>
        <v>4625.5</v>
      </c>
      <c r="J80" s="2">
        <f>IFERROR(__xludf.DUMMYFUNCTION("""COMPUTED_VALUE"""),45406.66666666667)</f>
        <v>45406.66667</v>
      </c>
      <c r="K80" s="1">
        <f>IFERROR(__xludf.DUMMYFUNCTION("""COMPUTED_VALUE"""),4671.62)</f>
        <v>4671.62</v>
      </c>
      <c r="M80" s="2">
        <f>IFERROR(__xludf.DUMMYFUNCTION("""COMPUTED_VALUE"""),45406.66666666667)</f>
        <v>45406.66667</v>
      </c>
      <c r="N80" s="1">
        <f>IFERROR(__xludf.DUMMYFUNCTION("""COMPUTED_VALUE"""),3.0295078E7)</f>
        <v>30295078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IFERROR(__xludf.DUMMYFUNCTION("""COMPUTED_VALUE"""),4480.87)</f>
        <v>4480.87</v>
      </c>
      <c r="D81" s="2">
        <f>IFERROR(__xludf.DUMMYFUNCTION("""COMPUTED_VALUE"""),45407.66666666667)</f>
        <v>45407.66667</v>
      </c>
      <c r="E81" s="1">
        <f>IFERROR(__xludf.DUMMYFUNCTION("""COMPUTED_VALUE"""),4544.88)</f>
        <v>4544.88</v>
      </c>
      <c r="G81" s="2">
        <f>IFERROR(__xludf.DUMMYFUNCTION("""COMPUTED_VALUE"""),45407.66666666667)</f>
        <v>45407.66667</v>
      </c>
      <c r="H81" s="1">
        <f>IFERROR(__xludf.DUMMYFUNCTION("""COMPUTED_VALUE"""),4447.84)</f>
        <v>4447.84</v>
      </c>
      <c r="J81" s="2">
        <f>IFERROR(__xludf.DUMMYFUNCTION("""COMPUTED_VALUE"""),45407.66666666667)</f>
        <v>45407.66667</v>
      </c>
      <c r="K81" s="1">
        <f>IFERROR(__xludf.DUMMYFUNCTION("""COMPUTED_VALUE"""),4527.74)</f>
        <v>4527.74</v>
      </c>
      <c r="M81" s="2">
        <f>IFERROR(__xludf.DUMMYFUNCTION("""COMPUTED_VALUE"""),45407.66666666667)</f>
        <v>45407.66667</v>
      </c>
      <c r="N81" s="1">
        <f>IFERROR(__xludf.DUMMYFUNCTION("""COMPUTED_VALUE"""),3.6081725E7)</f>
        <v>36081725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IFERROR(__xludf.DUMMYFUNCTION("""COMPUTED_VALUE"""),4515.46)</f>
        <v>4515.46</v>
      </c>
      <c r="D82" s="2">
        <f>IFERROR(__xludf.DUMMYFUNCTION("""COMPUTED_VALUE"""),45408.66666666667)</f>
        <v>45408.66667</v>
      </c>
      <c r="E82" s="1">
        <f>IFERROR(__xludf.DUMMYFUNCTION("""COMPUTED_VALUE"""),4566.15)</f>
        <v>4566.15</v>
      </c>
      <c r="G82" s="2">
        <f>IFERROR(__xludf.DUMMYFUNCTION("""COMPUTED_VALUE"""),45408.66666666667)</f>
        <v>45408.66667</v>
      </c>
      <c r="H82" s="1">
        <f>IFERROR(__xludf.DUMMYFUNCTION("""COMPUTED_VALUE"""),4514.91)</f>
        <v>4514.91</v>
      </c>
      <c r="J82" s="2">
        <f>IFERROR(__xludf.DUMMYFUNCTION("""COMPUTED_VALUE"""),45408.66666666667)</f>
        <v>45408.66667</v>
      </c>
      <c r="K82" s="1">
        <f>IFERROR(__xludf.DUMMYFUNCTION("""COMPUTED_VALUE"""),4546.18)</f>
        <v>4546.18</v>
      </c>
      <c r="M82" s="2">
        <f>IFERROR(__xludf.DUMMYFUNCTION("""COMPUTED_VALUE"""),45408.66666666667)</f>
        <v>45408.66667</v>
      </c>
      <c r="N82" s="1">
        <f>IFERROR(__xludf.DUMMYFUNCTION("""COMPUTED_VALUE"""),2.7777399E7)</f>
        <v>27777399</v>
      </c>
    </row>
    <row r="83">
      <c r="A83" s="2">
        <f>IFERROR(__xludf.DUMMYFUNCTION("""COMPUTED_VALUE"""),45411.66666666667)</f>
        <v>45411.66667</v>
      </c>
      <c r="B83" s="1">
        <f>IFERROR(__xludf.DUMMYFUNCTION("""COMPUTED_VALUE"""),4559.48)</f>
        <v>4559.48</v>
      </c>
      <c r="D83" s="2">
        <f>IFERROR(__xludf.DUMMYFUNCTION("""COMPUTED_VALUE"""),45411.66666666667)</f>
        <v>45411.66667</v>
      </c>
      <c r="E83" s="1">
        <f>IFERROR(__xludf.DUMMYFUNCTION("""COMPUTED_VALUE"""),4626.11)</f>
        <v>4626.11</v>
      </c>
      <c r="G83" s="2">
        <f>IFERROR(__xludf.DUMMYFUNCTION("""COMPUTED_VALUE"""),45411.66666666667)</f>
        <v>45411.66667</v>
      </c>
      <c r="H83" s="1">
        <f>IFERROR(__xludf.DUMMYFUNCTION("""COMPUTED_VALUE"""),4559.48)</f>
        <v>4559.48</v>
      </c>
      <c r="J83" s="2">
        <f>IFERROR(__xludf.DUMMYFUNCTION("""COMPUTED_VALUE"""),45411.66666666667)</f>
        <v>45411.66667</v>
      </c>
      <c r="K83" s="1">
        <f>IFERROR(__xludf.DUMMYFUNCTION("""COMPUTED_VALUE"""),4616.76)</f>
        <v>4616.76</v>
      </c>
      <c r="M83" s="2">
        <f>IFERROR(__xludf.DUMMYFUNCTION("""COMPUTED_VALUE"""),45411.66666666667)</f>
        <v>45411.66667</v>
      </c>
      <c r="N83" s="1">
        <f>IFERROR(__xludf.DUMMYFUNCTION("""COMPUTED_VALUE"""),2.3111345E7)</f>
        <v>23111345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IFERROR(__xludf.DUMMYFUNCTION("""COMPUTED_VALUE"""),4570.33)</f>
        <v>4570.33</v>
      </c>
      <c r="D84" s="2">
        <f>IFERROR(__xludf.DUMMYFUNCTION("""COMPUTED_VALUE"""),45412.66666666667)</f>
        <v>45412.66667</v>
      </c>
      <c r="E84" s="1">
        <f>IFERROR(__xludf.DUMMYFUNCTION("""COMPUTED_VALUE"""),4570.33)</f>
        <v>4570.33</v>
      </c>
      <c r="G84" s="2">
        <f>IFERROR(__xludf.DUMMYFUNCTION("""COMPUTED_VALUE"""),45412.66666666667)</f>
        <v>45412.66667</v>
      </c>
      <c r="H84" s="1">
        <f>IFERROR(__xludf.DUMMYFUNCTION("""COMPUTED_VALUE"""),4426.87)</f>
        <v>4426.87</v>
      </c>
      <c r="J84" s="2">
        <f>IFERROR(__xludf.DUMMYFUNCTION("""COMPUTED_VALUE"""),45412.66666666667)</f>
        <v>45412.66667</v>
      </c>
      <c r="K84" s="1">
        <f>IFERROR(__xludf.DUMMYFUNCTION("""COMPUTED_VALUE"""),4440.36)</f>
        <v>4440.36</v>
      </c>
      <c r="M84" s="2">
        <f>IFERROR(__xludf.DUMMYFUNCTION("""COMPUTED_VALUE"""),45412.66666666667)</f>
        <v>45412.66667</v>
      </c>
      <c r="N84" s="1">
        <f>IFERROR(__xludf.DUMMYFUNCTION("""COMPUTED_VALUE"""),2.9304997E7)</f>
        <v>29304997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IFERROR(__xludf.DUMMYFUNCTION("""COMPUTED_VALUE"""),4430.48)</f>
        <v>4430.48</v>
      </c>
      <c r="D85" s="2">
        <f>IFERROR(__xludf.DUMMYFUNCTION("""COMPUTED_VALUE"""),45413.66666666667)</f>
        <v>45413.66667</v>
      </c>
      <c r="E85" s="1">
        <f>IFERROR(__xludf.DUMMYFUNCTION("""COMPUTED_VALUE"""),4482.11)</f>
        <v>4482.11</v>
      </c>
      <c r="G85" s="2">
        <f>IFERROR(__xludf.DUMMYFUNCTION("""COMPUTED_VALUE"""),45413.66666666667)</f>
        <v>45413.66667</v>
      </c>
      <c r="H85" s="1">
        <f>IFERROR(__xludf.DUMMYFUNCTION("""COMPUTED_VALUE"""),4398.79)</f>
        <v>4398.79</v>
      </c>
      <c r="J85" s="2">
        <f>IFERROR(__xludf.DUMMYFUNCTION("""COMPUTED_VALUE"""),45413.66666666667)</f>
        <v>45413.66667</v>
      </c>
      <c r="K85" s="1">
        <f>IFERROR(__xludf.DUMMYFUNCTION("""COMPUTED_VALUE"""),4412.18)</f>
        <v>4412.18</v>
      </c>
      <c r="M85" s="2">
        <f>IFERROR(__xludf.DUMMYFUNCTION("""COMPUTED_VALUE"""),45413.66666666667)</f>
        <v>45413.66667</v>
      </c>
      <c r="N85" s="1">
        <f>IFERROR(__xludf.DUMMYFUNCTION("""COMPUTED_VALUE"""),2.5643808E7)</f>
        <v>25643808</v>
      </c>
    </row>
    <row r="86">
      <c r="A86" s="2">
        <f>IFERROR(__xludf.DUMMYFUNCTION("""COMPUTED_VALUE"""),45414.66666666667)</f>
        <v>45414.66667</v>
      </c>
      <c r="B86" s="1">
        <f>IFERROR(__xludf.DUMMYFUNCTION("""COMPUTED_VALUE"""),4429.01)</f>
        <v>4429.01</v>
      </c>
      <c r="D86" s="2">
        <f>IFERROR(__xludf.DUMMYFUNCTION("""COMPUTED_VALUE"""),45414.66666666667)</f>
        <v>45414.66667</v>
      </c>
      <c r="E86" s="1">
        <f>IFERROR(__xludf.DUMMYFUNCTION("""COMPUTED_VALUE"""),4469.28)</f>
        <v>4469.28</v>
      </c>
      <c r="G86" s="2">
        <f>IFERROR(__xludf.DUMMYFUNCTION("""COMPUTED_VALUE"""),45414.66666666667)</f>
        <v>45414.66667</v>
      </c>
      <c r="H86" s="1">
        <f>IFERROR(__xludf.DUMMYFUNCTION("""COMPUTED_VALUE"""),4378.08)</f>
        <v>4378.08</v>
      </c>
      <c r="J86" s="2">
        <f>IFERROR(__xludf.DUMMYFUNCTION("""COMPUTED_VALUE"""),45414.66666666667)</f>
        <v>45414.66667</v>
      </c>
      <c r="K86" s="1">
        <f>IFERROR(__xludf.DUMMYFUNCTION("""COMPUTED_VALUE"""),4459.6)</f>
        <v>4459.6</v>
      </c>
      <c r="M86" s="2">
        <f>IFERROR(__xludf.DUMMYFUNCTION("""COMPUTED_VALUE"""),45414.66666666667)</f>
        <v>45414.66667</v>
      </c>
      <c r="N86" s="1">
        <f>IFERROR(__xludf.DUMMYFUNCTION("""COMPUTED_VALUE"""),3.0815476E7)</f>
        <v>30815476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IFERROR(__xludf.DUMMYFUNCTION("""COMPUTED_VALUE"""),4489.7)</f>
        <v>4489.7</v>
      </c>
      <c r="D87" s="2">
        <f>IFERROR(__xludf.DUMMYFUNCTION("""COMPUTED_VALUE"""),45415.66666666667)</f>
        <v>45415.66667</v>
      </c>
      <c r="E87" s="1">
        <f>IFERROR(__xludf.DUMMYFUNCTION("""COMPUTED_VALUE"""),4504.61)</f>
        <v>4504.61</v>
      </c>
      <c r="G87" s="2">
        <f>IFERROR(__xludf.DUMMYFUNCTION("""COMPUTED_VALUE"""),45415.66666666667)</f>
        <v>45415.66667</v>
      </c>
      <c r="H87" s="1">
        <f>IFERROR(__xludf.DUMMYFUNCTION("""COMPUTED_VALUE"""),4435.73)</f>
        <v>4435.73</v>
      </c>
      <c r="J87" s="2">
        <f>IFERROR(__xludf.DUMMYFUNCTION("""COMPUTED_VALUE"""),45415.66666666667)</f>
        <v>45415.66667</v>
      </c>
      <c r="K87" s="1">
        <f>IFERROR(__xludf.DUMMYFUNCTION("""COMPUTED_VALUE"""),4471.49)</f>
        <v>4471.49</v>
      </c>
      <c r="M87" s="2">
        <f>IFERROR(__xludf.DUMMYFUNCTION("""COMPUTED_VALUE"""),45415.66666666667)</f>
        <v>45415.66667</v>
      </c>
      <c r="N87" s="1">
        <f>IFERROR(__xludf.DUMMYFUNCTION("""COMPUTED_VALUE"""),2.1332551E7)</f>
        <v>21332551</v>
      </c>
    </row>
    <row r="88">
      <c r="A88" s="2">
        <f>IFERROR(__xludf.DUMMYFUNCTION("""COMPUTED_VALUE"""),45418.66666666667)</f>
        <v>45418.66667</v>
      </c>
      <c r="B88" s="1">
        <f>IFERROR(__xludf.DUMMYFUNCTION("""COMPUTED_VALUE"""),4501.17)</f>
        <v>4501.17</v>
      </c>
      <c r="D88" s="2">
        <f>IFERROR(__xludf.DUMMYFUNCTION("""COMPUTED_VALUE"""),45418.66666666667)</f>
        <v>45418.66667</v>
      </c>
      <c r="E88" s="1">
        <f>IFERROR(__xludf.DUMMYFUNCTION("""COMPUTED_VALUE"""),4533.78)</f>
        <v>4533.78</v>
      </c>
      <c r="G88" s="2">
        <f>IFERROR(__xludf.DUMMYFUNCTION("""COMPUTED_VALUE"""),45418.66666666667)</f>
        <v>45418.66667</v>
      </c>
      <c r="H88" s="1">
        <f>IFERROR(__xludf.DUMMYFUNCTION("""COMPUTED_VALUE"""),4498.41)</f>
        <v>4498.41</v>
      </c>
      <c r="J88" s="2">
        <f>IFERROR(__xludf.DUMMYFUNCTION("""COMPUTED_VALUE"""),45418.66666666667)</f>
        <v>45418.66667</v>
      </c>
      <c r="K88" s="1">
        <f>IFERROR(__xludf.DUMMYFUNCTION("""COMPUTED_VALUE"""),4514.9)</f>
        <v>4514.9</v>
      </c>
      <c r="M88" s="2">
        <f>IFERROR(__xludf.DUMMYFUNCTION("""COMPUTED_VALUE"""),45418.66666666667)</f>
        <v>45418.66667</v>
      </c>
      <c r="N88" s="1">
        <f>IFERROR(__xludf.DUMMYFUNCTION("""COMPUTED_VALUE"""),1.7868914E7)</f>
        <v>17868914</v>
      </c>
    </row>
    <row r="89">
      <c r="A89" s="2">
        <f>IFERROR(__xludf.DUMMYFUNCTION("""COMPUTED_VALUE"""),45419.66666666667)</f>
        <v>45419.66667</v>
      </c>
      <c r="B89" s="1">
        <f>IFERROR(__xludf.DUMMYFUNCTION("""COMPUTED_VALUE"""),4533.43)</f>
        <v>4533.43</v>
      </c>
      <c r="D89" s="2">
        <f>IFERROR(__xludf.DUMMYFUNCTION("""COMPUTED_VALUE"""),45419.66666666667)</f>
        <v>45419.66667</v>
      </c>
      <c r="E89" s="1">
        <f>IFERROR(__xludf.DUMMYFUNCTION("""COMPUTED_VALUE"""),4583.99)</f>
        <v>4583.99</v>
      </c>
      <c r="G89" s="2">
        <f>IFERROR(__xludf.DUMMYFUNCTION("""COMPUTED_VALUE"""),45419.66666666667)</f>
        <v>45419.66667</v>
      </c>
      <c r="H89" s="1">
        <f>IFERROR(__xludf.DUMMYFUNCTION("""COMPUTED_VALUE"""),4527.67)</f>
        <v>4527.67</v>
      </c>
      <c r="J89" s="2">
        <f>IFERROR(__xludf.DUMMYFUNCTION("""COMPUTED_VALUE"""),45419.66666666667)</f>
        <v>45419.66667</v>
      </c>
      <c r="K89" s="1">
        <f>IFERROR(__xludf.DUMMYFUNCTION("""COMPUTED_VALUE"""),4560.09)</f>
        <v>4560.09</v>
      </c>
      <c r="M89" s="2">
        <f>IFERROR(__xludf.DUMMYFUNCTION("""COMPUTED_VALUE"""),45419.66666666667)</f>
        <v>45419.66667</v>
      </c>
      <c r="N89" s="1">
        <f>IFERROR(__xludf.DUMMYFUNCTION("""COMPUTED_VALUE"""),1.7378548E7)</f>
        <v>17378548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IFERROR(__xludf.DUMMYFUNCTION("""COMPUTED_VALUE"""),4554.6)</f>
        <v>4554.6</v>
      </c>
      <c r="D90" s="2">
        <f>IFERROR(__xludf.DUMMYFUNCTION("""COMPUTED_VALUE"""),45420.66666666667)</f>
        <v>45420.66667</v>
      </c>
      <c r="E90" s="1">
        <f>IFERROR(__xludf.DUMMYFUNCTION("""COMPUTED_VALUE"""),4571.15)</f>
        <v>4571.15</v>
      </c>
      <c r="G90" s="2">
        <f>IFERROR(__xludf.DUMMYFUNCTION("""COMPUTED_VALUE"""),45420.66666666667)</f>
        <v>45420.66667</v>
      </c>
      <c r="H90" s="1">
        <f>IFERROR(__xludf.DUMMYFUNCTION("""COMPUTED_VALUE"""),4518.09)</f>
        <v>4518.09</v>
      </c>
      <c r="J90" s="2">
        <f>IFERROR(__xludf.DUMMYFUNCTION("""COMPUTED_VALUE"""),45420.66666666667)</f>
        <v>45420.66667</v>
      </c>
      <c r="K90" s="1">
        <f>IFERROR(__xludf.DUMMYFUNCTION("""COMPUTED_VALUE"""),4558.03)</f>
        <v>4558.03</v>
      </c>
      <c r="M90" s="2">
        <f>IFERROR(__xludf.DUMMYFUNCTION("""COMPUTED_VALUE"""),45420.66666666667)</f>
        <v>45420.66667</v>
      </c>
      <c r="N90" s="1">
        <f>IFERROR(__xludf.DUMMYFUNCTION("""COMPUTED_VALUE"""),1.9432522E7)</f>
        <v>19432522</v>
      </c>
    </row>
    <row r="91">
      <c r="A91" s="2">
        <f>IFERROR(__xludf.DUMMYFUNCTION("""COMPUTED_VALUE"""),45421.66666666667)</f>
        <v>45421.66667</v>
      </c>
      <c r="B91" s="1">
        <f>IFERROR(__xludf.DUMMYFUNCTION("""COMPUTED_VALUE"""),4560.55)</f>
        <v>4560.55</v>
      </c>
      <c r="D91" s="2">
        <f>IFERROR(__xludf.DUMMYFUNCTION("""COMPUTED_VALUE"""),45421.66666666667)</f>
        <v>45421.66667</v>
      </c>
      <c r="E91" s="1">
        <f>IFERROR(__xludf.DUMMYFUNCTION("""COMPUTED_VALUE"""),4641.64)</f>
        <v>4641.64</v>
      </c>
      <c r="G91" s="2">
        <f>IFERROR(__xludf.DUMMYFUNCTION("""COMPUTED_VALUE"""),45421.66666666667)</f>
        <v>45421.66667</v>
      </c>
      <c r="H91" s="1">
        <f>IFERROR(__xludf.DUMMYFUNCTION("""COMPUTED_VALUE"""),4560.55)</f>
        <v>4560.55</v>
      </c>
      <c r="J91" s="2">
        <f>IFERROR(__xludf.DUMMYFUNCTION("""COMPUTED_VALUE"""),45421.66666666667)</f>
        <v>45421.66667</v>
      </c>
      <c r="K91" s="1">
        <f>IFERROR(__xludf.DUMMYFUNCTION("""COMPUTED_VALUE"""),4633.38)</f>
        <v>4633.38</v>
      </c>
      <c r="M91" s="2">
        <f>IFERROR(__xludf.DUMMYFUNCTION("""COMPUTED_VALUE"""),45421.66666666667)</f>
        <v>45421.66667</v>
      </c>
      <c r="N91" s="1">
        <f>IFERROR(__xludf.DUMMYFUNCTION("""COMPUTED_VALUE"""),1.5314069E7)</f>
        <v>15314069</v>
      </c>
    </row>
    <row r="92">
      <c r="A92" s="2">
        <f>IFERROR(__xludf.DUMMYFUNCTION("""COMPUTED_VALUE"""),45422.66666666667)</f>
        <v>45422.66667</v>
      </c>
      <c r="B92" s="1">
        <f>IFERROR(__xludf.DUMMYFUNCTION("""COMPUTED_VALUE"""),4635.76)</f>
        <v>4635.76</v>
      </c>
      <c r="D92" s="2">
        <f>IFERROR(__xludf.DUMMYFUNCTION("""COMPUTED_VALUE"""),45422.66666666667)</f>
        <v>45422.66667</v>
      </c>
      <c r="E92" s="1">
        <f>IFERROR(__xludf.DUMMYFUNCTION("""COMPUTED_VALUE"""),4670.03)</f>
        <v>4670.03</v>
      </c>
      <c r="G92" s="2">
        <f>IFERROR(__xludf.DUMMYFUNCTION("""COMPUTED_VALUE"""),45422.66666666667)</f>
        <v>45422.66667</v>
      </c>
      <c r="H92" s="1">
        <f>IFERROR(__xludf.DUMMYFUNCTION("""COMPUTED_VALUE"""),4630.71)</f>
        <v>4630.71</v>
      </c>
      <c r="J92" s="2">
        <f>IFERROR(__xludf.DUMMYFUNCTION("""COMPUTED_VALUE"""),45422.66666666667)</f>
        <v>45422.66667</v>
      </c>
      <c r="K92" s="1">
        <f>IFERROR(__xludf.DUMMYFUNCTION("""COMPUTED_VALUE"""),4651.83)</f>
        <v>4651.83</v>
      </c>
      <c r="M92" s="2">
        <f>IFERROR(__xludf.DUMMYFUNCTION("""COMPUTED_VALUE"""),45422.66666666667)</f>
        <v>45422.66667</v>
      </c>
      <c r="N92" s="1">
        <f>IFERROR(__xludf.DUMMYFUNCTION("""COMPUTED_VALUE"""),1.7446233E7)</f>
        <v>17446233</v>
      </c>
    </row>
    <row r="93">
      <c r="A93" s="2">
        <f>IFERROR(__xludf.DUMMYFUNCTION("""COMPUTED_VALUE"""),45425.66666666667)</f>
        <v>45425.66667</v>
      </c>
      <c r="B93" s="1">
        <f>IFERROR(__xludf.DUMMYFUNCTION("""COMPUTED_VALUE"""),4655.15)</f>
        <v>4655.15</v>
      </c>
      <c r="D93" s="2">
        <f>IFERROR(__xludf.DUMMYFUNCTION("""COMPUTED_VALUE"""),45425.66666666667)</f>
        <v>45425.66667</v>
      </c>
      <c r="E93" s="1">
        <f>IFERROR(__xludf.DUMMYFUNCTION("""COMPUTED_VALUE"""),4690.32)</f>
        <v>4690.32</v>
      </c>
      <c r="G93" s="2">
        <f>IFERROR(__xludf.DUMMYFUNCTION("""COMPUTED_VALUE"""),45425.66666666667)</f>
        <v>45425.66667</v>
      </c>
      <c r="H93" s="1">
        <f>IFERROR(__xludf.DUMMYFUNCTION("""COMPUTED_VALUE"""),4623.73)</f>
        <v>4623.73</v>
      </c>
      <c r="J93" s="2">
        <f>IFERROR(__xludf.DUMMYFUNCTION("""COMPUTED_VALUE"""),45425.66666666667)</f>
        <v>45425.66667</v>
      </c>
      <c r="K93" s="1">
        <f>IFERROR(__xludf.DUMMYFUNCTION("""COMPUTED_VALUE"""),4632.06)</f>
        <v>4632.06</v>
      </c>
      <c r="M93" s="2">
        <f>IFERROR(__xludf.DUMMYFUNCTION("""COMPUTED_VALUE"""),45425.66666666667)</f>
        <v>45425.66667</v>
      </c>
      <c r="N93" s="1">
        <f>IFERROR(__xludf.DUMMYFUNCTION("""COMPUTED_VALUE"""),1.8369302E7)</f>
        <v>18369302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IFERROR(__xludf.DUMMYFUNCTION("""COMPUTED_VALUE"""),4635.46)</f>
        <v>4635.46</v>
      </c>
      <c r="D94" s="2">
        <f>IFERROR(__xludf.DUMMYFUNCTION("""COMPUTED_VALUE"""),45426.66666666667)</f>
        <v>45426.66667</v>
      </c>
      <c r="E94" s="1">
        <f>IFERROR(__xludf.DUMMYFUNCTION("""COMPUTED_VALUE"""),4690.64)</f>
        <v>4690.64</v>
      </c>
      <c r="G94" s="2">
        <f>IFERROR(__xludf.DUMMYFUNCTION("""COMPUTED_VALUE"""),45426.66666666667)</f>
        <v>45426.66667</v>
      </c>
      <c r="H94" s="1">
        <f>IFERROR(__xludf.DUMMYFUNCTION("""COMPUTED_VALUE"""),4635.46)</f>
        <v>4635.46</v>
      </c>
      <c r="J94" s="2">
        <f>IFERROR(__xludf.DUMMYFUNCTION("""COMPUTED_VALUE"""),45426.66666666667)</f>
        <v>45426.66667</v>
      </c>
      <c r="K94" s="1">
        <f>IFERROR(__xludf.DUMMYFUNCTION("""COMPUTED_VALUE"""),4671.6)</f>
        <v>4671.6</v>
      </c>
      <c r="M94" s="2">
        <f>IFERROR(__xludf.DUMMYFUNCTION("""COMPUTED_VALUE"""),45426.66666666667)</f>
        <v>45426.66667</v>
      </c>
      <c r="N94" s="1">
        <f>IFERROR(__xludf.DUMMYFUNCTION("""COMPUTED_VALUE"""),1.7520287E7)</f>
        <v>17520287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IFERROR(__xludf.DUMMYFUNCTION("""COMPUTED_VALUE"""),4700.58)</f>
        <v>4700.58</v>
      </c>
      <c r="D95" s="2">
        <f>IFERROR(__xludf.DUMMYFUNCTION("""COMPUTED_VALUE"""),45427.66666666667)</f>
        <v>45427.66667</v>
      </c>
      <c r="E95" s="1">
        <f>IFERROR(__xludf.DUMMYFUNCTION("""COMPUTED_VALUE"""),4717.34)</f>
        <v>4717.34</v>
      </c>
      <c r="G95" s="2">
        <f>IFERROR(__xludf.DUMMYFUNCTION("""COMPUTED_VALUE"""),45427.66666666667)</f>
        <v>45427.66667</v>
      </c>
      <c r="H95" s="1">
        <f>IFERROR(__xludf.DUMMYFUNCTION("""COMPUTED_VALUE"""),4671.76)</f>
        <v>4671.76</v>
      </c>
      <c r="J95" s="2">
        <f>IFERROR(__xludf.DUMMYFUNCTION("""COMPUTED_VALUE"""),45427.66666666667)</f>
        <v>45427.66667</v>
      </c>
      <c r="K95" s="1">
        <f>IFERROR(__xludf.DUMMYFUNCTION("""COMPUTED_VALUE"""),4690.65)</f>
        <v>4690.65</v>
      </c>
      <c r="M95" s="2">
        <f>IFERROR(__xludf.DUMMYFUNCTION("""COMPUTED_VALUE"""),45427.66666666667)</f>
        <v>45427.66667</v>
      </c>
      <c r="N95" s="1">
        <f>IFERROR(__xludf.DUMMYFUNCTION("""COMPUTED_VALUE"""),1.692152E7)</f>
        <v>16921520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IFERROR(__xludf.DUMMYFUNCTION("""COMPUTED_VALUE"""),4650.25)</f>
        <v>4650.25</v>
      </c>
      <c r="D96" s="2">
        <f>IFERROR(__xludf.DUMMYFUNCTION("""COMPUTED_VALUE"""),45428.66666666667)</f>
        <v>45428.66667</v>
      </c>
      <c r="E96" s="1">
        <f>IFERROR(__xludf.DUMMYFUNCTION("""COMPUTED_VALUE"""),4656.89)</f>
        <v>4656.89</v>
      </c>
      <c r="G96" s="2">
        <f>IFERROR(__xludf.DUMMYFUNCTION("""COMPUTED_VALUE"""),45428.66666666667)</f>
        <v>45428.66667</v>
      </c>
      <c r="H96" s="1">
        <f>IFERROR(__xludf.DUMMYFUNCTION("""COMPUTED_VALUE"""),4554.19)</f>
        <v>4554.19</v>
      </c>
      <c r="J96" s="2">
        <f>IFERROR(__xludf.DUMMYFUNCTION("""COMPUTED_VALUE"""),45428.66666666667)</f>
        <v>45428.66667</v>
      </c>
      <c r="K96" s="1">
        <f>IFERROR(__xludf.DUMMYFUNCTION("""COMPUTED_VALUE"""),4554.19)</f>
        <v>4554.19</v>
      </c>
      <c r="M96" s="2">
        <f>IFERROR(__xludf.DUMMYFUNCTION("""COMPUTED_VALUE"""),45428.66666666667)</f>
        <v>45428.66667</v>
      </c>
      <c r="N96" s="1">
        <f>IFERROR(__xludf.DUMMYFUNCTION("""COMPUTED_VALUE"""),2.7622534E7)</f>
        <v>27622534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IFERROR(__xludf.DUMMYFUNCTION("""COMPUTED_VALUE"""),4563.84)</f>
        <v>4563.84</v>
      </c>
      <c r="D97" s="2">
        <f>IFERROR(__xludf.DUMMYFUNCTION("""COMPUTED_VALUE"""),45429.66666666667)</f>
        <v>45429.66667</v>
      </c>
      <c r="E97" s="1">
        <f>IFERROR(__xludf.DUMMYFUNCTION("""COMPUTED_VALUE"""),4588.95)</f>
        <v>4588.95</v>
      </c>
      <c r="G97" s="2">
        <f>IFERROR(__xludf.DUMMYFUNCTION("""COMPUTED_VALUE"""),45429.66666666667)</f>
        <v>45429.66667</v>
      </c>
      <c r="H97" s="1">
        <f>IFERROR(__xludf.DUMMYFUNCTION("""COMPUTED_VALUE"""),4547.96)</f>
        <v>4547.96</v>
      </c>
      <c r="J97" s="2">
        <f>IFERROR(__xludf.DUMMYFUNCTION("""COMPUTED_VALUE"""),45429.66666666667)</f>
        <v>45429.66667</v>
      </c>
      <c r="K97" s="1">
        <f>IFERROR(__xludf.DUMMYFUNCTION("""COMPUTED_VALUE"""),4587.63)</f>
        <v>4587.63</v>
      </c>
      <c r="M97" s="2">
        <f>IFERROR(__xludf.DUMMYFUNCTION("""COMPUTED_VALUE"""),45429.66666666667)</f>
        <v>45429.66667</v>
      </c>
      <c r="N97" s="1">
        <f>IFERROR(__xludf.DUMMYFUNCTION("""COMPUTED_VALUE"""),1.6424678E7)</f>
        <v>16424678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IFERROR(__xludf.DUMMYFUNCTION("""COMPUTED_VALUE"""),4591.19)</f>
        <v>4591.19</v>
      </c>
      <c r="D98" s="2">
        <f>IFERROR(__xludf.DUMMYFUNCTION("""COMPUTED_VALUE"""),45432.66666666667)</f>
        <v>45432.66667</v>
      </c>
      <c r="E98" s="1">
        <f>IFERROR(__xludf.DUMMYFUNCTION("""COMPUTED_VALUE"""),4630.25)</f>
        <v>4630.25</v>
      </c>
      <c r="G98" s="2">
        <f>IFERROR(__xludf.DUMMYFUNCTION("""COMPUTED_VALUE"""),45432.66666666667)</f>
        <v>45432.66667</v>
      </c>
      <c r="H98" s="1">
        <f>IFERROR(__xludf.DUMMYFUNCTION("""COMPUTED_VALUE"""),4566.27)</f>
        <v>4566.27</v>
      </c>
      <c r="J98" s="2">
        <f>IFERROR(__xludf.DUMMYFUNCTION("""COMPUTED_VALUE"""),45432.66666666667)</f>
        <v>45432.66667</v>
      </c>
      <c r="K98" s="1">
        <f>IFERROR(__xludf.DUMMYFUNCTION("""COMPUTED_VALUE"""),4607.37)</f>
        <v>4607.37</v>
      </c>
      <c r="M98" s="2">
        <f>IFERROR(__xludf.DUMMYFUNCTION("""COMPUTED_VALUE"""),45432.66666666667)</f>
        <v>45432.66667</v>
      </c>
      <c r="N98" s="1">
        <f>IFERROR(__xludf.DUMMYFUNCTION("""COMPUTED_VALUE"""),1.4631668E7)</f>
        <v>14631668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IFERROR(__xludf.DUMMYFUNCTION("""COMPUTED_VALUE"""),4607.92)</f>
        <v>4607.92</v>
      </c>
      <c r="D99" s="2">
        <f>IFERROR(__xludf.DUMMYFUNCTION("""COMPUTED_VALUE"""),45433.66666666667)</f>
        <v>45433.66667</v>
      </c>
      <c r="E99" s="1">
        <f>IFERROR(__xludf.DUMMYFUNCTION("""COMPUTED_VALUE"""),4607.92)</f>
        <v>4607.92</v>
      </c>
      <c r="G99" s="2">
        <f>IFERROR(__xludf.DUMMYFUNCTION("""COMPUTED_VALUE"""),45433.66666666667)</f>
        <v>45433.66667</v>
      </c>
      <c r="H99" s="1">
        <f>IFERROR(__xludf.DUMMYFUNCTION("""COMPUTED_VALUE"""),4556.37)</f>
        <v>4556.37</v>
      </c>
      <c r="J99" s="2">
        <f>IFERROR(__xludf.DUMMYFUNCTION("""COMPUTED_VALUE"""),45433.66666666667)</f>
        <v>45433.66667</v>
      </c>
      <c r="K99" s="1">
        <f>IFERROR(__xludf.DUMMYFUNCTION("""COMPUTED_VALUE"""),4569.53)</f>
        <v>4569.53</v>
      </c>
      <c r="M99" s="2">
        <f>IFERROR(__xludf.DUMMYFUNCTION("""COMPUTED_VALUE"""),45433.66666666667)</f>
        <v>45433.66667</v>
      </c>
      <c r="N99" s="1">
        <f>IFERROR(__xludf.DUMMYFUNCTION("""COMPUTED_VALUE"""),2.062179E7)</f>
        <v>20621790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IFERROR(__xludf.DUMMYFUNCTION("""COMPUTED_VALUE"""),4561.7)</f>
        <v>4561.7</v>
      </c>
      <c r="D100" s="2">
        <f>IFERROR(__xludf.DUMMYFUNCTION("""COMPUTED_VALUE"""),45434.66666666667)</f>
        <v>45434.66667</v>
      </c>
      <c r="E100" s="1">
        <f>IFERROR(__xludf.DUMMYFUNCTION("""COMPUTED_VALUE"""),4583.08)</f>
        <v>4583.08</v>
      </c>
      <c r="G100" s="2">
        <f>IFERROR(__xludf.DUMMYFUNCTION("""COMPUTED_VALUE"""),45434.66666666667)</f>
        <v>45434.66667</v>
      </c>
      <c r="H100" s="1">
        <f>IFERROR(__xludf.DUMMYFUNCTION("""COMPUTED_VALUE"""),4532.68)</f>
        <v>4532.68</v>
      </c>
      <c r="J100" s="2">
        <f>IFERROR(__xludf.DUMMYFUNCTION("""COMPUTED_VALUE"""),45434.66666666667)</f>
        <v>45434.66667</v>
      </c>
      <c r="K100" s="1">
        <f>IFERROR(__xludf.DUMMYFUNCTION("""COMPUTED_VALUE"""),4565.96)</f>
        <v>4565.96</v>
      </c>
      <c r="M100" s="2">
        <f>IFERROR(__xludf.DUMMYFUNCTION("""COMPUTED_VALUE"""),45434.66666666667)</f>
        <v>45434.66667</v>
      </c>
      <c r="N100" s="1">
        <f>IFERROR(__xludf.DUMMYFUNCTION("""COMPUTED_VALUE"""),1.8770606E7)</f>
        <v>18770606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IFERROR(__xludf.DUMMYFUNCTION("""COMPUTED_VALUE"""),4568.99)</f>
        <v>4568.99</v>
      </c>
      <c r="D101" s="2">
        <f>IFERROR(__xludf.DUMMYFUNCTION("""COMPUTED_VALUE"""),45435.66666666667)</f>
        <v>45435.66667</v>
      </c>
      <c r="E101" s="1">
        <f>IFERROR(__xludf.DUMMYFUNCTION("""COMPUTED_VALUE"""),4599.26)</f>
        <v>4599.26</v>
      </c>
      <c r="G101" s="2">
        <f>IFERROR(__xludf.DUMMYFUNCTION("""COMPUTED_VALUE"""),45435.66666666667)</f>
        <v>45435.66667</v>
      </c>
      <c r="H101" s="1">
        <f>IFERROR(__xludf.DUMMYFUNCTION("""COMPUTED_VALUE"""),4494.88)</f>
        <v>4494.88</v>
      </c>
      <c r="J101" s="2">
        <f>IFERROR(__xludf.DUMMYFUNCTION("""COMPUTED_VALUE"""),45435.66666666667)</f>
        <v>45435.66667</v>
      </c>
      <c r="K101" s="1">
        <f>IFERROR(__xludf.DUMMYFUNCTION("""COMPUTED_VALUE"""),4510.92)</f>
        <v>4510.92</v>
      </c>
      <c r="M101" s="2">
        <f>IFERROR(__xludf.DUMMYFUNCTION("""COMPUTED_VALUE"""),45435.66666666667)</f>
        <v>45435.66667</v>
      </c>
      <c r="N101" s="1">
        <f>IFERROR(__xludf.DUMMYFUNCTION("""COMPUTED_VALUE"""),1.9027943E7)</f>
        <v>19027943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IFERROR(__xludf.DUMMYFUNCTION("""COMPUTED_VALUE"""),4523.95)</f>
        <v>4523.95</v>
      </c>
      <c r="D102" s="2">
        <f>IFERROR(__xludf.DUMMYFUNCTION("""COMPUTED_VALUE"""),45436.66666666667)</f>
        <v>45436.66667</v>
      </c>
      <c r="E102" s="1">
        <f>IFERROR(__xludf.DUMMYFUNCTION("""COMPUTED_VALUE"""),4542.41)</f>
        <v>4542.41</v>
      </c>
      <c r="G102" s="2">
        <f>IFERROR(__xludf.DUMMYFUNCTION("""COMPUTED_VALUE"""),45436.66666666667)</f>
        <v>45436.66667</v>
      </c>
      <c r="H102" s="1">
        <f>IFERROR(__xludf.DUMMYFUNCTION("""COMPUTED_VALUE"""),4478.16)</f>
        <v>4478.16</v>
      </c>
      <c r="J102" s="2">
        <f>IFERROR(__xludf.DUMMYFUNCTION("""COMPUTED_VALUE"""),45436.66666666667)</f>
        <v>45436.66667</v>
      </c>
      <c r="K102" s="1">
        <f>IFERROR(__xludf.DUMMYFUNCTION("""COMPUTED_VALUE"""),4495.25)</f>
        <v>4495.25</v>
      </c>
      <c r="M102" s="2">
        <f>IFERROR(__xludf.DUMMYFUNCTION("""COMPUTED_VALUE"""),45436.66666666667)</f>
        <v>45436.66667</v>
      </c>
      <c r="N102" s="1">
        <f>IFERROR(__xludf.DUMMYFUNCTION("""COMPUTED_VALUE"""),1.6382538E7)</f>
        <v>16382538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IFERROR(__xludf.DUMMYFUNCTION("""COMPUTED_VALUE"""),4494.5)</f>
        <v>4494.5</v>
      </c>
      <c r="D103" s="2">
        <f>IFERROR(__xludf.DUMMYFUNCTION("""COMPUTED_VALUE"""),45440.66666666667)</f>
        <v>45440.66667</v>
      </c>
      <c r="E103" s="1">
        <f>IFERROR(__xludf.DUMMYFUNCTION("""COMPUTED_VALUE"""),4494.5)</f>
        <v>4494.5</v>
      </c>
      <c r="G103" s="2">
        <f>IFERROR(__xludf.DUMMYFUNCTION("""COMPUTED_VALUE"""),45440.66666666667)</f>
        <v>45440.66667</v>
      </c>
      <c r="H103" s="1">
        <f>IFERROR(__xludf.DUMMYFUNCTION("""COMPUTED_VALUE"""),4421.04)</f>
        <v>4421.04</v>
      </c>
      <c r="J103" s="2">
        <f>IFERROR(__xludf.DUMMYFUNCTION("""COMPUTED_VALUE"""),45440.66666666667)</f>
        <v>45440.66667</v>
      </c>
      <c r="K103" s="1">
        <f>IFERROR(__xludf.DUMMYFUNCTION("""COMPUTED_VALUE"""),4441.29)</f>
        <v>4441.29</v>
      </c>
      <c r="M103" s="2">
        <f>IFERROR(__xludf.DUMMYFUNCTION("""COMPUTED_VALUE"""),45440.66666666667)</f>
        <v>45440.66667</v>
      </c>
      <c r="N103" s="1">
        <f>IFERROR(__xludf.DUMMYFUNCTION("""COMPUTED_VALUE"""),1.991817E7)</f>
        <v>19918170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IFERROR(__xludf.DUMMYFUNCTION("""COMPUTED_VALUE"""),4424.62)</f>
        <v>4424.62</v>
      </c>
      <c r="D104" s="2">
        <f>IFERROR(__xludf.DUMMYFUNCTION("""COMPUTED_VALUE"""),45441.66666666667)</f>
        <v>45441.66667</v>
      </c>
      <c r="E104" s="1">
        <f>IFERROR(__xludf.DUMMYFUNCTION("""COMPUTED_VALUE"""),4424.62)</f>
        <v>4424.62</v>
      </c>
      <c r="G104" s="2">
        <f>IFERROR(__xludf.DUMMYFUNCTION("""COMPUTED_VALUE"""),45441.66666666667)</f>
        <v>45441.66667</v>
      </c>
      <c r="H104" s="1">
        <f>IFERROR(__xludf.DUMMYFUNCTION("""COMPUTED_VALUE"""),4357.66)</f>
        <v>4357.66</v>
      </c>
      <c r="J104" s="2">
        <f>IFERROR(__xludf.DUMMYFUNCTION("""COMPUTED_VALUE"""),45441.66666666667)</f>
        <v>45441.66667</v>
      </c>
      <c r="K104" s="1">
        <f>IFERROR(__xludf.DUMMYFUNCTION("""COMPUTED_VALUE"""),4360.23)</f>
        <v>4360.23</v>
      </c>
      <c r="M104" s="2">
        <f>IFERROR(__xludf.DUMMYFUNCTION("""COMPUTED_VALUE"""),45441.66666666667)</f>
        <v>45441.66667</v>
      </c>
      <c r="N104" s="1">
        <f>IFERROR(__xludf.DUMMYFUNCTION("""COMPUTED_VALUE"""),2.2357972E7)</f>
        <v>22357972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IFERROR(__xludf.DUMMYFUNCTION("""COMPUTED_VALUE"""),4360.97)</f>
        <v>4360.97</v>
      </c>
      <c r="D105" s="2">
        <f>IFERROR(__xludf.DUMMYFUNCTION("""COMPUTED_VALUE"""),45442.66666666667)</f>
        <v>45442.66667</v>
      </c>
      <c r="E105" s="1">
        <f>IFERROR(__xludf.DUMMYFUNCTION("""COMPUTED_VALUE"""),4415.22)</f>
        <v>4415.22</v>
      </c>
      <c r="G105" s="2">
        <f>IFERROR(__xludf.DUMMYFUNCTION("""COMPUTED_VALUE"""),45442.66666666667)</f>
        <v>45442.66667</v>
      </c>
      <c r="H105" s="1">
        <f>IFERROR(__xludf.DUMMYFUNCTION("""COMPUTED_VALUE"""),4360.97)</f>
        <v>4360.97</v>
      </c>
      <c r="J105" s="2">
        <f>IFERROR(__xludf.DUMMYFUNCTION("""COMPUTED_VALUE"""),45442.66666666667)</f>
        <v>45442.66667</v>
      </c>
      <c r="K105" s="1">
        <f>IFERROR(__xludf.DUMMYFUNCTION("""COMPUTED_VALUE"""),4389.4)</f>
        <v>4389.4</v>
      </c>
      <c r="M105" s="2">
        <f>IFERROR(__xludf.DUMMYFUNCTION("""COMPUTED_VALUE"""),45442.66666666667)</f>
        <v>45442.66667</v>
      </c>
      <c r="N105" s="1">
        <f>IFERROR(__xludf.DUMMYFUNCTION("""COMPUTED_VALUE"""),1.7241822E7)</f>
        <v>17241822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IFERROR(__xludf.DUMMYFUNCTION("""COMPUTED_VALUE"""),4388.72)</f>
        <v>4388.72</v>
      </c>
      <c r="D106" s="2">
        <f>IFERROR(__xludf.DUMMYFUNCTION("""COMPUTED_VALUE"""),45443.66666666667)</f>
        <v>45443.66667</v>
      </c>
      <c r="E106" s="1">
        <f>IFERROR(__xludf.DUMMYFUNCTION("""COMPUTED_VALUE"""),4424.07)</f>
        <v>4424.07</v>
      </c>
      <c r="G106" s="2">
        <f>IFERROR(__xludf.DUMMYFUNCTION("""COMPUTED_VALUE"""),45443.66666666667)</f>
        <v>45443.66667</v>
      </c>
      <c r="H106" s="1">
        <f>IFERROR(__xludf.DUMMYFUNCTION("""COMPUTED_VALUE"""),4351.37)</f>
        <v>4351.37</v>
      </c>
      <c r="J106" s="2">
        <f>IFERROR(__xludf.DUMMYFUNCTION("""COMPUTED_VALUE"""),45443.66666666667)</f>
        <v>45443.66667</v>
      </c>
      <c r="K106" s="1">
        <f>IFERROR(__xludf.DUMMYFUNCTION("""COMPUTED_VALUE"""),4420.43)</f>
        <v>4420.43</v>
      </c>
      <c r="M106" s="2">
        <f>IFERROR(__xludf.DUMMYFUNCTION("""COMPUTED_VALUE"""),45443.66666666667)</f>
        <v>45443.66667</v>
      </c>
      <c r="N106" s="1">
        <f>IFERROR(__xludf.DUMMYFUNCTION("""COMPUTED_VALUE"""),4.2394756E7)</f>
        <v>42394756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IFERROR(__xludf.DUMMYFUNCTION("""COMPUTED_VALUE"""),4421.98)</f>
        <v>4421.98</v>
      </c>
      <c r="D107" s="2">
        <f>IFERROR(__xludf.DUMMYFUNCTION("""COMPUTED_VALUE"""),45446.66666666667)</f>
        <v>45446.66667</v>
      </c>
      <c r="E107" s="1">
        <f>IFERROR(__xludf.DUMMYFUNCTION("""COMPUTED_VALUE"""),4440.57)</f>
        <v>4440.57</v>
      </c>
      <c r="G107" s="2">
        <f>IFERROR(__xludf.DUMMYFUNCTION("""COMPUTED_VALUE"""),45446.66666666667)</f>
        <v>45446.66667</v>
      </c>
      <c r="H107" s="1">
        <f>IFERROR(__xludf.DUMMYFUNCTION("""COMPUTED_VALUE"""),4282.95)</f>
        <v>4282.95</v>
      </c>
      <c r="J107" s="2">
        <f>IFERROR(__xludf.DUMMYFUNCTION("""COMPUTED_VALUE"""),45446.66666666667)</f>
        <v>45446.66667</v>
      </c>
      <c r="K107" s="1">
        <f>IFERROR(__xludf.DUMMYFUNCTION("""COMPUTED_VALUE"""),4334.27)</f>
        <v>4334.27</v>
      </c>
      <c r="M107" s="2">
        <f>IFERROR(__xludf.DUMMYFUNCTION("""COMPUTED_VALUE"""),45446.66666666667)</f>
        <v>45446.66667</v>
      </c>
      <c r="N107" s="1">
        <f>IFERROR(__xludf.DUMMYFUNCTION("""COMPUTED_VALUE"""),1.7949756E7)</f>
        <v>17949756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IFERROR(__xludf.DUMMYFUNCTION("""COMPUTED_VALUE"""),4329.74)</f>
        <v>4329.74</v>
      </c>
      <c r="D108" s="2">
        <f>IFERROR(__xludf.DUMMYFUNCTION("""COMPUTED_VALUE"""),45447.66666666667)</f>
        <v>45447.66667</v>
      </c>
      <c r="E108" s="1">
        <f>IFERROR(__xludf.DUMMYFUNCTION("""COMPUTED_VALUE"""),4329.74)</f>
        <v>4329.74</v>
      </c>
      <c r="G108" s="2">
        <f>IFERROR(__xludf.DUMMYFUNCTION("""COMPUTED_VALUE"""),45447.66666666667)</f>
        <v>45447.66667</v>
      </c>
      <c r="H108" s="1">
        <f>IFERROR(__xludf.DUMMYFUNCTION("""COMPUTED_VALUE"""),4275.0)</f>
        <v>4275</v>
      </c>
      <c r="J108" s="2">
        <f>IFERROR(__xludf.DUMMYFUNCTION("""COMPUTED_VALUE"""),45447.66666666667)</f>
        <v>45447.66667</v>
      </c>
      <c r="K108" s="1">
        <f>IFERROR(__xludf.DUMMYFUNCTION("""COMPUTED_VALUE"""),4311.35)</f>
        <v>4311.35</v>
      </c>
      <c r="M108" s="2">
        <f>IFERROR(__xludf.DUMMYFUNCTION("""COMPUTED_VALUE"""),45447.66666666667)</f>
        <v>45447.66667</v>
      </c>
      <c r="N108" s="1">
        <f>IFERROR(__xludf.DUMMYFUNCTION("""COMPUTED_VALUE"""),2.1491078E7)</f>
        <v>21491078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IFERROR(__xludf.DUMMYFUNCTION("""COMPUTED_VALUE"""),4318.45)</f>
        <v>4318.45</v>
      </c>
      <c r="D109" s="2">
        <f>IFERROR(__xludf.DUMMYFUNCTION("""COMPUTED_VALUE"""),45448.66666666667)</f>
        <v>45448.66667</v>
      </c>
      <c r="E109" s="1">
        <f>IFERROR(__xludf.DUMMYFUNCTION("""COMPUTED_VALUE"""),4361.26)</f>
        <v>4361.26</v>
      </c>
      <c r="G109" s="2">
        <f>IFERROR(__xludf.DUMMYFUNCTION("""COMPUTED_VALUE"""),45448.66666666667)</f>
        <v>45448.66667</v>
      </c>
      <c r="H109" s="1">
        <f>IFERROR(__xludf.DUMMYFUNCTION("""COMPUTED_VALUE"""),4315.23)</f>
        <v>4315.23</v>
      </c>
      <c r="J109" s="2">
        <f>IFERROR(__xludf.DUMMYFUNCTION("""COMPUTED_VALUE"""),45448.66666666667)</f>
        <v>45448.66667</v>
      </c>
      <c r="K109" s="1">
        <f>IFERROR(__xludf.DUMMYFUNCTION("""COMPUTED_VALUE"""),4359.45)</f>
        <v>4359.45</v>
      </c>
      <c r="M109" s="2">
        <f>IFERROR(__xludf.DUMMYFUNCTION("""COMPUTED_VALUE"""),45448.66666666667)</f>
        <v>45448.66667</v>
      </c>
      <c r="N109" s="1">
        <f>IFERROR(__xludf.DUMMYFUNCTION("""COMPUTED_VALUE"""),1.9446454E7)</f>
        <v>19446454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IFERROR(__xludf.DUMMYFUNCTION("""COMPUTED_VALUE"""),4358.03)</f>
        <v>4358.03</v>
      </c>
      <c r="D110" s="2">
        <f>IFERROR(__xludf.DUMMYFUNCTION("""COMPUTED_VALUE"""),45449.66666666667)</f>
        <v>45449.66667</v>
      </c>
      <c r="E110" s="1">
        <f>IFERROR(__xludf.DUMMYFUNCTION("""COMPUTED_VALUE"""),4376.73)</f>
        <v>4376.73</v>
      </c>
      <c r="G110" s="2">
        <f>IFERROR(__xludf.DUMMYFUNCTION("""COMPUTED_VALUE"""),45449.66666666667)</f>
        <v>45449.66667</v>
      </c>
      <c r="H110" s="1">
        <f>IFERROR(__xludf.DUMMYFUNCTION("""COMPUTED_VALUE"""),4332.34)</f>
        <v>4332.34</v>
      </c>
      <c r="J110" s="2">
        <f>IFERROR(__xludf.DUMMYFUNCTION("""COMPUTED_VALUE"""),45449.66666666667)</f>
        <v>45449.66667</v>
      </c>
      <c r="K110" s="1">
        <f>IFERROR(__xludf.DUMMYFUNCTION("""COMPUTED_VALUE"""),4348.96)</f>
        <v>4348.96</v>
      </c>
      <c r="M110" s="2">
        <f>IFERROR(__xludf.DUMMYFUNCTION("""COMPUTED_VALUE"""),45449.66666666667)</f>
        <v>45449.66667</v>
      </c>
      <c r="N110" s="1">
        <f>IFERROR(__xludf.DUMMYFUNCTION("""COMPUTED_VALUE"""),1.900269E7)</f>
        <v>19002690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IFERROR(__xludf.DUMMYFUNCTION("""COMPUTED_VALUE"""),4332.38)</f>
        <v>4332.38</v>
      </c>
      <c r="D111" s="2">
        <f>IFERROR(__xludf.DUMMYFUNCTION("""COMPUTED_VALUE"""),45450.66666666667)</f>
        <v>45450.66667</v>
      </c>
      <c r="E111" s="1">
        <f>IFERROR(__xludf.DUMMYFUNCTION("""COMPUTED_VALUE"""),4379.43)</f>
        <v>4379.43</v>
      </c>
      <c r="G111" s="2">
        <f>IFERROR(__xludf.DUMMYFUNCTION("""COMPUTED_VALUE"""),45450.66666666667)</f>
        <v>45450.66667</v>
      </c>
      <c r="H111" s="1">
        <f>IFERROR(__xludf.DUMMYFUNCTION("""COMPUTED_VALUE"""),4299.34)</f>
        <v>4299.34</v>
      </c>
      <c r="J111" s="2">
        <f>IFERROR(__xludf.DUMMYFUNCTION("""COMPUTED_VALUE"""),45450.66666666667)</f>
        <v>45450.66667</v>
      </c>
      <c r="K111" s="1">
        <f>IFERROR(__xludf.DUMMYFUNCTION("""COMPUTED_VALUE"""),4337.73)</f>
        <v>4337.73</v>
      </c>
      <c r="M111" s="2">
        <f>IFERROR(__xludf.DUMMYFUNCTION("""COMPUTED_VALUE"""),45450.66666666667)</f>
        <v>45450.66667</v>
      </c>
      <c r="N111" s="1">
        <f>IFERROR(__xludf.DUMMYFUNCTION("""COMPUTED_VALUE"""),1.9062624E7)</f>
        <v>19062624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IFERROR(__xludf.DUMMYFUNCTION("""COMPUTED_VALUE"""),4331.62)</f>
        <v>4331.62</v>
      </c>
      <c r="D112" s="2">
        <f>IFERROR(__xludf.DUMMYFUNCTION("""COMPUTED_VALUE"""),45453.66666666667)</f>
        <v>45453.66667</v>
      </c>
      <c r="E112" s="1">
        <f>IFERROR(__xludf.DUMMYFUNCTION("""COMPUTED_VALUE"""),4364.27)</f>
        <v>4364.27</v>
      </c>
      <c r="G112" s="2">
        <f>IFERROR(__xludf.DUMMYFUNCTION("""COMPUTED_VALUE"""),45453.66666666667)</f>
        <v>45453.66667</v>
      </c>
      <c r="H112" s="1">
        <f>IFERROR(__xludf.DUMMYFUNCTION("""COMPUTED_VALUE"""),4322.91)</f>
        <v>4322.91</v>
      </c>
      <c r="J112" s="2">
        <f>IFERROR(__xludf.DUMMYFUNCTION("""COMPUTED_VALUE"""),45453.66666666667)</f>
        <v>45453.66667</v>
      </c>
      <c r="K112" s="1">
        <f>IFERROR(__xludf.DUMMYFUNCTION("""COMPUTED_VALUE"""),4339.76)</f>
        <v>4339.76</v>
      </c>
      <c r="M112" s="2">
        <f>IFERROR(__xludf.DUMMYFUNCTION("""COMPUTED_VALUE"""),45453.66666666667)</f>
        <v>45453.66667</v>
      </c>
      <c r="N112" s="1">
        <f>IFERROR(__xludf.DUMMYFUNCTION("""COMPUTED_VALUE"""),2.3213764E7)</f>
        <v>23213764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IFERROR(__xludf.DUMMYFUNCTION("""COMPUTED_VALUE"""),4337.72)</f>
        <v>4337.72</v>
      </c>
      <c r="D113" s="2">
        <f>IFERROR(__xludf.DUMMYFUNCTION("""COMPUTED_VALUE"""),45454.66666666667)</f>
        <v>45454.66667</v>
      </c>
      <c r="E113" s="1">
        <f>IFERROR(__xludf.DUMMYFUNCTION("""COMPUTED_VALUE"""),4337.72)</f>
        <v>4337.72</v>
      </c>
      <c r="G113" s="2">
        <f>IFERROR(__xludf.DUMMYFUNCTION("""COMPUTED_VALUE"""),45454.66666666667)</f>
        <v>45454.66667</v>
      </c>
      <c r="H113" s="1">
        <f>IFERROR(__xludf.DUMMYFUNCTION("""COMPUTED_VALUE"""),4278.73)</f>
        <v>4278.73</v>
      </c>
      <c r="J113" s="2">
        <f>IFERROR(__xludf.DUMMYFUNCTION("""COMPUTED_VALUE"""),45454.66666666667)</f>
        <v>45454.66667</v>
      </c>
      <c r="K113" s="1">
        <f>IFERROR(__xludf.DUMMYFUNCTION("""COMPUTED_VALUE"""),4304.12)</f>
        <v>4304.12</v>
      </c>
      <c r="M113" s="2">
        <f>IFERROR(__xludf.DUMMYFUNCTION("""COMPUTED_VALUE"""),45454.66666666667)</f>
        <v>45454.66667</v>
      </c>
      <c r="N113" s="1">
        <f>IFERROR(__xludf.DUMMYFUNCTION("""COMPUTED_VALUE"""),2.1002374E7)</f>
        <v>21002374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IFERROR(__xludf.DUMMYFUNCTION("""COMPUTED_VALUE"""),4311.15)</f>
        <v>4311.15</v>
      </c>
      <c r="D114" s="2">
        <f>IFERROR(__xludf.DUMMYFUNCTION("""COMPUTED_VALUE"""),45455.66666666667)</f>
        <v>45455.66667</v>
      </c>
      <c r="E114" s="1">
        <f>IFERROR(__xludf.DUMMYFUNCTION("""COMPUTED_VALUE"""),4381.38)</f>
        <v>4381.38</v>
      </c>
      <c r="G114" s="2">
        <f>IFERROR(__xludf.DUMMYFUNCTION("""COMPUTED_VALUE"""),45455.66666666667)</f>
        <v>45455.66667</v>
      </c>
      <c r="H114" s="1">
        <f>IFERROR(__xludf.DUMMYFUNCTION("""COMPUTED_VALUE"""),4306.87)</f>
        <v>4306.87</v>
      </c>
      <c r="J114" s="2">
        <f>IFERROR(__xludf.DUMMYFUNCTION("""COMPUTED_VALUE"""),45455.66666666667)</f>
        <v>45455.66667</v>
      </c>
      <c r="K114" s="1">
        <f>IFERROR(__xludf.DUMMYFUNCTION("""COMPUTED_VALUE"""),4337.97)</f>
        <v>4337.97</v>
      </c>
      <c r="M114" s="2">
        <f>IFERROR(__xludf.DUMMYFUNCTION("""COMPUTED_VALUE"""),45455.66666666667)</f>
        <v>45455.66667</v>
      </c>
      <c r="N114" s="1">
        <f>IFERROR(__xludf.DUMMYFUNCTION("""COMPUTED_VALUE"""),1.8919038E7)</f>
        <v>18919038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IFERROR(__xludf.DUMMYFUNCTION("""COMPUTED_VALUE"""),4323.92)</f>
        <v>4323.92</v>
      </c>
      <c r="D115" s="2">
        <f>IFERROR(__xludf.DUMMYFUNCTION("""COMPUTED_VALUE"""),45456.66666666667)</f>
        <v>45456.66667</v>
      </c>
      <c r="E115" s="1">
        <f>IFERROR(__xludf.DUMMYFUNCTION("""COMPUTED_VALUE"""),4346.37)</f>
        <v>4346.37</v>
      </c>
      <c r="G115" s="2">
        <f>IFERROR(__xludf.DUMMYFUNCTION("""COMPUTED_VALUE"""),45456.66666666667)</f>
        <v>45456.66667</v>
      </c>
      <c r="H115" s="1">
        <f>IFERROR(__xludf.DUMMYFUNCTION("""COMPUTED_VALUE"""),4275.99)</f>
        <v>4275.99</v>
      </c>
      <c r="J115" s="2">
        <f>IFERROR(__xludf.DUMMYFUNCTION("""COMPUTED_VALUE"""),45456.66666666667)</f>
        <v>45456.66667</v>
      </c>
      <c r="K115" s="1">
        <f>IFERROR(__xludf.DUMMYFUNCTION("""COMPUTED_VALUE"""),4344.46)</f>
        <v>4344.46</v>
      </c>
      <c r="M115" s="2">
        <f>IFERROR(__xludf.DUMMYFUNCTION("""COMPUTED_VALUE"""),45456.66666666667)</f>
        <v>45456.66667</v>
      </c>
      <c r="N115" s="1">
        <f>IFERROR(__xludf.DUMMYFUNCTION("""COMPUTED_VALUE"""),1.8837632E7)</f>
        <v>18837632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IFERROR(__xludf.DUMMYFUNCTION("""COMPUTED_VALUE"""),4306.04)</f>
        <v>4306.04</v>
      </c>
      <c r="D116" s="2">
        <f>IFERROR(__xludf.DUMMYFUNCTION("""COMPUTED_VALUE"""),45457.66666666667)</f>
        <v>45457.66667</v>
      </c>
      <c r="E116" s="1">
        <f>IFERROR(__xludf.DUMMYFUNCTION("""COMPUTED_VALUE"""),4309.82)</f>
        <v>4309.82</v>
      </c>
      <c r="G116" s="2">
        <f>IFERROR(__xludf.DUMMYFUNCTION("""COMPUTED_VALUE"""),45457.66666666667)</f>
        <v>45457.66667</v>
      </c>
      <c r="H116" s="1">
        <f>IFERROR(__xludf.DUMMYFUNCTION("""COMPUTED_VALUE"""),4242.74)</f>
        <v>4242.74</v>
      </c>
      <c r="J116" s="2">
        <f>IFERROR(__xludf.DUMMYFUNCTION("""COMPUTED_VALUE"""),45457.66666666667)</f>
        <v>45457.66667</v>
      </c>
      <c r="K116" s="1">
        <f>IFERROR(__xludf.DUMMYFUNCTION("""COMPUTED_VALUE"""),4304.16)</f>
        <v>4304.16</v>
      </c>
      <c r="M116" s="2">
        <f>IFERROR(__xludf.DUMMYFUNCTION("""COMPUTED_VALUE"""),45457.66666666667)</f>
        <v>45457.66667</v>
      </c>
      <c r="N116" s="1">
        <f>IFERROR(__xludf.DUMMYFUNCTION("""COMPUTED_VALUE"""),2.1093416E7)</f>
        <v>21093416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IFERROR(__xludf.DUMMYFUNCTION("""COMPUTED_VALUE"""),4301.39)</f>
        <v>4301.39</v>
      </c>
      <c r="D117" s="2">
        <f>IFERROR(__xludf.DUMMYFUNCTION("""COMPUTED_VALUE"""),45460.66666666667)</f>
        <v>45460.66667</v>
      </c>
      <c r="E117" s="1">
        <f>IFERROR(__xludf.DUMMYFUNCTION("""COMPUTED_VALUE"""),4339.14)</f>
        <v>4339.14</v>
      </c>
      <c r="G117" s="2">
        <f>IFERROR(__xludf.DUMMYFUNCTION("""COMPUTED_VALUE"""),45460.66666666667)</f>
        <v>45460.66667</v>
      </c>
      <c r="H117" s="1">
        <f>IFERROR(__xludf.DUMMYFUNCTION("""COMPUTED_VALUE"""),4279.32)</f>
        <v>4279.32</v>
      </c>
      <c r="J117" s="2">
        <f>IFERROR(__xludf.DUMMYFUNCTION("""COMPUTED_VALUE"""),45460.66666666667)</f>
        <v>45460.66667</v>
      </c>
      <c r="K117" s="1">
        <f>IFERROR(__xludf.DUMMYFUNCTION("""COMPUTED_VALUE"""),4326.11)</f>
        <v>4326.11</v>
      </c>
      <c r="M117" s="2">
        <f>IFERROR(__xludf.DUMMYFUNCTION("""COMPUTED_VALUE"""),45460.66666666667)</f>
        <v>45460.66667</v>
      </c>
      <c r="N117" s="1">
        <f>IFERROR(__xludf.DUMMYFUNCTION("""COMPUTED_VALUE"""),1.6441223E7)</f>
        <v>16441223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IFERROR(__xludf.DUMMYFUNCTION("""COMPUTED_VALUE"""),4331.58)</f>
        <v>4331.58</v>
      </c>
      <c r="D118" s="2">
        <f>IFERROR(__xludf.DUMMYFUNCTION("""COMPUTED_VALUE"""),45461.66666666667)</f>
        <v>45461.66667</v>
      </c>
      <c r="E118" s="1">
        <f>IFERROR(__xludf.DUMMYFUNCTION("""COMPUTED_VALUE"""),4361.15)</f>
        <v>4361.15</v>
      </c>
      <c r="G118" s="2">
        <f>IFERROR(__xludf.DUMMYFUNCTION("""COMPUTED_VALUE"""),45461.66666666667)</f>
        <v>45461.66667</v>
      </c>
      <c r="H118" s="1">
        <f>IFERROR(__xludf.DUMMYFUNCTION("""COMPUTED_VALUE"""),4317.41)</f>
        <v>4317.41</v>
      </c>
      <c r="J118" s="2">
        <f>IFERROR(__xludf.DUMMYFUNCTION("""COMPUTED_VALUE"""),45461.66666666667)</f>
        <v>45461.66667</v>
      </c>
      <c r="K118" s="1">
        <f>IFERROR(__xludf.DUMMYFUNCTION("""COMPUTED_VALUE"""),4358.64)</f>
        <v>4358.64</v>
      </c>
      <c r="M118" s="2">
        <f>IFERROR(__xludf.DUMMYFUNCTION("""COMPUTED_VALUE"""),45461.66666666667)</f>
        <v>45461.66667</v>
      </c>
      <c r="N118" s="1">
        <f>IFERROR(__xludf.DUMMYFUNCTION("""COMPUTED_VALUE"""),1.7310444E7)</f>
        <v>17310444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IFERROR(__xludf.DUMMYFUNCTION("""COMPUTED_VALUE"""),4355.61)</f>
        <v>4355.61</v>
      </c>
      <c r="D119" s="2">
        <f>IFERROR(__xludf.DUMMYFUNCTION("""COMPUTED_VALUE"""),45463.66666666667)</f>
        <v>45463.66667</v>
      </c>
      <c r="E119" s="1">
        <f>IFERROR(__xludf.DUMMYFUNCTION("""COMPUTED_VALUE"""),4397.31)</f>
        <v>4397.31</v>
      </c>
      <c r="G119" s="2">
        <f>IFERROR(__xludf.DUMMYFUNCTION("""COMPUTED_VALUE"""),45463.66666666667)</f>
        <v>45463.66667</v>
      </c>
      <c r="H119" s="1">
        <f>IFERROR(__xludf.DUMMYFUNCTION("""COMPUTED_VALUE"""),4351.32)</f>
        <v>4351.32</v>
      </c>
      <c r="J119" s="2">
        <f>IFERROR(__xludf.DUMMYFUNCTION("""COMPUTED_VALUE"""),45463.66666666667)</f>
        <v>45463.66667</v>
      </c>
      <c r="K119" s="1">
        <f>IFERROR(__xludf.DUMMYFUNCTION("""COMPUTED_VALUE"""),4373.05)</f>
        <v>4373.05</v>
      </c>
      <c r="M119" s="2">
        <f>IFERROR(__xludf.DUMMYFUNCTION("""COMPUTED_VALUE"""),45463.66666666667)</f>
        <v>45463.66667</v>
      </c>
      <c r="N119" s="1">
        <f>IFERROR(__xludf.DUMMYFUNCTION("""COMPUTED_VALUE"""),1.8637032E7)</f>
        <v>18637032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IFERROR(__xludf.DUMMYFUNCTION("""COMPUTED_VALUE"""),4372.44)</f>
        <v>4372.44</v>
      </c>
      <c r="D120" s="2">
        <f>IFERROR(__xludf.DUMMYFUNCTION("""COMPUTED_VALUE"""),45464.66666666667)</f>
        <v>45464.66667</v>
      </c>
      <c r="E120" s="1">
        <f>IFERROR(__xludf.DUMMYFUNCTION("""COMPUTED_VALUE"""),4372.44)</f>
        <v>4372.44</v>
      </c>
      <c r="G120" s="2">
        <f>IFERROR(__xludf.DUMMYFUNCTION("""COMPUTED_VALUE"""),45464.66666666667)</f>
        <v>45464.66667</v>
      </c>
      <c r="H120" s="1">
        <f>IFERROR(__xludf.DUMMYFUNCTION("""COMPUTED_VALUE"""),4321.72)</f>
        <v>4321.72</v>
      </c>
      <c r="J120" s="2">
        <f>IFERROR(__xludf.DUMMYFUNCTION("""COMPUTED_VALUE"""),45464.66666666667)</f>
        <v>45464.66667</v>
      </c>
      <c r="K120" s="1">
        <f>IFERROR(__xludf.DUMMYFUNCTION("""COMPUTED_VALUE"""),4338.11)</f>
        <v>4338.11</v>
      </c>
      <c r="M120" s="2">
        <f>IFERROR(__xludf.DUMMYFUNCTION("""COMPUTED_VALUE"""),45464.66666666667)</f>
        <v>45464.66667</v>
      </c>
      <c r="N120" s="1">
        <f>IFERROR(__xludf.DUMMYFUNCTION("""COMPUTED_VALUE"""),3.7908617E7)</f>
        <v>37908617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IFERROR(__xludf.DUMMYFUNCTION("""COMPUTED_VALUE"""),4348.04)</f>
        <v>4348.04</v>
      </c>
      <c r="D121" s="2">
        <f>IFERROR(__xludf.DUMMYFUNCTION("""COMPUTED_VALUE"""),45467.66666666667)</f>
        <v>45467.66667</v>
      </c>
      <c r="E121" s="1">
        <f>IFERROR(__xludf.DUMMYFUNCTION("""COMPUTED_VALUE"""),4421.69)</f>
        <v>4421.69</v>
      </c>
      <c r="G121" s="2">
        <f>IFERROR(__xludf.DUMMYFUNCTION("""COMPUTED_VALUE"""),45467.66666666667)</f>
        <v>45467.66667</v>
      </c>
      <c r="H121" s="1">
        <f>IFERROR(__xludf.DUMMYFUNCTION("""COMPUTED_VALUE"""),4336.56)</f>
        <v>4336.56</v>
      </c>
      <c r="J121" s="2">
        <f>IFERROR(__xludf.DUMMYFUNCTION("""COMPUTED_VALUE"""),45467.66666666667)</f>
        <v>45467.66667</v>
      </c>
      <c r="K121" s="1">
        <f>IFERROR(__xludf.DUMMYFUNCTION("""COMPUTED_VALUE"""),4376.23)</f>
        <v>4376.23</v>
      </c>
      <c r="M121" s="2">
        <f>IFERROR(__xludf.DUMMYFUNCTION("""COMPUTED_VALUE"""),45467.66666666667)</f>
        <v>45467.66667</v>
      </c>
      <c r="N121" s="1">
        <f>IFERROR(__xludf.DUMMYFUNCTION("""COMPUTED_VALUE"""),1.8618144E7)</f>
        <v>18618144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IFERROR(__xludf.DUMMYFUNCTION("""COMPUTED_VALUE"""),4370.56)</f>
        <v>4370.56</v>
      </c>
      <c r="D122" s="2">
        <f>IFERROR(__xludf.DUMMYFUNCTION("""COMPUTED_VALUE"""),45468.66666666667)</f>
        <v>45468.66667</v>
      </c>
      <c r="E122" s="1">
        <f>IFERROR(__xludf.DUMMYFUNCTION("""COMPUTED_VALUE"""),4370.56)</f>
        <v>4370.56</v>
      </c>
      <c r="G122" s="2">
        <f>IFERROR(__xludf.DUMMYFUNCTION("""COMPUTED_VALUE"""),45468.66666666667)</f>
        <v>45468.66667</v>
      </c>
      <c r="H122" s="1">
        <f>IFERROR(__xludf.DUMMYFUNCTION("""COMPUTED_VALUE"""),4291.31)</f>
        <v>4291.31</v>
      </c>
      <c r="J122" s="2">
        <f>IFERROR(__xludf.DUMMYFUNCTION("""COMPUTED_VALUE"""),45468.66666666667)</f>
        <v>45468.66667</v>
      </c>
      <c r="K122" s="1">
        <f>IFERROR(__xludf.DUMMYFUNCTION("""COMPUTED_VALUE"""),4322.68)</f>
        <v>4322.68</v>
      </c>
      <c r="M122" s="2">
        <f>IFERROR(__xludf.DUMMYFUNCTION("""COMPUTED_VALUE"""),45468.66666666667)</f>
        <v>45468.66667</v>
      </c>
      <c r="N122" s="1">
        <f>IFERROR(__xludf.DUMMYFUNCTION("""COMPUTED_VALUE"""),1.9901091E7)</f>
        <v>19901091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IFERROR(__xludf.DUMMYFUNCTION("""COMPUTED_VALUE"""),4315.62)</f>
        <v>4315.62</v>
      </c>
      <c r="D123" s="2">
        <f>IFERROR(__xludf.DUMMYFUNCTION("""COMPUTED_VALUE"""),45469.66666666667)</f>
        <v>45469.66667</v>
      </c>
      <c r="E123" s="1">
        <f>IFERROR(__xludf.DUMMYFUNCTION("""COMPUTED_VALUE"""),4327.68)</f>
        <v>4327.68</v>
      </c>
      <c r="G123" s="2">
        <f>IFERROR(__xludf.DUMMYFUNCTION("""COMPUTED_VALUE"""),45469.66666666667)</f>
        <v>45469.66667</v>
      </c>
      <c r="H123" s="1">
        <f>IFERROR(__xludf.DUMMYFUNCTION("""COMPUTED_VALUE"""),4278.12)</f>
        <v>4278.12</v>
      </c>
      <c r="J123" s="2">
        <f>IFERROR(__xludf.DUMMYFUNCTION("""COMPUTED_VALUE"""),45469.66666666667)</f>
        <v>45469.66667</v>
      </c>
      <c r="K123" s="1">
        <f>IFERROR(__xludf.DUMMYFUNCTION("""COMPUTED_VALUE"""),4324.38)</f>
        <v>4324.38</v>
      </c>
      <c r="M123" s="2">
        <f>IFERROR(__xludf.DUMMYFUNCTION("""COMPUTED_VALUE"""),45469.66666666667)</f>
        <v>45469.66667</v>
      </c>
      <c r="N123" s="1">
        <f>IFERROR(__xludf.DUMMYFUNCTION("""COMPUTED_VALUE"""),1.8255667E7)</f>
        <v>18255667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IFERROR(__xludf.DUMMYFUNCTION("""COMPUTED_VALUE"""),4323.31)</f>
        <v>4323.31</v>
      </c>
      <c r="D124" s="2">
        <f>IFERROR(__xludf.DUMMYFUNCTION("""COMPUTED_VALUE"""),45470.66666666667)</f>
        <v>45470.66667</v>
      </c>
      <c r="E124" s="1">
        <f>IFERROR(__xludf.DUMMYFUNCTION("""COMPUTED_VALUE"""),4344.63)</f>
        <v>4344.63</v>
      </c>
      <c r="G124" s="2">
        <f>IFERROR(__xludf.DUMMYFUNCTION("""COMPUTED_VALUE"""),45470.66666666667)</f>
        <v>45470.66667</v>
      </c>
      <c r="H124" s="1">
        <f>IFERROR(__xludf.DUMMYFUNCTION("""COMPUTED_VALUE"""),4301.0)</f>
        <v>4301</v>
      </c>
      <c r="J124" s="2">
        <f>IFERROR(__xludf.DUMMYFUNCTION("""COMPUTED_VALUE"""),45470.66666666667)</f>
        <v>45470.66667</v>
      </c>
      <c r="K124" s="1">
        <f>IFERROR(__xludf.DUMMYFUNCTION("""COMPUTED_VALUE"""),4325.47)</f>
        <v>4325.47</v>
      </c>
      <c r="M124" s="2">
        <f>IFERROR(__xludf.DUMMYFUNCTION("""COMPUTED_VALUE"""),45470.66666666667)</f>
        <v>45470.66667</v>
      </c>
      <c r="N124" s="1">
        <f>IFERROR(__xludf.DUMMYFUNCTION("""COMPUTED_VALUE"""),1.5597378E7)</f>
        <v>15597378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IFERROR(__xludf.DUMMYFUNCTION("""COMPUTED_VALUE"""),4334.26)</f>
        <v>4334.26</v>
      </c>
      <c r="D125" s="2">
        <f>IFERROR(__xludf.DUMMYFUNCTION("""COMPUTED_VALUE"""),45471.66666666667)</f>
        <v>45471.66667</v>
      </c>
      <c r="E125" s="1">
        <f>IFERROR(__xludf.DUMMYFUNCTION("""COMPUTED_VALUE"""),4383.04)</f>
        <v>4383.04</v>
      </c>
      <c r="G125" s="2">
        <f>IFERROR(__xludf.DUMMYFUNCTION("""COMPUTED_VALUE"""),45471.66666666667)</f>
        <v>45471.66667</v>
      </c>
      <c r="H125" s="1">
        <f>IFERROR(__xludf.DUMMYFUNCTION("""COMPUTED_VALUE"""),4302.81)</f>
        <v>4302.81</v>
      </c>
      <c r="J125" s="2">
        <f>IFERROR(__xludf.DUMMYFUNCTION("""COMPUTED_VALUE"""),45471.66666666667)</f>
        <v>45471.66667</v>
      </c>
      <c r="K125" s="1">
        <f>IFERROR(__xludf.DUMMYFUNCTION("""COMPUTED_VALUE"""),4337.3)</f>
        <v>4337.3</v>
      </c>
      <c r="M125" s="2">
        <f>IFERROR(__xludf.DUMMYFUNCTION("""COMPUTED_VALUE"""),45471.66666666667)</f>
        <v>45471.66667</v>
      </c>
      <c r="N125" s="1">
        <f>IFERROR(__xludf.DUMMYFUNCTION("""COMPUTED_VALUE"""),5.0608188E7)</f>
        <v>50608188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IFERROR(__xludf.DUMMYFUNCTION("""COMPUTED_VALUE"""),4352.76)</f>
        <v>4352.76</v>
      </c>
      <c r="D126" s="2">
        <f>IFERROR(__xludf.DUMMYFUNCTION("""COMPUTED_VALUE"""),45474.66666666667)</f>
        <v>45474.66667</v>
      </c>
      <c r="E126" s="1">
        <f>IFERROR(__xludf.DUMMYFUNCTION("""COMPUTED_VALUE"""),4361.6)</f>
        <v>4361.6</v>
      </c>
      <c r="G126" s="2">
        <f>IFERROR(__xludf.DUMMYFUNCTION("""COMPUTED_VALUE"""),45474.66666666667)</f>
        <v>45474.66667</v>
      </c>
      <c r="H126" s="1">
        <f>IFERROR(__xludf.DUMMYFUNCTION("""COMPUTED_VALUE"""),4245.03)</f>
        <v>4245.03</v>
      </c>
      <c r="J126" s="2">
        <f>IFERROR(__xludf.DUMMYFUNCTION("""COMPUTED_VALUE"""),45474.66666666667)</f>
        <v>45474.66667</v>
      </c>
      <c r="K126" s="1">
        <f>IFERROR(__xludf.DUMMYFUNCTION("""COMPUTED_VALUE"""),4255.89)</f>
        <v>4255.89</v>
      </c>
      <c r="M126" s="2">
        <f>IFERROR(__xludf.DUMMYFUNCTION("""COMPUTED_VALUE"""),45474.66666666667)</f>
        <v>45474.66667</v>
      </c>
      <c r="N126" s="1">
        <f>IFERROR(__xludf.DUMMYFUNCTION("""COMPUTED_VALUE"""),1.9296381E7)</f>
        <v>19296381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IFERROR(__xludf.DUMMYFUNCTION("""COMPUTED_VALUE"""),4237.43)</f>
        <v>4237.43</v>
      </c>
      <c r="D127" s="2">
        <f>IFERROR(__xludf.DUMMYFUNCTION("""COMPUTED_VALUE"""),45475.66666666667)</f>
        <v>45475.66667</v>
      </c>
      <c r="E127" s="1">
        <f>IFERROR(__xludf.DUMMYFUNCTION("""COMPUTED_VALUE"""),4258.88)</f>
        <v>4258.88</v>
      </c>
      <c r="G127" s="2">
        <f>IFERROR(__xludf.DUMMYFUNCTION("""COMPUTED_VALUE"""),45475.66666666667)</f>
        <v>45475.66667</v>
      </c>
      <c r="H127" s="1">
        <f>IFERROR(__xludf.DUMMYFUNCTION("""COMPUTED_VALUE"""),4224.81)</f>
        <v>4224.81</v>
      </c>
      <c r="J127" s="2">
        <f>IFERROR(__xludf.DUMMYFUNCTION("""COMPUTED_VALUE"""),45475.66666666667)</f>
        <v>45475.66667</v>
      </c>
      <c r="K127" s="1">
        <f>IFERROR(__xludf.DUMMYFUNCTION("""COMPUTED_VALUE"""),4247.8)</f>
        <v>4247.8</v>
      </c>
      <c r="M127" s="2">
        <f>IFERROR(__xludf.DUMMYFUNCTION("""COMPUTED_VALUE"""),45475.66666666667)</f>
        <v>45475.66667</v>
      </c>
      <c r="N127" s="1">
        <f>IFERROR(__xludf.DUMMYFUNCTION("""COMPUTED_VALUE"""),2.0043003E7)</f>
        <v>20043003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IFERROR(__xludf.DUMMYFUNCTION("""COMPUTED_VALUE"""),4251.19)</f>
        <v>4251.19</v>
      </c>
      <c r="D128" s="2">
        <f>IFERROR(__xludf.DUMMYFUNCTION("""COMPUTED_VALUE"""),45476.54166666667)</f>
        <v>45476.54167</v>
      </c>
      <c r="E128" s="1">
        <f>IFERROR(__xludf.DUMMYFUNCTION("""COMPUTED_VALUE"""),4285.31)</f>
        <v>4285.31</v>
      </c>
      <c r="G128" s="2">
        <f>IFERROR(__xludf.DUMMYFUNCTION("""COMPUTED_VALUE"""),45476.54166666667)</f>
        <v>45476.54167</v>
      </c>
      <c r="H128" s="1">
        <f>IFERROR(__xludf.DUMMYFUNCTION("""COMPUTED_VALUE"""),4250.69)</f>
        <v>4250.69</v>
      </c>
      <c r="J128" s="2">
        <f>IFERROR(__xludf.DUMMYFUNCTION("""COMPUTED_VALUE"""),45476.54166666667)</f>
        <v>45476.54167</v>
      </c>
      <c r="K128" s="1">
        <f>IFERROR(__xludf.DUMMYFUNCTION("""COMPUTED_VALUE"""),4275.46)</f>
        <v>4275.46</v>
      </c>
      <c r="M128" s="2">
        <f>IFERROR(__xludf.DUMMYFUNCTION("""COMPUTED_VALUE"""),45476.54166666667)</f>
        <v>45476.54167</v>
      </c>
      <c r="N128" s="1">
        <f>IFERROR(__xludf.DUMMYFUNCTION("""COMPUTED_VALUE"""),1.0540815E7)</f>
        <v>10540815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IFERROR(__xludf.DUMMYFUNCTION("""COMPUTED_VALUE"""),4279.72)</f>
        <v>4279.72</v>
      </c>
      <c r="D129" s="2">
        <f>IFERROR(__xludf.DUMMYFUNCTION("""COMPUTED_VALUE"""),45478.66666666667)</f>
        <v>45478.66667</v>
      </c>
      <c r="E129" s="1">
        <f>IFERROR(__xludf.DUMMYFUNCTION("""COMPUTED_VALUE"""),4280.15)</f>
        <v>4280.15</v>
      </c>
      <c r="G129" s="2">
        <f>IFERROR(__xludf.DUMMYFUNCTION("""COMPUTED_VALUE"""),45478.66666666667)</f>
        <v>45478.66667</v>
      </c>
      <c r="H129" s="1">
        <f>IFERROR(__xludf.DUMMYFUNCTION("""COMPUTED_VALUE"""),4205.35)</f>
        <v>4205.35</v>
      </c>
      <c r="J129" s="2">
        <f>IFERROR(__xludf.DUMMYFUNCTION("""COMPUTED_VALUE"""),45478.66666666667)</f>
        <v>45478.66667</v>
      </c>
      <c r="K129" s="1">
        <f>IFERROR(__xludf.DUMMYFUNCTION("""COMPUTED_VALUE"""),4226.72)</f>
        <v>4226.72</v>
      </c>
      <c r="M129" s="2">
        <f>IFERROR(__xludf.DUMMYFUNCTION("""COMPUTED_VALUE"""),45478.66666666667)</f>
        <v>45478.66667</v>
      </c>
      <c r="N129" s="1">
        <f>IFERROR(__xludf.DUMMYFUNCTION("""COMPUTED_VALUE"""),2.5769412E7)</f>
        <v>25769412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IFERROR(__xludf.DUMMYFUNCTION("""COMPUTED_VALUE"""),4235.57)</f>
        <v>4235.57</v>
      </c>
      <c r="D130" s="2">
        <f>IFERROR(__xludf.DUMMYFUNCTION("""COMPUTED_VALUE"""),45481.66666666667)</f>
        <v>45481.66667</v>
      </c>
      <c r="E130" s="1">
        <f>IFERROR(__xludf.DUMMYFUNCTION("""COMPUTED_VALUE"""),4273.07)</f>
        <v>4273.07</v>
      </c>
      <c r="G130" s="2">
        <f>IFERROR(__xludf.DUMMYFUNCTION("""COMPUTED_VALUE"""),45481.66666666667)</f>
        <v>45481.66667</v>
      </c>
      <c r="H130" s="1">
        <f>IFERROR(__xludf.DUMMYFUNCTION("""COMPUTED_VALUE"""),4221.63)</f>
        <v>4221.63</v>
      </c>
      <c r="J130" s="2">
        <f>IFERROR(__xludf.DUMMYFUNCTION("""COMPUTED_VALUE"""),45481.66666666667)</f>
        <v>45481.66667</v>
      </c>
      <c r="K130" s="1">
        <f>IFERROR(__xludf.DUMMYFUNCTION("""COMPUTED_VALUE"""),4230.99)</f>
        <v>4230.99</v>
      </c>
      <c r="M130" s="2">
        <f>IFERROR(__xludf.DUMMYFUNCTION("""COMPUTED_VALUE"""),45481.66666666667)</f>
        <v>45481.66667</v>
      </c>
      <c r="N130" s="1">
        <f>IFERROR(__xludf.DUMMYFUNCTION("""COMPUTED_VALUE"""),1.9061176E7)</f>
        <v>19061176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IFERROR(__xludf.DUMMYFUNCTION("""COMPUTED_VALUE"""),4226.49)</f>
        <v>4226.49</v>
      </c>
      <c r="D131" s="2">
        <f>IFERROR(__xludf.DUMMYFUNCTION("""COMPUTED_VALUE"""),45482.66666666667)</f>
        <v>45482.66667</v>
      </c>
      <c r="E131" s="1">
        <f>IFERROR(__xludf.DUMMYFUNCTION("""COMPUTED_VALUE"""),4232.53)</f>
        <v>4232.53</v>
      </c>
      <c r="G131" s="2">
        <f>IFERROR(__xludf.DUMMYFUNCTION("""COMPUTED_VALUE"""),45482.66666666667)</f>
        <v>45482.66667</v>
      </c>
      <c r="H131" s="1">
        <f>IFERROR(__xludf.DUMMYFUNCTION("""COMPUTED_VALUE"""),4190.29)</f>
        <v>4190.29</v>
      </c>
      <c r="J131" s="2">
        <f>IFERROR(__xludf.DUMMYFUNCTION("""COMPUTED_VALUE"""),45482.66666666667)</f>
        <v>45482.66667</v>
      </c>
      <c r="K131" s="1">
        <f>IFERROR(__xludf.DUMMYFUNCTION("""COMPUTED_VALUE"""),4192.46)</f>
        <v>4192.46</v>
      </c>
      <c r="M131" s="2">
        <f>IFERROR(__xludf.DUMMYFUNCTION("""COMPUTED_VALUE"""),45482.66666666667)</f>
        <v>45482.66667</v>
      </c>
      <c r="N131" s="1">
        <f>IFERROR(__xludf.DUMMYFUNCTION("""COMPUTED_VALUE"""),1.7414853E7)</f>
        <v>17414853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IFERROR(__xludf.DUMMYFUNCTION("""COMPUTED_VALUE"""),4198.97)</f>
        <v>4198.97</v>
      </c>
      <c r="D132" s="2">
        <f>IFERROR(__xludf.DUMMYFUNCTION("""COMPUTED_VALUE"""),45483.66666666667)</f>
        <v>45483.66667</v>
      </c>
      <c r="E132" s="1">
        <f>IFERROR(__xludf.DUMMYFUNCTION("""COMPUTED_VALUE"""),4231.68)</f>
        <v>4231.68</v>
      </c>
      <c r="G132" s="2">
        <f>IFERROR(__xludf.DUMMYFUNCTION("""COMPUTED_VALUE"""),45483.66666666667)</f>
        <v>45483.66667</v>
      </c>
      <c r="H132" s="1">
        <f>IFERROR(__xludf.DUMMYFUNCTION("""COMPUTED_VALUE"""),4177.68)</f>
        <v>4177.68</v>
      </c>
      <c r="J132" s="2">
        <f>IFERROR(__xludf.DUMMYFUNCTION("""COMPUTED_VALUE"""),45483.66666666667)</f>
        <v>45483.66667</v>
      </c>
      <c r="K132" s="1">
        <f>IFERROR(__xludf.DUMMYFUNCTION("""COMPUTED_VALUE"""),4230.16)</f>
        <v>4230.16</v>
      </c>
      <c r="M132" s="2">
        <f>IFERROR(__xludf.DUMMYFUNCTION("""COMPUTED_VALUE"""),45483.66666666667)</f>
        <v>45483.66667</v>
      </c>
      <c r="N132" s="1">
        <f>IFERROR(__xludf.DUMMYFUNCTION("""COMPUTED_VALUE"""),1.8339897E7)</f>
        <v>18339897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IFERROR(__xludf.DUMMYFUNCTION("""COMPUTED_VALUE"""),4239.88)</f>
        <v>4239.88</v>
      </c>
      <c r="D133" s="2">
        <f>IFERROR(__xludf.DUMMYFUNCTION("""COMPUTED_VALUE"""),45484.66666666667)</f>
        <v>45484.66667</v>
      </c>
      <c r="E133" s="1">
        <f>IFERROR(__xludf.DUMMYFUNCTION("""COMPUTED_VALUE"""),4329.3)</f>
        <v>4329.3</v>
      </c>
      <c r="G133" s="2">
        <f>IFERROR(__xludf.DUMMYFUNCTION("""COMPUTED_VALUE"""),45484.66666666667)</f>
        <v>45484.66667</v>
      </c>
      <c r="H133" s="1">
        <f>IFERROR(__xludf.DUMMYFUNCTION("""COMPUTED_VALUE"""),4239.88)</f>
        <v>4239.88</v>
      </c>
      <c r="J133" s="2">
        <f>IFERROR(__xludf.DUMMYFUNCTION("""COMPUTED_VALUE"""),45484.66666666667)</f>
        <v>45484.66667</v>
      </c>
      <c r="K133" s="1">
        <f>IFERROR(__xludf.DUMMYFUNCTION("""COMPUTED_VALUE"""),4305.37)</f>
        <v>4305.37</v>
      </c>
      <c r="M133" s="2">
        <f>IFERROR(__xludf.DUMMYFUNCTION("""COMPUTED_VALUE"""),45484.66666666667)</f>
        <v>45484.66667</v>
      </c>
      <c r="N133" s="1">
        <f>IFERROR(__xludf.DUMMYFUNCTION("""COMPUTED_VALUE"""),2.2232431E7)</f>
        <v>22232431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IFERROR(__xludf.DUMMYFUNCTION("""COMPUTED_VALUE"""),4321.81)</f>
        <v>4321.81</v>
      </c>
      <c r="D134" s="2">
        <f>IFERROR(__xludf.DUMMYFUNCTION("""COMPUTED_VALUE"""),45485.66666666667)</f>
        <v>45485.66667</v>
      </c>
      <c r="E134" s="1">
        <f>IFERROR(__xludf.DUMMYFUNCTION("""COMPUTED_VALUE"""),4379.03)</f>
        <v>4379.03</v>
      </c>
      <c r="G134" s="2">
        <f>IFERROR(__xludf.DUMMYFUNCTION("""COMPUTED_VALUE"""),45485.66666666667)</f>
        <v>45485.66667</v>
      </c>
      <c r="H134" s="1">
        <f>IFERROR(__xludf.DUMMYFUNCTION("""COMPUTED_VALUE"""),4320.95)</f>
        <v>4320.95</v>
      </c>
      <c r="J134" s="2">
        <f>IFERROR(__xludf.DUMMYFUNCTION("""COMPUTED_VALUE"""),45485.66666666667)</f>
        <v>45485.66667</v>
      </c>
      <c r="K134" s="1">
        <f>IFERROR(__xludf.DUMMYFUNCTION("""COMPUTED_VALUE"""),4348.17)</f>
        <v>4348.17</v>
      </c>
      <c r="M134" s="2">
        <f>IFERROR(__xludf.DUMMYFUNCTION("""COMPUTED_VALUE"""),45485.66666666667)</f>
        <v>45485.66667</v>
      </c>
      <c r="N134" s="1">
        <f>IFERROR(__xludf.DUMMYFUNCTION("""COMPUTED_VALUE"""),1.7408367E7)</f>
        <v>17408367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IFERROR(__xludf.DUMMYFUNCTION("""COMPUTED_VALUE"""),4352.24)</f>
        <v>4352.24</v>
      </c>
      <c r="D135" s="2">
        <f>IFERROR(__xludf.DUMMYFUNCTION("""COMPUTED_VALUE"""),45488.66666666667)</f>
        <v>45488.66667</v>
      </c>
      <c r="E135" s="1">
        <f>IFERROR(__xludf.DUMMYFUNCTION("""COMPUTED_VALUE"""),4458.28)</f>
        <v>4458.28</v>
      </c>
      <c r="G135" s="2">
        <f>IFERROR(__xludf.DUMMYFUNCTION("""COMPUTED_VALUE"""),45488.66666666667)</f>
        <v>45488.66667</v>
      </c>
      <c r="H135" s="1">
        <f>IFERROR(__xludf.DUMMYFUNCTION("""COMPUTED_VALUE"""),4352.24)</f>
        <v>4352.24</v>
      </c>
      <c r="J135" s="2">
        <f>IFERROR(__xludf.DUMMYFUNCTION("""COMPUTED_VALUE"""),45488.66666666667)</f>
        <v>45488.66667</v>
      </c>
      <c r="K135" s="1">
        <f>IFERROR(__xludf.DUMMYFUNCTION("""COMPUTED_VALUE"""),4440.94)</f>
        <v>4440.94</v>
      </c>
      <c r="M135" s="2">
        <f>IFERROR(__xludf.DUMMYFUNCTION("""COMPUTED_VALUE"""),45488.66666666667)</f>
        <v>45488.66667</v>
      </c>
      <c r="N135" s="1">
        <f>IFERROR(__xludf.DUMMYFUNCTION("""COMPUTED_VALUE"""),1.8162093E7)</f>
        <v>18162093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IFERROR(__xludf.DUMMYFUNCTION("""COMPUTED_VALUE"""),4450.22)</f>
        <v>4450.22</v>
      </c>
      <c r="D136" s="2">
        <f>IFERROR(__xludf.DUMMYFUNCTION("""COMPUTED_VALUE"""),45489.66666666667)</f>
        <v>45489.66667</v>
      </c>
      <c r="E136" s="1">
        <f>IFERROR(__xludf.DUMMYFUNCTION("""COMPUTED_VALUE"""),4605.72)</f>
        <v>4605.72</v>
      </c>
      <c r="G136" s="2">
        <f>IFERROR(__xludf.DUMMYFUNCTION("""COMPUTED_VALUE"""),45489.66666666667)</f>
        <v>45489.66667</v>
      </c>
      <c r="H136" s="1">
        <f>IFERROR(__xludf.DUMMYFUNCTION("""COMPUTED_VALUE"""),4429.26)</f>
        <v>4429.26</v>
      </c>
      <c r="J136" s="2">
        <f>IFERROR(__xludf.DUMMYFUNCTION("""COMPUTED_VALUE"""),45489.66666666667)</f>
        <v>45489.66667</v>
      </c>
      <c r="K136" s="1">
        <f>IFERROR(__xludf.DUMMYFUNCTION("""COMPUTED_VALUE"""),4592.51)</f>
        <v>4592.51</v>
      </c>
      <c r="M136" s="2">
        <f>IFERROR(__xludf.DUMMYFUNCTION("""COMPUTED_VALUE"""),45489.66666666667)</f>
        <v>45489.66667</v>
      </c>
      <c r="N136" s="1">
        <f>IFERROR(__xludf.DUMMYFUNCTION("""COMPUTED_VALUE"""),1.9686389E7)</f>
        <v>19686389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IFERROR(__xludf.DUMMYFUNCTION("""COMPUTED_VALUE"""),4577.35)</f>
        <v>4577.35</v>
      </c>
      <c r="D137" s="2">
        <f>IFERROR(__xludf.DUMMYFUNCTION("""COMPUTED_VALUE"""),45490.66666666667)</f>
        <v>45490.66667</v>
      </c>
      <c r="E137" s="1">
        <f>IFERROR(__xludf.DUMMYFUNCTION("""COMPUTED_VALUE"""),4628.67)</f>
        <v>4628.67</v>
      </c>
      <c r="G137" s="2">
        <f>IFERROR(__xludf.DUMMYFUNCTION("""COMPUTED_VALUE"""),45490.66666666667)</f>
        <v>45490.66667</v>
      </c>
      <c r="H137" s="1">
        <f>IFERROR(__xludf.DUMMYFUNCTION("""COMPUTED_VALUE"""),4571.56)</f>
        <v>4571.56</v>
      </c>
      <c r="J137" s="2">
        <f>IFERROR(__xludf.DUMMYFUNCTION("""COMPUTED_VALUE"""),45490.66666666667)</f>
        <v>45490.66667</v>
      </c>
      <c r="K137" s="1">
        <f>IFERROR(__xludf.DUMMYFUNCTION("""COMPUTED_VALUE"""),4592.76)</f>
        <v>4592.76</v>
      </c>
      <c r="M137" s="2">
        <f>IFERROR(__xludf.DUMMYFUNCTION("""COMPUTED_VALUE"""),45490.66666666667)</f>
        <v>45490.66667</v>
      </c>
      <c r="N137" s="1">
        <f>IFERROR(__xludf.DUMMYFUNCTION("""COMPUTED_VALUE"""),2.177445E7)</f>
        <v>21774450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IFERROR(__xludf.DUMMYFUNCTION("""COMPUTED_VALUE"""),4575.94)</f>
        <v>4575.94</v>
      </c>
      <c r="D138" s="2">
        <f>IFERROR(__xludf.DUMMYFUNCTION("""COMPUTED_VALUE"""),45491.66666666667)</f>
        <v>45491.66667</v>
      </c>
      <c r="E138" s="1">
        <f>IFERROR(__xludf.DUMMYFUNCTION("""COMPUTED_VALUE"""),4702.03)</f>
        <v>4702.03</v>
      </c>
      <c r="G138" s="2">
        <f>IFERROR(__xludf.DUMMYFUNCTION("""COMPUTED_VALUE"""),45491.66666666667)</f>
        <v>45491.66667</v>
      </c>
      <c r="H138" s="1">
        <f>IFERROR(__xludf.DUMMYFUNCTION("""COMPUTED_VALUE"""),4573.91)</f>
        <v>4573.91</v>
      </c>
      <c r="J138" s="2">
        <f>IFERROR(__xludf.DUMMYFUNCTION("""COMPUTED_VALUE"""),45491.66666666667)</f>
        <v>45491.66667</v>
      </c>
      <c r="K138" s="1">
        <f>IFERROR(__xludf.DUMMYFUNCTION("""COMPUTED_VALUE"""),4574.62)</f>
        <v>4574.62</v>
      </c>
      <c r="M138" s="2">
        <f>IFERROR(__xludf.DUMMYFUNCTION("""COMPUTED_VALUE"""),45491.66666666667)</f>
        <v>45491.66667</v>
      </c>
      <c r="N138" s="1">
        <f>IFERROR(__xludf.DUMMYFUNCTION("""COMPUTED_VALUE"""),2.0393067E7)</f>
        <v>20393067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IFERROR(__xludf.DUMMYFUNCTION("""COMPUTED_VALUE"""),4579.08)</f>
        <v>4579.08</v>
      </c>
      <c r="D139" s="2">
        <f>IFERROR(__xludf.DUMMYFUNCTION("""COMPUTED_VALUE"""),45492.66666666667)</f>
        <v>45492.66667</v>
      </c>
      <c r="E139" s="1">
        <f>IFERROR(__xludf.DUMMYFUNCTION("""COMPUTED_VALUE"""),4586.0)</f>
        <v>4586</v>
      </c>
      <c r="G139" s="2">
        <f>IFERROR(__xludf.DUMMYFUNCTION("""COMPUTED_VALUE"""),45492.66666666667)</f>
        <v>45492.66667</v>
      </c>
      <c r="H139" s="1">
        <f>IFERROR(__xludf.DUMMYFUNCTION("""COMPUTED_VALUE"""),4491.19)</f>
        <v>4491.19</v>
      </c>
      <c r="J139" s="2">
        <f>IFERROR(__xludf.DUMMYFUNCTION("""COMPUTED_VALUE"""),45492.66666666667)</f>
        <v>45492.66667</v>
      </c>
      <c r="K139" s="1">
        <f>IFERROR(__xludf.DUMMYFUNCTION("""COMPUTED_VALUE"""),4499.24)</f>
        <v>4499.24</v>
      </c>
      <c r="M139" s="2">
        <f>IFERROR(__xludf.DUMMYFUNCTION("""COMPUTED_VALUE"""),45492.66666666667)</f>
        <v>45492.66667</v>
      </c>
      <c r="N139" s="1">
        <f>IFERROR(__xludf.DUMMYFUNCTION("""COMPUTED_VALUE"""),2.0083589E7)</f>
        <v>20083589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IFERROR(__xludf.DUMMYFUNCTION("""COMPUTED_VALUE"""),4507.7)</f>
        <v>4507.7</v>
      </c>
      <c r="D140" s="2">
        <f>IFERROR(__xludf.DUMMYFUNCTION("""COMPUTED_VALUE"""),45495.66666666667)</f>
        <v>45495.66667</v>
      </c>
      <c r="E140" s="1">
        <f>IFERROR(__xludf.DUMMYFUNCTION("""COMPUTED_VALUE"""),4519.24)</f>
        <v>4519.24</v>
      </c>
      <c r="G140" s="2">
        <f>IFERROR(__xludf.DUMMYFUNCTION("""COMPUTED_VALUE"""),45495.66666666667)</f>
        <v>45495.66667</v>
      </c>
      <c r="H140" s="1">
        <f>IFERROR(__xludf.DUMMYFUNCTION("""COMPUTED_VALUE"""),4435.6)</f>
        <v>4435.6</v>
      </c>
      <c r="J140" s="2">
        <f>IFERROR(__xludf.DUMMYFUNCTION("""COMPUTED_VALUE"""),45495.66666666667)</f>
        <v>45495.66667</v>
      </c>
      <c r="K140" s="1">
        <f>IFERROR(__xludf.DUMMYFUNCTION("""COMPUTED_VALUE"""),4518.62)</f>
        <v>4518.62</v>
      </c>
      <c r="M140" s="2">
        <f>IFERROR(__xludf.DUMMYFUNCTION("""COMPUTED_VALUE"""),45495.66666666667)</f>
        <v>45495.66667</v>
      </c>
      <c r="N140" s="1">
        <f>IFERROR(__xludf.DUMMYFUNCTION("""COMPUTED_VALUE"""),1.6023763E7)</f>
        <v>16023763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IFERROR(__xludf.DUMMYFUNCTION("""COMPUTED_VALUE"""),4453.02)</f>
        <v>4453.02</v>
      </c>
      <c r="D141" s="2">
        <f>IFERROR(__xludf.DUMMYFUNCTION("""COMPUTED_VALUE"""),45496.66666666667)</f>
        <v>45496.66667</v>
      </c>
      <c r="E141" s="1">
        <f>IFERROR(__xludf.DUMMYFUNCTION("""COMPUTED_VALUE"""),4459.94)</f>
        <v>4459.94</v>
      </c>
      <c r="G141" s="2">
        <f>IFERROR(__xludf.DUMMYFUNCTION("""COMPUTED_VALUE"""),45496.66666666667)</f>
        <v>45496.66667</v>
      </c>
      <c r="H141" s="1">
        <f>IFERROR(__xludf.DUMMYFUNCTION("""COMPUTED_VALUE"""),4379.28)</f>
        <v>4379.28</v>
      </c>
      <c r="J141" s="2">
        <f>IFERROR(__xludf.DUMMYFUNCTION("""COMPUTED_VALUE"""),45496.66666666667)</f>
        <v>45496.66667</v>
      </c>
      <c r="K141" s="1">
        <f>IFERROR(__xludf.DUMMYFUNCTION("""COMPUTED_VALUE"""),4397.16)</f>
        <v>4397.16</v>
      </c>
      <c r="M141" s="2">
        <f>IFERROR(__xludf.DUMMYFUNCTION("""COMPUTED_VALUE"""),45496.66666666667)</f>
        <v>45496.66667</v>
      </c>
      <c r="N141" s="1">
        <f>IFERROR(__xludf.DUMMYFUNCTION("""COMPUTED_VALUE"""),2.0007874E7)</f>
        <v>20007874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IFERROR(__xludf.DUMMYFUNCTION("""COMPUTED_VALUE"""),4385.64)</f>
        <v>4385.64</v>
      </c>
      <c r="D142" s="2">
        <f>IFERROR(__xludf.DUMMYFUNCTION("""COMPUTED_VALUE"""),45497.66666666667)</f>
        <v>45497.66667</v>
      </c>
      <c r="E142" s="1">
        <f>IFERROR(__xludf.DUMMYFUNCTION("""COMPUTED_VALUE"""),4385.64)</f>
        <v>4385.64</v>
      </c>
      <c r="G142" s="2">
        <f>IFERROR(__xludf.DUMMYFUNCTION("""COMPUTED_VALUE"""),45497.66666666667)</f>
        <v>45497.66667</v>
      </c>
      <c r="H142" s="1">
        <f>IFERROR(__xludf.DUMMYFUNCTION("""COMPUTED_VALUE"""),4316.74)</f>
        <v>4316.74</v>
      </c>
      <c r="J142" s="2">
        <f>IFERROR(__xludf.DUMMYFUNCTION("""COMPUTED_VALUE"""),45497.66666666667)</f>
        <v>45497.66667</v>
      </c>
      <c r="K142" s="1">
        <f>IFERROR(__xludf.DUMMYFUNCTION("""COMPUTED_VALUE"""),4329.64)</f>
        <v>4329.64</v>
      </c>
      <c r="M142" s="2">
        <f>IFERROR(__xludf.DUMMYFUNCTION("""COMPUTED_VALUE"""),45497.66666666667)</f>
        <v>45497.66667</v>
      </c>
      <c r="N142" s="1">
        <f>IFERROR(__xludf.DUMMYFUNCTION("""COMPUTED_VALUE"""),2.4500094E7)</f>
        <v>24500094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IFERROR(__xludf.DUMMYFUNCTION("""COMPUTED_VALUE"""),4325.87)</f>
        <v>4325.87</v>
      </c>
      <c r="D143" s="2">
        <f>IFERROR(__xludf.DUMMYFUNCTION("""COMPUTED_VALUE"""),45498.66666666667)</f>
        <v>45498.66667</v>
      </c>
      <c r="E143" s="1">
        <f>IFERROR(__xludf.DUMMYFUNCTION("""COMPUTED_VALUE"""),4467.45)</f>
        <v>4467.45</v>
      </c>
      <c r="G143" s="2">
        <f>IFERROR(__xludf.DUMMYFUNCTION("""COMPUTED_VALUE"""),45498.66666666667)</f>
        <v>45498.66667</v>
      </c>
      <c r="H143" s="1">
        <f>IFERROR(__xludf.DUMMYFUNCTION("""COMPUTED_VALUE"""),4325.87)</f>
        <v>4325.87</v>
      </c>
      <c r="J143" s="2">
        <f>IFERROR(__xludf.DUMMYFUNCTION("""COMPUTED_VALUE"""),45498.66666666667)</f>
        <v>45498.66667</v>
      </c>
      <c r="K143" s="1">
        <f>IFERROR(__xludf.DUMMYFUNCTION("""COMPUTED_VALUE"""),4415.27)</f>
        <v>4415.27</v>
      </c>
      <c r="M143" s="2">
        <f>IFERROR(__xludf.DUMMYFUNCTION("""COMPUTED_VALUE"""),45498.66666666667)</f>
        <v>45498.66667</v>
      </c>
      <c r="N143" s="1">
        <f>IFERROR(__xludf.DUMMYFUNCTION("""COMPUTED_VALUE"""),2.1548592E7)</f>
        <v>21548592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IFERROR(__xludf.DUMMYFUNCTION("""COMPUTED_VALUE"""),4457.97)</f>
        <v>4457.97</v>
      </c>
      <c r="D144" s="2">
        <f>IFERROR(__xludf.DUMMYFUNCTION("""COMPUTED_VALUE"""),45499.66666666667)</f>
        <v>45499.66667</v>
      </c>
      <c r="E144" s="1">
        <f>IFERROR(__xludf.DUMMYFUNCTION("""COMPUTED_VALUE"""),4519.42)</f>
        <v>4519.42</v>
      </c>
      <c r="G144" s="2">
        <f>IFERROR(__xludf.DUMMYFUNCTION("""COMPUTED_VALUE"""),45499.66666666667)</f>
        <v>45499.66667</v>
      </c>
      <c r="H144" s="1">
        <f>IFERROR(__xludf.DUMMYFUNCTION("""COMPUTED_VALUE"""),4449.82)</f>
        <v>4449.82</v>
      </c>
      <c r="J144" s="2">
        <f>IFERROR(__xludf.DUMMYFUNCTION("""COMPUTED_VALUE"""),45499.66666666667)</f>
        <v>45499.66667</v>
      </c>
      <c r="K144" s="1">
        <f>IFERROR(__xludf.DUMMYFUNCTION("""COMPUTED_VALUE"""),4487.89)</f>
        <v>4487.89</v>
      </c>
      <c r="M144" s="2">
        <f>IFERROR(__xludf.DUMMYFUNCTION("""COMPUTED_VALUE"""),45499.66666666667)</f>
        <v>45499.66667</v>
      </c>
      <c r="N144" s="1">
        <f>IFERROR(__xludf.DUMMYFUNCTION("""COMPUTED_VALUE"""),1.7579338E7)</f>
        <v>17579338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IFERROR(__xludf.DUMMYFUNCTION("""COMPUTED_VALUE"""),4481.32)</f>
        <v>4481.32</v>
      </c>
      <c r="D145" s="2">
        <f>IFERROR(__xludf.DUMMYFUNCTION("""COMPUTED_VALUE"""),45502.66666666667)</f>
        <v>45502.66667</v>
      </c>
      <c r="E145" s="1">
        <f>IFERROR(__xludf.DUMMYFUNCTION("""COMPUTED_VALUE"""),4490.63)</f>
        <v>4490.63</v>
      </c>
      <c r="G145" s="2">
        <f>IFERROR(__xludf.DUMMYFUNCTION("""COMPUTED_VALUE"""),45502.66666666667)</f>
        <v>45502.66667</v>
      </c>
      <c r="H145" s="1">
        <f>IFERROR(__xludf.DUMMYFUNCTION("""COMPUTED_VALUE"""),4406.45)</f>
        <v>4406.45</v>
      </c>
      <c r="J145" s="2">
        <f>IFERROR(__xludf.DUMMYFUNCTION("""COMPUTED_VALUE"""),45502.66666666667)</f>
        <v>45502.66667</v>
      </c>
      <c r="K145" s="1">
        <f>IFERROR(__xludf.DUMMYFUNCTION("""COMPUTED_VALUE"""),4424.21)</f>
        <v>4424.21</v>
      </c>
      <c r="M145" s="2">
        <f>IFERROR(__xludf.DUMMYFUNCTION("""COMPUTED_VALUE"""),45502.66666666667)</f>
        <v>45502.66667</v>
      </c>
      <c r="N145" s="1">
        <f>IFERROR(__xludf.DUMMYFUNCTION("""COMPUTED_VALUE"""),1.9713088E7)</f>
        <v>19713088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IFERROR(__xludf.DUMMYFUNCTION("""COMPUTED_VALUE"""),4412.86)</f>
        <v>4412.86</v>
      </c>
      <c r="D146" s="2">
        <f>IFERROR(__xludf.DUMMYFUNCTION("""COMPUTED_VALUE"""),45503.66666666667)</f>
        <v>45503.66667</v>
      </c>
      <c r="E146" s="1">
        <f>IFERROR(__xludf.DUMMYFUNCTION("""COMPUTED_VALUE"""),4417.43)</f>
        <v>4417.43</v>
      </c>
      <c r="G146" s="2">
        <f>IFERROR(__xludf.DUMMYFUNCTION("""COMPUTED_VALUE"""),45503.66666666667)</f>
        <v>45503.66667</v>
      </c>
      <c r="H146" s="1">
        <f>IFERROR(__xludf.DUMMYFUNCTION("""COMPUTED_VALUE"""),4374.78)</f>
        <v>4374.78</v>
      </c>
      <c r="J146" s="2">
        <f>IFERROR(__xludf.DUMMYFUNCTION("""COMPUTED_VALUE"""),45503.66666666667)</f>
        <v>45503.66667</v>
      </c>
      <c r="K146" s="1">
        <f>IFERROR(__xludf.DUMMYFUNCTION("""COMPUTED_VALUE"""),4380.91)</f>
        <v>4380.91</v>
      </c>
      <c r="M146" s="2">
        <f>IFERROR(__xludf.DUMMYFUNCTION("""COMPUTED_VALUE"""),45503.66666666667)</f>
        <v>45503.66667</v>
      </c>
      <c r="N146" s="1">
        <f>IFERROR(__xludf.DUMMYFUNCTION("""COMPUTED_VALUE"""),2.4331008E7)</f>
        <v>24331008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IFERROR(__xludf.DUMMYFUNCTION("""COMPUTED_VALUE"""),4398.88)</f>
        <v>4398.88</v>
      </c>
      <c r="D147" s="2">
        <f>IFERROR(__xludf.DUMMYFUNCTION("""COMPUTED_VALUE"""),45504.66666666667)</f>
        <v>45504.66667</v>
      </c>
      <c r="E147" s="1">
        <f>IFERROR(__xludf.DUMMYFUNCTION("""COMPUTED_VALUE"""),4473.77)</f>
        <v>4473.77</v>
      </c>
      <c r="G147" s="2">
        <f>IFERROR(__xludf.DUMMYFUNCTION("""COMPUTED_VALUE"""),45504.66666666667)</f>
        <v>45504.66667</v>
      </c>
      <c r="H147" s="1">
        <f>IFERROR(__xludf.DUMMYFUNCTION("""COMPUTED_VALUE"""),4383.49)</f>
        <v>4383.49</v>
      </c>
      <c r="J147" s="2">
        <f>IFERROR(__xludf.DUMMYFUNCTION("""COMPUTED_VALUE"""),45504.66666666667)</f>
        <v>45504.66667</v>
      </c>
      <c r="K147" s="1">
        <f>IFERROR(__xludf.DUMMYFUNCTION("""COMPUTED_VALUE"""),4419.77)</f>
        <v>4419.77</v>
      </c>
      <c r="M147" s="2">
        <f>IFERROR(__xludf.DUMMYFUNCTION("""COMPUTED_VALUE"""),45504.66666666667)</f>
        <v>45504.66667</v>
      </c>
      <c r="N147" s="1">
        <f>IFERROR(__xludf.DUMMYFUNCTION("""COMPUTED_VALUE"""),3.0773573E7)</f>
        <v>30773573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IFERROR(__xludf.DUMMYFUNCTION("""COMPUTED_VALUE"""),4416.84)</f>
        <v>4416.84</v>
      </c>
      <c r="D148" s="2">
        <f>IFERROR(__xludf.DUMMYFUNCTION("""COMPUTED_VALUE"""),45505.66666666667)</f>
        <v>45505.66667</v>
      </c>
      <c r="E148" s="1">
        <f>IFERROR(__xludf.DUMMYFUNCTION("""COMPUTED_VALUE"""),4479.88)</f>
        <v>4479.88</v>
      </c>
      <c r="G148" s="2">
        <f>IFERROR(__xludf.DUMMYFUNCTION("""COMPUTED_VALUE"""),45505.66666666667)</f>
        <v>45505.66667</v>
      </c>
      <c r="H148" s="1">
        <f>IFERROR(__xludf.DUMMYFUNCTION("""COMPUTED_VALUE"""),4263.45)</f>
        <v>4263.45</v>
      </c>
      <c r="J148" s="2">
        <f>IFERROR(__xludf.DUMMYFUNCTION("""COMPUTED_VALUE"""),45505.66666666667)</f>
        <v>45505.66667</v>
      </c>
      <c r="K148" s="1">
        <f>IFERROR(__xludf.DUMMYFUNCTION("""COMPUTED_VALUE"""),4293.13)</f>
        <v>4293.13</v>
      </c>
      <c r="M148" s="2">
        <f>IFERROR(__xludf.DUMMYFUNCTION("""COMPUTED_VALUE"""),45505.66666666667)</f>
        <v>45505.66667</v>
      </c>
      <c r="N148" s="1">
        <f>IFERROR(__xludf.DUMMYFUNCTION("""COMPUTED_VALUE"""),3.1087714E7)</f>
        <v>31087714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IFERROR(__xludf.DUMMYFUNCTION("""COMPUTED_VALUE"""),4235.51)</f>
        <v>4235.51</v>
      </c>
      <c r="D149" s="2">
        <f>IFERROR(__xludf.DUMMYFUNCTION("""COMPUTED_VALUE"""),45506.66666666667)</f>
        <v>45506.66667</v>
      </c>
      <c r="E149" s="1">
        <f>IFERROR(__xludf.DUMMYFUNCTION("""COMPUTED_VALUE"""),4235.51)</f>
        <v>4235.51</v>
      </c>
      <c r="G149" s="2">
        <f>IFERROR(__xludf.DUMMYFUNCTION("""COMPUTED_VALUE"""),45506.66666666667)</f>
        <v>45506.66667</v>
      </c>
      <c r="H149" s="1">
        <f>IFERROR(__xludf.DUMMYFUNCTION("""COMPUTED_VALUE"""),4152.0)</f>
        <v>4152</v>
      </c>
      <c r="J149" s="2">
        <f>IFERROR(__xludf.DUMMYFUNCTION("""COMPUTED_VALUE"""),45506.66666666667)</f>
        <v>45506.66667</v>
      </c>
      <c r="K149" s="1">
        <f>IFERROR(__xludf.DUMMYFUNCTION("""COMPUTED_VALUE"""),4176.43)</f>
        <v>4176.43</v>
      </c>
      <c r="M149" s="2">
        <f>IFERROR(__xludf.DUMMYFUNCTION("""COMPUTED_VALUE"""),45506.66666666667)</f>
        <v>45506.66667</v>
      </c>
      <c r="N149" s="1">
        <f>IFERROR(__xludf.DUMMYFUNCTION("""COMPUTED_VALUE"""),2.58764E7)</f>
        <v>25876400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IFERROR(__xludf.DUMMYFUNCTION("""COMPUTED_VALUE"""),4074.28)</f>
        <v>4074.28</v>
      </c>
      <c r="D150" s="2">
        <f>IFERROR(__xludf.DUMMYFUNCTION("""COMPUTED_VALUE"""),45509.66666666667)</f>
        <v>45509.66667</v>
      </c>
      <c r="E150" s="1">
        <f>IFERROR(__xludf.DUMMYFUNCTION("""COMPUTED_VALUE"""),4143.07)</f>
        <v>4143.07</v>
      </c>
      <c r="G150" s="2">
        <f>IFERROR(__xludf.DUMMYFUNCTION("""COMPUTED_VALUE"""),45509.66666666667)</f>
        <v>45509.66667</v>
      </c>
      <c r="H150" s="1">
        <f>IFERROR(__xludf.DUMMYFUNCTION("""COMPUTED_VALUE"""),4016.16)</f>
        <v>4016.16</v>
      </c>
      <c r="J150" s="2">
        <f>IFERROR(__xludf.DUMMYFUNCTION("""COMPUTED_VALUE"""),45509.66666666667)</f>
        <v>45509.66667</v>
      </c>
      <c r="K150" s="1">
        <f>IFERROR(__xludf.DUMMYFUNCTION("""COMPUTED_VALUE"""),4097.32)</f>
        <v>4097.32</v>
      </c>
      <c r="M150" s="2">
        <f>IFERROR(__xludf.DUMMYFUNCTION("""COMPUTED_VALUE"""),45509.66666666667)</f>
        <v>45509.66667</v>
      </c>
      <c r="N150" s="1">
        <f>IFERROR(__xludf.DUMMYFUNCTION("""COMPUTED_VALUE"""),3.1029172E7)</f>
        <v>31029172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IFERROR(__xludf.DUMMYFUNCTION("""COMPUTED_VALUE"""),4101.11)</f>
        <v>4101.11</v>
      </c>
      <c r="D151" s="2">
        <f>IFERROR(__xludf.DUMMYFUNCTION("""COMPUTED_VALUE"""),45510.66666666667)</f>
        <v>45510.66667</v>
      </c>
      <c r="E151" s="1">
        <f>IFERROR(__xludf.DUMMYFUNCTION("""COMPUTED_VALUE"""),4220.34)</f>
        <v>4220.34</v>
      </c>
      <c r="G151" s="2">
        <f>IFERROR(__xludf.DUMMYFUNCTION("""COMPUTED_VALUE"""),45510.66666666667)</f>
        <v>45510.66667</v>
      </c>
      <c r="H151" s="1">
        <f>IFERROR(__xludf.DUMMYFUNCTION("""COMPUTED_VALUE"""),4062.03)</f>
        <v>4062.03</v>
      </c>
      <c r="J151" s="2">
        <f>IFERROR(__xludf.DUMMYFUNCTION("""COMPUTED_VALUE"""),45510.66666666667)</f>
        <v>45510.66667</v>
      </c>
      <c r="K151" s="1">
        <f>IFERROR(__xludf.DUMMYFUNCTION("""COMPUTED_VALUE"""),4166.68)</f>
        <v>4166.68</v>
      </c>
      <c r="M151" s="2">
        <f>IFERROR(__xludf.DUMMYFUNCTION("""COMPUTED_VALUE"""),45510.66666666667)</f>
        <v>45510.66667</v>
      </c>
      <c r="N151" s="1">
        <f>IFERROR(__xludf.DUMMYFUNCTION("""COMPUTED_VALUE"""),2.6688056E7)</f>
        <v>26688056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IFERROR(__xludf.DUMMYFUNCTION("""COMPUTED_VALUE"""),4225.91)</f>
        <v>4225.91</v>
      </c>
      <c r="D152" s="2">
        <f>IFERROR(__xludf.DUMMYFUNCTION("""COMPUTED_VALUE"""),45511.66666666667)</f>
        <v>45511.66667</v>
      </c>
      <c r="E152" s="1">
        <f>IFERROR(__xludf.DUMMYFUNCTION("""COMPUTED_VALUE"""),4257.9)</f>
        <v>4257.9</v>
      </c>
      <c r="G152" s="2">
        <f>IFERROR(__xludf.DUMMYFUNCTION("""COMPUTED_VALUE"""),45511.66666666667)</f>
        <v>45511.66667</v>
      </c>
      <c r="H152" s="1">
        <f>IFERROR(__xludf.DUMMYFUNCTION("""COMPUTED_VALUE"""),4154.65)</f>
        <v>4154.65</v>
      </c>
      <c r="J152" s="2">
        <f>IFERROR(__xludf.DUMMYFUNCTION("""COMPUTED_VALUE"""),45511.66666666667)</f>
        <v>45511.66667</v>
      </c>
      <c r="K152" s="1">
        <f>IFERROR(__xludf.DUMMYFUNCTION("""COMPUTED_VALUE"""),4159.37)</f>
        <v>4159.37</v>
      </c>
      <c r="M152" s="2">
        <f>IFERROR(__xludf.DUMMYFUNCTION("""COMPUTED_VALUE"""),45511.66666666667)</f>
        <v>45511.66667</v>
      </c>
      <c r="N152" s="1">
        <f>IFERROR(__xludf.DUMMYFUNCTION("""COMPUTED_VALUE"""),1.7120843E7)</f>
        <v>17120843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IFERROR(__xludf.DUMMYFUNCTION("""COMPUTED_VALUE"""),4194.45)</f>
        <v>4194.45</v>
      </c>
      <c r="D153" s="2">
        <f>IFERROR(__xludf.DUMMYFUNCTION("""COMPUTED_VALUE"""),45512.66666666667)</f>
        <v>45512.66667</v>
      </c>
      <c r="E153" s="1">
        <f>IFERROR(__xludf.DUMMYFUNCTION("""COMPUTED_VALUE"""),4252.0)</f>
        <v>4252</v>
      </c>
      <c r="G153" s="2">
        <f>IFERROR(__xludf.DUMMYFUNCTION("""COMPUTED_VALUE"""),45512.66666666667)</f>
        <v>45512.66667</v>
      </c>
      <c r="H153" s="1">
        <f>IFERROR(__xludf.DUMMYFUNCTION("""COMPUTED_VALUE"""),4186.64)</f>
        <v>4186.64</v>
      </c>
      <c r="J153" s="2">
        <f>IFERROR(__xludf.DUMMYFUNCTION("""COMPUTED_VALUE"""),45512.66666666667)</f>
        <v>45512.66667</v>
      </c>
      <c r="K153" s="1">
        <f>IFERROR(__xludf.DUMMYFUNCTION("""COMPUTED_VALUE"""),4248.63)</f>
        <v>4248.63</v>
      </c>
      <c r="M153" s="2">
        <f>IFERROR(__xludf.DUMMYFUNCTION("""COMPUTED_VALUE"""),45512.66666666667)</f>
        <v>45512.66667</v>
      </c>
      <c r="N153" s="1">
        <f>IFERROR(__xludf.DUMMYFUNCTION("""COMPUTED_VALUE"""),2.2533473E7)</f>
        <v>22533473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IFERROR(__xludf.DUMMYFUNCTION("""COMPUTED_VALUE"""),4244.4)</f>
        <v>4244.4</v>
      </c>
      <c r="D154" s="2">
        <f>IFERROR(__xludf.DUMMYFUNCTION("""COMPUTED_VALUE"""),45513.66666666667)</f>
        <v>45513.66667</v>
      </c>
      <c r="E154" s="1">
        <f>IFERROR(__xludf.DUMMYFUNCTION("""COMPUTED_VALUE"""),4251.06)</f>
        <v>4251.06</v>
      </c>
      <c r="G154" s="2">
        <f>IFERROR(__xludf.DUMMYFUNCTION("""COMPUTED_VALUE"""),45513.66666666667)</f>
        <v>45513.66667</v>
      </c>
      <c r="H154" s="1">
        <f>IFERROR(__xludf.DUMMYFUNCTION("""COMPUTED_VALUE"""),4195.82)</f>
        <v>4195.82</v>
      </c>
      <c r="J154" s="2">
        <f>IFERROR(__xludf.DUMMYFUNCTION("""COMPUTED_VALUE"""),45513.66666666667)</f>
        <v>45513.66667</v>
      </c>
      <c r="K154" s="1">
        <f>IFERROR(__xludf.DUMMYFUNCTION("""COMPUTED_VALUE"""),4239.99)</f>
        <v>4239.99</v>
      </c>
      <c r="M154" s="2">
        <f>IFERROR(__xludf.DUMMYFUNCTION("""COMPUTED_VALUE"""),45513.66666666667)</f>
        <v>45513.66667</v>
      </c>
      <c r="N154" s="1">
        <f>IFERROR(__xludf.DUMMYFUNCTION("""COMPUTED_VALUE"""),1.4700648E7)</f>
        <v>14700648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IFERROR(__xludf.DUMMYFUNCTION("""COMPUTED_VALUE"""),4243.6)</f>
        <v>4243.6</v>
      </c>
      <c r="D155" s="2">
        <f>IFERROR(__xludf.DUMMYFUNCTION("""COMPUTED_VALUE"""),45516.66666666667)</f>
        <v>45516.66667</v>
      </c>
      <c r="E155" s="1">
        <f>IFERROR(__xludf.DUMMYFUNCTION("""COMPUTED_VALUE"""),4252.47)</f>
        <v>4252.47</v>
      </c>
      <c r="G155" s="2">
        <f>IFERROR(__xludf.DUMMYFUNCTION("""COMPUTED_VALUE"""),45516.66666666667)</f>
        <v>45516.66667</v>
      </c>
      <c r="H155" s="1">
        <f>IFERROR(__xludf.DUMMYFUNCTION("""COMPUTED_VALUE"""),4198.57)</f>
        <v>4198.57</v>
      </c>
      <c r="J155" s="2">
        <f>IFERROR(__xludf.DUMMYFUNCTION("""COMPUTED_VALUE"""),45516.66666666667)</f>
        <v>45516.66667</v>
      </c>
      <c r="K155" s="1">
        <f>IFERROR(__xludf.DUMMYFUNCTION("""COMPUTED_VALUE"""),4211.92)</f>
        <v>4211.92</v>
      </c>
      <c r="M155" s="2">
        <f>IFERROR(__xludf.DUMMYFUNCTION("""COMPUTED_VALUE"""),45516.66666666667)</f>
        <v>45516.66667</v>
      </c>
      <c r="N155" s="1">
        <f>IFERROR(__xludf.DUMMYFUNCTION("""COMPUTED_VALUE"""),1.6743513E7)</f>
        <v>16743513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IFERROR(__xludf.DUMMYFUNCTION("""COMPUTED_VALUE"""),4225.78)</f>
        <v>4225.78</v>
      </c>
      <c r="D156" s="2">
        <f>IFERROR(__xludf.DUMMYFUNCTION("""COMPUTED_VALUE"""),45517.66666666667)</f>
        <v>45517.66667</v>
      </c>
      <c r="E156" s="1">
        <f>IFERROR(__xludf.DUMMYFUNCTION("""COMPUTED_VALUE"""),4261.3)</f>
        <v>4261.3</v>
      </c>
      <c r="G156" s="2">
        <f>IFERROR(__xludf.DUMMYFUNCTION("""COMPUTED_VALUE"""),45517.66666666667)</f>
        <v>45517.66667</v>
      </c>
      <c r="H156" s="1">
        <f>IFERROR(__xludf.DUMMYFUNCTION("""COMPUTED_VALUE"""),4195.9)</f>
        <v>4195.9</v>
      </c>
      <c r="J156" s="2">
        <f>IFERROR(__xludf.DUMMYFUNCTION("""COMPUTED_VALUE"""),45517.66666666667)</f>
        <v>45517.66667</v>
      </c>
      <c r="K156" s="1">
        <f>IFERROR(__xludf.DUMMYFUNCTION("""COMPUTED_VALUE"""),4250.22)</f>
        <v>4250.22</v>
      </c>
      <c r="M156" s="2">
        <f>IFERROR(__xludf.DUMMYFUNCTION("""COMPUTED_VALUE"""),45517.66666666667)</f>
        <v>45517.66667</v>
      </c>
      <c r="N156" s="1">
        <f>IFERROR(__xludf.DUMMYFUNCTION("""COMPUTED_VALUE"""),1.7014778E7)</f>
        <v>17014778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IFERROR(__xludf.DUMMYFUNCTION("""COMPUTED_VALUE"""),4254.5)</f>
        <v>4254.5</v>
      </c>
      <c r="D157" s="2">
        <f>IFERROR(__xludf.DUMMYFUNCTION("""COMPUTED_VALUE"""),45518.66666666667)</f>
        <v>45518.66667</v>
      </c>
      <c r="E157" s="1">
        <f>IFERROR(__xludf.DUMMYFUNCTION("""COMPUTED_VALUE"""),4278.68)</f>
        <v>4278.68</v>
      </c>
      <c r="G157" s="2">
        <f>IFERROR(__xludf.DUMMYFUNCTION("""COMPUTED_VALUE"""),45518.66666666667)</f>
        <v>45518.66667</v>
      </c>
      <c r="H157" s="1">
        <f>IFERROR(__xludf.DUMMYFUNCTION("""COMPUTED_VALUE"""),4231.01)</f>
        <v>4231.01</v>
      </c>
      <c r="J157" s="2">
        <f>IFERROR(__xludf.DUMMYFUNCTION("""COMPUTED_VALUE"""),45518.66666666667)</f>
        <v>45518.66667</v>
      </c>
      <c r="K157" s="1">
        <f>IFERROR(__xludf.DUMMYFUNCTION("""COMPUTED_VALUE"""),4251.73)</f>
        <v>4251.73</v>
      </c>
      <c r="M157" s="2">
        <f>IFERROR(__xludf.DUMMYFUNCTION("""COMPUTED_VALUE"""),45518.66666666667)</f>
        <v>45518.66667</v>
      </c>
      <c r="N157" s="1">
        <f>IFERROR(__xludf.DUMMYFUNCTION("""COMPUTED_VALUE"""),1.5339048E7)</f>
        <v>15339048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IFERROR(__xludf.DUMMYFUNCTION("""COMPUTED_VALUE"""),4266.02)</f>
        <v>4266.02</v>
      </c>
      <c r="D158" s="2">
        <f>IFERROR(__xludf.DUMMYFUNCTION("""COMPUTED_VALUE"""),45519.66666666667)</f>
        <v>45519.66667</v>
      </c>
      <c r="E158" s="1">
        <f>IFERROR(__xludf.DUMMYFUNCTION("""COMPUTED_VALUE"""),4413.87)</f>
        <v>4413.87</v>
      </c>
      <c r="G158" s="2">
        <f>IFERROR(__xludf.DUMMYFUNCTION("""COMPUTED_VALUE"""),45519.66666666667)</f>
        <v>45519.66667</v>
      </c>
      <c r="H158" s="1">
        <f>IFERROR(__xludf.DUMMYFUNCTION("""COMPUTED_VALUE"""),4264.3)</f>
        <v>4264.3</v>
      </c>
      <c r="J158" s="2">
        <f>IFERROR(__xludf.DUMMYFUNCTION("""COMPUTED_VALUE"""),45519.66666666667)</f>
        <v>45519.66667</v>
      </c>
      <c r="K158" s="1">
        <f>IFERROR(__xludf.DUMMYFUNCTION("""COMPUTED_VALUE"""),4384.01)</f>
        <v>4384.01</v>
      </c>
      <c r="M158" s="2">
        <f>IFERROR(__xludf.DUMMYFUNCTION("""COMPUTED_VALUE"""),45519.66666666667)</f>
        <v>45519.66667</v>
      </c>
      <c r="N158" s="1">
        <f>IFERROR(__xludf.DUMMYFUNCTION("""COMPUTED_VALUE"""),2.2459422E7)</f>
        <v>22459422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IFERROR(__xludf.DUMMYFUNCTION("""COMPUTED_VALUE"""),4377.01)</f>
        <v>4377.01</v>
      </c>
      <c r="D159" s="2">
        <f>IFERROR(__xludf.DUMMYFUNCTION("""COMPUTED_VALUE"""),45520.66666666667)</f>
        <v>45520.66667</v>
      </c>
      <c r="E159" s="1">
        <f>IFERROR(__xludf.DUMMYFUNCTION("""COMPUTED_VALUE"""),4399.51)</f>
        <v>4399.51</v>
      </c>
      <c r="G159" s="2">
        <f>IFERROR(__xludf.DUMMYFUNCTION("""COMPUTED_VALUE"""),45520.66666666667)</f>
        <v>45520.66667</v>
      </c>
      <c r="H159" s="1">
        <f>IFERROR(__xludf.DUMMYFUNCTION("""COMPUTED_VALUE"""),4349.33)</f>
        <v>4349.33</v>
      </c>
      <c r="J159" s="2">
        <f>IFERROR(__xludf.DUMMYFUNCTION("""COMPUTED_VALUE"""),45520.66666666667)</f>
        <v>45520.66667</v>
      </c>
      <c r="K159" s="1">
        <f>IFERROR(__xludf.DUMMYFUNCTION("""COMPUTED_VALUE"""),4388.84)</f>
        <v>4388.84</v>
      </c>
      <c r="M159" s="2">
        <f>IFERROR(__xludf.DUMMYFUNCTION("""COMPUTED_VALUE"""),45520.66666666667)</f>
        <v>45520.66667</v>
      </c>
      <c r="N159" s="1">
        <f>IFERROR(__xludf.DUMMYFUNCTION("""COMPUTED_VALUE"""),1.8072897E7)</f>
        <v>18072897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IFERROR(__xludf.DUMMYFUNCTION("""COMPUTED_VALUE"""),4392.97)</f>
        <v>4392.97</v>
      </c>
      <c r="D160" s="2">
        <f>IFERROR(__xludf.DUMMYFUNCTION("""COMPUTED_VALUE"""),45523.66666666667)</f>
        <v>45523.66667</v>
      </c>
      <c r="E160" s="1">
        <f>IFERROR(__xludf.DUMMYFUNCTION("""COMPUTED_VALUE"""),4420.13)</f>
        <v>4420.13</v>
      </c>
      <c r="G160" s="2">
        <f>IFERROR(__xludf.DUMMYFUNCTION("""COMPUTED_VALUE"""),45523.66666666667)</f>
        <v>45523.66667</v>
      </c>
      <c r="H160" s="1">
        <f>IFERROR(__xludf.DUMMYFUNCTION("""COMPUTED_VALUE"""),4377.5)</f>
        <v>4377.5</v>
      </c>
      <c r="J160" s="2">
        <f>IFERROR(__xludf.DUMMYFUNCTION("""COMPUTED_VALUE"""),45523.66666666667)</f>
        <v>45523.66667</v>
      </c>
      <c r="K160" s="1">
        <f>IFERROR(__xludf.DUMMYFUNCTION("""COMPUTED_VALUE"""),4391.2)</f>
        <v>4391.2</v>
      </c>
      <c r="M160" s="2">
        <f>IFERROR(__xludf.DUMMYFUNCTION("""COMPUTED_VALUE"""),45523.66666666667)</f>
        <v>45523.66667</v>
      </c>
      <c r="N160" s="1">
        <f>IFERROR(__xludf.DUMMYFUNCTION("""COMPUTED_VALUE"""),1.6458547E7)</f>
        <v>16458547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IFERROR(__xludf.DUMMYFUNCTION("""COMPUTED_VALUE"""),4401.77)</f>
        <v>4401.77</v>
      </c>
      <c r="D161" s="2">
        <f>IFERROR(__xludf.DUMMYFUNCTION("""COMPUTED_VALUE"""),45524.66666666667)</f>
        <v>45524.66667</v>
      </c>
      <c r="E161" s="1">
        <f>IFERROR(__xludf.DUMMYFUNCTION("""COMPUTED_VALUE"""),4406.13)</f>
        <v>4406.13</v>
      </c>
      <c r="G161" s="2">
        <f>IFERROR(__xludf.DUMMYFUNCTION("""COMPUTED_VALUE"""),45524.66666666667)</f>
        <v>45524.66667</v>
      </c>
      <c r="H161" s="1">
        <f>IFERROR(__xludf.DUMMYFUNCTION("""COMPUTED_VALUE"""),4368.93)</f>
        <v>4368.93</v>
      </c>
      <c r="J161" s="2">
        <f>IFERROR(__xludf.DUMMYFUNCTION("""COMPUTED_VALUE"""),45524.66666666667)</f>
        <v>45524.66667</v>
      </c>
      <c r="K161" s="1">
        <f>IFERROR(__xludf.DUMMYFUNCTION("""COMPUTED_VALUE"""),4375.01)</f>
        <v>4375.01</v>
      </c>
      <c r="M161" s="2">
        <f>IFERROR(__xludf.DUMMYFUNCTION("""COMPUTED_VALUE"""),45524.66666666667)</f>
        <v>45524.66667</v>
      </c>
      <c r="N161" s="1">
        <f>IFERROR(__xludf.DUMMYFUNCTION("""COMPUTED_VALUE"""),1.3008335E7)</f>
        <v>13008335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IFERROR(__xludf.DUMMYFUNCTION("""COMPUTED_VALUE"""),4386.53)</f>
        <v>4386.53</v>
      </c>
      <c r="D162" s="2">
        <f>IFERROR(__xludf.DUMMYFUNCTION("""COMPUTED_VALUE"""),45525.66666666667)</f>
        <v>45525.66667</v>
      </c>
      <c r="E162" s="1">
        <f>IFERROR(__xludf.DUMMYFUNCTION("""COMPUTED_VALUE"""),4409.62)</f>
        <v>4409.62</v>
      </c>
      <c r="G162" s="2">
        <f>IFERROR(__xludf.DUMMYFUNCTION("""COMPUTED_VALUE"""),45525.66666666667)</f>
        <v>45525.66667</v>
      </c>
      <c r="H162" s="1">
        <f>IFERROR(__xludf.DUMMYFUNCTION("""COMPUTED_VALUE"""),4372.11)</f>
        <v>4372.11</v>
      </c>
      <c r="J162" s="2">
        <f>IFERROR(__xludf.DUMMYFUNCTION("""COMPUTED_VALUE"""),45525.66666666667)</f>
        <v>45525.66667</v>
      </c>
      <c r="K162" s="1">
        <f>IFERROR(__xludf.DUMMYFUNCTION("""COMPUTED_VALUE"""),4402.33)</f>
        <v>4402.33</v>
      </c>
      <c r="M162" s="2">
        <f>IFERROR(__xludf.DUMMYFUNCTION("""COMPUTED_VALUE"""),45525.66666666667)</f>
        <v>45525.66667</v>
      </c>
      <c r="N162" s="1">
        <f>IFERROR(__xludf.DUMMYFUNCTION("""COMPUTED_VALUE"""),1.2877446E7)</f>
        <v>12877446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IFERROR(__xludf.DUMMYFUNCTION("""COMPUTED_VALUE"""),4403.87)</f>
        <v>4403.87</v>
      </c>
      <c r="D163" s="2">
        <f>IFERROR(__xludf.DUMMYFUNCTION("""COMPUTED_VALUE"""),45526.66666666667)</f>
        <v>45526.66667</v>
      </c>
      <c r="E163" s="1">
        <f>IFERROR(__xludf.DUMMYFUNCTION("""COMPUTED_VALUE"""),4417.73)</f>
        <v>4417.73</v>
      </c>
      <c r="G163" s="2">
        <f>IFERROR(__xludf.DUMMYFUNCTION("""COMPUTED_VALUE"""),45526.66666666667)</f>
        <v>45526.66667</v>
      </c>
      <c r="H163" s="1">
        <f>IFERROR(__xludf.DUMMYFUNCTION("""COMPUTED_VALUE"""),4381.4)</f>
        <v>4381.4</v>
      </c>
      <c r="J163" s="2">
        <f>IFERROR(__xludf.DUMMYFUNCTION("""COMPUTED_VALUE"""),45526.66666666667)</f>
        <v>45526.66667</v>
      </c>
      <c r="K163" s="1">
        <f>IFERROR(__xludf.DUMMYFUNCTION("""COMPUTED_VALUE"""),4399.98)</f>
        <v>4399.98</v>
      </c>
      <c r="M163" s="2">
        <f>IFERROR(__xludf.DUMMYFUNCTION("""COMPUTED_VALUE"""),45526.66666666667)</f>
        <v>45526.66667</v>
      </c>
      <c r="N163" s="1">
        <f>IFERROR(__xludf.DUMMYFUNCTION("""COMPUTED_VALUE"""),1.4473511E7)</f>
        <v>14473511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IFERROR(__xludf.DUMMYFUNCTION("""COMPUTED_VALUE"""),4422.17)</f>
        <v>4422.17</v>
      </c>
      <c r="D164" s="2">
        <f>IFERROR(__xludf.DUMMYFUNCTION("""COMPUTED_VALUE"""),45527.66666666667)</f>
        <v>45527.66667</v>
      </c>
      <c r="E164" s="1">
        <f>IFERROR(__xludf.DUMMYFUNCTION("""COMPUTED_VALUE"""),4477.78)</f>
        <v>4477.78</v>
      </c>
      <c r="G164" s="2">
        <f>IFERROR(__xludf.DUMMYFUNCTION("""COMPUTED_VALUE"""),45527.66666666667)</f>
        <v>45527.66667</v>
      </c>
      <c r="H164" s="1">
        <f>IFERROR(__xludf.DUMMYFUNCTION("""COMPUTED_VALUE"""),4407.93)</f>
        <v>4407.93</v>
      </c>
      <c r="J164" s="2">
        <f>IFERROR(__xludf.DUMMYFUNCTION("""COMPUTED_VALUE"""),45527.66666666667)</f>
        <v>45527.66667</v>
      </c>
      <c r="K164" s="1">
        <f>IFERROR(__xludf.DUMMYFUNCTION("""COMPUTED_VALUE"""),4467.06)</f>
        <v>4467.06</v>
      </c>
      <c r="M164" s="2">
        <f>IFERROR(__xludf.DUMMYFUNCTION("""COMPUTED_VALUE"""),45527.66666666667)</f>
        <v>45527.66667</v>
      </c>
      <c r="N164" s="1">
        <f>IFERROR(__xludf.DUMMYFUNCTION("""COMPUTED_VALUE"""),1.2124715E7)</f>
        <v>12124715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IFERROR(__xludf.DUMMYFUNCTION("""COMPUTED_VALUE"""),4471.84)</f>
        <v>4471.84</v>
      </c>
      <c r="D165" s="2">
        <f>IFERROR(__xludf.DUMMYFUNCTION("""COMPUTED_VALUE"""),45530.66666666667)</f>
        <v>45530.66667</v>
      </c>
      <c r="E165" s="1">
        <f>IFERROR(__xludf.DUMMYFUNCTION("""COMPUTED_VALUE"""),4511.56)</f>
        <v>4511.56</v>
      </c>
      <c r="G165" s="2">
        <f>IFERROR(__xludf.DUMMYFUNCTION("""COMPUTED_VALUE"""),45530.66666666667)</f>
        <v>45530.66667</v>
      </c>
      <c r="H165" s="1">
        <f>IFERROR(__xludf.DUMMYFUNCTION("""COMPUTED_VALUE"""),4461.14)</f>
        <v>4461.14</v>
      </c>
      <c r="J165" s="2">
        <f>IFERROR(__xludf.DUMMYFUNCTION("""COMPUTED_VALUE"""),45530.66666666667)</f>
        <v>45530.66667</v>
      </c>
      <c r="K165" s="1">
        <f>IFERROR(__xludf.DUMMYFUNCTION("""COMPUTED_VALUE"""),4481.63)</f>
        <v>4481.63</v>
      </c>
      <c r="M165" s="2">
        <f>IFERROR(__xludf.DUMMYFUNCTION("""COMPUTED_VALUE"""),45530.66666666667)</f>
        <v>45530.66667</v>
      </c>
      <c r="N165" s="1">
        <f>IFERROR(__xludf.DUMMYFUNCTION("""COMPUTED_VALUE"""),1.2691963E7)</f>
        <v>12691963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IFERROR(__xludf.DUMMYFUNCTION("""COMPUTED_VALUE"""),4467.2)</f>
        <v>4467.2</v>
      </c>
      <c r="D166" s="2">
        <f>IFERROR(__xludf.DUMMYFUNCTION("""COMPUTED_VALUE"""),45531.66666666667)</f>
        <v>45531.66667</v>
      </c>
      <c r="E166" s="1">
        <f>IFERROR(__xludf.DUMMYFUNCTION("""COMPUTED_VALUE"""),4471.63)</f>
        <v>4471.63</v>
      </c>
      <c r="G166" s="2">
        <f>IFERROR(__xludf.DUMMYFUNCTION("""COMPUTED_VALUE"""),45531.66666666667)</f>
        <v>45531.66667</v>
      </c>
      <c r="H166" s="1">
        <f>IFERROR(__xludf.DUMMYFUNCTION("""COMPUTED_VALUE"""),4427.52)</f>
        <v>4427.52</v>
      </c>
      <c r="J166" s="2">
        <f>IFERROR(__xludf.DUMMYFUNCTION("""COMPUTED_VALUE"""),45531.66666666667)</f>
        <v>45531.66667</v>
      </c>
      <c r="K166" s="1">
        <f>IFERROR(__xludf.DUMMYFUNCTION("""COMPUTED_VALUE"""),4445.56)</f>
        <v>4445.56</v>
      </c>
      <c r="M166" s="2">
        <f>IFERROR(__xludf.DUMMYFUNCTION("""COMPUTED_VALUE"""),45531.66666666667)</f>
        <v>45531.66667</v>
      </c>
      <c r="N166" s="1">
        <f>IFERROR(__xludf.DUMMYFUNCTION("""COMPUTED_VALUE"""),1.1699501E7)</f>
        <v>11699501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IFERROR(__xludf.DUMMYFUNCTION("""COMPUTED_VALUE"""),4441.0)</f>
        <v>4441</v>
      </c>
      <c r="D167" s="2">
        <f>IFERROR(__xludf.DUMMYFUNCTION("""COMPUTED_VALUE"""),45532.66666666667)</f>
        <v>45532.66667</v>
      </c>
      <c r="E167" s="1">
        <f>IFERROR(__xludf.DUMMYFUNCTION("""COMPUTED_VALUE"""),4479.32)</f>
        <v>4479.32</v>
      </c>
      <c r="G167" s="2">
        <f>IFERROR(__xludf.DUMMYFUNCTION("""COMPUTED_VALUE"""),45532.66666666667)</f>
        <v>45532.66667</v>
      </c>
      <c r="H167" s="1">
        <f>IFERROR(__xludf.DUMMYFUNCTION("""COMPUTED_VALUE"""),4417.13)</f>
        <v>4417.13</v>
      </c>
      <c r="J167" s="2">
        <f>IFERROR(__xludf.DUMMYFUNCTION("""COMPUTED_VALUE"""),45532.66666666667)</f>
        <v>45532.66667</v>
      </c>
      <c r="K167" s="1">
        <f>IFERROR(__xludf.DUMMYFUNCTION("""COMPUTED_VALUE"""),4438.44)</f>
        <v>4438.44</v>
      </c>
      <c r="M167" s="2">
        <f>IFERROR(__xludf.DUMMYFUNCTION("""COMPUTED_VALUE"""),45532.66666666667)</f>
        <v>45532.66667</v>
      </c>
      <c r="N167" s="1">
        <f>IFERROR(__xludf.DUMMYFUNCTION("""COMPUTED_VALUE"""),1.3295097E7)</f>
        <v>13295097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IFERROR(__xludf.DUMMYFUNCTION("""COMPUTED_VALUE"""),4466.94)</f>
        <v>4466.94</v>
      </c>
      <c r="D168" s="2">
        <f>IFERROR(__xludf.DUMMYFUNCTION("""COMPUTED_VALUE"""),45533.66666666667)</f>
        <v>45533.66667</v>
      </c>
      <c r="E168" s="1">
        <f>IFERROR(__xludf.DUMMYFUNCTION("""COMPUTED_VALUE"""),4522.34)</f>
        <v>4522.34</v>
      </c>
      <c r="G168" s="2">
        <f>IFERROR(__xludf.DUMMYFUNCTION("""COMPUTED_VALUE"""),45533.66666666667)</f>
        <v>45533.66667</v>
      </c>
      <c r="H168" s="1">
        <f>IFERROR(__xludf.DUMMYFUNCTION("""COMPUTED_VALUE"""),4428.82)</f>
        <v>4428.82</v>
      </c>
      <c r="J168" s="2">
        <f>IFERROR(__xludf.DUMMYFUNCTION("""COMPUTED_VALUE"""),45533.66666666667)</f>
        <v>45533.66667</v>
      </c>
      <c r="K168" s="1">
        <f>IFERROR(__xludf.DUMMYFUNCTION("""COMPUTED_VALUE"""),4478.26)</f>
        <v>4478.26</v>
      </c>
      <c r="M168" s="2">
        <f>IFERROR(__xludf.DUMMYFUNCTION("""COMPUTED_VALUE"""),45533.66666666667)</f>
        <v>45533.66667</v>
      </c>
      <c r="N168" s="1">
        <f>IFERROR(__xludf.DUMMYFUNCTION("""COMPUTED_VALUE"""),1.1451402E7)</f>
        <v>11451402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IFERROR(__xludf.DUMMYFUNCTION("""COMPUTED_VALUE"""),4487.08)</f>
        <v>4487.08</v>
      </c>
      <c r="D169" s="2">
        <f>IFERROR(__xludf.DUMMYFUNCTION("""COMPUTED_VALUE"""),45534.66666666667)</f>
        <v>45534.66667</v>
      </c>
      <c r="E169" s="1">
        <f>IFERROR(__xludf.DUMMYFUNCTION("""COMPUTED_VALUE"""),4534.95)</f>
        <v>4534.95</v>
      </c>
      <c r="G169" s="2">
        <f>IFERROR(__xludf.DUMMYFUNCTION("""COMPUTED_VALUE"""),45534.66666666667)</f>
        <v>45534.66667</v>
      </c>
      <c r="H169" s="1">
        <f>IFERROR(__xludf.DUMMYFUNCTION("""COMPUTED_VALUE"""),4452.92)</f>
        <v>4452.92</v>
      </c>
      <c r="J169" s="2">
        <f>IFERROR(__xludf.DUMMYFUNCTION("""COMPUTED_VALUE"""),45534.66666666667)</f>
        <v>45534.66667</v>
      </c>
      <c r="K169" s="1">
        <f>IFERROR(__xludf.DUMMYFUNCTION("""COMPUTED_VALUE"""),4533.48)</f>
        <v>4533.48</v>
      </c>
      <c r="M169" s="2">
        <f>IFERROR(__xludf.DUMMYFUNCTION("""COMPUTED_VALUE"""),45534.66666666667)</f>
        <v>45534.66667</v>
      </c>
      <c r="N169" s="1">
        <f>IFERROR(__xludf.DUMMYFUNCTION("""COMPUTED_VALUE"""),2.1833438E7)</f>
        <v>21833438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IFERROR(__xludf.DUMMYFUNCTION("""COMPUTED_VALUE"""),4531.49)</f>
        <v>4531.49</v>
      </c>
      <c r="D170" s="2">
        <f>IFERROR(__xludf.DUMMYFUNCTION("""COMPUTED_VALUE"""),45538.66666666667)</f>
        <v>45538.66667</v>
      </c>
      <c r="E170" s="1">
        <f>IFERROR(__xludf.DUMMYFUNCTION("""COMPUTED_VALUE"""),4531.49)</f>
        <v>4531.49</v>
      </c>
      <c r="G170" s="2">
        <f>IFERROR(__xludf.DUMMYFUNCTION("""COMPUTED_VALUE"""),45538.66666666667)</f>
        <v>45538.66667</v>
      </c>
      <c r="H170" s="1">
        <f>IFERROR(__xludf.DUMMYFUNCTION("""COMPUTED_VALUE"""),4389.5)</f>
        <v>4389.5</v>
      </c>
      <c r="J170" s="2">
        <f>IFERROR(__xludf.DUMMYFUNCTION("""COMPUTED_VALUE"""),45538.66666666667)</f>
        <v>45538.66667</v>
      </c>
      <c r="K170" s="1">
        <f>IFERROR(__xludf.DUMMYFUNCTION("""COMPUTED_VALUE"""),4415.51)</f>
        <v>4415.51</v>
      </c>
      <c r="M170" s="2">
        <f>IFERROR(__xludf.DUMMYFUNCTION("""COMPUTED_VALUE"""),45538.66666666667)</f>
        <v>45538.66667</v>
      </c>
      <c r="N170" s="1">
        <f>IFERROR(__xludf.DUMMYFUNCTION("""COMPUTED_VALUE"""),2.4263681E7)</f>
        <v>24263681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IFERROR(__xludf.DUMMYFUNCTION("""COMPUTED_VALUE"""),4400.98)</f>
        <v>4400.98</v>
      </c>
      <c r="D171" s="2">
        <f>IFERROR(__xludf.DUMMYFUNCTION("""COMPUTED_VALUE"""),45539.66666666667)</f>
        <v>45539.66667</v>
      </c>
      <c r="E171" s="1">
        <f>IFERROR(__xludf.DUMMYFUNCTION("""COMPUTED_VALUE"""),4458.25)</f>
        <v>4458.25</v>
      </c>
      <c r="G171" s="2">
        <f>IFERROR(__xludf.DUMMYFUNCTION("""COMPUTED_VALUE"""),45539.66666666667)</f>
        <v>45539.66667</v>
      </c>
      <c r="H171" s="1">
        <f>IFERROR(__xludf.DUMMYFUNCTION("""COMPUTED_VALUE"""),4394.81)</f>
        <v>4394.81</v>
      </c>
      <c r="J171" s="2">
        <f>IFERROR(__xludf.DUMMYFUNCTION("""COMPUTED_VALUE"""),45539.66666666667)</f>
        <v>45539.66667</v>
      </c>
      <c r="K171" s="1">
        <f>IFERROR(__xludf.DUMMYFUNCTION("""COMPUTED_VALUE"""),4406.49)</f>
        <v>4406.49</v>
      </c>
      <c r="M171" s="2">
        <f>IFERROR(__xludf.DUMMYFUNCTION("""COMPUTED_VALUE"""),45539.66666666667)</f>
        <v>45539.66667</v>
      </c>
      <c r="N171" s="1">
        <f>IFERROR(__xludf.DUMMYFUNCTION("""COMPUTED_VALUE"""),2.4067957E7)</f>
        <v>24067957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IFERROR(__xludf.DUMMYFUNCTION("""COMPUTED_VALUE"""),4398.3)</f>
        <v>4398.3</v>
      </c>
      <c r="D172" s="2">
        <f>IFERROR(__xludf.DUMMYFUNCTION("""COMPUTED_VALUE"""),45540.66666666667)</f>
        <v>45540.66667</v>
      </c>
      <c r="E172" s="1">
        <f>IFERROR(__xludf.DUMMYFUNCTION("""COMPUTED_VALUE"""),4398.3)</f>
        <v>4398.3</v>
      </c>
      <c r="G172" s="2">
        <f>IFERROR(__xludf.DUMMYFUNCTION("""COMPUTED_VALUE"""),45540.66666666667)</f>
        <v>45540.66667</v>
      </c>
      <c r="H172" s="1">
        <f>IFERROR(__xludf.DUMMYFUNCTION("""COMPUTED_VALUE"""),4309.27)</f>
        <v>4309.27</v>
      </c>
      <c r="J172" s="2">
        <f>IFERROR(__xludf.DUMMYFUNCTION("""COMPUTED_VALUE"""),45540.66666666667)</f>
        <v>45540.66667</v>
      </c>
      <c r="K172" s="1">
        <f>IFERROR(__xludf.DUMMYFUNCTION("""COMPUTED_VALUE"""),4334.21)</f>
        <v>4334.21</v>
      </c>
      <c r="M172" s="2">
        <f>IFERROR(__xludf.DUMMYFUNCTION("""COMPUTED_VALUE"""),45540.66666666667)</f>
        <v>45540.66667</v>
      </c>
      <c r="N172" s="1">
        <f>IFERROR(__xludf.DUMMYFUNCTION("""COMPUTED_VALUE"""),2.8700104E7)</f>
        <v>28700104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IFERROR(__xludf.DUMMYFUNCTION("""COMPUTED_VALUE"""),4335.82)</f>
        <v>4335.82</v>
      </c>
      <c r="D173" s="2">
        <f>IFERROR(__xludf.DUMMYFUNCTION("""COMPUTED_VALUE"""),45541.66666666667)</f>
        <v>45541.66667</v>
      </c>
      <c r="E173" s="1">
        <f>IFERROR(__xludf.DUMMYFUNCTION("""COMPUTED_VALUE"""),4393.69)</f>
        <v>4393.69</v>
      </c>
      <c r="G173" s="2">
        <f>IFERROR(__xludf.DUMMYFUNCTION("""COMPUTED_VALUE"""),45541.66666666667)</f>
        <v>45541.66667</v>
      </c>
      <c r="H173" s="1">
        <f>IFERROR(__xludf.DUMMYFUNCTION("""COMPUTED_VALUE"""),4294.18)</f>
        <v>4294.18</v>
      </c>
      <c r="J173" s="2">
        <f>IFERROR(__xludf.DUMMYFUNCTION("""COMPUTED_VALUE"""),45541.66666666667)</f>
        <v>45541.66667</v>
      </c>
      <c r="K173" s="1">
        <f>IFERROR(__xludf.DUMMYFUNCTION("""COMPUTED_VALUE"""),4297.48)</f>
        <v>4297.48</v>
      </c>
      <c r="M173" s="2">
        <f>IFERROR(__xludf.DUMMYFUNCTION("""COMPUTED_VALUE"""),45541.66666666667)</f>
        <v>45541.66667</v>
      </c>
      <c r="N173" s="1">
        <f>IFERROR(__xludf.DUMMYFUNCTION("""COMPUTED_VALUE"""),2.2050371E7)</f>
        <v>22050371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IFERROR(__xludf.DUMMYFUNCTION("""COMPUTED_VALUE"""),4335.44)</f>
        <v>4335.44</v>
      </c>
      <c r="D174" s="2">
        <f>IFERROR(__xludf.DUMMYFUNCTION("""COMPUTED_VALUE"""),45544.66666666667)</f>
        <v>45544.66667</v>
      </c>
      <c r="E174" s="1">
        <f>IFERROR(__xludf.DUMMYFUNCTION("""COMPUTED_VALUE"""),4388.13)</f>
        <v>4388.13</v>
      </c>
      <c r="G174" s="2">
        <f>IFERROR(__xludf.DUMMYFUNCTION("""COMPUTED_VALUE"""),45544.66666666667)</f>
        <v>45544.66667</v>
      </c>
      <c r="H174" s="1">
        <f>IFERROR(__xludf.DUMMYFUNCTION("""COMPUTED_VALUE"""),4333.84)</f>
        <v>4333.84</v>
      </c>
      <c r="J174" s="2">
        <f>IFERROR(__xludf.DUMMYFUNCTION("""COMPUTED_VALUE"""),45544.66666666667)</f>
        <v>45544.66667</v>
      </c>
      <c r="K174" s="1">
        <f>IFERROR(__xludf.DUMMYFUNCTION("""COMPUTED_VALUE"""),4361.02)</f>
        <v>4361.02</v>
      </c>
      <c r="M174" s="2">
        <f>IFERROR(__xludf.DUMMYFUNCTION("""COMPUTED_VALUE"""),45544.66666666667)</f>
        <v>45544.66667</v>
      </c>
      <c r="N174" s="1">
        <f>IFERROR(__xludf.DUMMYFUNCTION("""COMPUTED_VALUE"""),4.2302531E7)</f>
        <v>42302531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IFERROR(__xludf.DUMMYFUNCTION("""COMPUTED_VALUE"""),4374.12)</f>
        <v>4374.12</v>
      </c>
      <c r="D175" s="2">
        <f>IFERROR(__xludf.DUMMYFUNCTION("""COMPUTED_VALUE"""),45545.66666666667)</f>
        <v>45545.66667</v>
      </c>
      <c r="E175" s="1">
        <f>IFERROR(__xludf.DUMMYFUNCTION("""COMPUTED_VALUE"""),4374.12)</f>
        <v>4374.12</v>
      </c>
      <c r="G175" s="2">
        <f>IFERROR(__xludf.DUMMYFUNCTION("""COMPUTED_VALUE"""),45545.66666666667)</f>
        <v>45545.66667</v>
      </c>
      <c r="H175" s="1">
        <f>IFERROR(__xludf.DUMMYFUNCTION("""COMPUTED_VALUE"""),4310.9)</f>
        <v>4310.9</v>
      </c>
      <c r="J175" s="2">
        <f>IFERROR(__xludf.DUMMYFUNCTION("""COMPUTED_VALUE"""),45545.66666666667)</f>
        <v>45545.66667</v>
      </c>
      <c r="K175" s="1">
        <f>IFERROR(__xludf.DUMMYFUNCTION("""COMPUTED_VALUE"""),4356.95)</f>
        <v>4356.95</v>
      </c>
      <c r="M175" s="2">
        <f>IFERROR(__xludf.DUMMYFUNCTION("""COMPUTED_VALUE"""),45545.66666666667)</f>
        <v>45545.66667</v>
      </c>
      <c r="N175" s="1">
        <f>IFERROR(__xludf.DUMMYFUNCTION("""COMPUTED_VALUE"""),2.2207131E7)</f>
        <v>22207131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IFERROR(__xludf.DUMMYFUNCTION("""COMPUTED_VALUE"""),4348.4)</f>
        <v>4348.4</v>
      </c>
      <c r="D176" s="2">
        <f>IFERROR(__xludf.DUMMYFUNCTION("""COMPUTED_VALUE"""),45546.66666666667)</f>
        <v>45546.66667</v>
      </c>
      <c r="E176" s="1">
        <f>IFERROR(__xludf.DUMMYFUNCTION("""COMPUTED_VALUE"""),4362.77)</f>
        <v>4362.77</v>
      </c>
      <c r="G176" s="2">
        <f>IFERROR(__xludf.DUMMYFUNCTION("""COMPUTED_VALUE"""),45546.66666666667)</f>
        <v>45546.66667</v>
      </c>
      <c r="H176" s="1">
        <f>IFERROR(__xludf.DUMMYFUNCTION("""COMPUTED_VALUE"""),4249.13)</f>
        <v>4249.13</v>
      </c>
      <c r="J176" s="2">
        <f>IFERROR(__xludf.DUMMYFUNCTION("""COMPUTED_VALUE"""),45546.66666666667)</f>
        <v>45546.66667</v>
      </c>
      <c r="K176" s="1">
        <f>IFERROR(__xludf.DUMMYFUNCTION("""COMPUTED_VALUE"""),4360.01)</f>
        <v>4360.01</v>
      </c>
      <c r="M176" s="2">
        <f>IFERROR(__xludf.DUMMYFUNCTION("""COMPUTED_VALUE"""),45546.66666666667)</f>
        <v>45546.66667</v>
      </c>
      <c r="N176" s="1">
        <f>IFERROR(__xludf.DUMMYFUNCTION("""COMPUTED_VALUE"""),2.1353193E7)</f>
        <v>21353193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IFERROR(__xludf.DUMMYFUNCTION("""COMPUTED_VALUE"""),4358.13)</f>
        <v>4358.13</v>
      </c>
      <c r="D177" s="2">
        <f>IFERROR(__xludf.DUMMYFUNCTION("""COMPUTED_VALUE"""),45547.66666666667)</f>
        <v>45547.66667</v>
      </c>
      <c r="E177" s="1">
        <f>IFERROR(__xludf.DUMMYFUNCTION("""COMPUTED_VALUE"""),4399.5)</f>
        <v>4399.5</v>
      </c>
      <c r="G177" s="2">
        <f>IFERROR(__xludf.DUMMYFUNCTION("""COMPUTED_VALUE"""),45547.66666666667)</f>
        <v>45547.66667</v>
      </c>
      <c r="H177" s="1">
        <f>IFERROR(__xludf.DUMMYFUNCTION("""COMPUTED_VALUE"""),4331.44)</f>
        <v>4331.44</v>
      </c>
      <c r="J177" s="2">
        <f>IFERROR(__xludf.DUMMYFUNCTION("""COMPUTED_VALUE"""),45547.66666666667)</f>
        <v>45547.66667</v>
      </c>
      <c r="K177" s="1">
        <f>IFERROR(__xludf.DUMMYFUNCTION("""COMPUTED_VALUE"""),4394.37)</f>
        <v>4394.37</v>
      </c>
      <c r="M177" s="2">
        <f>IFERROR(__xludf.DUMMYFUNCTION("""COMPUTED_VALUE"""),45547.66666666667)</f>
        <v>45547.66667</v>
      </c>
      <c r="N177" s="1">
        <f>IFERROR(__xludf.DUMMYFUNCTION("""COMPUTED_VALUE"""),2.0555365E7)</f>
        <v>20555365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IFERROR(__xludf.DUMMYFUNCTION("""COMPUTED_VALUE"""),4416.85)</f>
        <v>4416.85</v>
      </c>
      <c r="D178" s="2">
        <f>IFERROR(__xludf.DUMMYFUNCTION("""COMPUTED_VALUE"""),45548.66666666667)</f>
        <v>45548.66667</v>
      </c>
      <c r="E178" s="1">
        <f>IFERROR(__xludf.DUMMYFUNCTION("""COMPUTED_VALUE"""),4480.51)</f>
        <v>4480.51</v>
      </c>
      <c r="G178" s="2">
        <f>IFERROR(__xludf.DUMMYFUNCTION("""COMPUTED_VALUE"""),45548.66666666667)</f>
        <v>45548.66667</v>
      </c>
      <c r="H178" s="1">
        <f>IFERROR(__xludf.DUMMYFUNCTION("""COMPUTED_VALUE"""),4403.39)</f>
        <v>4403.39</v>
      </c>
      <c r="J178" s="2">
        <f>IFERROR(__xludf.DUMMYFUNCTION("""COMPUTED_VALUE"""),45548.66666666667)</f>
        <v>45548.66667</v>
      </c>
      <c r="K178" s="1">
        <f>IFERROR(__xludf.DUMMYFUNCTION("""COMPUTED_VALUE"""),4461.04)</f>
        <v>4461.04</v>
      </c>
      <c r="M178" s="2">
        <f>IFERROR(__xludf.DUMMYFUNCTION("""COMPUTED_VALUE"""),45548.66666666667)</f>
        <v>45548.66667</v>
      </c>
      <c r="N178" s="1">
        <f>IFERROR(__xludf.DUMMYFUNCTION("""COMPUTED_VALUE"""),1.9193045E7)</f>
        <v>19193045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IFERROR(__xludf.DUMMYFUNCTION("""COMPUTED_VALUE"""),4484.15)</f>
        <v>4484.15</v>
      </c>
      <c r="D179" s="2">
        <f>IFERROR(__xludf.DUMMYFUNCTION("""COMPUTED_VALUE"""),45551.66666666667)</f>
        <v>45551.66667</v>
      </c>
      <c r="E179" s="1">
        <f>IFERROR(__xludf.DUMMYFUNCTION("""COMPUTED_VALUE"""),4520.79)</f>
        <v>4520.79</v>
      </c>
      <c r="G179" s="2">
        <f>IFERROR(__xludf.DUMMYFUNCTION("""COMPUTED_VALUE"""),45551.66666666667)</f>
        <v>45551.66667</v>
      </c>
      <c r="H179" s="1">
        <f>IFERROR(__xludf.DUMMYFUNCTION("""COMPUTED_VALUE"""),4453.77)</f>
        <v>4453.77</v>
      </c>
      <c r="J179" s="2">
        <f>IFERROR(__xludf.DUMMYFUNCTION("""COMPUTED_VALUE"""),45551.66666666667)</f>
        <v>45551.66667</v>
      </c>
      <c r="K179" s="1">
        <f>IFERROR(__xludf.DUMMYFUNCTION("""COMPUTED_VALUE"""),4480.57)</f>
        <v>4480.57</v>
      </c>
      <c r="M179" s="2">
        <f>IFERROR(__xludf.DUMMYFUNCTION("""COMPUTED_VALUE"""),45551.66666666667)</f>
        <v>45551.66667</v>
      </c>
      <c r="N179" s="1">
        <f>IFERROR(__xludf.DUMMYFUNCTION("""COMPUTED_VALUE"""),2.1631742E7)</f>
        <v>21631742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IFERROR(__xludf.DUMMYFUNCTION("""COMPUTED_VALUE"""),4504.96)</f>
        <v>4504.96</v>
      </c>
      <c r="D180" s="2">
        <f>IFERROR(__xludf.DUMMYFUNCTION("""COMPUTED_VALUE"""),45552.66666666667)</f>
        <v>45552.66667</v>
      </c>
      <c r="E180" s="1">
        <f>IFERROR(__xludf.DUMMYFUNCTION("""COMPUTED_VALUE"""),4564.39)</f>
        <v>4564.39</v>
      </c>
      <c r="G180" s="2">
        <f>IFERROR(__xludf.DUMMYFUNCTION("""COMPUTED_VALUE"""),45552.66666666667)</f>
        <v>45552.66667</v>
      </c>
      <c r="H180" s="1">
        <f>IFERROR(__xludf.DUMMYFUNCTION("""COMPUTED_VALUE"""),4499.01)</f>
        <v>4499.01</v>
      </c>
      <c r="J180" s="2">
        <f>IFERROR(__xludf.DUMMYFUNCTION("""COMPUTED_VALUE"""),45552.66666666667)</f>
        <v>45552.66667</v>
      </c>
      <c r="K180" s="1">
        <f>IFERROR(__xludf.DUMMYFUNCTION("""COMPUTED_VALUE"""),4545.41)</f>
        <v>4545.41</v>
      </c>
      <c r="M180" s="2">
        <f>IFERROR(__xludf.DUMMYFUNCTION("""COMPUTED_VALUE"""),45552.66666666667)</f>
        <v>45552.66667</v>
      </c>
      <c r="N180" s="1">
        <f>IFERROR(__xludf.DUMMYFUNCTION("""COMPUTED_VALUE"""),2.4545447E7)</f>
        <v>24545447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IFERROR(__xludf.DUMMYFUNCTION("""COMPUTED_VALUE"""),4553.71)</f>
        <v>4553.71</v>
      </c>
      <c r="D181" s="2">
        <f>IFERROR(__xludf.DUMMYFUNCTION("""COMPUTED_VALUE"""),45553.66666666667)</f>
        <v>45553.66667</v>
      </c>
      <c r="E181" s="1">
        <f>IFERROR(__xludf.DUMMYFUNCTION("""COMPUTED_VALUE"""),4620.06)</f>
        <v>4620.06</v>
      </c>
      <c r="G181" s="2">
        <f>IFERROR(__xludf.DUMMYFUNCTION("""COMPUTED_VALUE"""),45553.66666666667)</f>
        <v>45553.66667</v>
      </c>
      <c r="H181" s="1">
        <f>IFERROR(__xludf.DUMMYFUNCTION("""COMPUTED_VALUE"""),4532.22)</f>
        <v>4532.22</v>
      </c>
      <c r="J181" s="2">
        <f>IFERROR(__xludf.DUMMYFUNCTION("""COMPUTED_VALUE"""),45553.66666666667)</f>
        <v>45553.66667</v>
      </c>
      <c r="K181" s="1">
        <f>IFERROR(__xludf.DUMMYFUNCTION("""COMPUTED_VALUE"""),4551.31)</f>
        <v>4551.31</v>
      </c>
      <c r="M181" s="2">
        <f>IFERROR(__xludf.DUMMYFUNCTION("""COMPUTED_VALUE"""),45553.66666666667)</f>
        <v>45553.66667</v>
      </c>
      <c r="N181" s="1">
        <f>IFERROR(__xludf.DUMMYFUNCTION("""COMPUTED_VALUE"""),2.1891138E7)</f>
        <v>21891138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IFERROR(__xludf.DUMMYFUNCTION("""COMPUTED_VALUE"""),4627.34)</f>
        <v>4627.34</v>
      </c>
      <c r="D182" s="2">
        <f>IFERROR(__xludf.DUMMYFUNCTION("""COMPUTED_VALUE"""),45554.66666666667)</f>
        <v>45554.66667</v>
      </c>
      <c r="E182" s="1">
        <f>IFERROR(__xludf.DUMMYFUNCTION("""COMPUTED_VALUE"""),4724.29)</f>
        <v>4724.29</v>
      </c>
      <c r="G182" s="2">
        <f>IFERROR(__xludf.DUMMYFUNCTION("""COMPUTED_VALUE"""),45554.66666666667)</f>
        <v>45554.66667</v>
      </c>
      <c r="H182" s="1">
        <f>IFERROR(__xludf.DUMMYFUNCTION("""COMPUTED_VALUE"""),4610.82)</f>
        <v>4610.82</v>
      </c>
      <c r="J182" s="2">
        <f>IFERROR(__xludf.DUMMYFUNCTION("""COMPUTED_VALUE"""),45554.66666666667)</f>
        <v>45554.66667</v>
      </c>
      <c r="K182" s="1">
        <f>IFERROR(__xludf.DUMMYFUNCTION("""COMPUTED_VALUE"""),4709.87)</f>
        <v>4709.87</v>
      </c>
      <c r="M182" s="2">
        <f>IFERROR(__xludf.DUMMYFUNCTION("""COMPUTED_VALUE"""),45554.66666666667)</f>
        <v>45554.66667</v>
      </c>
      <c r="N182" s="1">
        <f>IFERROR(__xludf.DUMMYFUNCTION("""COMPUTED_VALUE"""),3.2576951E7)</f>
        <v>32576951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IFERROR(__xludf.DUMMYFUNCTION("""COMPUTED_VALUE"""),4689.01)</f>
        <v>4689.01</v>
      </c>
      <c r="D183" s="2">
        <f>IFERROR(__xludf.DUMMYFUNCTION("""COMPUTED_VALUE"""),45555.66666666667)</f>
        <v>45555.66667</v>
      </c>
      <c r="E183" s="1">
        <f>IFERROR(__xludf.DUMMYFUNCTION("""COMPUTED_VALUE"""),4694.55)</f>
        <v>4694.55</v>
      </c>
      <c r="G183" s="2">
        <f>IFERROR(__xludf.DUMMYFUNCTION("""COMPUTED_VALUE"""),45555.66666666667)</f>
        <v>45555.66667</v>
      </c>
      <c r="H183" s="1">
        <f>IFERROR(__xludf.DUMMYFUNCTION("""COMPUTED_VALUE"""),4636.55)</f>
        <v>4636.55</v>
      </c>
      <c r="J183" s="2">
        <f>IFERROR(__xludf.DUMMYFUNCTION("""COMPUTED_VALUE"""),45555.66666666667)</f>
        <v>45555.66667</v>
      </c>
      <c r="K183" s="1">
        <f>IFERROR(__xludf.DUMMYFUNCTION("""COMPUTED_VALUE"""),4670.23)</f>
        <v>4670.23</v>
      </c>
      <c r="M183" s="2">
        <f>IFERROR(__xludf.DUMMYFUNCTION("""COMPUTED_VALUE"""),45555.66666666667)</f>
        <v>45555.66667</v>
      </c>
      <c r="N183" s="1">
        <f>IFERROR(__xludf.DUMMYFUNCTION("""COMPUTED_VALUE"""),1.53973387E8)</f>
        <v>153973387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IFERROR(__xludf.DUMMYFUNCTION("""COMPUTED_VALUE"""),4670.44)</f>
        <v>4670.44</v>
      </c>
      <c r="D184" s="2">
        <f>IFERROR(__xludf.DUMMYFUNCTION("""COMPUTED_VALUE"""),45558.66666666667)</f>
        <v>45558.66667</v>
      </c>
      <c r="E184" s="1">
        <f>IFERROR(__xludf.DUMMYFUNCTION("""COMPUTED_VALUE"""),4712.26)</f>
        <v>4712.26</v>
      </c>
      <c r="G184" s="2">
        <f>IFERROR(__xludf.DUMMYFUNCTION("""COMPUTED_VALUE"""),45558.66666666667)</f>
        <v>45558.66667</v>
      </c>
      <c r="H184" s="1">
        <f>IFERROR(__xludf.DUMMYFUNCTION("""COMPUTED_VALUE"""),4658.99)</f>
        <v>4658.99</v>
      </c>
      <c r="J184" s="2">
        <f>IFERROR(__xludf.DUMMYFUNCTION("""COMPUTED_VALUE"""),45558.66666666667)</f>
        <v>45558.66667</v>
      </c>
      <c r="K184" s="1">
        <f>IFERROR(__xludf.DUMMYFUNCTION("""COMPUTED_VALUE"""),4699.18)</f>
        <v>4699.18</v>
      </c>
      <c r="M184" s="2">
        <f>IFERROR(__xludf.DUMMYFUNCTION("""COMPUTED_VALUE"""),45558.66666666667)</f>
        <v>45558.66667</v>
      </c>
      <c r="N184" s="1">
        <f>IFERROR(__xludf.DUMMYFUNCTION("""COMPUTED_VALUE"""),1.7957419E7)</f>
        <v>17957419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IFERROR(__xludf.DUMMYFUNCTION("""COMPUTED_VALUE"""),4758.81)</f>
        <v>4758.81</v>
      </c>
      <c r="D185" s="2">
        <f>IFERROR(__xludf.DUMMYFUNCTION("""COMPUTED_VALUE"""),45559.66666666667)</f>
        <v>45559.66667</v>
      </c>
      <c r="E185" s="1">
        <f>IFERROR(__xludf.DUMMYFUNCTION("""COMPUTED_VALUE"""),4842.8)</f>
        <v>4842.8</v>
      </c>
      <c r="G185" s="2">
        <f>IFERROR(__xludf.DUMMYFUNCTION("""COMPUTED_VALUE"""),45559.66666666667)</f>
        <v>45559.66667</v>
      </c>
      <c r="H185" s="1">
        <f>IFERROR(__xludf.DUMMYFUNCTION("""COMPUTED_VALUE"""),4758.81)</f>
        <v>4758.81</v>
      </c>
      <c r="J185" s="2">
        <f>IFERROR(__xludf.DUMMYFUNCTION("""COMPUTED_VALUE"""),45559.66666666667)</f>
        <v>45559.66667</v>
      </c>
      <c r="K185" s="1">
        <f>IFERROR(__xludf.DUMMYFUNCTION("""COMPUTED_VALUE"""),4806.02)</f>
        <v>4806.02</v>
      </c>
      <c r="M185" s="2">
        <f>IFERROR(__xludf.DUMMYFUNCTION("""COMPUTED_VALUE"""),45559.66666666667)</f>
        <v>45559.66667</v>
      </c>
      <c r="N185" s="1">
        <f>IFERROR(__xludf.DUMMYFUNCTION("""COMPUTED_VALUE"""),2.64233E7)</f>
        <v>26423300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IFERROR(__xludf.DUMMYFUNCTION("""COMPUTED_VALUE"""),4819.42)</f>
        <v>4819.42</v>
      </c>
      <c r="D186" s="2">
        <f>IFERROR(__xludf.DUMMYFUNCTION("""COMPUTED_VALUE"""),45560.66666666667)</f>
        <v>45560.66667</v>
      </c>
      <c r="E186" s="1">
        <f>IFERROR(__xludf.DUMMYFUNCTION("""COMPUTED_VALUE"""),4827.48)</f>
        <v>4827.48</v>
      </c>
      <c r="G186" s="2">
        <f>IFERROR(__xludf.DUMMYFUNCTION("""COMPUTED_VALUE"""),45560.66666666667)</f>
        <v>45560.66667</v>
      </c>
      <c r="H186" s="1">
        <f>IFERROR(__xludf.DUMMYFUNCTION("""COMPUTED_VALUE"""),4734.75)</f>
        <v>4734.75</v>
      </c>
      <c r="J186" s="2">
        <f>IFERROR(__xludf.DUMMYFUNCTION("""COMPUTED_VALUE"""),45560.66666666667)</f>
        <v>45560.66667</v>
      </c>
      <c r="K186" s="1">
        <f>IFERROR(__xludf.DUMMYFUNCTION("""COMPUTED_VALUE"""),4737.91)</f>
        <v>4737.91</v>
      </c>
      <c r="M186" s="2">
        <f>IFERROR(__xludf.DUMMYFUNCTION("""COMPUTED_VALUE"""),45560.66666666667)</f>
        <v>45560.66667</v>
      </c>
      <c r="N186" s="1">
        <f>IFERROR(__xludf.DUMMYFUNCTION("""COMPUTED_VALUE"""),2.138168E7)</f>
        <v>21381680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IFERROR(__xludf.DUMMYFUNCTION("""COMPUTED_VALUE"""),4822.05)</f>
        <v>4822.05</v>
      </c>
      <c r="D187" s="2">
        <f>IFERROR(__xludf.DUMMYFUNCTION("""COMPUTED_VALUE"""),45561.66666666667)</f>
        <v>45561.66667</v>
      </c>
      <c r="E187" s="1">
        <f>IFERROR(__xludf.DUMMYFUNCTION("""COMPUTED_VALUE"""),4892.57)</f>
        <v>4892.57</v>
      </c>
      <c r="G187" s="2">
        <f>IFERROR(__xludf.DUMMYFUNCTION("""COMPUTED_VALUE"""),45561.66666666667)</f>
        <v>45561.66667</v>
      </c>
      <c r="H187" s="1">
        <f>IFERROR(__xludf.DUMMYFUNCTION("""COMPUTED_VALUE"""),4816.2)</f>
        <v>4816.2</v>
      </c>
      <c r="J187" s="2">
        <f>IFERROR(__xludf.DUMMYFUNCTION("""COMPUTED_VALUE"""),45561.66666666667)</f>
        <v>45561.66667</v>
      </c>
      <c r="K187" s="1">
        <f>IFERROR(__xludf.DUMMYFUNCTION("""COMPUTED_VALUE"""),4830.77)</f>
        <v>4830.77</v>
      </c>
      <c r="M187" s="2">
        <f>IFERROR(__xludf.DUMMYFUNCTION("""COMPUTED_VALUE"""),45561.66666666667)</f>
        <v>45561.66667</v>
      </c>
      <c r="N187" s="1">
        <f>IFERROR(__xludf.DUMMYFUNCTION("""COMPUTED_VALUE"""),2.2454384E7)</f>
        <v>22454384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IFERROR(__xludf.DUMMYFUNCTION("""COMPUTED_VALUE"""),4842.41)</f>
        <v>4842.41</v>
      </c>
      <c r="D188" s="2">
        <f>IFERROR(__xludf.DUMMYFUNCTION("""COMPUTED_VALUE"""),45562.66666666667)</f>
        <v>45562.66667</v>
      </c>
      <c r="E188" s="1">
        <f>IFERROR(__xludf.DUMMYFUNCTION("""COMPUTED_VALUE"""),4898.19)</f>
        <v>4898.19</v>
      </c>
      <c r="G188" s="2">
        <f>IFERROR(__xludf.DUMMYFUNCTION("""COMPUTED_VALUE"""),45562.66666666667)</f>
        <v>45562.66667</v>
      </c>
      <c r="H188" s="1">
        <f>IFERROR(__xludf.DUMMYFUNCTION("""COMPUTED_VALUE"""),4832.89)</f>
        <v>4832.89</v>
      </c>
      <c r="J188" s="2">
        <f>IFERROR(__xludf.DUMMYFUNCTION("""COMPUTED_VALUE"""),45562.66666666667)</f>
        <v>45562.66667</v>
      </c>
      <c r="K188" s="1">
        <f>IFERROR(__xludf.DUMMYFUNCTION("""COMPUTED_VALUE"""),4856.24)</f>
        <v>4856.24</v>
      </c>
      <c r="M188" s="2">
        <f>IFERROR(__xludf.DUMMYFUNCTION("""COMPUTED_VALUE"""),45562.66666666667)</f>
        <v>45562.66667</v>
      </c>
      <c r="N188" s="1">
        <f>IFERROR(__xludf.DUMMYFUNCTION("""COMPUTED_VALUE"""),2.2135157E7)</f>
        <v>22135157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IFERROR(__xludf.DUMMYFUNCTION("""COMPUTED_VALUE"""),4843.29)</f>
        <v>4843.29</v>
      </c>
      <c r="D189" s="2">
        <f>IFERROR(__xludf.DUMMYFUNCTION("""COMPUTED_VALUE"""),45565.66666666667)</f>
        <v>45565.66667</v>
      </c>
      <c r="E189" s="1">
        <f>IFERROR(__xludf.DUMMYFUNCTION("""COMPUTED_VALUE"""),4863.11)</f>
        <v>4863.11</v>
      </c>
      <c r="G189" s="2">
        <f>IFERROR(__xludf.DUMMYFUNCTION("""COMPUTED_VALUE"""),45565.66666666667)</f>
        <v>45565.66667</v>
      </c>
      <c r="H189" s="1">
        <f>IFERROR(__xludf.DUMMYFUNCTION("""COMPUTED_VALUE"""),4807.75)</f>
        <v>4807.75</v>
      </c>
      <c r="J189" s="2">
        <f>IFERROR(__xludf.DUMMYFUNCTION("""COMPUTED_VALUE"""),45565.66666666667)</f>
        <v>45565.66667</v>
      </c>
      <c r="K189" s="1">
        <f>IFERROR(__xludf.DUMMYFUNCTION("""COMPUTED_VALUE"""),4850.32)</f>
        <v>4850.32</v>
      </c>
      <c r="M189" s="2">
        <f>IFERROR(__xludf.DUMMYFUNCTION("""COMPUTED_VALUE"""),45565.66666666667)</f>
        <v>45565.66667</v>
      </c>
      <c r="N189" s="1">
        <f>IFERROR(__xludf.DUMMYFUNCTION("""COMPUTED_VALUE"""),2.4373878E7)</f>
        <v>24373878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IFERROR(__xludf.DUMMYFUNCTION("""COMPUTED_VALUE"""),4845.61)</f>
        <v>4845.61</v>
      </c>
      <c r="D190" s="2">
        <f>IFERROR(__xludf.DUMMYFUNCTION("""COMPUTED_VALUE"""),45566.66666666667)</f>
        <v>45566.66667</v>
      </c>
      <c r="E190" s="1">
        <f>IFERROR(__xludf.DUMMYFUNCTION("""COMPUTED_VALUE"""),4885.43)</f>
        <v>4885.43</v>
      </c>
      <c r="G190" s="2">
        <f>IFERROR(__xludf.DUMMYFUNCTION("""COMPUTED_VALUE"""),45566.66666666667)</f>
        <v>45566.66667</v>
      </c>
      <c r="H190" s="1">
        <f>IFERROR(__xludf.DUMMYFUNCTION("""COMPUTED_VALUE"""),4807.08)</f>
        <v>4807.08</v>
      </c>
      <c r="J190" s="2">
        <f>IFERROR(__xludf.DUMMYFUNCTION("""COMPUTED_VALUE"""),45566.66666666667)</f>
        <v>45566.66667</v>
      </c>
      <c r="K190" s="1">
        <f>IFERROR(__xludf.DUMMYFUNCTION("""COMPUTED_VALUE"""),4853.65)</f>
        <v>4853.65</v>
      </c>
      <c r="M190" s="2">
        <f>IFERROR(__xludf.DUMMYFUNCTION("""COMPUTED_VALUE"""),45566.66666666667)</f>
        <v>45566.66667</v>
      </c>
      <c r="N190" s="1">
        <f>IFERROR(__xludf.DUMMYFUNCTION("""COMPUTED_VALUE"""),1.9443005E7)</f>
        <v>19443005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IFERROR(__xludf.DUMMYFUNCTION("""COMPUTED_VALUE"""),4845.84)</f>
        <v>4845.84</v>
      </c>
      <c r="D191" s="2">
        <f>IFERROR(__xludf.DUMMYFUNCTION("""COMPUTED_VALUE"""),45567.66666666667)</f>
        <v>45567.66667</v>
      </c>
      <c r="E191" s="1">
        <f>IFERROR(__xludf.DUMMYFUNCTION("""COMPUTED_VALUE"""),4876.86)</f>
        <v>4876.86</v>
      </c>
      <c r="G191" s="2">
        <f>IFERROR(__xludf.DUMMYFUNCTION("""COMPUTED_VALUE"""),45567.66666666667)</f>
        <v>45567.66667</v>
      </c>
      <c r="H191" s="1">
        <f>IFERROR(__xludf.DUMMYFUNCTION("""COMPUTED_VALUE"""),4818.1)</f>
        <v>4818.1</v>
      </c>
      <c r="J191" s="2">
        <f>IFERROR(__xludf.DUMMYFUNCTION("""COMPUTED_VALUE"""),45567.66666666667)</f>
        <v>45567.66667</v>
      </c>
      <c r="K191" s="1">
        <f>IFERROR(__xludf.DUMMYFUNCTION("""COMPUTED_VALUE"""),4860.85)</f>
        <v>4860.85</v>
      </c>
      <c r="M191" s="2">
        <f>IFERROR(__xludf.DUMMYFUNCTION("""COMPUTED_VALUE"""),45567.66666666667)</f>
        <v>45567.66667</v>
      </c>
      <c r="N191" s="1">
        <f>IFERROR(__xludf.DUMMYFUNCTION("""COMPUTED_VALUE"""),1.6612878E7)</f>
        <v>16612878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IFERROR(__xludf.DUMMYFUNCTION("""COMPUTED_VALUE"""),4837.5)</f>
        <v>4837.5</v>
      </c>
      <c r="D192" s="2">
        <f>IFERROR(__xludf.DUMMYFUNCTION("""COMPUTED_VALUE"""),45568.66666666667)</f>
        <v>45568.66667</v>
      </c>
      <c r="E192" s="1">
        <f>IFERROR(__xludf.DUMMYFUNCTION("""COMPUTED_VALUE"""),4867.73)</f>
        <v>4867.73</v>
      </c>
      <c r="G192" s="2">
        <f>IFERROR(__xludf.DUMMYFUNCTION("""COMPUTED_VALUE"""),45568.66666666667)</f>
        <v>45568.66667</v>
      </c>
      <c r="H192" s="1">
        <f>IFERROR(__xludf.DUMMYFUNCTION("""COMPUTED_VALUE"""),4805.28)</f>
        <v>4805.28</v>
      </c>
      <c r="J192" s="2">
        <f>IFERROR(__xludf.DUMMYFUNCTION("""COMPUTED_VALUE"""),45568.66666666667)</f>
        <v>45568.66667</v>
      </c>
      <c r="K192" s="1">
        <f>IFERROR(__xludf.DUMMYFUNCTION("""COMPUTED_VALUE"""),4841.15)</f>
        <v>4841.15</v>
      </c>
      <c r="M192" s="2">
        <f>IFERROR(__xludf.DUMMYFUNCTION("""COMPUTED_VALUE"""),45568.66666666667)</f>
        <v>45568.66667</v>
      </c>
      <c r="N192" s="1">
        <f>IFERROR(__xludf.DUMMYFUNCTION("""COMPUTED_VALUE"""),1.866658E7)</f>
        <v>18666580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IFERROR(__xludf.DUMMYFUNCTION("""COMPUTED_VALUE"""),4885.28)</f>
        <v>4885.28</v>
      </c>
      <c r="D193" s="2">
        <f>IFERROR(__xludf.DUMMYFUNCTION("""COMPUTED_VALUE"""),45569.66666666667)</f>
        <v>45569.66667</v>
      </c>
      <c r="E193" s="1">
        <f>IFERROR(__xludf.DUMMYFUNCTION("""COMPUTED_VALUE"""),4896.72)</f>
        <v>4896.72</v>
      </c>
      <c r="G193" s="2">
        <f>IFERROR(__xludf.DUMMYFUNCTION("""COMPUTED_VALUE"""),45569.66666666667)</f>
        <v>45569.66667</v>
      </c>
      <c r="H193" s="1">
        <f>IFERROR(__xludf.DUMMYFUNCTION("""COMPUTED_VALUE"""),4844.63)</f>
        <v>4844.63</v>
      </c>
      <c r="J193" s="2">
        <f>IFERROR(__xludf.DUMMYFUNCTION("""COMPUTED_VALUE"""),45569.66666666667)</f>
        <v>45569.66667</v>
      </c>
      <c r="K193" s="1">
        <f>IFERROR(__xludf.DUMMYFUNCTION("""COMPUTED_VALUE"""),4894.52)</f>
        <v>4894.52</v>
      </c>
      <c r="M193" s="2">
        <f>IFERROR(__xludf.DUMMYFUNCTION("""COMPUTED_VALUE"""),45569.66666666667)</f>
        <v>45569.66667</v>
      </c>
      <c r="N193" s="1">
        <f>IFERROR(__xludf.DUMMYFUNCTION("""COMPUTED_VALUE"""),1.745219E7)</f>
        <v>17452190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IFERROR(__xludf.DUMMYFUNCTION("""COMPUTED_VALUE"""),4884.59)</f>
        <v>4884.59</v>
      </c>
      <c r="D194" s="2">
        <f>IFERROR(__xludf.DUMMYFUNCTION("""COMPUTED_VALUE"""),45572.66666666667)</f>
        <v>45572.66667</v>
      </c>
      <c r="E194" s="1">
        <f>IFERROR(__xludf.DUMMYFUNCTION("""COMPUTED_VALUE"""),4924.13)</f>
        <v>4924.13</v>
      </c>
      <c r="G194" s="2">
        <f>IFERROR(__xludf.DUMMYFUNCTION("""COMPUTED_VALUE"""),45572.66666666667)</f>
        <v>45572.66667</v>
      </c>
      <c r="H194" s="1">
        <f>IFERROR(__xludf.DUMMYFUNCTION("""COMPUTED_VALUE"""),4872.72)</f>
        <v>4872.72</v>
      </c>
      <c r="J194" s="2">
        <f>IFERROR(__xludf.DUMMYFUNCTION("""COMPUTED_VALUE"""),45572.66666666667)</f>
        <v>45572.66667</v>
      </c>
      <c r="K194" s="1">
        <f>IFERROR(__xludf.DUMMYFUNCTION("""COMPUTED_VALUE"""),4891.34)</f>
        <v>4891.34</v>
      </c>
      <c r="M194" s="2">
        <f>IFERROR(__xludf.DUMMYFUNCTION("""COMPUTED_VALUE"""),45572.66666666667)</f>
        <v>45572.66667</v>
      </c>
      <c r="N194" s="1">
        <f>IFERROR(__xludf.DUMMYFUNCTION("""COMPUTED_VALUE"""),1.3773256E7)</f>
        <v>13773256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IFERROR(__xludf.DUMMYFUNCTION("""COMPUTED_VALUE"""),4860.91)</f>
        <v>4860.91</v>
      </c>
      <c r="D195" s="2">
        <f>IFERROR(__xludf.DUMMYFUNCTION("""COMPUTED_VALUE"""),45573.66666666667)</f>
        <v>45573.66667</v>
      </c>
      <c r="E195" s="1">
        <f>IFERROR(__xludf.DUMMYFUNCTION("""COMPUTED_VALUE"""),4867.21)</f>
        <v>4867.21</v>
      </c>
      <c r="G195" s="2">
        <f>IFERROR(__xludf.DUMMYFUNCTION("""COMPUTED_VALUE"""),45573.66666666667)</f>
        <v>45573.66667</v>
      </c>
      <c r="H195" s="1">
        <f>IFERROR(__xludf.DUMMYFUNCTION("""COMPUTED_VALUE"""),4787.44)</f>
        <v>4787.44</v>
      </c>
      <c r="J195" s="2">
        <f>IFERROR(__xludf.DUMMYFUNCTION("""COMPUTED_VALUE"""),45573.66666666667)</f>
        <v>45573.66667</v>
      </c>
      <c r="K195" s="1">
        <f>IFERROR(__xludf.DUMMYFUNCTION("""COMPUTED_VALUE"""),4816.16)</f>
        <v>4816.16</v>
      </c>
      <c r="M195" s="2">
        <f>IFERROR(__xludf.DUMMYFUNCTION("""COMPUTED_VALUE"""),45573.66666666667)</f>
        <v>45573.66667</v>
      </c>
      <c r="N195" s="1">
        <f>IFERROR(__xludf.DUMMYFUNCTION("""COMPUTED_VALUE"""),1.821498E7)</f>
        <v>18214980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IFERROR(__xludf.DUMMYFUNCTION("""COMPUTED_VALUE"""),4824.92)</f>
        <v>4824.92</v>
      </c>
      <c r="D196" s="2">
        <f>IFERROR(__xludf.DUMMYFUNCTION("""COMPUTED_VALUE"""),45574.66666666667)</f>
        <v>45574.66667</v>
      </c>
      <c r="E196" s="1">
        <f>IFERROR(__xludf.DUMMYFUNCTION("""COMPUTED_VALUE"""),4893.56)</f>
        <v>4893.56</v>
      </c>
      <c r="G196" s="2">
        <f>IFERROR(__xludf.DUMMYFUNCTION("""COMPUTED_VALUE"""),45574.66666666667)</f>
        <v>45574.66667</v>
      </c>
      <c r="H196" s="1">
        <f>IFERROR(__xludf.DUMMYFUNCTION("""COMPUTED_VALUE"""),4822.8)</f>
        <v>4822.8</v>
      </c>
      <c r="J196" s="2">
        <f>IFERROR(__xludf.DUMMYFUNCTION("""COMPUTED_VALUE"""),45574.66666666667)</f>
        <v>45574.66667</v>
      </c>
      <c r="K196" s="1">
        <f>IFERROR(__xludf.DUMMYFUNCTION("""COMPUTED_VALUE"""),4889.85)</f>
        <v>4889.85</v>
      </c>
      <c r="M196" s="2">
        <f>IFERROR(__xludf.DUMMYFUNCTION("""COMPUTED_VALUE"""),45574.66666666667)</f>
        <v>45574.66667</v>
      </c>
      <c r="N196" s="1">
        <f>IFERROR(__xludf.DUMMYFUNCTION("""COMPUTED_VALUE"""),1.7791534E7)</f>
        <v>17791534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IFERROR(__xludf.DUMMYFUNCTION("""COMPUTED_VALUE"""),4874.37)</f>
        <v>4874.37</v>
      </c>
      <c r="D197" s="2">
        <f>IFERROR(__xludf.DUMMYFUNCTION("""COMPUTED_VALUE"""),45575.66666666667)</f>
        <v>45575.66667</v>
      </c>
      <c r="E197" s="1">
        <f>IFERROR(__xludf.DUMMYFUNCTION("""COMPUTED_VALUE"""),4892.13)</f>
        <v>4892.13</v>
      </c>
      <c r="G197" s="2">
        <f>IFERROR(__xludf.DUMMYFUNCTION("""COMPUTED_VALUE"""),45575.66666666667)</f>
        <v>45575.66667</v>
      </c>
      <c r="H197" s="1">
        <f>IFERROR(__xludf.DUMMYFUNCTION("""COMPUTED_VALUE"""),4839.89)</f>
        <v>4839.89</v>
      </c>
      <c r="J197" s="2">
        <f>IFERROR(__xludf.DUMMYFUNCTION("""COMPUTED_VALUE"""),45575.66666666667)</f>
        <v>45575.66667</v>
      </c>
      <c r="K197" s="1">
        <f>IFERROR(__xludf.DUMMYFUNCTION("""COMPUTED_VALUE"""),4888.34)</f>
        <v>4888.34</v>
      </c>
      <c r="M197" s="2">
        <f>IFERROR(__xludf.DUMMYFUNCTION("""COMPUTED_VALUE"""),45575.66666666667)</f>
        <v>45575.66667</v>
      </c>
      <c r="N197" s="1">
        <f>IFERROR(__xludf.DUMMYFUNCTION("""COMPUTED_VALUE"""),1.344756E7)</f>
        <v>13447560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IFERROR(__xludf.DUMMYFUNCTION("""COMPUTED_VALUE"""),4882.65)</f>
        <v>4882.65</v>
      </c>
      <c r="D198" s="2">
        <f>IFERROR(__xludf.DUMMYFUNCTION("""COMPUTED_VALUE"""),45576.66666666667)</f>
        <v>45576.66667</v>
      </c>
      <c r="E198" s="1">
        <f>IFERROR(__xludf.DUMMYFUNCTION("""COMPUTED_VALUE"""),4974.68)</f>
        <v>4974.68</v>
      </c>
      <c r="G198" s="2">
        <f>IFERROR(__xludf.DUMMYFUNCTION("""COMPUTED_VALUE"""),45576.66666666667)</f>
        <v>45576.66667</v>
      </c>
      <c r="H198" s="1">
        <f>IFERROR(__xludf.DUMMYFUNCTION("""COMPUTED_VALUE"""),4882.65)</f>
        <v>4882.65</v>
      </c>
      <c r="J198" s="2">
        <f>IFERROR(__xludf.DUMMYFUNCTION("""COMPUTED_VALUE"""),45576.66666666667)</f>
        <v>45576.66667</v>
      </c>
      <c r="K198" s="1">
        <f>IFERROR(__xludf.DUMMYFUNCTION("""COMPUTED_VALUE"""),4967.57)</f>
        <v>4967.57</v>
      </c>
      <c r="M198" s="2">
        <f>IFERROR(__xludf.DUMMYFUNCTION("""COMPUTED_VALUE"""),45576.66666666667)</f>
        <v>45576.66667</v>
      </c>
      <c r="N198" s="1">
        <f>IFERROR(__xludf.DUMMYFUNCTION("""COMPUTED_VALUE"""),1.5121714E7)</f>
        <v>15121714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IFERROR(__xludf.DUMMYFUNCTION("""COMPUTED_VALUE"""),4909.75)</f>
        <v>4909.75</v>
      </c>
      <c r="D199" s="2">
        <f>IFERROR(__xludf.DUMMYFUNCTION("""COMPUTED_VALUE"""),45579.66666666667)</f>
        <v>45579.66667</v>
      </c>
      <c r="E199" s="1">
        <f>IFERROR(__xludf.DUMMYFUNCTION("""COMPUTED_VALUE"""),4934.17)</f>
        <v>4934.17</v>
      </c>
      <c r="G199" s="2">
        <f>IFERROR(__xludf.DUMMYFUNCTION("""COMPUTED_VALUE"""),45579.66666666667)</f>
        <v>45579.66667</v>
      </c>
      <c r="H199" s="1">
        <f>IFERROR(__xludf.DUMMYFUNCTION("""COMPUTED_VALUE"""),4863.48)</f>
        <v>4863.48</v>
      </c>
      <c r="J199" s="2">
        <f>IFERROR(__xludf.DUMMYFUNCTION("""COMPUTED_VALUE"""),45579.66666666667)</f>
        <v>45579.66667</v>
      </c>
      <c r="K199" s="1">
        <f>IFERROR(__xludf.DUMMYFUNCTION("""COMPUTED_VALUE"""),4928.0)</f>
        <v>4928</v>
      </c>
      <c r="M199" s="2">
        <f>IFERROR(__xludf.DUMMYFUNCTION("""COMPUTED_VALUE"""),45579.66666666667)</f>
        <v>45579.66667</v>
      </c>
      <c r="N199" s="1">
        <f>IFERROR(__xludf.DUMMYFUNCTION("""COMPUTED_VALUE"""),1.6566554E7)</f>
        <v>16566554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IFERROR(__xludf.DUMMYFUNCTION("""COMPUTED_VALUE"""),4898.4)</f>
        <v>4898.4</v>
      </c>
      <c r="D200" s="2">
        <f>IFERROR(__xludf.DUMMYFUNCTION("""COMPUTED_VALUE"""),45580.66666666667)</f>
        <v>45580.66667</v>
      </c>
      <c r="E200" s="1">
        <f>IFERROR(__xludf.DUMMYFUNCTION("""COMPUTED_VALUE"""),4927.43)</f>
        <v>4927.43</v>
      </c>
      <c r="G200" s="2">
        <f>IFERROR(__xludf.DUMMYFUNCTION("""COMPUTED_VALUE"""),45580.66666666667)</f>
        <v>45580.66667</v>
      </c>
      <c r="H200" s="1">
        <f>IFERROR(__xludf.DUMMYFUNCTION("""COMPUTED_VALUE"""),4856.48)</f>
        <v>4856.48</v>
      </c>
      <c r="J200" s="2">
        <f>IFERROR(__xludf.DUMMYFUNCTION("""COMPUTED_VALUE"""),45580.66666666667)</f>
        <v>45580.66667</v>
      </c>
      <c r="K200" s="1">
        <f>IFERROR(__xludf.DUMMYFUNCTION("""COMPUTED_VALUE"""),4859.42)</f>
        <v>4859.42</v>
      </c>
      <c r="M200" s="2">
        <f>IFERROR(__xludf.DUMMYFUNCTION("""COMPUTED_VALUE"""),45580.66666666667)</f>
        <v>45580.66667</v>
      </c>
      <c r="N200" s="1">
        <f>IFERROR(__xludf.DUMMYFUNCTION("""COMPUTED_VALUE"""),1.8571183E7)</f>
        <v>18571183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IFERROR(__xludf.DUMMYFUNCTION("""COMPUTED_VALUE"""),4865.93)</f>
        <v>4865.93</v>
      </c>
      <c r="D201" s="2">
        <f>IFERROR(__xludf.DUMMYFUNCTION("""COMPUTED_VALUE"""),45581.66666666667)</f>
        <v>45581.66667</v>
      </c>
      <c r="E201" s="1">
        <f>IFERROR(__xludf.DUMMYFUNCTION("""COMPUTED_VALUE"""),4932.21)</f>
        <v>4932.21</v>
      </c>
      <c r="G201" s="2">
        <f>IFERROR(__xludf.DUMMYFUNCTION("""COMPUTED_VALUE"""),45581.66666666667)</f>
        <v>45581.66667</v>
      </c>
      <c r="H201" s="1">
        <f>IFERROR(__xludf.DUMMYFUNCTION("""COMPUTED_VALUE"""),4865.41)</f>
        <v>4865.41</v>
      </c>
      <c r="J201" s="2">
        <f>IFERROR(__xludf.DUMMYFUNCTION("""COMPUTED_VALUE"""),45581.66666666667)</f>
        <v>45581.66667</v>
      </c>
      <c r="K201" s="1">
        <f>IFERROR(__xludf.DUMMYFUNCTION("""COMPUTED_VALUE"""),4923.15)</f>
        <v>4923.15</v>
      </c>
      <c r="M201" s="2">
        <f>IFERROR(__xludf.DUMMYFUNCTION("""COMPUTED_VALUE"""),45581.66666666667)</f>
        <v>45581.66667</v>
      </c>
      <c r="N201" s="1">
        <f>IFERROR(__xludf.DUMMYFUNCTION("""COMPUTED_VALUE"""),1.8444979E7)</f>
        <v>18444979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IFERROR(__xludf.DUMMYFUNCTION("""COMPUTED_VALUE"""),4932.26)</f>
        <v>4932.26</v>
      </c>
      <c r="D202" s="2">
        <f>IFERROR(__xludf.DUMMYFUNCTION("""COMPUTED_VALUE"""),45582.66666666667)</f>
        <v>45582.66667</v>
      </c>
      <c r="E202" s="1">
        <f>IFERROR(__xludf.DUMMYFUNCTION("""COMPUTED_VALUE"""),4935.91)</f>
        <v>4935.91</v>
      </c>
      <c r="G202" s="2">
        <f>IFERROR(__xludf.DUMMYFUNCTION("""COMPUTED_VALUE"""),45582.66666666667)</f>
        <v>45582.66667</v>
      </c>
      <c r="H202" s="1">
        <f>IFERROR(__xludf.DUMMYFUNCTION("""COMPUTED_VALUE"""),4895.74)</f>
        <v>4895.74</v>
      </c>
      <c r="J202" s="2">
        <f>IFERROR(__xludf.DUMMYFUNCTION("""COMPUTED_VALUE"""),45582.66666666667)</f>
        <v>45582.66667</v>
      </c>
      <c r="K202" s="1">
        <f>IFERROR(__xludf.DUMMYFUNCTION("""COMPUTED_VALUE"""),4918.59)</f>
        <v>4918.59</v>
      </c>
      <c r="M202" s="2">
        <f>IFERROR(__xludf.DUMMYFUNCTION("""COMPUTED_VALUE"""),45582.66666666667)</f>
        <v>45582.66667</v>
      </c>
      <c r="N202" s="1">
        <f>IFERROR(__xludf.DUMMYFUNCTION("""COMPUTED_VALUE"""),1.6179191E7)</f>
        <v>16179191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IFERROR(__xludf.DUMMYFUNCTION("""COMPUTED_VALUE"""),4931.49)</f>
        <v>4931.49</v>
      </c>
      <c r="D203" s="2">
        <f>IFERROR(__xludf.DUMMYFUNCTION("""COMPUTED_VALUE"""),45583.66666666667)</f>
        <v>45583.66667</v>
      </c>
      <c r="E203" s="1">
        <f>IFERROR(__xludf.DUMMYFUNCTION("""COMPUTED_VALUE"""),4954.39)</f>
        <v>4954.39</v>
      </c>
      <c r="G203" s="2">
        <f>IFERROR(__xludf.DUMMYFUNCTION("""COMPUTED_VALUE"""),45583.66666666667)</f>
        <v>45583.66667</v>
      </c>
      <c r="H203" s="1">
        <f>IFERROR(__xludf.DUMMYFUNCTION("""COMPUTED_VALUE"""),4904.68)</f>
        <v>4904.68</v>
      </c>
      <c r="J203" s="2">
        <f>IFERROR(__xludf.DUMMYFUNCTION("""COMPUTED_VALUE"""),45583.66666666667)</f>
        <v>45583.66667</v>
      </c>
      <c r="K203" s="1">
        <f>IFERROR(__xludf.DUMMYFUNCTION("""COMPUTED_VALUE"""),4947.1)</f>
        <v>4947.1</v>
      </c>
      <c r="M203" s="2">
        <f>IFERROR(__xludf.DUMMYFUNCTION("""COMPUTED_VALUE"""),45583.66666666667)</f>
        <v>45583.66667</v>
      </c>
      <c r="N203" s="1">
        <f>IFERROR(__xludf.DUMMYFUNCTION("""COMPUTED_VALUE"""),1.5678662E7)</f>
        <v>15678662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IFERROR(__xludf.DUMMYFUNCTION("""COMPUTED_VALUE"""),4936.13)</f>
        <v>4936.13</v>
      </c>
      <c r="D204" s="2">
        <f>IFERROR(__xludf.DUMMYFUNCTION("""COMPUTED_VALUE"""),45586.66666666667)</f>
        <v>45586.66667</v>
      </c>
      <c r="E204" s="1">
        <f>IFERROR(__xludf.DUMMYFUNCTION("""COMPUTED_VALUE"""),4947.46)</f>
        <v>4947.46</v>
      </c>
      <c r="G204" s="2">
        <f>IFERROR(__xludf.DUMMYFUNCTION("""COMPUTED_VALUE"""),45586.66666666667)</f>
        <v>45586.66667</v>
      </c>
      <c r="H204" s="1">
        <f>IFERROR(__xludf.DUMMYFUNCTION("""COMPUTED_VALUE"""),4902.49)</f>
        <v>4902.49</v>
      </c>
      <c r="J204" s="2">
        <f>IFERROR(__xludf.DUMMYFUNCTION("""COMPUTED_VALUE"""),45586.66666666667)</f>
        <v>45586.66667</v>
      </c>
      <c r="K204" s="1">
        <f>IFERROR(__xludf.DUMMYFUNCTION("""COMPUTED_VALUE"""),4908.72)</f>
        <v>4908.72</v>
      </c>
      <c r="M204" s="2">
        <f>IFERROR(__xludf.DUMMYFUNCTION("""COMPUTED_VALUE"""),45586.66666666667)</f>
        <v>45586.66667</v>
      </c>
      <c r="N204" s="1">
        <f>IFERROR(__xludf.DUMMYFUNCTION("""COMPUTED_VALUE"""),1.3514532E7)</f>
        <v>13514532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IFERROR(__xludf.DUMMYFUNCTION("""COMPUTED_VALUE"""),4901.58)</f>
        <v>4901.58</v>
      </c>
      <c r="D205" s="2">
        <f>IFERROR(__xludf.DUMMYFUNCTION("""COMPUTED_VALUE"""),45587.66666666667)</f>
        <v>45587.66667</v>
      </c>
      <c r="E205" s="1">
        <f>IFERROR(__xludf.DUMMYFUNCTION("""COMPUTED_VALUE"""),4901.58)</f>
        <v>4901.58</v>
      </c>
      <c r="G205" s="2">
        <f>IFERROR(__xludf.DUMMYFUNCTION("""COMPUTED_VALUE"""),45587.66666666667)</f>
        <v>45587.66667</v>
      </c>
      <c r="H205" s="1">
        <f>IFERROR(__xludf.DUMMYFUNCTION("""COMPUTED_VALUE"""),4820.92)</f>
        <v>4820.92</v>
      </c>
      <c r="J205" s="2">
        <f>IFERROR(__xludf.DUMMYFUNCTION("""COMPUTED_VALUE"""),45587.66666666667)</f>
        <v>45587.66667</v>
      </c>
      <c r="K205" s="1">
        <f>IFERROR(__xludf.DUMMYFUNCTION("""COMPUTED_VALUE"""),4865.51)</f>
        <v>4865.51</v>
      </c>
      <c r="M205" s="2">
        <f>IFERROR(__xludf.DUMMYFUNCTION("""COMPUTED_VALUE"""),45587.66666666667)</f>
        <v>45587.66667</v>
      </c>
      <c r="N205" s="1">
        <f>IFERROR(__xludf.DUMMYFUNCTION("""COMPUTED_VALUE"""),1.8977319E7)</f>
        <v>18977319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IFERROR(__xludf.DUMMYFUNCTION("""COMPUTED_VALUE"""),4853.09)</f>
        <v>4853.09</v>
      </c>
      <c r="D206" s="2">
        <f>IFERROR(__xludf.DUMMYFUNCTION("""COMPUTED_VALUE"""),45588.66666666667)</f>
        <v>45588.66667</v>
      </c>
      <c r="E206" s="1">
        <f>IFERROR(__xludf.DUMMYFUNCTION("""COMPUTED_VALUE"""),4895.53)</f>
        <v>4895.53</v>
      </c>
      <c r="G206" s="2">
        <f>IFERROR(__xludf.DUMMYFUNCTION("""COMPUTED_VALUE"""),45588.66666666667)</f>
        <v>45588.66667</v>
      </c>
      <c r="H206" s="1">
        <f>IFERROR(__xludf.DUMMYFUNCTION("""COMPUTED_VALUE"""),4819.4)</f>
        <v>4819.4</v>
      </c>
      <c r="J206" s="2">
        <f>IFERROR(__xludf.DUMMYFUNCTION("""COMPUTED_VALUE"""),45588.66666666667)</f>
        <v>45588.66667</v>
      </c>
      <c r="K206" s="1">
        <f>IFERROR(__xludf.DUMMYFUNCTION("""COMPUTED_VALUE"""),4846.27)</f>
        <v>4846.27</v>
      </c>
      <c r="M206" s="2">
        <f>IFERROR(__xludf.DUMMYFUNCTION("""COMPUTED_VALUE"""),45588.66666666667)</f>
        <v>45588.66667</v>
      </c>
      <c r="N206" s="1">
        <f>IFERROR(__xludf.DUMMYFUNCTION("""COMPUTED_VALUE"""),2.0015379E7)</f>
        <v>20015379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IFERROR(__xludf.DUMMYFUNCTION("""COMPUTED_VALUE"""),4865.65)</f>
        <v>4865.65</v>
      </c>
      <c r="D207" s="2">
        <f>IFERROR(__xludf.DUMMYFUNCTION("""COMPUTED_VALUE"""),45589.66666666667)</f>
        <v>45589.66667</v>
      </c>
      <c r="E207" s="1">
        <f>IFERROR(__xludf.DUMMYFUNCTION("""COMPUTED_VALUE"""),4881.82)</f>
        <v>4881.82</v>
      </c>
      <c r="G207" s="2">
        <f>IFERROR(__xludf.DUMMYFUNCTION("""COMPUTED_VALUE"""),45589.66666666667)</f>
        <v>45589.66667</v>
      </c>
      <c r="H207" s="1">
        <f>IFERROR(__xludf.DUMMYFUNCTION("""COMPUTED_VALUE"""),4826.42)</f>
        <v>4826.42</v>
      </c>
      <c r="J207" s="2">
        <f>IFERROR(__xludf.DUMMYFUNCTION("""COMPUTED_VALUE"""),45589.66666666667)</f>
        <v>45589.66667</v>
      </c>
      <c r="K207" s="1">
        <f>IFERROR(__xludf.DUMMYFUNCTION("""COMPUTED_VALUE"""),4875.38)</f>
        <v>4875.38</v>
      </c>
      <c r="M207" s="2">
        <f>IFERROR(__xludf.DUMMYFUNCTION("""COMPUTED_VALUE"""),45589.66666666667)</f>
        <v>45589.66667</v>
      </c>
      <c r="N207" s="1">
        <f>IFERROR(__xludf.DUMMYFUNCTION("""COMPUTED_VALUE"""),1.5208639E7)</f>
        <v>15208639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IFERROR(__xludf.DUMMYFUNCTION("""COMPUTED_VALUE"""),4889.69)</f>
        <v>4889.69</v>
      </c>
      <c r="D208" s="2">
        <f>IFERROR(__xludf.DUMMYFUNCTION("""COMPUTED_VALUE"""),45590.66666666667)</f>
        <v>45590.66667</v>
      </c>
      <c r="E208" s="1">
        <f>IFERROR(__xludf.DUMMYFUNCTION("""COMPUTED_VALUE"""),4925.61)</f>
        <v>4925.61</v>
      </c>
      <c r="G208" s="2">
        <f>IFERROR(__xludf.DUMMYFUNCTION("""COMPUTED_VALUE"""),45590.66666666667)</f>
        <v>45590.66667</v>
      </c>
      <c r="H208" s="1">
        <f>IFERROR(__xludf.DUMMYFUNCTION("""COMPUTED_VALUE"""),4854.74)</f>
        <v>4854.74</v>
      </c>
      <c r="J208" s="2">
        <f>IFERROR(__xludf.DUMMYFUNCTION("""COMPUTED_VALUE"""),45590.66666666667)</f>
        <v>45590.66667</v>
      </c>
      <c r="K208" s="1">
        <f>IFERROR(__xludf.DUMMYFUNCTION("""COMPUTED_VALUE"""),4862.42)</f>
        <v>4862.42</v>
      </c>
      <c r="M208" s="2">
        <f>IFERROR(__xludf.DUMMYFUNCTION("""COMPUTED_VALUE"""),45590.66666666667)</f>
        <v>45590.66667</v>
      </c>
      <c r="N208" s="1">
        <f>IFERROR(__xludf.DUMMYFUNCTION("""COMPUTED_VALUE"""),1.7286135E7)</f>
        <v>17286135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IFERROR(__xludf.DUMMYFUNCTION("""COMPUTED_VALUE"""),4882.76)</f>
        <v>4882.76</v>
      </c>
      <c r="D209" s="2">
        <f>IFERROR(__xludf.DUMMYFUNCTION("""COMPUTED_VALUE"""),45593.66666666667)</f>
        <v>45593.66667</v>
      </c>
      <c r="E209" s="1">
        <f>IFERROR(__xludf.DUMMYFUNCTION("""COMPUTED_VALUE"""),4931.41)</f>
        <v>4931.41</v>
      </c>
      <c r="G209" s="2">
        <f>IFERROR(__xludf.DUMMYFUNCTION("""COMPUTED_VALUE"""),45593.66666666667)</f>
        <v>45593.66667</v>
      </c>
      <c r="H209" s="1">
        <f>IFERROR(__xludf.DUMMYFUNCTION("""COMPUTED_VALUE"""),4882.76)</f>
        <v>4882.76</v>
      </c>
      <c r="J209" s="2">
        <f>IFERROR(__xludf.DUMMYFUNCTION("""COMPUTED_VALUE"""),45593.66666666667)</f>
        <v>45593.66667</v>
      </c>
      <c r="K209" s="1">
        <f>IFERROR(__xludf.DUMMYFUNCTION("""COMPUTED_VALUE"""),4922.62)</f>
        <v>4922.62</v>
      </c>
      <c r="M209" s="2">
        <f>IFERROR(__xludf.DUMMYFUNCTION("""COMPUTED_VALUE"""),45593.66666666667)</f>
        <v>45593.66667</v>
      </c>
      <c r="N209" s="1">
        <f>IFERROR(__xludf.DUMMYFUNCTION("""COMPUTED_VALUE"""),1.6462911E7)</f>
        <v>16462911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IFERROR(__xludf.DUMMYFUNCTION("""COMPUTED_VALUE"""),4907.11)</f>
        <v>4907.11</v>
      </c>
      <c r="D210" s="2">
        <f>IFERROR(__xludf.DUMMYFUNCTION("""COMPUTED_VALUE"""),45594.66666666667)</f>
        <v>45594.66667</v>
      </c>
      <c r="E210" s="1">
        <f>IFERROR(__xludf.DUMMYFUNCTION("""COMPUTED_VALUE"""),4907.11)</f>
        <v>4907.11</v>
      </c>
      <c r="G210" s="2">
        <f>IFERROR(__xludf.DUMMYFUNCTION("""COMPUTED_VALUE"""),45594.66666666667)</f>
        <v>45594.66667</v>
      </c>
      <c r="H210" s="1">
        <f>IFERROR(__xludf.DUMMYFUNCTION("""COMPUTED_VALUE"""),4869.51)</f>
        <v>4869.51</v>
      </c>
      <c r="J210" s="2">
        <f>IFERROR(__xludf.DUMMYFUNCTION("""COMPUTED_VALUE"""),45594.66666666667)</f>
        <v>45594.66667</v>
      </c>
      <c r="K210" s="1">
        <f>IFERROR(__xludf.DUMMYFUNCTION("""COMPUTED_VALUE"""),4877.42)</f>
        <v>4877.42</v>
      </c>
      <c r="M210" s="2">
        <f>IFERROR(__xludf.DUMMYFUNCTION("""COMPUTED_VALUE"""),45594.66666666667)</f>
        <v>45594.66667</v>
      </c>
      <c r="N210" s="1">
        <f>IFERROR(__xludf.DUMMYFUNCTION("""COMPUTED_VALUE"""),1.8177744E7)</f>
        <v>18177744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IFERROR(__xludf.DUMMYFUNCTION("""COMPUTED_VALUE"""),4802.59)</f>
        <v>4802.59</v>
      </c>
      <c r="D211" s="2">
        <f>IFERROR(__xludf.DUMMYFUNCTION("""COMPUTED_VALUE"""),45595.66666666667)</f>
        <v>45595.66667</v>
      </c>
      <c r="E211" s="1">
        <f>IFERROR(__xludf.DUMMYFUNCTION("""COMPUTED_VALUE"""),4890.49)</f>
        <v>4890.49</v>
      </c>
      <c r="G211" s="2">
        <f>IFERROR(__xludf.DUMMYFUNCTION("""COMPUTED_VALUE"""),45595.66666666667)</f>
        <v>45595.66667</v>
      </c>
      <c r="H211" s="1">
        <f>IFERROR(__xludf.DUMMYFUNCTION("""COMPUTED_VALUE"""),4761.82)</f>
        <v>4761.82</v>
      </c>
      <c r="J211" s="2">
        <f>IFERROR(__xludf.DUMMYFUNCTION("""COMPUTED_VALUE"""),45595.66666666667)</f>
        <v>45595.66667</v>
      </c>
      <c r="K211" s="1">
        <f>IFERROR(__xludf.DUMMYFUNCTION("""COMPUTED_VALUE"""),4827.83)</f>
        <v>4827.83</v>
      </c>
      <c r="M211" s="2">
        <f>IFERROR(__xludf.DUMMYFUNCTION("""COMPUTED_VALUE"""),45595.66666666667)</f>
        <v>45595.66667</v>
      </c>
      <c r="N211" s="1">
        <f>IFERROR(__xludf.DUMMYFUNCTION("""COMPUTED_VALUE"""),2.0034893E7)</f>
        <v>20034893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IFERROR(__xludf.DUMMYFUNCTION("""COMPUTED_VALUE"""),4813.18)</f>
        <v>4813.18</v>
      </c>
      <c r="D212" s="2">
        <f>IFERROR(__xludf.DUMMYFUNCTION("""COMPUTED_VALUE"""),45596.66666666667)</f>
        <v>45596.66667</v>
      </c>
      <c r="E212" s="1">
        <f>IFERROR(__xludf.DUMMYFUNCTION("""COMPUTED_VALUE"""),4820.98)</f>
        <v>4820.98</v>
      </c>
      <c r="G212" s="2">
        <f>IFERROR(__xludf.DUMMYFUNCTION("""COMPUTED_VALUE"""),45596.66666666667)</f>
        <v>45596.66667</v>
      </c>
      <c r="H212" s="1">
        <f>IFERROR(__xludf.DUMMYFUNCTION("""COMPUTED_VALUE"""),4764.82)</f>
        <v>4764.82</v>
      </c>
      <c r="J212" s="2">
        <f>IFERROR(__xludf.DUMMYFUNCTION("""COMPUTED_VALUE"""),45596.66666666667)</f>
        <v>45596.66667</v>
      </c>
      <c r="K212" s="1">
        <f>IFERROR(__xludf.DUMMYFUNCTION("""COMPUTED_VALUE"""),4797.25)</f>
        <v>4797.25</v>
      </c>
      <c r="M212" s="2">
        <f>IFERROR(__xludf.DUMMYFUNCTION("""COMPUTED_VALUE"""),45596.66666666667)</f>
        <v>45596.66667</v>
      </c>
      <c r="N212" s="1">
        <f>IFERROR(__xludf.DUMMYFUNCTION("""COMPUTED_VALUE"""),2.0083775E7)</f>
        <v>20083775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IFERROR(__xludf.DUMMYFUNCTION("""COMPUTED_VALUE"""),4807.75)</f>
        <v>4807.75</v>
      </c>
      <c r="D213" s="2">
        <f>IFERROR(__xludf.DUMMYFUNCTION("""COMPUTED_VALUE"""),45597.66666666667)</f>
        <v>45597.66667</v>
      </c>
      <c r="E213" s="1">
        <f>IFERROR(__xludf.DUMMYFUNCTION("""COMPUTED_VALUE"""),4845.02)</f>
        <v>4845.02</v>
      </c>
      <c r="G213" s="2">
        <f>IFERROR(__xludf.DUMMYFUNCTION("""COMPUTED_VALUE"""),45597.66666666667)</f>
        <v>45597.66667</v>
      </c>
      <c r="H213" s="1">
        <f>IFERROR(__xludf.DUMMYFUNCTION("""COMPUTED_VALUE"""),4786.41)</f>
        <v>4786.41</v>
      </c>
      <c r="J213" s="2">
        <f>IFERROR(__xludf.DUMMYFUNCTION("""COMPUTED_VALUE"""),45597.66666666667)</f>
        <v>45597.66667</v>
      </c>
      <c r="K213" s="1">
        <f>IFERROR(__xludf.DUMMYFUNCTION("""COMPUTED_VALUE"""),4797.45)</f>
        <v>4797.45</v>
      </c>
      <c r="M213" s="2">
        <f>IFERROR(__xludf.DUMMYFUNCTION("""COMPUTED_VALUE"""),45597.66666666667)</f>
        <v>45597.66667</v>
      </c>
      <c r="N213" s="1">
        <f>IFERROR(__xludf.DUMMYFUNCTION("""COMPUTED_VALUE"""),1.8532223E7)</f>
        <v>18532223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IFERROR(__xludf.DUMMYFUNCTION("""COMPUTED_VALUE"""),4793.28)</f>
        <v>4793.28</v>
      </c>
      <c r="D214" s="2">
        <f>IFERROR(__xludf.DUMMYFUNCTION("""COMPUTED_VALUE"""),45600.66666666667)</f>
        <v>45600.66667</v>
      </c>
      <c r="E214" s="1">
        <f>IFERROR(__xludf.DUMMYFUNCTION("""COMPUTED_VALUE"""),4832.3)</f>
        <v>4832.3</v>
      </c>
      <c r="G214" s="2">
        <f>IFERROR(__xludf.DUMMYFUNCTION("""COMPUTED_VALUE"""),45600.66666666667)</f>
        <v>45600.66667</v>
      </c>
      <c r="H214" s="1">
        <f>IFERROR(__xludf.DUMMYFUNCTION("""COMPUTED_VALUE"""),4767.25)</f>
        <v>4767.25</v>
      </c>
      <c r="J214" s="2">
        <f>IFERROR(__xludf.DUMMYFUNCTION("""COMPUTED_VALUE"""),45600.66666666667)</f>
        <v>45600.66667</v>
      </c>
      <c r="K214" s="1">
        <f>IFERROR(__xludf.DUMMYFUNCTION("""COMPUTED_VALUE"""),4789.3)</f>
        <v>4789.3</v>
      </c>
      <c r="M214" s="2">
        <f>IFERROR(__xludf.DUMMYFUNCTION("""COMPUTED_VALUE"""),45600.66666666667)</f>
        <v>45600.66667</v>
      </c>
      <c r="N214" s="1">
        <f>IFERROR(__xludf.DUMMYFUNCTION("""COMPUTED_VALUE"""),2.2061665E7)</f>
        <v>22061665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IFERROR(__xludf.DUMMYFUNCTION("""COMPUTED_VALUE"""),4792.19)</f>
        <v>4792.19</v>
      </c>
      <c r="D215" s="2">
        <f>IFERROR(__xludf.DUMMYFUNCTION("""COMPUTED_VALUE"""),45601.66666666667)</f>
        <v>45601.66667</v>
      </c>
      <c r="E215" s="1">
        <f>IFERROR(__xludf.DUMMYFUNCTION("""COMPUTED_VALUE"""),4911.25)</f>
        <v>4911.25</v>
      </c>
      <c r="G215" s="2">
        <f>IFERROR(__xludf.DUMMYFUNCTION("""COMPUTED_VALUE"""),45601.66666666667)</f>
        <v>45601.66667</v>
      </c>
      <c r="H215" s="1">
        <f>IFERROR(__xludf.DUMMYFUNCTION("""COMPUTED_VALUE"""),4772.13)</f>
        <v>4772.13</v>
      </c>
      <c r="J215" s="2">
        <f>IFERROR(__xludf.DUMMYFUNCTION("""COMPUTED_VALUE"""),45601.66666666667)</f>
        <v>45601.66667</v>
      </c>
      <c r="K215" s="1">
        <f>IFERROR(__xludf.DUMMYFUNCTION("""COMPUTED_VALUE"""),4889.34)</f>
        <v>4889.34</v>
      </c>
      <c r="M215" s="2">
        <f>IFERROR(__xludf.DUMMYFUNCTION("""COMPUTED_VALUE"""),45601.66666666667)</f>
        <v>45601.66667</v>
      </c>
      <c r="N215" s="1">
        <f>IFERROR(__xludf.DUMMYFUNCTION("""COMPUTED_VALUE"""),2.9457024E7)</f>
        <v>29457024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IFERROR(__xludf.DUMMYFUNCTION("""COMPUTED_VALUE"""),5055.66)</f>
        <v>5055.66</v>
      </c>
      <c r="D216" s="2">
        <f>IFERROR(__xludf.DUMMYFUNCTION("""COMPUTED_VALUE"""),45602.66666666667)</f>
        <v>45602.66667</v>
      </c>
      <c r="E216" s="1">
        <f>IFERROR(__xludf.DUMMYFUNCTION("""COMPUTED_VALUE"""),5169.55)</f>
        <v>5169.55</v>
      </c>
      <c r="G216" s="2">
        <f>IFERROR(__xludf.DUMMYFUNCTION("""COMPUTED_VALUE"""),45602.66666666667)</f>
        <v>45602.66667</v>
      </c>
      <c r="H216" s="1">
        <f>IFERROR(__xludf.DUMMYFUNCTION("""COMPUTED_VALUE"""),5055.66)</f>
        <v>5055.66</v>
      </c>
      <c r="J216" s="2">
        <f>IFERROR(__xludf.DUMMYFUNCTION("""COMPUTED_VALUE"""),45602.66666666667)</f>
        <v>45602.66667</v>
      </c>
      <c r="K216" s="1">
        <f>IFERROR(__xludf.DUMMYFUNCTION("""COMPUTED_VALUE"""),5154.74)</f>
        <v>5154.74</v>
      </c>
      <c r="M216" s="2">
        <f>IFERROR(__xludf.DUMMYFUNCTION("""COMPUTED_VALUE"""),45602.66666666667)</f>
        <v>45602.66667</v>
      </c>
      <c r="N216" s="1">
        <f>IFERROR(__xludf.DUMMYFUNCTION("""COMPUTED_VALUE"""),3.0943696E7)</f>
        <v>30943696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IFERROR(__xludf.DUMMYFUNCTION("""COMPUTED_VALUE"""),5152.04)</f>
        <v>5152.04</v>
      </c>
      <c r="D217" s="2">
        <f>IFERROR(__xludf.DUMMYFUNCTION("""COMPUTED_VALUE"""),45603.66666666667)</f>
        <v>45603.66667</v>
      </c>
      <c r="E217" s="1">
        <f>IFERROR(__xludf.DUMMYFUNCTION("""COMPUTED_VALUE"""),5166.29)</f>
        <v>5166.29</v>
      </c>
      <c r="G217" s="2">
        <f>IFERROR(__xludf.DUMMYFUNCTION("""COMPUTED_VALUE"""),45603.66666666667)</f>
        <v>45603.66667</v>
      </c>
      <c r="H217" s="1">
        <f>IFERROR(__xludf.DUMMYFUNCTION("""COMPUTED_VALUE"""),5097.83)</f>
        <v>5097.83</v>
      </c>
      <c r="J217" s="2">
        <f>IFERROR(__xludf.DUMMYFUNCTION("""COMPUTED_VALUE"""),45603.66666666667)</f>
        <v>45603.66667</v>
      </c>
      <c r="K217" s="1">
        <f>IFERROR(__xludf.DUMMYFUNCTION("""COMPUTED_VALUE"""),5102.85)</f>
        <v>5102.85</v>
      </c>
      <c r="M217" s="2">
        <f>IFERROR(__xludf.DUMMYFUNCTION("""COMPUTED_VALUE"""),45603.66666666667)</f>
        <v>45603.66667</v>
      </c>
      <c r="N217" s="1">
        <f>IFERROR(__xludf.DUMMYFUNCTION("""COMPUTED_VALUE"""),2.5063941E7)</f>
        <v>25063941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IFERROR(__xludf.DUMMYFUNCTION("""COMPUTED_VALUE"""),5069.43)</f>
        <v>5069.43</v>
      </c>
      <c r="D218" s="2">
        <f>IFERROR(__xludf.DUMMYFUNCTION("""COMPUTED_VALUE"""),45604.66666666667)</f>
        <v>45604.66667</v>
      </c>
      <c r="E218" s="1">
        <f>IFERROR(__xludf.DUMMYFUNCTION("""COMPUTED_VALUE"""),5069.43)</f>
        <v>5069.43</v>
      </c>
      <c r="G218" s="2">
        <f>IFERROR(__xludf.DUMMYFUNCTION("""COMPUTED_VALUE"""),45604.66666666667)</f>
        <v>45604.66667</v>
      </c>
      <c r="H218" s="1">
        <f>IFERROR(__xludf.DUMMYFUNCTION("""COMPUTED_VALUE"""),4980.36)</f>
        <v>4980.36</v>
      </c>
      <c r="J218" s="2">
        <f>IFERROR(__xludf.DUMMYFUNCTION("""COMPUTED_VALUE"""),45604.66666666667)</f>
        <v>45604.66667</v>
      </c>
      <c r="K218" s="1">
        <f>IFERROR(__xludf.DUMMYFUNCTION("""COMPUTED_VALUE"""),4985.4)</f>
        <v>4985.4</v>
      </c>
      <c r="M218" s="2">
        <f>IFERROR(__xludf.DUMMYFUNCTION("""COMPUTED_VALUE"""),45604.66666666667)</f>
        <v>45604.66667</v>
      </c>
      <c r="N218" s="1">
        <f>IFERROR(__xludf.DUMMYFUNCTION("""COMPUTED_VALUE"""),3.4130633E7)</f>
        <v>34130633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IFERROR(__xludf.DUMMYFUNCTION("""COMPUTED_VALUE"""),4994.2)</f>
        <v>4994.2</v>
      </c>
      <c r="D219" s="2">
        <f>IFERROR(__xludf.DUMMYFUNCTION("""COMPUTED_VALUE"""),45607.66666666667)</f>
        <v>45607.66667</v>
      </c>
      <c r="E219" s="1">
        <f>IFERROR(__xludf.DUMMYFUNCTION("""COMPUTED_VALUE"""),5061.14)</f>
        <v>5061.14</v>
      </c>
      <c r="G219" s="2">
        <f>IFERROR(__xludf.DUMMYFUNCTION("""COMPUTED_VALUE"""),45607.66666666667)</f>
        <v>45607.66667</v>
      </c>
      <c r="H219" s="1">
        <f>IFERROR(__xludf.DUMMYFUNCTION("""COMPUTED_VALUE"""),4994.2)</f>
        <v>4994.2</v>
      </c>
      <c r="J219" s="2">
        <f>IFERROR(__xludf.DUMMYFUNCTION("""COMPUTED_VALUE"""),45607.66666666667)</f>
        <v>45607.66667</v>
      </c>
      <c r="K219" s="1">
        <f>IFERROR(__xludf.DUMMYFUNCTION("""COMPUTED_VALUE"""),5043.51)</f>
        <v>5043.51</v>
      </c>
      <c r="M219" s="2">
        <f>IFERROR(__xludf.DUMMYFUNCTION("""COMPUTED_VALUE"""),45607.66666666667)</f>
        <v>45607.66667</v>
      </c>
      <c r="N219" s="1">
        <f>IFERROR(__xludf.DUMMYFUNCTION("""COMPUTED_VALUE"""),1.5853513E7)</f>
        <v>15853513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IFERROR(__xludf.DUMMYFUNCTION("""COMPUTED_VALUE"""),5039.92)</f>
        <v>5039.92</v>
      </c>
      <c r="D220" s="2">
        <f>IFERROR(__xludf.DUMMYFUNCTION("""COMPUTED_VALUE"""),45608.66666666667)</f>
        <v>45608.66667</v>
      </c>
      <c r="E220" s="1">
        <f>IFERROR(__xludf.DUMMYFUNCTION("""COMPUTED_VALUE"""),5048.23)</f>
        <v>5048.23</v>
      </c>
      <c r="G220" s="2">
        <f>IFERROR(__xludf.DUMMYFUNCTION("""COMPUTED_VALUE"""),45608.66666666667)</f>
        <v>45608.66667</v>
      </c>
      <c r="H220" s="1">
        <f>IFERROR(__xludf.DUMMYFUNCTION("""COMPUTED_VALUE"""),4976.27)</f>
        <v>4976.27</v>
      </c>
      <c r="J220" s="2">
        <f>IFERROR(__xludf.DUMMYFUNCTION("""COMPUTED_VALUE"""),45608.66666666667)</f>
        <v>45608.66667</v>
      </c>
      <c r="K220" s="1">
        <f>IFERROR(__xludf.DUMMYFUNCTION("""COMPUTED_VALUE"""),4985.07)</f>
        <v>4985.07</v>
      </c>
      <c r="M220" s="2">
        <f>IFERROR(__xludf.DUMMYFUNCTION("""COMPUTED_VALUE"""),45608.66666666667)</f>
        <v>45608.66667</v>
      </c>
      <c r="N220" s="1">
        <f>IFERROR(__xludf.DUMMYFUNCTION("""COMPUTED_VALUE"""),1.9990168E7)</f>
        <v>19990168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IFERROR(__xludf.DUMMYFUNCTION("""COMPUTED_VALUE"""),4970.05)</f>
        <v>4970.05</v>
      </c>
      <c r="D221" s="2">
        <f>IFERROR(__xludf.DUMMYFUNCTION("""COMPUTED_VALUE"""),45609.66666666667)</f>
        <v>45609.66667</v>
      </c>
      <c r="E221" s="1">
        <f>IFERROR(__xludf.DUMMYFUNCTION("""COMPUTED_VALUE"""),4984.41)</f>
        <v>4984.41</v>
      </c>
      <c r="G221" s="2">
        <f>IFERROR(__xludf.DUMMYFUNCTION("""COMPUTED_VALUE"""),45609.66666666667)</f>
        <v>45609.66667</v>
      </c>
      <c r="H221" s="1">
        <f>IFERROR(__xludf.DUMMYFUNCTION("""COMPUTED_VALUE"""),4940.7)</f>
        <v>4940.7</v>
      </c>
      <c r="J221" s="2">
        <f>IFERROR(__xludf.DUMMYFUNCTION("""COMPUTED_VALUE"""),45609.66666666667)</f>
        <v>45609.66667</v>
      </c>
      <c r="K221" s="1">
        <f>IFERROR(__xludf.DUMMYFUNCTION("""COMPUTED_VALUE"""),4954.88)</f>
        <v>4954.88</v>
      </c>
      <c r="M221" s="2">
        <f>IFERROR(__xludf.DUMMYFUNCTION("""COMPUTED_VALUE"""),45609.66666666667)</f>
        <v>45609.66667</v>
      </c>
      <c r="N221" s="1">
        <f>IFERROR(__xludf.DUMMYFUNCTION("""COMPUTED_VALUE"""),2.1069627E7)</f>
        <v>21069627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IFERROR(__xludf.DUMMYFUNCTION("""COMPUTED_VALUE"""),4964.42)</f>
        <v>4964.42</v>
      </c>
      <c r="D222" s="2">
        <f>IFERROR(__xludf.DUMMYFUNCTION("""COMPUTED_VALUE"""),45610.66666666667)</f>
        <v>45610.66667</v>
      </c>
      <c r="E222" s="1">
        <f>IFERROR(__xludf.DUMMYFUNCTION("""COMPUTED_VALUE"""),4989.76)</f>
        <v>4989.76</v>
      </c>
      <c r="G222" s="2">
        <f>IFERROR(__xludf.DUMMYFUNCTION("""COMPUTED_VALUE"""),45610.66666666667)</f>
        <v>45610.66667</v>
      </c>
      <c r="H222" s="1">
        <f>IFERROR(__xludf.DUMMYFUNCTION("""COMPUTED_VALUE"""),4945.69)</f>
        <v>4945.69</v>
      </c>
      <c r="J222" s="2">
        <f>IFERROR(__xludf.DUMMYFUNCTION("""COMPUTED_VALUE"""),45610.66666666667)</f>
        <v>45610.66667</v>
      </c>
      <c r="K222" s="1">
        <f>IFERROR(__xludf.DUMMYFUNCTION("""COMPUTED_VALUE"""),4959.56)</f>
        <v>4959.56</v>
      </c>
      <c r="M222" s="2">
        <f>IFERROR(__xludf.DUMMYFUNCTION("""COMPUTED_VALUE"""),45610.66666666667)</f>
        <v>45610.66667</v>
      </c>
      <c r="N222" s="1">
        <f>IFERROR(__xludf.DUMMYFUNCTION("""COMPUTED_VALUE"""),2.7927108E7)</f>
        <v>27927108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IFERROR(__xludf.DUMMYFUNCTION("""COMPUTED_VALUE"""),4951.13)</f>
        <v>4951.13</v>
      </c>
      <c r="D223" s="2">
        <f>IFERROR(__xludf.DUMMYFUNCTION("""COMPUTED_VALUE"""),45611.66666666667)</f>
        <v>45611.66667</v>
      </c>
      <c r="E223" s="1">
        <f>IFERROR(__xludf.DUMMYFUNCTION("""COMPUTED_VALUE"""),4978.4)</f>
        <v>4978.4</v>
      </c>
      <c r="G223" s="2">
        <f>IFERROR(__xludf.DUMMYFUNCTION("""COMPUTED_VALUE"""),45611.66666666667)</f>
        <v>45611.66667</v>
      </c>
      <c r="H223" s="1">
        <f>IFERROR(__xludf.DUMMYFUNCTION("""COMPUTED_VALUE"""),4914.16)</f>
        <v>4914.16</v>
      </c>
      <c r="J223" s="2">
        <f>IFERROR(__xludf.DUMMYFUNCTION("""COMPUTED_VALUE"""),45611.66666666667)</f>
        <v>45611.66667</v>
      </c>
      <c r="K223" s="1">
        <f>IFERROR(__xludf.DUMMYFUNCTION("""COMPUTED_VALUE"""),4931.94)</f>
        <v>4931.94</v>
      </c>
      <c r="M223" s="2">
        <f>IFERROR(__xludf.DUMMYFUNCTION("""COMPUTED_VALUE"""),45611.66666666667)</f>
        <v>45611.66667</v>
      </c>
      <c r="N223" s="1">
        <f>IFERROR(__xludf.DUMMYFUNCTION("""COMPUTED_VALUE"""),3.0823085E7)</f>
        <v>30823085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IFERROR(__xludf.DUMMYFUNCTION("""COMPUTED_VALUE"""),4926.56)</f>
        <v>4926.56</v>
      </c>
      <c r="D224" s="2">
        <f>IFERROR(__xludf.DUMMYFUNCTION("""COMPUTED_VALUE"""),45614.66666666667)</f>
        <v>45614.66667</v>
      </c>
      <c r="E224" s="1">
        <f>IFERROR(__xludf.DUMMYFUNCTION("""COMPUTED_VALUE"""),4973.76)</f>
        <v>4973.76</v>
      </c>
      <c r="G224" s="2">
        <f>IFERROR(__xludf.DUMMYFUNCTION("""COMPUTED_VALUE"""),45614.66666666667)</f>
        <v>45614.66667</v>
      </c>
      <c r="H224" s="1">
        <f>IFERROR(__xludf.DUMMYFUNCTION("""COMPUTED_VALUE"""),4926.56)</f>
        <v>4926.56</v>
      </c>
      <c r="J224" s="2">
        <f>IFERROR(__xludf.DUMMYFUNCTION("""COMPUTED_VALUE"""),45614.66666666667)</f>
        <v>45614.66667</v>
      </c>
      <c r="K224" s="1">
        <f>IFERROR(__xludf.DUMMYFUNCTION("""COMPUTED_VALUE"""),4954.21)</f>
        <v>4954.21</v>
      </c>
      <c r="M224" s="2">
        <f>IFERROR(__xludf.DUMMYFUNCTION("""COMPUTED_VALUE"""),45614.66666666667)</f>
        <v>45614.66667</v>
      </c>
      <c r="N224" s="1">
        <f>IFERROR(__xludf.DUMMYFUNCTION("""COMPUTED_VALUE"""),2.2648661E7)</f>
        <v>22648661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IFERROR(__xludf.DUMMYFUNCTION("""COMPUTED_VALUE"""),4926.3)</f>
        <v>4926.3</v>
      </c>
      <c r="D225" s="2">
        <f>IFERROR(__xludf.DUMMYFUNCTION("""COMPUTED_VALUE"""),45615.66666666667)</f>
        <v>45615.66667</v>
      </c>
      <c r="E225" s="1">
        <f>IFERROR(__xludf.DUMMYFUNCTION("""COMPUTED_VALUE"""),4934.74)</f>
        <v>4934.74</v>
      </c>
      <c r="G225" s="2">
        <f>IFERROR(__xludf.DUMMYFUNCTION("""COMPUTED_VALUE"""),45615.66666666667)</f>
        <v>45615.66667</v>
      </c>
      <c r="H225" s="1">
        <f>IFERROR(__xludf.DUMMYFUNCTION("""COMPUTED_VALUE"""),4887.75)</f>
        <v>4887.75</v>
      </c>
      <c r="J225" s="2">
        <f>IFERROR(__xludf.DUMMYFUNCTION("""COMPUTED_VALUE"""),45615.66666666667)</f>
        <v>45615.66667</v>
      </c>
      <c r="K225" s="1">
        <f>IFERROR(__xludf.DUMMYFUNCTION("""COMPUTED_VALUE"""),4917.13)</f>
        <v>4917.13</v>
      </c>
      <c r="M225" s="2">
        <f>IFERROR(__xludf.DUMMYFUNCTION("""COMPUTED_VALUE"""),45615.66666666667)</f>
        <v>45615.66667</v>
      </c>
      <c r="N225" s="1">
        <f>IFERROR(__xludf.DUMMYFUNCTION("""COMPUTED_VALUE"""),4.4658784E7)</f>
        <v>44658784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IFERROR(__xludf.DUMMYFUNCTION("""COMPUTED_VALUE"""),4925.32)</f>
        <v>4925.32</v>
      </c>
      <c r="D226" s="2">
        <f>IFERROR(__xludf.DUMMYFUNCTION("""COMPUTED_VALUE"""),45616.66666666667)</f>
        <v>45616.66667</v>
      </c>
      <c r="E226" s="1">
        <f>IFERROR(__xludf.DUMMYFUNCTION("""COMPUTED_VALUE"""),4965.22)</f>
        <v>4965.22</v>
      </c>
      <c r="G226" s="2">
        <f>IFERROR(__xludf.DUMMYFUNCTION("""COMPUTED_VALUE"""),45616.66666666667)</f>
        <v>45616.66667</v>
      </c>
      <c r="H226" s="1">
        <f>IFERROR(__xludf.DUMMYFUNCTION("""COMPUTED_VALUE"""),4887.61)</f>
        <v>4887.61</v>
      </c>
      <c r="J226" s="2">
        <f>IFERROR(__xludf.DUMMYFUNCTION("""COMPUTED_VALUE"""),45616.66666666667)</f>
        <v>45616.66667</v>
      </c>
      <c r="K226" s="1">
        <f>IFERROR(__xludf.DUMMYFUNCTION("""COMPUTED_VALUE"""),4923.14)</f>
        <v>4923.14</v>
      </c>
      <c r="M226" s="2">
        <f>IFERROR(__xludf.DUMMYFUNCTION("""COMPUTED_VALUE"""),45616.66666666667)</f>
        <v>45616.66667</v>
      </c>
      <c r="N226" s="1">
        <f>IFERROR(__xludf.DUMMYFUNCTION("""COMPUTED_VALUE"""),2.6092584E7)</f>
        <v>26092584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IFERROR(__xludf.DUMMYFUNCTION("""COMPUTED_VALUE"""),4933.55)</f>
        <v>4933.55</v>
      </c>
      <c r="D227" s="2">
        <f>IFERROR(__xludf.DUMMYFUNCTION("""COMPUTED_VALUE"""),45617.66666666667)</f>
        <v>45617.66667</v>
      </c>
      <c r="E227" s="1">
        <f>IFERROR(__xludf.DUMMYFUNCTION("""COMPUTED_VALUE"""),5132.27)</f>
        <v>5132.27</v>
      </c>
      <c r="G227" s="2">
        <f>IFERROR(__xludf.DUMMYFUNCTION("""COMPUTED_VALUE"""),45617.66666666667)</f>
        <v>45617.66667</v>
      </c>
      <c r="H227" s="1">
        <f>IFERROR(__xludf.DUMMYFUNCTION("""COMPUTED_VALUE"""),4933.55)</f>
        <v>4933.55</v>
      </c>
      <c r="J227" s="2">
        <f>IFERROR(__xludf.DUMMYFUNCTION("""COMPUTED_VALUE"""),45617.66666666667)</f>
        <v>45617.66667</v>
      </c>
      <c r="K227" s="1">
        <f>IFERROR(__xludf.DUMMYFUNCTION("""COMPUTED_VALUE"""),5105.49)</f>
        <v>5105.49</v>
      </c>
      <c r="M227" s="2">
        <f>IFERROR(__xludf.DUMMYFUNCTION("""COMPUTED_VALUE"""),45617.66666666667)</f>
        <v>45617.66667</v>
      </c>
      <c r="N227" s="1">
        <f>IFERROR(__xludf.DUMMYFUNCTION("""COMPUTED_VALUE"""),2.5813973E7)</f>
        <v>25813973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IFERROR(__xludf.DUMMYFUNCTION("""COMPUTED_VALUE"""),5100.3)</f>
        <v>5100.3</v>
      </c>
      <c r="D228" s="2">
        <f>IFERROR(__xludf.DUMMYFUNCTION("""COMPUTED_VALUE"""),45618.66666666667)</f>
        <v>45618.66667</v>
      </c>
      <c r="E228" s="1">
        <f>IFERROR(__xludf.DUMMYFUNCTION("""COMPUTED_VALUE"""),5194.3)</f>
        <v>5194.3</v>
      </c>
      <c r="G228" s="2">
        <f>IFERROR(__xludf.DUMMYFUNCTION("""COMPUTED_VALUE"""),45618.66666666667)</f>
        <v>45618.66667</v>
      </c>
      <c r="H228" s="1">
        <f>IFERROR(__xludf.DUMMYFUNCTION("""COMPUTED_VALUE"""),5074.98)</f>
        <v>5074.98</v>
      </c>
      <c r="J228" s="2">
        <f>IFERROR(__xludf.DUMMYFUNCTION("""COMPUTED_VALUE"""),45618.66666666667)</f>
        <v>45618.66667</v>
      </c>
      <c r="K228" s="1">
        <f>IFERROR(__xludf.DUMMYFUNCTION("""COMPUTED_VALUE"""),5188.41)</f>
        <v>5188.41</v>
      </c>
      <c r="M228" s="2">
        <f>IFERROR(__xludf.DUMMYFUNCTION("""COMPUTED_VALUE"""),45618.66666666667)</f>
        <v>45618.66667</v>
      </c>
      <c r="N228" s="1">
        <f>IFERROR(__xludf.DUMMYFUNCTION("""COMPUTED_VALUE"""),2.4543542E7)</f>
        <v>24543542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IFERROR(__xludf.DUMMYFUNCTION("""COMPUTED_VALUE"""),5198.25)</f>
        <v>5198.25</v>
      </c>
      <c r="D229" s="2">
        <f>IFERROR(__xludf.DUMMYFUNCTION("""COMPUTED_VALUE"""),45621.66666666667)</f>
        <v>45621.66667</v>
      </c>
      <c r="E229" s="1">
        <f>IFERROR(__xludf.DUMMYFUNCTION("""COMPUTED_VALUE"""),5323.1)</f>
        <v>5323.1</v>
      </c>
      <c r="G229" s="2">
        <f>IFERROR(__xludf.DUMMYFUNCTION("""COMPUTED_VALUE"""),45621.66666666667)</f>
        <v>45621.66667</v>
      </c>
      <c r="H229" s="1">
        <f>IFERROR(__xludf.DUMMYFUNCTION("""COMPUTED_VALUE"""),5198.25)</f>
        <v>5198.25</v>
      </c>
      <c r="J229" s="2">
        <f>IFERROR(__xludf.DUMMYFUNCTION("""COMPUTED_VALUE"""),45621.66666666667)</f>
        <v>45621.66667</v>
      </c>
      <c r="K229" s="1">
        <f>IFERROR(__xludf.DUMMYFUNCTION("""COMPUTED_VALUE"""),5296.32)</f>
        <v>5296.32</v>
      </c>
      <c r="M229" s="2">
        <f>IFERROR(__xludf.DUMMYFUNCTION("""COMPUTED_VALUE"""),45621.66666666667)</f>
        <v>45621.66667</v>
      </c>
      <c r="N229" s="1">
        <f>IFERROR(__xludf.DUMMYFUNCTION("""COMPUTED_VALUE"""),3.6789467E7)</f>
        <v>36789467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IFERROR(__xludf.DUMMYFUNCTION("""COMPUTED_VALUE"""),5289.16)</f>
        <v>5289.16</v>
      </c>
      <c r="D230" s="2">
        <f>IFERROR(__xludf.DUMMYFUNCTION("""COMPUTED_VALUE"""),45622.66666666667)</f>
        <v>45622.66667</v>
      </c>
      <c r="E230" s="1">
        <f>IFERROR(__xludf.DUMMYFUNCTION("""COMPUTED_VALUE"""),5307.34)</f>
        <v>5307.34</v>
      </c>
      <c r="G230" s="2">
        <f>IFERROR(__xludf.DUMMYFUNCTION("""COMPUTED_VALUE"""),45622.66666666667)</f>
        <v>45622.66667</v>
      </c>
      <c r="H230" s="1">
        <f>IFERROR(__xludf.DUMMYFUNCTION("""COMPUTED_VALUE"""),5243.02)</f>
        <v>5243.02</v>
      </c>
      <c r="J230" s="2">
        <f>IFERROR(__xludf.DUMMYFUNCTION("""COMPUTED_VALUE"""),45622.66666666667)</f>
        <v>45622.66667</v>
      </c>
      <c r="K230" s="1">
        <f>IFERROR(__xludf.DUMMYFUNCTION("""COMPUTED_VALUE"""),5301.72)</f>
        <v>5301.72</v>
      </c>
      <c r="M230" s="2">
        <f>IFERROR(__xludf.DUMMYFUNCTION("""COMPUTED_VALUE"""),45622.66666666667)</f>
        <v>45622.66667</v>
      </c>
      <c r="N230" s="1">
        <f>IFERROR(__xludf.DUMMYFUNCTION("""COMPUTED_VALUE"""),2.7039882E7)</f>
        <v>27039882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IFERROR(__xludf.DUMMYFUNCTION("""COMPUTED_VALUE"""),5301.95)</f>
        <v>5301.95</v>
      </c>
      <c r="D231" s="2">
        <f>IFERROR(__xludf.DUMMYFUNCTION("""COMPUTED_VALUE"""),45623.66666666667)</f>
        <v>45623.66667</v>
      </c>
      <c r="E231" s="1">
        <f>IFERROR(__xludf.DUMMYFUNCTION("""COMPUTED_VALUE"""),5350.04)</f>
        <v>5350.04</v>
      </c>
      <c r="G231" s="2">
        <f>IFERROR(__xludf.DUMMYFUNCTION("""COMPUTED_VALUE"""),45623.66666666667)</f>
        <v>45623.66667</v>
      </c>
      <c r="H231" s="1">
        <f>IFERROR(__xludf.DUMMYFUNCTION("""COMPUTED_VALUE"""),5276.34)</f>
        <v>5276.34</v>
      </c>
      <c r="J231" s="2">
        <f>IFERROR(__xludf.DUMMYFUNCTION("""COMPUTED_VALUE"""),45623.66666666667)</f>
        <v>45623.66667</v>
      </c>
      <c r="K231" s="1">
        <f>IFERROR(__xludf.DUMMYFUNCTION("""COMPUTED_VALUE"""),5286.0)</f>
        <v>5286</v>
      </c>
      <c r="M231" s="2">
        <f>IFERROR(__xludf.DUMMYFUNCTION("""COMPUTED_VALUE"""),45623.66666666667)</f>
        <v>45623.66667</v>
      </c>
      <c r="N231" s="1">
        <f>IFERROR(__xludf.DUMMYFUNCTION("""COMPUTED_VALUE"""),1.711301E7)</f>
        <v>17113010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IFERROR(__xludf.DUMMYFUNCTION("""COMPUTED_VALUE"""),5299.44)</f>
        <v>5299.44</v>
      </c>
      <c r="D232" s="2">
        <f>IFERROR(__xludf.DUMMYFUNCTION("""COMPUTED_VALUE"""),45625.54166666667)</f>
        <v>45625.54167</v>
      </c>
      <c r="E232" s="1">
        <f>IFERROR(__xludf.DUMMYFUNCTION("""COMPUTED_VALUE"""),5343.33)</f>
        <v>5343.33</v>
      </c>
      <c r="G232" s="2">
        <f>IFERROR(__xludf.DUMMYFUNCTION("""COMPUTED_VALUE"""),45625.54166666667)</f>
        <v>45625.54167</v>
      </c>
      <c r="H232" s="1">
        <f>IFERROR(__xludf.DUMMYFUNCTION("""COMPUTED_VALUE"""),5299.44)</f>
        <v>5299.44</v>
      </c>
      <c r="J232" s="2">
        <f>IFERROR(__xludf.DUMMYFUNCTION("""COMPUTED_VALUE"""),45625.54166666667)</f>
        <v>45625.54167</v>
      </c>
      <c r="K232" s="1">
        <f>IFERROR(__xludf.DUMMYFUNCTION("""COMPUTED_VALUE"""),5309.98)</f>
        <v>5309.98</v>
      </c>
      <c r="M232" s="2">
        <f>IFERROR(__xludf.DUMMYFUNCTION("""COMPUTED_VALUE"""),45625.54166666667)</f>
        <v>45625.54167</v>
      </c>
      <c r="N232" s="1">
        <f>IFERROR(__xludf.DUMMYFUNCTION("""COMPUTED_VALUE"""),1.6824719E7)</f>
        <v>16824719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IFERROR(__xludf.DUMMYFUNCTION("""COMPUTED_VALUE"""),5308.74)</f>
        <v>5308.74</v>
      </c>
      <c r="D233" s="2">
        <f>IFERROR(__xludf.DUMMYFUNCTION("""COMPUTED_VALUE"""),45628.66666666667)</f>
        <v>45628.66667</v>
      </c>
      <c r="E233" s="1">
        <f>IFERROR(__xludf.DUMMYFUNCTION("""COMPUTED_VALUE"""),5315.87)</f>
        <v>5315.87</v>
      </c>
      <c r="G233" s="2">
        <f>IFERROR(__xludf.DUMMYFUNCTION("""COMPUTED_VALUE"""),45628.66666666667)</f>
        <v>45628.66667</v>
      </c>
      <c r="H233" s="1">
        <f>IFERROR(__xludf.DUMMYFUNCTION("""COMPUTED_VALUE"""),5255.56)</f>
        <v>5255.56</v>
      </c>
      <c r="J233" s="2">
        <f>IFERROR(__xludf.DUMMYFUNCTION("""COMPUTED_VALUE"""),45628.66666666667)</f>
        <v>45628.66667</v>
      </c>
      <c r="K233" s="1">
        <f>IFERROR(__xludf.DUMMYFUNCTION("""COMPUTED_VALUE"""),5276.59)</f>
        <v>5276.59</v>
      </c>
      <c r="M233" s="2">
        <f>IFERROR(__xludf.DUMMYFUNCTION("""COMPUTED_VALUE"""),45628.66666666667)</f>
        <v>45628.66667</v>
      </c>
      <c r="N233" s="1">
        <f>IFERROR(__xludf.DUMMYFUNCTION("""COMPUTED_VALUE"""),2.1838452E7)</f>
        <v>21838452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IFERROR(__xludf.DUMMYFUNCTION("""COMPUTED_VALUE"""),5287.26)</f>
        <v>5287.26</v>
      </c>
      <c r="D234" s="2">
        <f>IFERROR(__xludf.DUMMYFUNCTION("""COMPUTED_VALUE"""),45629.66666666667)</f>
        <v>45629.66667</v>
      </c>
      <c r="E234" s="1">
        <f>IFERROR(__xludf.DUMMYFUNCTION("""COMPUTED_VALUE"""),5307.77)</f>
        <v>5307.77</v>
      </c>
      <c r="G234" s="2">
        <f>IFERROR(__xludf.DUMMYFUNCTION("""COMPUTED_VALUE"""),45629.66666666667)</f>
        <v>45629.66667</v>
      </c>
      <c r="H234" s="1">
        <f>IFERROR(__xludf.DUMMYFUNCTION("""COMPUTED_VALUE"""),5230.09)</f>
        <v>5230.09</v>
      </c>
      <c r="J234" s="2">
        <f>IFERROR(__xludf.DUMMYFUNCTION("""COMPUTED_VALUE"""),45629.66666666667)</f>
        <v>45629.66667</v>
      </c>
      <c r="K234" s="1">
        <f>IFERROR(__xludf.DUMMYFUNCTION("""COMPUTED_VALUE"""),5252.11)</f>
        <v>5252.11</v>
      </c>
      <c r="M234" s="2">
        <f>IFERROR(__xludf.DUMMYFUNCTION("""COMPUTED_VALUE"""),45629.66666666667)</f>
        <v>45629.66667</v>
      </c>
      <c r="N234" s="1">
        <f>IFERROR(__xludf.DUMMYFUNCTION("""COMPUTED_VALUE"""),2.1634586E7)</f>
        <v>21634586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IFERROR(__xludf.DUMMYFUNCTION("""COMPUTED_VALUE"""),5256.15)</f>
        <v>5256.15</v>
      </c>
      <c r="D235" s="2">
        <f>IFERROR(__xludf.DUMMYFUNCTION("""COMPUTED_VALUE"""),45630.66666666667)</f>
        <v>45630.66667</v>
      </c>
      <c r="E235" s="1">
        <f>IFERROR(__xludf.DUMMYFUNCTION("""COMPUTED_VALUE"""),5273.65)</f>
        <v>5273.65</v>
      </c>
      <c r="G235" s="2">
        <f>IFERROR(__xludf.DUMMYFUNCTION("""COMPUTED_VALUE"""),45630.66666666667)</f>
        <v>45630.66667</v>
      </c>
      <c r="H235" s="1">
        <f>IFERROR(__xludf.DUMMYFUNCTION("""COMPUTED_VALUE"""),5224.01)</f>
        <v>5224.01</v>
      </c>
      <c r="J235" s="2">
        <f>IFERROR(__xludf.DUMMYFUNCTION("""COMPUTED_VALUE"""),45630.66666666667)</f>
        <v>45630.66667</v>
      </c>
      <c r="K235" s="1">
        <f>IFERROR(__xludf.DUMMYFUNCTION("""COMPUTED_VALUE"""),5261.77)</f>
        <v>5261.77</v>
      </c>
      <c r="M235" s="2">
        <f>IFERROR(__xludf.DUMMYFUNCTION("""COMPUTED_VALUE"""),45630.66666666667)</f>
        <v>45630.66667</v>
      </c>
      <c r="N235" s="1">
        <f>IFERROR(__xludf.DUMMYFUNCTION("""COMPUTED_VALUE"""),2.1108926E7)</f>
        <v>21108926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IFERROR(__xludf.DUMMYFUNCTION("""COMPUTED_VALUE"""),5265.71)</f>
        <v>5265.71</v>
      </c>
      <c r="D236" s="2">
        <f>IFERROR(__xludf.DUMMYFUNCTION("""COMPUTED_VALUE"""),45631.66666666667)</f>
        <v>45631.66667</v>
      </c>
      <c r="E236" s="1">
        <f>IFERROR(__xludf.DUMMYFUNCTION("""COMPUTED_VALUE"""),5273.83)</f>
        <v>5273.83</v>
      </c>
      <c r="G236" s="2">
        <f>IFERROR(__xludf.DUMMYFUNCTION("""COMPUTED_VALUE"""),45631.66666666667)</f>
        <v>45631.66667</v>
      </c>
      <c r="H236" s="1">
        <f>IFERROR(__xludf.DUMMYFUNCTION("""COMPUTED_VALUE"""),5202.85)</f>
        <v>5202.85</v>
      </c>
      <c r="J236" s="2">
        <f>IFERROR(__xludf.DUMMYFUNCTION("""COMPUTED_VALUE"""),45631.66666666667)</f>
        <v>45631.66667</v>
      </c>
      <c r="K236" s="1">
        <f>IFERROR(__xludf.DUMMYFUNCTION("""COMPUTED_VALUE"""),5207.02)</f>
        <v>5207.02</v>
      </c>
      <c r="M236" s="2">
        <f>IFERROR(__xludf.DUMMYFUNCTION("""COMPUTED_VALUE"""),45631.66666666667)</f>
        <v>45631.66667</v>
      </c>
      <c r="N236" s="1">
        <f>IFERROR(__xludf.DUMMYFUNCTION("""COMPUTED_VALUE"""),1.9135257E7)</f>
        <v>19135257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IFERROR(__xludf.DUMMYFUNCTION("""COMPUTED_VALUE"""),5223.15)</f>
        <v>5223.15</v>
      </c>
      <c r="D237" s="2">
        <f>IFERROR(__xludf.DUMMYFUNCTION("""COMPUTED_VALUE"""),45632.66666666667)</f>
        <v>45632.66667</v>
      </c>
      <c r="E237" s="1">
        <f>IFERROR(__xludf.DUMMYFUNCTION("""COMPUTED_VALUE"""),5234.65)</f>
        <v>5234.65</v>
      </c>
      <c r="G237" s="2">
        <f>IFERROR(__xludf.DUMMYFUNCTION("""COMPUTED_VALUE"""),45632.66666666667)</f>
        <v>45632.66667</v>
      </c>
      <c r="H237" s="1">
        <f>IFERROR(__xludf.DUMMYFUNCTION("""COMPUTED_VALUE"""),5171.18)</f>
        <v>5171.18</v>
      </c>
      <c r="J237" s="2">
        <f>IFERROR(__xludf.DUMMYFUNCTION("""COMPUTED_VALUE"""),45632.66666666667)</f>
        <v>45632.66667</v>
      </c>
      <c r="K237" s="1">
        <f>IFERROR(__xludf.DUMMYFUNCTION("""COMPUTED_VALUE"""),5189.28)</f>
        <v>5189.28</v>
      </c>
      <c r="M237" s="2">
        <f>IFERROR(__xludf.DUMMYFUNCTION("""COMPUTED_VALUE"""),45632.66666666667)</f>
        <v>45632.66667</v>
      </c>
      <c r="N237" s="1">
        <f>IFERROR(__xludf.DUMMYFUNCTION("""COMPUTED_VALUE"""),2.0199362E7)</f>
        <v>20199362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IFERROR(__xludf.DUMMYFUNCTION("""COMPUTED_VALUE"""),5197.27)</f>
        <v>5197.27</v>
      </c>
      <c r="D238" s="2">
        <f>IFERROR(__xludf.DUMMYFUNCTION("""COMPUTED_VALUE"""),45635.66666666667)</f>
        <v>45635.66667</v>
      </c>
      <c r="E238" s="1">
        <f>IFERROR(__xludf.DUMMYFUNCTION("""COMPUTED_VALUE"""),5306.97)</f>
        <v>5306.97</v>
      </c>
      <c r="G238" s="2">
        <f>IFERROR(__xludf.DUMMYFUNCTION("""COMPUTED_VALUE"""),45635.66666666667)</f>
        <v>45635.66667</v>
      </c>
      <c r="H238" s="1">
        <f>IFERROR(__xludf.DUMMYFUNCTION("""COMPUTED_VALUE"""),5197.27)</f>
        <v>5197.27</v>
      </c>
      <c r="J238" s="2">
        <f>IFERROR(__xludf.DUMMYFUNCTION("""COMPUTED_VALUE"""),45635.66666666667)</f>
        <v>45635.66667</v>
      </c>
      <c r="K238" s="1">
        <f>IFERROR(__xludf.DUMMYFUNCTION("""COMPUTED_VALUE"""),5219.36)</f>
        <v>5219.36</v>
      </c>
      <c r="M238" s="2">
        <f>IFERROR(__xludf.DUMMYFUNCTION("""COMPUTED_VALUE"""),45635.66666666667)</f>
        <v>45635.66667</v>
      </c>
      <c r="N238" s="1">
        <f>IFERROR(__xludf.DUMMYFUNCTION("""COMPUTED_VALUE"""),2.2910344E7)</f>
        <v>22910344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IFERROR(__xludf.DUMMYFUNCTION("""COMPUTED_VALUE"""),5164.35)</f>
        <v>5164.35</v>
      </c>
      <c r="D239" s="2">
        <f>IFERROR(__xludf.DUMMYFUNCTION("""COMPUTED_VALUE"""),45636.66666666667)</f>
        <v>45636.66667</v>
      </c>
      <c r="E239" s="1">
        <f>IFERROR(__xludf.DUMMYFUNCTION("""COMPUTED_VALUE"""),5196.25)</f>
        <v>5196.25</v>
      </c>
      <c r="G239" s="2">
        <f>IFERROR(__xludf.DUMMYFUNCTION("""COMPUTED_VALUE"""),45636.66666666667)</f>
        <v>45636.66667</v>
      </c>
      <c r="H239" s="1">
        <f>IFERROR(__xludf.DUMMYFUNCTION("""COMPUTED_VALUE"""),5106.02)</f>
        <v>5106.02</v>
      </c>
      <c r="J239" s="2">
        <f>IFERROR(__xludf.DUMMYFUNCTION("""COMPUTED_VALUE"""),45636.66666666667)</f>
        <v>45636.66667</v>
      </c>
      <c r="K239" s="1">
        <f>IFERROR(__xludf.DUMMYFUNCTION("""COMPUTED_VALUE"""),5141.89)</f>
        <v>5141.89</v>
      </c>
      <c r="M239" s="2">
        <f>IFERROR(__xludf.DUMMYFUNCTION("""COMPUTED_VALUE"""),45636.66666666667)</f>
        <v>45636.66667</v>
      </c>
      <c r="N239" s="1">
        <f>IFERROR(__xludf.DUMMYFUNCTION("""COMPUTED_VALUE"""),1.8416384E7)</f>
        <v>18416384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IFERROR(__xludf.DUMMYFUNCTION("""COMPUTED_VALUE"""),5165.24)</f>
        <v>5165.24</v>
      </c>
      <c r="D240" s="2">
        <f>IFERROR(__xludf.DUMMYFUNCTION("""COMPUTED_VALUE"""),45637.66666666667)</f>
        <v>45637.66667</v>
      </c>
      <c r="E240" s="1">
        <f>IFERROR(__xludf.DUMMYFUNCTION("""COMPUTED_VALUE"""),5185.47)</f>
        <v>5185.47</v>
      </c>
      <c r="G240" s="2">
        <f>IFERROR(__xludf.DUMMYFUNCTION("""COMPUTED_VALUE"""),45637.66666666667)</f>
        <v>45637.66667</v>
      </c>
      <c r="H240" s="1">
        <f>IFERROR(__xludf.DUMMYFUNCTION("""COMPUTED_VALUE"""),5144.98)</f>
        <v>5144.98</v>
      </c>
      <c r="J240" s="2">
        <f>IFERROR(__xludf.DUMMYFUNCTION("""COMPUTED_VALUE"""),45637.66666666667)</f>
        <v>45637.66667</v>
      </c>
      <c r="K240" s="1">
        <f>IFERROR(__xludf.DUMMYFUNCTION("""COMPUTED_VALUE"""),5151.24)</f>
        <v>5151.24</v>
      </c>
      <c r="M240" s="2">
        <f>IFERROR(__xludf.DUMMYFUNCTION("""COMPUTED_VALUE"""),45637.66666666667)</f>
        <v>45637.66667</v>
      </c>
      <c r="N240" s="1">
        <f>IFERROR(__xludf.DUMMYFUNCTION("""COMPUTED_VALUE"""),2.0031093E7)</f>
        <v>20031093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IFERROR(__xludf.DUMMYFUNCTION("""COMPUTED_VALUE"""),5149.98)</f>
        <v>5149.98</v>
      </c>
      <c r="D241" s="2">
        <f>IFERROR(__xludf.DUMMYFUNCTION("""COMPUTED_VALUE"""),45638.66666666667)</f>
        <v>45638.66667</v>
      </c>
      <c r="E241" s="1">
        <f>IFERROR(__xludf.DUMMYFUNCTION("""COMPUTED_VALUE"""),5149.98)</f>
        <v>5149.98</v>
      </c>
      <c r="G241" s="2">
        <f>IFERROR(__xludf.DUMMYFUNCTION("""COMPUTED_VALUE"""),45638.66666666667)</f>
        <v>45638.66667</v>
      </c>
      <c r="H241" s="1">
        <f>IFERROR(__xludf.DUMMYFUNCTION("""COMPUTED_VALUE"""),5061.7)</f>
        <v>5061.7</v>
      </c>
      <c r="J241" s="2">
        <f>IFERROR(__xludf.DUMMYFUNCTION("""COMPUTED_VALUE"""),45638.66666666667)</f>
        <v>45638.66667</v>
      </c>
      <c r="K241" s="1">
        <f>IFERROR(__xludf.DUMMYFUNCTION("""COMPUTED_VALUE"""),5064.27)</f>
        <v>5064.27</v>
      </c>
      <c r="M241" s="2">
        <f>IFERROR(__xludf.DUMMYFUNCTION("""COMPUTED_VALUE"""),45638.66666666667)</f>
        <v>45638.66667</v>
      </c>
      <c r="N241" s="1">
        <f>IFERROR(__xludf.DUMMYFUNCTION("""COMPUTED_VALUE"""),1.6210594E7)</f>
        <v>16210594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IFERROR(__xludf.DUMMYFUNCTION("""COMPUTED_VALUE"""),5059.88)</f>
        <v>5059.88</v>
      </c>
      <c r="D242" s="2">
        <f>IFERROR(__xludf.DUMMYFUNCTION("""COMPUTED_VALUE"""),45639.66666666667)</f>
        <v>45639.66667</v>
      </c>
      <c r="E242" s="1">
        <f>IFERROR(__xludf.DUMMYFUNCTION("""COMPUTED_VALUE"""),5078.61)</f>
        <v>5078.61</v>
      </c>
      <c r="G242" s="2">
        <f>IFERROR(__xludf.DUMMYFUNCTION("""COMPUTED_VALUE"""),45639.66666666667)</f>
        <v>45639.66667</v>
      </c>
      <c r="H242" s="1">
        <f>IFERROR(__xludf.DUMMYFUNCTION("""COMPUTED_VALUE"""),5044.83)</f>
        <v>5044.83</v>
      </c>
      <c r="J242" s="2">
        <f>IFERROR(__xludf.DUMMYFUNCTION("""COMPUTED_VALUE"""),45639.66666666667)</f>
        <v>45639.66667</v>
      </c>
      <c r="K242" s="1">
        <f>IFERROR(__xludf.DUMMYFUNCTION("""COMPUTED_VALUE"""),5058.61)</f>
        <v>5058.61</v>
      </c>
      <c r="M242" s="2">
        <f>IFERROR(__xludf.DUMMYFUNCTION("""COMPUTED_VALUE"""),45639.66666666667)</f>
        <v>45639.66667</v>
      </c>
      <c r="N242" s="1">
        <f>IFERROR(__xludf.DUMMYFUNCTION("""COMPUTED_VALUE"""),1.4770971E7)</f>
        <v>14770971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IFERROR(__xludf.DUMMYFUNCTION("""COMPUTED_VALUE"""),5056.32)</f>
        <v>5056.32</v>
      </c>
      <c r="D243" s="2">
        <f>IFERROR(__xludf.DUMMYFUNCTION("""COMPUTED_VALUE"""),45642.66666666667)</f>
        <v>45642.66667</v>
      </c>
      <c r="E243" s="1">
        <f>IFERROR(__xludf.DUMMYFUNCTION("""COMPUTED_VALUE"""),5067.97)</f>
        <v>5067.97</v>
      </c>
      <c r="G243" s="2">
        <f>IFERROR(__xludf.DUMMYFUNCTION("""COMPUTED_VALUE"""),45642.66666666667)</f>
        <v>45642.66667</v>
      </c>
      <c r="H243" s="1">
        <f>IFERROR(__xludf.DUMMYFUNCTION("""COMPUTED_VALUE"""),5020.46)</f>
        <v>5020.46</v>
      </c>
      <c r="J243" s="2">
        <f>IFERROR(__xludf.DUMMYFUNCTION("""COMPUTED_VALUE"""),45642.66666666667)</f>
        <v>45642.66667</v>
      </c>
      <c r="K243" s="1">
        <f>IFERROR(__xludf.DUMMYFUNCTION("""COMPUTED_VALUE"""),5038.31)</f>
        <v>5038.31</v>
      </c>
      <c r="M243" s="2">
        <f>IFERROR(__xludf.DUMMYFUNCTION("""COMPUTED_VALUE"""),45642.66666666667)</f>
        <v>45642.66667</v>
      </c>
      <c r="N243" s="1">
        <f>IFERROR(__xludf.DUMMYFUNCTION("""COMPUTED_VALUE"""),1.6077315E7)</f>
        <v>16077315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IFERROR(__xludf.DUMMYFUNCTION("""COMPUTED_VALUE"""),5015.2)</f>
        <v>5015.2</v>
      </c>
      <c r="D244" s="2">
        <f>IFERROR(__xludf.DUMMYFUNCTION("""COMPUTED_VALUE"""),45643.66666666667)</f>
        <v>45643.66667</v>
      </c>
      <c r="E244" s="1">
        <f>IFERROR(__xludf.DUMMYFUNCTION("""COMPUTED_VALUE"""),5038.62)</f>
        <v>5038.62</v>
      </c>
      <c r="G244" s="2">
        <f>IFERROR(__xludf.DUMMYFUNCTION("""COMPUTED_VALUE"""),45643.66666666667)</f>
        <v>45643.66667</v>
      </c>
      <c r="H244" s="1">
        <f>IFERROR(__xludf.DUMMYFUNCTION("""COMPUTED_VALUE"""),4999.96)</f>
        <v>4999.96</v>
      </c>
      <c r="J244" s="2">
        <f>IFERROR(__xludf.DUMMYFUNCTION("""COMPUTED_VALUE"""),45643.66666666667)</f>
        <v>45643.66667</v>
      </c>
      <c r="K244" s="1">
        <f>IFERROR(__xludf.DUMMYFUNCTION("""COMPUTED_VALUE"""),5013.11)</f>
        <v>5013.11</v>
      </c>
      <c r="M244" s="2">
        <f>IFERROR(__xludf.DUMMYFUNCTION("""COMPUTED_VALUE"""),45643.66666666667)</f>
        <v>45643.66667</v>
      </c>
      <c r="N244" s="1">
        <f>IFERROR(__xludf.DUMMYFUNCTION("""COMPUTED_VALUE"""),2.2726171E7)</f>
        <v>22726171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IFERROR(__xludf.DUMMYFUNCTION("""COMPUTED_VALUE"""),5023.94)</f>
        <v>5023.94</v>
      </c>
      <c r="D245" s="2">
        <f>IFERROR(__xludf.DUMMYFUNCTION("""COMPUTED_VALUE"""),45644.66666666667)</f>
        <v>45644.66667</v>
      </c>
      <c r="E245" s="1">
        <f>IFERROR(__xludf.DUMMYFUNCTION("""COMPUTED_VALUE"""),5047.35)</f>
        <v>5047.35</v>
      </c>
      <c r="G245" s="2">
        <f>IFERROR(__xludf.DUMMYFUNCTION("""COMPUTED_VALUE"""),45644.66666666667)</f>
        <v>45644.66667</v>
      </c>
      <c r="H245" s="1">
        <f>IFERROR(__xludf.DUMMYFUNCTION("""COMPUTED_VALUE"""),4834.27)</f>
        <v>4834.27</v>
      </c>
      <c r="J245" s="2">
        <f>IFERROR(__xludf.DUMMYFUNCTION("""COMPUTED_VALUE"""),45644.66666666667)</f>
        <v>45644.66667</v>
      </c>
      <c r="K245" s="1">
        <f>IFERROR(__xludf.DUMMYFUNCTION("""COMPUTED_VALUE"""),4837.24)</f>
        <v>4837.24</v>
      </c>
      <c r="M245" s="2">
        <f>IFERROR(__xludf.DUMMYFUNCTION("""COMPUTED_VALUE"""),45644.66666666667)</f>
        <v>45644.66667</v>
      </c>
      <c r="N245" s="1">
        <f>IFERROR(__xludf.DUMMYFUNCTION("""COMPUTED_VALUE"""),2.3104611E7)</f>
        <v>23104611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IFERROR(__xludf.DUMMYFUNCTION("""COMPUTED_VALUE"""),4855.68)</f>
        <v>4855.68</v>
      </c>
      <c r="D246" s="2">
        <f>IFERROR(__xludf.DUMMYFUNCTION("""COMPUTED_VALUE"""),45645.66666666667)</f>
        <v>45645.66667</v>
      </c>
      <c r="E246" s="1">
        <f>IFERROR(__xludf.DUMMYFUNCTION("""COMPUTED_VALUE"""),4906.21)</f>
        <v>4906.21</v>
      </c>
      <c r="G246" s="2">
        <f>IFERROR(__xludf.DUMMYFUNCTION("""COMPUTED_VALUE"""),45645.66666666667)</f>
        <v>45645.66667</v>
      </c>
      <c r="H246" s="1">
        <f>IFERROR(__xludf.DUMMYFUNCTION("""COMPUTED_VALUE"""),4802.91)</f>
        <v>4802.91</v>
      </c>
      <c r="J246" s="2">
        <f>IFERROR(__xludf.DUMMYFUNCTION("""COMPUTED_VALUE"""),45645.66666666667)</f>
        <v>45645.66667</v>
      </c>
      <c r="K246" s="1">
        <f>IFERROR(__xludf.DUMMYFUNCTION("""COMPUTED_VALUE"""),4813.44)</f>
        <v>4813.44</v>
      </c>
      <c r="M246" s="2">
        <f>IFERROR(__xludf.DUMMYFUNCTION("""COMPUTED_VALUE"""),45645.66666666667)</f>
        <v>45645.66667</v>
      </c>
      <c r="N246" s="1">
        <f>IFERROR(__xludf.DUMMYFUNCTION("""COMPUTED_VALUE"""),2.5141068E7)</f>
        <v>25141068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IFERROR(__xludf.DUMMYFUNCTION("""COMPUTED_VALUE"""),4813.06)</f>
        <v>4813.06</v>
      </c>
      <c r="D247" s="2">
        <f>IFERROR(__xludf.DUMMYFUNCTION("""COMPUTED_VALUE"""),45646.66666666667)</f>
        <v>45646.66667</v>
      </c>
      <c r="E247" s="1">
        <f>IFERROR(__xludf.DUMMYFUNCTION("""COMPUTED_VALUE"""),4912.24)</f>
        <v>4912.24</v>
      </c>
      <c r="G247" s="2">
        <f>IFERROR(__xludf.DUMMYFUNCTION("""COMPUTED_VALUE"""),45646.66666666667)</f>
        <v>45646.66667</v>
      </c>
      <c r="H247" s="1">
        <f>IFERROR(__xludf.DUMMYFUNCTION("""COMPUTED_VALUE"""),4778.67)</f>
        <v>4778.67</v>
      </c>
      <c r="J247" s="2">
        <f>IFERROR(__xludf.DUMMYFUNCTION("""COMPUTED_VALUE"""),45646.66666666667)</f>
        <v>45646.66667</v>
      </c>
      <c r="K247" s="1">
        <f>IFERROR(__xludf.DUMMYFUNCTION("""COMPUTED_VALUE"""),4859.89)</f>
        <v>4859.89</v>
      </c>
      <c r="M247" s="2">
        <f>IFERROR(__xludf.DUMMYFUNCTION("""COMPUTED_VALUE"""),45646.66666666667)</f>
        <v>45646.66667</v>
      </c>
      <c r="N247" s="1">
        <f>IFERROR(__xludf.DUMMYFUNCTION("""COMPUTED_VALUE"""),4.5527117E7)</f>
        <v>45527117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IFERROR(__xludf.DUMMYFUNCTION("""COMPUTED_VALUE"""),4849.34)</f>
        <v>4849.34</v>
      </c>
      <c r="D248" s="2">
        <f>IFERROR(__xludf.DUMMYFUNCTION("""COMPUTED_VALUE"""),45649.66666666667)</f>
        <v>45649.66667</v>
      </c>
      <c r="E248" s="1">
        <f>IFERROR(__xludf.DUMMYFUNCTION("""COMPUTED_VALUE"""),4853.24)</f>
        <v>4853.24</v>
      </c>
      <c r="G248" s="2">
        <f>IFERROR(__xludf.DUMMYFUNCTION("""COMPUTED_VALUE"""),45649.66666666667)</f>
        <v>45649.66667</v>
      </c>
      <c r="H248" s="1">
        <f>IFERROR(__xludf.DUMMYFUNCTION("""COMPUTED_VALUE"""),4807.26)</f>
        <v>4807.26</v>
      </c>
      <c r="J248" s="2">
        <f>IFERROR(__xludf.DUMMYFUNCTION("""COMPUTED_VALUE"""),45649.66666666667)</f>
        <v>45649.66667</v>
      </c>
      <c r="K248" s="1">
        <f>IFERROR(__xludf.DUMMYFUNCTION("""COMPUTED_VALUE"""),4848.58)</f>
        <v>4848.58</v>
      </c>
      <c r="M248" s="2">
        <f>IFERROR(__xludf.DUMMYFUNCTION("""COMPUTED_VALUE"""),45649.66666666667)</f>
        <v>45649.66667</v>
      </c>
      <c r="N248" s="1">
        <f>IFERROR(__xludf.DUMMYFUNCTION("""COMPUTED_VALUE"""),1.5172506E7)</f>
        <v>15172506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IFERROR(__xludf.DUMMYFUNCTION("""COMPUTED_VALUE"""),4840.19)</f>
        <v>4840.19</v>
      </c>
      <c r="D249" s="2">
        <f>IFERROR(__xludf.DUMMYFUNCTION("""COMPUTED_VALUE"""),45650.54166666667)</f>
        <v>45650.54167</v>
      </c>
      <c r="E249" s="1">
        <f>IFERROR(__xludf.DUMMYFUNCTION("""COMPUTED_VALUE"""),4873.98)</f>
        <v>4873.98</v>
      </c>
      <c r="G249" s="2">
        <f>IFERROR(__xludf.DUMMYFUNCTION("""COMPUTED_VALUE"""),45650.54166666667)</f>
        <v>45650.54167</v>
      </c>
      <c r="H249" s="1">
        <f>IFERROR(__xludf.DUMMYFUNCTION("""COMPUTED_VALUE"""),4820.04)</f>
        <v>4820.04</v>
      </c>
      <c r="J249" s="2">
        <f>IFERROR(__xludf.DUMMYFUNCTION("""COMPUTED_VALUE"""),45650.54166666667)</f>
        <v>45650.54167</v>
      </c>
      <c r="K249" s="1">
        <f>IFERROR(__xludf.DUMMYFUNCTION("""COMPUTED_VALUE"""),4873.98)</f>
        <v>4873.98</v>
      </c>
      <c r="M249" s="2">
        <f>IFERROR(__xludf.DUMMYFUNCTION("""COMPUTED_VALUE"""),45650.54166666667)</f>
        <v>45650.54167</v>
      </c>
      <c r="N249" s="1">
        <f>IFERROR(__xludf.DUMMYFUNCTION("""COMPUTED_VALUE"""),5706118.0)</f>
        <v>5706118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IFERROR(__xludf.DUMMYFUNCTION("""COMPUTED_VALUE"""),4872.09)</f>
        <v>4872.09</v>
      </c>
      <c r="D250" s="2">
        <f>IFERROR(__xludf.DUMMYFUNCTION("""COMPUTED_VALUE"""),45652.66666666667)</f>
        <v>45652.66667</v>
      </c>
      <c r="E250" s="1">
        <f>IFERROR(__xludf.DUMMYFUNCTION("""COMPUTED_VALUE"""),4882.45)</f>
        <v>4882.45</v>
      </c>
      <c r="G250" s="2">
        <f>IFERROR(__xludf.DUMMYFUNCTION("""COMPUTED_VALUE"""),45652.66666666667)</f>
        <v>45652.66667</v>
      </c>
      <c r="H250" s="1">
        <f>IFERROR(__xludf.DUMMYFUNCTION("""COMPUTED_VALUE"""),4839.33)</f>
        <v>4839.33</v>
      </c>
      <c r="J250" s="2">
        <f>IFERROR(__xludf.DUMMYFUNCTION("""COMPUTED_VALUE"""),45652.66666666667)</f>
        <v>45652.66667</v>
      </c>
      <c r="K250" s="1">
        <f>IFERROR(__xludf.DUMMYFUNCTION("""COMPUTED_VALUE"""),4878.16)</f>
        <v>4878.16</v>
      </c>
      <c r="M250" s="2">
        <f>IFERROR(__xludf.DUMMYFUNCTION("""COMPUTED_VALUE"""),45652.66666666667)</f>
        <v>45652.66667</v>
      </c>
      <c r="N250" s="1">
        <f>IFERROR(__xludf.DUMMYFUNCTION("""COMPUTED_VALUE"""),1.0595029E7)</f>
        <v>10595029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IFERROR(__xludf.DUMMYFUNCTION("""COMPUTED_VALUE"""),4836.98)</f>
        <v>4836.98</v>
      </c>
      <c r="D251" s="2">
        <f>IFERROR(__xludf.DUMMYFUNCTION("""COMPUTED_VALUE"""),45653.66666666667)</f>
        <v>45653.66667</v>
      </c>
      <c r="E251" s="1">
        <f>IFERROR(__xludf.DUMMYFUNCTION("""COMPUTED_VALUE"""),4885.14)</f>
        <v>4885.14</v>
      </c>
      <c r="G251" s="2">
        <f>IFERROR(__xludf.DUMMYFUNCTION("""COMPUTED_VALUE"""),45653.66666666667)</f>
        <v>45653.66667</v>
      </c>
      <c r="H251" s="1">
        <f>IFERROR(__xludf.DUMMYFUNCTION("""COMPUTED_VALUE"""),4806.31)</f>
        <v>4806.31</v>
      </c>
      <c r="J251" s="2">
        <f>IFERROR(__xludf.DUMMYFUNCTION("""COMPUTED_VALUE"""),45653.66666666667)</f>
        <v>45653.66667</v>
      </c>
      <c r="K251" s="1">
        <f>IFERROR(__xludf.DUMMYFUNCTION("""COMPUTED_VALUE"""),4841.63)</f>
        <v>4841.63</v>
      </c>
      <c r="M251" s="2">
        <f>IFERROR(__xludf.DUMMYFUNCTION("""COMPUTED_VALUE"""),45653.66666666667)</f>
        <v>45653.66667</v>
      </c>
      <c r="N251" s="1">
        <f>IFERROR(__xludf.DUMMYFUNCTION("""COMPUTED_VALUE"""),1.0738342E7)</f>
        <v>10738342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IFERROR(__xludf.DUMMYFUNCTION("""COMPUTED_VALUE"""),4815.97)</f>
        <v>4815.97</v>
      </c>
      <c r="D252" s="2">
        <f>IFERROR(__xludf.DUMMYFUNCTION("""COMPUTED_VALUE"""),45656.66666666667)</f>
        <v>45656.66667</v>
      </c>
      <c r="E252" s="1">
        <f>IFERROR(__xludf.DUMMYFUNCTION("""COMPUTED_VALUE"""),4824.99)</f>
        <v>4824.99</v>
      </c>
      <c r="G252" s="2">
        <f>IFERROR(__xludf.DUMMYFUNCTION("""COMPUTED_VALUE"""),45656.66666666667)</f>
        <v>45656.66667</v>
      </c>
      <c r="H252" s="1">
        <f>IFERROR(__xludf.DUMMYFUNCTION("""COMPUTED_VALUE"""),4760.08)</f>
        <v>4760.08</v>
      </c>
      <c r="J252" s="2">
        <f>IFERROR(__xludf.DUMMYFUNCTION("""COMPUTED_VALUE"""),45656.66666666667)</f>
        <v>45656.66667</v>
      </c>
      <c r="K252" s="1">
        <f>IFERROR(__xludf.DUMMYFUNCTION("""COMPUTED_VALUE"""),4804.1)</f>
        <v>4804.1</v>
      </c>
      <c r="M252" s="2">
        <f>IFERROR(__xludf.DUMMYFUNCTION("""COMPUTED_VALUE"""),45656.66666666667)</f>
        <v>45656.66667</v>
      </c>
      <c r="N252" s="1">
        <f>IFERROR(__xludf.DUMMYFUNCTION("""COMPUTED_VALUE"""),1.0596106E7)</f>
        <v>10596106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IFERROR(__xludf.DUMMYFUNCTION("""COMPUTED_VALUE"""),4822.03)</f>
        <v>4822.03</v>
      </c>
      <c r="D253" s="2">
        <f>IFERROR(__xludf.DUMMYFUNCTION("""COMPUTED_VALUE"""),45657.66666666667)</f>
        <v>45657.66667</v>
      </c>
      <c r="E253" s="1">
        <f>IFERROR(__xludf.DUMMYFUNCTION("""COMPUTED_VALUE"""),4834.63)</f>
        <v>4834.63</v>
      </c>
      <c r="G253" s="2">
        <f>IFERROR(__xludf.DUMMYFUNCTION("""COMPUTED_VALUE"""),45657.66666666667)</f>
        <v>45657.66667</v>
      </c>
      <c r="H253" s="1">
        <f>IFERROR(__xludf.DUMMYFUNCTION("""COMPUTED_VALUE"""),4786.81)</f>
        <v>4786.81</v>
      </c>
      <c r="J253" s="2">
        <f>IFERROR(__xludf.DUMMYFUNCTION("""COMPUTED_VALUE"""),45657.66666666667)</f>
        <v>45657.66667</v>
      </c>
      <c r="K253" s="1">
        <f>IFERROR(__xludf.DUMMYFUNCTION("""COMPUTED_VALUE"""),4802.36)</f>
        <v>4802.36</v>
      </c>
      <c r="M253" s="2">
        <f>IFERROR(__xludf.DUMMYFUNCTION("""COMPUTED_VALUE"""),45657.66666666667)</f>
        <v>45657.66667</v>
      </c>
      <c r="N253" s="1">
        <f>IFERROR(__xludf.DUMMYFUNCTION("""COMPUTED_VALUE"""),1.125865E7)</f>
        <v>11258650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IFERROR(__xludf.DUMMYFUNCTION("""COMPUTED_VALUE"""),4825.93)</f>
        <v>4825.93</v>
      </c>
      <c r="D254" s="2">
        <f>IFERROR(__xludf.DUMMYFUNCTION("""COMPUTED_VALUE"""),45659.66666666667)</f>
        <v>45659.66667</v>
      </c>
      <c r="E254" s="1">
        <f>IFERROR(__xludf.DUMMYFUNCTION("""COMPUTED_VALUE"""),4859.33)</f>
        <v>4859.33</v>
      </c>
      <c r="G254" s="2">
        <f>IFERROR(__xludf.DUMMYFUNCTION("""COMPUTED_VALUE"""),45659.66666666667)</f>
        <v>45659.66667</v>
      </c>
      <c r="H254" s="1">
        <f>IFERROR(__xludf.DUMMYFUNCTION("""COMPUTED_VALUE"""),4747.84)</f>
        <v>4747.84</v>
      </c>
      <c r="J254" s="2">
        <f>IFERROR(__xludf.DUMMYFUNCTION("""COMPUTED_VALUE"""),45659.66666666667)</f>
        <v>45659.66667</v>
      </c>
      <c r="K254" s="1">
        <f>IFERROR(__xludf.DUMMYFUNCTION("""COMPUTED_VALUE"""),4760.56)</f>
        <v>4760.56</v>
      </c>
      <c r="M254" s="2">
        <f>IFERROR(__xludf.DUMMYFUNCTION("""COMPUTED_VALUE"""),45659.66666666667)</f>
        <v>45659.66667</v>
      </c>
      <c r="N254" s="1">
        <f>IFERROR(__xludf.DUMMYFUNCTION("""COMPUTED_VALUE"""),1.3343125E7)</f>
        <v>13343125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IFERROR(__xludf.DUMMYFUNCTION("""COMPUTED_VALUE"""),4783.09)</f>
        <v>4783.09</v>
      </c>
      <c r="D255" s="2">
        <f>IFERROR(__xludf.DUMMYFUNCTION("""COMPUTED_VALUE"""),45660.66666666667)</f>
        <v>45660.66667</v>
      </c>
      <c r="E255" s="1">
        <f>IFERROR(__xludf.DUMMYFUNCTION("""COMPUTED_VALUE"""),4821.8)</f>
        <v>4821.8</v>
      </c>
      <c r="G255" s="2">
        <f>IFERROR(__xludf.DUMMYFUNCTION("""COMPUTED_VALUE"""),45660.66666666667)</f>
        <v>45660.66667</v>
      </c>
      <c r="H255" s="1">
        <f>IFERROR(__xludf.DUMMYFUNCTION("""COMPUTED_VALUE"""),4752.02)</f>
        <v>4752.02</v>
      </c>
      <c r="J255" s="2">
        <f>IFERROR(__xludf.DUMMYFUNCTION("""COMPUTED_VALUE"""),45660.66666666667)</f>
        <v>45660.66667</v>
      </c>
      <c r="K255" s="1">
        <f>IFERROR(__xludf.DUMMYFUNCTION("""COMPUTED_VALUE"""),4817.11)</f>
        <v>4817.11</v>
      </c>
      <c r="M255" s="2">
        <f>IFERROR(__xludf.DUMMYFUNCTION("""COMPUTED_VALUE"""),45660.66666666667)</f>
        <v>45660.66667</v>
      </c>
      <c r="N255" s="1">
        <f>IFERROR(__xludf.DUMMYFUNCTION("""COMPUTED_VALUE"""),1.3340052E7)</f>
        <v>13340052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IFERROR(__xludf.DUMMYFUNCTION("""COMPUTED_VALUE"""),4828.36)</f>
        <v>4828.36</v>
      </c>
      <c r="D256" s="2">
        <f>IFERROR(__xludf.DUMMYFUNCTION("""COMPUTED_VALUE"""),45663.66666666667)</f>
        <v>45663.66667</v>
      </c>
      <c r="E256" s="1">
        <f>IFERROR(__xludf.DUMMYFUNCTION("""COMPUTED_VALUE"""),4912.39)</f>
        <v>4912.39</v>
      </c>
      <c r="G256" s="2">
        <f>IFERROR(__xludf.DUMMYFUNCTION("""COMPUTED_VALUE"""),45663.66666666667)</f>
        <v>45663.66667</v>
      </c>
      <c r="H256" s="1">
        <f>IFERROR(__xludf.DUMMYFUNCTION("""COMPUTED_VALUE"""),4820.06)</f>
        <v>4820.06</v>
      </c>
      <c r="J256" s="2">
        <f>IFERROR(__xludf.DUMMYFUNCTION("""COMPUTED_VALUE"""),45663.66666666667)</f>
        <v>45663.66667</v>
      </c>
      <c r="K256" s="1">
        <f>IFERROR(__xludf.DUMMYFUNCTION("""COMPUTED_VALUE"""),4829.33)</f>
        <v>4829.33</v>
      </c>
      <c r="M256" s="2">
        <f>IFERROR(__xludf.DUMMYFUNCTION("""COMPUTED_VALUE"""),45663.66666666667)</f>
        <v>45663.66667</v>
      </c>
      <c r="N256" s="1">
        <f>IFERROR(__xludf.DUMMYFUNCTION("""COMPUTED_VALUE"""),1.815416E7)</f>
        <v>18154160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IFERROR(__xludf.DUMMYFUNCTION("""COMPUTED_VALUE"""),4828.68)</f>
        <v>4828.68</v>
      </c>
      <c r="D257" s="2">
        <f>IFERROR(__xludf.DUMMYFUNCTION("""COMPUTED_VALUE"""),45664.66666666667)</f>
        <v>45664.66667</v>
      </c>
      <c r="E257" s="1">
        <f>IFERROR(__xludf.DUMMYFUNCTION("""COMPUTED_VALUE"""),4867.77)</f>
        <v>4867.77</v>
      </c>
      <c r="G257" s="2">
        <f>IFERROR(__xludf.DUMMYFUNCTION("""COMPUTED_VALUE"""),45664.66666666667)</f>
        <v>45664.66667</v>
      </c>
      <c r="H257" s="1">
        <f>IFERROR(__xludf.DUMMYFUNCTION("""COMPUTED_VALUE"""),4807.8)</f>
        <v>4807.8</v>
      </c>
      <c r="J257" s="2">
        <f>IFERROR(__xludf.DUMMYFUNCTION("""COMPUTED_VALUE"""),45664.66666666667)</f>
        <v>45664.66667</v>
      </c>
      <c r="K257" s="1">
        <f>IFERROR(__xludf.DUMMYFUNCTION("""COMPUTED_VALUE"""),4819.57)</f>
        <v>4819.57</v>
      </c>
      <c r="M257" s="2">
        <f>IFERROR(__xludf.DUMMYFUNCTION("""COMPUTED_VALUE"""),45664.66666666667)</f>
        <v>45664.66667</v>
      </c>
      <c r="N257" s="1">
        <f>IFERROR(__xludf.DUMMYFUNCTION("""COMPUTED_VALUE"""),1.939118E7)</f>
        <v>19391180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IFERROR(__xludf.DUMMYFUNCTION("""COMPUTED_VALUE"""),4809.92)</f>
        <v>4809.92</v>
      </c>
      <c r="D258" s="2">
        <f>IFERROR(__xludf.DUMMYFUNCTION("""COMPUTED_VALUE"""),45665.66666666667)</f>
        <v>45665.66667</v>
      </c>
      <c r="E258" s="1">
        <f>IFERROR(__xludf.DUMMYFUNCTION("""COMPUTED_VALUE"""),4816.71)</f>
        <v>4816.71</v>
      </c>
      <c r="G258" s="2">
        <f>IFERROR(__xludf.DUMMYFUNCTION("""COMPUTED_VALUE"""),45665.66666666667)</f>
        <v>45665.66667</v>
      </c>
      <c r="H258" s="1">
        <f>IFERROR(__xludf.DUMMYFUNCTION("""COMPUTED_VALUE"""),4758.55)</f>
        <v>4758.55</v>
      </c>
      <c r="J258" s="2">
        <f>IFERROR(__xludf.DUMMYFUNCTION("""COMPUTED_VALUE"""),45665.66666666667)</f>
        <v>45665.66667</v>
      </c>
      <c r="K258" s="1">
        <f>IFERROR(__xludf.DUMMYFUNCTION("""COMPUTED_VALUE"""),4797.13)</f>
        <v>4797.13</v>
      </c>
      <c r="M258" s="2">
        <f>IFERROR(__xludf.DUMMYFUNCTION("""COMPUTED_VALUE"""),45665.66666666667)</f>
        <v>45665.66667</v>
      </c>
      <c r="N258" s="1">
        <f>IFERROR(__xludf.DUMMYFUNCTION("""COMPUTED_VALUE"""),1.565172E7)</f>
        <v>15651720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IFERROR(__xludf.DUMMYFUNCTION("""COMPUTED_VALUE"""),4769.03)</f>
        <v>4769.03</v>
      </c>
      <c r="D259" s="2">
        <f>IFERROR(__xludf.DUMMYFUNCTION("""COMPUTED_VALUE"""),45667.66666666667)</f>
        <v>45667.66667</v>
      </c>
      <c r="E259" s="1">
        <f>IFERROR(__xludf.DUMMYFUNCTION("""COMPUTED_VALUE"""),4769.03)</f>
        <v>4769.03</v>
      </c>
      <c r="G259" s="2">
        <f>IFERROR(__xludf.DUMMYFUNCTION("""COMPUTED_VALUE"""),45667.66666666667)</f>
        <v>45667.66667</v>
      </c>
      <c r="H259" s="1">
        <f>IFERROR(__xludf.DUMMYFUNCTION("""COMPUTED_VALUE"""),4684.18)</f>
        <v>4684.18</v>
      </c>
      <c r="J259" s="2">
        <f>IFERROR(__xludf.DUMMYFUNCTION("""COMPUTED_VALUE"""),45667.66666666667)</f>
        <v>45667.66667</v>
      </c>
      <c r="K259" s="1">
        <f>IFERROR(__xludf.DUMMYFUNCTION("""COMPUTED_VALUE"""),4716.48)</f>
        <v>4716.48</v>
      </c>
      <c r="M259" s="2">
        <f>IFERROR(__xludf.DUMMYFUNCTION("""COMPUTED_VALUE"""),45667.66666666667)</f>
        <v>45667.66667</v>
      </c>
      <c r="N259" s="1">
        <f>IFERROR(__xludf.DUMMYFUNCTION("""COMPUTED_VALUE"""),2.298674E7)</f>
        <v>22986740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IFERROR(__xludf.DUMMYFUNCTION("""COMPUTED_VALUE"""),4710.15)</f>
        <v>4710.15</v>
      </c>
      <c r="D260" s="2">
        <f>IFERROR(__xludf.DUMMYFUNCTION("""COMPUTED_VALUE"""),45670.66666666667)</f>
        <v>45670.66667</v>
      </c>
      <c r="E260" s="1">
        <f>IFERROR(__xludf.DUMMYFUNCTION("""COMPUTED_VALUE"""),4875.6)</f>
        <v>4875.6</v>
      </c>
      <c r="G260" s="2">
        <f>IFERROR(__xludf.DUMMYFUNCTION("""COMPUTED_VALUE"""),45670.66666666667)</f>
        <v>45670.66667</v>
      </c>
      <c r="H260" s="1">
        <f>IFERROR(__xludf.DUMMYFUNCTION("""COMPUTED_VALUE"""),4708.26)</f>
        <v>4708.26</v>
      </c>
      <c r="J260" s="2">
        <f>IFERROR(__xludf.DUMMYFUNCTION("""COMPUTED_VALUE"""),45670.66666666667)</f>
        <v>45670.66667</v>
      </c>
      <c r="K260" s="1">
        <f>IFERROR(__xludf.DUMMYFUNCTION("""COMPUTED_VALUE"""),4869.56)</f>
        <v>4869.56</v>
      </c>
      <c r="M260" s="2">
        <f>IFERROR(__xludf.DUMMYFUNCTION("""COMPUTED_VALUE"""),45670.66666666667)</f>
        <v>45670.66667</v>
      </c>
      <c r="N260" s="1">
        <f>IFERROR(__xludf.DUMMYFUNCTION("""COMPUTED_VALUE"""),3.1713046E7)</f>
        <v>31713046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IFERROR(__xludf.DUMMYFUNCTION("""COMPUTED_VALUE"""),4890.26)</f>
        <v>4890.26</v>
      </c>
      <c r="D261" s="2">
        <f>IFERROR(__xludf.DUMMYFUNCTION("""COMPUTED_VALUE"""),45671.66666666667)</f>
        <v>45671.66667</v>
      </c>
      <c r="E261" s="1">
        <f>IFERROR(__xludf.DUMMYFUNCTION("""COMPUTED_VALUE"""),4960.07)</f>
        <v>4960.07</v>
      </c>
      <c r="G261" s="2">
        <f>IFERROR(__xludf.DUMMYFUNCTION("""COMPUTED_VALUE"""),45671.66666666667)</f>
        <v>45671.66667</v>
      </c>
      <c r="H261" s="1">
        <f>IFERROR(__xludf.DUMMYFUNCTION("""COMPUTED_VALUE"""),4890.26)</f>
        <v>4890.26</v>
      </c>
      <c r="J261" s="2">
        <f>IFERROR(__xludf.DUMMYFUNCTION("""COMPUTED_VALUE"""),45671.66666666667)</f>
        <v>45671.66667</v>
      </c>
      <c r="K261" s="1">
        <f>IFERROR(__xludf.DUMMYFUNCTION("""COMPUTED_VALUE"""),4955.58)</f>
        <v>4955.58</v>
      </c>
      <c r="M261" s="2">
        <f>IFERROR(__xludf.DUMMYFUNCTION("""COMPUTED_VALUE"""),45671.66666666667)</f>
        <v>45671.66667</v>
      </c>
      <c r="N261" s="1">
        <f>IFERROR(__xludf.DUMMYFUNCTION("""COMPUTED_VALUE"""),1.9913358E7)</f>
        <v>19913358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IFERROR(__xludf.DUMMYFUNCTION("""COMPUTED_VALUE"""),5017.68)</f>
        <v>5017.68</v>
      </c>
      <c r="D262" s="2">
        <f>IFERROR(__xludf.DUMMYFUNCTION("""COMPUTED_VALUE"""),45672.66666666667)</f>
        <v>45672.66667</v>
      </c>
      <c r="E262" s="1">
        <f>IFERROR(__xludf.DUMMYFUNCTION("""COMPUTED_VALUE"""),5030.53)</f>
        <v>5030.53</v>
      </c>
      <c r="G262" s="2">
        <f>IFERROR(__xludf.DUMMYFUNCTION("""COMPUTED_VALUE"""),45672.66666666667)</f>
        <v>45672.66667</v>
      </c>
      <c r="H262" s="1">
        <f>IFERROR(__xludf.DUMMYFUNCTION("""COMPUTED_VALUE"""),4957.42)</f>
        <v>4957.42</v>
      </c>
      <c r="J262" s="2">
        <f>IFERROR(__xludf.DUMMYFUNCTION("""COMPUTED_VALUE"""),45672.66666666667)</f>
        <v>45672.66667</v>
      </c>
      <c r="K262" s="1">
        <f>IFERROR(__xludf.DUMMYFUNCTION("""COMPUTED_VALUE"""),4959.89)</f>
        <v>4959.89</v>
      </c>
      <c r="M262" s="2">
        <f>IFERROR(__xludf.DUMMYFUNCTION("""COMPUTED_VALUE"""),45672.66666666667)</f>
        <v>45672.66667</v>
      </c>
      <c r="N262" s="1">
        <f>IFERROR(__xludf.DUMMYFUNCTION("""COMPUTED_VALUE"""),1.7726192E7)</f>
        <v>17726192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IFERROR(__xludf.DUMMYFUNCTION("""COMPUTED_VALUE"""),4969.73)</f>
        <v>4969.73</v>
      </c>
      <c r="D263" s="2">
        <f>IFERROR(__xludf.DUMMYFUNCTION("""COMPUTED_VALUE"""),45673.66666666667)</f>
        <v>45673.66667</v>
      </c>
      <c r="E263" s="1">
        <f>IFERROR(__xludf.DUMMYFUNCTION("""COMPUTED_VALUE"""),5039.0)</f>
        <v>5039</v>
      </c>
      <c r="G263" s="2">
        <f>IFERROR(__xludf.DUMMYFUNCTION("""COMPUTED_VALUE"""),45673.66666666667)</f>
        <v>45673.66667</v>
      </c>
      <c r="H263" s="1">
        <f>IFERROR(__xludf.DUMMYFUNCTION("""COMPUTED_VALUE"""),4962.19)</f>
        <v>4962.19</v>
      </c>
      <c r="J263" s="2">
        <f>IFERROR(__xludf.DUMMYFUNCTION("""COMPUTED_VALUE"""),45673.66666666667)</f>
        <v>45673.66667</v>
      </c>
      <c r="K263" s="1">
        <f>IFERROR(__xludf.DUMMYFUNCTION("""COMPUTED_VALUE"""),5028.65)</f>
        <v>5028.65</v>
      </c>
      <c r="M263" s="2">
        <f>IFERROR(__xludf.DUMMYFUNCTION("""COMPUTED_VALUE"""),45673.66666666667)</f>
        <v>45673.66667</v>
      </c>
      <c r="N263" s="1">
        <f>IFERROR(__xludf.DUMMYFUNCTION("""COMPUTED_VALUE"""),1.6552423E7)</f>
        <v>16552423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IFERROR(__xludf.DUMMYFUNCTION("""COMPUTED_VALUE"""),5038.77)</f>
        <v>5038.77</v>
      </c>
      <c r="D264" s="2">
        <f>IFERROR(__xludf.DUMMYFUNCTION("""COMPUTED_VALUE"""),45674.66666666667)</f>
        <v>45674.66667</v>
      </c>
      <c r="E264" s="1">
        <f>IFERROR(__xludf.DUMMYFUNCTION("""COMPUTED_VALUE"""),5121.69)</f>
        <v>5121.69</v>
      </c>
      <c r="G264" s="2">
        <f>IFERROR(__xludf.DUMMYFUNCTION("""COMPUTED_VALUE"""),45674.66666666667)</f>
        <v>45674.66667</v>
      </c>
      <c r="H264" s="1">
        <f>IFERROR(__xludf.DUMMYFUNCTION("""COMPUTED_VALUE"""),5038.77)</f>
        <v>5038.77</v>
      </c>
      <c r="J264" s="2">
        <f>IFERROR(__xludf.DUMMYFUNCTION("""COMPUTED_VALUE"""),45674.66666666667)</f>
        <v>45674.66667</v>
      </c>
      <c r="K264" s="1">
        <f>IFERROR(__xludf.DUMMYFUNCTION("""COMPUTED_VALUE"""),5115.7)</f>
        <v>5115.7</v>
      </c>
      <c r="M264" s="2">
        <f>IFERROR(__xludf.DUMMYFUNCTION("""COMPUTED_VALUE"""),45674.66666666667)</f>
        <v>45674.66667</v>
      </c>
      <c r="N264" s="1">
        <f>IFERROR(__xludf.DUMMYFUNCTION("""COMPUTED_VALUE"""),2.2115317E7)</f>
        <v>22115317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IFERROR(__xludf.DUMMYFUNCTION("""COMPUTED_VALUE"""),5120.82)</f>
        <v>5120.82</v>
      </c>
      <c r="D265" s="2">
        <f>IFERROR(__xludf.DUMMYFUNCTION("""COMPUTED_VALUE"""),45678.66666666667)</f>
        <v>45678.66667</v>
      </c>
      <c r="E265" s="1">
        <f>IFERROR(__xludf.DUMMYFUNCTION("""COMPUTED_VALUE"""),5248.13)</f>
        <v>5248.13</v>
      </c>
      <c r="G265" s="2">
        <f>IFERROR(__xludf.DUMMYFUNCTION("""COMPUTED_VALUE"""),45678.66666666667)</f>
        <v>45678.66667</v>
      </c>
      <c r="H265" s="1">
        <f>IFERROR(__xludf.DUMMYFUNCTION("""COMPUTED_VALUE"""),5120.82)</f>
        <v>5120.82</v>
      </c>
      <c r="J265" s="2">
        <f>IFERROR(__xludf.DUMMYFUNCTION("""COMPUTED_VALUE"""),45678.66666666667)</f>
        <v>45678.66667</v>
      </c>
      <c r="K265" s="1">
        <f>IFERROR(__xludf.DUMMYFUNCTION("""COMPUTED_VALUE"""),5213.56)</f>
        <v>5213.56</v>
      </c>
      <c r="M265" s="2">
        <f>IFERROR(__xludf.DUMMYFUNCTION("""COMPUTED_VALUE"""),45678.66666666667)</f>
        <v>45678.66667</v>
      </c>
      <c r="N265" s="1">
        <f>IFERROR(__xludf.DUMMYFUNCTION("""COMPUTED_VALUE"""),3.420918E7)</f>
        <v>34209180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IFERROR(__xludf.DUMMYFUNCTION("""COMPUTED_VALUE"""),5216.18)</f>
        <v>5216.18</v>
      </c>
      <c r="D266" s="2">
        <f>IFERROR(__xludf.DUMMYFUNCTION("""COMPUTED_VALUE"""),45679.66666666667)</f>
        <v>45679.66667</v>
      </c>
      <c r="E266" s="1">
        <f>IFERROR(__xludf.DUMMYFUNCTION("""COMPUTED_VALUE"""),5225.39)</f>
        <v>5225.39</v>
      </c>
      <c r="G266" s="2">
        <f>IFERROR(__xludf.DUMMYFUNCTION("""COMPUTED_VALUE"""),45679.66666666667)</f>
        <v>45679.66667</v>
      </c>
      <c r="H266" s="1">
        <f>IFERROR(__xludf.DUMMYFUNCTION("""COMPUTED_VALUE"""),5191.17)</f>
        <v>5191.17</v>
      </c>
      <c r="J266" s="2">
        <f>IFERROR(__xludf.DUMMYFUNCTION("""COMPUTED_VALUE"""),45679.66666666667)</f>
        <v>45679.66667</v>
      </c>
      <c r="K266" s="1">
        <f>IFERROR(__xludf.DUMMYFUNCTION("""COMPUTED_VALUE"""),5198.7)</f>
        <v>5198.7</v>
      </c>
      <c r="M266" s="2">
        <f>IFERROR(__xludf.DUMMYFUNCTION("""COMPUTED_VALUE"""),45679.66666666667)</f>
        <v>45679.66667</v>
      </c>
      <c r="N266" s="1">
        <f>IFERROR(__xludf.DUMMYFUNCTION("""COMPUTED_VALUE"""),2.3539234E7)</f>
        <v>23539234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IFERROR(__xludf.DUMMYFUNCTION("""COMPUTED_VALUE"""),5204.41)</f>
        <v>5204.41</v>
      </c>
      <c r="D267" s="2">
        <f>IFERROR(__xludf.DUMMYFUNCTION("""COMPUTED_VALUE"""),45680.66666666667)</f>
        <v>45680.66667</v>
      </c>
      <c r="E267" s="1">
        <f>IFERROR(__xludf.DUMMYFUNCTION("""COMPUTED_VALUE"""),5311.05)</f>
        <v>5311.05</v>
      </c>
      <c r="G267" s="2">
        <f>IFERROR(__xludf.DUMMYFUNCTION("""COMPUTED_VALUE"""),45680.66666666667)</f>
        <v>45680.66667</v>
      </c>
      <c r="H267" s="1">
        <f>IFERROR(__xludf.DUMMYFUNCTION("""COMPUTED_VALUE"""),5203.72)</f>
        <v>5203.72</v>
      </c>
      <c r="J267" s="2">
        <f>IFERROR(__xludf.DUMMYFUNCTION("""COMPUTED_VALUE"""),45680.66666666667)</f>
        <v>45680.66667</v>
      </c>
      <c r="K267" s="1">
        <f>IFERROR(__xludf.DUMMYFUNCTION("""COMPUTED_VALUE"""),5297.67)</f>
        <v>5297.67</v>
      </c>
      <c r="M267" s="2">
        <f>IFERROR(__xludf.DUMMYFUNCTION("""COMPUTED_VALUE"""),45680.66666666667)</f>
        <v>45680.66667</v>
      </c>
      <c r="N267" s="1">
        <f>IFERROR(__xludf.DUMMYFUNCTION("""COMPUTED_VALUE"""),2.4308562E7)</f>
        <v>24308562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IFERROR(__xludf.DUMMYFUNCTION("""COMPUTED_VALUE"""),5295.94)</f>
        <v>5295.94</v>
      </c>
      <c r="D268" s="2">
        <f>IFERROR(__xludf.DUMMYFUNCTION("""COMPUTED_VALUE"""),45681.66666666667)</f>
        <v>45681.66667</v>
      </c>
      <c r="E268" s="1">
        <f>IFERROR(__xludf.DUMMYFUNCTION("""COMPUTED_VALUE"""),5323.31)</f>
        <v>5323.31</v>
      </c>
      <c r="G268" s="2">
        <f>IFERROR(__xludf.DUMMYFUNCTION("""COMPUTED_VALUE"""),45681.66666666667)</f>
        <v>45681.66667</v>
      </c>
      <c r="H268" s="1">
        <f>IFERROR(__xludf.DUMMYFUNCTION("""COMPUTED_VALUE"""),5288.82)</f>
        <v>5288.82</v>
      </c>
      <c r="J268" s="2">
        <f>IFERROR(__xludf.DUMMYFUNCTION("""COMPUTED_VALUE"""),45681.66666666667)</f>
        <v>45681.66667</v>
      </c>
      <c r="K268" s="1">
        <f>IFERROR(__xludf.DUMMYFUNCTION("""COMPUTED_VALUE"""),5312.53)</f>
        <v>5312.53</v>
      </c>
      <c r="M268" s="2">
        <f>IFERROR(__xludf.DUMMYFUNCTION("""COMPUTED_VALUE"""),45681.66666666667)</f>
        <v>45681.66667</v>
      </c>
      <c r="N268" s="1">
        <f>IFERROR(__xludf.DUMMYFUNCTION("""COMPUTED_VALUE"""),2.6174166E7)</f>
        <v>26174166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IFERROR(__xludf.DUMMYFUNCTION("""COMPUTED_VALUE"""),5311.99)</f>
        <v>5311.99</v>
      </c>
      <c r="D269" s="2">
        <f>IFERROR(__xludf.DUMMYFUNCTION("""COMPUTED_VALUE"""),45684.66666666667)</f>
        <v>45684.66667</v>
      </c>
      <c r="E269" s="1">
        <f>IFERROR(__xludf.DUMMYFUNCTION("""COMPUTED_VALUE"""),5311.99)</f>
        <v>5311.99</v>
      </c>
      <c r="G269" s="2">
        <f>IFERROR(__xludf.DUMMYFUNCTION("""COMPUTED_VALUE"""),45684.66666666667)</f>
        <v>45684.66667</v>
      </c>
      <c r="H269" s="1">
        <f>IFERROR(__xludf.DUMMYFUNCTION("""COMPUTED_VALUE"""),5174.06)</f>
        <v>5174.06</v>
      </c>
      <c r="J269" s="2">
        <f>IFERROR(__xludf.DUMMYFUNCTION("""COMPUTED_VALUE"""),45684.66666666667)</f>
        <v>45684.66667</v>
      </c>
      <c r="K269" s="1">
        <f>IFERROR(__xludf.DUMMYFUNCTION("""COMPUTED_VALUE"""),5227.91)</f>
        <v>5227.91</v>
      </c>
      <c r="M269" s="2">
        <f>IFERROR(__xludf.DUMMYFUNCTION("""COMPUTED_VALUE"""),45684.66666666667)</f>
        <v>45684.66667</v>
      </c>
      <c r="N269" s="1">
        <f>IFERROR(__xludf.DUMMYFUNCTION("""COMPUTED_VALUE"""),2.8304325E7)</f>
        <v>28304325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IFERROR(__xludf.DUMMYFUNCTION("""COMPUTED_VALUE"""),5219.66)</f>
        <v>5219.66</v>
      </c>
      <c r="D270" s="2">
        <f>IFERROR(__xludf.DUMMYFUNCTION("""COMPUTED_VALUE"""),45685.66666666667)</f>
        <v>45685.66667</v>
      </c>
      <c r="E270" s="1">
        <f>IFERROR(__xludf.DUMMYFUNCTION("""COMPUTED_VALUE"""),5225.64)</f>
        <v>5225.64</v>
      </c>
      <c r="G270" s="2">
        <f>IFERROR(__xludf.DUMMYFUNCTION("""COMPUTED_VALUE"""),45685.66666666667)</f>
        <v>45685.66667</v>
      </c>
      <c r="H270" s="1">
        <f>IFERROR(__xludf.DUMMYFUNCTION("""COMPUTED_VALUE"""),5131.7)</f>
        <v>5131.7</v>
      </c>
      <c r="J270" s="2">
        <f>IFERROR(__xludf.DUMMYFUNCTION("""COMPUTED_VALUE"""),45685.66666666667)</f>
        <v>45685.66667</v>
      </c>
      <c r="K270" s="1">
        <f>IFERROR(__xludf.DUMMYFUNCTION("""COMPUTED_VALUE"""),5179.07)</f>
        <v>5179.07</v>
      </c>
      <c r="M270" s="2">
        <f>IFERROR(__xludf.DUMMYFUNCTION("""COMPUTED_VALUE"""),45685.66666666667)</f>
        <v>45685.66667</v>
      </c>
      <c r="N270" s="1">
        <f>IFERROR(__xludf.DUMMYFUNCTION("""COMPUTED_VALUE"""),3.5154676E7)</f>
        <v>35154676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IFERROR(__xludf.DUMMYFUNCTION("""COMPUTED_VALUE"""),5204.11)</f>
        <v>5204.11</v>
      </c>
      <c r="D271" s="2">
        <f>IFERROR(__xludf.DUMMYFUNCTION("""COMPUTED_VALUE"""),45686.66666666667)</f>
        <v>45686.66667</v>
      </c>
      <c r="E271" s="1">
        <f>IFERROR(__xludf.DUMMYFUNCTION("""COMPUTED_VALUE"""),5261.57)</f>
        <v>5261.57</v>
      </c>
      <c r="G271" s="2">
        <f>IFERROR(__xludf.DUMMYFUNCTION("""COMPUTED_VALUE"""),45686.66666666667)</f>
        <v>45686.66667</v>
      </c>
      <c r="H271" s="1">
        <f>IFERROR(__xludf.DUMMYFUNCTION("""COMPUTED_VALUE"""),5202.08)</f>
        <v>5202.08</v>
      </c>
      <c r="J271" s="2">
        <f>IFERROR(__xludf.DUMMYFUNCTION("""COMPUTED_VALUE"""),45686.66666666667)</f>
        <v>45686.66667</v>
      </c>
      <c r="K271" s="1">
        <f>IFERROR(__xludf.DUMMYFUNCTION("""COMPUTED_VALUE"""),5214.32)</f>
        <v>5214.32</v>
      </c>
      <c r="M271" s="2">
        <f>IFERROR(__xludf.DUMMYFUNCTION("""COMPUTED_VALUE"""),45686.66666666667)</f>
        <v>45686.66667</v>
      </c>
      <c r="N271" s="1">
        <f>IFERROR(__xludf.DUMMYFUNCTION("""COMPUTED_VALUE"""),2.1016295E7)</f>
        <v>21016295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IFERROR(__xludf.DUMMYFUNCTION("""COMPUTED_VALUE"""),5113.77)</f>
        <v>5113.77</v>
      </c>
      <c r="D272" s="2">
        <f>IFERROR(__xludf.DUMMYFUNCTION("""COMPUTED_VALUE"""),45687.66666666667)</f>
        <v>45687.66667</v>
      </c>
      <c r="E272" s="1">
        <f>IFERROR(__xludf.DUMMYFUNCTION("""COMPUTED_VALUE"""),5202.96)</f>
        <v>5202.96</v>
      </c>
      <c r="G272" s="2">
        <f>IFERROR(__xludf.DUMMYFUNCTION("""COMPUTED_VALUE"""),45687.66666666667)</f>
        <v>45687.66667</v>
      </c>
      <c r="H272" s="1">
        <f>IFERROR(__xludf.DUMMYFUNCTION("""COMPUTED_VALUE"""),5113.77)</f>
        <v>5113.77</v>
      </c>
      <c r="J272" s="2">
        <f>IFERROR(__xludf.DUMMYFUNCTION("""COMPUTED_VALUE"""),45687.66666666667)</f>
        <v>45687.66667</v>
      </c>
      <c r="K272" s="1">
        <f>IFERROR(__xludf.DUMMYFUNCTION("""COMPUTED_VALUE"""),5166.75)</f>
        <v>5166.75</v>
      </c>
      <c r="M272" s="2">
        <f>IFERROR(__xludf.DUMMYFUNCTION("""COMPUTED_VALUE"""),45687.66666666667)</f>
        <v>45687.66667</v>
      </c>
      <c r="N272" s="1">
        <f>IFERROR(__xludf.DUMMYFUNCTION("""COMPUTED_VALUE"""),3.1203022E7)</f>
        <v>31203022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IFERROR(__xludf.DUMMYFUNCTION("""COMPUTED_VALUE"""),5180.58)</f>
        <v>5180.58</v>
      </c>
      <c r="D273" s="2">
        <f>IFERROR(__xludf.DUMMYFUNCTION("""COMPUTED_VALUE"""),45688.66666666667)</f>
        <v>45688.66667</v>
      </c>
      <c r="E273" s="1">
        <f>IFERROR(__xludf.DUMMYFUNCTION("""COMPUTED_VALUE"""),5184.33)</f>
        <v>5184.33</v>
      </c>
      <c r="G273" s="2">
        <f>IFERROR(__xludf.DUMMYFUNCTION("""COMPUTED_VALUE"""),45688.66666666667)</f>
        <v>45688.66667</v>
      </c>
      <c r="H273" s="1">
        <f>IFERROR(__xludf.DUMMYFUNCTION("""COMPUTED_VALUE"""),5109.46)</f>
        <v>5109.46</v>
      </c>
      <c r="J273" s="2">
        <f>IFERROR(__xludf.DUMMYFUNCTION("""COMPUTED_VALUE"""),45688.66666666667)</f>
        <v>45688.66667</v>
      </c>
      <c r="K273" s="1">
        <f>IFERROR(__xludf.DUMMYFUNCTION("""COMPUTED_VALUE"""),5117.43)</f>
        <v>5117.43</v>
      </c>
      <c r="M273" s="2">
        <f>IFERROR(__xludf.DUMMYFUNCTION("""COMPUTED_VALUE"""),45688.66666666667)</f>
        <v>45688.66667</v>
      </c>
      <c r="N273" s="1">
        <f>IFERROR(__xludf.DUMMYFUNCTION("""COMPUTED_VALUE"""),3.0067266E7)</f>
        <v>30067266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IFERROR(__xludf.DUMMYFUNCTION("""COMPUTED_VALUE"""),5104.25)</f>
        <v>5104.25</v>
      </c>
      <c r="D274" s="2">
        <f>IFERROR(__xludf.DUMMYFUNCTION("""COMPUTED_VALUE"""),45691.66666666667)</f>
        <v>45691.66667</v>
      </c>
      <c r="E274" s="1">
        <f>IFERROR(__xludf.DUMMYFUNCTION("""COMPUTED_VALUE"""),5104.25)</f>
        <v>5104.25</v>
      </c>
      <c r="G274" s="2">
        <f>IFERROR(__xludf.DUMMYFUNCTION("""COMPUTED_VALUE"""),45691.66666666667)</f>
        <v>45691.66667</v>
      </c>
      <c r="H274" s="1">
        <f>IFERROR(__xludf.DUMMYFUNCTION("""COMPUTED_VALUE"""),4954.33)</f>
        <v>4954.33</v>
      </c>
      <c r="J274" s="2">
        <f>IFERROR(__xludf.DUMMYFUNCTION("""COMPUTED_VALUE"""),45691.66666666667)</f>
        <v>45691.66667</v>
      </c>
      <c r="K274" s="1">
        <f>IFERROR(__xludf.DUMMYFUNCTION("""COMPUTED_VALUE"""),4999.97)</f>
        <v>4999.97</v>
      </c>
      <c r="M274" s="2">
        <f>IFERROR(__xludf.DUMMYFUNCTION("""COMPUTED_VALUE"""),45691.66666666667)</f>
        <v>45691.66667</v>
      </c>
      <c r="N274" s="1">
        <f>IFERROR(__xludf.DUMMYFUNCTION("""COMPUTED_VALUE"""),3.5515264E7)</f>
        <v>35515264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IFERROR(__xludf.DUMMYFUNCTION("""COMPUTED_VALUE"""),5066.85)</f>
        <v>5066.85</v>
      </c>
      <c r="D275" s="2">
        <f>IFERROR(__xludf.DUMMYFUNCTION("""COMPUTED_VALUE"""),45692.66666666667)</f>
        <v>45692.66667</v>
      </c>
      <c r="E275" s="1">
        <f>IFERROR(__xludf.DUMMYFUNCTION("""COMPUTED_VALUE"""),5068.15)</f>
        <v>5068.15</v>
      </c>
      <c r="G275" s="2">
        <f>IFERROR(__xludf.DUMMYFUNCTION("""COMPUTED_VALUE"""),45692.66666666667)</f>
        <v>45692.66667</v>
      </c>
      <c r="H275" s="1">
        <f>IFERROR(__xludf.DUMMYFUNCTION("""COMPUTED_VALUE"""),5018.87)</f>
        <v>5018.87</v>
      </c>
      <c r="J275" s="2">
        <f>IFERROR(__xludf.DUMMYFUNCTION("""COMPUTED_VALUE"""),45692.66666666667)</f>
        <v>45692.66667</v>
      </c>
      <c r="K275" s="1">
        <f>IFERROR(__xludf.DUMMYFUNCTION("""COMPUTED_VALUE"""),5041.64)</f>
        <v>5041.64</v>
      </c>
      <c r="M275" s="2">
        <f>IFERROR(__xludf.DUMMYFUNCTION("""COMPUTED_VALUE"""),45692.66666666667)</f>
        <v>45692.66667</v>
      </c>
      <c r="N275" s="1">
        <f>IFERROR(__xludf.DUMMYFUNCTION("""COMPUTED_VALUE"""),3.5102172E7)</f>
        <v>35102172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IFERROR(__xludf.DUMMYFUNCTION("""COMPUTED_VALUE"""),5051.56)</f>
        <v>5051.56</v>
      </c>
      <c r="D276" s="2">
        <f>IFERROR(__xludf.DUMMYFUNCTION("""COMPUTED_VALUE"""),45693.66666666667)</f>
        <v>45693.66667</v>
      </c>
      <c r="E276" s="1">
        <f>IFERROR(__xludf.DUMMYFUNCTION("""COMPUTED_VALUE"""),5052.14)</f>
        <v>5052.14</v>
      </c>
      <c r="G276" s="2">
        <f>IFERROR(__xludf.DUMMYFUNCTION("""COMPUTED_VALUE"""),45693.66666666667)</f>
        <v>45693.66667</v>
      </c>
      <c r="H276" s="1">
        <f>IFERROR(__xludf.DUMMYFUNCTION("""COMPUTED_VALUE"""),4994.25)</f>
        <v>4994.25</v>
      </c>
      <c r="J276" s="2">
        <f>IFERROR(__xludf.DUMMYFUNCTION("""COMPUTED_VALUE"""),45693.66666666667)</f>
        <v>45693.66667</v>
      </c>
      <c r="K276" s="1">
        <f>IFERROR(__xludf.DUMMYFUNCTION("""COMPUTED_VALUE"""),5013.72)</f>
        <v>5013.72</v>
      </c>
      <c r="M276" s="2">
        <f>IFERROR(__xludf.DUMMYFUNCTION("""COMPUTED_VALUE"""),45693.66666666667)</f>
        <v>45693.66667</v>
      </c>
      <c r="N276" s="1">
        <f>IFERROR(__xludf.DUMMYFUNCTION("""COMPUTED_VALUE"""),2.4068969E7)</f>
        <v>24068969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IFERROR(__xludf.DUMMYFUNCTION("""COMPUTED_VALUE"""),5045.48)</f>
        <v>5045.48</v>
      </c>
      <c r="D277" s="2">
        <f>IFERROR(__xludf.DUMMYFUNCTION("""COMPUTED_VALUE"""),45694.66666666667)</f>
        <v>45694.66667</v>
      </c>
      <c r="E277" s="1">
        <f>IFERROR(__xludf.DUMMYFUNCTION("""COMPUTED_VALUE"""),5069.77)</f>
        <v>5069.77</v>
      </c>
      <c r="G277" s="2">
        <f>IFERROR(__xludf.DUMMYFUNCTION("""COMPUTED_VALUE"""),45694.66666666667)</f>
        <v>45694.66667</v>
      </c>
      <c r="H277" s="1">
        <f>IFERROR(__xludf.DUMMYFUNCTION("""COMPUTED_VALUE"""),5009.88)</f>
        <v>5009.88</v>
      </c>
      <c r="J277" s="2">
        <f>IFERROR(__xludf.DUMMYFUNCTION("""COMPUTED_VALUE"""),45694.66666666667)</f>
        <v>45694.66667</v>
      </c>
      <c r="K277" s="1">
        <f>IFERROR(__xludf.DUMMYFUNCTION("""COMPUTED_VALUE"""),5037.71)</f>
        <v>5037.71</v>
      </c>
      <c r="M277" s="2">
        <f>IFERROR(__xludf.DUMMYFUNCTION("""COMPUTED_VALUE"""),45694.66666666667)</f>
        <v>45694.66667</v>
      </c>
      <c r="N277" s="1">
        <f>IFERROR(__xludf.DUMMYFUNCTION("""COMPUTED_VALUE"""),3.1382364E7)</f>
        <v>31382364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IFERROR(__xludf.DUMMYFUNCTION("""COMPUTED_VALUE"""),5066.45)</f>
        <v>5066.45</v>
      </c>
      <c r="D278" s="2">
        <f>IFERROR(__xludf.DUMMYFUNCTION("""COMPUTED_VALUE"""),45695.66666666667)</f>
        <v>45695.66667</v>
      </c>
      <c r="E278" s="1">
        <f>IFERROR(__xludf.DUMMYFUNCTION("""COMPUTED_VALUE"""),5075.51)</f>
        <v>5075.51</v>
      </c>
      <c r="G278" s="2">
        <f>IFERROR(__xludf.DUMMYFUNCTION("""COMPUTED_VALUE"""),45695.66666666667)</f>
        <v>45695.66667</v>
      </c>
      <c r="H278" s="1">
        <f>IFERROR(__xludf.DUMMYFUNCTION("""COMPUTED_VALUE"""),5011.54)</f>
        <v>5011.54</v>
      </c>
      <c r="J278" s="2">
        <f>IFERROR(__xludf.DUMMYFUNCTION("""COMPUTED_VALUE"""),45695.66666666667)</f>
        <v>45695.66667</v>
      </c>
      <c r="K278" s="1">
        <f>IFERROR(__xludf.DUMMYFUNCTION("""COMPUTED_VALUE"""),5027.25)</f>
        <v>5027.25</v>
      </c>
      <c r="M278" s="2">
        <f>IFERROR(__xludf.DUMMYFUNCTION("""COMPUTED_VALUE"""),45695.66666666667)</f>
        <v>45695.66667</v>
      </c>
      <c r="N278" s="1">
        <f>IFERROR(__xludf.DUMMYFUNCTION("""COMPUTED_VALUE"""),1.9083923E7)</f>
        <v>19083923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IFERROR(__xludf.DUMMYFUNCTION("""COMPUTED_VALUE"""),5035.18)</f>
        <v>5035.18</v>
      </c>
      <c r="D279" s="2">
        <f>IFERROR(__xludf.DUMMYFUNCTION("""COMPUTED_VALUE"""),45698.66666666667)</f>
        <v>45698.66667</v>
      </c>
      <c r="E279" s="1">
        <f>IFERROR(__xludf.DUMMYFUNCTION("""COMPUTED_VALUE"""),5052.62)</f>
        <v>5052.62</v>
      </c>
      <c r="G279" s="2">
        <f>IFERROR(__xludf.DUMMYFUNCTION("""COMPUTED_VALUE"""),45698.66666666667)</f>
        <v>45698.66667</v>
      </c>
      <c r="H279" s="1">
        <f>IFERROR(__xludf.DUMMYFUNCTION("""COMPUTED_VALUE"""),5001.53)</f>
        <v>5001.53</v>
      </c>
      <c r="J279" s="2">
        <f>IFERROR(__xludf.DUMMYFUNCTION("""COMPUTED_VALUE"""),45698.66666666667)</f>
        <v>45698.66667</v>
      </c>
      <c r="K279" s="1">
        <f>IFERROR(__xludf.DUMMYFUNCTION("""COMPUTED_VALUE"""),5037.49)</f>
        <v>5037.49</v>
      </c>
      <c r="M279" s="2">
        <f>IFERROR(__xludf.DUMMYFUNCTION("""COMPUTED_VALUE"""),45698.66666666667)</f>
        <v>45698.66667</v>
      </c>
      <c r="N279" s="1">
        <f>IFERROR(__xludf.DUMMYFUNCTION("""COMPUTED_VALUE"""),2.0042756E7)</f>
        <v>20042756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IFERROR(__xludf.DUMMYFUNCTION("""COMPUTED_VALUE"""),5033.54)</f>
        <v>5033.54</v>
      </c>
      <c r="D280" s="2">
        <f>IFERROR(__xludf.DUMMYFUNCTION("""COMPUTED_VALUE"""),45699.66666666667)</f>
        <v>45699.66667</v>
      </c>
      <c r="E280" s="1">
        <f>IFERROR(__xludf.DUMMYFUNCTION("""COMPUTED_VALUE"""),5062.29)</f>
        <v>5062.29</v>
      </c>
      <c r="G280" s="2">
        <f>IFERROR(__xludf.DUMMYFUNCTION("""COMPUTED_VALUE"""),45699.66666666667)</f>
        <v>45699.66667</v>
      </c>
      <c r="H280" s="1">
        <f>IFERROR(__xludf.DUMMYFUNCTION("""COMPUTED_VALUE"""),5017.27)</f>
        <v>5017.27</v>
      </c>
      <c r="J280" s="2">
        <f>IFERROR(__xludf.DUMMYFUNCTION("""COMPUTED_VALUE"""),45699.66666666667)</f>
        <v>45699.66667</v>
      </c>
      <c r="K280" s="1">
        <f>IFERROR(__xludf.DUMMYFUNCTION("""COMPUTED_VALUE"""),5041.35)</f>
        <v>5041.35</v>
      </c>
      <c r="M280" s="2">
        <f>IFERROR(__xludf.DUMMYFUNCTION("""COMPUTED_VALUE"""),45699.66666666667)</f>
        <v>45699.66667</v>
      </c>
      <c r="N280" s="1">
        <f>IFERROR(__xludf.DUMMYFUNCTION("""COMPUTED_VALUE"""),1.8327135E7)</f>
        <v>18327135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IFERROR(__xludf.DUMMYFUNCTION("""COMPUTED_VALUE"""),5026.27)</f>
        <v>5026.27</v>
      </c>
      <c r="D281" s="2">
        <f>IFERROR(__xludf.DUMMYFUNCTION("""COMPUTED_VALUE"""),45700.66666666667)</f>
        <v>45700.66667</v>
      </c>
      <c r="E281" s="1">
        <f>IFERROR(__xludf.DUMMYFUNCTION("""COMPUTED_VALUE"""),5026.27)</f>
        <v>5026.27</v>
      </c>
      <c r="G281" s="2">
        <f>IFERROR(__xludf.DUMMYFUNCTION("""COMPUTED_VALUE"""),45700.66666666667)</f>
        <v>45700.66667</v>
      </c>
      <c r="H281" s="1">
        <f>IFERROR(__xludf.DUMMYFUNCTION("""COMPUTED_VALUE"""),4893.55)</f>
        <v>4893.55</v>
      </c>
      <c r="J281" s="2">
        <f>IFERROR(__xludf.DUMMYFUNCTION("""COMPUTED_VALUE"""),45700.66666666667)</f>
        <v>45700.66667</v>
      </c>
      <c r="K281" s="1">
        <f>IFERROR(__xludf.DUMMYFUNCTION("""COMPUTED_VALUE"""),4920.68)</f>
        <v>4920.68</v>
      </c>
      <c r="M281" s="2">
        <f>IFERROR(__xludf.DUMMYFUNCTION("""COMPUTED_VALUE"""),45700.66666666667)</f>
        <v>45700.66667</v>
      </c>
      <c r="N281" s="1">
        <f>IFERROR(__xludf.DUMMYFUNCTION("""COMPUTED_VALUE"""),3.8218347E7)</f>
        <v>38218347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IFERROR(__xludf.DUMMYFUNCTION("""COMPUTED_VALUE"""),4917.54)</f>
        <v>4917.54</v>
      </c>
      <c r="D282" s="2">
        <f>IFERROR(__xludf.DUMMYFUNCTION("""COMPUTED_VALUE"""),45701.66666666667)</f>
        <v>45701.66667</v>
      </c>
      <c r="E282" s="1">
        <f>IFERROR(__xludf.DUMMYFUNCTION("""COMPUTED_VALUE"""),4972.67)</f>
        <v>4972.67</v>
      </c>
      <c r="G282" s="2">
        <f>IFERROR(__xludf.DUMMYFUNCTION("""COMPUTED_VALUE"""),45701.66666666667)</f>
        <v>45701.66667</v>
      </c>
      <c r="H282" s="1">
        <f>IFERROR(__xludf.DUMMYFUNCTION("""COMPUTED_VALUE"""),4850.88)</f>
        <v>4850.88</v>
      </c>
      <c r="J282" s="2">
        <f>IFERROR(__xludf.DUMMYFUNCTION("""COMPUTED_VALUE"""),45701.66666666667)</f>
        <v>45701.66667</v>
      </c>
      <c r="K282" s="1">
        <f>IFERROR(__xludf.DUMMYFUNCTION("""COMPUTED_VALUE"""),4933.34)</f>
        <v>4933.34</v>
      </c>
      <c r="M282" s="2">
        <f>IFERROR(__xludf.DUMMYFUNCTION("""COMPUTED_VALUE"""),45701.66666666667)</f>
        <v>45701.66667</v>
      </c>
      <c r="N282" s="1">
        <f>IFERROR(__xludf.DUMMYFUNCTION("""COMPUTED_VALUE"""),2.7933561E7)</f>
        <v>27933561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IFERROR(__xludf.DUMMYFUNCTION("""COMPUTED_VALUE"""),4962.4)</f>
        <v>4962.4</v>
      </c>
      <c r="D283" s="2">
        <f>IFERROR(__xludf.DUMMYFUNCTION("""COMPUTED_VALUE"""),45702.66666666667)</f>
        <v>45702.66667</v>
      </c>
      <c r="E283" s="1">
        <f>IFERROR(__xludf.DUMMYFUNCTION("""COMPUTED_VALUE"""),4985.6)</f>
        <v>4985.6</v>
      </c>
      <c r="G283" s="2">
        <f>IFERROR(__xludf.DUMMYFUNCTION("""COMPUTED_VALUE"""),45702.66666666667)</f>
        <v>45702.66667</v>
      </c>
      <c r="H283" s="1">
        <f>IFERROR(__xludf.DUMMYFUNCTION("""COMPUTED_VALUE"""),4948.01)</f>
        <v>4948.01</v>
      </c>
      <c r="J283" s="2">
        <f>IFERROR(__xludf.DUMMYFUNCTION("""COMPUTED_VALUE"""),45702.66666666667)</f>
        <v>45702.66667</v>
      </c>
      <c r="K283" s="1">
        <f>IFERROR(__xludf.DUMMYFUNCTION("""COMPUTED_VALUE"""),4972.2)</f>
        <v>4972.2</v>
      </c>
      <c r="M283" s="2">
        <f>IFERROR(__xludf.DUMMYFUNCTION("""COMPUTED_VALUE"""),45702.66666666667)</f>
        <v>45702.66667</v>
      </c>
      <c r="N283" s="1">
        <f>IFERROR(__xludf.DUMMYFUNCTION("""COMPUTED_VALUE"""),2.2079827E7)</f>
        <v>22079827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IFERROR(__xludf.DUMMYFUNCTION("""COMPUTED_VALUE"""),4976.57)</f>
        <v>4976.57</v>
      </c>
      <c r="D284" s="2">
        <f>IFERROR(__xludf.DUMMYFUNCTION("""COMPUTED_VALUE"""),45706.66666666667)</f>
        <v>45706.66667</v>
      </c>
      <c r="E284" s="1">
        <f>IFERROR(__xludf.DUMMYFUNCTION("""COMPUTED_VALUE"""),5061.58)</f>
        <v>5061.58</v>
      </c>
      <c r="G284" s="2">
        <f>IFERROR(__xludf.DUMMYFUNCTION("""COMPUTED_VALUE"""),45706.66666666667)</f>
        <v>45706.66667</v>
      </c>
      <c r="H284" s="1">
        <f>IFERROR(__xludf.DUMMYFUNCTION("""COMPUTED_VALUE"""),4967.65)</f>
        <v>4967.65</v>
      </c>
      <c r="J284" s="2">
        <f>IFERROR(__xludf.DUMMYFUNCTION("""COMPUTED_VALUE"""),45706.66666666667)</f>
        <v>45706.66667</v>
      </c>
      <c r="K284" s="1">
        <f>IFERROR(__xludf.DUMMYFUNCTION("""COMPUTED_VALUE"""),5053.23)</f>
        <v>5053.23</v>
      </c>
      <c r="M284" s="2">
        <f>IFERROR(__xludf.DUMMYFUNCTION("""COMPUTED_VALUE"""),45706.66666666667)</f>
        <v>45706.66667</v>
      </c>
      <c r="N284" s="1">
        <f>IFERROR(__xludf.DUMMYFUNCTION("""COMPUTED_VALUE"""),3.9704848E7)</f>
        <v>39704848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IFERROR(__xludf.DUMMYFUNCTION("""COMPUTED_VALUE"""),5018.44)</f>
        <v>5018.44</v>
      </c>
      <c r="D285" s="2">
        <f>IFERROR(__xludf.DUMMYFUNCTION("""COMPUTED_VALUE"""),45707.66666666667)</f>
        <v>45707.66667</v>
      </c>
      <c r="E285" s="1">
        <f>IFERROR(__xludf.DUMMYFUNCTION("""COMPUTED_VALUE"""),5113.79)</f>
        <v>5113.79</v>
      </c>
      <c r="G285" s="2">
        <f>IFERROR(__xludf.DUMMYFUNCTION("""COMPUTED_VALUE"""),45707.66666666667)</f>
        <v>45707.66667</v>
      </c>
      <c r="H285" s="1">
        <f>IFERROR(__xludf.DUMMYFUNCTION("""COMPUTED_VALUE"""),5018.44)</f>
        <v>5018.44</v>
      </c>
      <c r="J285" s="2">
        <f>IFERROR(__xludf.DUMMYFUNCTION("""COMPUTED_VALUE"""),45707.66666666667)</f>
        <v>45707.66667</v>
      </c>
      <c r="K285" s="1">
        <f>IFERROR(__xludf.DUMMYFUNCTION("""COMPUTED_VALUE"""),5094.46)</f>
        <v>5094.46</v>
      </c>
      <c r="M285" s="2">
        <f>IFERROR(__xludf.DUMMYFUNCTION("""COMPUTED_VALUE"""),45707.66666666667)</f>
        <v>45707.66667</v>
      </c>
      <c r="N285" s="1">
        <f>IFERROR(__xludf.DUMMYFUNCTION("""COMPUTED_VALUE"""),3.2206835E7)</f>
        <v>32206835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IFERROR(__xludf.DUMMYFUNCTION("""COMPUTED_VALUE"""),5086.96)</f>
        <v>5086.96</v>
      </c>
      <c r="D286" s="2">
        <f>IFERROR(__xludf.DUMMYFUNCTION("""COMPUTED_VALUE"""),45708.66666666667)</f>
        <v>45708.66667</v>
      </c>
      <c r="E286" s="1">
        <f>IFERROR(__xludf.DUMMYFUNCTION("""COMPUTED_VALUE"""),5102.85)</f>
        <v>5102.85</v>
      </c>
      <c r="G286" s="2">
        <f>IFERROR(__xludf.DUMMYFUNCTION("""COMPUTED_VALUE"""),45708.66666666667)</f>
        <v>45708.66667</v>
      </c>
      <c r="H286" s="1">
        <f>IFERROR(__xludf.DUMMYFUNCTION("""COMPUTED_VALUE"""),5003.15)</f>
        <v>5003.15</v>
      </c>
      <c r="J286" s="2">
        <f>IFERROR(__xludf.DUMMYFUNCTION("""COMPUTED_VALUE"""),45708.66666666667)</f>
        <v>45708.66667</v>
      </c>
      <c r="K286" s="1">
        <f>IFERROR(__xludf.DUMMYFUNCTION("""COMPUTED_VALUE"""),5025.68)</f>
        <v>5025.68</v>
      </c>
      <c r="M286" s="2">
        <f>IFERROR(__xludf.DUMMYFUNCTION("""COMPUTED_VALUE"""),45708.66666666667)</f>
        <v>45708.66667</v>
      </c>
      <c r="N286" s="1">
        <f>IFERROR(__xludf.DUMMYFUNCTION("""COMPUTED_VALUE"""),2.4073991E7)</f>
        <v>24073991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IFERROR(__xludf.DUMMYFUNCTION("""COMPUTED_VALUE"""),5034.84)</f>
        <v>5034.84</v>
      </c>
      <c r="D287" s="2">
        <f>IFERROR(__xludf.DUMMYFUNCTION("""COMPUTED_VALUE"""),45709.66666666667)</f>
        <v>45709.66667</v>
      </c>
      <c r="E287" s="1">
        <f>IFERROR(__xludf.DUMMYFUNCTION("""COMPUTED_VALUE"""),5036.74)</f>
        <v>5036.74</v>
      </c>
      <c r="G287" s="2">
        <f>IFERROR(__xludf.DUMMYFUNCTION("""COMPUTED_VALUE"""),45709.66666666667)</f>
        <v>45709.66667</v>
      </c>
      <c r="H287" s="1">
        <f>IFERROR(__xludf.DUMMYFUNCTION("""COMPUTED_VALUE"""),4873.63)</f>
        <v>4873.63</v>
      </c>
      <c r="J287" s="2">
        <f>IFERROR(__xludf.DUMMYFUNCTION("""COMPUTED_VALUE"""),45709.66666666667)</f>
        <v>45709.66667</v>
      </c>
      <c r="K287" s="1">
        <f>IFERROR(__xludf.DUMMYFUNCTION("""COMPUTED_VALUE"""),4901.51)</f>
        <v>4901.51</v>
      </c>
      <c r="M287" s="2">
        <f>IFERROR(__xludf.DUMMYFUNCTION("""COMPUTED_VALUE"""),45709.66666666667)</f>
        <v>45709.66667</v>
      </c>
      <c r="N287" s="1">
        <f>IFERROR(__xludf.DUMMYFUNCTION("""COMPUTED_VALUE"""),2.6034433E7)</f>
        <v>26034433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IFERROR(__xludf.DUMMYFUNCTION("""COMPUTED_VALUE"""),4902.03)</f>
        <v>4902.03</v>
      </c>
      <c r="D288" s="2">
        <f>IFERROR(__xludf.DUMMYFUNCTION("""COMPUTED_VALUE"""),45712.66666666667)</f>
        <v>45712.66667</v>
      </c>
      <c r="E288" s="1">
        <f>IFERROR(__xludf.DUMMYFUNCTION("""COMPUTED_VALUE"""),4941.6)</f>
        <v>4941.6</v>
      </c>
      <c r="G288" s="2">
        <f>IFERROR(__xludf.DUMMYFUNCTION("""COMPUTED_VALUE"""),45712.66666666667)</f>
        <v>45712.66667</v>
      </c>
      <c r="H288" s="1">
        <f>IFERROR(__xludf.DUMMYFUNCTION("""COMPUTED_VALUE"""),4853.05)</f>
        <v>4853.05</v>
      </c>
      <c r="J288" s="2">
        <f>IFERROR(__xludf.DUMMYFUNCTION("""COMPUTED_VALUE"""),45712.66666666667)</f>
        <v>45712.66667</v>
      </c>
      <c r="K288" s="1">
        <f>IFERROR(__xludf.DUMMYFUNCTION("""COMPUTED_VALUE"""),4874.12)</f>
        <v>4874.12</v>
      </c>
      <c r="M288" s="2">
        <f>IFERROR(__xludf.DUMMYFUNCTION("""COMPUTED_VALUE"""),45712.66666666667)</f>
        <v>45712.66667</v>
      </c>
      <c r="N288" s="1">
        <f>IFERROR(__xludf.DUMMYFUNCTION("""COMPUTED_VALUE"""),3.0325858E7)</f>
        <v>30325858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IFERROR(__xludf.DUMMYFUNCTION("""COMPUTED_VALUE"""),4886.27)</f>
        <v>4886.27</v>
      </c>
      <c r="D289" s="2">
        <f>IFERROR(__xludf.DUMMYFUNCTION("""COMPUTED_VALUE"""),45713.66666666667)</f>
        <v>45713.66667</v>
      </c>
      <c r="E289" s="1">
        <f>IFERROR(__xludf.DUMMYFUNCTION("""COMPUTED_VALUE"""),4929.5)</f>
        <v>4929.5</v>
      </c>
      <c r="G289" s="2">
        <f>IFERROR(__xludf.DUMMYFUNCTION("""COMPUTED_VALUE"""),45713.66666666667)</f>
        <v>45713.66667</v>
      </c>
      <c r="H289" s="1">
        <f>IFERROR(__xludf.DUMMYFUNCTION("""COMPUTED_VALUE"""),4847.36)</f>
        <v>4847.36</v>
      </c>
      <c r="J289" s="2">
        <f>IFERROR(__xludf.DUMMYFUNCTION("""COMPUTED_VALUE"""),45713.66666666667)</f>
        <v>45713.66667</v>
      </c>
      <c r="K289" s="1">
        <f>IFERROR(__xludf.DUMMYFUNCTION("""COMPUTED_VALUE"""),4903.16)</f>
        <v>4903.16</v>
      </c>
      <c r="M289" s="2">
        <f>IFERROR(__xludf.DUMMYFUNCTION("""COMPUTED_VALUE"""),45713.66666666667)</f>
        <v>45713.66667</v>
      </c>
      <c r="N289" s="1">
        <f>IFERROR(__xludf.DUMMYFUNCTION("""COMPUTED_VALUE"""),4.8122748E7)</f>
        <v>48122748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IFERROR(__xludf.DUMMYFUNCTION("""COMPUTED_VALUE"""),4923.32)</f>
        <v>4923.32</v>
      </c>
      <c r="D290" s="2">
        <f>IFERROR(__xludf.DUMMYFUNCTION("""COMPUTED_VALUE"""),45714.66666666667)</f>
        <v>45714.66667</v>
      </c>
      <c r="E290" s="1">
        <f>IFERROR(__xludf.DUMMYFUNCTION("""COMPUTED_VALUE"""),4961.94)</f>
        <v>4961.94</v>
      </c>
      <c r="G290" s="2">
        <f>IFERROR(__xludf.DUMMYFUNCTION("""COMPUTED_VALUE"""),45714.66666666667)</f>
        <v>45714.66667</v>
      </c>
      <c r="H290" s="1">
        <f>IFERROR(__xludf.DUMMYFUNCTION("""COMPUTED_VALUE"""),4872.16)</f>
        <v>4872.16</v>
      </c>
      <c r="J290" s="2">
        <f>IFERROR(__xludf.DUMMYFUNCTION("""COMPUTED_VALUE"""),45714.66666666667)</f>
        <v>45714.66667</v>
      </c>
      <c r="K290" s="1">
        <f>IFERROR(__xludf.DUMMYFUNCTION("""COMPUTED_VALUE"""),4885.59)</f>
        <v>4885.59</v>
      </c>
      <c r="M290" s="2">
        <f>IFERROR(__xludf.DUMMYFUNCTION("""COMPUTED_VALUE"""),45714.66666666667)</f>
        <v>45714.66667</v>
      </c>
      <c r="N290" s="1">
        <f>IFERROR(__xludf.DUMMYFUNCTION("""COMPUTED_VALUE"""),2.7304565E7)</f>
        <v>27304565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IFERROR(__xludf.DUMMYFUNCTION("""COMPUTED_VALUE"""),4901.09)</f>
        <v>4901.09</v>
      </c>
      <c r="D291" s="2">
        <f>IFERROR(__xludf.DUMMYFUNCTION("""COMPUTED_VALUE"""),45715.66666666667)</f>
        <v>45715.66667</v>
      </c>
      <c r="E291" s="1">
        <f>IFERROR(__xludf.DUMMYFUNCTION("""COMPUTED_VALUE"""),4953.01)</f>
        <v>4953.01</v>
      </c>
      <c r="G291" s="2">
        <f>IFERROR(__xludf.DUMMYFUNCTION("""COMPUTED_VALUE"""),45715.66666666667)</f>
        <v>45715.66667</v>
      </c>
      <c r="H291" s="1">
        <f>IFERROR(__xludf.DUMMYFUNCTION("""COMPUTED_VALUE"""),4856.07)</f>
        <v>4856.07</v>
      </c>
      <c r="J291" s="2">
        <f>IFERROR(__xludf.DUMMYFUNCTION("""COMPUTED_VALUE"""),45715.66666666667)</f>
        <v>45715.66667</v>
      </c>
      <c r="K291" s="1">
        <f>IFERROR(__xludf.DUMMYFUNCTION("""COMPUTED_VALUE"""),4866.96)</f>
        <v>4866.96</v>
      </c>
      <c r="M291" s="2">
        <f>IFERROR(__xludf.DUMMYFUNCTION("""COMPUTED_VALUE"""),45715.66666666667)</f>
        <v>45715.66667</v>
      </c>
      <c r="N291" s="1">
        <f>IFERROR(__xludf.DUMMYFUNCTION("""COMPUTED_VALUE"""),2.7970254E7)</f>
        <v>27970254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IFERROR(__xludf.DUMMYFUNCTION("""COMPUTED_VALUE"""),4880.33)</f>
        <v>4880.33</v>
      </c>
      <c r="D292" s="2">
        <f>IFERROR(__xludf.DUMMYFUNCTION("""COMPUTED_VALUE"""),45716.66666666667)</f>
        <v>45716.66667</v>
      </c>
      <c r="E292" s="1">
        <f>IFERROR(__xludf.DUMMYFUNCTION("""COMPUTED_VALUE"""),4922.93)</f>
        <v>4922.93</v>
      </c>
      <c r="G292" s="2">
        <f>IFERROR(__xludf.DUMMYFUNCTION("""COMPUTED_VALUE"""),45716.66666666667)</f>
        <v>45716.66667</v>
      </c>
      <c r="H292" s="1">
        <f>IFERROR(__xludf.DUMMYFUNCTION("""COMPUTED_VALUE"""),4845.2)</f>
        <v>4845.2</v>
      </c>
      <c r="J292" s="2">
        <f>IFERROR(__xludf.DUMMYFUNCTION("""COMPUTED_VALUE"""),45716.66666666667)</f>
        <v>45716.66667</v>
      </c>
      <c r="K292" s="1">
        <f>IFERROR(__xludf.DUMMYFUNCTION("""COMPUTED_VALUE"""),4913.65)</f>
        <v>4913.65</v>
      </c>
      <c r="M292" s="2">
        <f>IFERROR(__xludf.DUMMYFUNCTION("""COMPUTED_VALUE"""),45716.66666666667)</f>
        <v>45716.66667</v>
      </c>
      <c r="N292" s="1">
        <f>IFERROR(__xludf.DUMMYFUNCTION("""COMPUTED_VALUE"""),6.2523596E7)</f>
        <v>62523596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IFERROR(__xludf.DUMMYFUNCTION("""COMPUTED_VALUE"""),4943.39)</f>
        <v>4943.39</v>
      </c>
      <c r="D293" s="2">
        <f>IFERROR(__xludf.DUMMYFUNCTION("""COMPUTED_VALUE"""),45719.66666666667)</f>
        <v>45719.66667</v>
      </c>
      <c r="E293" s="1">
        <f>IFERROR(__xludf.DUMMYFUNCTION("""COMPUTED_VALUE"""),4951.82)</f>
        <v>4951.82</v>
      </c>
      <c r="G293" s="2">
        <f>IFERROR(__xludf.DUMMYFUNCTION("""COMPUTED_VALUE"""),45719.66666666667)</f>
        <v>45719.66667</v>
      </c>
      <c r="H293" s="1">
        <f>IFERROR(__xludf.DUMMYFUNCTION("""COMPUTED_VALUE"""),4732.43)</f>
        <v>4732.43</v>
      </c>
      <c r="J293" s="2">
        <f>IFERROR(__xludf.DUMMYFUNCTION("""COMPUTED_VALUE"""),45719.66666666667)</f>
        <v>45719.66667</v>
      </c>
      <c r="K293" s="1">
        <f>IFERROR(__xludf.DUMMYFUNCTION("""COMPUTED_VALUE"""),4756.87)</f>
        <v>4756.87</v>
      </c>
      <c r="M293" s="2">
        <f>IFERROR(__xludf.DUMMYFUNCTION("""COMPUTED_VALUE"""),45719.66666666667)</f>
        <v>45719.66667</v>
      </c>
      <c r="N293" s="1">
        <f>IFERROR(__xludf.DUMMYFUNCTION("""COMPUTED_VALUE"""),2.4002174E7)</f>
        <v>24002174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IFERROR(__xludf.DUMMYFUNCTION("""COMPUTED_VALUE"""),4694.17)</f>
        <v>4694.17</v>
      </c>
      <c r="D294" s="2">
        <f>IFERROR(__xludf.DUMMYFUNCTION("""COMPUTED_VALUE"""),45720.66666666667)</f>
        <v>45720.66667</v>
      </c>
      <c r="E294" s="1">
        <f>IFERROR(__xludf.DUMMYFUNCTION("""COMPUTED_VALUE"""),4726.39)</f>
        <v>4726.39</v>
      </c>
      <c r="G294" s="2">
        <f>IFERROR(__xludf.DUMMYFUNCTION("""COMPUTED_VALUE"""),45720.66666666667)</f>
        <v>45720.66667</v>
      </c>
      <c r="H294" s="1">
        <f>IFERROR(__xludf.DUMMYFUNCTION("""COMPUTED_VALUE"""),4574.02)</f>
        <v>4574.02</v>
      </c>
      <c r="J294" s="2">
        <f>IFERROR(__xludf.DUMMYFUNCTION("""COMPUTED_VALUE"""),45720.66666666667)</f>
        <v>45720.66667</v>
      </c>
      <c r="K294" s="1">
        <f>IFERROR(__xludf.DUMMYFUNCTION("""COMPUTED_VALUE"""),4660.64)</f>
        <v>4660.64</v>
      </c>
      <c r="M294" s="2">
        <f>IFERROR(__xludf.DUMMYFUNCTION("""COMPUTED_VALUE"""),45720.66666666667)</f>
        <v>45720.66667</v>
      </c>
      <c r="N294" s="1">
        <f>IFERROR(__xludf.DUMMYFUNCTION("""COMPUTED_VALUE"""),4.7589897E7)</f>
        <v>47589897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IFERROR(__xludf.DUMMYFUNCTION("""COMPUTED_VALUE"""),4663.4)</f>
        <v>4663.4</v>
      </c>
      <c r="D295" s="2">
        <f>IFERROR(__xludf.DUMMYFUNCTION("""COMPUTED_VALUE"""),45721.66666666667)</f>
        <v>45721.66667</v>
      </c>
      <c r="E295" s="1">
        <f>IFERROR(__xludf.DUMMYFUNCTION("""COMPUTED_VALUE"""),4775.43)</f>
        <v>4775.43</v>
      </c>
      <c r="G295" s="2">
        <f>IFERROR(__xludf.DUMMYFUNCTION("""COMPUTED_VALUE"""),45721.66666666667)</f>
        <v>45721.66667</v>
      </c>
      <c r="H295" s="1">
        <f>IFERROR(__xludf.DUMMYFUNCTION("""COMPUTED_VALUE"""),4663.4)</f>
        <v>4663.4</v>
      </c>
      <c r="J295" s="2">
        <f>IFERROR(__xludf.DUMMYFUNCTION("""COMPUTED_VALUE"""),45721.66666666667)</f>
        <v>45721.66667</v>
      </c>
      <c r="K295" s="1">
        <f>IFERROR(__xludf.DUMMYFUNCTION("""COMPUTED_VALUE"""),4765.04)</f>
        <v>4765.04</v>
      </c>
      <c r="M295" s="2">
        <f>IFERROR(__xludf.DUMMYFUNCTION("""COMPUTED_VALUE"""),45721.66666666667)</f>
        <v>45721.66667</v>
      </c>
      <c r="N295" s="1">
        <f>IFERROR(__xludf.DUMMYFUNCTION("""COMPUTED_VALUE"""),2.835677E7)</f>
        <v>28356770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IFERROR(__xludf.DUMMYFUNCTION("""COMPUTED_VALUE"""),4760.49)</f>
        <v>4760.49</v>
      </c>
      <c r="D296" s="2">
        <f>IFERROR(__xludf.DUMMYFUNCTION("""COMPUTED_VALUE"""),45722.66666666667)</f>
        <v>45722.66667</v>
      </c>
      <c r="E296" s="1">
        <f>IFERROR(__xludf.DUMMYFUNCTION("""COMPUTED_VALUE"""),4851.23)</f>
        <v>4851.23</v>
      </c>
      <c r="G296" s="2">
        <f>IFERROR(__xludf.DUMMYFUNCTION("""COMPUTED_VALUE"""),45722.66666666667)</f>
        <v>45722.66667</v>
      </c>
      <c r="H296" s="1">
        <f>IFERROR(__xludf.DUMMYFUNCTION("""COMPUTED_VALUE"""),4715.85)</f>
        <v>4715.85</v>
      </c>
      <c r="J296" s="2">
        <f>IFERROR(__xludf.DUMMYFUNCTION("""COMPUTED_VALUE"""),45722.66666666667)</f>
        <v>45722.66667</v>
      </c>
      <c r="K296" s="1">
        <f>IFERROR(__xludf.DUMMYFUNCTION("""COMPUTED_VALUE"""),4838.05)</f>
        <v>4838.05</v>
      </c>
      <c r="M296" s="2">
        <f>IFERROR(__xludf.DUMMYFUNCTION("""COMPUTED_VALUE"""),45722.66666666667)</f>
        <v>45722.66667</v>
      </c>
      <c r="N296" s="1">
        <f>IFERROR(__xludf.DUMMYFUNCTION("""COMPUTED_VALUE"""),4.6040913E7)</f>
        <v>46040913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IFERROR(__xludf.DUMMYFUNCTION("""COMPUTED_VALUE"""),4808.78)</f>
        <v>4808.78</v>
      </c>
      <c r="D297" s="2">
        <f>IFERROR(__xludf.DUMMYFUNCTION("""COMPUTED_VALUE"""),45723.66666666667)</f>
        <v>45723.66667</v>
      </c>
      <c r="E297" s="1">
        <f>IFERROR(__xludf.DUMMYFUNCTION("""COMPUTED_VALUE"""),4973.6)</f>
        <v>4973.6</v>
      </c>
      <c r="G297" s="2">
        <f>IFERROR(__xludf.DUMMYFUNCTION("""COMPUTED_VALUE"""),45723.66666666667)</f>
        <v>45723.66667</v>
      </c>
      <c r="H297" s="1">
        <f>IFERROR(__xludf.DUMMYFUNCTION("""COMPUTED_VALUE"""),4808.78)</f>
        <v>4808.78</v>
      </c>
      <c r="J297" s="2">
        <f>IFERROR(__xludf.DUMMYFUNCTION("""COMPUTED_VALUE"""),45723.66666666667)</f>
        <v>45723.66667</v>
      </c>
      <c r="K297" s="1">
        <f>IFERROR(__xludf.DUMMYFUNCTION("""COMPUTED_VALUE"""),4957.97)</f>
        <v>4957.97</v>
      </c>
      <c r="M297" s="2">
        <f>IFERROR(__xludf.DUMMYFUNCTION("""COMPUTED_VALUE"""),45723.66666666667)</f>
        <v>45723.66667</v>
      </c>
      <c r="N297" s="1">
        <f>IFERROR(__xludf.DUMMYFUNCTION("""COMPUTED_VALUE"""),4.1851689E7)</f>
        <v>41851689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IFERROR(__xludf.DUMMYFUNCTION("""COMPUTED_VALUE"""),4955.63)</f>
        <v>4955.63</v>
      </c>
      <c r="D298" s="2">
        <f>IFERROR(__xludf.DUMMYFUNCTION("""COMPUTED_VALUE"""),45726.66666666667)</f>
        <v>45726.66667</v>
      </c>
      <c r="E298" s="1">
        <f>IFERROR(__xludf.DUMMYFUNCTION("""COMPUTED_VALUE"""),4997.93)</f>
        <v>4997.93</v>
      </c>
      <c r="G298" s="2">
        <f>IFERROR(__xludf.DUMMYFUNCTION("""COMPUTED_VALUE"""),45726.66666666667)</f>
        <v>45726.66667</v>
      </c>
      <c r="H298" s="1">
        <f>IFERROR(__xludf.DUMMYFUNCTION("""COMPUTED_VALUE"""),4840.39)</f>
        <v>4840.39</v>
      </c>
      <c r="J298" s="2">
        <f>IFERROR(__xludf.DUMMYFUNCTION("""COMPUTED_VALUE"""),45726.66666666667)</f>
        <v>45726.66667</v>
      </c>
      <c r="K298" s="1">
        <f>IFERROR(__xludf.DUMMYFUNCTION("""COMPUTED_VALUE"""),4890.71)</f>
        <v>4890.71</v>
      </c>
      <c r="M298" s="2">
        <f>IFERROR(__xludf.DUMMYFUNCTION("""COMPUTED_VALUE"""),45726.66666666667)</f>
        <v>45726.66667</v>
      </c>
      <c r="N298" s="1">
        <f>IFERROR(__xludf.DUMMYFUNCTION("""COMPUTED_VALUE"""),4.9554644E7)</f>
        <v>49554644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IFERROR(__xludf.DUMMYFUNCTION("""COMPUTED_VALUE"""),4875.03)</f>
        <v>4875.03</v>
      </c>
      <c r="D299" s="2">
        <f>IFERROR(__xludf.DUMMYFUNCTION("""COMPUTED_VALUE"""),45727.66666666667)</f>
        <v>45727.66667</v>
      </c>
      <c r="E299" s="1">
        <f>IFERROR(__xludf.DUMMYFUNCTION("""COMPUTED_VALUE"""),4875.03)</f>
        <v>4875.03</v>
      </c>
      <c r="G299" s="2">
        <f>IFERROR(__xludf.DUMMYFUNCTION("""COMPUTED_VALUE"""),45727.66666666667)</f>
        <v>45727.66667</v>
      </c>
      <c r="H299" s="1">
        <f>IFERROR(__xludf.DUMMYFUNCTION("""COMPUTED_VALUE"""),4752.51)</f>
        <v>4752.51</v>
      </c>
      <c r="J299" s="2">
        <f>IFERROR(__xludf.DUMMYFUNCTION("""COMPUTED_VALUE"""),45727.66666666667)</f>
        <v>45727.66667</v>
      </c>
      <c r="K299" s="1">
        <f>IFERROR(__xludf.DUMMYFUNCTION("""COMPUTED_VALUE"""),4780.82)</f>
        <v>4780.82</v>
      </c>
      <c r="M299" s="2">
        <f>IFERROR(__xludf.DUMMYFUNCTION("""COMPUTED_VALUE"""),45727.66666666667)</f>
        <v>45727.66667</v>
      </c>
      <c r="N299" s="1">
        <f>IFERROR(__xludf.DUMMYFUNCTION("""COMPUTED_VALUE"""),3.4190767E7)</f>
        <v>34190767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IFERROR(__xludf.DUMMYFUNCTION("""COMPUTED_VALUE"""),4803.63)</f>
        <v>4803.63</v>
      </c>
      <c r="D300" s="2">
        <f>IFERROR(__xludf.DUMMYFUNCTION("""COMPUTED_VALUE"""),45728.66666666667)</f>
        <v>45728.66667</v>
      </c>
      <c r="E300" s="1">
        <f>IFERROR(__xludf.DUMMYFUNCTION("""COMPUTED_VALUE"""),4819.6)</f>
        <v>4819.6</v>
      </c>
      <c r="G300" s="2">
        <f>IFERROR(__xludf.DUMMYFUNCTION("""COMPUTED_VALUE"""),45728.66666666667)</f>
        <v>45728.66667</v>
      </c>
      <c r="H300" s="1">
        <f>IFERROR(__xludf.DUMMYFUNCTION("""COMPUTED_VALUE"""),4704.51)</f>
        <v>4704.51</v>
      </c>
      <c r="J300" s="2">
        <f>IFERROR(__xludf.DUMMYFUNCTION("""COMPUTED_VALUE"""),45728.66666666667)</f>
        <v>45728.66667</v>
      </c>
      <c r="K300" s="1">
        <f>IFERROR(__xludf.DUMMYFUNCTION("""COMPUTED_VALUE"""),4741.63)</f>
        <v>4741.63</v>
      </c>
      <c r="M300" s="2">
        <f>IFERROR(__xludf.DUMMYFUNCTION("""COMPUTED_VALUE"""),45728.66666666667)</f>
        <v>45728.66667</v>
      </c>
      <c r="N300" s="1">
        <f>IFERROR(__xludf.DUMMYFUNCTION("""COMPUTED_VALUE"""),3.0632322E7)</f>
        <v>30632322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IFERROR(__xludf.DUMMYFUNCTION("""COMPUTED_VALUE"""),4705.98)</f>
        <v>4705.98</v>
      </c>
      <c r="D301" s="2">
        <f>IFERROR(__xludf.DUMMYFUNCTION("""COMPUTED_VALUE"""),45729.66666666667)</f>
        <v>45729.66667</v>
      </c>
      <c r="E301" s="1">
        <f>IFERROR(__xludf.DUMMYFUNCTION("""COMPUTED_VALUE"""),4753.14)</f>
        <v>4753.14</v>
      </c>
      <c r="G301" s="2">
        <f>IFERROR(__xludf.DUMMYFUNCTION("""COMPUTED_VALUE"""),45729.66666666667)</f>
        <v>45729.66667</v>
      </c>
      <c r="H301" s="1">
        <f>IFERROR(__xludf.DUMMYFUNCTION("""COMPUTED_VALUE"""),4642.89)</f>
        <v>4642.89</v>
      </c>
      <c r="J301" s="2">
        <f>IFERROR(__xludf.DUMMYFUNCTION("""COMPUTED_VALUE"""),45729.66666666667)</f>
        <v>45729.66667</v>
      </c>
      <c r="K301" s="1">
        <f>IFERROR(__xludf.DUMMYFUNCTION("""COMPUTED_VALUE"""),4650.96)</f>
        <v>4650.96</v>
      </c>
      <c r="M301" s="2">
        <f>IFERROR(__xludf.DUMMYFUNCTION("""COMPUTED_VALUE"""),45729.66666666667)</f>
        <v>45729.66667</v>
      </c>
      <c r="N301" s="1">
        <f>IFERROR(__xludf.DUMMYFUNCTION("""COMPUTED_VALUE"""),3.2434086E7)</f>
        <v>32434086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IFERROR(__xludf.DUMMYFUNCTION("""COMPUTED_VALUE"""),4700.72)</f>
        <v>4700.72</v>
      </c>
      <c r="D302" s="2">
        <f>IFERROR(__xludf.DUMMYFUNCTION("""COMPUTED_VALUE"""),45730.66666666667)</f>
        <v>45730.66667</v>
      </c>
      <c r="E302" s="1">
        <f>IFERROR(__xludf.DUMMYFUNCTION("""COMPUTED_VALUE"""),4753.28)</f>
        <v>4753.28</v>
      </c>
      <c r="G302" s="2">
        <f>IFERROR(__xludf.DUMMYFUNCTION("""COMPUTED_VALUE"""),45730.66666666667)</f>
        <v>45730.66667</v>
      </c>
      <c r="H302" s="1">
        <f>IFERROR(__xludf.DUMMYFUNCTION("""COMPUTED_VALUE"""),4694.36)</f>
        <v>4694.36</v>
      </c>
      <c r="J302" s="2">
        <f>IFERROR(__xludf.DUMMYFUNCTION("""COMPUTED_VALUE"""),45730.66666666667)</f>
        <v>45730.66667</v>
      </c>
      <c r="K302" s="1">
        <f>IFERROR(__xludf.DUMMYFUNCTION("""COMPUTED_VALUE"""),4741.05)</f>
        <v>4741.05</v>
      </c>
      <c r="M302" s="2">
        <f>IFERROR(__xludf.DUMMYFUNCTION("""COMPUTED_VALUE"""),45730.66666666667)</f>
        <v>45730.66667</v>
      </c>
      <c r="N302" s="1">
        <f>IFERROR(__xludf.DUMMYFUNCTION("""COMPUTED_VALUE"""),2.9547628E7)</f>
        <v>29547628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IFERROR(__xludf.DUMMYFUNCTION("""COMPUTED_VALUE"""),4735.83)</f>
        <v>4735.83</v>
      </c>
      <c r="D303" s="2">
        <f>IFERROR(__xludf.DUMMYFUNCTION("""COMPUTED_VALUE"""),45733.66666666667)</f>
        <v>45733.66667</v>
      </c>
      <c r="E303" s="1">
        <f>IFERROR(__xludf.DUMMYFUNCTION("""COMPUTED_VALUE"""),4819.4)</f>
        <v>4819.4</v>
      </c>
      <c r="G303" s="2">
        <f>IFERROR(__xludf.DUMMYFUNCTION("""COMPUTED_VALUE"""),45733.66666666667)</f>
        <v>45733.66667</v>
      </c>
      <c r="H303" s="1">
        <f>IFERROR(__xludf.DUMMYFUNCTION("""COMPUTED_VALUE"""),4728.39)</f>
        <v>4728.39</v>
      </c>
      <c r="J303" s="2">
        <f>IFERROR(__xludf.DUMMYFUNCTION("""COMPUTED_VALUE"""),45733.66666666667)</f>
        <v>45733.66667</v>
      </c>
      <c r="K303" s="1">
        <f>IFERROR(__xludf.DUMMYFUNCTION("""COMPUTED_VALUE"""),4798.19)</f>
        <v>4798.19</v>
      </c>
      <c r="M303" s="2">
        <f>IFERROR(__xludf.DUMMYFUNCTION("""COMPUTED_VALUE"""),45733.66666666667)</f>
        <v>45733.66667</v>
      </c>
      <c r="N303" s="1">
        <f>IFERROR(__xludf.DUMMYFUNCTION("""COMPUTED_VALUE"""),2.3154664E7)</f>
        <v>23154664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IFERROR(__xludf.DUMMYFUNCTION("""COMPUTED_VALUE"""),4790.8)</f>
        <v>4790.8</v>
      </c>
      <c r="D304" s="2">
        <f>IFERROR(__xludf.DUMMYFUNCTION("""COMPUTED_VALUE"""),45734.66666666667)</f>
        <v>45734.66667</v>
      </c>
      <c r="E304" s="1">
        <f>IFERROR(__xludf.DUMMYFUNCTION("""COMPUTED_VALUE"""),4793.17)</f>
        <v>4793.17</v>
      </c>
      <c r="G304" s="2">
        <f>IFERROR(__xludf.DUMMYFUNCTION("""COMPUTED_VALUE"""),45734.66666666667)</f>
        <v>45734.66667</v>
      </c>
      <c r="H304" s="1">
        <f>IFERROR(__xludf.DUMMYFUNCTION("""COMPUTED_VALUE"""),4729.39)</f>
        <v>4729.39</v>
      </c>
      <c r="J304" s="2">
        <f>IFERROR(__xludf.DUMMYFUNCTION("""COMPUTED_VALUE"""),45734.66666666667)</f>
        <v>45734.66667</v>
      </c>
      <c r="K304" s="1">
        <f>IFERROR(__xludf.DUMMYFUNCTION("""COMPUTED_VALUE"""),4750.54)</f>
        <v>4750.54</v>
      </c>
      <c r="M304" s="2">
        <f>IFERROR(__xludf.DUMMYFUNCTION("""COMPUTED_VALUE"""),45734.66666666667)</f>
        <v>45734.66667</v>
      </c>
      <c r="N304" s="1">
        <f>IFERROR(__xludf.DUMMYFUNCTION("""COMPUTED_VALUE"""),2.5670942E7)</f>
        <v>25670942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IFERROR(__xludf.DUMMYFUNCTION("""COMPUTED_VALUE"""),4752.6)</f>
        <v>4752.6</v>
      </c>
      <c r="D305" s="2">
        <f>IFERROR(__xludf.DUMMYFUNCTION("""COMPUTED_VALUE"""),45735.66666666667)</f>
        <v>45735.66667</v>
      </c>
      <c r="E305" s="1">
        <f>IFERROR(__xludf.DUMMYFUNCTION("""COMPUTED_VALUE"""),4805.81)</f>
        <v>4805.81</v>
      </c>
      <c r="G305" s="2">
        <f>IFERROR(__xludf.DUMMYFUNCTION("""COMPUTED_VALUE"""),45735.66666666667)</f>
        <v>45735.66667</v>
      </c>
      <c r="H305" s="1">
        <f>IFERROR(__xludf.DUMMYFUNCTION("""COMPUTED_VALUE"""),4740.46)</f>
        <v>4740.46</v>
      </c>
      <c r="J305" s="2">
        <f>IFERROR(__xludf.DUMMYFUNCTION("""COMPUTED_VALUE"""),45735.66666666667)</f>
        <v>45735.66667</v>
      </c>
      <c r="K305" s="1">
        <f>IFERROR(__xludf.DUMMYFUNCTION("""COMPUTED_VALUE"""),4767.3)</f>
        <v>4767.3</v>
      </c>
      <c r="M305" s="2">
        <f>IFERROR(__xludf.DUMMYFUNCTION("""COMPUTED_VALUE"""),45735.66666666667)</f>
        <v>45735.66667</v>
      </c>
      <c r="N305" s="1">
        <f>IFERROR(__xludf.DUMMYFUNCTION("""COMPUTED_VALUE"""),3.7659104E7)</f>
        <v>37659104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IFERROR(__xludf.DUMMYFUNCTION("""COMPUTED_VALUE"""),4723.4)</f>
        <v>4723.4</v>
      </c>
      <c r="D306" s="2">
        <f>IFERROR(__xludf.DUMMYFUNCTION("""COMPUTED_VALUE"""),45736.66666666667)</f>
        <v>45736.66667</v>
      </c>
      <c r="E306" s="1">
        <f>IFERROR(__xludf.DUMMYFUNCTION("""COMPUTED_VALUE"""),4769.61)</f>
        <v>4769.61</v>
      </c>
      <c r="G306" s="2">
        <f>IFERROR(__xludf.DUMMYFUNCTION("""COMPUTED_VALUE"""),45736.66666666667)</f>
        <v>45736.66667</v>
      </c>
      <c r="H306" s="1">
        <f>IFERROR(__xludf.DUMMYFUNCTION("""COMPUTED_VALUE"""),4698.74)</f>
        <v>4698.74</v>
      </c>
      <c r="J306" s="2">
        <f>IFERROR(__xludf.DUMMYFUNCTION("""COMPUTED_VALUE"""),45736.66666666667)</f>
        <v>45736.66667</v>
      </c>
      <c r="K306" s="1">
        <f>IFERROR(__xludf.DUMMYFUNCTION("""COMPUTED_VALUE"""),4739.47)</f>
        <v>4739.47</v>
      </c>
      <c r="M306" s="2">
        <f>IFERROR(__xludf.DUMMYFUNCTION("""COMPUTED_VALUE"""),45736.66666666667)</f>
        <v>45736.66667</v>
      </c>
      <c r="N306" s="1">
        <f>IFERROR(__xludf.DUMMYFUNCTION("""COMPUTED_VALUE"""),4.5272416E7)</f>
        <v>45272416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IFERROR(__xludf.DUMMYFUNCTION("""COMPUTED_VALUE"""),4737.85)</f>
        <v>4737.85</v>
      </c>
      <c r="D307" s="2">
        <f>IFERROR(__xludf.DUMMYFUNCTION("""COMPUTED_VALUE"""),45737.66666666667)</f>
        <v>45737.66667</v>
      </c>
      <c r="E307" s="1">
        <f>IFERROR(__xludf.DUMMYFUNCTION("""COMPUTED_VALUE"""),4737.85)</f>
        <v>4737.85</v>
      </c>
      <c r="G307" s="2">
        <f>IFERROR(__xludf.DUMMYFUNCTION("""COMPUTED_VALUE"""),45737.66666666667)</f>
        <v>45737.66667</v>
      </c>
      <c r="H307" s="1">
        <f>IFERROR(__xludf.DUMMYFUNCTION("""COMPUTED_VALUE"""),4649.31)</f>
        <v>4649.31</v>
      </c>
      <c r="J307" s="2">
        <f>IFERROR(__xludf.DUMMYFUNCTION("""COMPUTED_VALUE"""),45737.66666666667)</f>
        <v>45737.66667</v>
      </c>
      <c r="K307" s="1">
        <f>IFERROR(__xludf.DUMMYFUNCTION("""COMPUTED_VALUE"""),4704.1)</f>
        <v>4704.1</v>
      </c>
      <c r="M307" s="2">
        <f>IFERROR(__xludf.DUMMYFUNCTION("""COMPUTED_VALUE"""),45737.66666666667)</f>
        <v>45737.66667</v>
      </c>
      <c r="N307" s="1">
        <f>IFERROR(__xludf.DUMMYFUNCTION("""COMPUTED_VALUE"""),6.1387046E7)</f>
        <v>61387046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IFERROR(__xludf.DUMMYFUNCTION("""COMPUTED_VALUE"""),4734.45)</f>
        <v>4734.45</v>
      </c>
      <c r="D308" s="2">
        <f>IFERROR(__xludf.DUMMYFUNCTION("""COMPUTED_VALUE"""),45740.66666666667)</f>
        <v>45740.66667</v>
      </c>
      <c r="E308" s="1">
        <f>IFERROR(__xludf.DUMMYFUNCTION("""COMPUTED_VALUE"""),4802.26)</f>
        <v>4802.26</v>
      </c>
      <c r="G308" s="2">
        <f>IFERROR(__xludf.DUMMYFUNCTION("""COMPUTED_VALUE"""),45740.66666666667)</f>
        <v>45740.66667</v>
      </c>
      <c r="H308" s="1">
        <f>IFERROR(__xludf.DUMMYFUNCTION("""COMPUTED_VALUE"""),4734.45)</f>
        <v>4734.45</v>
      </c>
      <c r="J308" s="2">
        <f>IFERROR(__xludf.DUMMYFUNCTION("""COMPUTED_VALUE"""),45740.66666666667)</f>
        <v>45740.66667</v>
      </c>
      <c r="K308" s="1">
        <f>IFERROR(__xludf.DUMMYFUNCTION("""COMPUTED_VALUE"""),4793.14)</f>
        <v>4793.14</v>
      </c>
      <c r="M308" s="2">
        <f>IFERROR(__xludf.DUMMYFUNCTION("""COMPUTED_VALUE"""),45740.66666666667)</f>
        <v>45740.66667</v>
      </c>
      <c r="N308" s="1">
        <f>IFERROR(__xludf.DUMMYFUNCTION("""COMPUTED_VALUE"""),4.591037E7)</f>
        <v>45910370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IFERROR(__xludf.DUMMYFUNCTION("""COMPUTED_VALUE"""),4809.82)</f>
        <v>4809.82</v>
      </c>
      <c r="D309" s="2">
        <f>IFERROR(__xludf.DUMMYFUNCTION("""COMPUTED_VALUE"""),45741.66666666667)</f>
        <v>45741.66667</v>
      </c>
      <c r="E309" s="1">
        <f>IFERROR(__xludf.DUMMYFUNCTION("""COMPUTED_VALUE"""),4816.95)</f>
        <v>4816.95</v>
      </c>
      <c r="G309" s="2">
        <f>IFERROR(__xludf.DUMMYFUNCTION("""COMPUTED_VALUE"""),45741.66666666667)</f>
        <v>45741.66667</v>
      </c>
      <c r="H309" s="1">
        <f>IFERROR(__xludf.DUMMYFUNCTION("""COMPUTED_VALUE"""),4771.18)</f>
        <v>4771.18</v>
      </c>
      <c r="J309" s="2">
        <f>IFERROR(__xludf.DUMMYFUNCTION("""COMPUTED_VALUE"""),45741.66666666667)</f>
        <v>45741.66667</v>
      </c>
      <c r="K309" s="1">
        <f>IFERROR(__xludf.DUMMYFUNCTION("""COMPUTED_VALUE"""),4796.42)</f>
        <v>4796.42</v>
      </c>
      <c r="M309" s="2">
        <f>IFERROR(__xludf.DUMMYFUNCTION("""COMPUTED_VALUE"""),45741.66666666667)</f>
        <v>45741.66667</v>
      </c>
      <c r="N309" s="1">
        <f>IFERROR(__xludf.DUMMYFUNCTION("""COMPUTED_VALUE"""),3.597865E7)</f>
        <v>35978650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IFERROR(__xludf.DUMMYFUNCTION("""COMPUTED_VALUE"""),4809.01)</f>
        <v>4809.01</v>
      </c>
      <c r="D310" s="2">
        <f>IFERROR(__xludf.DUMMYFUNCTION("""COMPUTED_VALUE"""),45742.66666666667)</f>
        <v>45742.66667</v>
      </c>
      <c r="E310" s="1">
        <f>IFERROR(__xludf.DUMMYFUNCTION("""COMPUTED_VALUE"""),4846.47)</f>
        <v>4846.47</v>
      </c>
      <c r="G310" s="2">
        <f>IFERROR(__xludf.DUMMYFUNCTION("""COMPUTED_VALUE"""),45742.66666666667)</f>
        <v>45742.66667</v>
      </c>
      <c r="H310" s="1">
        <f>IFERROR(__xludf.DUMMYFUNCTION("""COMPUTED_VALUE"""),4765.86)</f>
        <v>4765.86</v>
      </c>
      <c r="J310" s="2">
        <f>IFERROR(__xludf.DUMMYFUNCTION("""COMPUTED_VALUE"""),45742.66666666667)</f>
        <v>45742.66667</v>
      </c>
      <c r="K310" s="1">
        <f>IFERROR(__xludf.DUMMYFUNCTION("""COMPUTED_VALUE"""),4798.09)</f>
        <v>4798.09</v>
      </c>
      <c r="M310" s="2">
        <f>IFERROR(__xludf.DUMMYFUNCTION("""COMPUTED_VALUE"""),45742.66666666667)</f>
        <v>45742.66667</v>
      </c>
      <c r="N310" s="1">
        <f>IFERROR(__xludf.DUMMYFUNCTION("""COMPUTED_VALUE"""),2.6680606E7)</f>
        <v>26680606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IFERROR(__xludf.DUMMYFUNCTION("""COMPUTED_VALUE"""),4793.05)</f>
        <v>4793.05</v>
      </c>
      <c r="D311" s="2">
        <f>IFERROR(__xludf.DUMMYFUNCTION("""COMPUTED_VALUE"""),45743.66666666667)</f>
        <v>45743.66667</v>
      </c>
      <c r="E311" s="1">
        <f>IFERROR(__xludf.DUMMYFUNCTION("""COMPUTED_VALUE"""),4820.17)</f>
        <v>4820.17</v>
      </c>
      <c r="G311" s="2">
        <f>IFERROR(__xludf.DUMMYFUNCTION("""COMPUTED_VALUE"""),45743.66666666667)</f>
        <v>45743.66667</v>
      </c>
      <c r="H311" s="1">
        <f>IFERROR(__xludf.DUMMYFUNCTION("""COMPUTED_VALUE"""),4745.16)</f>
        <v>4745.16</v>
      </c>
      <c r="J311" s="2">
        <f>IFERROR(__xludf.DUMMYFUNCTION("""COMPUTED_VALUE"""),45743.66666666667)</f>
        <v>45743.66667</v>
      </c>
      <c r="K311" s="1">
        <f>IFERROR(__xludf.DUMMYFUNCTION("""COMPUTED_VALUE"""),4763.97)</f>
        <v>4763.97</v>
      </c>
      <c r="M311" s="2">
        <f>IFERROR(__xludf.DUMMYFUNCTION("""COMPUTED_VALUE"""),45743.66666666667)</f>
        <v>45743.66667</v>
      </c>
      <c r="N311" s="1">
        <f>IFERROR(__xludf.DUMMYFUNCTION("""COMPUTED_VALUE"""),2.9356916E7)</f>
        <v>29356916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IFERROR(__xludf.DUMMYFUNCTION("""COMPUTED_VALUE"""),4746.41)</f>
        <v>4746.41</v>
      </c>
      <c r="D312" s="2">
        <f>IFERROR(__xludf.DUMMYFUNCTION("""COMPUTED_VALUE"""),45744.66666666667)</f>
        <v>45744.66667</v>
      </c>
      <c r="E312" s="1">
        <f>IFERROR(__xludf.DUMMYFUNCTION("""COMPUTED_VALUE"""),4754.72)</f>
        <v>4754.72</v>
      </c>
      <c r="G312" s="2">
        <f>IFERROR(__xludf.DUMMYFUNCTION("""COMPUTED_VALUE"""),45744.66666666667)</f>
        <v>45744.66667</v>
      </c>
      <c r="H312" s="1">
        <f>IFERROR(__xludf.DUMMYFUNCTION("""COMPUTED_VALUE"""),4615.1)</f>
        <v>4615.1</v>
      </c>
      <c r="J312" s="2">
        <f>IFERROR(__xludf.DUMMYFUNCTION("""COMPUTED_VALUE"""),45744.66666666667)</f>
        <v>45744.66667</v>
      </c>
      <c r="K312" s="1">
        <f>IFERROR(__xludf.DUMMYFUNCTION("""COMPUTED_VALUE"""),4632.0)</f>
        <v>4632</v>
      </c>
      <c r="M312" s="2">
        <f>IFERROR(__xludf.DUMMYFUNCTION("""COMPUTED_VALUE"""),45744.66666666667)</f>
        <v>45744.66667</v>
      </c>
      <c r="N312" s="1">
        <f>IFERROR(__xludf.DUMMYFUNCTION("""COMPUTED_VALUE"""),2.835311E7)</f>
        <v>28353110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IFERROR(__xludf.DUMMYFUNCTION("""COMPUTED_VALUE"""),4581.22)</f>
        <v>4581.22</v>
      </c>
      <c r="D313" s="2">
        <f>IFERROR(__xludf.DUMMYFUNCTION("""COMPUTED_VALUE"""),45747.66666666667)</f>
        <v>45747.66667</v>
      </c>
      <c r="E313" s="1">
        <f>IFERROR(__xludf.DUMMYFUNCTION("""COMPUTED_VALUE"""),4676.75)</f>
        <v>4676.75</v>
      </c>
      <c r="G313" s="2">
        <f>IFERROR(__xludf.DUMMYFUNCTION("""COMPUTED_VALUE"""),45747.66666666667)</f>
        <v>45747.66667</v>
      </c>
      <c r="H313" s="1">
        <f>IFERROR(__xludf.DUMMYFUNCTION("""COMPUTED_VALUE"""),4541.69)</f>
        <v>4541.69</v>
      </c>
      <c r="J313" s="2">
        <f>IFERROR(__xludf.DUMMYFUNCTION("""COMPUTED_VALUE"""),45747.66666666667)</f>
        <v>45747.66667</v>
      </c>
      <c r="K313" s="1">
        <f>IFERROR(__xludf.DUMMYFUNCTION("""COMPUTED_VALUE"""),4643.4)</f>
        <v>4643.4</v>
      </c>
      <c r="M313" s="2">
        <f>IFERROR(__xludf.DUMMYFUNCTION("""COMPUTED_VALUE"""),45747.66666666667)</f>
        <v>45747.66667</v>
      </c>
      <c r="N313" s="1">
        <f>IFERROR(__xludf.DUMMYFUNCTION("""COMPUTED_VALUE"""),2.7768326E7)</f>
        <v>27768326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IFERROR(__xludf.DUMMYFUNCTION("""COMPUTED_VALUE"""),4638.95)</f>
        <v>4638.95</v>
      </c>
      <c r="D314" s="2">
        <f>IFERROR(__xludf.DUMMYFUNCTION("""COMPUTED_VALUE"""),45748.66666666667)</f>
        <v>45748.66667</v>
      </c>
      <c r="E314" s="1">
        <f>IFERROR(__xludf.DUMMYFUNCTION("""COMPUTED_VALUE"""),4701.0)</f>
        <v>4701</v>
      </c>
      <c r="G314" s="2">
        <f>IFERROR(__xludf.DUMMYFUNCTION("""COMPUTED_VALUE"""),45748.66666666667)</f>
        <v>45748.66667</v>
      </c>
      <c r="H314" s="1">
        <f>IFERROR(__xludf.DUMMYFUNCTION("""COMPUTED_VALUE"""),4585.64)</f>
        <v>4585.64</v>
      </c>
      <c r="J314" s="2">
        <f>IFERROR(__xludf.DUMMYFUNCTION("""COMPUTED_VALUE"""),45748.66666666667)</f>
        <v>45748.66667</v>
      </c>
      <c r="K314" s="1">
        <f>IFERROR(__xludf.DUMMYFUNCTION("""COMPUTED_VALUE"""),4686.73)</f>
        <v>4686.73</v>
      </c>
      <c r="M314" s="2">
        <f>IFERROR(__xludf.DUMMYFUNCTION("""COMPUTED_VALUE"""),45748.66666666667)</f>
        <v>45748.66667</v>
      </c>
      <c r="N314" s="1">
        <f>IFERROR(__xludf.DUMMYFUNCTION("""COMPUTED_VALUE"""),2.6233955E7)</f>
        <v>26233955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IFERROR(__xludf.DUMMYFUNCTION("""COMPUTED_VALUE"""),4628.1)</f>
        <v>4628.1</v>
      </c>
      <c r="D315" s="2">
        <f>IFERROR(__xludf.DUMMYFUNCTION("""COMPUTED_VALUE"""),45749.66666666667)</f>
        <v>45749.66667</v>
      </c>
      <c r="E315" s="1">
        <f>IFERROR(__xludf.DUMMYFUNCTION("""COMPUTED_VALUE"""),4725.58)</f>
        <v>4725.58</v>
      </c>
      <c r="G315" s="2">
        <f>IFERROR(__xludf.DUMMYFUNCTION("""COMPUTED_VALUE"""),45749.66666666667)</f>
        <v>45749.66667</v>
      </c>
      <c r="H315" s="1">
        <f>IFERROR(__xludf.DUMMYFUNCTION("""COMPUTED_VALUE"""),4623.97)</f>
        <v>4623.97</v>
      </c>
      <c r="J315" s="2">
        <f>IFERROR(__xludf.DUMMYFUNCTION("""COMPUTED_VALUE"""),45749.66666666667)</f>
        <v>45749.66667</v>
      </c>
      <c r="K315" s="1">
        <f>IFERROR(__xludf.DUMMYFUNCTION("""COMPUTED_VALUE"""),4705.13)</f>
        <v>4705.13</v>
      </c>
      <c r="M315" s="2">
        <f>IFERROR(__xludf.DUMMYFUNCTION("""COMPUTED_VALUE"""),45749.66666666667)</f>
        <v>45749.66667</v>
      </c>
      <c r="N315" s="1">
        <f>IFERROR(__xludf.DUMMYFUNCTION("""COMPUTED_VALUE"""),2.1494825E7)</f>
        <v>21494825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IFERROR(__xludf.DUMMYFUNCTION("""COMPUTED_VALUE"""),4595.52)</f>
        <v>4595.52</v>
      </c>
      <c r="D316" s="2">
        <f>IFERROR(__xludf.DUMMYFUNCTION("""COMPUTED_VALUE"""),45750.66666666667)</f>
        <v>45750.66667</v>
      </c>
      <c r="E316" s="1">
        <f>IFERROR(__xludf.DUMMYFUNCTION("""COMPUTED_VALUE"""),4595.52)</f>
        <v>4595.52</v>
      </c>
      <c r="G316" s="2">
        <f>IFERROR(__xludf.DUMMYFUNCTION("""COMPUTED_VALUE"""),45750.66666666667)</f>
        <v>45750.66667</v>
      </c>
      <c r="H316" s="1">
        <f>IFERROR(__xludf.DUMMYFUNCTION("""COMPUTED_VALUE"""),4361.89)</f>
        <v>4361.89</v>
      </c>
      <c r="J316" s="2">
        <f>IFERROR(__xludf.DUMMYFUNCTION("""COMPUTED_VALUE"""),45750.66666666667)</f>
        <v>45750.66667</v>
      </c>
      <c r="K316" s="1">
        <f>IFERROR(__xludf.DUMMYFUNCTION("""COMPUTED_VALUE"""),4364.14)</f>
        <v>4364.14</v>
      </c>
      <c r="M316" s="2">
        <f>IFERROR(__xludf.DUMMYFUNCTION("""COMPUTED_VALUE"""),45750.66666666667)</f>
        <v>45750.66667</v>
      </c>
      <c r="N316" s="1">
        <f>IFERROR(__xludf.DUMMYFUNCTION("""COMPUTED_VALUE"""),4.4295797E7)</f>
        <v>44295797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IFERROR(__xludf.DUMMYFUNCTION("""COMPUTED_VALUE"""),4199.99)</f>
        <v>4199.99</v>
      </c>
      <c r="D317" s="2">
        <f>IFERROR(__xludf.DUMMYFUNCTION("""COMPUTED_VALUE"""),45751.66666666667)</f>
        <v>45751.66667</v>
      </c>
      <c r="E317" s="1">
        <f>IFERROR(__xludf.DUMMYFUNCTION("""COMPUTED_VALUE"""),4242.8)</f>
        <v>4242.8</v>
      </c>
      <c r="G317" s="2">
        <f>IFERROR(__xludf.DUMMYFUNCTION("""COMPUTED_VALUE"""),45751.66666666667)</f>
        <v>45751.66667</v>
      </c>
      <c r="H317" s="1">
        <f>IFERROR(__xludf.DUMMYFUNCTION("""COMPUTED_VALUE"""),4082.16)</f>
        <v>4082.16</v>
      </c>
      <c r="J317" s="2">
        <f>IFERROR(__xludf.DUMMYFUNCTION("""COMPUTED_VALUE"""),45751.66666666667)</f>
        <v>45751.66667</v>
      </c>
      <c r="K317" s="1">
        <f>IFERROR(__xludf.DUMMYFUNCTION("""COMPUTED_VALUE"""),4155.28)</f>
        <v>4155.28</v>
      </c>
      <c r="M317" s="2">
        <f>IFERROR(__xludf.DUMMYFUNCTION("""COMPUTED_VALUE"""),45751.66666666667)</f>
        <v>45751.66667</v>
      </c>
      <c r="N317" s="1">
        <f>IFERROR(__xludf.DUMMYFUNCTION("""COMPUTED_VALUE"""),4.5521511E7)</f>
        <v>45521511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IFERROR(__xludf.DUMMYFUNCTION("""COMPUTED_VALUE"""),4099.29)</f>
        <v>4099.29</v>
      </c>
      <c r="D318" s="2">
        <f>IFERROR(__xludf.DUMMYFUNCTION("""COMPUTED_VALUE"""),45754.66666666667)</f>
        <v>45754.66667</v>
      </c>
      <c r="E318" s="1">
        <f>IFERROR(__xludf.DUMMYFUNCTION("""COMPUTED_VALUE"""),4264.95)</f>
        <v>4264.95</v>
      </c>
      <c r="G318" s="2">
        <f>IFERROR(__xludf.DUMMYFUNCTION("""COMPUTED_VALUE"""),45754.66666666667)</f>
        <v>45754.66667</v>
      </c>
      <c r="H318" s="1">
        <f>IFERROR(__xludf.DUMMYFUNCTION("""COMPUTED_VALUE"""),3924.4)</f>
        <v>3924.4</v>
      </c>
      <c r="J318" s="2">
        <f>IFERROR(__xludf.DUMMYFUNCTION("""COMPUTED_VALUE"""),45754.66666666667)</f>
        <v>45754.66667</v>
      </c>
      <c r="K318" s="1">
        <f>IFERROR(__xludf.DUMMYFUNCTION("""COMPUTED_VALUE"""),4077.07)</f>
        <v>4077.07</v>
      </c>
      <c r="M318" s="2">
        <f>IFERROR(__xludf.DUMMYFUNCTION("""COMPUTED_VALUE"""),45754.66666666667)</f>
        <v>45754.66667</v>
      </c>
      <c r="N318" s="1">
        <f>IFERROR(__xludf.DUMMYFUNCTION("""COMPUTED_VALUE"""),4.568655E7)</f>
        <v>45686550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IFERROR(__xludf.DUMMYFUNCTION("""COMPUTED_VALUE"""),4154.68)</f>
        <v>4154.68</v>
      </c>
      <c r="D319" s="2">
        <f>IFERROR(__xludf.DUMMYFUNCTION("""COMPUTED_VALUE"""),45755.66666666667)</f>
        <v>45755.66667</v>
      </c>
      <c r="E319" s="1">
        <f>IFERROR(__xludf.DUMMYFUNCTION("""COMPUTED_VALUE"""),4183.23)</f>
        <v>4183.23</v>
      </c>
      <c r="G319" s="2">
        <f>IFERROR(__xludf.DUMMYFUNCTION("""COMPUTED_VALUE"""),45755.66666666667)</f>
        <v>45755.66667</v>
      </c>
      <c r="H319" s="1">
        <f>IFERROR(__xludf.DUMMYFUNCTION("""COMPUTED_VALUE"""),3916.01)</f>
        <v>3916.01</v>
      </c>
      <c r="J319" s="2">
        <f>IFERROR(__xludf.DUMMYFUNCTION("""COMPUTED_VALUE"""),45755.66666666667)</f>
        <v>45755.66667</v>
      </c>
      <c r="K319" s="1">
        <f>IFERROR(__xludf.DUMMYFUNCTION("""COMPUTED_VALUE"""),3985.32)</f>
        <v>3985.32</v>
      </c>
      <c r="M319" s="2">
        <f>IFERROR(__xludf.DUMMYFUNCTION("""COMPUTED_VALUE"""),45755.66666666667)</f>
        <v>45755.66667</v>
      </c>
      <c r="N319" s="1">
        <f>IFERROR(__xludf.DUMMYFUNCTION("""COMPUTED_VALUE"""),3.780519E7)</f>
        <v>37805190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IFERROR(__xludf.DUMMYFUNCTION("""COMPUTED_VALUE"""),3939.22)</f>
        <v>3939.22</v>
      </c>
      <c r="D320" s="2">
        <f>IFERROR(__xludf.DUMMYFUNCTION("""COMPUTED_VALUE"""),45756.66666666667)</f>
        <v>45756.66667</v>
      </c>
      <c r="E320" s="1">
        <f>IFERROR(__xludf.DUMMYFUNCTION("""COMPUTED_VALUE"""),4400.03)</f>
        <v>4400.03</v>
      </c>
      <c r="G320" s="2">
        <f>IFERROR(__xludf.DUMMYFUNCTION("""COMPUTED_VALUE"""),45756.66666666667)</f>
        <v>45756.66667</v>
      </c>
      <c r="H320" s="1">
        <f>IFERROR(__xludf.DUMMYFUNCTION("""COMPUTED_VALUE"""),3932.33)</f>
        <v>3932.33</v>
      </c>
      <c r="J320" s="2">
        <f>IFERROR(__xludf.DUMMYFUNCTION("""COMPUTED_VALUE"""),45756.66666666667)</f>
        <v>45756.66667</v>
      </c>
      <c r="K320" s="1">
        <f>IFERROR(__xludf.DUMMYFUNCTION("""COMPUTED_VALUE"""),4378.41)</f>
        <v>4378.41</v>
      </c>
      <c r="M320" s="2">
        <f>IFERROR(__xludf.DUMMYFUNCTION("""COMPUTED_VALUE"""),45756.66666666667)</f>
        <v>45756.66667</v>
      </c>
      <c r="N320" s="1">
        <f>IFERROR(__xludf.DUMMYFUNCTION("""COMPUTED_VALUE"""),5.7266891E7)</f>
        <v>57266891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IFERROR(__xludf.DUMMYFUNCTION("""COMPUTED_VALUE"""),4313.26)</f>
        <v>4313.26</v>
      </c>
      <c r="D321" s="2">
        <f>IFERROR(__xludf.DUMMYFUNCTION("""COMPUTED_VALUE"""),45757.66666666667)</f>
        <v>45757.66667</v>
      </c>
      <c r="E321" s="1">
        <f>IFERROR(__xludf.DUMMYFUNCTION("""COMPUTED_VALUE"""),4316.82)</f>
        <v>4316.82</v>
      </c>
      <c r="G321" s="2">
        <f>IFERROR(__xludf.DUMMYFUNCTION("""COMPUTED_VALUE"""),45757.66666666667)</f>
        <v>45757.66667</v>
      </c>
      <c r="H321" s="1">
        <f>IFERROR(__xludf.DUMMYFUNCTION("""COMPUTED_VALUE"""),4088.56)</f>
        <v>4088.56</v>
      </c>
      <c r="J321" s="2">
        <f>IFERROR(__xludf.DUMMYFUNCTION("""COMPUTED_VALUE"""),45757.66666666667)</f>
        <v>45757.66667</v>
      </c>
      <c r="K321" s="1">
        <f>IFERROR(__xludf.DUMMYFUNCTION("""COMPUTED_VALUE"""),4219.32)</f>
        <v>4219.32</v>
      </c>
      <c r="M321" s="2">
        <f>IFERROR(__xludf.DUMMYFUNCTION("""COMPUTED_VALUE"""),45757.66666666667)</f>
        <v>45757.66667</v>
      </c>
      <c r="N321" s="1">
        <f>IFERROR(__xludf.DUMMYFUNCTION("""COMPUTED_VALUE"""),3.4811041E7)</f>
        <v>34811041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IFERROR(__xludf.DUMMYFUNCTION("""COMPUTED_VALUE"""),4216.16)</f>
        <v>4216.16</v>
      </c>
      <c r="D322" s="2">
        <f>IFERROR(__xludf.DUMMYFUNCTION("""COMPUTED_VALUE"""),45758.66666666667)</f>
        <v>45758.66667</v>
      </c>
      <c r="E322" s="1">
        <f>IFERROR(__xludf.DUMMYFUNCTION("""COMPUTED_VALUE"""),4334.59)</f>
        <v>4334.59</v>
      </c>
      <c r="G322" s="2">
        <f>IFERROR(__xludf.DUMMYFUNCTION("""COMPUTED_VALUE"""),45758.66666666667)</f>
        <v>45758.66667</v>
      </c>
      <c r="H322" s="1">
        <f>IFERROR(__xludf.DUMMYFUNCTION("""COMPUTED_VALUE"""),4161.64)</f>
        <v>4161.64</v>
      </c>
      <c r="J322" s="2">
        <f>IFERROR(__xludf.DUMMYFUNCTION("""COMPUTED_VALUE"""),45758.66666666667)</f>
        <v>45758.66667</v>
      </c>
      <c r="K322" s="1">
        <f>IFERROR(__xludf.DUMMYFUNCTION("""COMPUTED_VALUE"""),4309.3)</f>
        <v>4309.3</v>
      </c>
      <c r="M322" s="2">
        <f>IFERROR(__xludf.DUMMYFUNCTION("""COMPUTED_VALUE"""),45758.66666666667)</f>
        <v>45758.66667</v>
      </c>
      <c r="N322" s="1">
        <f>IFERROR(__xludf.DUMMYFUNCTION("""COMPUTED_VALUE"""),2.5988329E7)</f>
        <v>25988329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IFERROR(__xludf.DUMMYFUNCTION("""COMPUTED_VALUE"""),4368.2)</f>
        <v>4368.2</v>
      </c>
      <c r="D323" s="2">
        <f>IFERROR(__xludf.DUMMYFUNCTION("""COMPUTED_VALUE"""),45761.66666666667)</f>
        <v>45761.66667</v>
      </c>
      <c r="E323" s="1">
        <f>IFERROR(__xludf.DUMMYFUNCTION("""COMPUTED_VALUE"""),4404.06)</f>
        <v>4404.06</v>
      </c>
      <c r="G323" s="2">
        <f>IFERROR(__xludf.DUMMYFUNCTION("""COMPUTED_VALUE"""),45761.66666666667)</f>
        <v>45761.66667</v>
      </c>
      <c r="H323" s="1">
        <f>IFERROR(__xludf.DUMMYFUNCTION("""COMPUTED_VALUE"""),4324.9)</f>
        <v>4324.9</v>
      </c>
      <c r="J323" s="2">
        <f>IFERROR(__xludf.DUMMYFUNCTION("""COMPUTED_VALUE"""),45761.66666666667)</f>
        <v>45761.66667</v>
      </c>
      <c r="K323" s="1">
        <f>IFERROR(__xludf.DUMMYFUNCTION("""COMPUTED_VALUE"""),4358.82)</f>
        <v>4358.82</v>
      </c>
      <c r="M323" s="2">
        <f>IFERROR(__xludf.DUMMYFUNCTION("""COMPUTED_VALUE"""),45761.66666666667)</f>
        <v>45761.66667</v>
      </c>
      <c r="N323" s="1">
        <f>IFERROR(__xludf.DUMMYFUNCTION("""COMPUTED_VALUE"""),2.1127489E7)</f>
        <v>21127489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IFERROR(__xludf.DUMMYFUNCTION("""COMPUTED_VALUE"""),4352.88)</f>
        <v>4352.88</v>
      </c>
      <c r="D324" s="2">
        <f>IFERROR(__xludf.DUMMYFUNCTION("""COMPUTED_VALUE"""),45762.66666666667)</f>
        <v>45762.66667</v>
      </c>
      <c r="E324" s="1">
        <f>IFERROR(__xludf.DUMMYFUNCTION("""COMPUTED_VALUE"""),4383.89)</f>
        <v>4383.89</v>
      </c>
      <c r="G324" s="2">
        <f>IFERROR(__xludf.DUMMYFUNCTION("""COMPUTED_VALUE"""),45762.66666666667)</f>
        <v>45762.66667</v>
      </c>
      <c r="H324" s="1">
        <f>IFERROR(__xludf.DUMMYFUNCTION("""COMPUTED_VALUE"""),4297.44)</f>
        <v>4297.44</v>
      </c>
      <c r="J324" s="2">
        <f>IFERROR(__xludf.DUMMYFUNCTION("""COMPUTED_VALUE"""),45762.66666666667)</f>
        <v>45762.66667</v>
      </c>
      <c r="K324" s="1">
        <f>IFERROR(__xludf.DUMMYFUNCTION("""COMPUTED_VALUE"""),4307.39)</f>
        <v>4307.39</v>
      </c>
      <c r="M324" s="2">
        <f>IFERROR(__xludf.DUMMYFUNCTION("""COMPUTED_VALUE"""),45762.66666666667)</f>
        <v>45762.66667</v>
      </c>
      <c r="N324" s="1">
        <f>IFERROR(__xludf.DUMMYFUNCTION("""COMPUTED_VALUE"""),2.3824675E7)</f>
        <v>23824675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IFERROR(__xludf.DUMMYFUNCTION("""COMPUTED_VALUE"""),4276.23)</f>
        <v>4276.23</v>
      </c>
      <c r="D325" s="2">
        <f>IFERROR(__xludf.DUMMYFUNCTION("""COMPUTED_VALUE"""),45763.66666666667)</f>
        <v>45763.66667</v>
      </c>
      <c r="E325" s="1">
        <f>IFERROR(__xludf.DUMMYFUNCTION("""COMPUTED_VALUE"""),4309.82)</f>
        <v>4309.82</v>
      </c>
      <c r="G325" s="2">
        <f>IFERROR(__xludf.DUMMYFUNCTION("""COMPUTED_VALUE"""),45763.66666666667)</f>
        <v>45763.66667</v>
      </c>
      <c r="H325" s="1">
        <f>IFERROR(__xludf.DUMMYFUNCTION("""COMPUTED_VALUE"""),4198.71)</f>
        <v>4198.71</v>
      </c>
      <c r="J325" s="2">
        <f>IFERROR(__xludf.DUMMYFUNCTION("""COMPUTED_VALUE"""),45763.66666666667)</f>
        <v>45763.66667</v>
      </c>
      <c r="K325" s="1">
        <f>IFERROR(__xludf.DUMMYFUNCTION("""COMPUTED_VALUE"""),4231.82)</f>
        <v>4231.82</v>
      </c>
      <c r="M325" s="2">
        <f>IFERROR(__xludf.DUMMYFUNCTION("""COMPUTED_VALUE"""),45763.66666666667)</f>
        <v>45763.66667</v>
      </c>
      <c r="N325" s="1">
        <f>IFERROR(__xludf.DUMMYFUNCTION("""COMPUTED_VALUE"""),2.7276887E7)</f>
        <v>27276887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IFERROR(__xludf.DUMMYFUNCTION("""COMPUTED_VALUE"""),4252.28)</f>
        <v>4252.28</v>
      </c>
      <c r="D326" s="2">
        <f>IFERROR(__xludf.DUMMYFUNCTION("""COMPUTED_VALUE"""),45764.66666666667)</f>
        <v>45764.66667</v>
      </c>
      <c r="E326" s="1">
        <f>IFERROR(__xludf.DUMMYFUNCTION("""COMPUTED_VALUE"""),4309.88)</f>
        <v>4309.88</v>
      </c>
      <c r="G326" s="2">
        <f>IFERROR(__xludf.DUMMYFUNCTION("""COMPUTED_VALUE"""),45764.66666666667)</f>
        <v>45764.66667</v>
      </c>
      <c r="H326" s="1">
        <f>IFERROR(__xludf.DUMMYFUNCTION("""COMPUTED_VALUE"""),4246.08)</f>
        <v>4246.08</v>
      </c>
      <c r="J326" s="2">
        <f>IFERROR(__xludf.DUMMYFUNCTION("""COMPUTED_VALUE"""),45764.66666666667)</f>
        <v>45764.66667</v>
      </c>
      <c r="K326" s="1">
        <f>IFERROR(__xludf.DUMMYFUNCTION("""COMPUTED_VALUE"""),4265.04)</f>
        <v>4265.04</v>
      </c>
      <c r="M326" s="2">
        <f>IFERROR(__xludf.DUMMYFUNCTION("""COMPUTED_VALUE"""),45764.66666666667)</f>
        <v>45764.66667</v>
      </c>
      <c r="N326" s="1">
        <f>IFERROR(__xludf.DUMMYFUNCTION("""COMPUTED_VALUE"""),3.0382085E7)</f>
        <v>30382085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IFERROR(__xludf.DUMMYFUNCTION("""COMPUTED_VALUE"""),4215.24)</f>
        <v>4215.24</v>
      </c>
      <c r="D327" s="2">
        <f>IFERROR(__xludf.DUMMYFUNCTION("""COMPUTED_VALUE"""),45768.66666666667)</f>
        <v>45768.66667</v>
      </c>
      <c r="E327" s="1">
        <f>IFERROR(__xludf.DUMMYFUNCTION("""COMPUTED_VALUE"""),4224.68)</f>
        <v>4224.68</v>
      </c>
      <c r="G327" s="2">
        <f>IFERROR(__xludf.DUMMYFUNCTION("""COMPUTED_VALUE"""),45768.66666666667)</f>
        <v>45768.66667</v>
      </c>
      <c r="H327" s="1">
        <f>IFERROR(__xludf.DUMMYFUNCTION("""COMPUTED_VALUE"""),4109.37)</f>
        <v>4109.37</v>
      </c>
      <c r="J327" s="2">
        <f>IFERROR(__xludf.DUMMYFUNCTION("""COMPUTED_VALUE"""),45768.66666666667)</f>
        <v>45768.66667</v>
      </c>
      <c r="K327" s="1">
        <f>IFERROR(__xludf.DUMMYFUNCTION("""COMPUTED_VALUE"""),4157.78)</f>
        <v>4157.78</v>
      </c>
      <c r="M327" s="2">
        <f>IFERROR(__xludf.DUMMYFUNCTION("""COMPUTED_VALUE"""),45768.66666666667)</f>
        <v>45768.66667</v>
      </c>
      <c r="N327" s="1">
        <f>IFERROR(__xludf.DUMMYFUNCTION("""COMPUTED_VALUE"""),2.251514E7)</f>
        <v>22515140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IFERROR(__xludf.DUMMYFUNCTION("""COMPUTED_VALUE"""),4201.09)</f>
        <v>4201.09</v>
      </c>
      <c r="D328" s="2">
        <f>IFERROR(__xludf.DUMMYFUNCTION("""COMPUTED_VALUE"""),45769.66666666667)</f>
        <v>45769.66667</v>
      </c>
      <c r="E328" s="1">
        <f>IFERROR(__xludf.DUMMYFUNCTION("""COMPUTED_VALUE"""),4282.22)</f>
        <v>4282.22</v>
      </c>
      <c r="G328" s="2">
        <f>IFERROR(__xludf.DUMMYFUNCTION("""COMPUTED_VALUE"""),45769.66666666667)</f>
        <v>45769.66667</v>
      </c>
      <c r="H328" s="1">
        <f>IFERROR(__xludf.DUMMYFUNCTION("""COMPUTED_VALUE"""),4201.09)</f>
        <v>4201.09</v>
      </c>
      <c r="J328" s="2">
        <f>IFERROR(__xludf.DUMMYFUNCTION("""COMPUTED_VALUE"""),45769.66666666667)</f>
        <v>45769.66667</v>
      </c>
      <c r="K328" s="1">
        <f>IFERROR(__xludf.DUMMYFUNCTION("""COMPUTED_VALUE"""),4256.85)</f>
        <v>4256.85</v>
      </c>
      <c r="M328" s="2">
        <f>IFERROR(__xludf.DUMMYFUNCTION("""COMPUTED_VALUE"""),45769.66666666667)</f>
        <v>45769.66667</v>
      </c>
      <c r="N328" s="1">
        <f>IFERROR(__xludf.DUMMYFUNCTION("""COMPUTED_VALUE"""),2.6092237E7)</f>
        <v>26092237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IFERROR(__xludf.DUMMYFUNCTION("""COMPUTED_VALUE"""),4327.71)</f>
        <v>4327.71</v>
      </c>
      <c r="D329" s="2">
        <f>IFERROR(__xludf.DUMMYFUNCTION("""COMPUTED_VALUE"""),45770.66666666667)</f>
        <v>45770.66667</v>
      </c>
      <c r="E329" s="1">
        <f>IFERROR(__xludf.DUMMYFUNCTION("""COMPUTED_VALUE"""),4459.55)</f>
        <v>4459.55</v>
      </c>
      <c r="G329" s="2">
        <f>IFERROR(__xludf.DUMMYFUNCTION("""COMPUTED_VALUE"""),45770.66666666667)</f>
        <v>45770.66667</v>
      </c>
      <c r="H329" s="1">
        <f>IFERROR(__xludf.DUMMYFUNCTION("""COMPUTED_VALUE"""),4309.21)</f>
        <v>4309.21</v>
      </c>
      <c r="J329" s="2">
        <f>IFERROR(__xludf.DUMMYFUNCTION("""COMPUTED_VALUE"""),45770.66666666667)</f>
        <v>45770.66667</v>
      </c>
      <c r="K329" s="1">
        <f>IFERROR(__xludf.DUMMYFUNCTION("""COMPUTED_VALUE"""),4315.17)</f>
        <v>4315.17</v>
      </c>
      <c r="M329" s="2">
        <f>IFERROR(__xludf.DUMMYFUNCTION("""COMPUTED_VALUE"""),45770.66666666667)</f>
        <v>45770.66667</v>
      </c>
      <c r="N329" s="1">
        <f>IFERROR(__xludf.DUMMYFUNCTION("""COMPUTED_VALUE"""),2.326845E7)</f>
        <v>23268450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IFERROR(__xludf.DUMMYFUNCTION("""COMPUTED_VALUE"""),4331.74)</f>
        <v>4331.74</v>
      </c>
      <c r="D330" s="2">
        <f>IFERROR(__xludf.DUMMYFUNCTION("""COMPUTED_VALUE"""),45771.66666666667)</f>
        <v>45771.66667</v>
      </c>
      <c r="E330" s="1">
        <f>IFERROR(__xludf.DUMMYFUNCTION("""COMPUTED_VALUE"""),4462.99)</f>
        <v>4462.99</v>
      </c>
      <c r="G330" s="2">
        <f>IFERROR(__xludf.DUMMYFUNCTION("""COMPUTED_VALUE"""),45771.66666666667)</f>
        <v>45771.66667</v>
      </c>
      <c r="H330" s="1">
        <f>IFERROR(__xludf.DUMMYFUNCTION("""COMPUTED_VALUE"""),4331.32)</f>
        <v>4331.32</v>
      </c>
      <c r="J330" s="2">
        <f>IFERROR(__xludf.DUMMYFUNCTION("""COMPUTED_VALUE"""),45771.66666666667)</f>
        <v>45771.66667</v>
      </c>
      <c r="K330" s="1">
        <f>IFERROR(__xludf.DUMMYFUNCTION("""COMPUTED_VALUE"""),4448.05)</f>
        <v>4448.05</v>
      </c>
      <c r="M330" s="2">
        <f>IFERROR(__xludf.DUMMYFUNCTION("""COMPUTED_VALUE"""),45771.66666666667)</f>
        <v>45771.66667</v>
      </c>
      <c r="N330" s="1">
        <f>IFERROR(__xludf.DUMMYFUNCTION("""COMPUTED_VALUE"""),3.5444208E7)</f>
        <v>35444208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IFERROR(__xludf.DUMMYFUNCTION("""COMPUTED_VALUE"""),4434.05)</f>
        <v>4434.05</v>
      </c>
      <c r="D331" s="2">
        <f>IFERROR(__xludf.DUMMYFUNCTION("""COMPUTED_VALUE"""),45772.66666666667)</f>
        <v>45772.66667</v>
      </c>
      <c r="E331" s="1">
        <f>IFERROR(__xludf.DUMMYFUNCTION("""COMPUTED_VALUE"""),4456.93)</f>
        <v>4456.93</v>
      </c>
      <c r="G331" s="2">
        <f>IFERROR(__xludf.DUMMYFUNCTION("""COMPUTED_VALUE"""),45772.66666666667)</f>
        <v>45772.66667</v>
      </c>
      <c r="H331" s="1">
        <f>IFERROR(__xludf.DUMMYFUNCTION("""COMPUTED_VALUE"""),4393.84)</f>
        <v>4393.84</v>
      </c>
      <c r="J331" s="2">
        <f>IFERROR(__xludf.DUMMYFUNCTION("""COMPUTED_VALUE"""),45772.66666666667)</f>
        <v>45772.66667</v>
      </c>
      <c r="K331" s="1">
        <f>IFERROR(__xludf.DUMMYFUNCTION("""COMPUTED_VALUE"""),4420.07)</f>
        <v>4420.07</v>
      </c>
      <c r="M331" s="2">
        <f>IFERROR(__xludf.DUMMYFUNCTION("""COMPUTED_VALUE"""),45772.66666666667)</f>
        <v>45772.66667</v>
      </c>
      <c r="N331" s="1">
        <f>IFERROR(__xludf.DUMMYFUNCTION("""COMPUTED_VALUE"""),2.3923052E7)</f>
        <v>23923052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IFERROR(__xludf.DUMMYFUNCTION("""COMPUTED_VALUE"""),4421.71)</f>
        <v>4421.71</v>
      </c>
      <c r="D332" s="2">
        <f>IFERROR(__xludf.DUMMYFUNCTION("""COMPUTED_VALUE"""),45775.66666666667)</f>
        <v>45775.66667</v>
      </c>
      <c r="E332" s="1">
        <f>IFERROR(__xludf.DUMMYFUNCTION("""COMPUTED_VALUE"""),4478.15)</f>
        <v>4478.15</v>
      </c>
      <c r="G332" s="2">
        <f>IFERROR(__xludf.DUMMYFUNCTION("""COMPUTED_VALUE"""),45775.66666666667)</f>
        <v>45775.66667</v>
      </c>
      <c r="H332" s="1">
        <f>IFERROR(__xludf.DUMMYFUNCTION("""COMPUTED_VALUE"""),4396.47)</f>
        <v>4396.47</v>
      </c>
      <c r="J332" s="2">
        <f>IFERROR(__xludf.DUMMYFUNCTION("""COMPUTED_VALUE"""),45775.66666666667)</f>
        <v>45775.66667</v>
      </c>
      <c r="K332" s="1">
        <f>IFERROR(__xludf.DUMMYFUNCTION("""COMPUTED_VALUE"""),4429.29)</f>
        <v>4429.29</v>
      </c>
      <c r="M332" s="2">
        <f>IFERROR(__xludf.DUMMYFUNCTION("""COMPUTED_VALUE"""),45775.66666666667)</f>
        <v>45775.66667</v>
      </c>
      <c r="N332" s="1">
        <f>IFERROR(__xludf.DUMMYFUNCTION("""COMPUTED_VALUE"""),2.4157028E7)</f>
        <v>24157028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IFERROR(__xludf.DUMMYFUNCTION("""COMPUTED_VALUE"""),4386.7)</f>
        <v>4386.7</v>
      </c>
      <c r="D333" s="2">
        <f>IFERROR(__xludf.DUMMYFUNCTION("""COMPUTED_VALUE"""),45776.66666666667)</f>
        <v>45776.66667</v>
      </c>
      <c r="E333" s="1">
        <f>IFERROR(__xludf.DUMMYFUNCTION("""COMPUTED_VALUE"""),4438.29)</f>
        <v>4438.29</v>
      </c>
      <c r="G333" s="2">
        <f>IFERROR(__xludf.DUMMYFUNCTION("""COMPUTED_VALUE"""),45776.66666666667)</f>
        <v>45776.66667</v>
      </c>
      <c r="H333" s="1">
        <f>IFERROR(__xludf.DUMMYFUNCTION("""COMPUTED_VALUE"""),4351.29)</f>
        <v>4351.29</v>
      </c>
      <c r="J333" s="2">
        <f>IFERROR(__xludf.DUMMYFUNCTION("""COMPUTED_VALUE"""),45776.66666666667)</f>
        <v>45776.66667</v>
      </c>
      <c r="K333" s="1">
        <f>IFERROR(__xludf.DUMMYFUNCTION("""COMPUTED_VALUE"""),4421.5)</f>
        <v>4421.5</v>
      </c>
      <c r="M333" s="2">
        <f>IFERROR(__xludf.DUMMYFUNCTION("""COMPUTED_VALUE"""),45776.66666666667)</f>
        <v>45776.66667</v>
      </c>
      <c r="N333" s="1">
        <f>IFERROR(__xludf.DUMMYFUNCTION("""COMPUTED_VALUE"""),3.4339697E7)</f>
        <v>34339697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IFERROR(__xludf.DUMMYFUNCTION("""COMPUTED_VALUE"""),4407.24)</f>
        <v>4407.24</v>
      </c>
      <c r="D334" s="2">
        <f>IFERROR(__xludf.DUMMYFUNCTION("""COMPUTED_VALUE"""),45777.66666666667)</f>
        <v>45777.66667</v>
      </c>
      <c r="E334" s="1">
        <f>IFERROR(__xludf.DUMMYFUNCTION("""COMPUTED_VALUE"""),4445.58)</f>
        <v>4445.58</v>
      </c>
      <c r="G334" s="2">
        <f>IFERROR(__xludf.DUMMYFUNCTION("""COMPUTED_VALUE"""),45777.66666666667)</f>
        <v>45777.66667</v>
      </c>
      <c r="H334" s="1">
        <f>IFERROR(__xludf.DUMMYFUNCTION("""COMPUTED_VALUE"""),4334.04)</f>
        <v>4334.04</v>
      </c>
      <c r="J334" s="2">
        <f>IFERROR(__xludf.DUMMYFUNCTION("""COMPUTED_VALUE"""),45777.66666666667)</f>
        <v>45777.66667</v>
      </c>
      <c r="K334" s="1">
        <f>IFERROR(__xludf.DUMMYFUNCTION("""COMPUTED_VALUE"""),4435.76)</f>
        <v>4435.76</v>
      </c>
      <c r="M334" s="2">
        <f>IFERROR(__xludf.DUMMYFUNCTION("""COMPUTED_VALUE"""),45777.66666666667)</f>
        <v>45777.66667</v>
      </c>
      <c r="N334" s="1">
        <f>IFERROR(__xludf.DUMMYFUNCTION("""COMPUTED_VALUE"""),4.0783618E7)</f>
        <v>40783618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IFERROR(__xludf.DUMMYFUNCTION("""COMPUTED_VALUE"""),4469.55)</f>
        <v>4469.55</v>
      </c>
      <c r="D335" s="2">
        <f>IFERROR(__xludf.DUMMYFUNCTION("""COMPUTED_VALUE"""),45778.66666666667)</f>
        <v>45778.66667</v>
      </c>
      <c r="E335" s="1">
        <f>IFERROR(__xludf.DUMMYFUNCTION("""COMPUTED_VALUE"""),4576.24)</f>
        <v>4576.24</v>
      </c>
      <c r="G335" s="2">
        <f>IFERROR(__xludf.DUMMYFUNCTION("""COMPUTED_VALUE"""),45778.66666666667)</f>
        <v>45778.66667</v>
      </c>
      <c r="H335" s="1">
        <f>IFERROR(__xludf.DUMMYFUNCTION("""COMPUTED_VALUE"""),4466.55)</f>
        <v>4466.55</v>
      </c>
      <c r="J335" s="2">
        <f>IFERROR(__xludf.DUMMYFUNCTION("""COMPUTED_VALUE"""),45778.66666666667)</f>
        <v>45778.66667</v>
      </c>
      <c r="K335" s="1">
        <f>IFERROR(__xludf.DUMMYFUNCTION("""COMPUTED_VALUE"""),4523.93)</f>
        <v>4523.93</v>
      </c>
      <c r="M335" s="2">
        <f>IFERROR(__xludf.DUMMYFUNCTION("""COMPUTED_VALUE"""),45778.66666666667)</f>
        <v>45778.66667</v>
      </c>
      <c r="N335" s="1">
        <f>IFERROR(__xludf.DUMMYFUNCTION("""COMPUTED_VALUE"""),3.268348E7)</f>
        <v>32683480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IFERROR(__xludf.DUMMYFUNCTION("""COMPUTED_VALUE"""),4571.6)</f>
        <v>4571.6</v>
      </c>
      <c r="D336" s="2">
        <f>IFERROR(__xludf.DUMMYFUNCTION("""COMPUTED_VALUE"""),45779.66666666667)</f>
        <v>45779.66667</v>
      </c>
      <c r="E336" s="1">
        <f>IFERROR(__xludf.DUMMYFUNCTION("""COMPUTED_VALUE"""),4633.47)</f>
        <v>4633.47</v>
      </c>
      <c r="G336" s="2">
        <f>IFERROR(__xludf.DUMMYFUNCTION("""COMPUTED_VALUE"""),45779.66666666667)</f>
        <v>45779.66667</v>
      </c>
      <c r="H336" s="1">
        <f>IFERROR(__xludf.DUMMYFUNCTION("""COMPUTED_VALUE"""),4571.6)</f>
        <v>4571.6</v>
      </c>
      <c r="J336" s="2">
        <f>IFERROR(__xludf.DUMMYFUNCTION("""COMPUTED_VALUE"""),45779.66666666667)</f>
        <v>45779.66667</v>
      </c>
      <c r="K336" s="1">
        <f>IFERROR(__xludf.DUMMYFUNCTION("""COMPUTED_VALUE"""),4601.3)</f>
        <v>4601.3</v>
      </c>
      <c r="M336" s="2">
        <f>IFERROR(__xludf.DUMMYFUNCTION("""COMPUTED_VALUE"""),45779.66666666667)</f>
        <v>45779.66667</v>
      </c>
      <c r="N336" s="1">
        <f>IFERROR(__xludf.DUMMYFUNCTION("""COMPUTED_VALUE"""),3.3441109E7)</f>
        <v>33441109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IFERROR(__xludf.DUMMYFUNCTION("""COMPUTED_VALUE"""),4576.9)</f>
        <v>4576.9</v>
      </c>
      <c r="D337" s="2">
        <f>IFERROR(__xludf.DUMMYFUNCTION("""COMPUTED_VALUE"""),45782.66666666667)</f>
        <v>45782.66667</v>
      </c>
      <c r="E337" s="1">
        <f>IFERROR(__xludf.DUMMYFUNCTION("""COMPUTED_VALUE"""),4643.04)</f>
        <v>4643.04</v>
      </c>
      <c r="G337" s="2">
        <f>IFERROR(__xludf.DUMMYFUNCTION("""COMPUTED_VALUE"""),45782.66666666667)</f>
        <v>45782.66667</v>
      </c>
      <c r="H337" s="1">
        <f>IFERROR(__xludf.DUMMYFUNCTION("""COMPUTED_VALUE"""),4555.08)</f>
        <v>4555.08</v>
      </c>
      <c r="J337" s="2">
        <f>IFERROR(__xludf.DUMMYFUNCTION("""COMPUTED_VALUE"""),45782.66666666667)</f>
        <v>45782.66667</v>
      </c>
      <c r="K337" s="1">
        <f>IFERROR(__xludf.DUMMYFUNCTION("""COMPUTED_VALUE"""),4599.89)</f>
        <v>4599.89</v>
      </c>
      <c r="M337" s="2">
        <f>IFERROR(__xludf.DUMMYFUNCTION("""COMPUTED_VALUE"""),45782.66666666667)</f>
        <v>45782.66667</v>
      </c>
      <c r="N337" s="1">
        <f>IFERROR(__xludf.DUMMYFUNCTION("""COMPUTED_VALUE"""),2.2646246E7)</f>
        <v>22646246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IFERROR(__xludf.DUMMYFUNCTION("""COMPUTED_VALUE"""),4574.71)</f>
        <v>4574.71</v>
      </c>
      <c r="D338" s="2">
        <f>IFERROR(__xludf.DUMMYFUNCTION("""COMPUTED_VALUE"""),45783.66666666667)</f>
        <v>45783.66667</v>
      </c>
      <c r="E338" s="1">
        <f>IFERROR(__xludf.DUMMYFUNCTION("""COMPUTED_VALUE"""),4607.8)</f>
        <v>4607.8</v>
      </c>
      <c r="G338" s="2">
        <f>IFERROR(__xludf.DUMMYFUNCTION("""COMPUTED_VALUE"""),45783.66666666667)</f>
        <v>45783.66667</v>
      </c>
      <c r="H338" s="1">
        <f>IFERROR(__xludf.DUMMYFUNCTION("""COMPUTED_VALUE"""),4551.1)</f>
        <v>4551.1</v>
      </c>
      <c r="J338" s="2">
        <f>IFERROR(__xludf.DUMMYFUNCTION("""COMPUTED_VALUE"""),45783.66666666667)</f>
        <v>45783.66667</v>
      </c>
      <c r="K338" s="1">
        <f>IFERROR(__xludf.DUMMYFUNCTION("""COMPUTED_VALUE"""),4556.58)</f>
        <v>4556.58</v>
      </c>
      <c r="M338" s="2">
        <f>IFERROR(__xludf.DUMMYFUNCTION("""COMPUTED_VALUE"""),45783.66666666667)</f>
        <v>45783.66667</v>
      </c>
      <c r="N338" s="1">
        <f>IFERROR(__xludf.DUMMYFUNCTION("""COMPUTED_VALUE"""),1.911542E7)</f>
        <v>19115420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IFERROR(__xludf.DUMMYFUNCTION("""COMPUTED_VALUE"""),4562.11)</f>
        <v>4562.11</v>
      </c>
      <c r="D339" s="2">
        <f>IFERROR(__xludf.DUMMYFUNCTION("""COMPUTED_VALUE"""),45784.66666666667)</f>
        <v>45784.66667</v>
      </c>
      <c r="E339" s="1">
        <f>IFERROR(__xludf.DUMMYFUNCTION("""COMPUTED_VALUE"""),4580.89)</f>
        <v>4580.89</v>
      </c>
      <c r="G339" s="2">
        <f>IFERROR(__xludf.DUMMYFUNCTION("""COMPUTED_VALUE"""),45784.66666666667)</f>
        <v>45784.66667</v>
      </c>
      <c r="H339" s="1">
        <f>IFERROR(__xludf.DUMMYFUNCTION("""COMPUTED_VALUE"""),4517.71)</f>
        <v>4517.71</v>
      </c>
      <c r="J339" s="2">
        <f>IFERROR(__xludf.DUMMYFUNCTION("""COMPUTED_VALUE"""),45784.66666666667)</f>
        <v>45784.66667</v>
      </c>
      <c r="K339" s="1">
        <f>IFERROR(__xludf.DUMMYFUNCTION("""COMPUTED_VALUE"""),4542.85)</f>
        <v>4542.85</v>
      </c>
      <c r="M339" s="2">
        <f>IFERROR(__xludf.DUMMYFUNCTION("""COMPUTED_VALUE"""),45784.66666666667)</f>
        <v>45784.66667</v>
      </c>
      <c r="N339" s="1">
        <f>IFERROR(__xludf.DUMMYFUNCTION("""COMPUTED_VALUE"""),2.1037526E7)</f>
        <v>21037526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IFERROR(__xludf.DUMMYFUNCTION("""COMPUTED_VALUE"""),4588.42)</f>
        <v>4588.42</v>
      </c>
      <c r="D340" s="2">
        <f>IFERROR(__xludf.DUMMYFUNCTION("""COMPUTED_VALUE"""),45785.66666666667)</f>
        <v>45785.66667</v>
      </c>
      <c r="E340" s="1">
        <f>IFERROR(__xludf.DUMMYFUNCTION("""COMPUTED_VALUE"""),4699.26)</f>
        <v>4699.26</v>
      </c>
      <c r="G340" s="2">
        <f>IFERROR(__xludf.DUMMYFUNCTION("""COMPUTED_VALUE"""),45785.66666666667)</f>
        <v>45785.66667</v>
      </c>
      <c r="H340" s="1">
        <f>IFERROR(__xludf.DUMMYFUNCTION("""COMPUTED_VALUE"""),4588.42)</f>
        <v>4588.42</v>
      </c>
      <c r="J340" s="2">
        <f>IFERROR(__xludf.DUMMYFUNCTION("""COMPUTED_VALUE"""),45785.66666666667)</f>
        <v>45785.66667</v>
      </c>
      <c r="K340" s="1">
        <f>IFERROR(__xludf.DUMMYFUNCTION("""COMPUTED_VALUE"""),4653.37)</f>
        <v>4653.37</v>
      </c>
      <c r="M340" s="2">
        <f>IFERROR(__xludf.DUMMYFUNCTION("""COMPUTED_VALUE"""),45785.66666666667)</f>
        <v>45785.66667</v>
      </c>
      <c r="N340" s="1">
        <f>IFERROR(__xludf.DUMMYFUNCTION("""COMPUTED_VALUE"""),3.2222565E7)</f>
        <v>32222565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IFERROR(__xludf.DUMMYFUNCTION("""COMPUTED_VALUE"""),4662.46)</f>
        <v>4662.46</v>
      </c>
      <c r="D341" s="2">
        <f>IFERROR(__xludf.DUMMYFUNCTION("""COMPUTED_VALUE"""),45786.66666666667)</f>
        <v>45786.66667</v>
      </c>
      <c r="E341" s="1">
        <f>IFERROR(__xludf.DUMMYFUNCTION("""COMPUTED_VALUE"""),4684.71)</f>
        <v>4684.71</v>
      </c>
      <c r="G341" s="2">
        <f>IFERROR(__xludf.DUMMYFUNCTION("""COMPUTED_VALUE"""),45786.66666666667)</f>
        <v>45786.66667</v>
      </c>
      <c r="H341" s="1">
        <f>IFERROR(__xludf.DUMMYFUNCTION("""COMPUTED_VALUE"""),4645.51)</f>
        <v>4645.51</v>
      </c>
      <c r="J341" s="2">
        <f>IFERROR(__xludf.DUMMYFUNCTION("""COMPUTED_VALUE"""),45786.66666666667)</f>
        <v>45786.66667</v>
      </c>
      <c r="K341" s="1">
        <f>IFERROR(__xludf.DUMMYFUNCTION("""COMPUTED_VALUE"""),4667.73)</f>
        <v>4667.73</v>
      </c>
      <c r="M341" s="2">
        <f>IFERROR(__xludf.DUMMYFUNCTION("""COMPUTED_VALUE"""),45786.66666666667)</f>
        <v>45786.66667</v>
      </c>
      <c r="N341" s="1">
        <f>IFERROR(__xludf.DUMMYFUNCTION("""COMPUTED_VALUE"""),1.9989791E7)</f>
        <v>19989791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IFERROR(__xludf.DUMMYFUNCTION("""COMPUTED_VALUE"""),4842.5)</f>
        <v>4842.5</v>
      </c>
      <c r="D342" s="2">
        <f>IFERROR(__xludf.DUMMYFUNCTION("""COMPUTED_VALUE"""),45789.66666666667)</f>
        <v>45789.66667</v>
      </c>
      <c r="E342" s="1">
        <f>IFERROR(__xludf.DUMMYFUNCTION("""COMPUTED_VALUE"""),4914.9)</f>
        <v>4914.9</v>
      </c>
      <c r="G342" s="2">
        <f>IFERROR(__xludf.DUMMYFUNCTION("""COMPUTED_VALUE"""),45789.66666666667)</f>
        <v>45789.66667</v>
      </c>
      <c r="H342" s="1">
        <f>IFERROR(__xludf.DUMMYFUNCTION("""COMPUTED_VALUE"""),4824.71)</f>
        <v>4824.71</v>
      </c>
      <c r="J342" s="2">
        <f>IFERROR(__xludf.DUMMYFUNCTION("""COMPUTED_VALUE"""),45789.66666666667)</f>
        <v>45789.66667</v>
      </c>
      <c r="K342" s="1">
        <f>IFERROR(__xludf.DUMMYFUNCTION("""COMPUTED_VALUE"""),4859.79)</f>
        <v>4859.79</v>
      </c>
      <c r="M342" s="2">
        <f>IFERROR(__xludf.DUMMYFUNCTION("""COMPUTED_VALUE"""),45789.66666666667)</f>
        <v>45789.66667</v>
      </c>
      <c r="N342" s="1">
        <f>IFERROR(__xludf.DUMMYFUNCTION("""COMPUTED_VALUE"""),3.5217681E7)</f>
        <v>35217681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IFERROR(__xludf.DUMMYFUNCTION("""COMPUTED_VALUE"""),4894.24)</f>
        <v>4894.24</v>
      </c>
      <c r="D343" s="2">
        <f>IFERROR(__xludf.DUMMYFUNCTION("""COMPUTED_VALUE"""),45790.66666666667)</f>
        <v>45790.66667</v>
      </c>
      <c r="E343" s="1">
        <f>IFERROR(__xludf.DUMMYFUNCTION("""COMPUTED_VALUE"""),4961.45)</f>
        <v>4961.45</v>
      </c>
      <c r="G343" s="2">
        <f>IFERROR(__xludf.DUMMYFUNCTION("""COMPUTED_VALUE"""),45790.66666666667)</f>
        <v>45790.66667</v>
      </c>
      <c r="H343" s="1">
        <f>IFERROR(__xludf.DUMMYFUNCTION("""COMPUTED_VALUE"""),4889.24)</f>
        <v>4889.24</v>
      </c>
      <c r="J343" s="2">
        <f>IFERROR(__xludf.DUMMYFUNCTION("""COMPUTED_VALUE"""),45790.66666666667)</f>
        <v>45790.66667</v>
      </c>
      <c r="K343" s="1">
        <f>IFERROR(__xludf.DUMMYFUNCTION("""COMPUTED_VALUE"""),4936.23)</f>
        <v>4936.23</v>
      </c>
      <c r="M343" s="2">
        <f>IFERROR(__xludf.DUMMYFUNCTION("""COMPUTED_VALUE"""),45790.66666666667)</f>
        <v>45790.66667</v>
      </c>
      <c r="N343" s="1">
        <f>IFERROR(__xludf.DUMMYFUNCTION("""COMPUTED_VALUE"""),3.3405483E7)</f>
        <v>33405483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IFERROR(__xludf.DUMMYFUNCTION("""COMPUTED_VALUE"""),4923.52)</f>
        <v>4923.52</v>
      </c>
      <c r="D344" s="2">
        <f>IFERROR(__xludf.DUMMYFUNCTION("""COMPUTED_VALUE"""),45791.66666666667)</f>
        <v>45791.66667</v>
      </c>
      <c r="E344" s="1">
        <f>IFERROR(__xludf.DUMMYFUNCTION("""COMPUTED_VALUE"""),4929.39)</f>
        <v>4929.39</v>
      </c>
      <c r="G344" s="2">
        <f>IFERROR(__xludf.DUMMYFUNCTION("""COMPUTED_VALUE"""),45791.66666666667)</f>
        <v>45791.66667</v>
      </c>
      <c r="H344" s="1">
        <f>IFERROR(__xludf.DUMMYFUNCTION("""COMPUTED_VALUE"""),4894.23)</f>
        <v>4894.23</v>
      </c>
      <c r="J344" s="2">
        <f>IFERROR(__xludf.DUMMYFUNCTION("""COMPUTED_VALUE"""),45791.66666666667)</f>
        <v>45791.66667</v>
      </c>
      <c r="K344" s="1">
        <f>IFERROR(__xludf.DUMMYFUNCTION("""COMPUTED_VALUE"""),4906.06)</f>
        <v>4906.06</v>
      </c>
      <c r="M344" s="2">
        <f>IFERROR(__xludf.DUMMYFUNCTION("""COMPUTED_VALUE"""),45791.66666666667)</f>
        <v>45791.66667</v>
      </c>
      <c r="N344" s="1">
        <f>IFERROR(__xludf.DUMMYFUNCTION("""COMPUTED_VALUE"""),2.7452455E7)</f>
        <v>27452455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IFERROR(__xludf.DUMMYFUNCTION("""COMPUTED_VALUE"""),4952.91)</f>
        <v>4952.91</v>
      </c>
      <c r="D345" s="2">
        <f>IFERROR(__xludf.DUMMYFUNCTION("""COMPUTED_VALUE"""),45792.66666666667)</f>
        <v>45792.66667</v>
      </c>
      <c r="E345" s="1">
        <f>IFERROR(__xludf.DUMMYFUNCTION("""COMPUTED_VALUE"""),5002.53)</f>
        <v>5002.53</v>
      </c>
      <c r="G345" s="2">
        <f>IFERROR(__xludf.DUMMYFUNCTION("""COMPUTED_VALUE"""),45792.66666666667)</f>
        <v>45792.66667</v>
      </c>
      <c r="H345" s="1">
        <f>IFERROR(__xludf.DUMMYFUNCTION("""COMPUTED_VALUE"""),4936.24)</f>
        <v>4936.24</v>
      </c>
      <c r="J345" s="2">
        <f>IFERROR(__xludf.DUMMYFUNCTION("""COMPUTED_VALUE"""),45792.66666666667)</f>
        <v>45792.66667</v>
      </c>
      <c r="K345" s="1">
        <f>IFERROR(__xludf.DUMMYFUNCTION("""COMPUTED_VALUE"""),4966.28)</f>
        <v>4966.28</v>
      </c>
      <c r="M345" s="2">
        <f>IFERROR(__xludf.DUMMYFUNCTION("""COMPUTED_VALUE"""),45792.66666666667)</f>
        <v>45792.66667</v>
      </c>
      <c r="N345" s="1">
        <f>IFERROR(__xludf.DUMMYFUNCTION("""COMPUTED_VALUE"""),3.5319249E7)</f>
        <v>35319249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IFERROR(__xludf.DUMMYFUNCTION("""COMPUTED_VALUE"""),4965.74)</f>
        <v>4965.74</v>
      </c>
      <c r="D346" s="2">
        <f>IFERROR(__xludf.DUMMYFUNCTION("""COMPUTED_VALUE"""),45793.66666666667)</f>
        <v>45793.66667</v>
      </c>
      <c r="E346" s="1">
        <f>IFERROR(__xludf.DUMMYFUNCTION("""COMPUTED_VALUE"""),5055.71)</f>
        <v>5055.71</v>
      </c>
      <c r="G346" s="2">
        <f>IFERROR(__xludf.DUMMYFUNCTION("""COMPUTED_VALUE"""),45793.66666666667)</f>
        <v>45793.66667</v>
      </c>
      <c r="H346" s="1">
        <f>IFERROR(__xludf.DUMMYFUNCTION("""COMPUTED_VALUE"""),4961.01)</f>
        <v>4961.01</v>
      </c>
      <c r="J346" s="2">
        <f>IFERROR(__xludf.DUMMYFUNCTION("""COMPUTED_VALUE"""),45793.66666666667)</f>
        <v>45793.66667</v>
      </c>
      <c r="K346" s="1">
        <f>IFERROR(__xludf.DUMMYFUNCTION("""COMPUTED_VALUE"""),5043.99)</f>
        <v>5043.99</v>
      </c>
      <c r="M346" s="2">
        <f>IFERROR(__xludf.DUMMYFUNCTION("""COMPUTED_VALUE"""),45793.66666666667)</f>
        <v>45793.66667</v>
      </c>
      <c r="N346" s="1">
        <f>IFERROR(__xludf.DUMMYFUNCTION("""COMPUTED_VALUE"""),3.5007962E7)</f>
        <v>35007962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IFERROR(__xludf.DUMMYFUNCTION("""COMPUTED_VALUE"""),5015.02)</f>
        <v>5015.02</v>
      </c>
      <c r="D347" s="2">
        <f>IFERROR(__xludf.DUMMYFUNCTION("""COMPUTED_VALUE"""),45796.66666666667)</f>
        <v>45796.66667</v>
      </c>
      <c r="E347" s="1">
        <f>IFERROR(__xludf.DUMMYFUNCTION("""COMPUTED_VALUE"""),5050.59)</f>
        <v>5050.59</v>
      </c>
      <c r="G347" s="2">
        <f>IFERROR(__xludf.DUMMYFUNCTION("""COMPUTED_VALUE"""),45796.66666666667)</f>
        <v>45796.66667</v>
      </c>
      <c r="H347" s="1">
        <f>IFERROR(__xludf.DUMMYFUNCTION("""COMPUTED_VALUE"""),4972.28)</f>
        <v>4972.28</v>
      </c>
      <c r="J347" s="2">
        <f>IFERROR(__xludf.DUMMYFUNCTION("""COMPUTED_VALUE"""),45796.66666666667)</f>
        <v>45796.66667</v>
      </c>
      <c r="K347" s="1">
        <f>IFERROR(__xludf.DUMMYFUNCTION("""COMPUTED_VALUE"""),5040.42)</f>
        <v>5040.42</v>
      </c>
      <c r="M347" s="2">
        <f>IFERROR(__xludf.DUMMYFUNCTION("""COMPUTED_VALUE"""),45796.66666666667)</f>
        <v>45796.66667</v>
      </c>
      <c r="N347" s="1">
        <f>IFERROR(__xludf.DUMMYFUNCTION("""COMPUTED_VALUE"""),2.2469953E7)</f>
        <v>22469953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IFERROR(__xludf.DUMMYFUNCTION("""COMPUTED_VALUE"""),5024.45)</f>
        <v>5024.45</v>
      </c>
      <c r="D348" s="2">
        <f>IFERROR(__xludf.DUMMYFUNCTION("""COMPUTED_VALUE"""),45797.66666666667)</f>
        <v>45797.66667</v>
      </c>
      <c r="E348" s="1">
        <f>IFERROR(__xludf.DUMMYFUNCTION("""COMPUTED_VALUE"""),5034.52)</f>
        <v>5034.52</v>
      </c>
      <c r="G348" s="2">
        <f>IFERROR(__xludf.DUMMYFUNCTION("""COMPUTED_VALUE"""),45797.66666666667)</f>
        <v>45797.66667</v>
      </c>
      <c r="H348" s="1">
        <f>IFERROR(__xludf.DUMMYFUNCTION("""COMPUTED_VALUE"""),4978.38)</f>
        <v>4978.38</v>
      </c>
      <c r="J348" s="2">
        <f>IFERROR(__xludf.DUMMYFUNCTION("""COMPUTED_VALUE"""),45797.66666666667)</f>
        <v>45797.66667</v>
      </c>
      <c r="K348" s="1">
        <f>IFERROR(__xludf.DUMMYFUNCTION("""COMPUTED_VALUE"""),4999.81)</f>
        <v>4999.81</v>
      </c>
      <c r="M348" s="2">
        <f>IFERROR(__xludf.DUMMYFUNCTION("""COMPUTED_VALUE"""),45797.66666666667)</f>
        <v>45797.66667</v>
      </c>
      <c r="N348" s="1">
        <f>IFERROR(__xludf.DUMMYFUNCTION("""COMPUTED_VALUE"""),2.0232177E7)</f>
        <v>20232177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IFERROR(__xludf.DUMMYFUNCTION("""COMPUTED_VALUE"""),4960.48)</f>
        <v>4960.48</v>
      </c>
      <c r="D349" s="2">
        <f>IFERROR(__xludf.DUMMYFUNCTION("""COMPUTED_VALUE"""),45798.66666666667)</f>
        <v>45798.66667</v>
      </c>
      <c r="E349" s="1">
        <f>IFERROR(__xludf.DUMMYFUNCTION("""COMPUTED_VALUE"""),4970.35)</f>
        <v>4970.35</v>
      </c>
      <c r="G349" s="2">
        <f>IFERROR(__xludf.DUMMYFUNCTION("""COMPUTED_VALUE"""),45798.66666666667)</f>
        <v>45798.66667</v>
      </c>
      <c r="H349" s="1">
        <f>IFERROR(__xludf.DUMMYFUNCTION("""COMPUTED_VALUE"""),4881.38)</f>
        <v>4881.38</v>
      </c>
      <c r="J349" s="2">
        <f>IFERROR(__xludf.DUMMYFUNCTION("""COMPUTED_VALUE"""),45798.66666666667)</f>
        <v>45798.66667</v>
      </c>
      <c r="K349" s="1">
        <f>IFERROR(__xludf.DUMMYFUNCTION("""COMPUTED_VALUE"""),4885.26)</f>
        <v>4885.26</v>
      </c>
      <c r="M349" s="2">
        <f>IFERROR(__xludf.DUMMYFUNCTION("""COMPUTED_VALUE"""),45798.66666666667)</f>
        <v>45798.66667</v>
      </c>
      <c r="N349" s="1">
        <f>IFERROR(__xludf.DUMMYFUNCTION("""COMPUTED_VALUE"""),1.7594248E7)</f>
        <v>17594248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IFERROR(__xludf.DUMMYFUNCTION("""COMPUTED_VALUE"""),4878.02)</f>
        <v>4878.02</v>
      </c>
      <c r="D350" s="2">
        <f>IFERROR(__xludf.DUMMYFUNCTION("""COMPUTED_VALUE"""),45799.66666666667)</f>
        <v>45799.66667</v>
      </c>
      <c r="E350" s="1">
        <f>IFERROR(__xludf.DUMMYFUNCTION("""COMPUTED_VALUE"""),4928.84)</f>
        <v>4928.84</v>
      </c>
      <c r="G350" s="2">
        <f>IFERROR(__xludf.DUMMYFUNCTION("""COMPUTED_VALUE"""),45799.66666666667)</f>
        <v>45799.66667</v>
      </c>
      <c r="H350" s="1">
        <f>IFERROR(__xludf.DUMMYFUNCTION("""COMPUTED_VALUE"""),4854.82)</f>
        <v>4854.82</v>
      </c>
      <c r="J350" s="2">
        <f>IFERROR(__xludf.DUMMYFUNCTION("""COMPUTED_VALUE"""),45799.66666666667)</f>
        <v>45799.66667</v>
      </c>
      <c r="K350" s="1">
        <f>IFERROR(__xludf.DUMMYFUNCTION("""COMPUTED_VALUE"""),4899.49)</f>
        <v>4899.49</v>
      </c>
      <c r="M350" s="2">
        <f>IFERROR(__xludf.DUMMYFUNCTION("""COMPUTED_VALUE"""),45799.66666666667)</f>
        <v>45799.66667</v>
      </c>
      <c r="N350" s="1">
        <f>IFERROR(__xludf.DUMMYFUNCTION("""COMPUTED_VALUE"""),2.5272705E7)</f>
        <v>25272705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IFERROR(__xludf.DUMMYFUNCTION("""COMPUTED_VALUE"""),4828.61)</f>
        <v>4828.61</v>
      </c>
      <c r="D351" s="2">
        <f>IFERROR(__xludf.DUMMYFUNCTION("""COMPUTED_VALUE"""),45800.66666666667)</f>
        <v>45800.66667</v>
      </c>
      <c r="E351" s="1">
        <f>IFERROR(__xludf.DUMMYFUNCTION("""COMPUTED_VALUE"""),4875.55)</f>
        <v>4875.55</v>
      </c>
      <c r="G351" s="2">
        <f>IFERROR(__xludf.DUMMYFUNCTION("""COMPUTED_VALUE"""),45800.66666666667)</f>
        <v>45800.66667</v>
      </c>
      <c r="H351" s="1">
        <f>IFERROR(__xludf.DUMMYFUNCTION("""COMPUTED_VALUE"""),4822.46)</f>
        <v>4822.46</v>
      </c>
      <c r="J351" s="2">
        <f>IFERROR(__xludf.DUMMYFUNCTION("""COMPUTED_VALUE"""),45800.66666666667)</f>
        <v>45800.66667</v>
      </c>
      <c r="K351" s="1">
        <f>IFERROR(__xludf.DUMMYFUNCTION("""COMPUTED_VALUE"""),4855.28)</f>
        <v>4855.28</v>
      </c>
      <c r="M351" s="2">
        <f>IFERROR(__xludf.DUMMYFUNCTION("""COMPUTED_VALUE"""),45800.66666666667)</f>
        <v>45800.66667</v>
      </c>
      <c r="N351" s="1">
        <f>IFERROR(__xludf.DUMMYFUNCTION("""COMPUTED_VALUE"""),2.6675925E7)</f>
        <v>26675925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IFERROR(__xludf.DUMMYFUNCTION("""COMPUTED_VALUE"""),4865.64)</f>
        <v>4865.64</v>
      </c>
      <c r="D352" s="2">
        <f>IFERROR(__xludf.DUMMYFUNCTION("""COMPUTED_VALUE"""),45804.66666666667)</f>
        <v>45804.66667</v>
      </c>
      <c r="E352" s="1">
        <f>IFERROR(__xludf.DUMMYFUNCTION("""COMPUTED_VALUE"""),4947.74)</f>
        <v>4947.74</v>
      </c>
      <c r="G352" s="2">
        <f>IFERROR(__xludf.DUMMYFUNCTION("""COMPUTED_VALUE"""),45804.66666666667)</f>
        <v>45804.66667</v>
      </c>
      <c r="H352" s="1">
        <f>IFERROR(__xludf.DUMMYFUNCTION("""COMPUTED_VALUE"""),4865.64)</f>
        <v>4865.64</v>
      </c>
      <c r="J352" s="2">
        <f>IFERROR(__xludf.DUMMYFUNCTION("""COMPUTED_VALUE"""),45804.66666666667)</f>
        <v>45804.66667</v>
      </c>
      <c r="K352" s="1">
        <f>IFERROR(__xludf.DUMMYFUNCTION("""COMPUTED_VALUE"""),4933.63)</f>
        <v>4933.63</v>
      </c>
      <c r="M352" s="2">
        <f>IFERROR(__xludf.DUMMYFUNCTION("""COMPUTED_VALUE"""),45804.66666666667)</f>
        <v>45804.66667</v>
      </c>
      <c r="N352" s="1">
        <f>IFERROR(__xludf.DUMMYFUNCTION("""COMPUTED_VALUE"""),3.5792982E7)</f>
        <v>35792982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IFERROR(__xludf.DUMMYFUNCTION("""COMPUTED_VALUE"""),4942.45)</f>
        <v>4942.45</v>
      </c>
      <c r="D353" s="2">
        <f>IFERROR(__xludf.DUMMYFUNCTION("""COMPUTED_VALUE"""),45805.66666666667)</f>
        <v>45805.66667</v>
      </c>
      <c r="E353" s="1">
        <f>IFERROR(__xludf.DUMMYFUNCTION("""COMPUTED_VALUE"""),4946.62)</f>
        <v>4946.62</v>
      </c>
      <c r="G353" s="2">
        <f>IFERROR(__xludf.DUMMYFUNCTION("""COMPUTED_VALUE"""),45805.66666666667)</f>
        <v>45805.66667</v>
      </c>
      <c r="H353" s="1">
        <f>IFERROR(__xludf.DUMMYFUNCTION("""COMPUTED_VALUE"""),4898.32)</f>
        <v>4898.32</v>
      </c>
      <c r="J353" s="2">
        <f>IFERROR(__xludf.DUMMYFUNCTION("""COMPUTED_VALUE"""),45805.66666666667)</f>
        <v>45805.66667</v>
      </c>
      <c r="K353" s="1">
        <f>IFERROR(__xludf.DUMMYFUNCTION("""COMPUTED_VALUE"""),4903.71)</f>
        <v>4903.71</v>
      </c>
      <c r="M353" s="2">
        <f>IFERROR(__xludf.DUMMYFUNCTION("""COMPUTED_VALUE"""),45805.66666666667)</f>
        <v>45805.66667</v>
      </c>
      <c r="N353" s="1">
        <f>IFERROR(__xludf.DUMMYFUNCTION("""COMPUTED_VALUE"""),2.3292769E7)</f>
        <v>23292769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IFERROR(__xludf.DUMMYFUNCTION("""COMPUTED_VALUE"""),4917.27)</f>
        <v>4917.27</v>
      </c>
      <c r="D354" s="2">
        <f>IFERROR(__xludf.DUMMYFUNCTION("""COMPUTED_VALUE"""),45806.66666666667)</f>
        <v>45806.66667</v>
      </c>
      <c r="E354" s="1">
        <f>IFERROR(__xludf.DUMMYFUNCTION("""COMPUTED_VALUE"""),4935.52)</f>
        <v>4935.52</v>
      </c>
      <c r="G354" s="2">
        <f>IFERROR(__xludf.DUMMYFUNCTION("""COMPUTED_VALUE"""),45806.66666666667)</f>
        <v>45806.66667</v>
      </c>
      <c r="H354" s="1">
        <f>IFERROR(__xludf.DUMMYFUNCTION("""COMPUTED_VALUE"""),4877.92)</f>
        <v>4877.92</v>
      </c>
      <c r="J354" s="2">
        <f>IFERROR(__xludf.DUMMYFUNCTION("""COMPUTED_VALUE"""),45806.66666666667)</f>
        <v>45806.66667</v>
      </c>
      <c r="K354" s="1">
        <f>IFERROR(__xludf.DUMMYFUNCTION("""COMPUTED_VALUE"""),4906.67)</f>
        <v>4906.67</v>
      </c>
      <c r="M354" s="2">
        <f>IFERROR(__xludf.DUMMYFUNCTION("""COMPUTED_VALUE"""),45806.66666666667)</f>
        <v>45806.66667</v>
      </c>
      <c r="N354" s="1">
        <f>IFERROR(__xludf.DUMMYFUNCTION("""COMPUTED_VALUE"""),3.0176468E7)</f>
        <v>30176468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IFERROR(__xludf.DUMMYFUNCTION("""COMPUTED_VALUE"""),4921.95)</f>
        <v>4921.95</v>
      </c>
      <c r="D355" s="2">
        <f>IFERROR(__xludf.DUMMYFUNCTION("""COMPUTED_VALUE"""),45807.66666666667)</f>
        <v>45807.66667</v>
      </c>
      <c r="E355" s="1">
        <f>IFERROR(__xludf.DUMMYFUNCTION("""COMPUTED_VALUE"""),4925.13)</f>
        <v>4925.13</v>
      </c>
      <c r="G355" s="2">
        <f>IFERROR(__xludf.DUMMYFUNCTION("""COMPUTED_VALUE"""),45807.66666666667)</f>
        <v>45807.66667</v>
      </c>
      <c r="H355" s="1">
        <f>IFERROR(__xludf.DUMMYFUNCTION("""COMPUTED_VALUE"""),4875.55)</f>
        <v>4875.55</v>
      </c>
      <c r="J355" s="2">
        <f>IFERROR(__xludf.DUMMYFUNCTION("""COMPUTED_VALUE"""),45807.66666666667)</f>
        <v>45807.66667</v>
      </c>
      <c r="K355" s="1">
        <f>IFERROR(__xludf.DUMMYFUNCTION("""COMPUTED_VALUE"""),4883.62)</f>
        <v>4883.62</v>
      </c>
      <c r="M355" s="2">
        <f>IFERROR(__xludf.DUMMYFUNCTION("""COMPUTED_VALUE"""),45807.66666666667)</f>
        <v>45807.66667</v>
      </c>
      <c r="N355" s="1">
        <f>IFERROR(__xludf.DUMMYFUNCTION("""COMPUTED_VALUE"""),4.8086253E7)</f>
        <v>48086253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IFERROR(__xludf.DUMMYFUNCTION("""COMPUTED_VALUE"""),4877.03)</f>
        <v>4877.03</v>
      </c>
      <c r="D356" s="2">
        <f>IFERROR(__xludf.DUMMYFUNCTION("""COMPUTED_VALUE"""),45810.66666666667)</f>
        <v>45810.66667</v>
      </c>
      <c r="E356" s="1">
        <f>IFERROR(__xludf.DUMMYFUNCTION("""COMPUTED_VALUE"""),4877.03)</f>
        <v>4877.03</v>
      </c>
      <c r="G356" s="2">
        <f>IFERROR(__xludf.DUMMYFUNCTION("""COMPUTED_VALUE"""),45810.66666666667)</f>
        <v>45810.66667</v>
      </c>
      <c r="H356" s="1">
        <f>IFERROR(__xludf.DUMMYFUNCTION("""COMPUTED_VALUE"""),4802.58)</f>
        <v>4802.58</v>
      </c>
      <c r="J356" s="2">
        <f>IFERROR(__xludf.DUMMYFUNCTION("""COMPUTED_VALUE"""),45810.66666666667)</f>
        <v>45810.66667</v>
      </c>
      <c r="K356" s="1">
        <f>IFERROR(__xludf.DUMMYFUNCTION("""COMPUTED_VALUE"""),4848.25)</f>
        <v>4848.25</v>
      </c>
      <c r="M356" s="2">
        <f>IFERROR(__xludf.DUMMYFUNCTION("""COMPUTED_VALUE"""),45810.66666666667)</f>
        <v>45810.66667</v>
      </c>
      <c r="N356" s="1">
        <f>IFERROR(__xludf.DUMMYFUNCTION("""COMPUTED_VALUE"""),3.0259625E7)</f>
        <v>30259625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IFERROR(__xludf.DUMMYFUNCTION("""COMPUTED_VALUE"""),4850.27)</f>
        <v>4850.27</v>
      </c>
      <c r="D357" s="2">
        <f>IFERROR(__xludf.DUMMYFUNCTION("""COMPUTED_VALUE"""),45811.66666666667)</f>
        <v>45811.66667</v>
      </c>
      <c r="E357" s="1">
        <f>IFERROR(__xludf.DUMMYFUNCTION("""COMPUTED_VALUE"""),4924.81)</f>
        <v>4924.81</v>
      </c>
      <c r="G357" s="2">
        <f>IFERROR(__xludf.DUMMYFUNCTION("""COMPUTED_VALUE"""),45811.66666666667)</f>
        <v>45811.66667</v>
      </c>
      <c r="H357" s="1">
        <f>IFERROR(__xludf.DUMMYFUNCTION("""COMPUTED_VALUE"""),4845.7)</f>
        <v>4845.7</v>
      </c>
      <c r="J357" s="2">
        <f>IFERROR(__xludf.DUMMYFUNCTION("""COMPUTED_VALUE"""),45811.66666666667)</f>
        <v>45811.66667</v>
      </c>
      <c r="K357" s="1">
        <f>IFERROR(__xludf.DUMMYFUNCTION("""COMPUTED_VALUE"""),4918.52)</f>
        <v>4918.52</v>
      </c>
      <c r="M357" s="2">
        <f>IFERROR(__xludf.DUMMYFUNCTION("""COMPUTED_VALUE"""),45811.66666666667)</f>
        <v>45811.66667</v>
      </c>
      <c r="N357" s="1">
        <f>IFERROR(__xludf.DUMMYFUNCTION("""COMPUTED_VALUE"""),2.839313E7)</f>
        <v>28393130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IFERROR(__xludf.DUMMYFUNCTION("""COMPUTED_VALUE"""),4927.39)</f>
        <v>4927.39</v>
      </c>
      <c r="D358" s="2">
        <f>IFERROR(__xludf.DUMMYFUNCTION("""COMPUTED_VALUE"""),45812.66666666667)</f>
        <v>45812.66667</v>
      </c>
      <c r="E358" s="1">
        <f>IFERROR(__xludf.DUMMYFUNCTION("""COMPUTED_VALUE"""),4943.11)</f>
        <v>4943.11</v>
      </c>
      <c r="G358" s="2">
        <f>IFERROR(__xludf.DUMMYFUNCTION("""COMPUTED_VALUE"""),45812.66666666667)</f>
        <v>45812.66667</v>
      </c>
      <c r="H358" s="1">
        <f>IFERROR(__xludf.DUMMYFUNCTION("""COMPUTED_VALUE"""),4893.56)</f>
        <v>4893.56</v>
      </c>
      <c r="J358" s="2">
        <f>IFERROR(__xludf.DUMMYFUNCTION("""COMPUTED_VALUE"""),45812.66666666667)</f>
        <v>45812.66667</v>
      </c>
      <c r="K358" s="1">
        <f>IFERROR(__xludf.DUMMYFUNCTION("""COMPUTED_VALUE"""),4893.56)</f>
        <v>4893.56</v>
      </c>
      <c r="M358" s="2">
        <f>IFERROR(__xludf.DUMMYFUNCTION("""COMPUTED_VALUE"""),45812.66666666667)</f>
        <v>45812.66667</v>
      </c>
      <c r="N358" s="1">
        <f>IFERROR(__xludf.DUMMYFUNCTION("""COMPUTED_VALUE"""),2.0383473E7)</f>
        <v>20383473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IFERROR(__xludf.DUMMYFUNCTION("""COMPUTED_VALUE"""),4905.31)</f>
        <v>4905.31</v>
      </c>
      <c r="D359" s="2">
        <f>IFERROR(__xludf.DUMMYFUNCTION("""COMPUTED_VALUE"""),45813.66666666667)</f>
        <v>45813.66667</v>
      </c>
      <c r="E359" s="1">
        <f>IFERROR(__xludf.DUMMYFUNCTION("""COMPUTED_VALUE"""),4936.41)</f>
        <v>4936.41</v>
      </c>
      <c r="G359" s="2">
        <f>IFERROR(__xludf.DUMMYFUNCTION("""COMPUTED_VALUE"""),45813.66666666667)</f>
        <v>45813.66667</v>
      </c>
      <c r="H359" s="1">
        <f>IFERROR(__xludf.DUMMYFUNCTION("""COMPUTED_VALUE"""),4870.81)</f>
        <v>4870.81</v>
      </c>
      <c r="J359" s="2">
        <f>IFERROR(__xludf.DUMMYFUNCTION("""COMPUTED_VALUE"""),45813.66666666667)</f>
        <v>45813.66667</v>
      </c>
      <c r="K359" s="1">
        <f>IFERROR(__xludf.DUMMYFUNCTION("""COMPUTED_VALUE"""),4904.12)</f>
        <v>4904.12</v>
      </c>
      <c r="M359" s="2">
        <f>IFERROR(__xludf.DUMMYFUNCTION("""COMPUTED_VALUE"""),45813.66666666667)</f>
        <v>45813.66667</v>
      </c>
      <c r="N359" s="1">
        <f>IFERROR(__xludf.DUMMYFUNCTION("""COMPUTED_VALUE"""),3.1834948E7)</f>
        <v>31834948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IFERROR(__xludf.DUMMYFUNCTION("""COMPUTED_VALUE"""),4968.5)</f>
        <v>4968.5</v>
      </c>
      <c r="D360" s="2">
        <f>IFERROR(__xludf.DUMMYFUNCTION("""COMPUTED_VALUE"""),45814.66666666667)</f>
        <v>45814.66667</v>
      </c>
      <c r="E360" s="1">
        <f>IFERROR(__xludf.DUMMYFUNCTION("""COMPUTED_VALUE"""),5014.81)</f>
        <v>5014.81</v>
      </c>
      <c r="G360" s="2">
        <f>IFERROR(__xludf.DUMMYFUNCTION("""COMPUTED_VALUE"""),45814.66666666667)</f>
        <v>45814.66667</v>
      </c>
      <c r="H360" s="1">
        <f>IFERROR(__xludf.DUMMYFUNCTION("""COMPUTED_VALUE"""),4956.26)</f>
        <v>4956.26</v>
      </c>
      <c r="J360" s="2">
        <f>IFERROR(__xludf.DUMMYFUNCTION("""COMPUTED_VALUE"""),45814.66666666667)</f>
        <v>45814.66667</v>
      </c>
      <c r="K360" s="1">
        <f>IFERROR(__xludf.DUMMYFUNCTION("""COMPUTED_VALUE"""),4962.97)</f>
        <v>4962.97</v>
      </c>
      <c r="M360" s="2">
        <f>IFERROR(__xludf.DUMMYFUNCTION("""COMPUTED_VALUE"""),45814.66666666667)</f>
        <v>45814.66667</v>
      </c>
      <c r="N360" s="1">
        <f>IFERROR(__xludf.DUMMYFUNCTION("""COMPUTED_VALUE"""),2.3591539E7)</f>
        <v>23591539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IFERROR(__xludf.DUMMYFUNCTION("""COMPUTED_VALUE"""),4973.11)</f>
        <v>4973.11</v>
      </c>
      <c r="D361" s="2">
        <f>IFERROR(__xludf.DUMMYFUNCTION("""COMPUTED_VALUE"""),45817.66666666667)</f>
        <v>45817.66667</v>
      </c>
      <c r="E361" s="1">
        <f>IFERROR(__xludf.DUMMYFUNCTION("""COMPUTED_VALUE"""),5033.03)</f>
        <v>5033.03</v>
      </c>
      <c r="G361" s="2">
        <f>IFERROR(__xludf.DUMMYFUNCTION("""COMPUTED_VALUE"""),45817.66666666667)</f>
        <v>45817.66667</v>
      </c>
      <c r="H361" s="1">
        <f>IFERROR(__xludf.DUMMYFUNCTION("""COMPUTED_VALUE"""),4971.82)</f>
        <v>4971.82</v>
      </c>
      <c r="J361" s="2">
        <f>IFERROR(__xludf.DUMMYFUNCTION("""COMPUTED_VALUE"""),45817.66666666667)</f>
        <v>45817.66667</v>
      </c>
      <c r="K361" s="1">
        <f>IFERROR(__xludf.DUMMYFUNCTION("""COMPUTED_VALUE"""),4997.88)</f>
        <v>4997.88</v>
      </c>
      <c r="M361" s="2">
        <f>IFERROR(__xludf.DUMMYFUNCTION("""COMPUTED_VALUE"""),45817.66666666667)</f>
        <v>45817.66667</v>
      </c>
      <c r="N361" s="1">
        <f>IFERROR(__xludf.DUMMYFUNCTION("""COMPUTED_VALUE"""),2.2755141E7)</f>
        <v>22755141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IFERROR(__xludf.DUMMYFUNCTION("""COMPUTED_VALUE"""),5005.36)</f>
        <v>5005.36</v>
      </c>
      <c r="D362" s="2">
        <f>IFERROR(__xludf.DUMMYFUNCTION("""COMPUTED_VALUE"""),45818.66666666667)</f>
        <v>45818.66667</v>
      </c>
      <c r="E362" s="1">
        <f>IFERROR(__xludf.DUMMYFUNCTION("""COMPUTED_VALUE"""),5007.43)</f>
        <v>5007.43</v>
      </c>
      <c r="G362" s="2">
        <f>IFERROR(__xludf.DUMMYFUNCTION("""COMPUTED_VALUE"""),45818.66666666667)</f>
        <v>45818.66667</v>
      </c>
      <c r="H362" s="1">
        <f>IFERROR(__xludf.DUMMYFUNCTION("""COMPUTED_VALUE"""),4951.88)</f>
        <v>4951.88</v>
      </c>
      <c r="J362" s="2">
        <f>IFERROR(__xludf.DUMMYFUNCTION("""COMPUTED_VALUE"""),45818.66666666667)</f>
        <v>45818.66667</v>
      </c>
      <c r="K362" s="1">
        <f>IFERROR(__xludf.DUMMYFUNCTION("""COMPUTED_VALUE"""),4988.31)</f>
        <v>4988.31</v>
      </c>
      <c r="M362" s="2">
        <f>IFERROR(__xludf.DUMMYFUNCTION("""COMPUTED_VALUE"""),45818.66666666667)</f>
        <v>45818.66667</v>
      </c>
      <c r="N362" s="1">
        <f>IFERROR(__xludf.DUMMYFUNCTION("""COMPUTED_VALUE"""),2.7817654E7)</f>
        <v>27817654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IFERROR(__xludf.DUMMYFUNCTION("""COMPUTED_VALUE"""),5008.08)</f>
        <v>5008.08</v>
      </c>
      <c r="D363" s="2">
        <f>IFERROR(__xludf.DUMMYFUNCTION("""COMPUTED_VALUE"""),45819.66666666667)</f>
        <v>45819.66667</v>
      </c>
      <c r="E363" s="1">
        <f>IFERROR(__xludf.DUMMYFUNCTION("""COMPUTED_VALUE"""),5026.87)</f>
        <v>5026.87</v>
      </c>
      <c r="G363" s="2">
        <f>IFERROR(__xludf.DUMMYFUNCTION("""COMPUTED_VALUE"""),45819.66666666667)</f>
        <v>45819.66667</v>
      </c>
      <c r="H363" s="1">
        <f>IFERROR(__xludf.DUMMYFUNCTION("""COMPUTED_VALUE"""),4967.05)</f>
        <v>4967.05</v>
      </c>
      <c r="J363" s="2">
        <f>IFERROR(__xludf.DUMMYFUNCTION("""COMPUTED_VALUE"""),45819.66666666667)</f>
        <v>45819.66667</v>
      </c>
      <c r="K363" s="1">
        <f>IFERROR(__xludf.DUMMYFUNCTION("""COMPUTED_VALUE"""),5013.62)</f>
        <v>5013.62</v>
      </c>
      <c r="M363" s="2">
        <f>IFERROR(__xludf.DUMMYFUNCTION("""COMPUTED_VALUE"""),45819.66666666667)</f>
        <v>45819.66667</v>
      </c>
      <c r="N363" s="1">
        <f>IFERROR(__xludf.DUMMYFUNCTION("""COMPUTED_VALUE"""),2.2879651E7)</f>
        <v>22879651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IFERROR(__xludf.DUMMYFUNCTION("""COMPUTED_VALUE"""),4982.87)</f>
        <v>4982.87</v>
      </c>
      <c r="D364" s="2">
        <f>IFERROR(__xludf.DUMMYFUNCTION("""COMPUTED_VALUE"""),45820.66666666667)</f>
        <v>45820.66667</v>
      </c>
      <c r="E364" s="1">
        <f>IFERROR(__xludf.DUMMYFUNCTION("""COMPUTED_VALUE"""),5001.13)</f>
        <v>5001.13</v>
      </c>
      <c r="G364" s="2">
        <f>IFERROR(__xludf.DUMMYFUNCTION("""COMPUTED_VALUE"""),45820.66666666667)</f>
        <v>45820.66667</v>
      </c>
      <c r="H364" s="1">
        <f>IFERROR(__xludf.DUMMYFUNCTION("""COMPUTED_VALUE"""),4952.66)</f>
        <v>4952.66</v>
      </c>
      <c r="J364" s="2">
        <f>IFERROR(__xludf.DUMMYFUNCTION("""COMPUTED_VALUE"""),45820.66666666667)</f>
        <v>45820.66667</v>
      </c>
      <c r="K364" s="1">
        <f>IFERROR(__xludf.DUMMYFUNCTION("""COMPUTED_VALUE"""),4988.24)</f>
        <v>4988.24</v>
      </c>
      <c r="M364" s="2">
        <f>IFERROR(__xludf.DUMMYFUNCTION("""COMPUTED_VALUE"""),45820.66666666667)</f>
        <v>45820.66667</v>
      </c>
      <c r="N364" s="1">
        <f>IFERROR(__xludf.DUMMYFUNCTION("""COMPUTED_VALUE"""),1.7677586E7)</f>
        <v>17677586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IFERROR(__xludf.DUMMYFUNCTION("""COMPUTED_VALUE"""),4966.55)</f>
        <v>4966.55</v>
      </c>
      <c r="D365" s="2">
        <f>IFERROR(__xludf.DUMMYFUNCTION("""COMPUTED_VALUE"""),45821.66666666667)</f>
        <v>45821.66667</v>
      </c>
      <c r="E365" s="1">
        <f>IFERROR(__xludf.DUMMYFUNCTION("""COMPUTED_VALUE"""),4978.57)</f>
        <v>4978.57</v>
      </c>
      <c r="G365" s="2">
        <f>IFERROR(__xludf.DUMMYFUNCTION("""COMPUTED_VALUE"""),45821.66666666667)</f>
        <v>45821.66667</v>
      </c>
      <c r="H365" s="1">
        <f>IFERROR(__xludf.DUMMYFUNCTION("""COMPUTED_VALUE"""),4903.96)</f>
        <v>4903.96</v>
      </c>
      <c r="J365" s="2">
        <f>IFERROR(__xludf.DUMMYFUNCTION("""COMPUTED_VALUE"""),45821.66666666667)</f>
        <v>45821.66667</v>
      </c>
      <c r="K365" s="1">
        <f>IFERROR(__xludf.DUMMYFUNCTION("""COMPUTED_VALUE"""),4920.35)</f>
        <v>4920.35</v>
      </c>
      <c r="M365" s="2">
        <f>IFERROR(__xludf.DUMMYFUNCTION("""COMPUTED_VALUE"""),45821.66666666667)</f>
        <v>45821.66667</v>
      </c>
      <c r="N365" s="1">
        <f>IFERROR(__xludf.DUMMYFUNCTION("""COMPUTED_VALUE"""),2.7769965E7)</f>
        <v>27769965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IFERROR(__xludf.DUMMYFUNCTION("""COMPUTED_VALUE"""),4969.46)</f>
        <v>4969.46</v>
      </c>
      <c r="D366" s="2">
        <f>IFERROR(__xludf.DUMMYFUNCTION("""COMPUTED_VALUE"""),45824.66666666667)</f>
        <v>45824.66667</v>
      </c>
      <c r="E366" s="1">
        <f>IFERROR(__xludf.DUMMYFUNCTION("""COMPUTED_VALUE"""),5025.32)</f>
        <v>5025.32</v>
      </c>
      <c r="G366" s="2">
        <f>IFERROR(__xludf.DUMMYFUNCTION("""COMPUTED_VALUE"""),45824.66666666667)</f>
        <v>45824.66667</v>
      </c>
      <c r="H366" s="1">
        <f>IFERROR(__xludf.DUMMYFUNCTION("""COMPUTED_VALUE"""),4955.84)</f>
        <v>4955.84</v>
      </c>
      <c r="J366" s="2">
        <f>IFERROR(__xludf.DUMMYFUNCTION("""COMPUTED_VALUE"""),45824.66666666667)</f>
        <v>45824.66667</v>
      </c>
      <c r="K366" s="1">
        <f>IFERROR(__xludf.DUMMYFUNCTION("""COMPUTED_VALUE"""),5003.52)</f>
        <v>5003.52</v>
      </c>
      <c r="M366" s="2">
        <f>IFERROR(__xludf.DUMMYFUNCTION("""COMPUTED_VALUE"""),45824.66666666667)</f>
        <v>45824.66667</v>
      </c>
      <c r="N366" s="1">
        <f>IFERROR(__xludf.DUMMYFUNCTION("""COMPUTED_VALUE"""),2.6916428E7)</f>
        <v>26916428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IFERROR(__xludf.DUMMYFUNCTION("""COMPUTED_VALUE"""),4982.21)</f>
        <v>4982.21</v>
      </c>
      <c r="D367" s="2">
        <f>IFERROR(__xludf.DUMMYFUNCTION("""COMPUTED_VALUE"""),45825.66666666667)</f>
        <v>45825.66667</v>
      </c>
      <c r="E367" s="1">
        <f>IFERROR(__xludf.DUMMYFUNCTION("""COMPUTED_VALUE"""),4999.55)</f>
        <v>4999.55</v>
      </c>
      <c r="G367" s="2">
        <f>IFERROR(__xludf.DUMMYFUNCTION("""COMPUTED_VALUE"""),45825.66666666667)</f>
        <v>45825.66667</v>
      </c>
      <c r="H367" s="1">
        <f>IFERROR(__xludf.DUMMYFUNCTION("""COMPUTED_VALUE"""),4939.39)</f>
        <v>4939.39</v>
      </c>
      <c r="J367" s="2">
        <f>IFERROR(__xludf.DUMMYFUNCTION("""COMPUTED_VALUE"""),45825.66666666667)</f>
        <v>45825.66667</v>
      </c>
      <c r="K367" s="1">
        <f>IFERROR(__xludf.DUMMYFUNCTION("""COMPUTED_VALUE"""),4945.79)</f>
        <v>4945.79</v>
      </c>
      <c r="M367" s="2">
        <f>IFERROR(__xludf.DUMMYFUNCTION("""COMPUTED_VALUE"""),45825.66666666667)</f>
        <v>45825.66667</v>
      </c>
      <c r="N367" s="1">
        <f>IFERROR(__xludf.DUMMYFUNCTION("""COMPUTED_VALUE"""),3.0943714E7)</f>
        <v>30943714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IFERROR(__xludf.DUMMYFUNCTION("""COMPUTED_VALUE"""),4941.42)</f>
        <v>4941.42</v>
      </c>
      <c r="D368" s="2">
        <f>IFERROR(__xludf.DUMMYFUNCTION("""COMPUTED_VALUE"""),45826.66666666667)</f>
        <v>45826.66667</v>
      </c>
      <c r="E368" s="1">
        <f>IFERROR(__xludf.DUMMYFUNCTION("""COMPUTED_VALUE"""),5011.67)</f>
        <v>5011.67</v>
      </c>
      <c r="G368" s="2">
        <f>IFERROR(__xludf.DUMMYFUNCTION("""COMPUTED_VALUE"""),45826.66666666667)</f>
        <v>45826.66667</v>
      </c>
      <c r="H368" s="1">
        <f>IFERROR(__xludf.DUMMYFUNCTION("""COMPUTED_VALUE"""),4933.92)</f>
        <v>4933.92</v>
      </c>
      <c r="J368" s="2">
        <f>IFERROR(__xludf.DUMMYFUNCTION("""COMPUTED_VALUE"""),45826.66666666667)</f>
        <v>45826.66667</v>
      </c>
      <c r="K368" s="1">
        <f>IFERROR(__xludf.DUMMYFUNCTION("""COMPUTED_VALUE"""),4959.52)</f>
        <v>4959.52</v>
      </c>
      <c r="M368" s="2">
        <f>IFERROR(__xludf.DUMMYFUNCTION("""COMPUTED_VALUE"""),45826.66666666667)</f>
        <v>45826.66667</v>
      </c>
      <c r="N368" s="1">
        <f>IFERROR(__xludf.DUMMYFUNCTION("""COMPUTED_VALUE"""),2.5982301E7)</f>
        <v>25982301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IFERROR(__xludf.DUMMYFUNCTION("""COMPUTED_VALUE"""),4979.02)</f>
        <v>4979.02</v>
      </c>
      <c r="D369" s="2">
        <f>IFERROR(__xludf.DUMMYFUNCTION("""COMPUTED_VALUE"""),45828.66666666667)</f>
        <v>45828.66667</v>
      </c>
      <c r="E369" s="1">
        <f>IFERROR(__xludf.DUMMYFUNCTION("""COMPUTED_VALUE"""),5005.85)</f>
        <v>5005.85</v>
      </c>
      <c r="G369" s="2">
        <f>IFERROR(__xludf.DUMMYFUNCTION("""COMPUTED_VALUE"""),45828.66666666667)</f>
        <v>45828.66667</v>
      </c>
      <c r="H369" s="1">
        <f>IFERROR(__xludf.DUMMYFUNCTION("""COMPUTED_VALUE"""),4933.88)</f>
        <v>4933.88</v>
      </c>
      <c r="J369" s="2">
        <f>IFERROR(__xludf.DUMMYFUNCTION("""COMPUTED_VALUE"""),45828.66666666667)</f>
        <v>45828.66667</v>
      </c>
      <c r="K369" s="1">
        <f>IFERROR(__xludf.DUMMYFUNCTION("""COMPUTED_VALUE"""),4950.53)</f>
        <v>4950.53</v>
      </c>
      <c r="M369" s="2">
        <f>IFERROR(__xludf.DUMMYFUNCTION("""COMPUTED_VALUE"""),45828.66666666667)</f>
        <v>45828.66667</v>
      </c>
      <c r="N369" s="1">
        <f>IFERROR(__xludf.DUMMYFUNCTION("""COMPUTED_VALUE"""),7.9758181E7)</f>
        <v>79758181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IFERROR(__xludf.DUMMYFUNCTION("""COMPUTED_VALUE"""),4941.12)</f>
        <v>4941.12</v>
      </c>
      <c r="D370" s="2">
        <f>IFERROR(__xludf.DUMMYFUNCTION("""COMPUTED_VALUE"""),45831.66666666667)</f>
        <v>45831.66667</v>
      </c>
      <c r="E370" s="1">
        <f>IFERROR(__xludf.DUMMYFUNCTION("""COMPUTED_VALUE"""),4995.59)</f>
        <v>4995.59</v>
      </c>
      <c r="G370" s="2">
        <f>IFERROR(__xludf.DUMMYFUNCTION("""COMPUTED_VALUE"""),45831.66666666667)</f>
        <v>45831.66667</v>
      </c>
      <c r="H370" s="1">
        <f>IFERROR(__xludf.DUMMYFUNCTION("""COMPUTED_VALUE"""),4869.2)</f>
        <v>4869.2</v>
      </c>
      <c r="J370" s="2">
        <f>IFERROR(__xludf.DUMMYFUNCTION("""COMPUTED_VALUE"""),45831.66666666667)</f>
        <v>45831.66667</v>
      </c>
      <c r="K370" s="1">
        <f>IFERROR(__xludf.DUMMYFUNCTION("""COMPUTED_VALUE"""),4971.48)</f>
        <v>4971.48</v>
      </c>
      <c r="M370" s="2">
        <f>IFERROR(__xludf.DUMMYFUNCTION("""COMPUTED_VALUE"""),45831.66666666667)</f>
        <v>45831.66667</v>
      </c>
      <c r="N370" s="1">
        <f>IFERROR(__xludf.DUMMYFUNCTION("""COMPUTED_VALUE"""),3.8731196E7)</f>
        <v>38731196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IFERROR(__xludf.DUMMYFUNCTION("""COMPUTED_VALUE"""),5007.66)</f>
        <v>5007.66</v>
      </c>
      <c r="D371" s="2">
        <f>IFERROR(__xludf.DUMMYFUNCTION("""COMPUTED_VALUE"""),45832.66666666667)</f>
        <v>45832.66667</v>
      </c>
      <c r="E371" s="1">
        <f>IFERROR(__xludf.DUMMYFUNCTION("""COMPUTED_VALUE"""),5046.98)</f>
        <v>5046.98</v>
      </c>
      <c r="G371" s="2">
        <f>IFERROR(__xludf.DUMMYFUNCTION("""COMPUTED_VALUE"""),45832.66666666667)</f>
        <v>45832.66667</v>
      </c>
      <c r="H371" s="1">
        <f>IFERROR(__xludf.DUMMYFUNCTION("""COMPUTED_VALUE"""),4968.35)</f>
        <v>4968.35</v>
      </c>
      <c r="J371" s="2">
        <f>IFERROR(__xludf.DUMMYFUNCTION("""COMPUTED_VALUE"""),45832.66666666667)</f>
        <v>45832.66667</v>
      </c>
      <c r="K371" s="1">
        <f>IFERROR(__xludf.DUMMYFUNCTION("""COMPUTED_VALUE"""),5040.52)</f>
        <v>5040.52</v>
      </c>
      <c r="M371" s="2">
        <f>IFERROR(__xludf.DUMMYFUNCTION("""COMPUTED_VALUE"""),45832.66666666667)</f>
        <v>45832.66667</v>
      </c>
      <c r="N371" s="1">
        <f>IFERROR(__xludf.DUMMYFUNCTION("""COMPUTED_VALUE"""),2.8301554E7)</f>
        <v>28301554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IFERROR(__xludf.DUMMYFUNCTION("""COMPUTED_VALUE"""),5041.33)</f>
        <v>5041.33</v>
      </c>
      <c r="D372" s="2">
        <f>IFERROR(__xludf.DUMMYFUNCTION("""COMPUTED_VALUE"""),45833.66666666667)</f>
        <v>45833.66667</v>
      </c>
      <c r="E372" s="1">
        <f>IFERROR(__xludf.DUMMYFUNCTION("""COMPUTED_VALUE"""),5041.33)</f>
        <v>5041.33</v>
      </c>
      <c r="G372" s="2">
        <f>IFERROR(__xludf.DUMMYFUNCTION("""COMPUTED_VALUE"""),45833.66666666667)</f>
        <v>45833.66667</v>
      </c>
      <c r="H372" s="1">
        <f>IFERROR(__xludf.DUMMYFUNCTION("""COMPUTED_VALUE"""),4967.26)</f>
        <v>4967.26</v>
      </c>
      <c r="J372" s="2">
        <f>IFERROR(__xludf.DUMMYFUNCTION("""COMPUTED_VALUE"""),45833.66666666667)</f>
        <v>45833.66667</v>
      </c>
      <c r="K372" s="1">
        <f>IFERROR(__xludf.DUMMYFUNCTION("""COMPUTED_VALUE"""),4998.07)</f>
        <v>4998.07</v>
      </c>
      <c r="M372" s="2">
        <f>IFERROR(__xludf.DUMMYFUNCTION("""COMPUTED_VALUE"""),45833.66666666667)</f>
        <v>45833.66667</v>
      </c>
      <c r="N372" s="1">
        <f>IFERROR(__xludf.DUMMYFUNCTION("""COMPUTED_VALUE"""),2.6419952E7)</f>
        <v>26419952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IFERROR(__xludf.DUMMYFUNCTION("""COMPUTED_VALUE"""),5010.13)</f>
        <v>5010.13</v>
      </c>
      <c r="D373" s="2">
        <f>IFERROR(__xludf.DUMMYFUNCTION("""COMPUTED_VALUE"""),45834.66666666667)</f>
        <v>45834.66667</v>
      </c>
      <c r="E373" s="1">
        <f>IFERROR(__xludf.DUMMYFUNCTION("""COMPUTED_VALUE"""),5084.41)</f>
        <v>5084.41</v>
      </c>
      <c r="G373" s="2">
        <f>IFERROR(__xludf.DUMMYFUNCTION("""COMPUTED_VALUE"""),45834.66666666667)</f>
        <v>45834.66667</v>
      </c>
      <c r="H373" s="1">
        <f>IFERROR(__xludf.DUMMYFUNCTION("""COMPUTED_VALUE"""),5009.52)</f>
        <v>5009.52</v>
      </c>
      <c r="J373" s="2">
        <f>IFERROR(__xludf.DUMMYFUNCTION("""COMPUTED_VALUE"""),45834.66666666667)</f>
        <v>45834.66667</v>
      </c>
      <c r="K373" s="1">
        <f>IFERROR(__xludf.DUMMYFUNCTION("""COMPUTED_VALUE"""),5079.08)</f>
        <v>5079.08</v>
      </c>
      <c r="M373" s="2">
        <f>IFERROR(__xludf.DUMMYFUNCTION("""COMPUTED_VALUE"""),45834.66666666667)</f>
        <v>45834.66667</v>
      </c>
      <c r="N373" s="1">
        <f>IFERROR(__xludf.DUMMYFUNCTION("""COMPUTED_VALUE"""),2.9769549E7)</f>
        <v>29769549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IFERROR(__xludf.DUMMYFUNCTION("""COMPUTED_VALUE"""),5088.72)</f>
        <v>5088.72</v>
      </c>
      <c r="D374" s="2">
        <f>IFERROR(__xludf.DUMMYFUNCTION("""COMPUTED_VALUE"""),45835.66666666667)</f>
        <v>45835.66667</v>
      </c>
      <c r="E374" s="1">
        <f>IFERROR(__xludf.DUMMYFUNCTION("""COMPUTED_VALUE"""),5136.59)</f>
        <v>5136.59</v>
      </c>
      <c r="G374" s="2">
        <f>IFERROR(__xludf.DUMMYFUNCTION("""COMPUTED_VALUE"""),45835.66666666667)</f>
        <v>45835.66667</v>
      </c>
      <c r="H374" s="1">
        <f>IFERROR(__xludf.DUMMYFUNCTION("""COMPUTED_VALUE"""),5082.02)</f>
        <v>5082.02</v>
      </c>
      <c r="J374" s="2">
        <f>IFERROR(__xludf.DUMMYFUNCTION("""COMPUTED_VALUE"""),45835.66666666667)</f>
        <v>45835.66667</v>
      </c>
      <c r="K374" s="1">
        <f>IFERROR(__xludf.DUMMYFUNCTION("""COMPUTED_VALUE"""),5112.36)</f>
        <v>5112.36</v>
      </c>
      <c r="M374" s="2">
        <f>IFERROR(__xludf.DUMMYFUNCTION("""COMPUTED_VALUE"""),45835.66666666667)</f>
        <v>45835.66667</v>
      </c>
      <c r="N374" s="1">
        <f>IFERROR(__xludf.DUMMYFUNCTION("""COMPUTED_VALUE"""),4.2073822E7)</f>
        <v>42073822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IFERROR(__xludf.DUMMYFUNCTION("""COMPUTED_VALUE"""),5120.8)</f>
        <v>5120.8</v>
      </c>
      <c r="D375" s="2">
        <f>IFERROR(__xludf.DUMMYFUNCTION("""COMPUTED_VALUE"""),45838.66666666667)</f>
        <v>45838.66667</v>
      </c>
      <c r="E375" s="1">
        <f>IFERROR(__xludf.DUMMYFUNCTION("""COMPUTED_VALUE"""),5131.95)</f>
        <v>5131.95</v>
      </c>
      <c r="G375" s="2">
        <f>IFERROR(__xludf.DUMMYFUNCTION("""COMPUTED_VALUE"""),45838.66666666667)</f>
        <v>45838.66667</v>
      </c>
      <c r="H375" s="1">
        <f>IFERROR(__xludf.DUMMYFUNCTION("""COMPUTED_VALUE"""),5096.24)</f>
        <v>5096.24</v>
      </c>
      <c r="J375" s="2">
        <f>IFERROR(__xludf.DUMMYFUNCTION("""COMPUTED_VALUE"""),45838.66666666667)</f>
        <v>45838.66667</v>
      </c>
      <c r="K375" s="1">
        <f>IFERROR(__xludf.DUMMYFUNCTION("""COMPUTED_VALUE"""),5123.85)</f>
        <v>5123.85</v>
      </c>
      <c r="M375" s="2">
        <f>IFERROR(__xludf.DUMMYFUNCTION("""COMPUTED_VALUE"""),45838.66666666667)</f>
        <v>45838.66667</v>
      </c>
      <c r="N375" s="1">
        <f>IFERROR(__xludf.DUMMYFUNCTION("""COMPUTED_VALUE"""),2.972836E7)</f>
        <v>29728360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IFERROR(__xludf.DUMMYFUNCTION("""COMPUTED_VALUE"""),5113.3)</f>
        <v>5113.3</v>
      </c>
      <c r="D376" s="2">
        <f>IFERROR(__xludf.DUMMYFUNCTION("""COMPUTED_VALUE"""),45839.66666666667)</f>
        <v>45839.66667</v>
      </c>
      <c r="E376" s="1">
        <f>IFERROR(__xludf.DUMMYFUNCTION("""COMPUTED_VALUE"""),5222.35)</f>
        <v>5222.35</v>
      </c>
      <c r="G376" s="2">
        <f>IFERROR(__xludf.DUMMYFUNCTION("""COMPUTED_VALUE"""),45839.66666666667)</f>
        <v>45839.66667</v>
      </c>
      <c r="H376" s="1">
        <f>IFERROR(__xludf.DUMMYFUNCTION("""COMPUTED_VALUE"""),5073.89)</f>
        <v>5073.89</v>
      </c>
      <c r="J376" s="2">
        <f>IFERROR(__xludf.DUMMYFUNCTION("""COMPUTED_VALUE"""),45839.66666666667)</f>
        <v>45839.66667</v>
      </c>
      <c r="K376" s="1">
        <f>IFERROR(__xludf.DUMMYFUNCTION("""COMPUTED_VALUE"""),5172.5)</f>
        <v>5172.5</v>
      </c>
      <c r="M376" s="2">
        <f>IFERROR(__xludf.DUMMYFUNCTION("""COMPUTED_VALUE"""),45839.66666666667)</f>
        <v>45839.66667</v>
      </c>
      <c r="N376" s="1">
        <f>IFERROR(__xludf.DUMMYFUNCTION("""COMPUTED_VALUE"""),6.6840071E7)</f>
        <v>66840071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IFERROR(__xludf.DUMMYFUNCTION("""COMPUTED_VALUE"""),5183.73)</f>
        <v>5183.73</v>
      </c>
      <c r="D377" s="2">
        <f>IFERROR(__xludf.DUMMYFUNCTION("""COMPUTED_VALUE"""),45840.66666666667)</f>
        <v>45840.66667</v>
      </c>
      <c r="E377" s="1">
        <f>IFERROR(__xludf.DUMMYFUNCTION("""COMPUTED_VALUE"""),5272.83)</f>
        <v>5272.83</v>
      </c>
      <c r="G377" s="2">
        <f>IFERROR(__xludf.DUMMYFUNCTION("""COMPUTED_VALUE"""),45840.66666666667)</f>
        <v>45840.66667</v>
      </c>
      <c r="H377" s="1">
        <f>IFERROR(__xludf.DUMMYFUNCTION("""COMPUTED_VALUE"""),5176.68)</f>
        <v>5176.68</v>
      </c>
      <c r="J377" s="2">
        <f>IFERROR(__xludf.DUMMYFUNCTION("""COMPUTED_VALUE"""),45840.66666666667)</f>
        <v>45840.66667</v>
      </c>
      <c r="K377" s="1">
        <f>IFERROR(__xludf.DUMMYFUNCTION("""COMPUTED_VALUE"""),5272.55)</f>
        <v>5272.55</v>
      </c>
      <c r="M377" s="2">
        <f>IFERROR(__xludf.DUMMYFUNCTION("""COMPUTED_VALUE"""),45840.66666666667)</f>
        <v>45840.66667</v>
      </c>
      <c r="N377" s="1">
        <f>IFERROR(__xludf.DUMMYFUNCTION("""COMPUTED_VALUE"""),3.4657357E7)</f>
        <v>34657357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IFERROR(__xludf.DUMMYFUNCTION("""COMPUTED_VALUE"""),5273.99)</f>
        <v>5273.99</v>
      </c>
      <c r="D378" s="2">
        <f>IFERROR(__xludf.DUMMYFUNCTION("""COMPUTED_VALUE"""),45841.54166666667)</f>
        <v>45841.54167</v>
      </c>
      <c r="E378" s="1">
        <f>IFERROR(__xludf.DUMMYFUNCTION("""COMPUTED_VALUE"""),5307.55)</f>
        <v>5307.55</v>
      </c>
      <c r="G378" s="2">
        <f>IFERROR(__xludf.DUMMYFUNCTION("""COMPUTED_VALUE"""),45841.54166666667)</f>
        <v>45841.54167</v>
      </c>
      <c r="H378" s="1">
        <f>IFERROR(__xludf.DUMMYFUNCTION("""COMPUTED_VALUE"""),5258.82)</f>
        <v>5258.82</v>
      </c>
      <c r="J378" s="2">
        <f>IFERROR(__xludf.DUMMYFUNCTION("""COMPUTED_VALUE"""),45841.54166666667)</f>
        <v>45841.54167</v>
      </c>
      <c r="K378" s="1">
        <f>IFERROR(__xludf.DUMMYFUNCTION("""COMPUTED_VALUE"""),5260.73)</f>
        <v>5260.73</v>
      </c>
      <c r="M378" s="2">
        <f>IFERROR(__xludf.DUMMYFUNCTION("""COMPUTED_VALUE"""),45841.54166666667)</f>
        <v>45841.54167</v>
      </c>
      <c r="N378" s="1">
        <f>IFERROR(__xludf.DUMMYFUNCTION("""COMPUTED_VALUE"""),2.4726234E7)</f>
        <v>24726234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IFERROR(__xludf.DUMMYFUNCTION("""COMPUTED_VALUE"""),5255.44)</f>
        <v>5255.44</v>
      </c>
      <c r="D379" s="2">
        <f>IFERROR(__xludf.DUMMYFUNCTION("""COMPUTED_VALUE"""),45845.66666666667)</f>
        <v>45845.66667</v>
      </c>
      <c r="E379" s="1">
        <f>IFERROR(__xludf.DUMMYFUNCTION("""COMPUTED_VALUE"""),5255.44)</f>
        <v>5255.44</v>
      </c>
      <c r="G379" s="2">
        <f>IFERROR(__xludf.DUMMYFUNCTION("""COMPUTED_VALUE"""),45845.66666666667)</f>
        <v>45845.66667</v>
      </c>
      <c r="H379" s="1">
        <f>IFERROR(__xludf.DUMMYFUNCTION("""COMPUTED_VALUE"""),5146.36)</f>
        <v>5146.36</v>
      </c>
      <c r="J379" s="2">
        <f>IFERROR(__xludf.DUMMYFUNCTION("""COMPUTED_VALUE"""),45845.66666666667)</f>
        <v>45845.66667</v>
      </c>
      <c r="K379" s="1">
        <f>IFERROR(__xludf.DUMMYFUNCTION("""COMPUTED_VALUE"""),5180.32)</f>
        <v>5180.32</v>
      </c>
      <c r="M379" s="2">
        <f>IFERROR(__xludf.DUMMYFUNCTION("""COMPUTED_VALUE"""),45845.66666666667)</f>
        <v>45845.66667</v>
      </c>
      <c r="N379" s="1">
        <f>IFERROR(__xludf.DUMMYFUNCTION("""COMPUTED_VALUE"""),2.7161077E7)</f>
        <v>27161077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IFERROR(__xludf.DUMMYFUNCTION("""COMPUTED_VALUE"""),5173.5)</f>
        <v>5173.5</v>
      </c>
      <c r="D380" s="2">
        <f>IFERROR(__xludf.DUMMYFUNCTION("""COMPUTED_VALUE"""),45846.66666666667)</f>
        <v>45846.66667</v>
      </c>
      <c r="E380" s="1">
        <f>IFERROR(__xludf.DUMMYFUNCTION("""COMPUTED_VALUE"""),5239.55)</f>
        <v>5239.55</v>
      </c>
      <c r="G380" s="2">
        <f>IFERROR(__xludf.DUMMYFUNCTION("""COMPUTED_VALUE"""),45846.66666666667)</f>
        <v>45846.66667</v>
      </c>
      <c r="H380" s="1">
        <f>IFERROR(__xludf.DUMMYFUNCTION("""COMPUTED_VALUE"""),5173.5)</f>
        <v>5173.5</v>
      </c>
      <c r="J380" s="2">
        <f>IFERROR(__xludf.DUMMYFUNCTION("""COMPUTED_VALUE"""),45846.66666666667)</f>
        <v>45846.66667</v>
      </c>
      <c r="K380" s="1">
        <f>IFERROR(__xludf.DUMMYFUNCTION("""COMPUTED_VALUE"""),5208.15)</f>
        <v>5208.15</v>
      </c>
      <c r="M380" s="2">
        <f>IFERROR(__xludf.DUMMYFUNCTION("""COMPUTED_VALUE"""),45846.66666666667)</f>
        <v>45846.66667</v>
      </c>
      <c r="N380" s="1">
        <f>IFERROR(__xludf.DUMMYFUNCTION("""COMPUTED_VALUE"""),4.8390802E7)</f>
        <v>48390802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IFERROR(__xludf.DUMMYFUNCTION("""COMPUTED_VALUE"""),5251.88)</f>
        <v>5251.88</v>
      </c>
      <c r="D381" s="2">
        <f>IFERROR(__xludf.DUMMYFUNCTION("""COMPUTED_VALUE"""),45847.66666666667)</f>
        <v>45847.66667</v>
      </c>
      <c r="E381" s="1">
        <f>IFERROR(__xludf.DUMMYFUNCTION("""COMPUTED_VALUE"""),5268.72)</f>
        <v>5268.72</v>
      </c>
      <c r="G381" s="2">
        <f>IFERROR(__xludf.DUMMYFUNCTION("""COMPUTED_VALUE"""),45847.66666666667)</f>
        <v>45847.66667</v>
      </c>
      <c r="H381" s="1">
        <f>IFERROR(__xludf.DUMMYFUNCTION("""COMPUTED_VALUE"""),5183.6)</f>
        <v>5183.6</v>
      </c>
      <c r="J381" s="2">
        <f>IFERROR(__xludf.DUMMYFUNCTION("""COMPUTED_VALUE"""),45847.66666666667)</f>
        <v>45847.66667</v>
      </c>
      <c r="K381" s="1">
        <f>IFERROR(__xludf.DUMMYFUNCTION("""COMPUTED_VALUE"""),5257.31)</f>
        <v>5257.31</v>
      </c>
      <c r="M381" s="2">
        <f>IFERROR(__xludf.DUMMYFUNCTION("""COMPUTED_VALUE"""),45847.66666666667)</f>
        <v>45847.66667</v>
      </c>
      <c r="N381" s="1">
        <f>IFERROR(__xludf.DUMMYFUNCTION("""COMPUTED_VALUE"""),4.8187696E7)</f>
        <v>48187696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IFERROR(__xludf.DUMMYFUNCTION("""COMPUTED_VALUE"""),5267.44)</f>
        <v>5267.44</v>
      </c>
      <c r="D382" s="2">
        <f>IFERROR(__xludf.DUMMYFUNCTION("""COMPUTED_VALUE"""),45848.66666666667)</f>
        <v>45848.66667</v>
      </c>
      <c r="E382" s="1">
        <f>IFERROR(__xludf.DUMMYFUNCTION("""COMPUTED_VALUE"""),5401.21)</f>
        <v>5401.21</v>
      </c>
      <c r="G382" s="2">
        <f>IFERROR(__xludf.DUMMYFUNCTION("""COMPUTED_VALUE"""),45848.66666666667)</f>
        <v>45848.66667</v>
      </c>
      <c r="H382" s="1">
        <f>IFERROR(__xludf.DUMMYFUNCTION("""COMPUTED_VALUE"""),5267.44)</f>
        <v>5267.44</v>
      </c>
      <c r="J382" s="2">
        <f>IFERROR(__xludf.DUMMYFUNCTION("""COMPUTED_VALUE"""),45848.66666666667)</f>
        <v>45848.66667</v>
      </c>
      <c r="K382" s="1">
        <f>IFERROR(__xludf.DUMMYFUNCTION("""COMPUTED_VALUE"""),5332.6)</f>
        <v>5332.6</v>
      </c>
      <c r="M382" s="2">
        <f>IFERROR(__xludf.DUMMYFUNCTION("""COMPUTED_VALUE"""),45848.66666666667)</f>
        <v>45848.66667</v>
      </c>
      <c r="N382" s="1">
        <f>IFERROR(__xludf.DUMMYFUNCTION("""COMPUTED_VALUE"""),3.6413102E7)</f>
        <v>36413102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IFERROR(__xludf.DUMMYFUNCTION("""COMPUTED_VALUE"""),5311.82)</f>
        <v>5311.82</v>
      </c>
      <c r="D383" s="2">
        <f>IFERROR(__xludf.DUMMYFUNCTION("""COMPUTED_VALUE"""),45849.66666666667)</f>
        <v>45849.66667</v>
      </c>
      <c r="E383" s="1">
        <f>IFERROR(__xludf.DUMMYFUNCTION("""COMPUTED_VALUE"""),5311.82)</f>
        <v>5311.82</v>
      </c>
      <c r="G383" s="2">
        <f>IFERROR(__xludf.DUMMYFUNCTION("""COMPUTED_VALUE"""),45849.66666666667)</f>
        <v>45849.66667</v>
      </c>
      <c r="H383" s="1">
        <f>IFERROR(__xludf.DUMMYFUNCTION("""COMPUTED_VALUE"""),5261.25)</f>
        <v>5261.25</v>
      </c>
      <c r="J383" s="2">
        <f>IFERROR(__xludf.DUMMYFUNCTION("""COMPUTED_VALUE"""),45849.66666666667)</f>
        <v>45849.66667</v>
      </c>
      <c r="K383" s="1">
        <f>IFERROR(__xludf.DUMMYFUNCTION("""COMPUTED_VALUE"""),5278.97)</f>
        <v>5278.97</v>
      </c>
      <c r="M383" s="2">
        <f>IFERROR(__xludf.DUMMYFUNCTION("""COMPUTED_VALUE"""),45849.66666666667)</f>
        <v>45849.66667</v>
      </c>
      <c r="N383" s="1">
        <f>IFERROR(__xludf.DUMMYFUNCTION("""COMPUTED_VALUE"""),3.2100958E7)</f>
        <v>32100958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IFERROR(__xludf.DUMMYFUNCTION("""COMPUTED_VALUE"""),5264.13)</f>
        <v>5264.13</v>
      </c>
      <c r="D384" s="2">
        <f>IFERROR(__xludf.DUMMYFUNCTION("""COMPUTED_VALUE"""),45852.66666666667)</f>
        <v>45852.66667</v>
      </c>
      <c r="E384" s="1">
        <f>IFERROR(__xludf.DUMMYFUNCTION("""COMPUTED_VALUE"""),5280.47)</f>
        <v>5280.47</v>
      </c>
      <c r="G384" s="2">
        <f>IFERROR(__xludf.DUMMYFUNCTION("""COMPUTED_VALUE"""),45852.66666666667)</f>
        <v>45852.66667</v>
      </c>
      <c r="H384" s="1">
        <f>IFERROR(__xludf.DUMMYFUNCTION("""COMPUTED_VALUE"""),5213.62)</f>
        <v>5213.62</v>
      </c>
      <c r="J384" s="2">
        <f>IFERROR(__xludf.DUMMYFUNCTION("""COMPUTED_VALUE"""),45852.66666666667)</f>
        <v>45852.66667</v>
      </c>
      <c r="K384" s="1">
        <f>IFERROR(__xludf.DUMMYFUNCTION("""COMPUTED_VALUE"""),5252.96)</f>
        <v>5252.96</v>
      </c>
      <c r="M384" s="2">
        <f>IFERROR(__xludf.DUMMYFUNCTION("""COMPUTED_VALUE"""),45852.66666666667)</f>
        <v>45852.66667</v>
      </c>
      <c r="N384" s="1">
        <f>IFERROR(__xludf.DUMMYFUNCTION("""COMPUTED_VALUE"""),3.0378747E7)</f>
        <v>30378747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IFERROR(__xludf.DUMMYFUNCTION("""COMPUTED_VALUE"""),5257.87)</f>
        <v>5257.87</v>
      </c>
      <c r="D385" s="2">
        <f>IFERROR(__xludf.DUMMYFUNCTION("""COMPUTED_VALUE"""),45853.66666666667)</f>
        <v>45853.66667</v>
      </c>
      <c r="E385" s="1">
        <f>IFERROR(__xludf.DUMMYFUNCTION("""COMPUTED_VALUE"""),5278.66)</f>
        <v>5278.66</v>
      </c>
      <c r="G385" s="2">
        <f>IFERROR(__xludf.DUMMYFUNCTION("""COMPUTED_VALUE"""),45853.66666666667)</f>
        <v>45853.66667</v>
      </c>
      <c r="H385" s="1">
        <f>IFERROR(__xludf.DUMMYFUNCTION("""COMPUTED_VALUE"""),5213.04)</f>
        <v>5213.04</v>
      </c>
      <c r="J385" s="2">
        <f>IFERROR(__xludf.DUMMYFUNCTION("""COMPUTED_VALUE"""),45853.66666666667)</f>
        <v>45853.66667</v>
      </c>
      <c r="K385" s="1">
        <f>IFERROR(__xludf.DUMMYFUNCTION("""COMPUTED_VALUE"""),5223.37)</f>
        <v>5223.37</v>
      </c>
      <c r="M385" s="2">
        <f>IFERROR(__xludf.DUMMYFUNCTION("""COMPUTED_VALUE"""),45853.66666666667)</f>
        <v>45853.66667</v>
      </c>
      <c r="N385" s="1">
        <f>IFERROR(__xludf.DUMMYFUNCTION("""COMPUTED_VALUE"""),3.564248E7)</f>
        <v>35642480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IFERROR(__xludf.DUMMYFUNCTION("""COMPUTED_VALUE"""),5222.15)</f>
        <v>5222.15</v>
      </c>
      <c r="D386" s="2">
        <f>IFERROR(__xludf.DUMMYFUNCTION("""COMPUTED_VALUE"""),45854.66666666667)</f>
        <v>45854.66667</v>
      </c>
      <c r="E386" s="1">
        <f>IFERROR(__xludf.DUMMYFUNCTION("""COMPUTED_VALUE"""),5287.0)</f>
        <v>5287</v>
      </c>
      <c r="G386" s="2">
        <f>IFERROR(__xludf.DUMMYFUNCTION("""COMPUTED_VALUE"""),45854.66666666667)</f>
        <v>45854.66667</v>
      </c>
      <c r="H386" s="1">
        <f>IFERROR(__xludf.DUMMYFUNCTION("""COMPUTED_VALUE"""),5188.43)</f>
        <v>5188.43</v>
      </c>
      <c r="J386" s="2">
        <f>IFERROR(__xludf.DUMMYFUNCTION("""COMPUTED_VALUE"""),45854.66666666667)</f>
        <v>45854.66667</v>
      </c>
      <c r="K386" s="1">
        <f>IFERROR(__xludf.DUMMYFUNCTION("""COMPUTED_VALUE"""),5283.32)</f>
        <v>5283.32</v>
      </c>
      <c r="M386" s="2">
        <f>IFERROR(__xludf.DUMMYFUNCTION("""COMPUTED_VALUE"""),45854.66666666667)</f>
        <v>45854.66667</v>
      </c>
      <c r="N386" s="1">
        <f>IFERROR(__xludf.DUMMYFUNCTION("""COMPUTED_VALUE"""),4.1851581E7)</f>
        <v>41851581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IFERROR(__xludf.DUMMYFUNCTION("""COMPUTED_VALUE"""),5280.73)</f>
        <v>5280.73</v>
      </c>
      <c r="D387" s="2">
        <f>IFERROR(__xludf.DUMMYFUNCTION("""COMPUTED_VALUE"""),45855.66666666667)</f>
        <v>45855.66667</v>
      </c>
      <c r="E387" s="1">
        <f>IFERROR(__xludf.DUMMYFUNCTION("""COMPUTED_VALUE"""),5345.12)</f>
        <v>5345.12</v>
      </c>
      <c r="G387" s="2">
        <f>IFERROR(__xludf.DUMMYFUNCTION("""COMPUTED_VALUE"""),45855.66666666667)</f>
        <v>45855.66667</v>
      </c>
      <c r="H387" s="1">
        <f>IFERROR(__xludf.DUMMYFUNCTION("""COMPUTED_VALUE"""),5241.31)</f>
        <v>5241.31</v>
      </c>
      <c r="J387" s="2">
        <f>IFERROR(__xludf.DUMMYFUNCTION("""COMPUTED_VALUE"""),45855.66666666667)</f>
        <v>45855.66667</v>
      </c>
      <c r="K387" s="1">
        <f>IFERROR(__xludf.DUMMYFUNCTION("""COMPUTED_VALUE"""),5287.48)</f>
        <v>5287.48</v>
      </c>
      <c r="M387" s="2">
        <f>IFERROR(__xludf.DUMMYFUNCTION("""COMPUTED_VALUE"""),45855.66666666667)</f>
        <v>45855.66667</v>
      </c>
      <c r="N387" s="1">
        <f>IFERROR(__xludf.DUMMYFUNCTION("""COMPUTED_VALUE"""),3.943843E7)</f>
        <v>39438430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IFERROR(__xludf.DUMMYFUNCTION("""COMPUTED_VALUE"""),5290.42)</f>
        <v>5290.42</v>
      </c>
      <c r="D388" s="2">
        <f>IFERROR(__xludf.DUMMYFUNCTION("""COMPUTED_VALUE"""),45856.66666666667)</f>
        <v>45856.66667</v>
      </c>
      <c r="E388" s="1">
        <f>IFERROR(__xludf.DUMMYFUNCTION("""COMPUTED_VALUE"""),5312.78)</f>
        <v>5312.78</v>
      </c>
      <c r="G388" s="2">
        <f>IFERROR(__xludf.DUMMYFUNCTION("""COMPUTED_VALUE"""),45856.66666666667)</f>
        <v>45856.66667</v>
      </c>
      <c r="H388" s="1">
        <f>IFERROR(__xludf.DUMMYFUNCTION("""COMPUTED_VALUE"""),5238.77)</f>
        <v>5238.77</v>
      </c>
      <c r="J388" s="2">
        <f>IFERROR(__xludf.DUMMYFUNCTION("""COMPUTED_VALUE"""),45856.66666666667)</f>
        <v>45856.66667</v>
      </c>
      <c r="K388" s="1">
        <f>IFERROR(__xludf.DUMMYFUNCTION("""COMPUTED_VALUE"""),5263.95)</f>
        <v>5263.95</v>
      </c>
      <c r="M388" s="2">
        <f>IFERROR(__xludf.DUMMYFUNCTION("""COMPUTED_VALUE"""),45856.66666666667)</f>
        <v>45856.66667</v>
      </c>
      <c r="N388" s="1">
        <f>IFERROR(__xludf.DUMMYFUNCTION("""COMPUTED_VALUE"""),2.2280116E7)</f>
        <v>22280116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IFERROR(__xludf.DUMMYFUNCTION("""COMPUTED_VALUE"""),5282.28)</f>
        <v>5282.28</v>
      </c>
      <c r="D389" s="2">
        <f>IFERROR(__xludf.DUMMYFUNCTION("""COMPUTED_VALUE"""),45859.66666666667)</f>
        <v>45859.66667</v>
      </c>
      <c r="E389" s="1">
        <f>IFERROR(__xludf.DUMMYFUNCTION("""COMPUTED_VALUE"""),5303.35)</f>
        <v>5303.35</v>
      </c>
      <c r="G389" s="2">
        <f>IFERROR(__xludf.DUMMYFUNCTION("""COMPUTED_VALUE"""),45859.66666666667)</f>
        <v>45859.66667</v>
      </c>
      <c r="H389" s="1">
        <f>IFERROR(__xludf.DUMMYFUNCTION("""COMPUTED_VALUE"""),5213.16)</f>
        <v>5213.16</v>
      </c>
      <c r="J389" s="2">
        <f>IFERROR(__xludf.DUMMYFUNCTION("""COMPUTED_VALUE"""),45859.66666666667)</f>
        <v>45859.66667</v>
      </c>
      <c r="K389" s="1">
        <f>IFERROR(__xludf.DUMMYFUNCTION("""COMPUTED_VALUE"""),5214.19)</f>
        <v>5214.19</v>
      </c>
      <c r="M389" s="2">
        <f>IFERROR(__xludf.DUMMYFUNCTION("""COMPUTED_VALUE"""),45859.66666666667)</f>
        <v>45859.66667</v>
      </c>
      <c r="N389" s="1">
        <f>IFERROR(__xludf.DUMMYFUNCTION("""COMPUTED_VALUE"""),2.3050679E7)</f>
        <v>23050679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IFERROR(__xludf.DUMMYFUNCTION("""COMPUTED_VALUE"""),5238.51)</f>
        <v>5238.51</v>
      </c>
      <c r="D390" s="2">
        <f>IFERROR(__xludf.DUMMYFUNCTION("""COMPUTED_VALUE"""),45860.66666666667)</f>
        <v>45860.66667</v>
      </c>
      <c r="E390" s="1">
        <f>IFERROR(__xludf.DUMMYFUNCTION("""COMPUTED_VALUE"""),5349.34)</f>
        <v>5349.34</v>
      </c>
      <c r="G390" s="2">
        <f>IFERROR(__xludf.DUMMYFUNCTION("""COMPUTED_VALUE"""),45860.66666666667)</f>
        <v>45860.66667</v>
      </c>
      <c r="H390" s="1">
        <f>IFERROR(__xludf.DUMMYFUNCTION("""COMPUTED_VALUE"""),5238.51)</f>
        <v>5238.51</v>
      </c>
      <c r="J390" s="2">
        <f>IFERROR(__xludf.DUMMYFUNCTION("""COMPUTED_VALUE"""),45860.66666666667)</f>
        <v>45860.66667</v>
      </c>
      <c r="K390" s="1">
        <f>IFERROR(__xludf.DUMMYFUNCTION("""COMPUTED_VALUE"""),5339.4)</f>
        <v>5339.4</v>
      </c>
      <c r="M390" s="2">
        <f>IFERROR(__xludf.DUMMYFUNCTION("""COMPUTED_VALUE"""),45860.66666666667)</f>
        <v>45860.66667</v>
      </c>
      <c r="N390" s="1">
        <f>IFERROR(__xludf.DUMMYFUNCTION("""COMPUTED_VALUE"""),4.5421886E7)</f>
        <v>45421886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IFERROR(__xludf.DUMMYFUNCTION("""COMPUTED_VALUE"""),5364.15)</f>
        <v>5364.15</v>
      </c>
      <c r="D391" s="2">
        <f>IFERROR(__xludf.DUMMYFUNCTION("""COMPUTED_VALUE"""),45861.66666666667)</f>
        <v>45861.66667</v>
      </c>
      <c r="E391" s="1">
        <f>IFERROR(__xludf.DUMMYFUNCTION("""COMPUTED_VALUE"""),5456.53)</f>
        <v>5456.53</v>
      </c>
      <c r="G391" s="2">
        <f>IFERROR(__xludf.DUMMYFUNCTION("""COMPUTED_VALUE"""),45861.66666666667)</f>
        <v>45861.66667</v>
      </c>
      <c r="H391" s="1">
        <f>IFERROR(__xludf.DUMMYFUNCTION("""COMPUTED_VALUE"""),5364.15)</f>
        <v>5364.15</v>
      </c>
      <c r="J391" s="2">
        <f>IFERROR(__xludf.DUMMYFUNCTION("""COMPUTED_VALUE"""),45861.66666666667)</f>
        <v>45861.66667</v>
      </c>
      <c r="K391" s="1">
        <f>IFERROR(__xludf.DUMMYFUNCTION("""COMPUTED_VALUE"""),5450.49)</f>
        <v>5450.49</v>
      </c>
      <c r="M391" s="2">
        <f>IFERROR(__xludf.DUMMYFUNCTION("""COMPUTED_VALUE"""),45861.66666666667)</f>
        <v>45861.66667</v>
      </c>
      <c r="N391" s="1">
        <f>IFERROR(__xludf.DUMMYFUNCTION("""COMPUTED_VALUE"""),3.754367E7)</f>
        <v>37543670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IFERROR(__xludf.DUMMYFUNCTION("""COMPUTED_VALUE"""),5437.41)</f>
        <v>5437.41</v>
      </c>
      <c r="D392" s="2">
        <f>IFERROR(__xludf.DUMMYFUNCTION("""COMPUTED_VALUE"""),45862.66666666667)</f>
        <v>45862.66667</v>
      </c>
      <c r="E392" s="1">
        <f>IFERROR(__xludf.DUMMYFUNCTION("""COMPUTED_VALUE"""),5455.64)</f>
        <v>5455.64</v>
      </c>
      <c r="G392" s="2">
        <f>IFERROR(__xludf.DUMMYFUNCTION("""COMPUTED_VALUE"""),45862.66666666667)</f>
        <v>45862.66667</v>
      </c>
      <c r="H392" s="1">
        <f>IFERROR(__xludf.DUMMYFUNCTION("""COMPUTED_VALUE"""),5399.83)</f>
        <v>5399.83</v>
      </c>
      <c r="J392" s="2">
        <f>IFERROR(__xludf.DUMMYFUNCTION("""COMPUTED_VALUE"""),45862.66666666667)</f>
        <v>45862.66667</v>
      </c>
      <c r="K392" s="1">
        <f>IFERROR(__xludf.DUMMYFUNCTION("""COMPUTED_VALUE"""),5437.07)</f>
        <v>5437.07</v>
      </c>
      <c r="M392" s="2">
        <f>IFERROR(__xludf.DUMMYFUNCTION("""COMPUTED_VALUE"""),45862.66666666667)</f>
        <v>45862.66667</v>
      </c>
      <c r="N392" s="1">
        <f>IFERROR(__xludf.DUMMYFUNCTION("""COMPUTED_VALUE"""),2.5486192E7)</f>
        <v>25486192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IFERROR(__xludf.DUMMYFUNCTION("""COMPUTED_VALUE"""),5439.09)</f>
        <v>5439.09</v>
      </c>
      <c r="D393" s="2">
        <f>IFERROR(__xludf.DUMMYFUNCTION("""COMPUTED_VALUE"""),45863.66666666667)</f>
        <v>45863.66667</v>
      </c>
      <c r="E393" s="1">
        <f>IFERROR(__xludf.DUMMYFUNCTION("""COMPUTED_VALUE"""),5479.24)</f>
        <v>5479.24</v>
      </c>
      <c r="G393" s="2">
        <f>IFERROR(__xludf.DUMMYFUNCTION("""COMPUTED_VALUE"""),45863.66666666667)</f>
        <v>45863.66667</v>
      </c>
      <c r="H393" s="1">
        <f>IFERROR(__xludf.DUMMYFUNCTION("""COMPUTED_VALUE"""),5401.19)</f>
        <v>5401.19</v>
      </c>
      <c r="J393" s="2">
        <f>IFERROR(__xludf.DUMMYFUNCTION("""COMPUTED_VALUE"""),45863.66666666667)</f>
        <v>45863.66667</v>
      </c>
      <c r="K393" s="1">
        <f>IFERROR(__xludf.DUMMYFUNCTION("""COMPUTED_VALUE"""),5470.97)</f>
        <v>5470.97</v>
      </c>
      <c r="M393" s="2">
        <f>IFERROR(__xludf.DUMMYFUNCTION("""COMPUTED_VALUE"""),45863.66666666667)</f>
        <v>45863.66667</v>
      </c>
      <c r="N393" s="1">
        <f>IFERROR(__xludf.DUMMYFUNCTION("""COMPUTED_VALUE"""),2.5386819E7)</f>
        <v>25386819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IFERROR(__xludf.DUMMYFUNCTION("""COMPUTED_VALUE"""),5465.33)</f>
        <v>5465.33</v>
      </c>
      <c r="D394" s="2">
        <f>IFERROR(__xludf.DUMMYFUNCTION("""COMPUTED_VALUE"""),45866.66666666667)</f>
        <v>45866.66667</v>
      </c>
      <c r="E394" s="1">
        <f>IFERROR(__xludf.DUMMYFUNCTION("""COMPUTED_VALUE"""),5466.98)</f>
        <v>5466.98</v>
      </c>
      <c r="G394" s="2">
        <f>IFERROR(__xludf.DUMMYFUNCTION("""COMPUTED_VALUE"""),45866.66666666667)</f>
        <v>45866.66667</v>
      </c>
      <c r="H394" s="1">
        <f>IFERROR(__xludf.DUMMYFUNCTION("""COMPUTED_VALUE"""),5430.64)</f>
        <v>5430.64</v>
      </c>
      <c r="J394" s="2">
        <f>IFERROR(__xludf.DUMMYFUNCTION("""COMPUTED_VALUE"""),45866.66666666667)</f>
        <v>45866.66667</v>
      </c>
      <c r="K394" s="1">
        <f>IFERROR(__xludf.DUMMYFUNCTION("""COMPUTED_VALUE"""),5438.6)</f>
        <v>5438.6</v>
      </c>
      <c r="M394" s="2">
        <f>IFERROR(__xludf.DUMMYFUNCTION("""COMPUTED_VALUE"""),45866.66666666667)</f>
        <v>45866.66667</v>
      </c>
      <c r="N394" s="1">
        <f>IFERROR(__xludf.DUMMYFUNCTION("""COMPUTED_VALUE"""),2.2949105E7)</f>
        <v>22949105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IFERROR(__xludf.DUMMYFUNCTION("""COMPUTED_VALUE"""),5453.96)</f>
        <v>5453.96</v>
      </c>
      <c r="D395" s="2">
        <f>IFERROR(__xludf.DUMMYFUNCTION("""COMPUTED_VALUE"""),45867.66666666667)</f>
        <v>45867.66667</v>
      </c>
      <c r="E395" s="1">
        <f>IFERROR(__xludf.DUMMYFUNCTION("""COMPUTED_VALUE"""),5460.39)</f>
        <v>5460.39</v>
      </c>
      <c r="G395" s="2">
        <f>IFERROR(__xludf.DUMMYFUNCTION("""COMPUTED_VALUE"""),45867.66666666667)</f>
        <v>45867.66667</v>
      </c>
      <c r="H395" s="1">
        <f>IFERROR(__xludf.DUMMYFUNCTION("""COMPUTED_VALUE"""),5359.29)</f>
        <v>5359.29</v>
      </c>
      <c r="J395" s="2">
        <f>IFERROR(__xludf.DUMMYFUNCTION("""COMPUTED_VALUE"""),45867.66666666667)</f>
        <v>45867.66667</v>
      </c>
      <c r="K395" s="1">
        <f>IFERROR(__xludf.DUMMYFUNCTION("""COMPUTED_VALUE"""),5403.68)</f>
        <v>5403.68</v>
      </c>
      <c r="M395" s="2">
        <f>IFERROR(__xludf.DUMMYFUNCTION("""COMPUTED_VALUE"""),45867.66666666667)</f>
        <v>45867.66667</v>
      </c>
      <c r="N395" s="1">
        <f>IFERROR(__xludf.DUMMYFUNCTION("""COMPUTED_VALUE"""),2.9084564E7)</f>
        <v>29084564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IFERROR(__xludf.DUMMYFUNCTION("""COMPUTED_VALUE"""),5405.95)</f>
        <v>5405.95</v>
      </c>
      <c r="D396" s="2">
        <f>IFERROR(__xludf.DUMMYFUNCTION("""COMPUTED_VALUE"""),45868.66666666667)</f>
        <v>45868.66667</v>
      </c>
      <c r="E396" s="1">
        <f>IFERROR(__xludf.DUMMYFUNCTION("""COMPUTED_VALUE"""),5445.68)</f>
        <v>5445.68</v>
      </c>
      <c r="G396" s="2">
        <f>IFERROR(__xludf.DUMMYFUNCTION("""COMPUTED_VALUE"""),45868.66666666667)</f>
        <v>45868.66667</v>
      </c>
      <c r="H396" s="1">
        <f>IFERROR(__xludf.DUMMYFUNCTION("""COMPUTED_VALUE"""),5366.84)</f>
        <v>5366.84</v>
      </c>
      <c r="J396" s="2">
        <f>IFERROR(__xludf.DUMMYFUNCTION("""COMPUTED_VALUE"""),45868.66666666667)</f>
        <v>45868.66667</v>
      </c>
      <c r="K396" s="1">
        <f>IFERROR(__xludf.DUMMYFUNCTION("""COMPUTED_VALUE"""),5398.67)</f>
        <v>5398.67</v>
      </c>
      <c r="M396" s="2">
        <f>IFERROR(__xludf.DUMMYFUNCTION("""COMPUTED_VALUE"""),45868.66666666667)</f>
        <v>45868.66667</v>
      </c>
      <c r="N396" s="1">
        <f>IFERROR(__xludf.DUMMYFUNCTION("""COMPUTED_VALUE"""),3.2459472E7)</f>
        <v>32459472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IFERROR(__xludf.DUMMYFUNCTION("""COMPUTED_VALUE"""),5412.28)</f>
        <v>5412.28</v>
      </c>
      <c r="D397" s="2">
        <f>IFERROR(__xludf.DUMMYFUNCTION("""COMPUTED_VALUE"""),45869.66666666667)</f>
        <v>45869.66667</v>
      </c>
      <c r="E397" s="1">
        <f>IFERROR(__xludf.DUMMYFUNCTION("""COMPUTED_VALUE"""),5506.48)</f>
        <v>5506.48</v>
      </c>
      <c r="G397" s="2">
        <f>IFERROR(__xludf.DUMMYFUNCTION("""COMPUTED_VALUE"""),45869.66666666667)</f>
        <v>45869.66667</v>
      </c>
      <c r="H397" s="1">
        <f>IFERROR(__xludf.DUMMYFUNCTION("""COMPUTED_VALUE"""),5412.28)</f>
        <v>5412.28</v>
      </c>
      <c r="J397" s="2">
        <f>IFERROR(__xludf.DUMMYFUNCTION("""COMPUTED_VALUE"""),45869.66666666667)</f>
        <v>45869.66667</v>
      </c>
      <c r="K397" s="1">
        <f>IFERROR(__xludf.DUMMYFUNCTION("""COMPUTED_VALUE"""),5481.54)</f>
        <v>5481.54</v>
      </c>
      <c r="M397" s="2">
        <f>IFERROR(__xludf.DUMMYFUNCTION("""COMPUTED_VALUE"""),45869.66666666667)</f>
        <v>45869.66667</v>
      </c>
      <c r="N397" s="1">
        <f>IFERROR(__xludf.DUMMYFUNCTION("""COMPUTED_VALUE"""),4.4700319E7)</f>
        <v>44700319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IFERROR(__xludf.DUMMYFUNCTION("""COMPUTED_VALUE"""),5405.2)</f>
        <v>5405.2</v>
      </c>
      <c r="D398" s="2">
        <f>IFERROR(__xludf.DUMMYFUNCTION("""COMPUTED_VALUE"""),45870.66666666667)</f>
        <v>45870.66667</v>
      </c>
      <c r="E398" s="1">
        <f>IFERROR(__xludf.DUMMYFUNCTION("""COMPUTED_VALUE"""),5413.25)</f>
        <v>5413.25</v>
      </c>
      <c r="G398" s="2">
        <f>IFERROR(__xludf.DUMMYFUNCTION("""COMPUTED_VALUE"""),45870.66666666667)</f>
        <v>45870.66667</v>
      </c>
      <c r="H398" s="1">
        <f>IFERROR(__xludf.DUMMYFUNCTION("""COMPUTED_VALUE"""),5302.46)</f>
        <v>5302.46</v>
      </c>
      <c r="J398" s="2">
        <f>IFERROR(__xludf.DUMMYFUNCTION("""COMPUTED_VALUE"""),45870.66666666667)</f>
        <v>45870.66667</v>
      </c>
      <c r="K398" s="1">
        <f>IFERROR(__xludf.DUMMYFUNCTION("""COMPUTED_VALUE"""),5324.56)</f>
        <v>5324.56</v>
      </c>
      <c r="M398" s="2">
        <f>IFERROR(__xludf.DUMMYFUNCTION("""COMPUTED_VALUE"""),45870.66666666667)</f>
        <v>45870.66667</v>
      </c>
      <c r="N398" s="1">
        <f>IFERROR(__xludf.DUMMYFUNCTION("""COMPUTED_VALUE"""),3.6719771E7)</f>
        <v>36719771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IFERROR(__xludf.DUMMYFUNCTION("""COMPUTED_VALUE"""),5336.95)</f>
        <v>5336.95</v>
      </c>
      <c r="D399" s="2">
        <f>IFERROR(__xludf.DUMMYFUNCTION("""COMPUTED_VALUE"""),45873.66666666667)</f>
        <v>45873.66667</v>
      </c>
      <c r="E399" s="1">
        <f>IFERROR(__xludf.DUMMYFUNCTION("""COMPUTED_VALUE"""),5415.22)</f>
        <v>5415.22</v>
      </c>
      <c r="G399" s="2">
        <f>IFERROR(__xludf.DUMMYFUNCTION("""COMPUTED_VALUE"""),45873.66666666667)</f>
        <v>45873.66667</v>
      </c>
      <c r="H399" s="1">
        <f>IFERROR(__xludf.DUMMYFUNCTION("""COMPUTED_VALUE"""),5317.17)</f>
        <v>5317.17</v>
      </c>
      <c r="J399" s="2">
        <f>IFERROR(__xludf.DUMMYFUNCTION("""COMPUTED_VALUE"""),45873.66666666667)</f>
        <v>45873.66667</v>
      </c>
      <c r="K399" s="1">
        <f>IFERROR(__xludf.DUMMYFUNCTION("""COMPUTED_VALUE"""),5390.27)</f>
        <v>5390.27</v>
      </c>
      <c r="M399" s="2">
        <f>IFERROR(__xludf.DUMMYFUNCTION("""COMPUTED_VALUE"""),45873.66666666667)</f>
        <v>45873.66667</v>
      </c>
      <c r="N399" s="1">
        <f>IFERROR(__xludf.DUMMYFUNCTION("""COMPUTED_VALUE"""),2.3380013E7)</f>
        <v>23380013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IFERROR(__xludf.DUMMYFUNCTION("""COMPUTED_VALUE"""),5407.54)</f>
        <v>5407.54</v>
      </c>
      <c r="D400" s="2">
        <f>IFERROR(__xludf.DUMMYFUNCTION("""COMPUTED_VALUE"""),45874.66666666667)</f>
        <v>45874.66667</v>
      </c>
      <c r="E400" s="1">
        <f>IFERROR(__xludf.DUMMYFUNCTION("""COMPUTED_VALUE"""),5470.77)</f>
        <v>5470.77</v>
      </c>
      <c r="G400" s="2">
        <f>IFERROR(__xludf.DUMMYFUNCTION("""COMPUTED_VALUE"""),45874.66666666667)</f>
        <v>45874.66667</v>
      </c>
      <c r="H400" s="1">
        <f>IFERROR(__xludf.DUMMYFUNCTION("""COMPUTED_VALUE"""),5340.89)</f>
        <v>5340.89</v>
      </c>
      <c r="J400" s="2">
        <f>IFERROR(__xludf.DUMMYFUNCTION("""COMPUTED_VALUE"""),45874.66666666667)</f>
        <v>45874.66667</v>
      </c>
      <c r="K400" s="1">
        <f>IFERROR(__xludf.DUMMYFUNCTION("""COMPUTED_VALUE"""),5419.49)</f>
        <v>5419.49</v>
      </c>
      <c r="M400" s="2">
        <f>IFERROR(__xludf.DUMMYFUNCTION("""COMPUTED_VALUE"""),45874.66666666667)</f>
        <v>45874.66667</v>
      </c>
      <c r="N400" s="1">
        <f>IFERROR(__xludf.DUMMYFUNCTION("""COMPUTED_VALUE"""),3.1028284E7)</f>
        <v>31028284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IFERROR(__xludf.DUMMYFUNCTION("""COMPUTED_VALUE"""),5416.96)</f>
        <v>5416.96</v>
      </c>
      <c r="D401" s="2">
        <f>IFERROR(__xludf.DUMMYFUNCTION("""COMPUTED_VALUE"""),45875.66666666667)</f>
        <v>45875.66667</v>
      </c>
      <c r="E401" s="1">
        <f>IFERROR(__xludf.DUMMYFUNCTION("""COMPUTED_VALUE"""),5434.89)</f>
        <v>5434.89</v>
      </c>
      <c r="G401" s="2">
        <f>IFERROR(__xludf.DUMMYFUNCTION("""COMPUTED_VALUE"""),45875.66666666667)</f>
        <v>45875.66667</v>
      </c>
      <c r="H401" s="1">
        <f>IFERROR(__xludf.DUMMYFUNCTION("""COMPUTED_VALUE"""),5378.48)</f>
        <v>5378.48</v>
      </c>
      <c r="J401" s="2">
        <f>IFERROR(__xludf.DUMMYFUNCTION("""COMPUTED_VALUE"""),45875.66666666667)</f>
        <v>45875.66667</v>
      </c>
      <c r="K401" s="1">
        <f>IFERROR(__xludf.DUMMYFUNCTION("""COMPUTED_VALUE"""),5393.97)</f>
        <v>5393.97</v>
      </c>
      <c r="M401" s="2">
        <f>IFERROR(__xludf.DUMMYFUNCTION("""COMPUTED_VALUE"""),45875.66666666667)</f>
        <v>45875.66667</v>
      </c>
      <c r="N401" s="1">
        <f>IFERROR(__xludf.DUMMYFUNCTION("""COMPUTED_VALUE"""),1.9261773E7)</f>
        <v>19261773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IFERROR(__xludf.DUMMYFUNCTION("""COMPUTED_VALUE"""),5411.67)</f>
        <v>5411.67</v>
      </c>
      <c r="D402" s="2">
        <f>IFERROR(__xludf.DUMMYFUNCTION("""COMPUTED_VALUE"""),45876.66666666667)</f>
        <v>45876.66667</v>
      </c>
      <c r="E402" s="1">
        <f>IFERROR(__xludf.DUMMYFUNCTION("""COMPUTED_VALUE"""),5415.68)</f>
        <v>5415.68</v>
      </c>
      <c r="G402" s="2">
        <f>IFERROR(__xludf.DUMMYFUNCTION("""COMPUTED_VALUE"""),45876.66666666667)</f>
        <v>45876.66667</v>
      </c>
      <c r="H402" s="1">
        <f>IFERROR(__xludf.DUMMYFUNCTION("""COMPUTED_VALUE"""),5288.19)</f>
        <v>5288.19</v>
      </c>
      <c r="J402" s="2">
        <f>IFERROR(__xludf.DUMMYFUNCTION("""COMPUTED_VALUE"""),45876.66666666667)</f>
        <v>45876.66667</v>
      </c>
      <c r="K402" s="1">
        <f>IFERROR(__xludf.DUMMYFUNCTION("""COMPUTED_VALUE"""),5329.47)</f>
        <v>5329.47</v>
      </c>
      <c r="M402" s="2">
        <f>IFERROR(__xludf.DUMMYFUNCTION("""COMPUTED_VALUE"""),45876.66666666667)</f>
        <v>45876.66667</v>
      </c>
      <c r="N402" s="1">
        <f>IFERROR(__xludf.DUMMYFUNCTION("""COMPUTED_VALUE"""),1.9797295E7)</f>
        <v>19797295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IFERROR(__xludf.DUMMYFUNCTION("""COMPUTED_VALUE"""),5353.46)</f>
        <v>5353.46</v>
      </c>
      <c r="D403" s="2">
        <f>IFERROR(__xludf.DUMMYFUNCTION("""COMPUTED_VALUE"""),45877.66666666667)</f>
        <v>45877.66667</v>
      </c>
      <c r="E403" s="1">
        <f>IFERROR(__xludf.DUMMYFUNCTION("""COMPUTED_VALUE"""),5399.89)</f>
        <v>5399.89</v>
      </c>
      <c r="G403" s="2">
        <f>IFERROR(__xludf.DUMMYFUNCTION("""COMPUTED_VALUE"""),45877.66666666667)</f>
        <v>45877.66667</v>
      </c>
      <c r="H403" s="1">
        <f>IFERROR(__xludf.DUMMYFUNCTION("""COMPUTED_VALUE"""),5345.38)</f>
        <v>5345.38</v>
      </c>
      <c r="J403" s="2">
        <f>IFERROR(__xludf.DUMMYFUNCTION("""COMPUTED_VALUE"""),45877.66666666667)</f>
        <v>45877.66667</v>
      </c>
      <c r="K403" s="1">
        <f>IFERROR(__xludf.DUMMYFUNCTION("""COMPUTED_VALUE"""),5348.12)</f>
        <v>5348.12</v>
      </c>
      <c r="M403" s="2">
        <f>IFERROR(__xludf.DUMMYFUNCTION("""COMPUTED_VALUE"""),45877.66666666667)</f>
        <v>45877.66667</v>
      </c>
      <c r="N403" s="1">
        <f>IFERROR(__xludf.DUMMYFUNCTION("""COMPUTED_VALUE"""),2.0675371E7)</f>
        <v>20675371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IFERROR(__xludf.DUMMYFUNCTION("""COMPUTED_VALUE"""),5358.79)</f>
        <v>5358.79</v>
      </c>
      <c r="D404" s="2">
        <f>IFERROR(__xludf.DUMMYFUNCTION("""COMPUTED_VALUE"""),45880.66666666667)</f>
        <v>45880.66667</v>
      </c>
      <c r="E404" s="1">
        <f>IFERROR(__xludf.DUMMYFUNCTION("""COMPUTED_VALUE"""),5387.9)</f>
        <v>5387.9</v>
      </c>
      <c r="G404" s="2">
        <f>IFERROR(__xludf.DUMMYFUNCTION("""COMPUTED_VALUE"""),45880.66666666667)</f>
        <v>45880.66667</v>
      </c>
      <c r="H404" s="1">
        <f>IFERROR(__xludf.DUMMYFUNCTION("""COMPUTED_VALUE"""),5274.44)</f>
        <v>5274.44</v>
      </c>
      <c r="J404" s="2">
        <f>IFERROR(__xludf.DUMMYFUNCTION("""COMPUTED_VALUE"""),45880.66666666667)</f>
        <v>45880.66667</v>
      </c>
      <c r="K404" s="1">
        <f>IFERROR(__xludf.DUMMYFUNCTION("""COMPUTED_VALUE"""),5302.28)</f>
        <v>5302.28</v>
      </c>
      <c r="M404" s="2">
        <f>IFERROR(__xludf.DUMMYFUNCTION("""COMPUTED_VALUE"""),45880.66666666667)</f>
        <v>45880.66667</v>
      </c>
      <c r="N404" s="1">
        <f>IFERROR(__xludf.DUMMYFUNCTION("""COMPUTED_VALUE"""),1.966462E7)</f>
        <v>19664620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IFERROR(__xludf.DUMMYFUNCTION("""COMPUTED_VALUE"""),5317.53)</f>
        <v>5317.53</v>
      </c>
      <c r="D405" s="2">
        <f>IFERROR(__xludf.DUMMYFUNCTION("""COMPUTED_VALUE"""),45881.66666666667)</f>
        <v>45881.66667</v>
      </c>
      <c r="E405" s="1">
        <f>IFERROR(__xludf.DUMMYFUNCTION("""COMPUTED_VALUE"""),5388.04)</f>
        <v>5388.04</v>
      </c>
      <c r="G405" s="2">
        <f>IFERROR(__xludf.DUMMYFUNCTION("""COMPUTED_VALUE"""),45881.66666666667)</f>
        <v>45881.66667</v>
      </c>
      <c r="H405" s="1">
        <f>IFERROR(__xludf.DUMMYFUNCTION("""COMPUTED_VALUE"""),5316.97)</f>
        <v>5316.97</v>
      </c>
      <c r="J405" s="2">
        <f>IFERROR(__xludf.DUMMYFUNCTION("""COMPUTED_VALUE"""),45881.66666666667)</f>
        <v>45881.66667</v>
      </c>
      <c r="K405" s="1">
        <f>IFERROR(__xludf.DUMMYFUNCTION("""COMPUTED_VALUE"""),5355.22)</f>
        <v>5355.22</v>
      </c>
      <c r="M405" s="2">
        <f>IFERROR(__xludf.DUMMYFUNCTION("""COMPUTED_VALUE"""),45881.66666666667)</f>
        <v>45881.66667</v>
      </c>
      <c r="N405" s="1">
        <f>IFERROR(__xludf.DUMMYFUNCTION("""COMPUTED_VALUE"""),2.5032458E7)</f>
        <v>25032458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IFERROR(__xludf.DUMMYFUNCTION("""COMPUTED_VALUE"""),5369.52)</f>
        <v>5369.52</v>
      </c>
      <c r="D406" s="2">
        <f>IFERROR(__xludf.DUMMYFUNCTION("""COMPUTED_VALUE"""),45882.66666666667)</f>
        <v>45882.66667</v>
      </c>
      <c r="E406" s="1">
        <f>IFERROR(__xludf.DUMMYFUNCTION("""COMPUTED_VALUE"""),5421.21)</f>
        <v>5421.21</v>
      </c>
      <c r="G406" s="2">
        <f>IFERROR(__xludf.DUMMYFUNCTION("""COMPUTED_VALUE"""),45882.66666666667)</f>
        <v>45882.66667</v>
      </c>
      <c r="H406" s="1">
        <f>IFERROR(__xludf.DUMMYFUNCTION("""COMPUTED_VALUE"""),5346.27)</f>
        <v>5346.27</v>
      </c>
      <c r="J406" s="2">
        <f>IFERROR(__xludf.DUMMYFUNCTION("""COMPUTED_VALUE"""),45882.66666666667)</f>
        <v>45882.66667</v>
      </c>
      <c r="K406" s="1">
        <f>IFERROR(__xludf.DUMMYFUNCTION("""COMPUTED_VALUE"""),5414.36)</f>
        <v>5414.36</v>
      </c>
      <c r="M406" s="2">
        <f>IFERROR(__xludf.DUMMYFUNCTION("""COMPUTED_VALUE"""),45882.66666666667)</f>
        <v>45882.66667</v>
      </c>
      <c r="N406" s="1">
        <f>IFERROR(__xludf.DUMMYFUNCTION("""COMPUTED_VALUE"""),2.3738943E7)</f>
        <v>23738943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IFERROR(__xludf.DUMMYFUNCTION("""COMPUTED_VALUE"""),5298.74)</f>
        <v>5298.74</v>
      </c>
      <c r="D407" s="2">
        <f>IFERROR(__xludf.DUMMYFUNCTION("""COMPUTED_VALUE"""),45883.66666666667)</f>
        <v>45883.66667</v>
      </c>
      <c r="E407" s="1">
        <f>IFERROR(__xludf.DUMMYFUNCTION("""COMPUTED_VALUE"""),5326.74)</f>
        <v>5326.74</v>
      </c>
      <c r="G407" s="2">
        <f>IFERROR(__xludf.DUMMYFUNCTION("""COMPUTED_VALUE"""),45883.66666666667)</f>
        <v>45883.66667</v>
      </c>
      <c r="H407" s="1">
        <f>IFERROR(__xludf.DUMMYFUNCTION("""COMPUTED_VALUE"""),5240.24)</f>
        <v>5240.24</v>
      </c>
      <c r="J407" s="2">
        <f>IFERROR(__xludf.DUMMYFUNCTION("""COMPUTED_VALUE"""),45883.66666666667)</f>
        <v>45883.66667</v>
      </c>
      <c r="K407" s="1">
        <f>IFERROR(__xludf.DUMMYFUNCTION("""COMPUTED_VALUE"""),5314.87)</f>
        <v>5314.87</v>
      </c>
      <c r="M407" s="2">
        <f>IFERROR(__xludf.DUMMYFUNCTION("""COMPUTED_VALUE"""),45883.66666666667)</f>
        <v>45883.66667</v>
      </c>
      <c r="N407" s="1">
        <f>IFERROR(__xludf.DUMMYFUNCTION("""COMPUTED_VALUE"""),3.3018985E7)</f>
        <v>33018985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IFERROR(__xludf.DUMMYFUNCTION("""COMPUTED_VALUE"""),5315.43)</f>
        <v>5315.43</v>
      </c>
      <c r="D408" s="2">
        <f>IFERROR(__xludf.DUMMYFUNCTION("""COMPUTED_VALUE"""),45884.66666666667)</f>
        <v>45884.66667</v>
      </c>
      <c r="E408" s="1">
        <f>IFERROR(__xludf.DUMMYFUNCTION("""COMPUTED_VALUE"""),5315.43)</f>
        <v>5315.43</v>
      </c>
      <c r="G408" s="2">
        <f>IFERROR(__xludf.DUMMYFUNCTION("""COMPUTED_VALUE"""),45884.66666666667)</f>
        <v>45884.66667</v>
      </c>
      <c r="H408" s="1">
        <f>IFERROR(__xludf.DUMMYFUNCTION("""COMPUTED_VALUE"""),5261.81)</f>
        <v>5261.81</v>
      </c>
      <c r="J408" s="2">
        <f>IFERROR(__xludf.DUMMYFUNCTION("""COMPUTED_VALUE"""),45884.66666666667)</f>
        <v>45884.66667</v>
      </c>
      <c r="K408" s="1">
        <f>IFERROR(__xludf.DUMMYFUNCTION("""COMPUTED_VALUE"""),5270.55)</f>
        <v>5270.55</v>
      </c>
      <c r="M408" s="2">
        <f>IFERROR(__xludf.DUMMYFUNCTION("""COMPUTED_VALUE"""),45884.66666666667)</f>
        <v>45884.66667</v>
      </c>
      <c r="N408" s="1">
        <f>IFERROR(__xludf.DUMMYFUNCTION("""COMPUTED_VALUE"""),2.1389316E7)</f>
        <v>21389316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IFERROR(__xludf.DUMMYFUNCTION("""COMPUTED_VALUE"""),5270.15)</f>
        <v>5270.15</v>
      </c>
      <c r="D409" s="2">
        <f>IFERROR(__xludf.DUMMYFUNCTION("""COMPUTED_VALUE"""),45887.66666666667)</f>
        <v>45887.66667</v>
      </c>
      <c r="E409" s="1">
        <f>IFERROR(__xludf.DUMMYFUNCTION("""COMPUTED_VALUE"""),5312.28)</f>
        <v>5312.28</v>
      </c>
      <c r="G409" s="2">
        <f>IFERROR(__xludf.DUMMYFUNCTION("""COMPUTED_VALUE"""),45887.66666666667)</f>
        <v>45887.66667</v>
      </c>
      <c r="H409" s="1">
        <f>IFERROR(__xludf.DUMMYFUNCTION("""COMPUTED_VALUE"""),5235.7)</f>
        <v>5235.7</v>
      </c>
      <c r="J409" s="2">
        <f>IFERROR(__xludf.DUMMYFUNCTION("""COMPUTED_VALUE"""),45887.66666666667)</f>
        <v>45887.66667</v>
      </c>
      <c r="K409" s="1">
        <f>IFERROR(__xludf.DUMMYFUNCTION("""COMPUTED_VALUE"""),5309.78)</f>
        <v>5309.78</v>
      </c>
      <c r="M409" s="2">
        <f>IFERROR(__xludf.DUMMYFUNCTION("""COMPUTED_VALUE"""),45887.66666666667)</f>
        <v>45887.66667</v>
      </c>
      <c r="N409" s="1">
        <f>IFERROR(__xludf.DUMMYFUNCTION("""COMPUTED_VALUE"""),1.9382524E7)</f>
        <v>19382524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IFERROR(__xludf.DUMMYFUNCTION("""COMPUTED_VALUE"""),5340.14)</f>
        <v>5340.14</v>
      </c>
      <c r="D410" s="2">
        <f>IFERROR(__xludf.DUMMYFUNCTION("""COMPUTED_VALUE"""),45888.66666666667)</f>
        <v>45888.66667</v>
      </c>
      <c r="E410" s="1">
        <f>IFERROR(__xludf.DUMMYFUNCTION("""COMPUTED_VALUE"""),5404.44)</f>
        <v>5404.44</v>
      </c>
      <c r="G410" s="2">
        <f>IFERROR(__xludf.DUMMYFUNCTION("""COMPUTED_VALUE"""),45888.66666666667)</f>
        <v>45888.66667</v>
      </c>
      <c r="H410" s="1">
        <f>IFERROR(__xludf.DUMMYFUNCTION("""COMPUTED_VALUE"""),5312.39)</f>
        <v>5312.39</v>
      </c>
      <c r="J410" s="2">
        <f>IFERROR(__xludf.DUMMYFUNCTION("""COMPUTED_VALUE"""),45888.66666666667)</f>
        <v>45888.66667</v>
      </c>
      <c r="K410" s="1">
        <f>IFERROR(__xludf.DUMMYFUNCTION("""COMPUTED_VALUE"""),5334.63)</f>
        <v>5334.63</v>
      </c>
      <c r="M410" s="2">
        <f>IFERROR(__xludf.DUMMYFUNCTION("""COMPUTED_VALUE"""),45888.66666666667)</f>
        <v>45888.66667</v>
      </c>
      <c r="N410" s="1">
        <f>IFERROR(__xludf.DUMMYFUNCTION("""COMPUTED_VALUE"""),2.0468066E7)</f>
        <v>20468066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IFERROR(__xludf.DUMMYFUNCTION("""COMPUTED_VALUE"""),5331.19)</f>
        <v>5331.19</v>
      </c>
      <c r="D411" s="2">
        <f>IFERROR(__xludf.DUMMYFUNCTION("""COMPUTED_VALUE"""),45889.66666666667)</f>
        <v>45889.66667</v>
      </c>
      <c r="E411" s="1">
        <f>IFERROR(__xludf.DUMMYFUNCTION("""COMPUTED_VALUE"""),5360.69)</f>
        <v>5360.69</v>
      </c>
      <c r="G411" s="2">
        <f>IFERROR(__xludf.DUMMYFUNCTION("""COMPUTED_VALUE"""),45889.66666666667)</f>
        <v>45889.66667</v>
      </c>
      <c r="H411" s="1">
        <f>IFERROR(__xludf.DUMMYFUNCTION("""COMPUTED_VALUE"""),5299.56)</f>
        <v>5299.56</v>
      </c>
      <c r="J411" s="2">
        <f>IFERROR(__xludf.DUMMYFUNCTION("""COMPUTED_VALUE"""),45889.66666666667)</f>
        <v>45889.66667</v>
      </c>
      <c r="K411" s="1">
        <f>IFERROR(__xludf.DUMMYFUNCTION("""COMPUTED_VALUE"""),5346.03)</f>
        <v>5346.03</v>
      </c>
      <c r="M411" s="2">
        <f>IFERROR(__xludf.DUMMYFUNCTION("""COMPUTED_VALUE"""),45889.66666666667)</f>
        <v>45889.66667</v>
      </c>
      <c r="N411" s="1">
        <f>IFERROR(__xludf.DUMMYFUNCTION("""COMPUTED_VALUE"""),1.8817276E7)</f>
        <v>18817276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IFERROR(__xludf.DUMMYFUNCTION("""COMPUTED_VALUE"""),5329.73)</f>
        <v>5329.73</v>
      </c>
      <c r="D412" s="2">
        <f>IFERROR(__xludf.DUMMYFUNCTION("""COMPUTED_VALUE"""),45890.66666666667)</f>
        <v>45890.66667</v>
      </c>
      <c r="E412" s="1">
        <f>IFERROR(__xludf.DUMMYFUNCTION("""COMPUTED_VALUE"""),5340.52)</f>
        <v>5340.52</v>
      </c>
      <c r="G412" s="2">
        <f>IFERROR(__xludf.DUMMYFUNCTION("""COMPUTED_VALUE"""),45890.66666666667)</f>
        <v>45890.66667</v>
      </c>
      <c r="H412" s="1">
        <f>IFERROR(__xludf.DUMMYFUNCTION("""COMPUTED_VALUE"""),5278.82)</f>
        <v>5278.82</v>
      </c>
      <c r="J412" s="2">
        <f>IFERROR(__xludf.DUMMYFUNCTION("""COMPUTED_VALUE"""),45890.66666666667)</f>
        <v>45890.66667</v>
      </c>
      <c r="K412" s="1">
        <f>IFERROR(__xludf.DUMMYFUNCTION("""COMPUTED_VALUE"""),5303.55)</f>
        <v>5303.55</v>
      </c>
      <c r="M412" s="2">
        <f>IFERROR(__xludf.DUMMYFUNCTION("""COMPUTED_VALUE"""),45890.66666666667)</f>
        <v>45890.66667</v>
      </c>
      <c r="N412" s="1">
        <f>IFERROR(__xludf.DUMMYFUNCTION("""COMPUTED_VALUE"""),1.7739387E7)</f>
        <v>17739387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IFERROR(__xludf.DUMMYFUNCTION("""COMPUTED_VALUE"""),5336.09)</f>
        <v>5336.09</v>
      </c>
      <c r="D413" s="2">
        <f>IFERROR(__xludf.DUMMYFUNCTION("""COMPUTED_VALUE"""),45891.66666666667)</f>
        <v>45891.66667</v>
      </c>
      <c r="E413" s="1">
        <f>IFERROR(__xludf.DUMMYFUNCTION("""COMPUTED_VALUE"""),5508.79)</f>
        <v>5508.79</v>
      </c>
      <c r="G413" s="2">
        <f>IFERROR(__xludf.DUMMYFUNCTION("""COMPUTED_VALUE"""),45891.66666666667)</f>
        <v>45891.66667</v>
      </c>
      <c r="H413" s="1">
        <f>IFERROR(__xludf.DUMMYFUNCTION("""COMPUTED_VALUE"""),5336.01)</f>
        <v>5336.01</v>
      </c>
      <c r="J413" s="2">
        <f>IFERROR(__xludf.DUMMYFUNCTION("""COMPUTED_VALUE"""),45891.66666666667)</f>
        <v>45891.66667</v>
      </c>
      <c r="K413" s="1">
        <f>IFERROR(__xludf.DUMMYFUNCTION("""COMPUTED_VALUE"""),5475.29)</f>
        <v>5475.29</v>
      </c>
      <c r="M413" s="2">
        <f>IFERROR(__xludf.DUMMYFUNCTION("""COMPUTED_VALUE"""),45891.66666666667)</f>
        <v>45891.66667</v>
      </c>
      <c r="N413" s="1">
        <f>IFERROR(__xludf.DUMMYFUNCTION("""COMPUTED_VALUE"""),2.0547278E7)</f>
        <v>20547278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IFERROR(__xludf.DUMMYFUNCTION("""COMPUTED_VALUE"""),5469.3)</f>
        <v>5469.3</v>
      </c>
      <c r="D414" s="2">
        <f>IFERROR(__xludf.DUMMYFUNCTION("""COMPUTED_VALUE"""),45894.66666666667)</f>
        <v>45894.66667</v>
      </c>
      <c r="E414" s="1">
        <f>IFERROR(__xludf.DUMMYFUNCTION("""COMPUTED_VALUE"""),5480.44)</f>
        <v>5480.44</v>
      </c>
      <c r="G414" s="2">
        <f>IFERROR(__xludf.DUMMYFUNCTION("""COMPUTED_VALUE"""),45894.66666666667)</f>
        <v>45894.66667</v>
      </c>
      <c r="H414" s="1">
        <f>IFERROR(__xludf.DUMMYFUNCTION("""COMPUTED_VALUE"""),5416.99)</f>
        <v>5416.99</v>
      </c>
      <c r="J414" s="2">
        <f>IFERROR(__xludf.DUMMYFUNCTION("""COMPUTED_VALUE"""),45894.66666666667)</f>
        <v>45894.66667</v>
      </c>
      <c r="K414" s="1">
        <f>IFERROR(__xludf.DUMMYFUNCTION("""COMPUTED_VALUE"""),5418.2)</f>
        <v>5418.2</v>
      </c>
      <c r="M414" s="2">
        <f>IFERROR(__xludf.DUMMYFUNCTION("""COMPUTED_VALUE"""),45894.66666666667)</f>
        <v>45894.66667</v>
      </c>
      <c r="N414" s="1">
        <f>IFERROR(__xludf.DUMMYFUNCTION("""COMPUTED_VALUE"""),1.6240645E7)</f>
        <v>16240645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IFERROR(__xludf.DUMMYFUNCTION("""COMPUTED_VALUE"""),5415.46)</f>
        <v>5415.46</v>
      </c>
      <c r="D415" s="2">
        <f>IFERROR(__xludf.DUMMYFUNCTION("""COMPUTED_VALUE"""),45895.66666666667)</f>
        <v>45895.66667</v>
      </c>
      <c r="E415" s="1">
        <f>IFERROR(__xludf.DUMMYFUNCTION("""COMPUTED_VALUE"""),5427.88)</f>
        <v>5427.88</v>
      </c>
      <c r="G415" s="2">
        <f>IFERROR(__xludf.DUMMYFUNCTION("""COMPUTED_VALUE"""),45895.66666666667)</f>
        <v>45895.66667</v>
      </c>
      <c r="H415" s="1">
        <f>IFERROR(__xludf.DUMMYFUNCTION("""COMPUTED_VALUE"""),5367.0)</f>
        <v>5367</v>
      </c>
      <c r="J415" s="2">
        <f>IFERROR(__xludf.DUMMYFUNCTION("""COMPUTED_VALUE"""),45895.66666666667)</f>
        <v>45895.66667</v>
      </c>
      <c r="K415" s="1">
        <f>IFERROR(__xludf.DUMMYFUNCTION("""COMPUTED_VALUE"""),5413.75)</f>
        <v>5413.75</v>
      </c>
      <c r="M415" s="2">
        <f>IFERROR(__xludf.DUMMYFUNCTION("""COMPUTED_VALUE"""),45895.66666666667)</f>
        <v>45895.66667</v>
      </c>
      <c r="N415" s="1">
        <f>IFERROR(__xludf.DUMMYFUNCTION("""COMPUTED_VALUE"""),2.1711867E7)</f>
        <v>21711867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IFERROR(__xludf.DUMMYFUNCTION("""COMPUTED_VALUE"""),5402.42)</f>
        <v>5402.42</v>
      </c>
      <c r="D416" s="2">
        <f>IFERROR(__xludf.DUMMYFUNCTION("""COMPUTED_VALUE"""),45896.66666666667)</f>
        <v>45896.66667</v>
      </c>
      <c r="E416" s="1">
        <f>IFERROR(__xludf.DUMMYFUNCTION("""COMPUTED_VALUE"""),5460.98)</f>
        <v>5460.98</v>
      </c>
      <c r="G416" s="2">
        <f>IFERROR(__xludf.DUMMYFUNCTION("""COMPUTED_VALUE"""),45896.66666666667)</f>
        <v>45896.66667</v>
      </c>
      <c r="H416" s="1">
        <f>IFERROR(__xludf.DUMMYFUNCTION("""COMPUTED_VALUE"""),5378.28)</f>
        <v>5378.28</v>
      </c>
      <c r="J416" s="2">
        <f>IFERROR(__xludf.DUMMYFUNCTION("""COMPUTED_VALUE"""),45896.66666666667)</f>
        <v>45896.66667</v>
      </c>
      <c r="K416" s="1">
        <f>IFERROR(__xludf.DUMMYFUNCTION("""COMPUTED_VALUE"""),5449.81)</f>
        <v>5449.81</v>
      </c>
      <c r="M416" s="2">
        <f>IFERROR(__xludf.DUMMYFUNCTION("""COMPUTED_VALUE"""),45896.66666666667)</f>
        <v>45896.66667</v>
      </c>
      <c r="N416" s="1">
        <f>IFERROR(__xludf.DUMMYFUNCTION("""COMPUTED_VALUE"""),1.7303547E7)</f>
        <v>17303547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IFERROR(__xludf.DUMMYFUNCTION("""COMPUTED_VALUE"""),5458.09)</f>
        <v>5458.09</v>
      </c>
      <c r="D417" s="2">
        <f>IFERROR(__xludf.DUMMYFUNCTION("""COMPUTED_VALUE"""),45897.66666666667)</f>
        <v>45897.66667</v>
      </c>
      <c r="E417" s="1">
        <f>IFERROR(__xludf.DUMMYFUNCTION("""COMPUTED_VALUE"""),5469.4)</f>
        <v>5469.4</v>
      </c>
      <c r="G417" s="2">
        <f>IFERROR(__xludf.DUMMYFUNCTION("""COMPUTED_VALUE"""),45897.66666666667)</f>
        <v>45897.66667</v>
      </c>
      <c r="H417" s="1">
        <f>IFERROR(__xludf.DUMMYFUNCTION("""COMPUTED_VALUE"""),5435.11)</f>
        <v>5435.11</v>
      </c>
      <c r="J417" s="2">
        <f>IFERROR(__xludf.DUMMYFUNCTION("""COMPUTED_VALUE"""),45897.66666666667)</f>
        <v>45897.66667</v>
      </c>
      <c r="K417" s="1">
        <f>IFERROR(__xludf.DUMMYFUNCTION("""COMPUTED_VALUE"""),5449.02)</f>
        <v>5449.02</v>
      </c>
      <c r="M417" s="2">
        <f>IFERROR(__xludf.DUMMYFUNCTION("""COMPUTED_VALUE"""),45897.66666666667)</f>
        <v>45897.66667</v>
      </c>
      <c r="N417" s="1">
        <f>IFERROR(__xludf.DUMMYFUNCTION("""COMPUTED_VALUE"""),1.5190849E7)</f>
        <v>15190849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IFERROR(__xludf.DUMMYFUNCTION("""COMPUTED_VALUE"""),5421.03)</f>
        <v>5421.03</v>
      </c>
      <c r="D418" s="2">
        <f>IFERROR(__xludf.DUMMYFUNCTION("""COMPUTED_VALUE"""),45898.66666666667)</f>
        <v>45898.66667</v>
      </c>
      <c r="E418" s="1">
        <f>IFERROR(__xludf.DUMMYFUNCTION("""COMPUTED_VALUE"""),5421.03)</f>
        <v>5421.03</v>
      </c>
      <c r="G418" s="2">
        <f>IFERROR(__xludf.DUMMYFUNCTION("""COMPUTED_VALUE"""),45898.66666666667)</f>
        <v>45898.66667</v>
      </c>
      <c r="H418" s="1">
        <f>IFERROR(__xludf.DUMMYFUNCTION("""COMPUTED_VALUE"""),5274.7)</f>
        <v>5274.7</v>
      </c>
      <c r="J418" s="2">
        <f>IFERROR(__xludf.DUMMYFUNCTION("""COMPUTED_VALUE"""),45898.66666666667)</f>
        <v>45898.66667</v>
      </c>
      <c r="K418" s="1">
        <f>IFERROR(__xludf.DUMMYFUNCTION("""COMPUTED_VALUE"""),5311.54)</f>
        <v>5311.54</v>
      </c>
      <c r="M418" s="2">
        <f>IFERROR(__xludf.DUMMYFUNCTION("""COMPUTED_VALUE"""),45898.66666666667)</f>
        <v>45898.66667</v>
      </c>
      <c r="N418" s="1">
        <f>IFERROR(__xludf.DUMMYFUNCTION("""COMPUTED_VALUE"""),2.6538518E7)</f>
        <v>26538518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IFERROR(__xludf.DUMMYFUNCTION("""COMPUTED_VALUE"""),5305.93)</f>
        <v>5305.93</v>
      </c>
      <c r="D419" s="2">
        <f>IFERROR(__xludf.DUMMYFUNCTION("""COMPUTED_VALUE"""),45902.66666666667)</f>
        <v>45902.66667</v>
      </c>
      <c r="E419" s="1">
        <f>IFERROR(__xludf.DUMMYFUNCTION("""COMPUTED_VALUE"""),5305.93)</f>
        <v>5305.93</v>
      </c>
      <c r="G419" s="2">
        <f>IFERROR(__xludf.DUMMYFUNCTION("""COMPUTED_VALUE"""),45902.66666666667)</f>
        <v>45902.66667</v>
      </c>
      <c r="H419" s="1">
        <f>IFERROR(__xludf.DUMMYFUNCTION("""COMPUTED_VALUE"""),5222.25)</f>
        <v>5222.25</v>
      </c>
      <c r="J419" s="2">
        <f>IFERROR(__xludf.DUMMYFUNCTION("""COMPUTED_VALUE"""),45902.66666666667)</f>
        <v>45902.66667</v>
      </c>
      <c r="K419" s="1">
        <f>IFERROR(__xludf.DUMMYFUNCTION("""COMPUTED_VALUE"""),5275.46)</f>
        <v>5275.46</v>
      </c>
      <c r="M419" s="2">
        <f>IFERROR(__xludf.DUMMYFUNCTION("""COMPUTED_VALUE"""),45902.66666666667)</f>
        <v>45902.66667</v>
      </c>
      <c r="N419" s="1">
        <f>IFERROR(__xludf.DUMMYFUNCTION("""COMPUTED_VALUE"""),2.9144628E7)</f>
        <v>29144628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IFERROR(__xludf.DUMMYFUNCTION("""COMPUTED_VALUE"""),5276.54)</f>
        <v>5276.54</v>
      </c>
      <c r="D420" s="2">
        <f>IFERROR(__xludf.DUMMYFUNCTION("""COMPUTED_VALUE"""),45903.66666666667)</f>
        <v>45903.66667</v>
      </c>
      <c r="E420" s="1">
        <f>IFERROR(__xludf.DUMMYFUNCTION("""COMPUTED_VALUE"""),5291.78)</f>
        <v>5291.78</v>
      </c>
      <c r="G420" s="2">
        <f>IFERROR(__xludf.DUMMYFUNCTION("""COMPUTED_VALUE"""),45903.66666666667)</f>
        <v>45903.66667</v>
      </c>
      <c r="H420" s="1">
        <f>IFERROR(__xludf.DUMMYFUNCTION("""COMPUTED_VALUE"""),5199.04)</f>
        <v>5199.04</v>
      </c>
      <c r="J420" s="2">
        <f>IFERROR(__xludf.DUMMYFUNCTION("""COMPUTED_VALUE"""),45903.66666666667)</f>
        <v>45903.66667</v>
      </c>
      <c r="K420" s="1">
        <f>IFERROR(__xludf.DUMMYFUNCTION("""COMPUTED_VALUE"""),5229.29)</f>
        <v>5229.29</v>
      </c>
      <c r="M420" s="2">
        <f>IFERROR(__xludf.DUMMYFUNCTION("""COMPUTED_VALUE"""),45903.66666666667)</f>
        <v>45903.66667</v>
      </c>
      <c r="N420" s="1">
        <f>IFERROR(__xludf.DUMMYFUNCTION("""COMPUTED_VALUE"""),2.2121359E7)</f>
        <v>22121359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IFERROR(__xludf.DUMMYFUNCTION("""COMPUTED_VALUE"""),5232.77)</f>
        <v>5232.77</v>
      </c>
      <c r="D421" s="2">
        <f>IFERROR(__xludf.DUMMYFUNCTION("""COMPUTED_VALUE"""),45904.66666666667)</f>
        <v>45904.66667</v>
      </c>
      <c r="E421" s="1">
        <f>IFERROR(__xludf.DUMMYFUNCTION("""COMPUTED_VALUE"""),5305.41)</f>
        <v>5305.41</v>
      </c>
      <c r="G421" s="2">
        <f>IFERROR(__xludf.DUMMYFUNCTION("""COMPUTED_VALUE"""),45904.66666666667)</f>
        <v>45904.66667</v>
      </c>
      <c r="H421" s="1">
        <f>IFERROR(__xludf.DUMMYFUNCTION("""COMPUTED_VALUE"""),5217.32)</f>
        <v>5217.32</v>
      </c>
      <c r="J421" s="2">
        <f>IFERROR(__xludf.DUMMYFUNCTION("""COMPUTED_VALUE"""),45904.66666666667)</f>
        <v>45904.66667</v>
      </c>
      <c r="K421" s="1">
        <f>IFERROR(__xludf.DUMMYFUNCTION("""COMPUTED_VALUE"""),5302.9)</f>
        <v>5302.9</v>
      </c>
      <c r="M421" s="2">
        <f>IFERROR(__xludf.DUMMYFUNCTION("""COMPUTED_VALUE"""),45904.66666666667)</f>
        <v>45904.66667</v>
      </c>
      <c r="N421" s="1">
        <f>IFERROR(__xludf.DUMMYFUNCTION("""COMPUTED_VALUE"""),2.38674E7)</f>
        <v>23867400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IFERROR(__xludf.DUMMYFUNCTION("""COMPUTED_VALUE"""),5311.56)</f>
        <v>5311.56</v>
      </c>
      <c r="D422" s="2">
        <f>IFERROR(__xludf.DUMMYFUNCTION("""COMPUTED_VALUE"""),45905.66666666667)</f>
        <v>45905.66667</v>
      </c>
      <c r="E422" s="1">
        <f>IFERROR(__xludf.DUMMYFUNCTION("""COMPUTED_VALUE"""),5353.88)</f>
        <v>5353.88</v>
      </c>
      <c r="G422" s="2">
        <f>IFERROR(__xludf.DUMMYFUNCTION("""COMPUTED_VALUE"""),45905.66666666667)</f>
        <v>45905.66667</v>
      </c>
      <c r="H422" s="1">
        <f>IFERROR(__xludf.DUMMYFUNCTION("""COMPUTED_VALUE"""),5270.43)</f>
        <v>5270.43</v>
      </c>
      <c r="J422" s="2">
        <f>IFERROR(__xludf.DUMMYFUNCTION("""COMPUTED_VALUE"""),45905.66666666667)</f>
        <v>45905.66667</v>
      </c>
      <c r="K422" s="1">
        <f>IFERROR(__xludf.DUMMYFUNCTION("""COMPUTED_VALUE"""),5318.73)</f>
        <v>5318.73</v>
      </c>
      <c r="M422" s="2">
        <f>IFERROR(__xludf.DUMMYFUNCTION("""COMPUTED_VALUE"""),45905.66666666667)</f>
        <v>45905.66667</v>
      </c>
      <c r="N422" s="1">
        <f>IFERROR(__xludf.DUMMYFUNCTION("""COMPUTED_VALUE"""),2.3383598E7)</f>
        <v>23383598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IFERROR(__xludf.DUMMYFUNCTION("""COMPUTED_VALUE"""),5316.5)</f>
        <v>5316.5</v>
      </c>
      <c r="D423" s="2">
        <f>IFERROR(__xludf.DUMMYFUNCTION("""COMPUTED_VALUE"""),45908.66666666667)</f>
        <v>45908.66667</v>
      </c>
      <c r="E423" s="1">
        <f>IFERROR(__xludf.DUMMYFUNCTION("""COMPUTED_VALUE"""),5327.52)</f>
        <v>5327.52</v>
      </c>
      <c r="G423" s="2">
        <f>IFERROR(__xludf.DUMMYFUNCTION("""COMPUTED_VALUE"""),45908.66666666667)</f>
        <v>45908.66667</v>
      </c>
      <c r="H423" s="1">
        <f>IFERROR(__xludf.DUMMYFUNCTION("""COMPUTED_VALUE"""),5258.45)</f>
        <v>5258.45</v>
      </c>
      <c r="J423" s="2">
        <f>IFERROR(__xludf.DUMMYFUNCTION("""COMPUTED_VALUE"""),45908.66666666667)</f>
        <v>45908.66667</v>
      </c>
      <c r="K423" s="1">
        <f>IFERROR(__xludf.DUMMYFUNCTION("""COMPUTED_VALUE"""),5326.48)</f>
        <v>5326.48</v>
      </c>
      <c r="M423" s="2">
        <f>IFERROR(__xludf.DUMMYFUNCTION("""COMPUTED_VALUE"""),45908.66666666667)</f>
        <v>45908.66667</v>
      </c>
      <c r="N423" s="1">
        <f>IFERROR(__xludf.DUMMYFUNCTION("""COMPUTED_VALUE"""),2.5713629E7)</f>
        <v>25713629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IFERROR(__xludf.DUMMYFUNCTION("""COMPUTED_VALUE"""),5329.06)</f>
        <v>5329.06</v>
      </c>
      <c r="D424" s="2">
        <f>IFERROR(__xludf.DUMMYFUNCTION("""COMPUTED_VALUE"""),45909.66666666667)</f>
        <v>45909.66667</v>
      </c>
      <c r="E424" s="1">
        <f>IFERROR(__xludf.DUMMYFUNCTION("""COMPUTED_VALUE"""),5331.84)</f>
        <v>5331.84</v>
      </c>
      <c r="G424" s="2">
        <f>IFERROR(__xludf.DUMMYFUNCTION("""COMPUTED_VALUE"""),45909.66666666667)</f>
        <v>45909.66667</v>
      </c>
      <c r="H424" s="1">
        <f>IFERROR(__xludf.DUMMYFUNCTION("""COMPUTED_VALUE"""),5242.04)</f>
        <v>5242.04</v>
      </c>
      <c r="J424" s="2">
        <f>IFERROR(__xludf.DUMMYFUNCTION("""COMPUTED_VALUE"""),45909.66666666667)</f>
        <v>45909.66667</v>
      </c>
      <c r="K424" s="1">
        <f>IFERROR(__xludf.DUMMYFUNCTION("""COMPUTED_VALUE"""),5268.22)</f>
        <v>5268.22</v>
      </c>
      <c r="M424" s="2">
        <f>IFERROR(__xludf.DUMMYFUNCTION("""COMPUTED_VALUE"""),45909.66666666667)</f>
        <v>45909.66667</v>
      </c>
      <c r="N424" s="1">
        <f>IFERROR(__xludf.DUMMYFUNCTION("""COMPUTED_VALUE"""),1.939481E7)</f>
        <v>19394810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IFERROR(__xludf.DUMMYFUNCTION("""COMPUTED_VALUE"""),5266.63)</f>
        <v>5266.63</v>
      </c>
      <c r="D425" s="2">
        <f>IFERROR(__xludf.DUMMYFUNCTION("""COMPUTED_VALUE"""),45910.66666666667)</f>
        <v>45910.66667</v>
      </c>
      <c r="E425" s="1">
        <f>IFERROR(__xludf.DUMMYFUNCTION("""COMPUTED_VALUE"""),5346.09)</f>
        <v>5346.09</v>
      </c>
      <c r="G425" s="2">
        <f>IFERROR(__xludf.DUMMYFUNCTION("""COMPUTED_VALUE"""),45910.66666666667)</f>
        <v>45910.66667</v>
      </c>
      <c r="H425" s="1">
        <f>IFERROR(__xludf.DUMMYFUNCTION("""COMPUTED_VALUE"""),5266.45)</f>
        <v>5266.45</v>
      </c>
      <c r="J425" s="2">
        <f>IFERROR(__xludf.DUMMYFUNCTION("""COMPUTED_VALUE"""),45910.66666666667)</f>
        <v>45910.66667</v>
      </c>
      <c r="K425" s="1">
        <f>IFERROR(__xludf.DUMMYFUNCTION("""COMPUTED_VALUE"""),5300.94)</f>
        <v>5300.94</v>
      </c>
      <c r="M425" s="2">
        <f>IFERROR(__xludf.DUMMYFUNCTION("""COMPUTED_VALUE"""),45910.66666666667)</f>
        <v>45910.66667</v>
      </c>
      <c r="N425" s="1">
        <f>IFERROR(__xludf.DUMMYFUNCTION("""COMPUTED_VALUE"""),1.914063E7)</f>
        <v>19140630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IFERROR(__xludf.DUMMYFUNCTION("""COMPUTED_VALUE"""),5306.21)</f>
        <v>5306.21</v>
      </c>
      <c r="D426" s="2">
        <f>IFERROR(__xludf.DUMMYFUNCTION("""COMPUTED_VALUE"""),45911.66666666667)</f>
        <v>45911.66667</v>
      </c>
      <c r="E426" s="1">
        <f>IFERROR(__xludf.DUMMYFUNCTION("""COMPUTED_VALUE"""),5420.43)</f>
        <v>5420.43</v>
      </c>
      <c r="G426" s="2">
        <f>IFERROR(__xludf.DUMMYFUNCTION("""COMPUTED_VALUE"""),45911.66666666667)</f>
        <v>45911.66667</v>
      </c>
      <c r="H426" s="1">
        <f>IFERROR(__xludf.DUMMYFUNCTION("""COMPUTED_VALUE"""),5300.43)</f>
        <v>5300.43</v>
      </c>
      <c r="J426" s="2">
        <f>IFERROR(__xludf.DUMMYFUNCTION("""COMPUTED_VALUE"""),45911.66666666667)</f>
        <v>45911.66667</v>
      </c>
      <c r="K426" s="1">
        <f>IFERROR(__xludf.DUMMYFUNCTION("""COMPUTED_VALUE"""),5393.07)</f>
        <v>5393.07</v>
      </c>
      <c r="M426" s="2">
        <f>IFERROR(__xludf.DUMMYFUNCTION("""COMPUTED_VALUE"""),45911.66666666667)</f>
        <v>45911.66667</v>
      </c>
      <c r="N426" s="1">
        <f>IFERROR(__xludf.DUMMYFUNCTION("""COMPUTED_VALUE"""),2.7196488E7)</f>
        <v>27196488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IFERROR(__xludf.DUMMYFUNCTION("""COMPUTED_VALUE"""),5373.7)</f>
        <v>5373.7</v>
      </c>
      <c r="D427" s="2">
        <f>IFERROR(__xludf.DUMMYFUNCTION("""COMPUTED_VALUE"""),45912.66666666667)</f>
        <v>45912.66667</v>
      </c>
      <c r="E427" s="1">
        <f>IFERROR(__xludf.DUMMYFUNCTION("""COMPUTED_VALUE"""),5392.57)</f>
        <v>5392.57</v>
      </c>
      <c r="G427" s="2">
        <f>IFERROR(__xludf.DUMMYFUNCTION("""COMPUTED_VALUE"""),45912.66666666667)</f>
        <v>45912.66667</v>
      </c>
      <c r="H427" s="1">
        <f>IFERROR(__xludf.DUMMYFUNCTION("""COMPUTED_VALUE"""),5341.91)</f>
        <v>5341.91</v>
      </c>
      <c r="J427" s="2">
        <f>IFERROR(__xludf.DUMMYFUNCTION("""COMPUTED_VALUE"""),45912.66666666667)</f>
        <v>45912.66667</v>
      </c>
      <c r="K427" s="1">
        <f>IFERROR(__xludf.DUMMYFUNCTION("""COMPUTED_VALUE"""),5368.62)</f>
        <v>5368.62</v>
      </c>
      <c r="M427" s="2">
        <f>IFERROR(__xludf.DUMMYFUNCTION("""COMPUTED_VALUE"""),45912.66666666667)</f>
        <v>45912.66667</v>
      </c>
      <c r="N427" s="1">
        <f>IFERROR(__xludf.DUMMYFUNCTION("""COMPUTED_VALUE"""),3.0396181E7)</f>
        <v>30396181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IFERROR(__xludf.DUMMYFUNCTION("""COMPUTED_VALUE"""),5376.65)</f>
        <v>5376.65</v>
      </c>
      <c r="D428" s="2">
        <f>IFERROR(__xludf.DUMMYFUNCTION("""COMPUTED_VALUE"""),45915.66666666667)</f>
        <v>45915.66667</v>
      </c>
      <c r="E428" s="1">
        <f>IFERROR(__xludf.DUMMYFUNCTION("""COMPUTED_VALUE"""),5413.77)</f>
        <v>5413.77</v>
      </c>
      <c r="G428" s="2">
        <f>IFERROR(__xludf.DUMMYFUNCTION("""COMPUTED_VALUE"""),45915.66666666667)</f>
        <v>45915.66667</v>
      </c>
      <c r="H428" s="1">
        <f>IFERROR(__xludf.DUMMYFUNCTION("""COMPUTED_VALUE"""),5351.79)</f>
        <v>5351.79</v>
      </c>
      <c r="J428" s="2">
        <f>IFERROR(__xludf.DUMMYFUNCTION("""COMPUTED_VALUE"""),45915.66666666667)</f>
        <v>45915.66667</v>
      </c>
      <c r="K428" s="1">
        <f>IFERROR(__xludf.DUMMYFUNCTION("""COMPUTED_VALUE"""),5388.78)</f>
        <v>5388.78</v>
      </c>
      <c r="M428" s="2">
        <f>IFERROR(__xludf.DUMMYFUNCTION("""COMPUTED_VALUE"""),45915.66666666667)</f>
        <v>45915.66667</v>
      </c>
      <c r="N428" s="1">
        <f>IFERROR(__xludf.DUMMYFUNCTION("""COMPUTED_VALUE"""),2.1221747E7)</f>
        <v>21221747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IFERROR(__xludf.DUMMYFUNCTION("""COMPUTED_VALUE"""),5391.06)</f>
        <v>5391.06</v>
      </c>
      <c r="D429" s="2">
        <f>IFERROR(__xludf.DUMMYFUNCTION("""COMPUTED_VALUE"""),45916.66666666667)</f>
        <v>45916.66667</v>
      </c>
      <c r="E429" s="1">
        <f>IFERROR(__xludf.DUMMYFUNCTION("""COMPUTED_VALUE"""),5425.05)</f>
        <v>5425.05</v>
      </c>
      <c r="G429" s="2">
        <f>IFERROR(__xludf.DUMMYFUNCTION("""COMPUTED_VALUE"""),45916.66666666667)</f>
        <v>45916.66667</v>
      </c>
      <c r="H429" s="1">
        <f>IFERROR(__xludf.DUMMYFUNCTION("""COMPUTED_VALUE"""),5368.36)</f>
        <v>5368.36</v>
      </c>
      <c r="J429" s="2">
        <f>IFERROR(__xludf.DUMMYFUNCTION("""COMPUTED_VALUE"""),45916.66666666667)</f>
        <v>45916.66667</v>
      </c>
      <c r="K429" s="1">
        <f>IFERROR(__xludf.DUMMYFUNCTION("""COMPUTED_VALUE"""),5416.84)</f>
        <v>5416.84</v>
      </c>
      <c r="M429" s="2">
        <f>IFERROR(__xludf.DUMMYFUNCTION("""COMPUTED_VALUE"""),45916.66666666667)</f>
        <v>45916.66667</v>
      </c>
      <c r="N429" s="1">
        <f>IFERROR(__xludf.DUMMYFUNCTION("""COMPUTED_VALUE"""),2.2535084E7)</f>
        <v>22535084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IFERROR(__xludf.DUMMYFUNCTION("""COMPUTED_VALUE"""),5429.85)</f>
        <v>5429.85</v>
      </c>
      <c r="D430" s="2">
        <f>IFERROR(__xludf.DUMMYFUNCTION("""COMPUTED_VALUE"""),45917.66666666667)</f>
        <v>45917.66667</v>
      </c>
      <c r="E430" s="1">
        <f>IFERROR(__xludf.DUMMYFUNCTION("""COMPUTED_VALUE"""),5501.8)</f>
        <v>5501.8</v>
      </c>
      <c r="G430" s="2">
        <f>IFERROR(__xludf.DUMMYFUNCTION("""COMPUTED_VALUE"""),45917.66666666667)</f>
        <v>45917.66667</v>
      </c>
      <c r="H430" s="1">
        <f>IFERROR(__xludf.DUMMYFUNCTION("""COMPUTED_VALUE"""),5389.69)</f>
        <v>5389.69</v>
      </c>
      <c r="J430" s="2">
        <f>IFERROR(__xludf.DUMMYFUNCTION("""COMPUTED_VALUE"""),45917.66666666667)</f>
        <v>45917.66667</v>
      </c>
      <c r="K430" s="1">
        <f>IFERROR(__xludf.DUMMYFUNCTION("""COMPUTED_VALUE"""),5443.62)</f>
        <v>5443.62</v>
      </c>
      <c r="M430" s="2">
        <f>IFERROR(__xludf.DUMMYFUNCTION("""COMPUTED_VALUE"""),45917.66666666667)</f>
        <v>45917.66667</v>
      </c>
      <c r="N430" s="1">
        <f>IFERROR(__xludf.DUMMYFUNCTION("""COMPUTED_VALUE"""),2.5282591E7)</f>
        <v>25282591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IFERROR(__xludf.DUMMYFUNCTION("""COMPUTED_VALUE"""),5443.35)</f>
        <v>5443.35</v>
      </c>
      <c r="D431" s="2">
        <f>IFERROR(__xludf.DUMMYFUNCTION("""COMPUTED_VALUE"""),45918.66666666667)</f>
        <v>45918.66667</v>
      </c>
      <c r="E431" s="1">
        <f>IFERROR(__xludf.DUMMYFUNCTION("""COMPUTED_VALUE"""),5591.43)</f>
        <v>5591.43</v>
      </c>
      <c r="G431" s="2">
        <f>IFERROR(__xludf.DUMMYFUNCTION("""COMPUTED_VALUE"""),45918.66666666667)</f>
        <v>45918.66667</v>
      </c>
      <c r="H431" s="1">
        <f>IFERROR(__xludf.DUMMYFUNCTION("""COMPUTED_VALUE"""),5443.35)</f>
        <v>5443.35</v>
      </c>
      <c r="J431" s="2">
        <f>IFERROR(__xludf.DUMMYFUNCTION("""COMPUTED_VALUE"""),45918.66666666667)</f>
        <v>45918.66667</v>
      </c>
      <c r="K431" s="1">
        <f>IFERROR(__xludf.DUMMYFUNCTION("""COMPUTED_VALUE"""),5583.94)</f>
        <v>5583.94</v>
      </c>
      <c r="M431" s="2">
        <f>IFERROR(__xludf.DUMMYFUNCTION("""COMPUTED_VALUE"""),45918.66666666667)</f>
        <v>45918.66667</v>
      </c>
      <c r="N431" s="1">
        <f>IFERROR(__xludf.DUMMYFUNCTION("""COMPUTED_VALUE"""),2.6594179E7)</f>
        <v>26594179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IFERROR(__xludf.DUMMYFUNCTION("""COMPUTED_VALUE"""),5583.94)</f>
        <v>5583.94</v>
      </c>
      <c r="D432" s="2">
        <f>IFERROR(__xludf.DUMMYFUNCTION("""COMPUTED_VALUE"""),45919.66666666667)</f>
        <v>45919.66667</v>
      </c>
      <c r="E432" s="1">
        <f>IFERROR(__xludf.DUMMYFUNCTION("""COMPUTED_VALUE"""),5614.96)</f>
        <v>5614.96</v>
      </c>
      <c r="G432" s="2">
        <f>IFERROR(__xludf.DUMMYFUNCTION("""COMPUTED_VALUE"""),45919.66666666667)</f>
        <v>45919.66667</v>
      </c>
      <c r="H432" s="1">
        <f>IFERROR(__xludf.DUMMYFUNCTION("""COMPUTED_VALUE"""),5515.4)</f>
        <v>5515.4</v>
      </c>
      <c r="J432" s="2">
        <f>IFERROR(__xludf.DUMMYFUNCTION("""COMPUTED_VALUE"""),45919.66666666667)</f>
        <v>45919.66667</v>
      </c>
      <c r="K432" s="1">
        <f>IFERROR(__xludf.DUMMYFUNCTION("""COMPUTED_VALUE"""),5540.44)</f>
        <v>5540.44</v>
      </c>
      <c r="M432" s="2">
        <f>IFERROR(__xludf.DUMMYFUNCTION("""COMPUTED_VALUE"""),45919.66666666667)</f>
        <v>45919.66667</v>
      </c>
      <c r="N432" s="1">
        <f>IFERROR(__xludf.DUMMYFUNCTION("""COMPUTED_VALUE"""),5.1661323E7)</f>
        <v>51661323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IFERROR(__xludf.DUMMYFUNCTION("""COMPUTED_VALUE"""),5543.03)</f>
        <v>5543.03</v>
      </c>
      <c r="D433" s="2">
        <f>IFERROR(__xludf.DUMMYFUNCTION("""COMPUTED_VALUE"""),45922.66666666667)</f>
        <v>45922.66667</v>
      </c>
      <c r="E433" s="1">
        <f>IFERROR(__xludf.DUMMYFUNCTION("""COMPUTED_VALUE"""),5583.09)</f>
        <v>5583.09</v>
      </c>
      <c r="G433" s="2">
        <f>IFERROR(__xludf.DUMMYFUNCTION("""COMPUTED_VALUE"""),45922.66666666667)</f>
        <v>45922.66667</v>
      </c>
      <c r="H433" s="1">
        <f>IFERROR(__xludf.DUMMYFUNCTION("""COMPUTED_VALUE"""),5472.43)</f>
        <v>5472.43</v>
      </c>
      <c r="J433" s="2">
        <f>IFERROR(__xludf.DUMMYFUNCTION("""COMPUTED_VALUE"""),45922.66666666667)</f>
        <v>45922.66667</v>
      </c>
      <c r="K433" s="1">
        <f>IFERROR(__xludf.DUMMYFUNCTION("""COMPUTED_VALUE"""),5570.72)</f>
        <v>5570.72</v>
      </c>
      <c r="M433" s="2">
        <f>IFERROR(__xludf.DUMMYFUNCTION("""COMPUTED_VALUE"""),45922.66666666667)</f>
        <v>45922.66667</v>
      </c>
      <c r="N433" s="1">
        <f>IFERROR(__xludf.DUMMYFUNCTION("""COMPUTED_VALUE"""),2.5555771E7)</f>
        <v>25555771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IFERROR(__xludf.DUMMYFUNCTION("""COMPUTED_VALUE"""),5580.27)</f>
        <v>5580.27</v>
      </c>
      <c r="D434" s="2">
        <f>IFERROR(__xludf.DUMMYFUNCTION("""COMPUTED_VALUE"""),45923.66666666667)</f>
        <v>45923.66667</v>
      </c>
      <c r="E434" s="1">
        <f>IFERROR(__xludf.DUMMYFUNCTION("""COMPUTED_VALUE"""),5673.28)</f>
        <v>5673.28</v>
      </c>
      <c r="G434" s="2">
        <f>IFERROR(__xludf.DUMMYFUNCTION("""COMPUTED_VALUE"""),45923.66666666667)</f>
        <v>45923.66667</v>
      </c>
      <c r="H434" s="1">
        <f>IFERROR(__xludf.DUMMYFUNCTION("""COMPUTED_VALUE"""),5543.49)</f>
        <v>5543.49</v>
      </c>
      <c r="J434" s="2">
        <f>IFERROR(__xludf.DUMMYFUNCTION("""COMPUTED_VALUE"""),45923.66666666667)</f>
        <v>45923.66667</v>
      </c>
      <c r="K434" s="1">
        <f>IFERROR(__xludf.DUMMYFUNCTION("""COMPUTED_VALUE"""),5567.95)</f>
        <v>5567.95</v>
      </c>
      <c r="M434" s="2">
        <f>IFERROR(__xludf.DUMMYFUNCTION("""COMPUTED_VALUE"""),45923.66666666667)</f>
        <v>45923.66667</v>
      </c>
      <c r="N434" s="1">
        <f>IFERROR(__xludf.DUMMYFUNCTION("""COMPUTED_VALUE"""),2.1821888E7)</f>
        <v>21821888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IFERROR(__xludf.DUMMYFUNCTION("""COMPUTED_VALUE"""),5566.9)</f>
        <v>5566.9</v>
      </c>
      <c r="D435" s="2">
        <f>IFERROR(__xludf.DUMMYFUNCTION("""COMPUTED_VALUE"""),45924.66666666667)</f>
        <v>45924.66667</v>
      </c>
      <c r="E435" s="1">
        <f>IFERROR(__xludf.DUMMYFUNCTION("""COMPUTED_VALUE"""),5611.26)</f>
        <v>5611.26</v>
      </c>
      <c r="G435" s="2">
        <f>IFERROR(__xludf.DUMMYFUNCTION("""COMPUTED_VALUE"""),45924.66666666667)</f>
        <v>45924.66667</v>
      </c>
      <c r="H435" s="1">
        <f>IFERROR(__xludf.DUMMYFUNCTION("""COMPUTED_VALUE"""),5522.03)</f>
        <v>5522.03</v>
      </c>
      <c r="J435" s="2">
        <f>IFERROR(__xludf.DUMMYFUNCTION("""COMPUTED_VALUE"""),45924.66666666667)</f>
        <v>45924.66667</v>
      </c>
      <c r="K435" s="1">
        <f>IFERROR(__xludf.DUMMYFUNCTION("""COMPUTED_VALUE"""),5530.11)</f>
        <v>5530.11</v>
      </c>
      <c r="M435" s="2">
        <f>IFERROR(__xludf.DUMMYFUNCTION("""COMPUTED_VALUE"""),45924.66666666667)</f>
        <v>45924.66667</v>
      </c>
      <c r="N435" s="1">
        <f>IFERROR(__xludf.DUMMYFUNCTION("""COMPUTED_VALUE"""),2.0600376E7)</f>
        <v>20600376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IFERROR(__xludf.DUMMYFUNCTION("""COMPUTED_VALUE"""),5528.74)</f>
        <v>5528.74</v>
      </c>
      <c r="D436" s="2">
        <f>IFERROR(__xludf.DUMMYFUNCTION("""COMPUTED_VALUE"""),45925.66666666667)</f>
        <v>45925.66667</v>
      </c>
      <c r="E436" s="1">
        <f>IFERROR(__xludf.DUMMYFUNCTION("""COMPUTED_VALUE"""),5528.74)</f>
        <v>5528.74</v>
      </c>
      <c r="G436" s="2">
        <f>IFERROR(__xludf.DUMMYFUNCTION("""COMPUTED_VALUE"""),45925.66666666667)</f>
        <v>45925.66667</v>
      </c>
      <c r="H436" s="1">
        <f>IFERROR(__xludf.DUMMYFUNCTION("""COMPUTED_VALUE"""),5449.03)</f>
        <v>5449.03</v>
      </c>
      <c r="J436" s="2">
        <f>IFERROR(__xludf.DUMMYFUNCTION("""COMPUTED_VALUE"""),45925.66666666667)</f>
        <v>45925.66667</v>
      </c>
      <c r="K436" s="1">
        <f>IFERROR(__xludf.DUMMYFUNCTION("""COMPUTED_VALUE"""),5481.2)</f>
        <v>5481.2</v>
      </c>
      <c r="M436" s="2">
        <f>IFERROR(__xludf.DUMMYFUNCTION("""COMPUTED_VALUE"""),45925.66666666667)</f>
        <v>45925.66667</v>
      </c>
      <c r="N436" s="1">
        <f>IFERROR(__xludf.DUMMYFUNCTION("""COMPUTED_VALUE"""),1.9757751E7)</f>
        <v>19757751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IFERROR(__xludf.DUMMYFUNCTION("""COMPUTED_VALUE"""),5524.24)</f>
        <v>5524.24</v>
      </c>
      <c r="D437" s="2">
        <f>IFERROR(__xludf.DUMMYFUNCTION("""COMPUTED_VALUE"""),45926.66666666667)</f>
        <v>45926.66667</v>
      </c>
      <c r="E437" s="1">
        <f>IFERROR(__xludf.DUMMYFUNCTION("""COMPUTED_VALUE"""),5562.43)</f>
        <v>5562.43</v>
      </c>
      <c r="G437" s="2">
        <f>IFERROR(__xludf.DUMMYFUNCTION("""COMPUTED_VALUE"""),45926.66666666667)</f>
        <v>45926.66667</v>
      </c>
      <c r="H437" s="1">
        <f>IFERROR(__xludf.DUMMYFUNCTION("""COMPUTED_VALUE"""),5507.4)</f>
        <v>5507.4</v>
      </c>
      <c r="J437" s="2">
        <f>IFERROR(__xludf.DUMMYFUNCTION("""COMPUTED_VALUE"""),45926.66666666667)</f>
        <v>45926.66667</v>
      </c>
      <c r="K437" s="1">
        <f>IFERROR(__xludf.DUMMYFUNCTION("""COMPUTED_VALUE"""),5526.18)</f>
        <v>5526.18</v>
      </c>
      <c r="M437" s="2">
        <f>IFERROR(__xludf.DUMMYFUNCTION("""COMPUTED_VALUE"""),45926.66666666667)</f>
        <v>45926.66667</v>
      </c>
      <c r="N437" s="1">
        <f>IFERROR(__xludf.DUMMYFUNCTION("""COMPUTED_VALUE"""),2.0804812E7)</f>
        <v>20804812</v>
      </c>
    </row>
  </sheetData>
  <drawing r:id="rId1"/>
</worksheet>
</file>