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IFERROR(__xludf.DUMMYFUNCTION("GOOGLEFINANCE(""DJUSHV"",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IFERROR(__xludf.DUMMYFUNCTION("GOOGLEFINANCE(""DJUSHV"",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IFERROR(__xludf.DUMMYFUNCTION("GOOGLEFINANCE(""DJUSHV"",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IFERROR(__xludf.DUMMYFUNCTION("GOOGLEFINANCE(""DJUSHV"",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IFERROR(__xludf.DUMMYFUNCTION("GOOGLEFINANCE(""DJUSHV"",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IFERROR(__xludf.DUMMYFUNCTION("""COMPUTED_VALUE"""),1123.77)</f>
        <v>1123.77</v>
      </c>
      <c r="D2" s="2">
        <f>IFERROR(__xludf.DUMMYFUNCTION("""COMPUTED_VALUE"""),45293.66666666667)</f>
        <v>45293.66667</v>
      </c>
      <c r="E2" s="1">
        <f>IFERROR(__xludf.DUMMYFUNCTION("""COMPUTED_VALUE"""),1123.77)</f>
        <v>1123.77</v>
      </c>
      <c r="G2" s="2">
        <f>IFERROR(__xludf.DUMMYFUNCTION("""COMPUTED_VALUE"""),45293.66666666667)</f>
        <v>45293.66667</v>
      </c>
      <c r="H2" s="1">
        <f>IFERROR(__xludf.DUMMYFUNCTION("""COMPUTED_VALUE"""),1098.64)</f>
        <v>1098.64</v>
      </c>
      <c r="J2" s="2">
        <f>IFERROR(__xludf.DUMMYFUNCTION("""COMPUTED_VALUE"""),45293.66666666667)</f>
        <v>45293.66667</v>
      </c>
      <c r="K2" s="1">
        <f>IFERROR(__xludf.DUMMYFUNCTION("""COMPUTED_VALUE"""),1103.9)</f>
        <v>1103.9</v>
      </c>
      <c r="M2" s="2">
        <f>IFERROR(__xludf.DUMMYFUNCTION("""COMPUTED_VALUE"""),45293.66666666667)</f>
        <v>45293.66667</v>
      </c>
      <c r="N2" s="1">
        <f>IFERROR(__xludf.DUMMYFUNCTION("""COMPUTED_VALUE"""),6928685.0)</f>
        <v>6928685</v>
      </c>
    </row>
    <row r="3">
      <c r="A3" s="2">
        <f>IFERROR(__xludf.DUMMYFUNCTION("""COMPUTED_VALUE"""),45294.66666666667)</f>
        <v>45294.66667</v>
      </c>
      <c r="B3" s="1">
        <f>IFERROR(__xludf.DUMMYFUNCTION("""COMPUTED_VALUE"""),1098.8)</f>
        <v>1098.8</v>
      </c>
      <c r="D3" s="2">
        <f>IFERROR(__xludf.DUMMYFUNCTION("""COMPUTED_VALUE"""),45294.66666666667)</f>
        <v>45294.66667</v>
      </c>
      <c r="E3" s="1">
        <f>IFERROR(__xludf.DUMMYFUNCTION("""COMPUTED_VALUE"""),1098.8)</f>
        <v>1098.8</v>
      </c>
      <c r="G3" s="2">
        <f>IFERROR(__xludf.DUMMYFUNCTION("""COMPUTED_VALUE"""),45294.66666666667)</f>
        <v>45294.66667</v>
      </c>
      <c r="H3" s="1">
        <f>IFERROR(__xludf.DUMMYFUNCTION("""COMPUTED_VALUE"""),1068.11)</f>
        <v>1068.11</v>
      </c>
      <c r="J3" s="2">
        <f>IFERROR(__xludf.DUMMYFUNCTION("""COMPUTED_VALUE"""),45294.66666666667)</f>
        <v>45294.66667</v>
      </c>
      <c r="K3" s="1">
        <f>IFERROR(__xludf.DUMMYFUNCTION("""COMPUTED_VALUE"""),1068.22)</f>
        <v>1068.22</v>
      </c>
      <c r="M3" s="2">
        <f>IFERROR(__xludf.DUMMYFUNCTION("""COMPUTED_VALUE"""),45294.66666666667)</f>
        <v>45294.66667</v>
      </c>
      <c r="N3" s="1">
        <f>IFERROR(__xludf.DUMMYFUNCTION("""COMPUTED_VALUE"""),1.1124339E7)</f>
        <v>11124339</v>
      </c>
    </row>
    <row r="4">
      <c r="A4" s="2">
        <f>IFERROR(__xludf.DUMMYFUNCTION("""COMPUTED_VALUE"""),45295.66666666667)</f>
        <v>45295.66667</v>
      </c>
      <c r="B4" s="1">
        <f>IFERROR(__xludf.DUMMYFUNCTION("""COMPUTED_VALUE"""),1066.36)</f>
        <v>1066.36</v>
      </c>
      <c r="D4" s="2">
        <f>IFERROR(__xludf.DUMMYFUNCTION("""COMPUTED_VALUE"""),45295.66666666667)</f>
        <v>45295.66667</v>
      </c>
      <c r="E4" s="1">
        <f>IFERROR(__xludf.DUMMYFUNCTION("""COMPUTED_VALUE"""),1070.69)</f>
        <v>1070.69</v>
      </c>
      <c r="G4" s="2">
        <f>IFERROR(__xludf.DUMMYFUNCTION("""COMPUTED_VALUE"""),45295.66666666667)</f>
        <v>45295.66667</v>
      </c>
      <c r="H4" s="1">
        <f>IFERROR(__xludf.DUMMYFUNCTION("""COMPUTED_VALUE"""),1060.89)</f>
        <v>1060.89</v>
      </c>
      <c r="J4" s="2">
        <f>IFERROR(__xludf.DUMMYFUNCTION("""COMPUTED_VALUE"""),45295.66666666667)</f>
        <v>45295.66667</v>
      </c>
      <c r="K4" s="1">
        <f>IFERROR(__xludf.DUMMYFUNCTION("""COMPUTED_VALUE"""),1061.55)</f>
        <v>1061.55</v>
      </c>
      <c r="M4" s="2">
        <f>IFERROR(__xludf.DUMMYFUNCTION("""COMPUTED_VALUE"""),45295.66666666667)</f>
        <v>45295.66667</v>
      </c>
      <c r="N4" s="1">
        <f>IFERROR(__xludf.DUMMYFUNCTION("""COMPUTED_VALUE"""),7997752.0)</f>
        <v>7997752</v>
      </c>
    </row>
    <row r="5">
      <c r="A5" s="2">
        <f>IFERROR(__xludf.DUMMYFUNCTION("""COMPUTED_VALUE"""),45296.66666666667)</f>
        <v>45296.66667</v>
      </c>
      <c r="B5" s="1">
        <f>IFERROR(__xludf.DUMMYFUNCTION("""COMPUTED_VALUE"""),1059.74)</f>
        <v>1059.74</v>
      </c>
      <c r="D5" s="2">
        <f>IFERROR(__xludf.DUMMYFUNCTION("""COMPUTED_VALUE"""),45296.66666666667)</f>
        <v>45296.66667</v>
      </c>
      <c r="E5" s="1">
        <f>IFERROR(__xludf.DUMMYFUNCTION("""COMPUTED_VALUE"""),1070.69)</f>
        <v>1070.69</v>
      </c>
      <c r="G5" s="2">
        <f>IFERROR(__xludf.DUMMYFUNCTION("""COMPUTED_VALUE"""),45296.66666666667)</f>
        <v>45296.66667</v>
      </c>
      <c r="H5" s="1">
        <f>IFERROR(__xludf.DUMMYFUNCTION("""COMPUTED_VALUE"""),1058.65)</f>
        <v>1058.65</v>
      </c>
      <c r="J5" s="2">
        <f>IFERROR(__xludf.DUMMYFUNCTION("""COMPUTED_VALUE"""),45296.66666666667)</f>
        <v>45296.66667</v>
      </c>
      <c r="K5" s="1">
        <f>IFERROR(__xludf.DUMMYFUNCTION("""COMPUTED_VALUE"""),1063.52)</f>
        <v>1063.52</v>
      </c>
      <c r="M5" s="2">
        <f>IFERROR(__xludf.DUMMYFUNCTION("""COMPUTED_VALUE"""),45296.66666666667)</f>
        <v>45296.66667</v>
      </c>
      <c r="N5" s="1">
        <f>IFERROR(__xludf.DUMMYFUNCTION("""COMPUTED_VALUE"""),8873413.0)</f>
        <v>8873413</v>
      </c>
    </row>
    <row r="6">
      <c r="A6" s="2">
        <f>IFERROR(__xludf.DUMMYFUNCTION("""COMPUTED_VALUE"""),45299.66666666667)</f>
        <v>45299.66667</v>
      </c>
      <c r="B6" s="1">
        <f>IFERROR(__xludf.DUMMYFUNCTION("""COMPUTED_VALUE"""),1063.67)</f>
        <v>1063.67</v>
      </c>
      <c r="D6" s="2">
        <f>IFERROR(__xludf.DUMMYFUNCTION("""COMPUTED_VALUE"""),45299.66666666667)</f>
        <v>45299.66667</v>
      </c>
      <c r="E6" s="1">
        <f>IFERROR(__xludf.DUMMYFUNCTION("""COMPUTED_VALUE"""),1084.15)</f>
        <v>1084.15</v>
      </c>
      <c r="G6" s="2">
        <f>IFERROR(__xludf.DUMMYFUNCTION("""COMPUTED_VALUE"""),45299.66666666667)</f>
        <v>45299.66667</v>
      </c>
      <c r="H6" s="1">
        <f>IFERROR(__xludf.DUMMYFUNCTION("""COMPUTED_VALUE"""),1060.53)</f>
        <v>1060.53</v>
      </c>
      <c r="J6" s="2">
        <f>IFERROR(__xludf.DUMMYFUNCTION("""COMPUTED_VALUE"""),45299.66666666667)</f>
        <v>45299.66667</v>
      </c>
      <c r="K6" s="1">
        <f>IFERROR(__xludf.DUMMYFUNCTION("""COMPUTED_VALUE"""),1083.62)</f>
        <v>1083.62</v>
      </c>
      <c r="M6" s="2">
        <f>IFERROR(__xludf.DUMMYFUNCTION("""COMPUTED_VALUE"""),45299.66666666667)</f>
        <v>45299.66667</v>
      </c>
      <c r="N6" s="1">
        <f>IFERROR(__xludf.DUMMYFUNCTION("""COMPUTED_VALUE"""),6480205.0)</f>
        <v>6480205</v>
      </c>
    </row>
    <row r="7">
      <c r="A7" s="2">
        <f>IFERROR(__xludf.DUMMYFUNCTION("""COMPUTED_VALUE"""),45300.66666666667)</f>
        <v>45300.66667</v>
      </c>
      <c r="B7" s="1">
        <f>IFERROR(__xludf.DUMMYFUNCTION("""COMPUTED_VALUE"""),1079.21)</f>
        <v>1079.21</v>
      </c>
      <c r="D7" s="2">
        <f>IFERROR(__xludf.DUMMYFUNCTION("""COMPUTED_VALUE"""),45300.66666666667)</f>
        <v>45300.66667</v>
      </c>
      <c r="E7" s="1">
        <f>IFERROR(__xludf.DUMMYFUNCTION("""COMPUTED_VALUE"""),1079.21)</f>
        <v>1079.21</v>
      </c>
      <c r="G7" s="2">
        <f>IFERROR(__xludf.DUMMYFUNCTION("""COMPUTED_VALUE"""),45300.66666666667)</f>
        <v>45300.66667</v>
      </c>
      <c r="H7" s="1">
        <f>IFERROR(__xludf.DUMMYFUNCTION("""COMPUTED_VALUE"""),1063.83)</f>
        <v>1063.83</v>
      </c>
      <c r="J7" s="2">
        <f>IFERROR(__xludf.DUMMYFUNCTION("""COMPUTED_VALUE"""),45300.66666666667)</f>
        <v>45300.66667</v>
      </c>
      <c r="K7" s="1">
        <f>IFERROR(__xludf.DUMMYFUNCTION("""COMPUTED_VALUE"""),1076.21)</f>
        <v>1076.21</v>
      </c>
      <c r="M7" s="2">
        <f>IFERROR(__xludf.DUMMYFUNCTION("""COMPUTED_VALUE"""),45300.66666666667)</f>
        <v>45300.66667</v>
      </c>
      <c r="N7" s="1">
        <f>IFERROR(__xludf.DUMMYFUNCTION("""COMPUTED_VALUE"""),5586083.0)</f>
        <v>5586083</v>
      </c>
    </row>
    <row r="8">
      <c r="A8" s="2">
        <f>IFERROR(__xludf.DUMMYFUNCTION("""COMPUTED_VALUE"""),45301.66666666667)</f>
        <v>45301.66667</v>
      </c>
      <c r="B8" s="1">
        <f>IFERROR(__xludf.DUMMYFUNCTION("""COMPUTED_VALUE"""),1076.57)</f>
        <v>1076.57</v>
      </c>
      <c r="D8" s="2">
        <f>IFERROR(__xludf.DUMMYFUNCTION("""COMPUTED_VALUE"""),45301.66666666667)</f>
        <v>45301.66667</v>
      </c>
      <c r="E8" s="1">
        <f>IFERROR(__xludf.DUMMYFUNCTION("""COMPUTED_VALUE"""),1084.05)</f>
        <v>1084.05</v>
      </c>
      <c r="G8" s="2">
        <f>IFERROR(__xludf.DUMMYFUNCTION("""COMPUTED_VALUE"""),45301.66666666667)</f>
        <v>45301.66667</v>
      </c>
      <c r="H8" s="1">
        <f>IFERROR(__xludf.DUMMYFUNCTION("""COMPUTED_VALUE"""),1067.69)</f>
        <v>1067.69</v>
      </c>
      <c r="J8" s="2">
        <f>IFERROR(__xludf.DUMMYFUNCTION("""COMPUTED_VALUE"""),45301.66666666667)</f>
        <v>45301.66667</v>
      </c>
      <c r="K8" s="1">
        <f>IFERROR(__xludf.DUMMYFUNCTION("""COMPUTED_VALUE"""),1083.76)</f>
        <v>1083.76</v>
      </c>
      <c r="M8" s="2">
        <f>IFERROR(__xludf.DUMMYFUNCTION("""COMPUTED_VALUE"""),45301.66666666667)</f>
        <v>45301.66667</v>
      </c>
      <c r="N8" s="1">
        <f>IFERROR(__xludf.DUMMYFUNCTION("""COMPUTED_VALUE"""),6480659.0)</f>
        <v>6480659</v>
      </c>
    </row>
    <row r="9">
      <c r="A9" s="2">
        <f>IFERROR(__xludf.DUMMYFUNCTION("""COMPUTED_VALUE"""),45302.66666666667)</f>
        <v>45302.66667</v>
      </c>
      <c r="B9" s="1">
        <f>IFERROR(__xludf.DUMMYFUNCTION("""COMPUTED_VALUE"""),1082.72)</f>
        <v>1082.72</v>
      </c>
      <c r="D9" s="2">
        <f>IFERROR(__xludf.DUMMYFUNCTION("""COMPUTED_VALUE"""),45302.66666666667)</f>
        <v>45302.66667</v>
      </c>
      <c r="E9" s="1">
        <f>IFERROR(__xludf.DUMMYFUNCTION("""COMPUTED_VALUE"""),1084.14)</f>
        <v>1084.14</v>
      </c>
      <c r="G9" s="2">
        <f>IFERROR(__xludf.DUMMYFUNCTION("""COMPUTED_VALUE"""),45302.66666666667)</f>
        <v>45302.66667</v>
      </c>
      <c r="H9" s="1">
        <f>IFERROR(__xludf.DUMMYFUNCTION("""COMPUTED_VALUE"""),1072.44)</f>
        <v>1072.44</v>
      </c>
      <c r="J9" s="2">
        <f>IFERROR(__xludf.DUMMYFUNCTION("""COMPUTED_VALUE"""),45302.66666666667)</f>
        <v>45302.66667</v>
      </c>
      <c r="K9" s="1">
        <f>IFERROR(__xludf.DUMMYFUNCTION("""COMPUTED_VALUE"""),1083.06)</f>
        <v>1083.06</v>
      </c>
      <c r="M9" s="2">
        <f>IFERROR(__xludf.DUMMYFUNCTION("""COMPUTED_VALUE"""),45302.66666666667)</f>
        <v>45302.66667</v>
      </c>
      <c r="N9" s="1">
        <f>IFERROR(__xludf.DUMMYFUNCTION("""COMPUTED_VALUE"""),6615705.0)</f>
        <v>6615705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IFERROR(__xludf.DUMMYFUNCTION("""COMPUTED_VALUE"""),1085.08)</f>
        <v>1085.08</v>
      </c>
      <c r="D10" s="2">
        <f>IFERROR(__xludf.DUMMYFUNCTION("""COMPUTED_VALUE"""),45303.66666666667)</f>
        <v>45303.66667</v>
      </c>
      <c r="E10" s="1">
        <f>IFERROR(__xludf.DUMMYFUNCTION("""COMPUTED_VALUE"""),1091.43)</f>
        <v>1091.43</v>
      </c>
      <c r="G10" s="2">
        <f>IFERROR(__xludf.DUMMYFUNCTION("""COMPUTED_VALUE"""),45303.66666666667)</f>
        <v>45303.66667</v>
      </c>
      <c r="H10" s="1">
        <f>IFERROR(__xludf.DUMMYFUNCTION("""COMPUTED_VALUE"""),1078.33)</f>
        <v>1078.33</v>
      </c>
      <c r="J10" s="2">
        <f>IFERROR(__xludf.DUMMYFUNCTION("""COMPUTED_VALUE"""),45303.66666666667)</f>
        <v>45303.66667</v>
      </c>
      <c r="K10" s="1">
        <f>IFERROR(__xludf.DUMMYFUNCTION("""COMPUTED_VALUE"""),1081.01)</f>
        <v>1081.01</v>
      </c>
      <c r="M10" s="2">
        <f>IFERROR(__xludf.DUMMYFUNCTION("""COMPUTED_VALUE"""),45303.66666666667)</f>
        <v>45303.66667</v>
      </c>
      <c r="N10" s="1">
        <f>IFERROR(__xludf.DUMMYFUNCTION("""COMPUTED_VALUE"""),4900521.0)</f>
        <v>4900521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IFERROR(__xludf.DUMMYFUNCTION("""COMPUTED_VALUE"""),1078.25)</f>
        <v>1078.25</v>
      </c>
      <c r="D11" s="2">
        <f>IFERROR(__xludf.DUMMYFUNCTION("""COMPUTED_VALUE"""),45307.66666666667)</f>
        <v>45307.66667</v>
      </c>
      <c r="E11" s="1">
        <f>IFERROR(__xludf.DUMMYFUNCTION("""COMPUTED_VALUE"""),1078.25)</f>
        <v>1078.25</v>
      </c>
      <c r="G11" s="2">
        <f>IFERROR(__xludf.DUMMYFUNCTION("""COMPUTED_VALUE"""),45307.66666666667)</f>
        <v>45307.66667</v>
      </c>
      <c r="H11" s="1">
        <f>IFERROR(__xludf.DUMMYFUNCTION("""COMPUTED_VALUE"""),1068.79)</f>
        <v>1068.79</v>
      </c>
      <c r="J11" s="2">
        <f>IFERROR(__xludf.DUMMYFUNCTION("""COMPUTED_VALUE"""),45307.66666666667)</f>
        <v>45307.66667</v>
      </c>
      <c r="K11" s="1">
        <f>IFERROR(__xludf.DUMMYFUNCTION("""COMPUTED_VALUE"""),1072.88)</f>
        <v>1072.88</v>
      </c>
      <c r="M11" s="2">
        <f>IFERROR(__xludf.DUMMYFUNCTION("""COMPUTED_VALUE"""),45307.66666666667)</f>
        <v>45307.66667</v>
      </c>
      <c r="N11" s="1">
        <f>IFERROR(__xludf.DUMMYFUNCTION("""COMPUTED_VALUE"""),6666132.0)</f>
        <v>6666132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IFERROR(__xludf.DUMMYFUNCTION("""COMPUTED_VALUE"""),1069.56)</f>
        <v>1069.56</v>
      </c>
      <c r="D12" s="2">
        <f>IFERROR(__xludf.DUMMYFUNCTION("""COMPUTED_VALUE"""),45308.66666666667)</f>
        <v>45308.66667</v>
      </c>
      <c r="E12" s="1">
        <f>IFERROR(__xludf.DUMMYFUNCTION("""COMPUTED_VALUE"""),1069.56)</f>
        <v>1069.56</v>
      </c>
      <c r="G12" s="2">
        <f>IFERROR(__xludf.DUMMYFUNCTION("""COMPUTED_VALUE"""),45308.66666666667)</f>
        <v>45308.66667</v>
      </c>
      <c r="H12" s="1">
        <f>IFERROR(__xludf.DUMMYFUNCTION("""COMPUTED_VALUE"""),1060.35)</f>
        <v>1060.35</v>
      </c>
      <c r="J12" s="2">
        <f>IFERROR(__xludf.DUMMYFUNCTION("""COMPUTED_VALUE"""),45308.66666666667)</f>
        <v>45308.66667</v>
      </c>
      <c r="K12" s="1">
        <f>IFERROR(__xludf.DUMMYFUNCTION("""COMPUTED_VALUE"""),1063.48)</f>
        <v>1063.48</v>
      </c>
      <c r="M12" s="2">
        <f>IFERROR(__xludf.DUMMYFUNCTION("""COMPUTED_VALUE"""),45308.66666666667)</f>
        <v>45308.66667</v>
      </c>
      <c r="N12" s="1">
        <f>IFERROR(__xludf.DUMMYFUNCTION("""COMPUTED_VALUE"""),6099233.0)</f>
        <v>6099233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IFERROR(__xludf.DUMMYFUNCTION("""COMPUTED_VALUE"""),1069.23)</f>
        <v>1069.23</v>
      </c>
      <c r="D13" s="2">
        <f>IFERROR(__xludf.DUMMYFUNCTION("""COMPUTED_VALUE"""),45309.66666666667)</f>
        <v>45309.66667</v>
      </c>
      <c r="E13" s="1">
        <f>IFERROR(__xludf.DUMMYFUNCTION("""COMPUTED_VALUE"""),1078.38)</f>
        <v>1078.38</v>
      </c>
      <c r="G13" s="2">
        <f>IFERROR(__xludf.DUMMYFUNCTION("""COMPUTED_VALUE"""),45309.66666666667)</f>
        <v>45309.66667</v>
      </c>
      <c r="H13" s="1">
        <f>IFERROR(__xludf.DUMMYFUNCTION("""COMPUTED_VALUE"""),1062.6)</f>
        <v>1062.6</v>
      </c>
      <c r="J13" s="2">
        <f>IFERROR(__xludf.DUMMYFUNCTION("""COMPUTED_VALUE"""),45309.66666666667)</f>
        <v>45309.66667</v>
      </c>
      <c r="K13" s="1">
        <f>IFERROR(__xludf.DUMMYFUNCTION("""COMPUTED_VALUE"""),1074.63)</f>
        <v>1074.63</v>
      </c>
      <c r="M13" s="2">
        <f>IFERROR(__xludf.DUMMYFUNCTION("""COMPUTED_VALUE"""),45309.66666666667)</f>
        <v>45309.66667</v>
      </c>
      <c r="N13" s="1">
        <f>IFERROR(__xludf.DUMMYFUNCTION("""COMPUTED_VALUE"""),5487213.0)</f>
        <v>5487213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IFERROR(__xludf.DUMMYFUNCTION("""COMPUTED_VALUE"""),1074.8)</f>
        <v>1074.8</v>
      </c>
      <c r="D14" s="2">
        <f>IFERROR(__xludf.DUMMYFUNCTION("""COMPUTED_VALUE"""),45310.66666666667)</f>
        <v>45310.66667</v>
      </c>
      <c r="E14" s="1">
        <f>IFERROR(__xludf.DUMMYFUNCTION("""COMPUTED_VALUE"""),1080.56)</f>
        <v>1080.56</v>
      </c>
      <c r="G14" s="2">
        <f>IFERROR(__xludf.DUMMYFUNCTION("""COMPUTED_VALUE"""),45310.66666666667)</f>
        <v>45310.66667</v>
      </c>
      <c r="H14" s="1">
        <f>IFERROR(__xludf.DUMMYFUNCTION("""COMPUTED_VALUE"""),1059.38)</f>
        <v>1059.38</v>
      </c>
      <c r="J14" s="2">
        <f>IFERROR(__xludf.DUMMYFUNCTION("""COMPUTED_VALUE"""),45310.66666666667)</f>
        <v>45310.66667</v>
      </c>
      <c r="K14" s="1">
        <f>IFERROR(__xludf.DUMMYFUNCTION("""COMPUTED_VALUE"""),1070.08)</f>
        <v>1070.08</v>
      </c>
      <c r="M14" s="2">
        <f>IFERROR(__xludf.DUMMYFUNCTION("""COMPUTED_VALUE"""),45310.66666666667)</f>
        <v>45310.66667</v>
      </c>
      <c r="N14" s="1">
        <f>IFERROR(__xludf.DUMMYFUNCTION("""COMPUTED_VALUE"""),7444311.0)</f>
        <v>7444311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IFERROR(__xludf.DUMMYFUNCTION("""COMPUTED_VALUE"""),1070.06)</f>
        <v>1070.06</v>
      </c>
      <c r="D15" s="2">
        <f>IFERROR(__xludf.DUMMYFUNCTION("""COMPUTED_VALUE"""),45313.66666666667)</f>
        <v>45313.66667</v>
      </c>
      <c r="E15" s="1">
        <f>IFERROR(__xludf.DUMMYFUNCTION("""COMPUTED_VALUE"""),1082.53)</f>
        <v>1082.53</v>
      </c>
      <c r="G15" s="2">
        <f>IFERROR(__xludf.DUMMYFUNCTION("""COMPUTED_VALUE"""),45313.66666666667)</f>
        <v>45313.66667</v>
      </c>
      <c r="H15" s="1">
        <f>IFERROR(__xludf.DUMMYFUNCTION("""COMPUTED_VALUE"""),1070.06)</f>
        <v>1070.06</v>
      </c>
      <c r="J15" s="2">
        <f>IFERROR(__xludf.DUMMYFUNCTION("""COMPUTED_VALUE"""),45313.66666666667)</f>
        <v>45313.66667</v>
      </c>
      <c r="K15" s="1">
        <f>IFERROR(__xludf.DUMMYFUNCTION("""COMPUTED_VALUE"""),1081.07)</f>
        <v>1081.07</v>
      </c>
      <c r="M15" s="2">
        <f>IFERROR(__xludf.DUMMYFUNCTION("""COMPUTED_VALUE"""),45313.66666666667)</f>
        <v>45313.66667</v>
      </c>
      <c r="N15" s="1">
        <f>IFERROR(__xludf.DUMMYFUNCTION("""COMPUTED_VALUE"""),6015242.0)</f>
        <v>6015242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IFERROR(__xludf.DUMMYFUNCTION("""COMPUTED_VALUE"""),1082.8)</f>
        <v>1082.8</v>
      </c>
      <c r="D16" s="2">
        <f>IFERROR(__xludf.DUMMYFUNCTION("""COMPUTED_VALUE"""),45314.66666666667)</f>
        <v>45314.66667</v>
      </c>
      <c r="E16" s="1">
        <f>IFERROR(__xludf.DUMMYFUNCTION("""COMPUTED_VALUE"""),1087.76)</f>
        <v>1087.76</v>
      </c>
      <c r="G16" s="2">
        <f>IFERROR(__xludf.DUMMYFUNCTION("""COMPUTED_VALUE"""),45314.66666666667)</f>
        <v>45314.66667</v>
      </c>
      <c r="H16" s="1">
        <f>IFERROR(__xludf.DUMMYFUNCTION("""COMPUTED_VALUE"""),1038.71)</f>
        <v>1038.71</v>
      </c>
      <c r="J16" s="2">
        <f>IFERROR(__xludf.DUMMYFUNCTION("""COMPUTED_VALUE"""),45314.66666666667)</f>
        <v>45314.66667</v>
      </c>
      <c r="K16" s="1">
        <f>IFERROR(__xludf.DUMMYFUNCTION("""COMPUTED_VALUE"""),1060.26)</f>
        <v>1060.26</v>
      </c>
      <c r="M16" s="2">
        <f>IFERROR(__xludf.DUMMYFUNCTION("""COMPUTED_VALUE"""),45314.66666666667)</f>
        <v>45314.66667</v>
      </c>
      <c r="N16" s="1">
        <f>IFERROR(__xludf.DUMMYFUNCTION("""COMPUTED_VALUE"""),8718648.0)</f>
        <v>8718648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IFERROR(__xludf.DUMMYFUNCTION("""COMPUTED_VALUE"""),1064.33)</f>
        <v>1064.33</v>
      </c>
      <c r="D17" s="2">
        <f>IFERROR(__xludf.DUMMYFUNCTION("""COMPUTED_VALUE"""),45315.66666666667)</f>
        <v>45315.66667</v>
      </c>
      <c r="E17" s="1">
        <f>IFERROR(__xludf.DUMMYFUNCTION("""COMPUTED_VALUE"""),1068.0)</f>
        <v>1068</v>
      </c>
      <c r="G17" s="2">
        <f>IFERROR(__xludf.DUMMYFUNCTION("""COMPUTED_VALUE"""),45315.66666666667)</f>
        <v>45315.66667</v>
      </c>
      <c r="H17" s="1">
        <f>IFERROR(__xludf.DUMMYFUNCTION("""COMPUTED_VALUE"""),1048.68)</f>
        <v>1048.68</v>
      </c>
      <c r="J17" s="2">
        <f>IFERROR(__xludf.DUMMYFUNCTION("""COMPUTED_VALUE"""),45315.66666666667)</f>
        <v>45315.66667</v>
      </c>
      <c r="K17" s="1">
        <f>IFERROR(__xludf.DUMMYFUNCTION("""COMPUTED_VALUE"""),1051.05)</f>
        <v>1051.05</v>
      </c>
      <c r="M17" s="2">
        <f>IFERROR(__xludf.DUMMYFUNCTION("""COMPUTED_VALUE"""),45315.66666666667)</f>
        <v>45315.66667</v>
      </c>
      <c r="N17" s="1">
        <f>IFERROR(__xludf.DUMMYFUNCTION("""COMPUTED_VALUE"""),5586790.0)</f>
        <v>5586790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IFERROR(__xludf.DUMMYFUNCTION("""COMPUTED_VALUE"""),1055.86)</f>
        <v>1055.86</v>
      </c>
      <c r="D18" s="2">
        <f>IFERROR(__xludf.DUMMYFUNCTION("""COMPUTED_VALUE"""),45316.66666666667)</f>
        <v>45316.66667</v>
      </c>
      <c r="E18" s="1">
        <f>IFERROR(__xludf.DUMMYFUNCTION("""COMPUTED_VALUE"""),1068.27)</f>
        <v>1068.27</v>
      </c>
      <c r="G18" s="2">
        <f>IFERROR(__xludf.DUMMYFUNCTION("""COMPUTED_VALUE"""),45316.66666666667)</f>
        <v>45316.66667</v>
      </c>
      <c r="H18" s="1">
        <f>IFERROR(__xludf.DUMMYFUNCTION("""COMPUTED_VALUE"""),1055.86)</f>
        <v>1055.86</v>
      </c>
      <c r="J18" s="2">
        <f>IFERROR(__xludf.DUMMYFUNCTION("""COMPUTED_VALUE"""),45316.66666666667)</f>
        <v>45316.66667</v>
      </c>
      <c r="K18" s="1">
        <f>IFERROR(__xludf.DUMMYFUNCTION("""COMPUTED_VALUE"""),1067.64)</f>
        <v>1067.64</v>
      </c>
      <c r="M18" s="2">
        <f>IFERROR(__xludf.DUMMYFUNCTION("""COMPUTED_VALUE"""),45316.66666666667)</f>
        <v>45316.66667</v>
      </c>
      <c r="N18" s="1">
        <f>IFERROR(__xludf.DUMMYFUNCTION("""COMPUTED_VALUE"""),6457583.0)</f>
        <v>6457583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IFERROR(__xludf.DUMMYFUNCTION("""COMPUTED_VALUE"""),1069.17)</f>
        <v>1069.17</v>
      </c>
      <c r="D19" s="2">
        <f>IFERROR(__xludf.DUMMYFUNCTION("""COMPUTED_VALUE"""),45317.66666666667)</f>
        <v>45317.66667</v>
      </c>
      <c r="E19" s="1">
        <f>IFERROR(__xludf.DUMMYFUNCTION("""COMPUTED_VALUE"""),1074.66)</f>
        <v>1074.66</v>
      </c>
      <c r="G19" s="2">
        <f>IFERROR(__xludf.DUMMYFUNCTION("""COMPUTED_VALUE"""),45317.66666666667)</f>
        <v>45317.66667</v>
      </c>
      <c r="H19" s="1">
        <f>IFERROR(__xludf.DUMMYFUNCTION("""COMPUTED_VALUE"""),1064.35)</f>
        <v>1064.35</v>
      </c>
      <c r="J19" s="2">
        <f>IFERROR(__xludf.DUMMYFUNCTION("""COMPUTED_VALUE"""),45317.66666666667)</f>
        <v>45317.66667</v>
      </c>
      <c r="K19" s="1">
        <f>IFERROR(__xludf.DUMMYFUNCTION("""COMPUTED_VALUE"""),1073.07)</f>
        <v>1073.07</v>
      </c>
      <c r="M19" s="2">
        <f>IFERROR(__xludf.DUMMYFUNCTION("""COMPUTED_VALUE"""),45317.66666666667)</f>
        <v>45317.66667</v>
      </c>
      <c r="N19" s="1">
        <f>IFERROR(__xludf.DUMMYFUNCTION("""COMPUTED_VALUE"""),6003859.0)</f>
        <v>6003859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IFERROR(__xludf.DUMMYFUNCTION("""COMPUTED_VALUE"""),1066.7)</f>
        <v>1066.7</v>
      </c>
      <c r="D20" s="2">
        <f>IFERROR(__xludf.DUMMYFUNCTION("""COMPUTED_VALUE"""),45320.66666666667)</f>
        <v>45320.66667</v>
      </c>
      <c r="E20" s="1">
        <f>IFERROR(__xludf.DUMMYFUNCTION("""COMPUTED_VALUE"""),1080.35)</f>
        <v>1080.35</v>
      </c>
      <c r="G20" s="2">
        <f>IFERROR(__xludf.DUMMYFUNCTION("""COMPUTED_VALUE"""),45320.66666666667)</f>
        <v>45320.66667</v>
      </c>
      <c r="H20" s="1">
        <f>IFERROR(__xludf.DUMMYFUNCTION("""COMPUTED_VALUE"""),1065.24)</f>
        <v>1065.24</v>
      </c>
      <c r="J20" s="2">
        <f>IFERROR(__xludf.DUMMYFUNCTION("""COMPUTED_VALUE"""),45320.66666666667)</f>
        <v>45320.66667</v>
      </c>
      <c r="K20" s="1">
        <f>IFERROR(__xludf.DUMMYFUNCTION("""COMPUTED_VALUE"""),1079.0)</f>
        <v>1079</v>
      </c>
      <c r="M20" s="2">
        <f>IFERROR(__xludf.DUMMYFUNCTION("""COMPUTED_VALUE"""),45320.66666666667)</f>
        <v>45320.66667</v>
      </c>
      <c r="N20" s="1">
        <f>IFERROR(__xludf.DUMMYFUNCTION("""COMPUTED_VALUE"""),1.1840432E7)</f>
        <v>11840432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IFERROR(__xludf.DUMMYFUNCTION("""COMPUTED_VALUE"""),1078.08)</f>
        <v>1078.08</v>
      </c>
      <c r="D21" s="2">
        <f>IFERROR(__xludf.DUMMYFUNCTION("""COMPUTED_VALUE"""),45321.66666666667)</f>
        <v>45321.66667</v>
      </c>
      <c r="E21" s="1">
        <f>IFERROR(__xludf.DUMMYFUNCTION("""COMPUTED_VALUE"""),1091.12)</f>
        <v>1091.12</v>
      </c>
      <c r="G21" s="2">
        <f>IFERROR(__xludf.DUMMYFUNCTION("""COMPUTED_VALUE"""),45321.66666666667)</f>
        <v>45321.66667</v>
      </c>
      <c r="H21" s="1">
        <f>IFERROR(__xludf.DUMMYFUNCTION("""COMPUTED_VALUE"""),1072.76)</f>
        <v>1072.76</v>
      </c>
      <c r="J21" s="2">
        <f>IFERROR(__xludf.DUMMYFUNCTION("""COMPUTED_VALUE"""),45321.66666666667)</f>
        <v>45321.66667</v>
      </c>
      <c r="K21" s="1">
        <f>IFERROR(__xludf.DUMMYFUNCTION("""COMPUTED_VALUE"""),1089.1)</f>
        <v>1089.1</v>
      </c>
      <c r="M21" s="2">
        <f>IFERROR(__xludf.DUMMYFUNCTION("""COMPUTED_VALUE"""),45321.66666666667)</f>
        <v>45321.66667</v>
      </c>
      <c r="N21" s="1">
        <f>IFERROR(__xludf.DUMMYFUNCTION("""COMPUTED_VALUE"""),9631795.0)</f>
        <v>9631795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IFERROR(__xludf.DUMMYFUNCTION("""COMPUTED_VALUE"""),1089.96)</f>
        <v>1089.96</v>
      </c>
      <c r="D22" s="2">
        <f>IFERROR(__xludf.DUMMYFUNCTION("""COMPUTED_VALUE"""),45322.66666666667)</f>
        <v>45322.66667</v>
      </c>
      <c r="E22" s="1">
        <f>IFERROR(__xludf.DUMMYFUNCTION("""COMPUTED_VALUE"""),1091.87)</f>
        <v>1091.87</v>
      </c>
      <c r="G22" s="2">
        <f>IFERROR(__xludf.DUMMYFUNCTION("""COMPUTED_VALUE"""),45322.66666666667)</f>
        <v>45322.66667</v>
      </c>
      <c r="H22" s="1">
        <f>IFERROR(__xludf.DUMMYFUNCTION("""COMPUTED_VALUE"""),1070.12)</f>
        <v>1070.12</v>
      </c>
      <c r="J22" s="2">
        <f>IFERROR(__xludf.DUMMYFUNCTION("""COMPUTED_VALUE"""),45322.66666666667)</f>
        <v>45322.66667</v>
      </c>
      <c r="K22" s="1">
        <f>IFERROR(__xludf.DUMMYFUNCTION("""COMPUTED_VALUE"""),1071.59)</f>
        <v>1071.59</v>
      </c>
      <c r="M22" s="2">
        <f>IFERROR(__xludf.DUMMYFUNCTION("""COMPUTED_VALUE"""),45322.66666666667)</f>
        <v>45322.66667</v>
      </c>
      <c r="N22" s="1">
        <f>IFERROR(__xludf.DUMMYFUNCTION("""COMPUTED_VALUE"""),9301396.0)</f>
        <v>9301396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IFERROR(__xludf.DUMMYFUNCTION("""COMPUTED_VALUE"""),1075.59)</f>
        <v>1075.59</v>
      </c>
      <c r="D23" s="2">
        <f>IFERROR(__xludf.DUMMYFUNCTION("""COMPUTED_VALUE"""),45323.66666666667)</f>
        <v>45323.66667</v>
      </c>
      <c r="E23" s="1">
        <f>IFERROR(__xludf.DUMMYFUNCTION("""COMPUTED_VALUE"""),1104.86)</f>
        <v>1104.86</v>
      </c>
      <c r="G23" s="2">
        <f>IFERROR(__xludf.DUMMYFUNCTION("""COMPUTED_VALUE"""),45323.66666666667)</f>
        <v>45323.66667</v>
      </c>
      <c r="H23" s="1">
        <f>IFERROR(__xludf.DUMMYFUNCTION("""COMPUTED_VALUE"""),1075.59)</f>
        <v>1075.59</v>
      </c>
      <c r="J23" s="2">
        <f>IFERROR(__xludf.DUMMYFUNCTION("""COMPUTED_VALUE"""),45323.66666666667)</f>
        <v>45323.66667</v>
      </c>
      <c r="K23" s="1">
        <f>IFERROR(__xludf.DUMMYFUNCTION("""COMPUTED_VALUE"""),1104.09)</f>
        <v>1104.09</v>
      </c>
      <c r="M23" s="2">
        <f>IFERROR(__xludf.DUMMYFUNCTION("""COMPUTED_VALUE"""),45323.66666666667)</f>
        <v>45323.66667</v>
      </c>
      <c r="N23" s="1">
        <f>IFERROR(__xludf.DUMMYFUNCTION("""COMPUTED_VALUE"""),1.0274327E7)</f>
        <v>10274327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IFERROR(__xludf.DUMMYFUNCTION("""COMPUTED_VALUE"""),1099.43)</f>
        <v>1099.43</v>
      </c>
      <c r="D24" s="2">
        <f>IFERROR(__xludf.DUMMYFUNCTION("""COMPUTED_VALUE"""),45324.66666666667)</f>
        <v>45324.66667</v>
      </c>
      <c r="E24" s="1">
        <f>IFERROR(__xludf.DUMMYFUNCTION("""COMPUTED_VALUE"""),1126.13)</f>
        <v>1126.13</v>
      </c>
      <c r="G24" s="2">
        <f>IFERROR(__xludf.DUMMYFUNCTION("""COMPUTED_VALUE"""),45324.66666666667)</f>
        <v>45324.66667</v>
      </c>
      <c r="H24" s="1">
        <f>IFERROR(__xludf.DUMMYFUNCTION("""COMPUTED_VALUE"""),1092.77)</f>
        <v>1092.77</v>
      </c>
      <c r="J24" s="2">
        <f>IFERROR(__xludf.DUMMYFUNCTION("""COMPUTED_VALUE"""),45324.66666666667)</f>
        <v>45324.66667</v>
      </c>
      <c r="K24" s="1">
        <f>IFERROR(__xludf.DUMMYFUNCTION("""COMPUTED_VALUE"""),1120.0)</f>
        <v>1120</v>
      </c>
      <c r="M24" s="2">
        <f>IFERROR(__xludf.DUMMYFUNCTION("""COMPUTED_VALUE"""),45324.66666666667)</f>
        <v>45324.66667</v>
      </c>
      <c r="N24" s="1">
        <f>IFERROR(__xludf.DUMMYFUNCTION("""COMPUTED_VALUE"""),9765843.0)</f>
        <v>9765843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IFERROR(__xludf.DUMMYFUNCTION("""COMPUTED_VALUE"""),1117.72)</f>
        <v>1117.72</v>
      </c>
      <c r="D25" s="2">
        <f>IFERROR(__xludf.DUMMYFUNCTION("""COMPUTED_VALUE"""),45327.66666666667)</f>
        <v>45327.66667</v>
      </c>
      <c r="E25" s="1">
        <f>IFERROR(__xludf.DUMMYFUNCTION("""COMPUTED_VALUE"""),1117.72)</f>
        <v>1117.72</v>
      </c>
      <c r="G25" s="2">
        <f>IFERROR(__xludf.DUMMYFUNCTION("""COMPUTED_VALUE"""),45327.66666666667)</f>
        <v>45327.66667</v>
      </c>
      <c r="H25" s="1">
        <f>IFERROR(__xludf.DUMMYFUNCTION("""COMPUTED_VALUE"""),1097.27)</f>
        <v>1097.27</v>
      </c>
      <c r="J25" s="2">
        <f>IFERROR(__xludf.DUMMYFUNCTION("""COMPUTED_VALUE"""),45327.66666666667)</f>
        <v>45327.66667</v>
      </c>
      <c r="K25" s="1">
        <f>IFERROR(__xludf.DUMMYFUNCTION("""COMPUTED_VALUE"""),1103.22)</f>
        <v>1103.22</v>
      </c>
      <c r="M25" s="2">
        <f>IFERROR(__xludf.DUMMYFUNCTION("""COMPUTED_VALUE"""),45327.66666666667)</f>
        <v>45327.66667</v>
      </c>
      <c r="N25" s="1">
        <f>IFERROR(__xludf.DUMMYFUNCTION("""COMPUTED_VALUE"""),8510193.0)</f>
        <v>8510193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IFERROR(__xludf.DUMMYFUNCTION("""COMPUTED_VALUE"""),1103.25)</f>
        <v>1103.25</v>
      </c>
      <c r="D26" s="2">
        <f>IFERROR(__xludf.DUMMYFUNCTION("""COMPUTED_VALUE"""),45328.66666666667)</f>
        <v>45328.66667</v>
      </c>
      <c r="E26" s="1">
        <f>IFERROR(__xludf.DUMMYFUNCTION("""COMPUTED_VALUE"""),1118.28)</f>
        <v>1118.28</v>
      </c>
      <c r="G26" s="2">
        <f>IFERROR(__xludf.DUMMYFUNCTION("""COMPUTED_VALUE"""),45328.66666666667)</f>
        <v>45328.66667</v>
      </c>
      <c r="H26" s="1">
        <f>IFERROR(__xludf.DUMMYFUNCTION("""COMPUTED_VALUE"""),1096.09)</f>
        <v>1096.09</v>
      </c>
      <c r="J26" s="2">
        <f>IFERROR(__xludf.DUMMYFUNCTION("""COMPUTED_VALUE"""),45328.66666666667)</f>
        <v>45328.66667</v>
      </c>
      <c r="K26" s="1">
        <f>IFERROR(__xludf.DUMMYFUNCTION("""COMPUTED_VALUE"""),1118.28)</f>
        <v>1118.28</v>
      </c>
      <c r="M26" s="2">
        <f>IFERROR(__xludf.DUMMYFUNCTION("""COMPUTED_VALUE"""),45328.66666666667)</f>
        <v>45328.66667</v>
      </c>
      <c r="N26" s="1">
        <f>IFERROR(__xludf.DUMMYFUNCTION("""COMPUTED_VALUE"""),8132141.0)</f>
        <v>8132141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IFERROR(__xludf.DUMMYFUNCTION("""COMPUTED_VALUE"""),1124.07)</f>
        <v>1124.07</v>
      </c>
      <c r="D27" s="2">
        <f>IFERROR(__xludf.DUMMYFUNCTION("""COMPUTED_VALUE"""),45329.66666666667)</f>
        <v>45329.66667</v>
      </c>
      <c r="E27" s="1">
        <f>IFERROR(__xludf.DUMMYFUNCTION("""COMPUTED_VALUE"""),1136.52)</f>
        <v>1136.52</v>
      </c>
      <c r="G27" s="2">
        <f>IFERROR(__xludf.DUMMYFUNCTION("""COMPUTED_VALUE"""),45329.66666666667)</f>
        <v>45329.66667</v>
      </c>
      <c r="H27" s="1">
        <f>IFERROR(__xludf.DUMMYFUNCTION("""COMPUTED_VALUE"""),1117.91)</f>
        <v>1117.91</v>
      </c>
      <c r="J27" s="2">
        <f>IFERROR(__xludf.DUMMYFUNCTION("""COMPUTED_VALUE"""),45329.66666666667)</f>
        <v>45329.66667</v>
      </c>
      <c r="K27" s="1">
        <f>IFERROR(__xludf.DUMMYFUNCTION("""COMPUTED_VALUE"""),1127.17)</f>
        <v>1127.17</v>
      </c>
      <c r="M27" s="2">
        <f>IFERROR(__xludf.DUMMYFUNCTION("""COMPUTED_VALUE"""),45329.66666666667)</f>
        <v>45329.66667</v>
      </c>
      <c r="N27" s="1">
        <f>IFERROR(__xludf.DUMMYFUNCTION("""COMPUTED_VALUE"""),7936889.0)</f>
        <v>7936889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IFERROR(__xludf.DUMMYFUNCTION("""COMPUTED_VALUE"""),1127.95)</f>
        <v>1127.95</v>
      </c>
      <c r="D28" s="2">
        <f>IFERROR(__xludf.DUMMYFUNCTION("""COMPUTED_VALUE"""),45330.66666666667)</f>
        <v>45330.66667</v>
      </c>
      <c r="E28" s="1">
        <f>IFERROR(__xludf.DUMMYFUNCTION("""COMPUTED_VALUE"""),1136.68)</f>
        <v>1136.68</v>
      </c>
      <c r="G28" s="2">
        <f>IFERROR(__xludf.DUMMYFUNCTION("""COMPUTED_VALUE"""),45330.66666666667)</f>
        <v>45330.66667</v>
      </c>
      <c r="H28" s="1">
        <f>IFERROR(__xludf.DUMMYFUNCTION("""COMPUTED_VALUE"""),1123.76)</f>
        <v>1123.76</v>
      </c>
      <c r="J28" s="2">
        <f>IFERROR(__xludf.DUMMYFUNCTION("""COMPUTED_VALUE"""),45330.66666666667)</f>
        <v>45330.66667</v>
      </c>
      <c r="K28" s="1">
        <f>IFERROR(__xludf.DUMMYFUNCTION("""COMPUTED_VALUE"""),1134.13)</f>
        <v>1134.13</v>
      </c>
      <c r="M28" s="2">
        <f>IFERROR(__xludf.DUMMYFUNCTION("""COMPUTED_VALUE"""),45330.66666666667)</f>
        <v>45330.66667</v>
      </c>
      <c r="N28" s="1">
        <f>IFERROR(__xludf.DUMMYFUNCTION("""COMPUTED_VALUE"""),8277049.0)</f>
        <v>8277049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IFERROR(__xludf.DUMMYFUNCTION("""COMPUTED_VALUE"""),1134.33)</f>
        <v>1134.33</v>
      </c>
      <c r="D29" s="2">
        <f>IFERROR(__xludf.DUMMYFUNCTION("""COMPUTED_VALUE"""),45331.66666666667)</f>
        <v>45331.66667</v>
      </c>
      <c r="E29" s="1">
        <f>IFERROR(__xludf.DUMMYFUNCTION("""COMPUTED_VALUE"""),1149.05)</f>
        <v>1149.05</v>
      </c>
      <c r="G29" s="2">
        <f>IFERROR(__xludf.DUMMYFUNCTION("""COMPUTED_VALUE"""),45331.66666666667)</f>
        <v>45331.66667</v>
      </c>
      <c r="H29" s="1">
        <f>IFERROR(__xludf.DUMMYFUNCTION("""COMPUTED_VALUE"""),1132.52)</f>
        <v>1132.52</v>
      </c>
      <c r="J29" s="2">
        <f>IFERROR(__xludf.DUMMYFUNCTION("""COMPUTED_VALUE"""),45331.66666666667)</f>
        <v>45331.66667</v>
      </c>
      <c r="K29" s="1">
        <f>IFERROR(__xludf.DUMMYFUNCTION("""COMPUTED_VALUE"""),1147.55)</f>
        <v>1147.55</v>
      </c>
      <c r="M29" s="2">
        <f>IFERROR(__xludf.DUMMYFUNCTION("""COMPUTED_VALUE"""),45331.66666666667)</f>
        <v>45331.66667</v>
      </c>
      <c r="N29" s="1">
        <f>IFERROR(__xludf.DUMMYFUNCTION("""COMPUTED_VALUE"""),7460625.0)</f>
        <v>7460625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IFERROR(__xludf.DUMMYFUNCTION("""COMPUTED_VALUE"""),1146.97)</f>
        <v>1146.97</v>
      </c>
      <c r="D30" s="2">
        <f>IFERROR(__xludf.DUMMYFUNCTION("""COMPUTED_VALUE"""),45334.66666666667)</f>
        <v>45334.66667</v>
      </c>
      <c r="E30" s="1">
        <f>IFERROR(__xludf.DUMMYFUNCTION("""COMPUTED_VALUE"""),1158.38)</f>
        <v>1158.38</v>
      </c>
      <c r="G30" s="2">
        <f>IFERROR(__xludf.DUMMYFUNCTION("""COMPUTED_VALUE"""),45334.66666666667)</f>
        <v>45334.66667</v>
      </c>
      <c r="H30" s="1">
        <f>IFERROR(__xludf.DUMMYFUNCTION("""COMPUTED_VALUE"""),1146.5)</f>
        <v>1146.5</v>
      </c>
      <c r="J30" s="2">
        <f>IFERROR(__xludf.DUMMYFUNCTION("""COMPUTED_VALUE"""),45334.66666666667)</f>
        <v>45334.66667</v>
      </c>
      <c r="K30" s="1">
        <f>IFERROR(__xludf.DUMMYFUNCTION("""COMPUTED_VALUE"""),1153.81)</f>
        <v>1153.81</v>
      </c>
      <c r="M30" s="2">
        <f>IFERROR(__xludf.DUMMYFUNCTION("""COMPUTED_VALUE"""),45334.66666666667)</f>
        <v>45334.66667</v>
      </c>
      <c r="N30" s="1">
        <f>IFERROR(__xludf.DUMMYFUNCTION("""COMPUTED_VALUE"""),5847628.0)</f>
        <v>5847628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IFERROR(__xludf.DUMMYFUNCTION("""COMPUTED_VALUE"""),1151.31)</f>
        <v>1151.31</v>
      </c>
      <c r="D31" s="2">
        <f>IFERROR(__xludf.DUMMYFUNCTION("""COMPUTED_VALUE"""),45335.66666666667)</f>
        <v>45335.66667</v>
      </c>
      <c r="E31" s="1">
        <f>IFERROR(__xludf.DUMMYFUNCTION("""COMPUTED_VALUE"""),1151.31)</f>
        <v>1151.31</v>
      </c>
      <c r="G31" s="2">
        <f>IFERROR(__xludf.DUMMYFUNCTION("""COMPUTED_VALUE"""),45335.66666666667)</f>
        <v>45335.66667</v>
      </c>
      <c r="H31" s="1">
        <f>IFERROR(__xludf.DUMMYFUNCTION("""COMPUTED_VALUE"""),1123.61)</f>
        <v>1123.61</v>
      </c>
      <c r="J31" s="2">
        <f>IFERROR(__xludf.DUMMYFUNCTION("""COMPUTED_VALUE"""),45335.66666666667)</f>
        <v>45335.66667</v>
      </c>
      <c r="K31" s="1">
        <f>IFERROR(__xludf.DUMMYFUNCTION("""COMPUTED_VALUE"""),1130.37)</f>
        <v>1130.37</v>
      </c>
      <c r="M31" s="2">
        <f>IFERROR(__xludf.DUMMYFUNCTION("""COMPUTED_VALUE"""),45335.66666666667)</f>
        <v>45335.66667</v>
      </c>
      <c r="N31" s="1">
        <f>IFERROR(__xludf.DUMMYFUNCTION("""COMPUTED_VALUE"""),8196121.0)</f>
        <v>8196121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IFERROR(__xludf.DUMMYFUNCTION("""COMPUTED_VALUE"""),1135.25)</f>
        <v>1135.25</v>
      </c>
      <c r="D32" s="2">
        <f>IFERROR(__xludf.DUMMYFUNCTION("""COMPUTED_VALUE"""),45336.66666666667)</f>
        <v>45336.66667</v>
      </c>
      <c r="E32" s="1">
        <f>IFERROR(__xludf.DUMMYFUNCTION("""COMPUTED_VALUE"""),1154.9)</f>
        <v>1154.9</v>
      </c>
      <c r="G32" s="2">
        <f>IFERROR(__xludf.DUMMYFUNCTION("""COMPUTED_VALUE"""),45336.66666666667)</f>
        <v>45336.66667</v>
      </c>
      <c r="H32" s="1">
        <f>IFERROR(__xludf.DUMMYFUNCTION("""COMPUTED_VALUE"""),1135.25)</f>
        <v>1135.25</v>
      </c>
      <c r="J32" s="2">
        <f>IFERROR(__xludf.DUMMYFUNCTION("""COMPUTED_VALUE"""),45336.66666666667)</f>
        <v>45336.66667</v>
      </c>
      <c r="K32" s="1">
        <f>IFERROR(__xludf.DUMMYFUNCTION("""COMPUTED_VALUE"""),1152.31)</f>
        <v>1152.31</v>
      </c>
      <c r="M32" s="2">
        <f>IFERROR(__xludf.DUMMYFUNCTION("""COMPUTED_VALUE"""),45336.66666666667)</f>
        <v>45336.66667</v>
      </c>
      <c r="N32" s="1">
        <f>IFERROR(__xludf.DUMMYFUNCTION("""COMPUTED_VALUE"""),6940813.0)</f>
        <v>6940813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IFERROR(__xludf.DUMMYFUNCTION("""COMPUTED_VALUE"""),1157.15)</f>
        <v>1157.15</v>
      </c>
      <c r="D33" s="2">
        <f>IFERROR(__xludf.DUMMYFUNCTION("""COMPUTED_VALUE"""),45337.66666666667)</f>
        <v>45337.66667</v>
      </c>
      <c r="E33" s="1">
        <f>IFERROR(__xludf.DUMMYFUNCTION("""COMPUTED_VALUE"""),1162.62)</f>
        <v>1162.62</v>
      </c>
      <c r="G33" s="2">
        <f>IFERROR(__xludf.DUMMYFUNCTION("""COMPUTED_VALUE"""),45337.66666666667)</f>
        <v>45337.66667</v>
      </c>
      <c r="H33" s="1">
        <f>IFERROR(__xludf.DUMMYFUNCTION("""COMPUTED_VALUE"""),1150.06)</f>
        <v>1150.06</v>
      </c>
      <c r="J33" s="2">
        <f>IFERROR(__xludf.DUMMYFUNCTION("""COMPUTED_VALUE"""),45337.66666666667)</f>
        <v>45337.66667</v>
      </c>
      <c r="K33" s="1">
        <f>IFERROR(__xludf.DUMMYFUNCTION("""COMPUTED_VALUE"""),1160.48)</f>
        <v>1160.48</v>
      </c>
      <c r="M33" s="2">
        <f>IFERROR(__xludf.DUMMYFUNCTION("""COMPUTED_VALUE"""),45337.66666666667)</f>
        <v>45337.66667</v>
      </c>
      <c r="N33" s="1">
        <f>IFERROR(__xludf.DUMMYFUNCTION("""COMPUTED_VALUE"""),6853725.0)</f>
        <v>6853725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IFERROR(__xludf.DUMMYFUNCTION("""COMPUTED_VALUE"""),1159.44)</f>
        <v>1159.44</v>
      </c>
      <c r="D34" s="2">
        <f>IFERROR(__xludf.DUMMYFUNCTION("""COMPUTED_VALUE"""),45338.66666666667)</f>
        <v>45338.66667</v>
      </c>
      <c r="E34" s="1">
        <f>IFERROR(__xludf.DUMMYFUNCTION("""COMPUTED_VALUE"""),1160.69)</f>
        <v>1160.69</v>
      </c>
      <c r="G34" s="2">
        <f>IFERROR(__xludf.DUMMYFUNCTION("""COMPUTED_VALUE"""),45338.66666666667)</f>
        <v>45338.66667</v>
      </c>
      <c r="H34" s="1">
        <f>IFERROR(__xludf.DUMMYFUNCTION("""COMPUTED_VALUE"""),1148.8)</f>
        <v>1148.8</v>
      </c>
      <c r="J34" s="2">
        <f>IFERROR(__xludf.DUMMYFUNCTION("""COMPUTED_VALUE"""),45338.66666666667)</f>
        <v>45338.66667</v>
      </c>
      <c r="K34" s="1">
        <f>IFERROR(__xludf.DUMMYFUNCTION("""COMPUTED_VALUE"""),1148.9)</f>
        <v>1148.9</v>
      </c>
      <c r="M34" s="2">
        <f>IFERROR(__xludf.DUMMYFUNCTION("""COMPUTED_VALUE"""),45338.66666666667)</f>
        <v>45338.66667</v>
      </c>
      <c r="N34" s="1">
        <f>IFERROR(__xludf.DUMMYFUNCTION("""COMPUTED_VALUE"""),6424499.0)</f>
        <v>6424499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IFERROR(__xludf.DUMMYFUNCTION("""COMPUTED_VALUE"""),1144.59)</f>
        <v>1144.59</v>
      </c>
      <c r="D35" s="2">
        <f>IFERROR(__xludf.DUMMYFUNCTION("""COMPUTED_VALUE"""),45342.66666666667)</f>
        <v>45342.66667</v>
      </c>
      <c r="E35" s="1">
        <f>IFERROR(__xludf.DUMMYFUNCTION("""COMPUTED_VALUE"""),1144.59)</f>
        <v>1144.59</v>
      </c>
      <c r="G35" s="2">
        <f>IFERROR(__xludf.DUMMYFUNCTION("""COMPUTED_VALUE"""),45342.66666666667)</f>
        <v>45342.66667</v>
      </c>
      <c r="H35" s="1">
        <f>IFERROR(__xludf.DUMMYFUNCTION("""COMPUTED_VALUE"""),1129.69)</f>
        <v>1129.69</v>
      </c>
      <c r="J35" s="2">
        <f>IFERROR(__xludf.DUMMYFUNCTION("""COMPUTED_VALUE"""),45342.66666666667)</f>
        <v>45342.66667</v>
      </c>
      <c r="K35" s="1">
        <f>IFERROR(__xludf.DUMMYFUNCTION("""COMPUTED_VALUE"""),1138.36)</f>
        <v>1138.36</v>
      </c>
      <c r="M35" s="2">
        <f>IFERROR(__xludf.DUMMYFUNCTION("""COMPUTED_VALUE"""),45342.66666666667)</f>
        <v>45342.66667</v>
      </c>
      <c r="N35" s="1">
        <f>IFERROR(__xludf.DUMMYFUNCTION("""COMPUTED_VALUE"""),7307928.0)</f>
        <v>7307928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IFERROR(__xludf.DUMMYFUNCTION("""COMPUTED_VALUE"""),1137.22)</f>
        <v>1137.22</v>
      </c>
      <c r="D36" s="2">
        <f>IFERROR(__xludf.DUMMYFUNCTION("""COMPUTED_VALUE"""),45343.66666666667)</f>
        <v>45343.66667</v>
      </c>
      <c r="E36" s="1">
        <f>IFERROR(__xludf.DUMMYFUNCTION("""COMPUTED_VALUE"""),1142.27)</f>
        <v>1142.27</v>
      </c>
      <c r="G36" s="2">
        <f>IFERROR(__xludf.DUMMYFUNCTION("""COMPUTED_VALUE"""),45343.66666666667)</f>
        <v>45343.66667</v>
      </c>
      <c r="H36" s="1">
        <f>IFERROR(__xludf.DUMMYFUNCTION("""COMPUTED_VALUE"""),1128.35)</f>
        <v>1128.35</v>
      </c>
      <c r="J36" s="2">
        <f>IFERROR(__xludf.DUMMYFUNCTION("""COMPUTED_VALUE"""),45343.66666666667)</f>
        <v>45343.66667</v>
      </c>
      <c r="K36" s="1">
        <f>IFERROR(__xludf.DUMMYFUNCTION("""COMPUTED_VALUE"""),1140.13)</f>
        <v>1140.13</v>
      </c>
      <c r="M36" s="2">
        <f>IFERROR(__xludf.DUMMYFUNCTION("""COMPUTED_VALUE"""),45343.66666666667)</f>
        <v>45343.66667</v>
      </c>
      <c r="N36" s="1">
        <f>IFERROR(__xludf.DUMMYFUNCTION("""COMPUTED_VALUE"""),8580565.0)</f>
        <v>8580565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IFERROR(__xludf.DUMMYFUNCTION("""COMPUTED_VALUE"""),1169.85)</f>
        <v>1169.85</v>
      </c>
      <c r="D37" s="2">
        <f>IFERROR(__xludf.DUMMYFUNCTION("""COMPUTED_VALUE"""),45344.66666666667)</f>
        <v>45344.66667</v>
      </c>
      <c r="E37" s="1">
        <f>IFERROR(__xludf.DUMMYFUNCTION("""COMPUTED_VALUE"""),1192.16)</f>
        <v>1192.16</v>
      </c>
      <c r="G37" s="2">
        <f>IFERROR(__xludf.DUMMYFUNCTION("""COMPUTED_VALUE"""),45344.66666666667)</f>
        <v>45344.66667</v>
      </c>
      <c r="H37" s="1">
        <f>IFERROR(__xludf.DUMMYFUNCTION("""COMPUTED_VALUE"""),1162.56)</f>
        <v>1162.56</v>
      </c>
      <c r="J37" s="2">
        <f>IFERROR(__xludf.DUMMYFUNCTION("""COMPUTED_VALUE"""),45344.66666666667)</f>
        <v>45344.66667</v>
      </c>
      <c r="K37" s="1">
        <f>IFERROR(__xludf.DUMMYFUNCTION("""COMPUTED_VALUE"""),1189.61)</f>
        <v>1189.61</v>
      </c>
      <c r="M37" s="2">
        <f>IFERROR(__xludf.DUMMYFUNCTION("""COMPUTED_VALUE"""),45344.66666666667)</f>
        <v>45344.66667</v>
      </c>
      <c r="N37" s="1">
        <f>IFERROR(__xludf.DUMMYFUNCTION("""COMPUTED_VALUE"""),1.0215319E7)</f>
        <v>10215319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IFERROR(__xludf.DUMMYFUNCTION("""COMPUTED_VALUE"""),1194.32)</f>
        <v>1194.32</v>
      </c>
      <c r="D38" s="2">
        <f>IFERROR(__xludf.DUMMYFUNCTION("""COMPUTED_VALUE"""),45345.66666666667)</f>
        <v>45345.66667</v>
      </c>
      <c r="E38" s="1">
        <f>IFERROR(__xludf.DUMMYFUNCTION("""COMPUTED_VALUE"""),1201.45)</f>
        <v>1201.45</v>
      </c>
      <c r="G38" s="2">
        <f>IFERROR(__xludf.DUMMYFUNCTION("""COMPUTED_VALUE"""),45345.66666666667)</f>
        <v>45345.66667</v>
      </c>
      <c r="H38" s="1">
        <f>IFERROR(__xludf.DUMMYFUNCTION("""COMPUTED_VALUE"""),1185.95)</f>
        <v>1185.95</v>
      </c>
      <c r="J38" s="2">
        <f>IFERROR(__xludf.DUMMYFUNCTION("""COMPUTED_VALUE"""),45345.66666666667)</f>
        <v>45345.66667</v>
      </c>
      <c r="K38" s="1">
        <f>IFERROR(__xludf.DUMMYFUNCTION("""COMPUTED_VALUE"""),1199.92)</f>
        <v>1199.92</v>
      </c>
      <c r="M38" s="2">
        <f>IFERROR(__xludf.DUMMYFUNCTION("""COMPUTED_VALUE"""),45345.66666666667)</f>
        <v>45345.66667</v>
      </c>
      <c r="N38" s="1">
        <f>IFERROR(__xludf.DUMMYFUNCTION("""COMPUTED_VALUE"""),7651556.0)</f>
        <v>7651556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IFERROR(__xludf.DUMMYFUNCTION("""COMPUTED_VALUE"""),1199.34)</f>
        <v>1199.34</v>
      </c>
      <c r="D39" s="2">
        <f>IFERROR(__xludf.DUMMYFUNCTION("""COMPUTED_VALUE"""),45348.66666666667)</f>
        <v>45348.66667</v>
      </c>
      <c r="E39" s="1">
        <f>IFERROR(__xludf.DUMMYFUNCTION("""COMPUTED_VALUE"""),1211.73)</f>
        <v>1211.73</v>
      </c>
      <c r="G39" s="2">
        <f>IFERROR(__xludf.DUMMYFUNCTION("""COMPUTED_VALUE"""),45348.66666666667)</f>
        <v>45348.66667</v>
      </c>
      <c r="H39" s="1">
        <f>IFERROR(__xludf.DUMMYFUNCTION("""COMPUTED_VALUE"""),1194.96)</f>
        <v>1194.96</v>
      </c>
      <c r="J39" s="2">
        <f>IFERROR(__xludf.DUMMYFUNCTION("""COMPUTED_VALUE"""),45348.66666666667)</f>
        <v>45348.66667</v>
      </c>
      <c r="K39" s="1">
        <f>IFERROR(__xludf.DUMMYFUNCTION("""COMPUTED_VALUE"""),1205.84)</f>
        <v>1205.84</v>
      </c>
      <c r="M39" s="2">
        <f>IFERROR(__xludf.DUMMYFUNCTION("""COMPUTED_VALUE"""),45348.66666666667)</f>
        <v>45348.66667</v>
      </c>
      <c r="N39" s="1">
        <f>IFERROR(__xludf.DUMMYFUNCTION("""COMPUTED_VALUE"""),7340703.0)</f>
        <v>7340703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IFERROR(__xludf.DUMMYFUNCTION("""COMPUTED_VALUE"""),1214.16)</f>
        <v>1214.16</v>
      </c>
      <c r="D40" s="2">
        <f>IFERROR(__xludf.DUMMYFUNCTION("""COMPUTED_VALUE"""),45349.66666666667)</f>
        <v>45349.66667</v>
      </c>
      <c r="E40" s="1">
        <f>IFERROR(__xludf.DUMMYFUNCTION("""COMPUTED_VALUE"""),1220.75)</f>
        <v>1220.75</v>
      </c>
      <c r="G40" s="2">
        <f>IFERROR(__xludf.DUMMYFUNCTION("""COMPUTED_VALUE"""),45349.66666666667)</f>
        <v>45349.66667</v>
      </c>
      <c r="H40" s="1">
        <f>IFERROR(__xludf.DUMMYFUNCTION("""COMPUTED_VALUE"""),1205.24)</f>
        <v>1205.24</v>
      </c>
      <c r="J40" s="2">
        <f>IFERROR(__xludf.DUMMYFUNCTION("""COMPUTED_VALUE"""),45349.66666666667)</f>
        <v>45349.66667</v>
      </c>
      <c r="K40" s="1">
        <f>IFERROR(__xludf.DUMMYFUNCTION("""COMPUTED_VALUE"""),1214.7)</f>
        <v>1214.7</v>
      </c>
      <c r="M40" s="2">
        <f>IFERROR(__xludf.DUMMYFUNCTION("""COMPUTED_VALUE"""),45349.66666666667)</f>
        <v>45349.66667</v>
      </c>
      <c r="N40" s="1">
        <f>IFERROR(__xludf.DUMMYFUNCTION("""COMPUTED_VALUE"""),7898264.0)</f>
        <v>7898264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IFERROR(__xludf.DUMMYFUNCTION("""COMPUTED_VALUE"""),1222.24)</f>
        <v>1222.24</v>
      </c>
      <c r="D41" s="2">
        <f>IFERROR(__xludf.DUMMYFUNCTION("""COMPUTED_VALUE"""),45350.66666666667)</f>
        <v>45350.66667</v>
      </c>
      <c r="E41" s="1">
        <f>IFERROR(__xludf.DUMMYFUNCTION("""COMPUTED_VALUE"""),1234.18)</f>
        <v>1234.18</v>
      </c>
      <c r="G41" s="2">
        <f>IFERROR(__xludf.DUMMYFUNCTION("""COMPUTED_VALUE"""),45350.66666666667)</f>
        <v>45350.66667</v>
      </c>
      <c r="H41" s="1">
        <f>IFERROR(__xludf.DUMMYFUNCTION("""COMPUTED_VALUE"""),1218.07)</f>
        <v>1218.07</v>
      </c>
      <c r="J41" s="2">
        <f>IFERROR(__xludf.DUMMYFUNCTION("""COMPUTED_VALUE"""),45350.66666666667)</f>
        <v>45350.66667</v>
      </c>
      <c r="K41" s="1">
        <f>IFERROR(__xludf.DUMMYFUNCTION("""COMPUTED_VALUE"""),1229.75)</f>
        <v>1229.75</v>
      </c>
      <c r="M41" s="2">
        <f>IFERROR(__xludf.DUMMYFUNCTION("""COMPUTED_VALUE"""),45350.66666666667)</f>
        <v>45350.66667</v>
      </c>
      <c r="N41" s="1">
        <f>IFERROR(__xludf.DUMMYFUNCTION("""COMPUTED_VALUE"""),8303077.0)</f>
        <v>8303077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IFERROR(__xludf.DUMMYFUNCTION("""COMPUTED_VALUE"""),1228.94)</f>
        <v>1228.94</v>
      </c>
      <c r="D42" s="2">
        <f>IFERROR(__xludf.DUMMYFUNCTION("""COMPUTED_VALUE"""),45351.66666666667)</f>
        <v>45351.66667</v>
      </c>
      <c r="E42" s="1">
        <f>IFERROR(__xludf.DUMMYFUNCTION("""COMPUTED_VALUE"""),1244.5)</f>
        <v>1244.5</v>
      </c>
      <c r="G42" s="2">
        <f>IFERROR(__xludf.DUMMYFUNCTION("""COMPUTED_VALUE"""),45351.66666666667)</f>
        <v>45351.66667</v>
      </c>
      <c r="H42" s="1">
        <f>IFERROR(__xludf.DUMMYFUNCTION("""COMPUTED_VALUE"""),1223.14)</f>
        <v>1223.14</v>
      </c>
      <c r="J42" s="2">
        <f>IFERROR(__xludf.DUMMYFUNCTION("""COMPUTED_VALUE"""),45351.66666666667)</f>
        <v>45351.66667</v>
      </c>
      <c r="K42" s="1">
        <f>IFERROR(__xludf.DUMMYFUNCTION("""COMPUTED_VALUE"""),1241.2)</f>
        <v>1241.2</v>
      </c>
      <c r="M42" s="2">
        <f>IFERROR(__xludf.DUMMYFUNCTION("""COMPUTED_VALUE"""),45351.66666666667)</f>
        <v>45351.66667</v>
      </c>
      <c r="N42" s="1">
        <f>IFERROR(__xludf.DUMMYFUNCTION("""COMPUTED_VALUE"""),1.3406818E7)</f>
        <v>13406818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IFERROR(__xludf.DUMMYFUNCTION("""COMPUTED_VALUE"""),1241.33)</f>
        <v>1241.33</v>
      </c>
      <c r="D43" s="2">
        <f>IFERROR(__xludf.DUMMYFUNCTION("""COMPUTED_VALUE"""),45352.66666666667)</f>
        <v>45352.66667</v>
      </c>
      <c r="E43" s="1">
        <f>IFERROR(__xludf.DUMMYFUNCTION("""COMPUTED_VALUE"""),1260.49)</f>
        <v>1260.49</v>
      </c>
      <c r="G43" s="2">
        <f>IFERROR(__xludf.DUMMYFUNCTION("""COMPUTED_VALUE"""),45352.66666666667)</f>
        <v>45352.66667</v>
      </c>
      <c r="H43" s="1">
        <f>IFERROR(__xludf.DUMMYFUNCTION("""COMPUTED_VALUE"""),1239.57)</f>
        <v>1239.57</v>
      </c>
      <c r="J43" s="2">
        <f>IFERROR(__xludf.DUMMYFUNCTION("""COMPUTED_VALUE"""),45352.66666666667)</f>
        <v>45352.66667</v>
      </c>
      <c r="K43" s="1">
        <f>IFERROR(__xludf.DUMMYFUNCTION("""COMPUTED_VALUE"""),1259.7)</f>
        <v>1259.7</v>
      </c>
      <c r="M43" s="2">
        <f>IFERROR(__xludf.DUMMYFUNCTION("""COMPUTED_VALUE"""),45352.66666666667)</f>
        <v>45352.66667</v>
      </c>
      <c r="N43" s="1">
        <f>IFERROR(__xludf.DUMMYFUNCTION("""COMPUTED_VALUE"""),1.4687304E7)</f>
        <v>14687304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IFERROR(__xludf.DUMMYFUNCTION("""COMPUTED_VALUE"""),1260.0)</f>
        <v>1260</v>
      </c>
      <c r="D44" s="2">
        <f>IFERROR(__xludf.DUMMYFUNCTION("""COMPUTED_VALUE"""),45355.66666666667)</f>
        <v>45355.66667</v>
      </c>
      <c r="E44" s="1">
        <f>IFERROR(__xludf.DUMMYFUNCTION("""COMPUTED_VALUE"""),1279.83)</f>
        <v>1279.83</v>
      </c>
      <c r="G44" s="2">
        <f>IFERROR(__xludf.DUMMYFUNCTION("""COMPUTED_VALUE"""),45355.66666666667)</f>
        <v>45355.66667</v>
      </c>
      <c r="H44" s="1">
        <f>IFERROR(__xludf.DUMMYFUNCTION("""COMPUTED_VALUE"""),1260.0)</f>
        <v>1260</v>
      </c>
      <c r="J44" s="2">
        <f>IFERROR(__xludf.DUMMYFUNCTION("""COMPUTED_VALUE"""),45355.66666666667)</f>
        <v>45355.66667</v>
      </c>
      <c r="K44" s="1">
        <f>IFERROR(__xludf.DUMMYFUNCTION("""COMPUTED_VALUE"""),1272.25)</f>
        <v>1272.25</v>
      </c>
      <c r="M44" s="2">
        <f>IFERROR(__xludf.DUMMYFUNCTION("""COMPUTED_VALUE"""),45355.66666666667)</f>
        <v>45355.66667</v>
      </c>
      <c r="N44" s="1">
        <f>IFERROR(__xludf.DUMMYFUNCTION("""COMPUTED_VALUE"""),1.1428714E7)</f>
        <v>11428714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IFERROR(__xludf.DUMMYFUNCTION("""COMPUTED_VALUE"""),1271.34)</f>
        <v>1271.34</v>
      </c>
      <c r="D45" s="2">
        <f>IFERROR(__xludf.DUMMYFUNCTION("""COMPUTED_VALUE"""),45356.66666666667)</f>
        <v>45356.66667</v>
      </c>
      <c r="E45" s="1">
        <f>IFERROR(__xludf.DUMMYFUNCTION("""COMPUTED_VALUE"""),1277.31)</f>
        <v>1277.31</v>
      </c>
      <c r="G45" s="2">
        <f>IFERROR(__xludf.DUMMYFUNCTION("""COMPUTED_VALUE"""),45356.66666666667)</f>
        <v>45356.66667</v>
      </c>
      <c r="H45" s="1">
        <f>IFERROR(__xludf.DUMMYFUNCTION("""COMPUTED_VALUE"""),1253.28)</f>
        <v>1253.28</v>
      </c>
      <c r="J45" s="2">
        <f>IFERROR(__xludf.DUMMYFUNCTION("""COMPUTED_VALUE"""),45356.66666666667)</f>
        <v>45356.66667</v>
      </c>
      <c r="K45" s="1">
        <f>IFERROR(__xludf.DUMMYFUNCTION("""COMPUTED_VALUE"""),1257.73)</f>
        <v>1257.73</v>
      </c>
      <c r="M45" s="2">
        <f>IFERROR(__xludf.DUMMYFUNCTION("""COMPUTED_VALUE"""),45356.66666666667)</f>
        <v>45356.66667</v>
      </c>
      <c r="N45" s="1">
        <f>IFERROR(__xludf.DUMMYFUNCTION("""COMPUTED_VALUE"""),8007653.0)</f>
        <v>8007653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IFERROR(__xludf.DUMMYFUNCTION("""COMPUTED_VALUE"""),1260.62)</f>
        <v>1260.62</v>
      </c>
      <c r="D46" s="2">
        <f>IFERROR(__xludf.DUMMYFUNCTION("""COMPUTED_VALUE"""),45357.66666666667)</f>
        <v>45357.66667</v>
      </c>
      <c r="E46" s="1">
        <f>IFERROR(__xludf.DUMMYFUNCTION("""COMPUTED_VALUE"""),1277.42)</f>
        <v>1277.42</v>
      </c>
      <c r="G46" s="2">
        <f>IFERROR(__xludf.DUMMYFUNCTION("""COMPUTED_VALUE"""),45357.66666666667)</f>
        <v>45357.66667</v>
      </c>
      <c r="H46" s="1">
        <f>IFERROR(__xludf.DUMMYFUNCTION("""COMPUTED_VALUE"""),1260.62)</f>
        <v>1260.62</v>
      </c>
      <c r="J46" s="2">
        <f>IFERROR(__xludf.DUMMYFUNCTION("""COMPUTED_VALUE"""),45357.66666666667)</f>
        <v>45357.66667</v>
      </c>
      <c r="K46" s="1">
        <f>IFERROR(__xludf.DUMMYFUNCTION("""COMPUTED_VALUE"""),1267.94)</f>
        <v>1267.94</v>
      </c>
      <c r="M46" s="2">
        <f>IFERROR(__xludf.DUMMYFUNCTION("""COMPUTED_VALUE"""),45357.66666666667)</f>
        <v>45357.66667</v>
      </c>
      <c r="N46" s="1">
        <f>IFERROR(__xludf.DUMMYFUNCTION("""COMPUTED_VALUE"""),7208679.0)</f>
        <v>7208679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IFERROR(__xludf.DUMMYFUNCTION("""COMPUTED_VALUE"""),1269.97)</f>
        <v>1269.97</v>
      </c>
      <c r="D47" s="2">
        <f>IFERROR(__xludf.DUMMYFUNCTION("""COMPUTED_VALUE"""),45358.66666666667)</f>
        <v>45358.66667</v>
      </c>
      <c r="E47" s="1">
        <f>IFERROR(__xludf.DUMMYFUNCTION("""COMPUTED_VALUE"""),1286.14)</f>
        <v>1286.14</v>
      </c>
      <c r="G47" s="2">
        <f>IFERROR(__xludf.DUMMYFUNCTION("""COMPUTED_VALUE"""),45358.66666666667)</f>
        <v>45358.66667</v>
      </c>
      <c r="H47" s="1">
        <f>IFERROR(__xludf.DUMMYFUNCTION("""COMPUTED_VALUE"""),1269.97)</f>
        <v>1269.97</v>
      </c>
      <c r="J47" s="2">
        <f>IFERROR(__xludf.DUMMYFUNCTION("""COMPUTED_VALUE"""),45358.66666666667)</f>
        <v>45358.66667</v>
      </c>
      <c r="K47" s="1">
        <f>IFERROR(__xludf.DUMMYFUNCTION("""COMPUTED_VALUE"""),1282.55)</f>
        <v>1282.55</v>
      </c>
      <c r="M47" s="2">
        <f>IFERROR(__xludf.DUMMYFUNCTION("""COMPUTED_VALUE"""),45358.66666666667)</f>
        <v>45358.66667</v>
      </c>
      <c r="N47" s="1">
        <f>IFERROR(__xludf.DUMMYFUNCTION("""COMPUTED_VALUE"""),6905750.0)</f>
        <v>6905750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IFERROR(__xludf.DUMMYFUNCTION("""COMPUTED_VALUE"""),1284.29)</f>
        <v>1284.29</v>
      </c>
      <c r="D48" s="2">
        <f>IFERROR(__xludf.DUMMYFUNCTION("""COMPUTED_VALUE"""),45359.66666666667)</f>
        <v>45359.66667</v>
      </c>
      <c r="E48" s="1">
        <f>IFERROR(__xludf.DUMMYFUNCTION("""COMPUTED_VALUE"""),1294.0)</f>
        <v>1294</v>
      </c>
      <c r="G48" s="2">
        <f>IFERROR(__xludf.DUMMYFUNCTION("""COMPUTED_VALUE"""),45359.66666666667)</f>
        <v>45359.66667</v>
      </c>
      <c r="H48" s="1">
        <f>IFERROR(__xludf.DUMMYFUNCTION("""COMPUTED_VALUE"""),1275.1)</f>
        <v>1275.1</v>
      </c>
      <c r="J48" s="2">
        <f>IFERROR(__xludf.DUMMYFUNCTION("""COMPUTED_VALUE"""),45359.66666666667)</f>
        <v>45359.66667</v>
      </c>
      <c r="K48" s="1">
        <f>IFERROR(__xludf.DUMMYFUNCTION("""COMPUTED_VALUE"""),1280.01)</f>
        <v>1280.01</v>
      </c>
      <c r="M48" s="2">
        <f>IFERROR(__xludf.DUMMYFUNCTION("""COMPUTED_VALUE"""),45359.66666666667)</f>
        <v>45359.66667</v>
      </c>
      <c r="N48" s="1">
        <f>IFERROR(__xludf.DUMMYFUNCTION("""COMPUTED_VALUE"""),8279288.0)</f>
        <v>8279288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IFERROR(__xludf.DUMMYFUNCTION("""COMPUTED_VALUE"""),1277.04)</f>
        <v>1277.04</v>
      </c>
      <c r="D49" s="2">
        <f>IFERROR(__xludf.DUMMYFUNCTION("""COMPUTED_VALUE"""),45362.66666666667)</f>
        <v>45362.66667</v>
      </c>
      <c r="E49" s="1">
        <f>IFERROR(__xludf.DUMMYFUNCTION("""COMPUTED_VALUE"""),1277.04)</f>
        <v>1277.04</v>
      </c>
      <c r="G49" s="2">
        <f>IFERROR(__xludf.DUMMYFUNCTION("""COMPUTED_VALUE"""),45362.66666666667)</f>
        <v>45362.66667</v>
      </c>
      <c r="H49" s="1">
        <f>IFERROR(__xludf.DUMMYFUNCTION("""COMPUTED_VALUE"""),1254.17)</f>
        <v>1254.17</v>
      </c>
      <c r="J49" s="2">
        <f>IFERROR(__xludf.DUMMYFUNCTION("""COMPUTED_VALUE"""),45362.66666666667)</f>
        <v>45362.66667</v>
      </c>
      <c r="K49" s="1">
        <f>IFERROR(__xludf.DUMMYFUNCTION("""COMPUTED_VALUE"""),1262.44)</f>
        <v>1262.44</v>
      </c>
      <c r="M49" s="2">
        <f>IFERROR(__xludf.DUMMYFUNCTION("""COMPUTED_VALUE"""),45362.66666666667)</f>
        <v>45362.66667</v>
      </c>
      <c r="N49" s="1">
        <f>IFERROR(__xludf.DUMMYFUNCTION("""COMPUTED_VALUE"""),7136637.0)</f>
        <v>7136637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IFERROR(__xludf.DUMMYFUNCTION("""COMPUTED_VALUE"""),1261.82)</f>
        <v>1261.82</v>
      </c>
      <c r="D50" s="2">
        <f>IFERROR(__xludf.DUMMYFUNCTION("""COMPUTED_VALUE"""),45363.66666666667)</f>
        <v>45363.66667</v>
      </c>
      <c r="E50" s="1">
        <f>IFERROR(__xludf.DUMMYFUNCTION("""COMPUTED_VALUE"""),1277.25)</f>
        <v>1277.25</v>
      </c>
      <c r="G50" s="2">
        <f>IFERROR(__xludf.DUMMYFUNCTION("""COMPUTED_VALUE"""),45363.66666666667)</f>
        <v>45363.66667</v>
      </c>
      <c r="H50" s="1">
        <f>IFERROR(__xludf.DUMMYFUNCTION("""COMPUTED_VALUE"""),1255.45)</f>
        <v>1255.45</v>
      </c>
      <c r="J50" s="2">
        <f>IFERROR(__xludf.DUMMYFUNCTION("""COMPUTED_VALUE"""),45363.66666666667)</f>
        <v>45363.66667</v>
      </c>
      <c r="K50" s="1">
        <f>IFERROR(__xludf.DUMMYFUNCTION("""COMPUTED_VALUE"""),1274.52)</f>
        <v>1274.52</v>
      </c>
      <c r="M50" s="2">
        <f>IFERROR(__xludf.DUMMYFUNCTION("""COMPUTED_VALUE"""),45363.66666666667)</f>
        <v>45363.66667</v>
      </c>
      <c r="N50" s="1">
        <f>IFERROR(__xludf.DUMMYFUNCTION("""COMPUTED_VALUE"""),6916101.0)</f>
        <v>6916101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IFERROR(__xludf.DUMMYFUNCTION("""COMPUTED_VALUE"""),1275.58)</f>
        <v>1275.58</v>
      </c>
      <c r="D51" s="2">
        <f>IFERROR(__xludf.DUMMYFUNCTION("""COMPUTED_VALUE"""),45364.66666666667)</f>
        <v>45364.66667</v>
      </c>
      <c r="E51" s="1">
        <f>IFERROR(__xludf.DUMMYFUNCTION("""COMPUTED_VALUE"""),1279.75)</f>
        <v>1279.75</v>
      </c>
      <c r="G51" s="2">
        <f>IFERROR(__xludf.DUMMYFUNCTION("""COMPUTED_VALUE"""),45364.66666666667)</f>
        <v>45364.66667</v>
      </c>
      <c r="H51" s="1">
        <f>IFERROR(__xludf.DUMMYFUNCTION("""COMPUTED_VALUE"""),1267.48)</f>
        <v>1267.48</v>
      </c>
      <c r="J51" s="2">
        <f>IFERROR(__xludf.DUMMYFUNCTION("""COMPUTED_VALUE"""),45364.66666666667)</f>
        <v>45364.66667</v>
      </c>
      <c r="K51" s="1">
        <f>IFERROR(__xludf.DUMMYFUNCTION("""COMPUTED_VALUE"""),1270.92)</f>
        <v>1270.92</v>
      </c>
      <c r="M51" s="2">
        <f>IFERROR(__xludf.DUMMYFUNCTION("""COMPUTED_VALUE"""),45364.66666666667)</f>
        <v>45364.66667</v>
      </c>
      <c r="N51" s="1">
        <f>IFERROR(__xludf.DUMMYFUNCTION("""COMPUTED_VALUE"""),6191433.0)</f>
        <v>6191433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IFERROR(__xludf.DUMMYFUNCTION("""COMPUTED_VALUE"""),1272.45)</f>
        <v>1272.45</v>
      </c>
      <c r="D52" s="2">
        <f>IFERROR(__xludf.DUMMYFUNCTION("""COMPUTED_VALUE"""),45365.66666666667)</f>
        <v>45365.66667</v>
      </c>
      <c r="E52" s="1">
        <f>IFERROR(__xludf.DUMMYFUNCTION("""COMPUTED_VALUE"""),1284.14)</f>
        <v>1284.14</v>
      </c>
      <c r="G52" s="2">
        <f>IFERROR(__xludf.DUMMYFUNCTION("""COMPUTED_VALUE"""),45365.66666666667)</f>
        <v>45365.66667</v>
      </c>
      <c r="H52" s="1">
        <f>IFERROR(__xludf.DUMMYFUNCTION("""COMPUTED_VALUE"""),1252.66)</f>
        <v>1252.66</v>
      </c>
      <c r="J52" s="2">
        <f>IFERROR(__xludf.DUMMYFUNCTION("""COMPUTED_VALUE"""),45365.66666666667)</f>
        <v>45365.66667</v>
      </c>
      <c r="K52" s="1">
        <f>IFERROR(__xludf.DUMMYFUNCTION("""COMPUTED_VALUE"""),1266.15)</f>
        <v>1266.15</v>
      </c>
      <c r="M52" s="2">
        <f>IFERROR(__xludf.DUMMYFUNCTION("""COMPUTED_VALUE"""),45365.66666666667)</f>
        <v>45365.66667</v>
      </c>
      <c r="N52" s="1">
        <f>IFERROR(__xludf.DUMMYFUNCTION("""COMPUTED_VALUE"""),7731611.0)</f>
        <v>7731611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IFERROR(__xludf.DUMMYFUNCTION("""COMPUTED_VALUE"""),1265.25)</f>
        <v>1265.25</v>
      </c>
      <c r="D53" s="2">
        <f>IFERROR(__xludf.DUMMYFUNCTION("""COMPUTED_VALUE"""),45366.66666666667)</f>
        <v>45366.66667</v>
      </c>
      <c r="E53" s="1">
        <f>IFERROR(__xludf.DUMMYFUNCTION("""COMPUTED_VALUE"""),1274.84)</f>
        <v>1274.84</v>
      </c>
      <c r="G53" s="2">
        <f>IFERROR(__xludf.DUMMYFUNCTION("""COMPUTED_VALUE"""),45366.66666666667)</f>
        <v>45366.66667</v>
      </c>
      <c r="H53" s="1">
        <f>IFERROR(__xludf.DUMMYFUNCTION("""COMPUTED_VALUE"""),1260.83)</f>
        <v>1260.83</v>
      </c>
      <c r="J53" s="2">
        <f>IFERROR(__xludf.DUMMYFUNCTION("""COMPUTED_VALUE"""),45366.66666666667)</f>
        <v>45366.66667</v>
      </c>
      <c r="K53" s="1">
        <f>IFERROR(__xludf.DUMMYFUNCTION("""COMPUTED_VALUE"""),1271.54)</f>
        <v>1271.54</v>
      </c>
      <c r="M53" s="2">
        <f>IFERROR(__xludf.DUMMYFUNCTION("""COMPUTED_VALUE"""),45366.66666666667)</f>
        <v>45366.66667</v>
      </c>
      <c r="N53" s="1">
        <f>IFERROR(__xludf.DUMMYFUNCTION("""COMPUTED_VALUE"""),1.2590758E7)</f>
        <v>12590758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IFERROR(__xludf.DUMMYFUNCTION("""COMPUTED_VALUE"""),1272.18)</f>
        <v>1272.18</v>
      </c>
      <c r="D54" s="2">
        <f>IFERROR(__xludf.DUMMYFUNCTION("""COMPUTED_VALUE"""),45369.66666666667)</f>
        <v>45369.66667</v>
      </c>
      <c r="E54" s="1">
        <f>IFERROR(__xludf.DUMMYFUNCTION("""COMPUTED_VALUE"""),1288.9)</f>
        <v>1288.9</v>
      </c>
      <c r="G54" s="2">
        <f>IFERROR(__xludf.DUMMYFUNCTION("""COMPUTED_VALUE"""),45369.66666666667)</f>
        <v>45369.66667</v>
      </c>
      <c r="H54" s="1">
        <f>IFERROR(__xludf.DUMMYFUNCTION("""COMPUTED_VALUE"""),1271.75)</f>
        <v>1271.75</v>
      </c>
      <c r="J54" s="2">
        <f>IFERROR(__xludf.DUMMYFUNCTION("""COMPUTED_VALUE"""),45369.66666666667)</f>
        <v>45369.66667</v>
      </c>
      <c r="K54" s="1">
        <f>IFERROR(__xludf.DUMMYFUNCTION("""COMPUTED_VALUE"""),1272.98)</f>
        <v>1272.98</v>
      </c>
      <c r="M54" s="2">
        <f>IFERROR(__xludf.DUMMYFUNCTION("""COMPUTED_VALUE"""),45369.66666666667)</f>
        <v>45369.66667</v>
      </c>
      <c r="N54" s="1">
        <f>IFERROR(__xludf.DUMMYFUNCTION("""COMPUTED_VALUE"""),6844194.0)</f>
        <v>6844194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IFERROR(__xludf.DUMMYFUNCTION("""COMPUTED_VALUE"""),1273.26)</f>
        <v>1273.26</v>
      </c>
      <c r="D55" s="2">
        <f>IFERROR(__xludf.DUMMYFUNCTION("""COMPUTED_VALUE"""),45370.66666666667)</f>
        <v>45370.66667</v>
      </c>
      <c r="E55" s="1">
        <f>IFERROR(__xludf.DUMMYFUNCTION("""COMPUTED_VALUE"""),1290.38)</f>
        <v>1290.38</v>
      </c>
      <c r="G55" s="2">
        <f>IFERROR(__xludf.DUMMYFUNCTION("""COMPUTED_VALUE"""),45370.66666666667)</f>
        <v>45370.66667</v>
      </c>
      <c r="H55" s="1">
        <f>IFERROR(__xludf.DUMMYFUNCTION("""COMPUTED_VALUE"""),1269.83)</f>
        <v>1269.83</v>
      </c>
      <c r="J55" s="2">
        <f>IFERROR(__xludf.DUMMYFUNCTION("""COMPUTED_VALUE"""),45370.66666666667)</f>
        <v>45370.66667</v>
      </c>
      <c r="K55" s="1">
        <f>IFERROR(__xludf.DUMMYFUNCTION("""COMPUTED_VALUE"""),1289.97)</f>
        <v>1289.97</v>
      </c>
      <c r="M55" s="2">
        <f>IFERROR(__xludf.DUMMYFUNCTION("""COMPUTED_VALUE"""),45370.66666666667)</f>
        <v>45370.66667</v>
      </c>
      <c r="N55" s="1">
        <f>IFERROR(__xludf.DUMMYFUNCTION("""COMPUTED_VALUE"""),7049021.0)</f>
        <v>7049021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IFERROR(__xludf.DUMMYFUNCTION("""COMPUTED_VALUE"""),1288.87)</f>
        <v>1288.87</v>
      </c>
      <c r="D56" s="2">
        <f>IFERROR(__xludf.DUMMYFUNCTION("""COMPUTED_VALUE"""),45371.66666666667)</f>
        <v>45371.66667</v>
      </c>
      <c r="E56" s="1">
        <f>IFERROR(__xludf.DUMMYFUNCTION("""COMPUTED_VALUE"""),1307.4)</f>
        <v>1307.4</v>
      </c>
      <c r="G56" s="2">
        <f>IFERROR(__xludf.DUMMYFUNCTION("""COMPUTED_VALUE"""),45371.66666666667)</f>
        <v>45371.66667</v>
      </c>
      <c r="H56" s="1">
        <f>IFERROR(__xludf.DUMMYFUNCTION("""COMPUTED_VALUE"""),1286.41)</f>
        <v>1286.41</v>
      </c>
      <c r="J56" s="2">
        <f>IFERROR(__xludf.DUMMYFUNCTION("""COMPUTED_VALUE"""),45371.66666666667)</f>
        <v>45371.66667</v>
      </c>
      <c r="K56" s="1">
        <f>IFERROR(__xludf.DUMMYFUNCTION("""COMPUTED_VALUE"""),1302.58)</f>
        <v>1302.58</v>
      </c>
      <c r="M56" s="2">
        <f>IFERROR(__xludf.DUMMYFUNCTION("""COMPUTED_VALUE"""),45371.66666666667)</f>
        <v>45371.66667</v>
      </c>
      <c r="N56" s="1">
        <f>IFERROR(__xludf.DUMMYFUNCTION("""COMPUTED_VALUE"""),8461340.0)</f>
        <v>8461340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IFERROR(__xludf.DUMMYFUNCTION("""COMPUTED_VALUE"""),1306.7)</f>
        <v>1306.7</v>
      </c>
      <c r="D57" s="2">
        <f>IFERROR(__xludf.DUMMYFUNCTION("""COMPUTED_VALUE"""),45372.66666666667)</f>
        <v>45372.66667</v>
      </c>
      <c r="E57" s="1">
        <f>IFERROR(__xludf.DUMMYFUNCTION("""COMPUTED_VALUE"""),1335.78)</f>
        <v>1335.78</v>
      </c>
      <c r="G57" s="2">
        <f>IFERROR(__xludf.DUMMYFUNCTION("""COMPUTED_VALUE"""),45372.66666666667)</f>
        <v>45372.66667</v>
      </c>
      <c r="H57" s="1">
        <f>IFERROR(__xludf.DUMMYFUNCTION("""COMPUTED_VALUE"""),1306.7)</f>
        <v>1306.7</v>
      </c>
      <c r="J57" s="2">
        <f>IFERROR(__xludf.DUMMYFUNCTION("""COMPUTED_VALUE"""),45372.66666666667)</f>
        <v>45372.66667</v>
      </c>
      <c r="K57" s="1">
        <f>IFERROR(__xludf.DUMMYFUNCTION("""COMPUTED_VALUE"""),1335.44)</f>
        <v>1335.44</v>
      </c>
      <c r="M57" s="2">
        <f>IFERROR(__xludf.DUMMYFUNCTION("""COMPUTED_VALUE"""),45372.66666666667)</f>
        <v>45372.66667</v>
      </c>
      <c r="N57" s="1">
        <f>IFERROR(__xludf.DUMMYFUNCTION("""COMPUTED_VALUE"""),7318481.0)</f>
        <v>7318481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IFERROR(__xludf.DUMMYFUNCTION("""COMPUTED_VALUE"""),1336.53)</f>
        <v>1336.53</v>
      </c>
      <c r="D58" s="2">
        <f>IFERROR(__xludf.DUMMYFUNCTION("""COMPUTED_VALUE"""),45373.66666666667)</f>
        <v>45373.66667</v>
      </c>
      <c r="E58" s="1">
        <f>IFERROR(__xludf.DUMMYFUNCTION("""COMPUTED_VALUE"""),1338.77)</f>
        <v>1338.77</v>
      </c>
      <c r="G58" s="2">
        <f>IFERROR(__xludf.DUMMYFUNCTION("""COMPUTED_VALUE"""),45373.66666666667)</f>
        <v>45373.66667</v>
      </c>
      <c r="H58" s="1">
        <f>IFERROR(__xludf.DUMMYFUNCTION("""COMPUTED_VALUE"""),1328.71)</f>
        <v>1328.71</v>
      </c>
      <c r="J58" s="2">
        <f>IFERROR(__xludf.DUMMYFUNCTION("""COMPUTED_VALUE"""),45373.66666666667)</f>
        <v>45373.66667</v>
      </c>
      <c r="K58" s="1">
        <f>IFERROR(__xludf.DUMMYFUNCTION("""COMPUTED_VALUE"""),1331.39)</f>
        <v>1331.39</v>
      </c>
      <c r="M58" s="2">
        <f>IFERROR(__xludf.DUMMYFUNCTION("""COMPUTED_VALUE"""),45373.66666666667)</f>
        <v>45373.66667</v>
      </c>
      <c r="N58" s="1">
        <f>IFERROR(__xludf.DUMMYFUNCTION("""COMPUTED_VALUE"""),5395178.0)</f>
        <v>5395178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IFERROR(__xludf.DUMMYFUNCTION("""COMPUTED_VALUE"""),1331.19)</f>
        <v>1331.19</v>
      </c>
      <c r="D59" s="2">
        <f>IFERROR(__xludf.DUMMYFUNCTION("""COMPUTED_VALUE"""),45376.66666666667)</f>
        <v>45376.66667</v>
      </c>
      <c r="E59" s="1">
        <f>IFERROR(__xludf.DUMMYFUNCTION("""COMPUTED_VALUE"""),1333.87)</f>
        <v>1333.87</v>
      </c>
      <c r="G59" s="2">
        <f>IFERROR(__xludf.DUMMYFUNCTION("""COMPUTED_VALUE"""),45376.66666666667)</f>
        <v>45376.66667</v>
      </c>
      <c r="H59" s="1">
        <f>IFERROR(__xludf.DUMMYFUNCTION("""COMPUTED_VALUE"""),1320.2)</f>
        <v>1320.2</v>
      </c>
      <c r="J59" s="2">
        <f>IFERROR(__xludf.DUMMYFUNCTION("""COMPUTED_VALUE"""),45376.66666666667)</f>
        <v>45376.66667</v>
      </c>
      <c r="K59" s="1">
        <f>IFERROR(__xludf.DUMMYFUNCTION("""COMPUTED_VALUE"""),1326.76)</f>
        <v>1326.76</v>
      </c>
      <c r="M59" s="2">
        <f>IFERROR(__xludf.DUMMYFUNCTION("""COMPUTED_VALUE"""),45376.66666666667)</f>
        <v>45376.66667</v>
      </c>
      <c r="N59" s="1">
        <f>IFERROR(__xludf.DUMMYFUNCTION("""COMPUTED_VALUE"""),6620929.0)</f>
        <v>6620929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IFERROR(__xludf.DUMMYFUNCTION("""COMPUTED_VALUE"""),1331.59)</f>
        <v>1331.59</v>
      </c>
      <c r="D60" s="2">
        <f>IFERROR(__xludf.DUMMYFUNCTION("""COMPUTED_VALUE"""),45377.66666666667)</f>
        <v>45377.66667</v>
      </c>
      <c r="E60" s="1">
        <f>IFERROR(__xludf.DUMMYFUNCTION("""COMPUTED_VALUE"""),1345.37)</f>
        <v>1345.37</v>
      </c>
      <c r="G60" s="2">
        <f>IFERROR(__xludf.DUMMYFUNCTION("""COMPUTED_VALUE"""),45377.66666666667)</f>
        <v>45377.66667</v>
      </c>
      <c r="H60" s="1">
        <f>IFERROR(__xludf.DUMMYFUNCTION("""COMPUTED_VALUE"""),1329.71)</f>
        <v>1329.71</v>
      </c>
      <c r="J60" s="2">
        <f>IFERROR(__xludf.DUMMYFUNCTION("""COMPUTED_VALUE"""),45377.66666666667)</f>
        <v>45377.66667</v>
      </c>
      <c r="K60" s="1">
        <f>IFERROR(__xludf.DUMMYFUNCTION("""COMPUTED_VALUE"""),1339.95)</f>
        <v>1339.95</v>
      </c>
      <c r="M60" s="2">
        <f>IFERROR(__xludf.DUMMYFUNCTION("""COMPUTED_VALUE"""),45377.66666666667)</f>
        <v>45377.66667</v>
      </c>
      <c r="N60" s="1">
        <f>IFERROR(__xludf.DUMMYFUNCTION("""COMPUTED_VALUE"""),8791441.0)</f>
        <v>8791441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IFERROR(__xludf.DUMMYFUNCTION("""COMPUTED_VALUE"""),1345.67)</f>
        <v>1345.67</v>
      </c>
      <c r="D61" s="2">
        <f>IFERROR(__xludf.DUMMYFUNCTION("""COMPUTED_VALUE"""),45378.66666666667)</f>
        <v>45378.66667</v>
      </c>
      <c r="E61" s="1">
        <f>IFERROR(__xludf.DUMMYFUNCTION("""COMPUTED_VALUE"""),1353.75)</f>
        <v>1353.75</v>
      </c>
      <c r="G61" s="2">
        <f>IFERROR(__xludf.DUMMYFUNCTION("""COMPUTED_VALUE"""),45378.66666666667)</f>
        <v>45378.66667</v>
      </c>
      <c r="H61" s="1">
        <f>IFERROR(__xludf.DUMMYFUNCTION("""COMPUTED_VALUE"""),1342.14)</f>
        <v>1342.14</v>
      </c>
      <c r="J61" s="2">
        <f>IFERROR(__xludf.DUMMYFUNCTION("""COMPUTED_VALUE"""),45378.66666666667)</f>
        <v>45378.66667</v>
      </c>
      <c r="K61" s="1">
        <f>IFERROR(__xludf.DUMMYFUNCTION("""COMPUTED_VALUE"""),1351.61)</f>
        <v>1351.61</v>
      </c>
      <c r="M61" s="2">
        <f>IFERROR(__xludf.DUMMYFUNCTION("""COMPUTED_VALUE"""),45378.66666666667)</f>
        <v>45378.66667</v>
      </c>
      <c r="N61" s="1">
        <f>IFERROR(__xludf.DUMMYFUNCTION("""COMPUTED_VALUE"""),7961599.0)</f>
        <v>7961599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IFERROR(__xludf.DUMMYFUNCTION("""COMPUTED_VALUE"""),1352.11)</f>
        <v>1352.11</v>
      </c>
      <c r="D62" s="2">
        <f>IFERROR(__xludf.DUMMYFUNCTION("""COMPUTED_VALUE"""),45379.66666666667)</f>
        <v>45379.66667</v>
      </c>
      <c r="E62" s="1">
        <f>IFERROR(__xludf.DUMMYFUNCTION("""COMPUTED_VALUE"""),1360.74)</f>
        <v>1360.74</v>
      </c>
      <c r="G62" s="2">
        <f>IFERROR(__xludf.DUMMYFUNCTION("""COMPUTED_VALUE"""),45379.66666666667)</f>
        <v>45379.66667</v>
      </c>
      <c r="H62" s="1">
        <f>IFERROR(__xludf.DUMMYFUNCTION("""COMPUTED_VALUE"""),1349.65)</f>
        <v>1349.65</v>
      </c>
      <c r="J62" s="2">
        <f>IFERROR(__xludf.DUMMYFUNCTION("""COMPUTED_VALUE"""),45379.66666666667)</f>
        <v>45379.66667</v>
      </c>
      <c r="K62" s="1">
        <f>IFERROR(__xludf.DUMMYFUNCTION("""COMPUTED_VALUE"""),1354.84)</f>
        <v>1354.84</v>
      </c>
      <c r="M62" s="2">
        <f>IFERROR(__xludf.DUMMYFUNCTION("""COMPUTED_VALUE"""),45379.66666666667)</f>
        <v>45379.66667</v>
      </c>
      <c r="N62" s="1">
        <f>IFERROR(__xludf.DUMMYFUNCTION("""COMPUTED_VALUE"""),8143892.0)</f>
        <v>8143892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IFERROR(__xludf.DUMMYFUNCTION("""COMPUTED_VALUE"""),1351.15)</f>
        <v>1351.15</v>
      </c>
      <c r="D63" s="2">
        <f>IFERROR(__xludf.DUMMYFUNCTION("""COMPUTED_VALUE"""),45383.66666666667)</f>
        <v>45383.66667</v>
      </c>
      <c r="E63" s="1">
        <f>IFERROR(__xludf.DUMMYFUNCTION("""COMPUTED_VALUE"""),1353.0)</f>
        <v>1353</v>
      </c>
      <c r="G63" s="2">
        <f>IFERROR(__xludf.DUMMYFUNCTION("""COMPUTED_VALUE"""),45383.66666666667)</f>
        <v>45383.66667</v>
      </c>
      <c r="H63" s="1">
        <f>IFERROR(__xludf.DUMMYFUNCTION("""COMPUTED_VALUE"""),1337.44)</f>
        <v>1337.44</v>
      </c>
      <c r="J63" s="2">
        <f>IFERROR(__xludf.DUMMYFUNCTION("""COMPUTED_VALUE"""),45383.66666666667)</f>
        <v>45383.66667</v>
      </c>
      <c r="K63" s="1">
        <f>IFERROR(__xludf.DUMMYFUNCTION("""COMPUTED_VALUE"""),1349.46)</f>
        <v>1349.46</v>
      </c>
      <c r="M63" s="2">
        <f>IFERROR(__xludf.DUMMYFUNCTION("""COMPUTED_VALUE"""),45383.66666666667)</f>
        <v>45383.66667</v>
      </c>
      <c r="N63" s="1">
        <f>IFERROR(__xludf.DUMMYFUNCTION("""COMPUTED_VALUE"""),9120437.0)</f>
        <v>9120437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IFERROR(__xludf.DUMMYFUNCTION("""COMPUTED_VALUE"""),1345.6)</f>
        <v>1345.6</v>
      </c>
      <c r="D64" s="2">
        <f>IFERROR(__xludf.DUMMYFUNCTION("""COMPUTED_VALUE"""),45384.66666666667)</f>
        <v>45384.66667</v>
      </c>
      <c r="E64" s="1">
        <f>IFERROR(__xludf.DUMMYFUNCTION("""COMPUTED_VALUE"""),1345.6)</f>
        <v>1345.6</v>
      </c>
      <c r="G64" s="2">
        <f>IFERROR(__xludf.DUMMYFUNCTION("""COMPUTED_VALUE"""),45384.66666666667)</f>
        <v>45384.66667</v>
      </c>
      <c r="H64" s="1">
        <f>IFERROR(__xludf.DUMMYFUNCTION("""COMPUTED_VALUE"""),1328.34)</f>
        <v>1328.34</v>
      </c>
      <c r="J64" s="2">
        <f>IFERROR(__xludf.DUMMYFUNCTION("""COMPUTED_VALUE"""),45384.66666666667)</f>
        <v>45384.66667</v>
      </c>
      <c r="K64" s="1">
        <f>IFERROR(__xludf.DUMMYFUNCTION("""COMPUTED_VALUE"""),1340.66)</f>
        <v>1340.66</v>
      </c>
      <c r="M64" s="2">
        <f>IFERROR(__xludf.DUMMYFUNCTION("""COMPUTED_VALUE"""),45384.66666666667)</f>
        <v>45384.66667</v>
      </c>
      <c r="N64" s="1">
        <f>IFERROR(__xludf.DUMMYFUNCTION("""COMPUTED_VALUE"""),8249084.0)</f>
        <v>8249084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IFERROR(__xludf.DUMMYFUNCTION("""COMPUTED_VALUE"""),1339.82)</f>
        <v>1339.82</v>
      </c>
      <c r="D65" s="2">
        <f>IFERROR(__xludf.DUMMYFUNCTION("""COMPUTED_VALUE"""),45385.66666666667)</f>
        <v>45385.66667</v>
      </c>
      <c r="E65" s="1">
        <f>IFERROR(__xludf.DUMMYFUNCTION("""COMPUTED_VALUE"""),1365.17)</f>
        <v>1365.17</v>
      </c>
      <c r="G65" s="2">
        <f>IFERROR(__xludf.DUMMYFUNCTION("""COMPUTED_VALUE"""),45385.66666666667)</f>
        <v>45385.66667</v>
      </c>
      <c r="H65" s="1">
        <f>IFERROR(__xludf.DUMMYFUNCTION("""COMPUTED_VALUE"""),1335.67)</f>
        <v>1335.67</v>
      </c>
      <c r="J65" s="2">
        <f>IFERROR(__xludf.DUMMYFUNCTION("""COMPUTED_VALUE"""),45385.66666666667)</f>
        <v>45385.66667</v>
      </c>
      <c r="K65" s="1">
        <f>IFERROR(__xludf.DUMMYFUNCTION("""COMPUTED_VALUE"""),1361.52)</f>
        <v>1361.52</v>
      </c>
      <c r="M65" s="2">
        <f>IFERROR(__xludf.DUMMYFUNCTION("""COMPUTED_VALUE"""),45385.66666666667)</f>
        <v>45385.66667</v>
      </c>
      <c r="N65" s="1">
        <f>IFERROR(__xludf.DUMMYFUNCTION("""COMPUTED_VALUE"""),7705406.0)</f>
        <v>7705406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IFERROR(__xludf.DUMMYFUNCTION("""COMPUTED_VALUE"""),1364.55)</f>
        <v>1364.55</v>
      </c>
      <c r="D66" s="2">
        <f>IFERROR(__xludf.DUMMYFUNCTION("""COMPUTED_VALUE"""),45386.66666666667)</f>
        <v>45386.66667</v>
      </c>
      <c r="E66" s="1">
        <f>IFERROR(__xludf.DUMMYFUNCTION("""COMPUTED_VALUE"""),1374.28)</f>
        <v>1374.28</v>
      </c>
      <c r="G66" s="2">
        <f>IFERROR(__xludf.DUMMYFUNCTION("""COMPUTED_VALUE"""),45386.66666666667)</f>
        <v>45386.66667</v>
      </c>
      <c r="H66" s="1">
        <f>IFERROR(__xludf.DUMMYFUNCTION("""COMPUTED_VALUE"""),1339.29)</f>
        <v>1339.29</v>
      </c>
      <c r="J66" s="2">
        <f>IFERROR(__xludf.DUMMYFUNCTION("""COMPUTED_VALUE"""),45386.66666666667)</f>
        <v>45386.66667</v>
      </c>
      <c r="K66" s="1">
        <f>IFERROR(__xludf.DUMMYFUNCTION("""COMPUTED_VALUE"""),1342.86)</f>
        <v>1342.86</v>
      </c>
      <c r="M66" s="2">
        <f>IFERROR(__xludf.DUMMYFUNCTION("""COMPUTED_VALUE"""),45386.66666666667)</f>
        <v>45386.66667</v>
      </c>
      <c r="N66" s="1">
        <f>IFERROR(__xludf.DUMMYFUNCTION("""COMPUTED_VALUE"""),8079730.0)</f>
        <v>8079730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IFERROR(__xludf.DUMMYFUNCTION("""COMPUTED_VALUE"""),1342.83)</f>
        <v>1342.83</v>
      </c>
      <c r="D67" s="2">
        <f>IFERROR(__xludf.DUMMYFUNCTION("""COMPUTED_VALUE"""),45387.66666666667)</f>
        <v>45387.66667</v>
      </c>
      <c r="E67" s="1">
        <f>IFERROR(__xludf.DUMMYFUNCTION("""COMPUTED_VALUE"""),1367.27)</f>
        <v>1367.27</v>
      </c>
      <c r="G67" s="2">
        <f>IFERROR(__xludf.DUMMYFUNCTION("""COMPUTED_VALUE"""),45387.66666666667)</f>
        <v>45387.66667</v>
      </c>
      <c r="H67" s="1">
        <f>IFERROR(__xludf.DUMMYFUNCTION("""COMPUTED_VALUE"""),1342.83)</f>
        <v>1342.83</v>
      </c>
      <c r="J67" s="2">
        <f>IFERROR(__xludf.DUMMYFUNCTION("""COMPUTED_VALUE"""),45387.66666666667)</f>
        <v>45387.66667</v>
      </c>
      <c r="K67" s="1">
        <f>IFERROR(__xludf.DUMMYFUNCTION("""COMPUTED_VALUE"""),1361.63)</f>
        <v>1361.63</v>
      </c>
      <c r="M67" s="2">
        <f>IFERROR(__xludf.DUMMYFUNCTION("""COMPUTED_VALUE"""),45387.66666666667)</f>
        <v>45387.66667</v>
      </c>
      <c r="N67" s="1">
        <f>IFERROR(__xludf.DUMMYFUNCTION("""COMPUTED_VALUE"""),5880401.0)</f>
        <v>5880401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IFERROR(__xludf.DUMMYFUNCTION("""COMPUTED_VALUE"""),1362.9)</f>
        <v>1362.9</v>
      </c>
      <c r="D68" s="2">
        <f>IFERROR(__xludf.DUMMYFUNCTION("""COMPUTED_VALUE"""),45390.66666666667)</f>
        <v>45390.66667</v>
      </c>
      <c r="E68" s="1">
        <f>IFERROR(__xludf.DUMMYFUNCTION("""COMPUTED_VALUE"""),1369.34)</f>
        <v>1369.34</v>
      </c>
      <c r="G68" s="2">
        <f>IFERROR(__xludf.DUMMYFUNCTION("""COMPUTED_VALUE"""),45390.66666666667)</f>
        <v>45390.66667</v>
      </c>
      <c r="H68" s="1">
        <f>IFERROR(__xludf.DUMMYFUNCTION("""COMPUTED_VALUE"""),1355.7)</f>
        <v>1355.7</v>
      </c>
      <c r="J68" s="2">
        <f>IFERROR(__xludf.DUMMYFUNCTION("""COMPUTED_VALUE"""),45390.66666666667)</f>
        <v>45390.66667</v>
      </c>
      <c r="K68" s="1">
        <f>IFERROR(__xludf.DUMMYFUNCTION("""COMPUTED_VALUE"""),1359.17)</f>
        <v>1359.17</v>
      </c>
      <c r="M68" s="2">
        <f>IFERROR(__xludf.DUMMYFUNCTION("""COMPUTED_VALUE"""),45390.66666666667)</f>
        <v>45390.66667</v>
      </c>
      <c r="N68" s="1">
        <f>IFERROR(__xludf.DUMMYFUNCTION("""COMPUTED_VALUE"""),4813978.0)</f>
        <v>4813978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IFERROR(__xludf.DUMMYFUNCTION("""COMPUTED_VALUE"""),1359.72)</f>
        <v>1359.72</v>
      </c>
      <c r="D69" s="2">
        <f>IFERROR(__xludf.DUMMYFUNCTION("""COMPUTED_VALUE"""),45391.66666666667)</f>
        <v>45391.66667</v>
      </c>
      <c r="E69" s="1">
        <f>IFERROR(__xludf.DUMMYFUNCTION("""COMPUTED_VALUE"""),1365.85)</f>
        <v>1365.85</v>
      </c>
      <c r="G69" s="2">
        <f>IFERROR(__xludf.DUMMYFUNCTION("""COMPUTED_VALUE"""),45391.66666666667)</f>
        <v>45391.66667</v>
      </c>
      <c r="H69" s="1">
        <f>IFERROR(__xludf.DUMMYFUNCTION("""COMPUTED_VALUE"""),1325.81)</f>
        <v>1325.81</v>
      </c>
      <c r="J69" s="2">
        <f>IFERROR(__xludf.DUMMYFUNCTION("""COMPUTED_VALUE"""),45391.66666666667)</f>
        <v>45391.66667</v>
      </c>
      <c r="K69" s="1">
        <f>IFERROR(__xludf.DUMMYFUNCTION("""COMPUTED_VALUE"""),1336.4)</f>
        <v>1336.4</v>
      </c>
      <c r="M69" s="2">
        <f>IFERROR(__xludf.DUMMYFUNCTION("""COMPUTED_VALUE"""),45391.66666666667)</f>
        <v>45391.66667</v>
      </c>
      <c r="N69" s="1">
        <f>IFERROR(__xludf.DUMMYFUNCTION("""COMPUTED_VALUE"""),6167853.0)</f>
        <v>6167853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IFERROR(__xludf.DUMMYFUNCTION("""COMPUTED_VALUE"""),1326.41)</f>
        <v>1326.41</v>
      </c>
      <c r="D70" s="2">
        <f>IFERROR(__xludf.DUMMYFUNCTION("""COMPUTED_VALUE"""),45392.66666666667)</f>
        <v>45392.66667</v>
      </c>
      <c r="E70" s="1">
        <f>IFERROR(__xludf.DUMMYFUNCTION("""COMPUTED_VALUE"""),1332.63)</f>
        <v>1332.63</v>
      </c>
      <c r="G70" s="2">
        <f>IFERROR(__xludf.DUMMYFUNCTION("""COMPUTED_VALUE"""),45392.66666666667)</f>
        <v>45392.66667</v>
      </c>
      <c r="H70" s="1">
        <f>IFERROR(__xludf.DUMMYFUNCTION("""COMPUTED_VALUE"""),1306.65)</f>
        <v>1306.65</v>
      </c>
      <c r="J70" s="2">
        <f>IFERROR(__xludf.DUMMYFUNCTION("""COMPUTED_VALUE"""),45392.66666666667)</f>
        <v>45392.66667</v>
      </c>
      <c r="K70" s="1">
        <f>IFERROR(__xludf.DUMMYFUNCTION("""COMPUTED_VALUE"""),1320.1)</f>
        <v>1320.1</v>
      </c>
      <c r="M70" s="2">
        <f>IFERROR(__xludf.DUMMYFUNCTION("""COMPUTED_VALUE"""),45392.66666666667)</f>
        <v>45392.66667</v>
      </c>
      <c r="N70" s="1">
        <f>IFERROR(__xludf.DUMMYFUNCTION("""COMPUTED_VALUE"""),6122542.0)</f>
        <v>6122542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IFERROR(__xludf.DUMMYFUNCTION("""COMPUTED_VALUE"""),1321.23)</f>
        <v>1321.23</v>
      </c>
      <c r="D71" s="2">
        <f>IFERROR(__xludf.DUMMYFUNCTION("""COMPUTED_VALUE"""),45393.66666666667)</f>
        <v>45393.66667</v>
      </c>
      <c r="E71" s="1">
        <f>IFERROR(__xludf.DUMMYFUNCTION("""COMPUTED_VALUE"""),1334.14)</f>
        <v>1334.14</v>
      </c>
      <c r="G71" s="2">
        <f>IFERROR(__xludf.DUMMYFUNCTION("""COMPUTED_VALUE"""),45393.66666666667)</f>
        <v>45393.66667</v>
      </c>
      <c r="H71" s="1">
        <f>IFERROR(__xludf.DUMMYFUNCTION("""COMPUTED_VALUE"""),1315.33)</f>
        <v>1315.33</v>
      </c>
      <c r="J71" s="2">
        <f>IFERROR(__xludf.DUMMYFUNCTION("""COMPUTED_VALUE"""),45393.66666666667)</f>
        <v>45393.66667</v>
      </c>
      <c r="K71" s="1">
        <f>IFERROR(__xludf.DUMMYFUNCTION("""COMPUTED_VALUE"""),1330.64)</f>
        <v>1330.64</v>
      </c>
      <c r="M71" s="2">
        <f>IFERROR(__xludf.DUMMYFUNCTION("""COMPUTED_VALUE"""),45393.66666666667)</f>
        <v>45393.66667</v>
      </c>
      <c r="N71" s="1">
        <f>IFERROR(__xludf.DUMMYFUNCTION("""COMPUTED_VALUE"""),5650746.0)</f>
        <v>5650746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IFERROR(__xludf.DUMMYFUNCTION("""COMPUTED_VALUE"""),1329.34)</f>
        <v>1329.34</v>
      </c>
      <c r="D72" s="2">
        <f>IFERROR(__xludf.DUMMYFUNCTION("""COMPUTED_VALUE"""),45394.66666666667)</f>
        <v>45394.66667</v>
      </c>
      <c r="E72" s="1">
        <f>IFERROR(__xludf.DUMMYFUNCTION("""COMPUTED_VALUE"""),1330.95)</f>
        <v>1330.95</v>
      </c>
      <c r="G72" s="2">
        <f>IFERROR(__xludf.DUMMYFUNCTION("""COMPUTED_VALUE"""),45394.66666666667)</f>
        <v>45394.66667</v>
      </c>
      <c r="H72" s="1">
        <f>IFERROR(__xludf.DUMMYFUNCTION("""COMPUTED_VALUE"""),1305.93)</f>
        <v>1305.93</v>
      </c>
      <c r="J72" s="2">
        <f>IFERROR(__xludf.DUMMYFUNCTION("""COMPUTED_VALUE"""),45394.66666666667)</f>
        <v>45394.66667</v>
      </c>
      <c r="K72" s="1">
        <f>IFERROR(__xludf.DUMMYFUNCTION("""COMPUTED_VALUE"""),1311.51)</f>
        <v>1311.51</v>
      </c>
      <c r="M72" s="2">
        <f>IFERROR(__xludf.DUMMYFUNCTION("""COMPUTED_VALUE"""),45394.66666666667)</f>
        <v>45394.66667</v>
      </c>
      <c r="N72" s="1">
        <f>IFERROR(__xludf.DUMMYFUNCTION("""COMPUTED_VALUE"""),5319090.0)</f>
        <v>5319090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IFERROR(__xludf.DUMMYFUNCTION("""COMPUTED_VALUE"""),1313.68)</f>
        <v>1313.68</v>
      </c>
      <c r="D73" s="2">
        <f>IFERROR(__xludf.DUMMYFUNCTION("""COMPUTED_VALUE"""),45397.66666666667)</f>
        <v>45397.66667</v>
      </c>
      <c r="E73" s="1">
        <f>IFERROR(__xludf.DUMMYFUNCTION("""COMPUTED_VALUE"""),1335.05)</f>
        <v>1335.05</v>
      </c>
      <c r="G73" s="2">
        <f>IFERROR(__xludf.DUMMYFUNCTION("""COMPUTED_VALUE"""),45397.66666666667)</f>
        <v>45397.66667</v>
      </c>
      <c r="H73" s="1">
        <f>IFERROR(__xludf.DUMMYFUNCTION("""COMPUTED_VALUE"""),1290.98)</f>
        <v>1290.98</v>
      </c>
      <c r="J73" s="2">
        <f>IFERROR(__xludf.DUMMYFUNCTION("""COMPUTED_VALUE"""),45397.66666666667)</f>
        <v>45397.66667</v>
      </c>
      <c r="K73" s="1">
        <f>IFERROR(__xludf.DUMMYFUNCTION("""COMPUTED_VALUE"""),1292.78)</f>
        <v>1292.78</v>
      </c>
      <c r="M73" s="2">
        <f>IFERROR(__xludf.DUMMYFUNCTION("""COMPUTED_VALUE"""),45397.66666666667)</f>
        <v>45397.66667</v>
      </c>
      <c r="N73" s="1">
        <f>IFERROR(__xludf.DUMMYFUNCTION("""COMPUTED_VALUE"""),7834854.0)</f>
        <v>7834854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IFERROR(__xludf.DUMMYFUNCTION("""COMPUTED_VALUE"""),1290.43)</f>
        <v>1290.43</v>
      </c>
      <c r="D74" s="2">
        <f>IFERROR(__xludf.DUMMYFUNCTION("""COMPUTED_VALUE"""),45398.66666666667)</f>
        <v>45398.66667</v>
      </c>
      <c r="E74" s="1">
        <f>IFERROR(__xludf.DUMMYFUNCTION("""COMPUTED_VALUE"""),1293.32)</f>
        <v>1293.32</v>
      </c>
      <c r="G74" s="2">
        <f>IFERROR(__xludf.DUMMYFUNCTION("""COMPUTED_VALUE"""),45398.66666666667)</f>
        <v>45398.66667</v>
      </c>
      <c r="H74" s="1">
        <f>IFERROR(__xludf.DUMMYFUNCTION("""COMPUTED_VALUE"""),1276.02)</f>
        <v>1276.02</v>
      </c>
      <c r="J74" s="2">
        <f>IFERROR(__xludf.DUMMYFUNCTION("""COMPUTED_VALUE"""),45398.66666666667)</f>
        <v>45398.66667</v>
      </c>
      <c r="K74" s="1">
        <f>IFERROR(__xludf.DUMMYFUNCTION("""COMPUTED_VALUE"""),1288.35)</f>
        <v>1288.35</v>
      </c>
      <c r="M74" s="2">
        <f>IFERROR(__xludf.DUMMYFUNCTION("""COMPUTED_VALUE"""),45398.66666666667)</f>
        <v>45398.66667</v>
      </c>
      <c r="N74" s="1">
        <f>IFERROR(__xludf.DUMMYFUNCTION("""COMPUTED_VALUE"""),6529043.0)</f>
        <v>6529043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IFERROR(__xludf.DUMMYFUNCTION("""COMPUTED_VALUE"""),1282.42)</f>
        <v>1282.42</v>
      </c>
      <c r="D75" s="2">
        <f>IFERROR(__xludf.DUMMYFUNCTION("""COMPUTED_VALUE"""),45399.66666666667)</f>
        <v>45399.66667</v>
      </c>
      <c r="E75" s="1">
        <f>IFERROR(__xludf.DUMMYFUNCTION("""COMPUTED_VALUE"""),1287.81)</f>
        <v>1287.81</v>
      </c>
      <c r="G75" s="2">
        <f>IFERROR(__xludf.DUMMYFUNCTION("""COMPUTED_VALUE"""),45399.66666666667)</f>
        <v>45399.66667</v>
      </c>
      <c r="H75" s="1">
        <f>IFERROR(__xludf.DUMMYFUNCTION("""COMPUTED_VALUE"""),1255.63)</f>
        <v>1255.63</v>
      </c>
      <c r="J75" s="2">
        <f>IFERROR(__xludf.DUMMYFUNCTION("""COMPUTED_VALUE"""),45399.66666666667)</f>
        <v>45399.66667</v>
      </c>
      <c r="K75" s="1">
        <f>IFERROR(__xludf.DUMMYFUNCTION("""COMPUTED_VALUE"""),1266.15)</f>
        <v>1266.15</v>
      </c>
      <c r="M75" s="2">
        <f>IFERROR(__xludf.DUMMYFUNCTION("""COMPUTED_VALUE"""),45399.66666666667)</f>
        <v>45399.66667</v>
      </c>
      <c r="N75" s="1">
        <f>IFERROR(__xludf.DUMMYFUNCTION("""COMPUTED_VALUE"""),1.6245565E7)</f>
        <v>16245565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IFERROR(__xludf.DUMMYFUNCTION("""COMPUTED_VALUE"""),1268.91)</f>
        <v>1268.91</v>
      </c>
      <c r="D76" s="2">
        <f>IFERROR(__xludf.DUMMYFUNCTION("""COMPUTED_VALUE"""),45400.66666666667)</f>
        <v>45400.66667</v>
      </c>
      <c r="E76" s="1">
        <f>IFERROR(__xludf.DUMMYFUNCTION("""COMPUTED_VALUE"""),1285.08)</f>
        <v>1285.08</v>
      </c>
      <c r="G76" s="2">
        <f>IFERROR(__xludf.DUMMYFUNCTION("""COMPUTED_VALUE"""),45400.66666666667)</f>
        <v>45400.66667</v>
      </c>
      <c r="H76" s="1">
        <f>IFERROR(__xludf.DUMMYFUNCTION("""COMPUTED_VALUE"""),1258.47)</f>
        <v>1258.47</v>
      </c>
      <c r="J76" s="2">
        <f>IFERROR(__xludf.DUMMYFUNCTION("""COMPUTED_VALUE"""),45400.66666666667)</f>
        <v>45400.66667</v>
      </c>
      <c r="K76" s="1">
        <f>IFERROR(__xludf.DUMMYFUNCTION("""COMPUTED_VALUE"""),1264.17)</f>
        <v>1264.17</v>
      </c>
      <c r="M76" s="2">
        <f>IFERROR(__xludf.DUMMYFUNCTION("""COMPUTED_VALUE"""),45400.66666666667)</f>
        <v>45400.66667</v>
      </c>
      <c r="N76" s="1">
        <f>IFERROR(__xludf.DUMMYFUNCTION("""COMPUTED_VALUE"""),1.0641788E7)</f>
        <v>10641788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IFERROR(__xludf.DUMMYFUNCTION("""COMPUTED_VALUE"""),1263.18)</f>
        <v>1263.18</v>
      </c>
      <c r="D77" s="2">
        <f>IFERROR(__xludf.DUMMYFUNCTION("""COMPUTED_VALUE"""),45401.66666666667)</f>
        <v>45401.66667</v>
      </c>
      <c r="E77" s="1">
        <f>IFERROR(__xludf.DUMMYFUNCTION("""COMPUTED_VALUE"""),1273.54)</f>
        <v>1273.54</v>
      </c>
      <c r="G77" s="2">
        <f>IFERROR(__xludf.DUMMYFUNCTION("""COMPUTED_VALUE"""),45401.66666666667)</f>
        <v>45401.66667</v>
      </c>
      <c r="H77" s="1">
        <f>IFERROR(__xludf.DUMMYFUNCTION("""COMPUTED_VALUE"""),1251.6)</f>
        <v>1251.6</v>
      </c>
      <c r="J77" s="2">
        <f>IFERROR(__xludf.DUMMYFUNCTION("""COMPUTED_VALUE"""),45401.66666666667)</f>
        <v>45401.66667</v>
      </c>
      <c r="K77" s="1">
        <f>IFERROR(__xludf.DUMMYFUNCTION("""COMPUTED_VALUE"""),1257.91)</f>
        <v>1257.91</v>
      </c>
      <c r="M77" s="2">
        <f>IFERROR(__xludf.DUMMYFUNCTION("""COMPUTED_VALUE"""),45401.66666666667)</f>
        <v>45401.66667</v>
      </c>
      <c r="N77" s="1">
        <f>IFERROR(__xludf.DUMMYFUNCTION("""COMPUTED_VALUE"""),8950578.0)</f>
        <v>8950578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IFERROR(__xludf.DUMMYFUNCTION("""COMPUTED_VALUE"""),1260.4)</f>
        <v>1260.4</v>
      </c>
      <c r="D78" s="2">
        <f>IFERROR(__xludf.DUMMYFUNCTION("""COMPUTED_VALUE"""),45404.66666666667)</f>
        <v>45404.66667</v>
      </c>
      <c r="E78" s="1">
        <f>IFERROR(__xludf.DUMMYFUNCTION("""COMPUTED_VALUE"""),1272.68)</f>
        <v>1272.68</v>
      </c>
      <c r="G78" s="2">
        <f>IFERROR(__xludf.DUMMYFUNCTION("""COMPUTED_VALUE"""),45404.66666666667)</f>
        <v>45404.66667</v>
      </c>
      <c r="H78" s="1">
        <f>IFERROR(__xludf.DUMMYFUNCTION("""COMPUTED_VALUE"""),1254.0)</f>
        <v>1254</v>
      </c>
      <c r="J78" s="2">
        <f>IFERROR(__xludf.DUMMYFUNCTION("""COMPUTED_VALUE"""),45404.66666666667)</f>
        <v>45404.66667</v>
      </c>
      <c r="K78" s="1">
        <f>IFERROR(__xludf.DUMMYFUNCTION("""COMPUTED_VALUE"""),1262.63)</f>
        <v>1262.63</v>
      </c>
      <c r="M78" s="2">
        <f>IFERROR(__xludf.DUMMYFUNCTION("""COMPUTED_VALUE"""),45404.66666666667)</f>
        <v>45404.66667</v>
      </c>
      <c r="N78" s="1">
        <f>IFERROR(__xludf.DUMMYFUNCTION("""COMPUTED_VALUE"""),9062379.0)</f>
        <v>9062379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IFERROR(__xludf.DUMMYFUNCTION("""COMPUTED_VALUE"""),1268.04)</f>
        <v>1268.04</v>
      </c>
      <c r="D79" s="2">
        <f>IFERROR(__xludf.DUMMYFUNCTION("""COMPUTED_VALUE"""),45405.66666666667)</f>
        <v>45405.66667</v>
      </c>
      <c r="E79" s="1">
        <f>IFERROR(__xludf.DUMMYFUNCTION("""COMPUTED_VALUE"""),1290.62)</f>
        <v>1290.62</v>
      </c>
      <c r="G79" s="2">
        <f>IFERROR(__xludf.DUMMYFUNCTION("""COMPUTED_VALUE"""),45405.66666666667)</f>
        <v>45405.66667</v>
      </c>
      <c r="H79" s="1">
        <f>IFERROR(__xludf.DUMMYFUNCTION("""COMPUTED_VALUE"""),1268.04)</f>
        <v>1268.04</v>
      </c>
      <c r="J79" s="2">
        <f>IFERROR(__xludf.DUMMYFUNCTION("""COMPUTED_VALUE"""),45405.66666666667)</f>
        <v>45405.66667</v>
      </c>
      <c r="K79" s="1">
        <f>IFERROR(__xludf.DUMMYFUNCTION("""COMPUTED_VALUE"""),1287.44)</f>
        <v>1287.44</v>
      </c>
      <c r="M79" s="2">
        <f>IFERROR(__xludf.DUMMYFUNCTION("""COMPUTED_VALUE"""),45405.66666666667)</f>
        <v>45405.66667</v>
      </c>
      <c r="N79" s="1">
        <f>IFERROR(__xludf.DUMMYFUNCTION("""COMPUTED_VALUE"""),7645684.0)</f>
        <v>7645684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IFERROR(__xludf.DUMMYFUNCTION("""COMPUTED_VALUE"""),1289.77)</f>
        <v>1289.77</v>
      </c>
      <c r="D80" s="2">
        <f>IFERROR(__xludf.DUMMYFUNCTION("""COMPUTED_VALUE"""),45406.66666666667)</f>
        <v>45406.66667</v>
      </c>
      <c r="E80" s="1">
        <f>IFERROR(__xludf.DUMMYFUNCTION("""COMPUTED_VALUE"""),1308.64)</f>
        <v>1308.64</v>
      </c>
      <c r="G80" s="2">
        <f>IFERROR(__xludf.DUMMYFUNCTION("""COMPUTED_VALUE"""),45406.66666666667)</f>
        <v>45406.66667</v>
      </c>
      <c r="H80" s="1">
        <f>IFERROR(__xludf.DUMMYFUNCTION("""COMPUTED_VALUE"""),1279.92)</f>
        <v>1279.92</v>
      </c>
      <c r="J80" s="2">
        <f>IFERROR(__xludf.DUMMYFUNCTION("""COMPUTED_VALUE"""),45406.66666666667)</f>
        <v>45406.66667</v>
      </c>
      <c r="K80" s="1">
        <f>IFERROR(__xludf.DUMMYFUNCTION("""COMPUTED_VALUE"""),1288.25)</f>
        <v>1288.25</v>
      </c>
      <c r="M80" s="2">
        <f>IFERROR(__xludf.DUMMYFUNCTION("""COMPUTED_VALUE"""),45406.66666666667)</f>
        <v>45406.66667</v>
      </c>
      <c r="N80" s="1">
        <f>IFERROR(__xludf.DUMMYFUNCTION("""COMPUTED_VALUE"""),7107987.0)</f>
        <v>7107987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IFERROR(__xludf.DUMMYFUNCTION("""COMPUTED_VALUE"""),1299.73)</f>
        <v>1299.73</v>
      </c>
      <c r="D81" s="2">
        <f>IFERROR(__xludf.DUMMYFUNCTION("""COMPUTED_VALUE"""),45407.66666666667)</f>
        <v>45407.66667</v>
      </c>
      <c r="E81" s="1">
        <f>IFERROR(__xludf.DUMMYFUNCTION("""COMPUTED_VALUE"""),1303.5)</f>
        <v>1303.5</v>
      </c>
      <c r="G81" s="2">
        <f>IFERROR(__xludf.DUMMYFUNCTION("""COMPUTED_VALUE"""),45407.66666666667)</f>
        <v>45407.66667</v>
      </c>
      <c r="H81" s="1">
        <f>IFERROR(__xludf.DUMMYFUNCTION("""COMPUTED_VALUE"""),1280.64)</f>
        <v>1280.64</v>
      </c>
      <c r="J81" s="2">
        <f>IFERROR(__xludf.DUMMYFUNCTION("""COMPUTED_VALUE"""),45407.66666666667)</f>
        <v>45407.66667</v>
      </c>
      <c r="K81" s="1">
        <f>IFERROR(__xludf.DUMMYFUNCTION("""COMPUTED_VALUE"""),1298.22)</f>
        <v>1298.22</v>
      </c>
      <c r="M81" s="2">
        <f>IFERROR(__xludf.DUMMYFUNCTION("""COMPUTED_VALUE"""),45407.66666666667)</f>
        <v>45407.66667</v>
      </c>
      <c r="N81" s="1">
        <f>IFERROR(__xludf.DUMMYFUNCTION("""COMPUTED_VALUE"""),6862270.0)</f>
        <v>6862270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IFERROR(__xludf.DUMMYFUNCTION("""COMPUTED_VALUE"""),1298.88)</f>
        <v>1298.88</v>
      </c>
      <c r="D82" s="2">
        <f>IFERROR(__xludf.DUMMYFUNCTION("""COMPUTED_VALUE"""),45408.66666666667)</f>
        <v>45408.66667</v>
      </c>
      <c r="E82" s="1">
        <f>IFERROR(__xludf.DUMMYFUNCTION("""COMPUTED_VALUE"""),1322.89)</f>
        <v>1322.89</v>
      </c>
      <c r="G82" s="2">
        <f>IFERROR(__xludf.DUMMYFUNCTION("""COMPUTED_VALUE"""),45408.66666666667)</f>
        <v>45408.66667</v>
      </c>
      <c r="H82" s="1">
        <f>IFERROR(__xludf.DUMMYFUNCTION("""COMPUTED_VALUE"""),1298.88)</f>
        <v>1298.88</v>
      </c>
      <c r="J82" s="2">
        <f>IFERROR(__xludf.DUMMYFUNCTION("""COMPUTED_VALUE"""),45408.66666666667)</f>
        <v>45408.66667</v>
      </c>
      <c r="K82" s="1">
        <f>IFERROR(__xludf.DUMMYFUNCTION("""COMPUTED_VALUE"""),1319.96)</f>
        <v>1319.96</v>
      </c>
      <c r="M82" s="2">
        <f>IFERROR(__xludf.DUMMYFUNCTION("""COMPUTED_VALUE"""),45408.66666666667)</f>
        <v>45408.66667</v>
      </c>
      <c r="N82" s="1">
        <f>IFERROR(__xludf.DUMMYFUNCTION("""COMPUTED_VALUE"""),7086939.0)</f>
        <v>7086939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IFERROR(__xludf.DUMMYFUNCTION("""COMPUTED_VALUE"""),1322.54)</f>
        <v>1322.54</v>
      </c>
      <c r="D83" s="2">
        <f>IFERROR(__xludf.DUMMYFUNCTION("""COMPUTED_VALUE"""),45411.66666666667)</f>
        <v>45411.66667</v>
      </c>
      <c r="E83" s="1">
        <f>IFERROR(__xludf.DUMMYFUNCTION("""COMPUTED_VALUE"""),1336.06)</f>
        <v>1336.06</v>
      </c>
      <c r="G83" s="2">
        <f>IFERROR(__xludf.DUMMYFUNCTION("""COMPUTED_VALUE"""),45411.66666666667)</f>
        <v>45411.66667</v>
      </c>
      <c r="H83" s="1">
        <f>IFERROR(__xludf.DUMMYFUNCTION("""COMPUTED_VALUE"""),1322.11)</f>
        <v>1322.11</v>
      </c>
      <c r="J83" s="2">
        <f>IFERROR(__xludf.DUMMYFUNCTION("""COMPUTED_VALUE"""),45411.66666666667)</f>
        <v>45411.66667</v>
      </c>
      <c r="K83" s="1">
        <f>IFERROR(__xludf.DUMMYFUNCTION("""COMPUTED_VALUE"""),1330.57)</f>
        <v>1330.57</v>
      </c>
      <c r="M83" s="2">
        <f>IFERROR(__xludf.DUMMYFUNCTION("""COMPUTED_VALUE"""),45411.66666666667)</f>
        <v>45411.66667</v>
      </c>
      <c r="N83" s="1">
        <f>IFERROR(__xludf.DUMMYFUNCTION("""COMPUTED_VALUE"""),7342744.0)</f>
        <v>7342744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IFERROR(__xludf.DUMMYFUNCTION("""COMPUTED_VALUE"""),1322.52)</f>
        <v>1322.52</v>
      </c>
      <c r="D84" s="2">
        <f>IFERROR(__xludf.DUMMYFUNCTION("""COMPUTED_VALUE"""),45412.66666666667)</f>
        <v>45412.66667</v>
      </c>
      <c r="E84" s="1">
        <f>IFERROR(__xludf.DUMMYFUNCTION("""COMPUTED_VALUE"""),1336.26)</f>
        <v>1336.26</v>
      </c>
      <c r="G84" s="2">
        <f>IFERROR(__xludf.DUMMYFUNCTION("""COMPUTED_VALUE"""),45412.66666666667)</f>
        <v>45412.66667</v>
      </c>
      <c r="H84" s="1">
        <f>IFERROR(__xludf.DUMMYFUNCTION("""COMPUTED_VALUE"""),1306.38)</f>
        <v>1306.38</v>
      </c>
      <c r="J84" s="2">
        <f>IFERROR(__xludf.DUMMYFUNCTION("""COMPUTED_VALUE"""),45412.66666666667)</f>
        <v>45412.66667</v>
      </c>
      <c r="K84" s="1">
        <f>IFERROR(__xludf.DUMMYFUNCTION("""COMPUTED_VALUE"""),1307.92)</f>
        <v>1307.92</v>
      </c>
      <c r="M84" s="2">
        <f>IFERROR(__xludf.DUMMYFUNCTION("""COMPUTED_VALUE"""),45412.66666666667)</f>
        <v>45412.66667</v>
      </c>
      <c r="N84" s="1">
        <f>IFERROR(__xludf.DUMMYFUNCTION("""COMPUTED_VALUE"""),9591145.0)</f>
        <v>9591145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IFERROR(__xludf.DUMMYFUNCTION("""COMPUTED_VALUE"""),1308.19)</f>
        <v>1308.19</v>
      </c>
      <c r="D85" s="2">
        <f>IFERROR(__xludf.DUMMYFUNCTION("""COMPUTED_VALUE"""),45413.66666666667)</f>
        <v>45413.66667</v>
      </c>
      <c r="E85" s="1">
        <f>IFERROR(__xludf.DUMMYFUNCTION("""COMPUTED_VALUE"""),1323.43)</f>
        <v>1323.43</v>
      </c>
      <c r="G85" s="2">
        <f>IFERROR(__xludf.DUMMYFUNCTION("""COMPUTED_VALUE"""),45413.66666666667)</f>
        <v>45413.66667</v>
      </c>
      <c r="H85" s="1">
        <f>IFERROR(__xludf.DUMMYFUNCTION("""COMPUTED_VALUE"""),1290.07)</f>
        <v>1290.07</v>
      </c>
      <c r="J85" s="2">
        <f>IFERROR(__xludf.DUMMYFUNCTION("""COMPUTED_VALUE"""),45413.66666666667)</f>
        <v>45413.66667</v>
      </c>
      <c r="K85" s="1">
        <f>IFERROR(__xludf.DUMMYFUNCTION("""COMPUTED_VALUE"""),1300.72)</f>
        <v>1300.72</v>
      </c>
      <c r="M85" s="2">
        <f>IFERROR(__xludf.DUMMYFUNCTION("""COMPUTED_VALUE"""),45413.66666666667)</f>
        <v>45413.66667</v>
      </c>
      <c r="N85" s="1">
        <f>IFERROR(__xludf.DUMMYFUNCTION("""COMPUTED_VALUE"""),9494166.0)</f>
        <v>9494166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IFERROR(__xludf.DUMMYFUNCTION("""COMPUTED_VALUE"""),1282.16)</f>
        <v>1282.16</v>
      </c>
      <c r="D86" s="2">
        <f>IFERROR(__xludf.DUMMYFUNCTION("""COMPUTED_VALUE"""),45414.66666666667)</f>
        <v>45414.66667</v>
      </c>
      <c r="E86" s="1">
        <f>IFERROR(__xludf.DUMMYFUNCTION("""COMPUTED_VALUE"""),1321.04)</f>
        <v>1321.04</v>
      </c>
      <c r="G86" s="2">
        <f>IFERROR(__xludf.DUMMYFUNCTION("""COMPUTED_VALUE"""),45414.66666666667)</f>
        <v>45414.66667</v>
      </c>
      <c r="H86" s="1">
        <f>IFERROR(__xludf.DUMMYFUNCTION("""COMPUTED_VALUE"""),1282.16)</f>
        <v>1282.16</v>
      </c>
      <c r="J86" s="2">
        <f>IFERROR(__xludf.DUMMYFUNCTION("""COMPUTED_VALUE"""),45414.66666666667)</f>
        <v>45414.66667</v>
      </c>
      <c r="K86" s="1">
        <f>IFERROR(__xludf.DUMMYFUNCTION("""COMPUTED_VALUE"""),1316.1)</f>
        <v>1316.1</v>
      </c>
      <c r="M86" s="2">
        <f>IFERROR(__xludf.DUMMYFUNCTION("""COMPUTED_VALUE"""),45414.66666666667)</f>
        <v>45414.66667</v>
      </c>
      <c r="N86" s="1">
        <f>IFERROR(__xludf.DUMMYFUNCTION("""COMPUTED_VALUE"""),1.2130443E7)</f>
        <v>12130443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IFERROR(__xludf.DUMMYFUNCTION("""COMPUTED_VALUE"""),1324.47)</f>
        <v>1324.47</v>
      </c>
      <c r="D87" s="2">
        <f>IFERROR(__xludf.DUMMYFUNCTION("""COMPUTED_VALUE"""),45415.66666666667)</f>
        <v>45415.66667</v>
      </c>
      <c r="E87" s="1">
        <f>IFERROR(__xludf.DUMMYFUNCTION("""COMPUTED_VALUE"""),1342.81)</f>
        <v>1342.81</v>
      </c>
      <c r="G87" s="2">
        <f>IFERROR(__xludf.DUMMYFUNCTION("""COMPUTED_VALUE"""),45415.66666666667)</f>
        <v>45415.66667</v>
      </c>
      <c r="H87" s="1">
        <f>IFERROR(__xludf.DUMMYFUNCTION("""COMPUTED_VALUE"""),1321.7)</f>
        <v>1321.7</v>
      </c>
      <c r="J87" s="2">
        <f>IFERROR(__xludf.DUMMYFUNCTION("""COMPUTED_VALUE"""),45415.66666666667)</f>
        <v>45415.66667</v>
      </c>
      <c r="K87" s="1">
        <f>IFERROR(__xludf.DUMMYFUNCTION("""COMPUTED_VALUE"""),1331.82)</f>
        <v>1331.82</v>
      </c>
      <c r="M87" s="2">
        <f>IFERROR(__xludf.DUMMYFUNCTION("""COMPUTED_VALUE"""),45415.66666666667)</f>
        <v>45415.66667</v>
      </c>
      <c r="N87" s="1">
        <f>IFERROR(__xludf.DUMMYFUNCTION("""COMPUTED_VALUE"""),1.0828773E7)</f>
        <v>10828773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IFERROR(__xludf.DUMMYFUNCTION("""COMPUTED_VALUE"""),1337.37)</f>
        <v>1337.37</v>
      </c>
      <c r="D88" s="2">
        <f>IFERROR(__xludf.DUMMYFUNCTION("""COMPUTED_VALUE"""),45418.66666666667)</f>
        <v>45418.66667</v>
      </c>
      <c r="E88" s="1">
        <f>IFERROR(__xludf.DUMMYFUNCTION("""COMPUTED_VALUE"""),1377.41)</f>
        <v>1377.41</v>
      </c>
      <c r="G88" s="2">
        <f>IFERROR(__xludf.DUMMYFUNCTION("""COMPUTED_VALUE"""),45418.66666666667)</f>
        <v>45418.66667</v>
      </c>
      <c r="H88" s="1">
        <f>IFERROR(__xludf.DUMMYFUNCTION("""COMPUTED_VALUE"""),1337.37)</f>
        <v>1337.37</v>
      </c>
      <c r="J88" s="2">
        <f>IFERROR(__xludf.DUMMYFUNCTION("""COMPUTED_VALUE"""),45418.66666666667)</f>
        <v>45418.66667</v>
      </c>
      <c r="K88" s="1">
        <f>IFERROR(__xludf.DUMMYFUNCTION("""COMPUTED_VALUE"""),1374.24)</f>
        <v>1374.24</v>
      </c>
      <c r="M88" s="2">
        <f>IFERROR(__xludf.DUMMYFUNCTION("""COMPUTED_VALUE"""),45418.66666666667)</f>
        <v>45418.66667</v>
      </c>
      <c r="N88" s="1">
        <f>IFERROR(__xludf.DUMMYFUNCTION("""COMPUTED_VALUE"""),9054308.0)</f>
        <v>9054308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IFERROR(__xludf.DUMMYFUNCTION("""COMPUTED_VALUE"""),1373.84)</f>
        <v>1373.84</v>
      </c>
      <c r="D89" s="2">
        <f>IFERROR(__xludf.DUMMYFUNCTION("""COMPUTED_VALUE"""),45419.66666666667)</f>
        <v>45419.66667</v>
      </c>
      <c r="E89" s="1">
        <f>IFERROR(__xludf.DUMMYFUNCTION("""COMPUTED_VALUE"""),1381.55)</f>
        <v>1381.55</v>
      </c>
      <c r="G89" s="2">
        <f>IFERROR(__xludf.DUMMYFUNCTION("""COMPUTED_VALUE"""),45419.66666666667)</f>
        <v>45419.66667</v>
      </c>
      <c r="H89" s="1">
        <f>IFERROR(__xludf.DUMMYFUNCTION("""COMPUTED_VALUE"""),1365.4)</f>
        <v>1365.4</v>
      </c>
      <c r="J89" s="2">
        <f>IFERROR(__xludf.DUMMYFUNCTION("""COMPUTED_VALUE"""),45419.66666666667)</f>
        <v>45419.66667</v>
      </c>
      <c r="K89" s="1">
        <f>IFERROR(__xludf.DUMMYFUNCTION("""COMPUTED_VALUE"""),1368.35)</f>
        <v>1368.35</v>
      </c>
      <c r="M89" s="2">
        <f>IFERROR(__xludf.DUMMYFUNCTION("""COMPUTED_VALUE"""),45419.66666666667)</f>
        <v>45419.66667</v>
      </c>
      <c r="N89" s="1">
        <f>IFERROR(__xludf.DUMMYFUNCTION("""COMPUTED_VALUE"""),1.2688812E7)</f>
        <v>12688812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IFERROR(__xludf.DUMMYFUNCTION("""COMPUTED_VALUE"""),1366.95)</f>
        <v>1366.95</v>
      </c>
      <c r="D90" s="2">
        <f>IFERROR(__xludf.DUMMYFUNCTION("""COMPUTED_VALUE"""),45420.66666666667)</f>
        <v>45420.66667</v>
      </c>
      <c r="E90" s="1">
        <f>IFERROR(__xludf.DUMMYFUNCTION("""COMPUTED_VALUE"""),1370.01)</f>
        <v>1370.01</v>
      </c>
      <c r="G90" s="2">
        <f>IFERROR(__xludf.DUMMYFUNCTION("""COMPUTED_VALUE"""),45420.66666666667)</f>
        <v>45420.66667</v>
      </c>
      <c r="H90" s="1">
        <f>IFERROR(__xludf.DUMMYFUNCTION("""COMPUTED_VALUE"""),1357.37)</f>
        <v>1357.37</v>
      </c>
      <c r="J90" s="2">
        <f>IFERROR(__xludf.DUMMYFUNCTION("""COMPUTED_VALUE"""),45420.66666666667)</f>
        <v>45420.66667</v>
      </c>
      <c r="K90" s="1">
        <f>IFERROR(__xludf.DUMMYFUNCTION("""COMPUTED_VALUE"""),1366.46)</f>
        <v>1366.46</v>
      </c>
      <c r="M90" s="2">
        <f>IFERROR(__xludf.DUMMYFUNCTION("""COMPUTED_VALUE"""),45420.66666666667)</f>
        <v>45420.66667</v>
      </c>
      <c r="N90" s="1">
        <f>IFERROR(__xludf.DUMMYFUNCTION("""COMPUTED_VALUE"""),7392764.0)</f>
        <v>7392764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IFERROR(__xludf.DUMMYFUNCTION("""COMPUTED_VALUE"""),1366.71)</f>
        <v>1366.71</v>
      </c>
      <c r="D91" s="2">
        <f>IFERROR(__xludf.DUMMYFUNCTION("""COMPUTED_VALUE"""),45421.66666666667)</f>
        <v>45421.66667</v>
      </c>
      <c r="E91" s="1">
        <f>IFERROR(__xludf.DUMMYFUNCTION("""COMPUTED_VALUE"""),1388.64)</f>
        <v>1388.64</v>
      </c>
      <c r="G91" s="2">
        <f>IFERROR(__xludf.DUMMYFUNCTION("""COMPUTED_VALUE"""),45421.66666666667)</f>
        <v>45421.66667</v>
      </c>
      <c r="H91" s="1">
        <f>IFERROR(__xludf.DUMMYFUNCTION("""COMPUTED_VALUE"""),1366.71)</f>
        <v>1366.71</v>
      </c>
      <c r="J91" s="2">
        <f>IFERROR(__xludf.DUMMYFUNCTION("""COMPUTED_VALUE"""),45421.66666666667)</f>
        <v>45421.66667</v>
      </c>
      <c r="K91" s="1">
        <f>IFERROR(__xludf.DUMMYFUNCTION("""COMPUTED_VALUE"""),1384.27)</f>
        <v>1384.27</v>
      </c>
      <c r="M91" s="2">
        <f>IFERROR(__xludf.DUMMYFUNCTION("""COMPUTED_VALUE"""),45421.66666666667)</f>
        <v>45421.66667</v>
      </c>
      <c r="N91" s="1">
        <f>IFERROR(__xludf.DUMMYFUNCTION("""COMPUTED_VALUE"""),8195040.0)</f>
        <v>8195040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IFERROR(__xludf.DUMMYFUNCTION("""COMPUTED_VALUE"""),1387.54)</f>
        <v>1387.54</v>
      </c>
      <c r="D92" s="2">
        <f>IFERROR(__xludf.DUMMYFUNCTION("""COMPUTED_VALUE"""),45422.66666666667)</f>
        <v>45422.66667</v>
      </c>
      <c r="E92" s="1">
        <f>IFERROR(__xludf.DUMMYFUNCTION("""COMPUTED_VALUE"""),1394.95)</f>
        <v>1394.95</v>
      </c>
      <c r="G92" s="2">
        <f>IFERROR(__xludf.DUMMYFUNCTION("""COMPUTED_VALUE"""),45422.66666666667)</f>
        <v>45422.66667</v>
      </c>
      <c r="H92" s="1">
        <f>IFERROR(__xludf.DUMMYFUNCTION("""COMPUTED_VALUE"""),1379.97)</f>
        <v>1379.97</v>
      </c>
      <c r="J92" s="2">
        <f>IFERROR(__xludf.DUMMYFUNCTION("""COMPUTED_VALUE"""),45422.66666666667)</f>
        <v>45422.66667</v>
      </c>
      <c r="K92" s="1">
        <f>IFERROR(__xludf.DUMMYFUNCTION("""COMPUTED_VALUE"""),1388.2)</f>
        <v>1388.2</v>
      </c>
      <c r="M92" s="2">
        <f>IFERROR(__xludf.DUMMYFUNCTION("""COMPUTED_VALUE"""),45422.66666666667)</f>
        <v>45422.66667</v>
      </c>
      <c r="N92" s="1">
        <f>IFERROR(__xludf.DUMMYFUNCTION("""COMPUTED_VALUE"""),6676439.0)</f>
        <v>6676439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IFERROR(__xludf.DUMMYFUNCTION("""COMPUTED_VALUE"""),1390.6)</f>
        <v>1390.6</v>
      </c>
      <c r="D93" s="2">
        <f>IFERROR(__xludf.DUMMYFUNCTION("""COMPUTED_VALUE"""),45425.66666666667)</f>
        <v>45425.66667</v>
      </c>
      <c r="E93" s="1">
        <f>IFERROR(__xludf.DUMMYFUNCTION("""COMPUTED_VALUE"""),1395.43)</f>
        <v>1395.43</v>
      </c>
      <c r="G93" s="2">
        <f>IFERROR(__xludf.DUMMYFUNCTION("""COMPUTED_VALUE"""),45425.66666666667)</f>
        <v>45425.66667</v>
      </c>
      <c r="H93" s="1">
        <f>IFERROR(__xludf.DUMMYFUNCTION("""COMPUTED_VALUE"""),1363.16)</f>
        <v>1363.16</v>
      </c>
      <c r="J93" s="2">
        <f>IFERROR(__xludf.DUMMYFUNCTION("""COMPUTED_VALUE"""),45425.66666666667)</f>
        <v>45425.66667</v>
      </c>
      <c r="K93" s="1">
        <f>IFERROR(__xludf.DUMMYFUNCTION("""COMPUTED_VALUE"""),1364.28)</f>
        <v>1364.28</v>
      </c>
      <c r="M93" s="2">
        <f>IFERROR(__xludf.DUMMYFUNCTION("""COMPUTED_VALUE"""),45425.66666666667)</f>
        <v>45425.66667</v>
      </c>
      <c r="N93" s="1">
        <f>IFERROR(__xludf.DUMMYFUNCTION("""COMPUTED_VALUE"""),5724154.0)</f>
        <v>5724154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IFERROR(__xludf.DUMMYFUNCTION("""COMPUTED_VALUE"""),1366.69)</f>
        <v>1366.69</v>
      </c>
      <c r="D94" s="2">
        <f>IFERROR(__xludf.DUMMYFUNCTION("""COMPUTED_VALUE"""),45426.66666666667)</f>
        <v>45426.66667</v>
      </c>
      <c r="E94" s="1">
        <f>IFERROR(__xludf.DUMMYFUNCTION("""COMPUTED_VALUE"""),1373.96)</f>
        <v>1373.96</v>
      </c>
      <c r="G94" s="2">
        <f>IFERROR(__xludf.DUMMYFUNCTION("""COMPUTED_VALUE"""),45426.66666666667)</f>
        <v>45426.66667</v>
      </c>
      <c r="H94" s="1">
        <f>IFERROR(__xludf.DUMMYFUNCTION("""COMPUTED_VALUE"""),1349.76)</f>
        <v>1349.76</v>
      </c>
      <c r="J94" s="2">
        <f>IFERROR(__xludf.DUMMYFUNCTION("""COMPUTED_VALUE"""),45426.66666666667)</f>
        <v>45426.66667</v>
      </c>
      <c r="K94" s="1">
        <f>IFERROR(__xludf.DUMMYFUNCTION("""COMPUTED_VALUE"""),1360.08)</f>
        <v>1360.08</v>
      </c>
      <c r="M94" s="2">
        <f>IFERROR(__xludf.DUMMYFUNCTION("""COMPUTED_VALUE"""),45426.66666666667)</f>
        <v>45426.66667</v>
      </c>
      <c r="N94" s="1">
        <f>IFERROR(__xludf.DUMMYFUNCTION("""COMPUTED_VALUE"""),6861595.0)</f>
        <v>6861595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IFERROR(__xludf.DUMMYFUNCTION("""COMPUTED_VALUE"""),1366.27)</f>
        <v>1366.27</v>
      </c>
      <c r="D95" s="2">
        <f>IFERROR(__xludf.DUMMYFUNCTION("""COMPUTED_VALUE"""),45427.66666666667)</f>
        <v>45427.66667</v>
      </c>
      <c r="E95" s="1">
        <f>IFERROR(__xludf.DUMMYFUNCTION("""COMPUTED_VALUE"""),1387.98)</f>
        <v>1387.98</v>
      </c>
      <c r="G95" s="2">
        <f>IFERROR(__xludf.DUMMYFUNCTION("""COMPUTED_VALUE"""),45427.66666666667)</f>
        <v>45427.66667</v>
      </c>
      <c r="H95" s="1">
        <f>IFERROR(__xludf.DUMMYFUNCTION("""COMPUTED_VALUE"""),1366.27)</f>
        <v>1366.27</v>
      </c>
      <c r="J95" s="2">
        <f>IFERROR(__xludf.DUMMYFUNCTION("""COMPUTED_VALUE"""),45427.66666666667)</f>
        <v>45427.66667</v>
      </c>
      <c r="K95" s="1">
        <f>IFERROR(__xludf.DUMMYFUNCTION("""COMPUTED_VALUE"""),1383.6)</f>
        <v>1383.6</v>
      </c>
      <c r="M95" s="2">
        <f>IFERROR(__xludf.DUMMYFUNCTION("""COMPUTED_VALUE"""),45427.66666666667)</f>
        <v>45427.66667</v>
      </c>
      <c r="N95" s="1">
        <f>IFERROR(__xludf.DUMMYFUNCTION("""COMPUTED_VALUE"""),6846608.0)</f>
        <v>6846608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IFERROR(__xludf.DUMMYFUNCTION("""COMPUTED_VALUE"""),1380.43)</f>
        <v>1380.43</v>
      </c>
      <c r="D96" s="2">
        <f>IFERROR(__xludf.DUMMYFUNCTION("""COMPUTED_VALUE"""),45428.66666666667)</f>
        <v>45428.66667</v>
      </c>
      <c r="E96" s="1">
        <f>IFERROR(__xludf.DUMMYFUNCTION("""COMPUTED_VALUE"""),1383.52)</f>
        <v>1383.52</v>
      </c>
      <c r="G96" s="2">
        <f>IFERROR(__xludf.DUMMYFUNCTION("""COMPUTED_VALUE"""),45428.66666666667)</f>
        <v>45428.66667</v>
      </c>
      <c r="H96" s="1">
        <f>IFERROR(__xludf.DUMMYFUNCTION("""COMPUTED_VALUE"""),1356.41)</f>
        <v>1356.41</v>
      </c>
      <c r="J96" s="2">
        <f>IFERROR(__xludf.DUMMYFUNCTION("""COMPUTED_VALUE"""),45428.66666666667)</f>
        <v>45428.66667</v>
      </c>
      <c r="K96" s="1">
        <f>IFERROR(__xludf.DUMMYFUNCTION("""COMPUTED_VALUE"""),1356.41)</f>
        <v>1356.41</v>
      </c>
      <c r="M96" s="2">
        <f>IFERROR(__xludf.DUMMYFUNCTION("""COMPUTED_VALUE"""),45428.66666666667)</f>
        <v>45428.66667</v>
      </c>
      <c r="N96" s="1">
        <f>IFERROR(__xludf.DUMMYFUNCTION("""COMPUTED_VALUE"""),7539676.0)</f>
        <v>7539676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IFERROR(__xludf.DUMMYFUNCTION("""COMPUTED_VALUE"""),1358.43)</f>
        <v>1358.43</v>
      </c>
      <c r="D97" s="2">
        <f>IFERROR(__xludf.DUMMYFUNCTION("""COMPUTED_VALUE"""),45429.66666666667)</f>
        <v>45429.66667</v>
      </c>
      <c r="E97" s="1">
        <f>IFERROR(__xludf.DUMMYFUNCTION("""COMPUTED_VALUE"""),1365.97)</f>
        <v>1365.97</v>
      </c>
      <c r="G97" s="2">
        <f>IFERROR(__xludf.DUMMYFUNCTION("""COMPUTED_VALUE"""),45429.66666666667)</f>
        <v>45429.66667</v>
      </c>
      <c r="H97" s="1">
        <f>IFERROR(__xludf.DUMMYFUNCTION("""COMPUTED_VALUE"""),1354.44)</f>
        <v>1354.44</v>
      </c>
      <c r="J97" s="2">
        <f>IFERROR(__xludf.DUMMYFUNCTION("""COMPUTED_VALUE"""),45429.66666666667)</f>
        <v>45429.66667</v>
      </c>
      <c r="K97" s="1">
        <f>IFERROR(__xludf.DUMMYFUNCTION("""COMPUTED_VALUE"""),1361.84)</f>
        <v>1361.84</v>
      </c>
      <c r="M97" s="2">
        <f>IFERROR(__xludf.DUMMYFUNCTION("""COMPUTED_VALUE"""),45429.66666666667)</f>
        <v>45429.66667</v>
      </c>
      <c r="N97" s="1">
        <f>IFERROR(__xludf.DUMMYFUNCTION("""COMPUTED_VALUE"""),7496164.0)</f>
        <v>7496164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IFERROR(__xludf.DUMMYFUNCTION("""COMPUTED_VALUE"""),1362.79)</f>
        <v>1362.79</v>
      </c>
      <c r="D98" s="2">
        <f>IFERROR(__xludf.DUMMYFUNCTION("""COMPUTED_VALUE"""),45432.66666666667)</f>
        <v>45432.66667</v>
      </c>
      <c r="E98" s="1">
        <f>IFERROR(__xludf.DUMMYFUNCTION("""COMPUTED_VALUE"""),1380.09)</f>
        <v>1380.09</v>
      </c>
      <c r="G98" s="2">
        <f>IFERROR(__xludf.DUMMYFUNCTION("""COMPUTED_VALUE"""),45432.66666666667)</f>
        <v>45432.66667</v>
      </c>
      <c r="H98" s="1">
        <f>IFERROR(__xludf.DUMMYFUNCTION("""COMPUTED_VALUE"""),1362.79)</f>
        <v>1362.79</v>
      </c>
      <c r="J98" s="2">
        <f>IFERROR(__xludf.DUMMYFUNCTION("""COMPUTED_VALUE"""),45432.66666666667)</f>
        <v>45432.66667</v>
      </c>
      <c r="K98" s="1">
        <f>IFERROR(__xludf.DUMMYFUNCTION("""COMPUTED_VALUE"""),1376.89)</f>
        <v>1376.89</v>
      </c>
      <c r="M98" s="2">
        <f>IFERROR(__xludf.DUMMYFUNCTION("""COMPUTED_VALUE"""),45432.66666666667)</f>
        <v>45432.66667</v>
      </c>
      <c r="N98" s="1">
        <f>IFERROR(__xludf.DUMMYFUNCTION("""COMPUTED_VALUE"""),6748248.0)</f>
        <v>6748248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IFERROR(__xludf.DUMMYFUNCTION("""COMPUTED_VALUE"""),1374.39)</f>
        <v>1374.39</v>
      </c>
      <c r="D99" s="2">
        <f>IFERROR(__xludf.DUMMYFUNCTION("""COMPUTED_VALUE"""),45433.66666666667)</f>
        <v>45433.66667</v>
      </c>
      <c r="E99" s="1">
        <f>IFERROR(__xludf.DUMMYFUNCTION("""COMPUTED_VALUE"""),1392.02)</f>
        <v>1392.02</v>
      </c>
      <c r="G99" s="2">
        <f>IFERROR(__xludf.DUMMYFUNCTION("""COMPUTED_VALUE"""),45433.66666666667)</f>
        <v>45433.66667</v>
      </c>
      <c r="H99" s="1">
        <f>IFERROR(__xludf.DUMMYFUNCTION("""COMPUTED_VALUE"""),1370.61)</f>
        <v>1370.61</v>
      </c>
      <c r="J99" s="2">
        <f>IFERROR(__xludf.DUMMYFUNCTION("""COMPUTED_VALUE"""),45433.66666666667)</f>
        <v>45433.66667</v>
      </c>
      <c r="K99" s="1">
        <f>IFERROR(__xludf.DUMMYFUNCTION("""COMPUTED_VALUE"""),1391.36)</f>
        <v>1391.36</v>
      </c>
      <c r="M99" s="2">
        <f>IFERROR(__xludf.DUMMYFUNCTION("""COMPUTED_VALUE"""),45433.66666666667)</f>
        <v>45433.66667</v>
      </c>
      <c r="N99" s="1">
        <f>IFERROR(__xludf.DUMMYFUNCTION("""COMPUTED_VALUE"""),7232196.0)</f>
        <v>7232196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IFERROR(__xludf.DUMMYFUNCTION("""COMPUTED_VALUE"""),1392.19)</f>
        <v>1392.19</v>
      </c>
      <c r="D100" s="2">
        <f>IFERROR(__xludf.DUMMYFUNCTION("""COMPUTED_VALUE"""),45434.66666666667)</f>
        <v>45434.66667</v>
      </c>
      <c r="E100" s="1">
        <f>IFERROR(__xludf.DUMMYFUNCTION("""COMPUTED_VALUE"""),1397.58)</f>
        <v>1397.58</v>
      </c>
      <c r="G100" s="2">
        <f>IFERROR(__xludf.DUMMYFUNCTION("""COMPUTED_VALUE"""),45434.66666666667)</f>
        <v>45434.66667</v>
      </c>
      <c r="H100" s="1">
        <f>IFERROR(__xludf.DUMMYFUNCTION("""COMPUTED_VALUE"""),1373.16)</f>
        <v>1373.16</v>
      </c>
      <c r="J100" s="2">
        <f>IFERROR(__xludf.DUMMYFUNCTION("""COMPUTED_VALUE"""),45434.66666666667)</f>
        <v>45434.66667</v>
      </c>
      <c r="K100" s="1">
        <f>IFERROR(__xludf.DUMMYFUNCTION("""COMPUTED_VALUE"""),1382.51)</f>
        <v>1382.51</v>
      </c>
      <c r="M100" s="2">
        <f>IFERROR(__xludf.DUMMYFUNCTION("""COMPUTED_VALUE"""),45434.66666666667)</f>
        <v>45434.66667</v>
      </c>
      <c r="N100" s="1">
        <f>IFERROR(__xludf.DUMMYFUNCTION("""COMPUTED_VALUE"""),8599673.0)</f>
        <v>8599673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IFERROR(__xludf.DUMMYFUNCTION("""COMPUTED_VALUE"""),1387.97)</f>
        <v>1387.97</v>
      </c>
      <c r="D101" s="2">
        <f>IFERROR(__xludf.DUMMYFUNCTION("""COMPUTED_VALUE"""),45435.66666666667)</f>
        <v>45435.66667</v>
      </c>
      <c r="E101" s="1">
        <f>IFERROR(__xludf.DUMMYFUNCTION("""COMPUTED_VALUE"""),1406.08)</f>
        <v>1406.08</v>
      </c>
      <c r="G101" s="2">
        <f>IFERROR(__xludf.DUMMYFUNCTION("""COMPUTED_VALUE"""),45435.66666666667)</f>
        <v>45435.66667</v>
      </c>
      <c r="H101" s="1">
        <f>IFERROR(__xludf.DUMMYFUNCTION("""COMPUTED_VALUE"""),1387.33)</f>
        <v>1387.33</v>
      </c>
      <c r="J101" s="2">
        <f>IFERROR(__xludf.DUMMYFUNCTION("""COMPUTED_VALUE"""),45435.66666666667)</f>
        <v>45435.66667</v>
      </c>
      <c r="K101" s="1">
        <f>IFERROR(__xludf.DUMMYFUNCTION("""COMPUTED_VALUE"""),1389.74)</f>
        <v>1389.74</v>
      </c>
      <c r="M101" s="2">
        <f>IFERROR(__xludf.DUMMYFUNCTION("""COMPUTED_VALUE"""),45435.66666666667)</f>
        <v>45435.66667</v>
      </c>
      <c r="N101" s="1">
        <f>IFERROR(__xludf.DUMMYFUNCTION("""COMPUTED_VALUE"""),8259717.0)</f>
        <v>8259717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IFERROR(__xludf.DUMMYFUNCTION("""COMPUTED_VALUE"""),1391.35)</f>
        <v>1391.35</v>
      </c>
      <c r="D102" s="2">
        <f>IFERROR(__xludf.DUMMYFUNCTION("""COMPUTED_VALUE"""),45436.66666666667)</f>
        <v>45436.66667</v>
      </c>
      <c r="E102" s="1">
        <f>IFERROR(__xludf.DUMMYFUNCTION("""COMPUTED_VALUE"""),1416.09)</f>
        <v>1416.09</v>
      </c>
      <c r="G102" s="2">
        <f>IFERROR(__xludf.DUMMYFUNCTION("""COMPUTED_VALUE"""),45436.66666666667)</f>
        <v>45436.66667</v>
      </c>
      <c r="H102" s="1">
        <f>IFERROR(__xludf.DUMMYFUNCTION("""COMPUTED_VALUE"""),1391.35)</f>
        <v>1391.35</v>
      </c>
      <c r="J102" s="2">
        <f>IFERROR(__xludf.DUMMYFUNCTION("""COMPUTED_VALUE"""),45436.66666666667)</f>
        <v>45436.66667</v>
      </c>
      <c r="K102" s="1">
        <f>IFERROR(__xludf.DUMMYFUNCTION("""COMPUTED_VALUE"""),1410.87)</f>
        <v>1410.87</v>
      </c>
      <c r="M102" s="2">
        <f>IFERROR(__xludf.DUMMYFUNCTION("""COMPUTED_VALUE"""),45436.66666666667)</f>
        <v>45436.66667</v>
      </c>
      <c r="N102" s="1">
        <f>IFERROR(__xludf.DUMMYFUNCTION("""COMPUTED_VALUE"""),6904184.0)</f>
        <v>6904184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IFERROR(__xludf.DUMMYFUNCTION("""COMPUTED_VALUE"""),1409.92)</f>
        <v>1409.92</v>
      </c>
      <c r="D103" s="2">
        <f>IFERROR(__xludf.DUMMYFUNCTION("""COMPUTED_VALUE"""),45440.66666666667)</f>
        <v>45440.66667</v>
      </c>
      <c r="E103" s="1">
        <f>IFERROR(__xludf.DUMMYFUNCTION("""COMPUTED_VALUE"""),1420.48)</f>
        <v>1420.48</v>
      </c>
      <c r="G103" s="2">
        <f>IFERROR(__xludf.DUMMYFUNCTION("""COMPUTED_VALUE"""),45440.66666666667)</f>
        <v>45440.66667</v>
      </c>
      <c r="H103" s="1">
        <f>IFERROR(__xludf.DUMMYFUNCTION("""COMPUTED_VALUE"""),1388.44)</f>
        <v>1388.44</v>
      </c>
      <c r="J103" s="2">
        <f>IFERROR(__xludf.DUMMYFUNCTION("""COMPUTED_VALUE"""),45440.66666666667)</f>
        <v>45440.66667</v>
      </c>
      <c r="K103" s="1">
        <f>IFERROR(__xludf.DUMMYFUNCTION("""COMPUTED_VALUE"""),1390.97)</f>
        <v>1390.97</v>
      </c>
      <c r="M103" s="2">
        <f>IFERROR(__xludf.DUMMYFUNCTION("""COMPUTED_VALUE"""),45440.66666666667)</f>
        <v>45440.66667</v>
      </c>
      <c r="N103" s="1">
        <f>IFERROR(__xludf.DUMMYFUNCTION("""COMPUTED_VALUE"""),6942732.0)</f>
        <v>6942732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IFERROR(__xludf.DUMMYFUNCTION("""COMPUTED_VALUE"""),1380.36)</f>
        <v>1380.36</v>
      </c>
      <c r="D104" s="2">
        <f>IFERROR(__xludf.DUMMYFUNCTION("""COMPUTED_VALUE"""),45441.66666666667)</f>
        <v>45441.66667</v>
      </c>
      <c r="E104" s="1">
        <f>IFERROR(__xludf.DUMMYFUNCTION("""COMPUTED_VALUE"""),1391.54)</f>
        <v>1391.54</v>
      </c>
      <c r="G104" s="2">
        <f>IFERROR(__xludf.DUMMYFUNCTION("""COMPUTED_VALUE"""),45441.66666666667)</f>
        <v>45441.66667</v>
      </c>
      <c r="H104" s="1">
        <f>IFERROR(__xludf.DUMMYFUNCTION("""COMPUTED_VALUE"""),1376.38)</f>
        <v>1376.38</v>
      </c>
      <c r="J104" s="2">
        <f>IFERROR(__xludf.DUMMYFUNCTION("""COMPUTED_VALUE"""),45441.66666666667)</f>
        <v>45441.66667</v>
      </c>
      <c r="K104" s="1">
        <f>IFERROR(__xludf.DUMMYFUNCTION("""COMPUTED_VALUE"""),1382.79)</f>
        <v>1382.79</v>
      </c>
      <c r="M104" s="2">
        <f>IFERROR(__xludf.DUMMYFUNCTION("""COMPUTED_VALUE"""),45441.66666666667)</f>
        <v>45441.66667</v>
      </c>
      <c r="N104" s="1">
        <f>IFERROR(__xludf.DUMMYFUNCTION("""COMPUTED_VALUE"""),6635755.0)</f>
        <v>6635755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IFERROR(__xludf.DUMMYFUNCTION("""COMPUTED_VALUE"""),1383.82)</f>
        <v>1383.82</v>
      </c>
      <c r="D105" s="2">
        <f>IFERROR(__xludf.DUMMYFUNCTION("""COMPUTED_VALUE"""),45442.66666666667)</f>
        <v>45442.66667</v>
      </c>
      <c r="E105" s="1">
        <f>IFERROR(__xludf.DUMMYFUNCTION("""COMPUTED_VALUE"""),1397.16)</f>
        <v>1397.16</v>
      </c>
      <c r="G105" s="2">
        <f>IFERROR(__xludf.DUMMYFUNCTION("""COMPUTED_VALUE"""),45442.66666666667)</f>
        <v>45442.66667</v>
      </c>
      <c r="H105" s="1">
        <f>IFERROR(__xludf.DUMMYFUNCTION("""COMPUTED_VALUE"""),1383.01)</f>
        <v>1383.01</v>
      </c>
      <c r="J105" s="2">
        <f>IFERROR(__xludf.DUMMYFUNCTION("""COMPUTED_VALUE"""),45442.66666666667)</f>
        <v>45442.66667</v>
      </c>
      <c r="K105" s="1">
        <f>IFERROR(__xludf.DUMMYFUNCTION("""COMPUTED_VALUE"""),1392.07)</f>
        <v>1392.07</v>
      </c>
      <c r="M105" s="2">
        <f>IFERROR(__xludf.DUMMYFUNCTION("""COMPUTED_VALUE"""),45442.66666666667)</f>
        <v>45442.66667</v>
      </c>
      <c r="N105" s="1">
        <f>IFERROR(__xludf.DUMMYFUNCTION("""COMPUTED_VALUE"""),6770319.0)</f>
        <v>6770319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IFERROR(__xludf.DUMMYFUNCTION("""COMPUTED_VALUE"""),1392.84)</f>
        <v>1392.84</v>
      </c>
      <c r="D106" s="2">
        <f>IFERROR(__xludf.DUMMYFUNCTION("""COMPUTED_VALUE"""),45443.66666666667)</f>
        <v>45443.66667</v>
      </c>
      <c r="E106" s="1">
        <f>IFERROR(__xludf.DUMMYFUNCTION("""COMPUTED_VALUE"""),1409.34)</f>
        <v>1409.34</v>
      </c>
      <c r="G106" s="2">
        <f>IFERROR(__xludf.DUMMYFUNCTION("""COMPUTED_VALUE"""),45443.66666666667)</f>
        <v>45443.66667</v>
      </c>
      <c r="H106" s="1">
        <f>IFERROR(__xludf.DUMMYFUNCTION("""COMPUTED_VALUE"""),1360.42)</f>
        <v>1360.42</v>
      </c>
      <c r="J106" s="2">
        <f>IFERROR(__xludf.DUMMYFUNCTION("""COMPUTED_VALUE"""),45443.66666666667)</f>
        <v>45443.66667</v>
      </c>
      <c r="K106" s="1">
        <f>IFERROR(__xludf.DUMMYFUNCTION("""COMPUTED_VALUE"""),1384.66)</f>
        <v>1384.66</v>
      </c>
      <c r="M106" s="2">
        <f>IFERROR(__xludf.DUMMYFUNCTION("""COMPUTED_VALUE"""),45443.66666666667)</f>
        <v>45443.66667</v>
      </c>
      <c r="N106" s="1">
        <f>IFERROR(__xludf.DUMMYFUNCTION("""COMPUTED_VALUE"""),1.643343E7)</f>
        <v>16433430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IFERROR(__xludf.DUMMYFUNCTION("""COMPUTED_VALUE"""),1386.1)</f>
        <v>1386.1</v>
      </c>
      <c r="D107" s="2">
        <f>IFERROR(__xludf.DUMMYFUNCTION("""COMPUTED_VALUE"""),45446.66666666667)</f>
        <v>45446.66667</v>
      </c>
      <c r="E107" s="1">
        <f>IFERROR(__xludf.DUMMYFUNCTION("""COMPUTED_VALUE"""),1396.43)</f>
        <v>1396.43</v>
      </c>
      <c r="G107" s="2">
        <f>IFERROR(__xludf.DUMMYFUNCTION("""COMPUTED_VALUE"""),45446.66666666667)</f>
        <v>45446.66667</v>
      </c>
      <c r="H107" s="1">
        <f>IFERROR(__xludf.DUMMYFUNCTION("""COMPUTED_VALUE"""),1341.16)</f>
        <v>1341.16</v>
      </c>
      <c r="J107" s="2">
        <f>IFERROR(__xludf.DUMMYFUNCTION("""COMPUTED_VALUE"""),45446.66666666667)</f>
        <v>45446.66667</v>
      </c>
      <c r="K107" s="1">
        <f>IFERROR(__xludf.DUMMYFUNCTION("""COMPUTED_VALUE"""),1362.97)</f>
        <v>1362.97</v>
      </c>
      <c r="M107" s="2">
        <f>IFERROR(__xludf.DUMMYFUNCTION("""COMPUTED_VALUE"""),45446.66666666667)</f>
        <v>45446.66667</v>
      </c>
      <c r="N107" s="1">
        <f>IFERROR(__xludf.DUMMYFUNCTION("""COMPUTED_VALUE"""),8401985.0)</f>
        <v>8401985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IFERROR(__xludf.DUMMYFUNCTION("""COMPUTED_VALUE"""),1362.26)</f>
        <v>1362.26</v>
      </c>
      <c r="D108" s="2">
        <f>IFERROR(__xludf.DUMMYFUNCTION("""COMPUTED_VALUE"""),45447.66666666667)</f>
        <v>45447.66667</v>
      </c>
      <c r="E108" s="1">
        <f>IFERROR(__xludf.DUMMYFUNCTION("""COMPUTED_VALUE"""),1362.26)</f>
        <v>1362.26</v>
      </c>
      <c r="G108" s="2">
        <f>IFERROR(__xludf.DUMMYFUNCTION("""COMPUTED_VALUE"""),45447.66666666667)</f>
        <v>45447.66667</v>
      </c>
      <c r="H108" s="1">
        <f>IFERROR(__xludf.DUMMYFUNCTION("""COMPUTED_VALUE"""),1334.33)</f>
        <v>1334.33</v>
      </c>
      <c r="J108" s="2">
        <f>IFERROR(__xludf.DUMMYFUNCTION("""COMPUTED_VALUE"""),45447.66666666667)</f>
        <v>45447.66667</v>
      </c>
      <c r="K108" s="1">
        <f>IFERROR(__xludf.DUMMYFUNCTION("""COMPUTED_VALUE"""),1351.55)</f>
        <v>1351.55</v>
      </c>
      <c r="M108" s="2">
        <f>IFERROR(__xludf.DUMMYFUNCTION("""COMPUTED_VALUE"""),45447.66666666667)</f>
        <v>45447.66667</v>
      </c>
      <c r="N108" s="1">
        <f>IFERROR(__xludf.DUMMYFUNCTION("""COMPUTED_VALUE"""),9072411.0)</f>
        <v>9072411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IFERROR(__xludf.DUMMYFUNCTION("""COMPUTED_VALUE"""),1354.95)</f>
        <v>1354.95</v>
      </c>
      <c r="D109" s="2">
        <f>IFERROR(__xludf.DUMMYFUNCTION("""COMPUTED_VALUE"""),45448.66666666667)</f>
        <v>45448.66667</v>
      </c>
      <c r="E109" s="1">
        <f>IFERROR(__xludf.DUMMYFUNCTION("""COMPUTED_VALUE"""),1378.29)</f>
        <v>1378.29</v>
      </c>
      <c r="G109" s="2">
        <f>IFERROR(__xludf.DUMMYFUNCTION("""COMPUTED_VALUE"""),45448.66666666667)</f>
        <v>45448.66667</v>
      </c>
      <c r="H109" s="1">
        <f>IFERROR(__xludf.DUMMYFUNCTION("""COMPUTED_VALUE"""),1352.81)</f>
        <v>1352.81</v>
      </c>
      <c r="J109" s="2">
        <f>IFERROR(__xludf.DUMMYFUNCTION("""COMPUTED_VALUE"""),45448.66666666667)</f>
        <v>45448.66667</v>
      </c>
      <c r="K109" s="1">
        <f>IFERROR(__xludf.DUMMYFUNCTION("""COMPUTED_VALUE"""),1375.84)</f>
        <v>1375.84</v>
      </c>
      <c r="M109" s="2">
        <f>IFERROR(__xludf.DUMMYFUNCTION("""COMPUTED_VALUE"""),45448.66666666667)</f>
        <v>45448.66667</v>
      </c>
      <c r="N109" s="1">
        <f>IFERROR(__xludf.DUMMYFUNCTION("""COMPUTED_VALUE"""),6862895.0)</f>
        <v>6862895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IFERROR(__xludf.DUMMYFUNCTION("""COMPUTED_VALUE"""),1374.58)</f>
        <v>1374.58</v>
      </c>
      <c r="D110" s="2">
        <f>IFERROR(__xludf.DUMMYFUNCTION("""COMPUTED_VALUE"""),45449.66666666667)</f>
        <v>45449.66667</v>
      </c>
      <c r="E110" s="1">
        <f>IFERROR(__xludf.DUMMYFUNCTION("""COMPUTED_VALUE"""),1379.83)</f>
        <v>1379.83</v>
      </c>
      <c r="G110" s="2">
        <f>IFERROR(__xludf.DUMMYFUNCTION("""COMPUTED_VALUE"""),45449.66666666667)</f>
        <v>45449.66667</v>
      </c>
      <c r="H110" s="1">
        <f>IFERROR(__xludf.DUMMYFUNCTION("""COMPUTED_VALUE"""),1348.37)</f>
        <v>1348.37</v>
      </c>
      <c r="J110" s="2">
        <f>IFERROR(__xludf.DUMMYFUNCTION("""COMPUTED_VALUE"""),45449.66666666667)</f>
        <v>45449.66667</v>
      </c>
      <c r="K110" s="1">
        <f>IFERROR(__xludf.DUMMYFUNCTION("""COMPUTED_VALUE"""),1352.87)</f>
        <v>1352.87</v>
      </c>
      <c r="M110" s="2">
        <f>IFERROR(__xludf.DUMMYFUNCTION("""COMPUTED_VALUE"""),45449.66666666667)</f>
        <v>45449.66667</v>
      </c>
      <c r="N110" s="1">
        <f>IFERROR(__xludf.DUMMYFUNCTION("""COMPUTED_VALUE"""),5506923.0)</f>
        <v>5506923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IFERROR(__xludf.DUMMYFUNCTION("""COMPUTED_VALUE"""),1354.19)</f>
        <v>1354.19</v>
      </c>
      <c r="D111" s="2">
        <f>IFERROR(__xludf.DUMMYFUNCTION("""COMPUTED_VALUE"""),45450.66666666667)</f>
        <v>45450.66667</v>
      </c>
      <c r="E111" s="1">
        <f>IFERROR(__xludf.DUMMYFUNCTION("""COMPUTED_VALUE"""),1363.78)</f>
        <v>1363.78</v>
      </c>
      <c r="G111" s="2">
        <f>IFERROR(__xludf.DUMMYFUNCTION("""COMPUTED_VALUE"""),45450.66666666667)</f>
        <v>45450.66667</v>
      </c>
      <c r="H111" s="1">
        <f>IFERROR(__xludf.DUMMYFUNCTION("""COMPUTED_VALUE"""),1348.15)</f>
        <v>1348.15</v>
      </c>
      <c r="J111" s="2">
        <f>IFERROR(__xludf.DUMMYFUNCTION("""COMPUTED_VALUE"""),45450.66666666667)</f>
        <v>45450.66667</v>
      </c>
      <c r="K111" s="1">
        <f>IFERROR(__xludf.DUMMYFUNCTION("""COMPUTED_VALUE"""),1357.79)</f>
        <v>1357.79</v>
      </c>
      <c r="M111" s="2">
        <f>IFERROR(__xludf.DUMMYFUNCTION("""COMPUTED_VALUE"""),45450.66666666667)</f>
        <v>45450.66667</v>
      </c>
      <c r="N111" s="1">
        <f>IFERROR(__xludf.DUMMYFUNCTION("""COMPUTED_VALUE"""),7059123.0)</f>
        <v>7059123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IFERROR(__xludf.DUMMYFUNCTION("""COMPUTED_VALUE"""),1354.54)</f>
        <v>1354.54</v>
      </c>
      <c r="D112" s="2">
        <f>IFERROR(__xludf.DUMMYFUNCTION("""COMPUTED_VALUE"""),45453.66666666667)</f>
        <v>45453.66667</v>
      </c>
      <c r="E112" s="1">
        <f>IFERROR(__xludf.DUMMYFUNCTION("""COMPUTED_VALUE"""),1373.1)</f>
        <v>1373.1</v>
      </c>
      <c r="G112" s="2">
        <f>IFERROR(__xludf.DUMMYFUNCTION("""COMPUTED_VALUE"""),45453.66666666667)</f>
        <v>45453.66667</v>
      </c>
      <c r="H112" s="1">
        <f>IFERROR(__xludf.DUMMYFUNCTION("""COMPUTED_VALUE"""),1346.8)</f>
        <v>1346.8</v>
      </c>
      <c r="J112" s="2">
        <f>IFERROR(__xludf.DUMMYFUNCTION("""COMPUTED_VALUE"""),45453.66666666667)</f>
        <v>45453.66667</v>
      </c>
      <c r="K112" s="1">
        <f>IFERROR(__xludf.DUMMYFUNCTION("""COMPUTED_VALUE"""),1369.43)</f>
        <v>1369.43</v>
      </c>
      <c r="M112" s="2">
        <f>IFERROR(__xludf.DUMMYFUNCTION("""COMPUTED_VALUE"""),45453.66666666667)</f>
        <v>45453.66667</v>
      </c>
      <c r="N112" s="1">
        <f>IFERROR(__xludf.DUMMYFUNCTION("""COMPUTED_VALUE"""),9557569.0)</f>
        <v>9557569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IFERROR(__xludf.DUMMYFUNCTION("""COMPUTED_VALUE"""),1367.78)</f>
        <v>1367.78</v>
      </c>
      <c r="D113" s="2">
        <f>IFERROR(__xludf.DUMMYFUNCTION("""COMPUTED_VALUE"""),45454.66666666667)</f>
        <v>45454.66667</v>
      </c>
      <c r="E113" s="1">
        <f>IFERROR(__xludf.DUMMYFUNCTION("""COMPUTED_VALUE"""),1367.78)</f>
        <v>1367.78</v>
      </c>
      <c r="G113" s="2">
        <f>IFERROR(__xludf.DUMMYFUNCTION("""COMPUTED_VALUE"""),45454.66666666667)</f>
        <v>45454.66667</v>
      </c>
      <c r="H113" s="1">
        <f>IFERROR(__xludf.DUMMYFUNCTION("""COMPUTED_VALUE"""),1351.4)</f>
        <v>1351.4</v>
      </c>
      <c r="J113" s="2">
        <f>IFERROR(__xludf.DUMMYFUNCTION("""COMPUTED_VALUE"""),45454.66666666667)</f>
        <v>45454.66667</v>
      </c>
      <c r="K113" s="1">
        <f>IFERROR(__xludf.DUMMYFUNCTION("""COMPUTED_VALUE"""),1363.5)</f>
        <v>1363.5</v>
      </c>
      <c r="M113" s="2">
        <f>IFERROR(__xludf.DUMMYFUNCTION("""COMPUTED_VALUE"""),45454.66666666667)</f>
        <v>45454.66667</v>
      </c>
      <c r="N113" s="1">
        <f>IFERROR(__xludf.DUMMYFUNCTION("""COMPUTED_VALUE"""),7146886.0)</f>
        <v>7146886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IFERROR(__xludf.DUMMYFUNCTION("""COMPUTED_VALUE"""),1370.75)</f>
        <v>1370.75</v>
      </c>
      <c r="D114" s="2">
        <f>IFERROR(__xludf.DUMMYFUNCTION("""COMPUTED_VALUE"""),45455.66666666667)</f>
        <v>45455.66667</v>
      </c>
      <c r="E114" s="1">
        <f>IFERROR(__xludf.DUMMYFUNCTION("""COMPUTED_VALUE"""),1407.48)</f>
        <v>1407.48</v>
      </c>
      <c r="G114" s="2">
        <f>IFERROR(__xludf.DUMMYFUNCTION("""COMPUTED_VALUE"""),45455.66666666667)</f>
        <v>45455.66667</v>
      </c>
      <c r="H114" s="1">
        <f>IFERROR(__xludf.DUMMYFUNCTION("""COMPUTED_VALUE"""),1370.75)</f>
        <v>1370.75</v>
      </c>
      <c r="J114" s="2">
        <f>IFERROR(__xludf.DUMMYFUNCTION("""COMPUTED_VALUE"""),45455.66666666667)</f>
        <v>45455.66667</v>
      </c>
      <c r="K114" s="1">
        <f>IFERROR(__xludf.DUMMYFUNCTION("""COMPUTED_VALUE"""),1392.49)</f>
        <v>1392.49</v>
      </c>
      <c r="M114" s="2">
        <f>IFERROR(__xludf.DUMMYFUNCTION("""COMPUTED_VALUE"""),45455.66666666667)</f>
        <v>45455.66667</v>
      </c>
      <c r="N114" s="1">
        <f>IFERROR(__xludf.DUMMYFUNCTION("""COMPUTED_VALUE"""),8816173.0)</f>
        <v>8816173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IFERROR(__xludf.DUMMYFUNCTION("""COMPUTED_VALUE"""),1390.96)</f>
        <v>1390.96</v>
      </c>
      <c r="D115" s="2">
        <f>IFERROR(__xludf.DUMMYFUNCTION("""COMPUTED_VALUE"""),45456.66666666667)</f>
        <v>45456.66667</v>
      </c>
      <c r="E115" s="1">
        <f>IFERROR(__xludf.DUMMYFUNCTION("""COMPUTED_VALUE"""),1396.49)</f>
        <v>1396.49</v>
      </c>
      <c r="G115" s="2">
        <f>IFERROR(__xludf.DUMMYFUNCTION("""COMPUTED_VALUE"""),45456.66666666667)</f>
        <v>45456.66667</v>
      </c>
      <c r="H115" s="1">
        <f>IFERROR(__xludf.DUMMYFUNCTION("""COMPUTED_VALUE"""),1377.51)</f>
        <v>1377.51</v>
      </c>
      <c r="J115" s="2">
        <f>IFERROR(__xludf.DUMMYFUNCTION("""COMPUTED_VALUE"""),45456.66666666667)</f>
        <v>45456.66667</v>
      </c>
      <c r="K115" s="1">
        <f>IFERROR(__xludf.DUMMYFUNCTION("""COMPUTED_VALUE"""),1395.52)</f>
        <v>1395.52</v>
      </c>
      <c r="M115" s="2">
        <f>IFERROR(__xludf.DUMMYFUNCTION("""COMPUTED_VALUE"""),45456.66666666667)</f>
        <v>45456.66667</v>
      </c>
      <c r="N115" s="1">
        <f>IFERROR(__xludf.DUMMYFUNCTION("""COMPUTED_VALUE"""),6272374.0)</f>
        <v>6272374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IFERROR(__xludf.DUMMYFUNCTION("""COMPUTED_VALUE"""),1386.83)</f>
        <v>1386.83</v>
      </c>
      <c r="D116" s="2">
        <f>IFERROR(__xludf.DUMMYFUNCTION("""COMPUTED_VALUE"""),45457.66666666667)</f>
        <v>45457.66667</v>
      </c>
      <c r="E116" s="1">
        <f>IFERROR(__xludf.DUMMYFUNCTION("""COMPUTED_VALUE"""),1386.83)</f>
        <v>1386.83</v>
      </c>
      <c r="G116" s="2">
        <f>IFERROR(__xludf.DUMMYFUNCTION("""COMPUTED_VALUE"""),45457.66666666667)</f>
        <v>45457.66667</v>
      </c>
      <c r="H116" s="1">
        <f>IFERROR(__xludf.DUMMYFUNCTION("""COMPUTED_VALUE"""),1360.56)</f>
        <v>1360.56</v>
      </c>
      <c r="J116" s="2">
        <f>IFERROR(__xludf.DUMMYFUNCTION("""COMPUTED_VALUE"""),45457.66666666667)</f>
        <v>45457.66667</v>
      </c>
      <c r="K116" s="1">
        <f>IFERROR(__xludf.DUMMYFUNCTION("""COMPUTED_VALUE"""),1373.8)</f>
        <v>1373.8</v>
      </c>
      <c r="M116" s="2">
        <f>IFERROR(__xludf.DUMMYFUNCTION("""COMPUTED_VALUE"""),45457.66666666667)</f>
        <v>45457.66667</v>
      </c>
      <c r="N116" s="1">
        <f>IFERROR(__xludf.DUMMYFUNCTION("""COMPUTED_VALUE"""),5865173.0)</f>
        <v>5865173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IFERROR(__xludf.DUMMYFUNCTION("""COMPUTED_VALUE"""),1372.24)</f>
        <v>1372.24</v>
      </c>
      <c r="D117" s="2">
        <f>IFERROR(__xludf.DUMMYFUNCTION("""COMPUTED_VALUE"""),45460.66666666667)</f>
        <v>45460.66667</v>
      </c>
      <c r="E117" s="1">
        <f>IFERROR(__xludf.DUMMYFUNCTION("""COMPUTED_VALUE"""),1399.83)</f>
        <v>1399.83</v>
      </c>
      <c r="G117" s="2">
        <f>IFERROR(__xludf.DUMMYFUNCTION("""COMPUTED_VALUE"""),45460.66666666667)</f>
        <v>45460.66667</v>
      </c>
      <c r="H117" s="1">
        <f>IFERROR(__xludf.DUMMYFUNCTION("""COMPUTED_VALUE"""),1369.79)</f>
        <v>1369.79</v>
      </c>
      <c r="J117" s="2">
        <f>IFERROR(__xludf.DUMMYFUNCTION("""COMPUTED_VALUE"""),45460.66666666667)</f>
        <v>45460.66667</v>
      </c>
      <c r="K117" s="1">
        <f>IFERROR(__xludf.DUMMYFUNCTION("""COMPUTED_VALUE"""),1391.11)</f>
        <v>1391.11</v>
      </c>
      <c r="M117" s="2">
        <f>IFERROR(__xludf.DUMMYFUNCTION("""COMPUTED_VALUE"""),45460.66666666667)</f>
        <v>45460.66667</v>
      </c>
      <c r="N117" s="1">
        <f>IFERROR(__xludf.DUMMYFUNCTION("""COMPUTED_VALUE"""),6057018.0)</f>
        <v>6057018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IFERROR(__xludf.DUMMYFUNCTION("""COMPUTED_VALUE"""),1389.91)</f>
        <v>1389.91</v>
      </c>
      <c r="D118" s="2">
        <f>IFERROR(__xludf.DUMMYFUNCTION("""COMPUTED_VALUE"""),45461.66666666667)</f>
        <v>45461.66667</v>
      </c>
      <c r="E118" s="1">
        <f>IFERROR(__xludf.DUMMYFUNCTION("""COMPUTED_VALUE"""),1407.57)</f>
        <v>1407.57</v>
      </c>
      <c r="G118" s="2">
        <f>IFERROR(__xludf.DUMMYFUNCTION("""COMPUTED_VALUE"""),45461.66666666667)</f>
        <v>45461.66667</v>
      </c>
      <c r="H118" s="1">
        <f>IFERROR(__xludf.DUMMYFUNCTION("""COMPUTED_VALUE"""),1386.76)</f>
        <v>1386.76</v>
      </c>
      <c r="J118" s="2">
        <f>IFERROR(__xludf.DUMMYFUNCTION("""COMPUTED_VALUE"""),45461.66666666667)</f>
        <v>45461.66667</v>
      </c>
      <c r="K118" s="1">
        <f>IFERROR(__xludf.DUMMYFUNCTION("""COMPUTED_VALUE"""),1405.77)</f>
        <v>1405.77</v>
      </c>
      <c r="M118" s="2">
        <f>IFERROR(__xludf.DUMMYFUNCTION("""COMPUTED_VALUE"""),45461.66666666667)</f>
        <v>45461.66667</v>
      </c>
      <c r="N118" s="1">
        <f>IFERROR(__xludf.DUMMYFUNCTION("""COMPUTED_VALUE"""),7881365.0)</f>
        <v>7881365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IFERROR(__xludf.DUMMYFUNCTION("""COMPUTED_VALUE"""),1405.52)</f>
        <v>1405.52</v>
      </c>
      <c r="D119" s="2">
        <f>IFERROR(__xludf.DUMMYFUNCTION("""COMPUTED_VALUE"""),45463.66666666667)</f>
        <v>45463.66667</v>
      </c>
      <c r="E119" s="1">
        <f>IFERROR(__xludf.DUMMYFUNCTION("""COMPUTED_VALUE"""),1413.41)</f>
        <v>1413.41</v>
      </c>
      <c r="G119" s="2">
        <f>IFERROR(__xludf.DUMMYFUNCTION("""COMPUTED_VALUE"""),45463.66666666667)</f>
        <v>45463.66667</v>
      </c>
      <c r="H119" s="1">
        <f>IFERROR(__xludf.DUMMYFUNCTION("""COMPUTED_VALUE"""),1382.02)</f>
        <v>1382.02</v>
      </c>
      <c r="J119" s="2">
        <f>IFERROR(__xludf.DUMMYFUNCTION("""COMPUTED_VALUE"""),45463.66666666667)</f>
        <v>45463.66667</v>
      </c>
      <c r="K119" s="1">
        <f>IFERROR(__xludf.DUMMYFUNCTION("""COMPUTED_VALUE"""),1391.87)</f>
        <v>1391.87</v>
      </c>
      <c r="M119" s="2">
        <f>IFERROR(__xludf.DUMMYFUNCTION("""COMPUTED_VALUE"""),45463.66666666667)</f>
        <v>45463.66667</v>
      </c>
      <c r="N119" s="1">
        <f>IFERROR(__xludf.DUMMYFUNCTION("""COMPUTED_VALUE"""),7664316.0)</f>
        <v>7664316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IFERROR(__xludf.DUMMYFUNCTION("""COMPUTED_VALUE"""),1391.62)</f>
        <v>1391.62</v>
      </c>
      <c r="D120" s="2">
        <f>IFERROR(__xludf.DUMMYFUNCTION("""COMPUTED_VALUE"""),45464.66666666667)</f>
        <v>45464.66667</v>
      </c>
      <c r="E120" s="1">
        <f>IFERROR(__xludf.DUMMYFUNCTION("""COMPUTED_VALUE"""),1394.95)</f>
        <v>1394.95</v>
      </c>
      <c r="G120" s="2">
        <f>IFERROR(__xludf.DUMMYFUNCTION("""COMPUTED_VALUE"""),45464.66666666667)</f>
        <v>45464.66667</v>
      </c>
      <c r="H120" s="1">
        <f>IFERROR(__xludf.DUMMYFUNCTION("""COMPUTED_VALUE"""),1356.72)</f>
        <v>1356.72</v>
      </c>
      <c r="J120" s="2">
        <f>IFERROR(__xludf.DUMMYFUNCTION("""COMPUTED_VALUE"""),45464.66666666667)</f>
        <v>45464.66667</v>
      </c>
      <c r="K120" s="1">
        <f>IFERROR(__xludf.DUMMYFUNCTION("""COMPUTED_VALUE"""),1394.45)</f>
        <v>1394.45</v>
      </c>
      <c r="M120" s="2">
        <f>IFERROR(__xludf.DUMMYFUNCTION("""COMPUTED_VALUE"""),45464.66666666667)</f>
        <v>45464.66667</v>
      </c>
      <c r="N120" s="1">
        <f>IFERROR(__xludf.DUMMYFUNCTION("""COMPUTED_VALUE"""),1.7067273E7)</f>
        <v>17067273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IFERROR(__xludf.DUMMYFUNCTION("""COMPUTED_VALUE"""),1393.52)</f>
        <v>1393.52</v>
      </c>
      <c r="D121" s="2">
        <f>IFERROR(__xludf.DUMMYFUNCTION("""COMPUTED_VALUE"""),45467.66666666667)</f>
        <v>45467.66667</v>
      </c>
      <c r="E121" s="1">
        <f>IFERROR(__xludf.DUMMYFUNCTION("""COMPUTED_VALUE"""),1402.21)</f>
        <v>1402.21</v>
      </c>
      <c r="G121" s="2">
        <f>IFERROR(__xludf.DUMMYFUNCTION("""COMPUTED_VALUE"""),45467.66666666667)</f>
        <v>45467.66667</v>
      </c>
      <c r="H121" s="1">
        <f>IFERROR(__xludf.DUMMYFUNCTION("""COMPUTED_VALUE"""),1382.99)</f>
        <v>1382.99</v>
      </c>
      <c r="J121" s="2">
        <f>IFERROR(__xludf.DUMMYFUNCTION("""COMPUTED_VALUE"""),45467.66666666667)</f>
        <v>45467.66667</v>
      </c>
      <c r="K121" s="1">
        <f>IFERROR(__xludf.DUMMYFUNCTION("""COMPUTED_VALUE"""),1394.45)</f>
        <v>1394.45</v>
      </c>
      <c r="M121" s="2">
        <f>IFERROR(__xludf.DUMMYFUNCTION("""COMPUTED_VALUE"""),45467.66666666667)</f>
        <v>45467.66667</v>
      </c>
      <c r="N121" s="1">
        <f>IFERROR(__xludf.DUMMYFUNCTION("""COMPUTED_VALUE"""),8098033.0)</f>
        <v>8098033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IFERROR(__xludf.DUMMYFUNCTION("""COMPUTED_VALUE"""),1392.39)</f>
        <v>1392.39</v>
      </c>
      <c r="D122" s="2">
        <f>IFERROR(__xludf.DUMMYFUNCTION("""COMPUTED_VALUE"""),45468.66666666667)</f>
        <v>45468.66667</v>
      </c>
      <c r="E122" s="1">
        <f>IFERROR(__xludf.DUMMYFUNCTION("""COMPUTED_VALUE"""),1392.55)</f>
        <v>1392.55</v>
      </c>
      <c r="G122" s="2">
        <f>IFERROR(__xludf.DUMMYFUNCTION("""COMPUTED_VALUE"""),45468.66666666667)</f>
        <v>45468.66667</v>
      </c>
      <c r="H122" s="1">
        <f>IFERROR(__xludf.DUMMYFUNCTION("""COMPUTED_VALUE"""),1369.45)</f>
        <v>1369.45</v>
      </c>
      <c r="J122" s="2">
        <f>IFERROR(__xludf.DUMMYFUNCTION("""COMPUTED_VALUE"""),45468.66666666667)</f>
        <v>45468.66667</v>
      </c>
      <c r="K122" s="1">
        <f>IFERROR(__xludf.DUMMYFUNCTION("""COMPUTED_VALUE"""),1386.04)</f>
        <v>1386.04</v>
      </c>
      <c r="M122" s="2">
        <f>IFERROR(__xludf.DUMMYFUNCTION("""COMPUTED_VALUE"""),45468.66666666667)</f>
        <v>45468.66667</v>
      </c>
      <c r="N122" s="1">
        <f>IFERROR(__xludf.DUMMYFUNCTION("""COMPUTED_VALUE"""),8036517.0)</f>
        <v>8036517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IFERROR(__xludf.DUMMYFUNCTION("""COMPUTED_VALUE"""),1384.46)</f>
        <v>1384.46</v>
      </c>
      <c r="D123" s="2">
        <f>IFERROR(__xludf.DUMMYFUNCTION("""COMPUTED_VALUE"""),45469.66666666667)</f>
        <v>45469.66667</v>
      </c>
      <c r="E123" s="1">
        <f>IFERROR(__xludf.DUMMYFUNCTION("""COMPUTED_VALUE"""),1384.46)</f>
        <v>1384.46</v>
      </c>
      <c r="G123" s="2">
        <f>IFERROR(__xludf.DUMMYFUNCTION("""COMPUTED_VALUE"""),45469.66666666667)</f>
        <v>45469.66667</v>
      </c>
      <c r="H123" s="1">
        <f>IFERROR(__xludf.DUMMYFUNCTION("""COMPUTED_VALUE"""),1352.23)</f>
        <v>1352.23</v>
      </c>
      <c r="J123" s="2">
        <f>IFERROR(__xludf.DUMMYFUNCTION("""COMPUTED_VALUE"""),45469.66666666667)</f>
        <v>45469.66667</v>
      </c>
      <c r="K123" s="1">
        <f>IFERROR(__xludf.DUMMYFUNCTION("""COMPUTED_VALUE"""),1360.52)</f>
        <v>1360.52</v>
      </c>
      <c r="M123" s="2">
        <f>IFERROR(__xludf.DUMMYFUNCTION("""COMPUTED_VALUE"""),45469.66666666667)</f>
        <v>45469.66667</v>
      </c>
      <c r="N123" s="1">
        <f>IFERROR(__xludf.DUMMYFUNCTION("""COMPUTED_VALUE"""),8095962.0)</f>
        <v>8095962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IFERROR(__xludf.DUMMYFUNCTION("""COMPUTED_VALUE"""),1363.4)</f>
        <v>1363.4</v>
      </c>
      <c r="D124" s="2">
        <f>IFERROR(__xludf.DUMMYFUNCTION("""COMPUTED_VALUE"""),45470.66666666667)</f>
        <v>45470.66667</v>
      </c>
      <c r="E124" s="1">
        <f>IFERROR(__xludf.DUMMYFUNCTION("""COMPUTED_VALUE"""),1367.13)</f>
        <v>1367.13</v>
      </c>
      <c r="G124" s="2">
        <f>IFERROR(__xludf.DUMMYFUNCTION("""COMPUTED_VALUE"""),45470.66666666667)</f>
        <v>45470.66667</v>
      </c>
      <c r="H124" s="1">
        <f>IFERROR(__xludf.DUMMYFUNCTION("""COMPUTED_VALUE"""),1356.42)</f>
        <v>1356.42</v>
      </c>
      <c r="J124" s="2">
        <f>IFERROR(__xludf.DUMMYFUNCTION("""COMPUTED_VALUE"""),45470.66666666667)</f>
        <v>45470.66667</v>
      </c>
      <c r="K124" s="1">
        <f>IFERROR(__xludf.DUMMYFUNCTION("""COMPUTED_VALUE"""),1366.51)</f>
        <v>1366.51</v>
      </c>
      <c r="M124" s="2">
        <f>IFERROR(__xludf.DUMMYFUNCTION("""COMPUTED_VALUE"""),45470.66666666667)</f>
        <v>45470.66667</v>
      </c>
      <c r="N124" s="1">
        <f>IFERROR(__xludf.DUMMYFUNCTION("""COMPUTED_VALUE"""),1.0025859E7)</f>
        <v>10025859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IFERROR(__xludf.DUMMYFUNCTION("""COMPUTED_VALUE"""),1366.68)</f>
        <v>1366.68</v>
      </c>
      <c r="D125" s="2">
        <f>IFERROR(__xludf.DUMMYFUNCTION("""COMPUTED_VALUE"""),45471.66666666667)</f>
        <v>45471.66667</v>
      </c>
      <c r="E125" s="1">
        <f>IFERROR(__xludf.DUMMYFUNCTION("""COMPUTED_VALUE"""),1377.45)</f>
        <v>1377.45</v>
      </c>
      <c r="G125" s="2">
        <f>IFERROR(__xludf.DUMMYFUNCTION("""COMPUTED_VALUE"""),45471.66666666667)</f>
        <v>45471.66667</v>
      </c>
      <c r="H125" s="1">
        <f>IFERROR(__xludf.DUMMYFUNCTION("""COMPUTED_VALUE"""),1321.85)</f>
        <v>1321.85</v>
      </c>
      <c r="J125" s="2">
        <f>IFERROR(__xludf.DUMMYFUNCTION("""COMPUTED_VALUE"""),45471.66666666667)</f>
        <v>45471.66667</v>
      </c>
      <c r="K125" s="1">
        <f>IFERROR(__xludf.DUMMYFUNCTION("""COMPUTED_VALUE"""),1331.35)</f>
        <v>1331.35</v>
      </c>
      <c r="M125" s="2">
        <f>IFERROR(__xludf.DUMMYFUNCTION("""COMPUTED_VALUE"""),45471.66666666667)</f>
        <v>45471.66667</v>
      </c>
      <c r="N125" s="1">
        <f>IFERROR(__xludf.DUMMYFUNCTION("""COMPUTED_VALUE"""),3.9316368E7)</f>
        <v>39316368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IFERROR(__xludf.DUMMYFUNCTION("""COMPUTED_VALUE"""),1333.68)</f>
        <v>1333.68</v>
      </c>
      <c r="D126" s="2">
        <f>IFERROR(__xludf.DUMMYFUNCTION("""COMPUTED_VALUE"""),45474.66666666667)</f>
        <v>45474.66667</v>
      </c>
      <c r="E126" s="1">
        <f>IFERROR(__xludf.DUMMYFUNCTION("""COMPUTED_VALUE"""),1340.18)</f>
        <v>1340.18</v>
      </c>
      <c r="G126" s="2">
        <f>IFERROR(__xludf.DUMMYFUNCTION("""COMPUTED_VALUE"""),45474.66666666667)</f>
        <v>45474.66667</v>
      </c>
      <c r="H126" s="1">
        <f>IFERROR(__xludf.DUMMYFUNCTION("""COMPUTED_VALUE"""),1297.65)</f>
        <v>1297.65</v>
      </c>
      <c r="J126" s="2">
        <f>IFERROR(__xludf.DUMMYFUNCTION("""COMPUTED_VALUE"""),45474.66666666667)</f>
        <v>45474.66667</v>
      </c>
      <c r="K126" s="1">
        <f>IFERROR(__xludf.DUMMYFUNCTION("""COMPUTED_VALUE"""),1299.44)</f>
        <v>1299.44</v>
      </c>
      <c r="M126" s="2">
        <f>IFERROR(__xludf.DUMMYFUNCTION("""COMPUTED_VALUE"""),45474.66666666667)</f>
        <v>45474.66667</v>
      </c>
      <c r="N126" s="1">
        <f>IFERROR(__xludf.DUMMYFUNCTION("""COMPUTED_VALUE"""),9705282.0)</f>
        <v>9705282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IFERROR(__xludf.DUMMYFUNCTION("""COMPUTED_VALUE"""),1299.22)</f>
        <v>1299.22</v>
      </c>
      <c r="D127" s="2">
        <f>IFERROR(__xludf.DUMMYFUNCTION("""COMPUTED_VALUE"""),45475.66666666667)</f>
        <v>45475.66667</v>
      </c>
      <c r="E127" s="1">
        <f>IFERROR(__xludf.DUMMYFUNCTION("""COMPUTED_VALUE"""),1305.18)</f>
        <v>1305.18</v>
      </c>
      <c r="G127" s="2">
        <f>IFERROR(__xludf.DUMMYFUNCTION("""COMPUTED_VALUE"""),45475.66666666667)</f>
        <v>45475.66667</v>
      </c>
      <c r="H127" s="1">
        <f>IFERROR(__xludf.DUMMYFUNCTION("""COMPUTED_VALUE"""),1289.86)</f>
        <v>1289.86</v>
      </c>
      <c r="J127" s="2">
        <f>IFERROR(__xludf.DUMMYFUNCTION("""COMPUTED_VALUE"""),45475.66666666667)</f>
        <v>45475.66667</v>
      </c>
      <c r="K127" s="1">
        <f>IFERROR(__xludf.DUMMYFUNCTION("""COMPUTED_VALUE"""),1296.77)</f>
        <v>1296.77</v>
      </c>
      <c r="M127" s="2">
        <f>IFERROR(__xludf.DUMMYFUNCTION("""COMPUTED_VALUE"""),45475.66666666667)</f>
        <v>45475.66667</v>
      </c>
      <c r="N127" s="1">
        <f>IFERROR(__xludf.DUMMYFUNCTION("""COMPUTED_VALUE"""),8894098.0)</f>
        <v>8894098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IFERROR(__xludf.DUMMYFUNCTION("""COMPUTED_VALUE"""),1297.65)</f>
        <v>1297.65</v>
      </c>
      <c r="D128" s="2">
        <f>IFERROR(__xludf.DUMMYFUNCTION("""COMPUTED_VALUE"""),45476.54166666667)</f>
        <v>45476.54167</v>
      </c>
      <c r="E128" s="1">
        <f>IFERROR(__xludf.DUMMYFUNCTION("""COMPUTED_VALUE"""),1325.9)</f>
        <v>1325.9</v>
      </c>
      <c r="G128" s="2">
        <f>IFERROR(__xludf.DUMMYFUNCTION("""COMPUTED_VALUE"""),45476.54166666667)</f>
        <v>45476.54167</v>
      </c>
      <c r="H128" s="1">
        <f>IFERROR(__xludf.DUMMYFUNCTION("""COMPUTED_VALUE"""),1296.63)</f>
        <v>1296.63</v>
      </c>
      <c r="J128" s="2">
        <f>IFERROR(__xludf.DUMMYFUNCTION("""COMPUTED_VALUE"""),45476.54166666667)</f>
        <v>45476.54167</v>
      </c>
      <c r="K128" s="1">
        <f>IFERROR(__xludf.DUMMYFUNCTION("""COMPUTED_VALUE"""),1325.18)</f>
        <v>1325.18</v>
      </c>
      <c r="M128" s="2">
        <f>IFERROR(__xludf.DUMMYFUNCTION("""COMPUTED_VALUE"""),45476.54166666667)</f>
        <v>45476.54167</v>
      </c>
      <c r="N128" s="1">
        <f>IFERROR(__xludf.DUMMYFUNCTION("""COMPUTED_VALUE"""),4093660.0)</f>
        <v>4093660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IFERROR(__xludf.DUMMYFUNCTION("""COMPUTED_VALUE"""),1322.43)</f>
        <v>1322.43</v>
      </c>
      <c r="D129" s="2">
        <f>IFERROR(__xludf.DUMMYFUNCTION("""COMPUTED_VALUE"""),45478.66666666667)</f>
        <v>45478.66667</v>
      </c>
      <c r="E129" s="1">
        <f>IFERROR(__xludf.DUMMYFUNCTION("""COMPUTED_VALUE"""),1322.43)</f>
        <v>1322.43</v>
      </c>
      <c r="G129" s="2">
        <f>IFERROR(__xludf.DUMMYFUNCTION("""COMPUTED_VALUE"""),45478.66666666667)</f>
        <v>45478.66667</v>
      </c>
      <c r="H129" s="1">
        <f>IFERROR(__xludf.DUMMYFUNCTION("""COMPUTED_VALUE"""),1294.09)</f>
        <v>1294.09</v>
      </c>
      <c r="J129" s="2">
        <f>IFERROR(__xludf.DUMMYFUNCTION("""COMPUTED_VALUE"""),45478.66666666667)</f>
        <v>45478.66667</v>
      </c>
      <c r="K129" s="1">
        <f>IFERROR(__xludf.DUMMYFUNCTION("""COMPUTED_VALUE"""),1303.72)</f>
        <v>1303.72</v>
      </c>
      <c r="M129" s="2">
        <f>IFERROR(__xludf.DUMMYFUNCTION("""COMPUTED_VALUE"""),45478.66666666667)</f>
        <v>45478.66667</v>
      </c>
      <c r="N129" s="1">
        <f>IFERROR(__xludf.DUMMYFUNCTION("""COMPUTED_VALUE"""),8695852.0)</f>
        <v>8695852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IFERROR(__xludf.DUMMYFUNCTION("""COMPUTED_VALUE"""),1305.75)</f>
        <v>1305.75</v>
      </c>
      <c r="D130" s="2">
        <f>IFERROR(__xludf.DUMMYFUNCTION("""COMPUTED_VALUE"""),45481.66666666667)</f>
        <v>45481.66667</v>
      </c>
      <c r="E130" s="1">
        <f>IFERROR(__xludf.DUMMYFUNCTION("""COMPUTED_VALUE"""),1318.42)</f>
        <v>1318.42</v>
      </c>
      <c r="G130" s="2">
        <f>IFERROR(__xludf.DUMMYFUNCTION("""COMPUTED_VALUE"""),45481.66666666667)</f>
        <v>45481.66667</v>
      </c>
      <c r="H130" s="1">
        <f>IFERROR(__xludf.DUMMYFUNCTION("""COMPUTED_VALUE"""),1305.75)</f>
        <v>1305.75</v>
      </c>
      <c r="J130" s="2">
        <f>IFERROR(__xludf.DUMMYFUNCTION("""COMPUTED_VALUE"""),45481.66666666667)</f>
        <v>45481.66667</v>
      </c>
      <c r="K130" s="1">
        <f>IFERROR(__xludf.DUMMYFUNCTION("""COMPUTED_VALUE"""),1309.38)</f>
        <v>1309.38</v>
      </c>
      <c r="M130" s="2">
        <f>IFERROR(__xludf.DUMMYFUNCTION("""COMPUTED_VALUE"""),45481.66666666667)</f>
        <v>45481.66667</v>
      </c>
      <c r="N130" s="1">
        <f>IFERROR(__xludf.DUMMYFUNCTION("""COMPUTED_VALUE"""),5976949.0)</f>
        <v>5976949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IFERROR(__xludf.DUMMYFUNCTION("""COMPUTED_VALUE"""),1309.46)</f>
        <v>1309.46</v>
      </c>
      <c r="D131" s="2">
        <f>IFERROR(__xludf.DUMMYFUNCTION("""COMPUTED_VALUE"""),45482.66666666667)</f>
        <v>45482.66667</v>
      </c>
      <c r="E131" s="1">
        <f>IFERROR(__xludf.DUMMYFUNCTION("""COMPUTED_VALUE"""),1315.32)</f>
        <v>1315.32</v>
      </c>
      <c r="G131" s="2">
        <f>IFERROR(__xludf.DUMMYFUNCTION("""COMPUTED_VALUE"""),45482.66666666667)</f>
        <v>45482.66667</v>
      </c>
      <c r="H131" s="1">
        <f>IFERROR(__xludf.DUMMYFUNCTION("""COMPUTED_VALUE"""),1304.54)</f>
        <v>1304.54</v>
      </c>
      <c r="J131" s="2">
        <f>IFERROR(__xludf.DUMMYFUNCTION("""COMPUTED_VALUE"""),45482.66666666667)</f>
        <v>45482.66667</v>
      </c>
      <c r="K131" s="1">
        <f>IFERROR(__xludf.DUMMYFUNCTION("""COMPUTED_VALUE"""),1304.94)</f>
        <v>1304.94</v>
      </c>
      <c r="M131" s="2">
        <f>IFERROR(__xludf.DUMMYFUNCTION("""COMPUTED_VALUE"""),45482.66666666667)</f>
        <v>45482.66667</v>
      </c>
      <c r="N131" s="1">
        <f>IFERROR(__xludf.DUMMYFUNCTION("""COMPUTED_VALUE"""),6709498.0)</f>
        <v>6709498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IFERROR(__xludf.DUMMYFUNCTION("""COMPUTED_VALUE"""),1308.38)</f>
        <v>1308.38</v>
      </c>
      <c r="D132" s="2">
        <f>IFERROR(__xludf.DUMMYFUNCTION("""COMPUTED_VALUE"""),45483.66666666667)</f>
        <v>45483.66667</v>
      </c>
      <c r="E132" s="1">
        <f>IFERROR(__xludf.DUMMYFUNCTION("""COMPUTED_VALUE"""),1324.86)</f>
        <v>1324.86</v>
      </c>
      <c r="G132" s="2">
        <f>IFERROR(__xludf.DUMMYFUNCTION("""COMPUTED_VALUE"""),45483.66666666667)</f>
        <v>45483.66667</v>
      </c>
      <c r="H132" s="1">
        <f>IFERROR(__xludf.DUMMYFUNCTION("""COMPUTED_VALUE"""),1303.29)</f>
        <v>1303.29</v>
      </c>
      <c r="J132" s="2">
        <f>IFERROR(__xludf.DUMMYFUNCTION("""COMPUTED_VALUE"""),45483.66666666667)</f>
        <v>45483.66667</v>
      </c>
      <c r="K132" s="1">
        <f>IFERROR(__xludf.DUMMYFUNCTION("""COMPUTED_VALUE"""),1323.54)</f>
        <v>1323.54</v>
      </c>
      <c r="M132" s="2">
        <f>IFERROR(__xludf.DUMMYFUNCTION("""COMPUTED_VALUE"""),45483.66666666667)</f>
        <v>45483.66667</v>
      </c>
      <c r="N132" s="1">
        <f>IFERROR(__xludf.DUMMYFUNCTION("""COMPUTED_VALUE"""),6023623.0)</f>
        <v>6023623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IFERROR(__xludf.DUMMYFUNCTION("""COMPUTED_VALUE"""),1327.8)</f>
        <v>1327.8</v>
      </c>
      <c r="D133" s="2">
        <f>IFERROR(__xludf.DUMMYFUNCTION("""COMPUTED_VALUE"""),45484.66666666667)</f>
        <v>45484.66667</v>
      </c>
      <c r="E133" s="1">
        <f>IFERROR(__xludf.DUMMYFUNCTION("""COMPUTED_VALUE"""),1358.61)</f>
        <v>1358.61</v>
      </c>
      <c r="G133" s="2">
        <f>IFERROR(__xludf.DUMMYFUNCTION("""COMPUTED_VALUE"""),45484.66666666667)</f>
        <v>45484.66667</v>
      </c>
      <c r="H133" s="1">
        <f>IFERROR(__xludf.DUMMYFUNCTION("""COMPUTED_VALUE"""),1327.8)</f>
        <v>1327.8</v>
      </c>
      <c r="J133" s="2">
        <f>IFERROR(__xludf.DUMMYFUNCTION("""COMPUTED_VALUE"""),45484.66666666667)</f>
        <v>45484.66667</v>
      </c>
      <c r="K133" s="1">
        <f>IFERROR(__xludf.DUMMYFUNCTION("""COMPUTED_VALUE"""),1352.07)</f>
        <v>1352.07</v>
      </c>
      <c r="M133" s="2">
        <f>IFERROR(__xludf.DUMMYFUNCTION("""COMPUTED_VALUE"""),45484.66666666667)</f>
        <v>45484.66667</v>
      </c>
      <c r="N133" s="1">
        <f>IFERROR(__xludf.DUMMYFUNCTION("""COMPUTED_VALUE"""),8938426.0)</f>
        <v>8938426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IFERROR(__xludf.DUMMYFUNCTION("""COMPUTED_VALUE"""),1364.93)</f>
        <v>1364.93</v>
      </c>
      <c r="D134" s="2">
        <f>IFERROR(__xludf.DUMMYFUNCTION("""COMPUTED_VALUE"""),45485.66666666667)</f>
        <v>45485.66667</v>
      </c>
      <c r="E134" s="1">
        <f>IFERROR(__xludf.DUMMYFUNCTION("""COMPUTED_VALUE"""),1380.4)</f>
        <v>1380.4</v>
      </c>
      <c r="G134" s="2">
        <f>IFERROR(__xludf.DUMMYFUNCTION("""COMPUTED_VALUE"""),45485.66666666667)</f>
        <v>45485.66667</v>
      </c>
      <c r="H134" s="1">
        <f>IFERROR(__xludf.DUMMYFUNCTION("""COMPUTED_VALUE"""),1357.67)</f>
        <v>1357.67</v>
      </c>
      <c r="J134" s="2">
        <f>IFERROR(__xludf.DUMMYFUNCTION("""COMPUTED_VALUE"""),45485.66666666667)</f>
        <v>45485.66667</v>
      </c>
      <c r="K134" s="1">
        <f>IFERROR(__xludf.DUMMYFUNCTION("""COMPUTED_VALUE"""),1369.81)</f>
        <v>1369.81</v>
      </c>
      <c r="M134" s="2">
        <f>IFERROR(__xludf.DUMMYFUNCTION("""COMPUTED_VALUE"""),45485.66666666667)</f>
        <v>45485.66667</v>
      </c>
      <c r="N134" s="1">
        <f>IFERROR(__xludf.DUMMYFUNCTION("""COMPUTED_VALUE"""),6124781.0)</f>
        <v>6124781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IFERROR(__xludf.DUMMYFUNCTION("""COMPUTED_VALUE"""),1371.18)</f>
        <v>1371.18</v>
      </c>
      <c r="D135" s="2">
        <f>IFERROR(__xludf.DUMMYFUNCTION("""COMPUTED_VALUE"""),45488.66666666667)</f>
        <v>45488.66667</v>
      </c>
      <c r="E135" s="1">
        <f>IFERROR(__xludf.DUMMYFUNCTION("""COMPUTED_VALUE"""),1375.02)</f>
        <v>1375.02</v>
      </c>
      <c r="G135" s="2">
        <f>IFERROR(__xludf.DUMMYFUNCTION("""COMPUTED_VALUE"""),45488.66666666667)</f>
        <v>45488.66667</v>
      </c>
      <c r="H135" s="1">
        <f>IFERROR(__xludf.DUMMYFUNCTION("""COMPUTED_VALUE"""),1347.62)</f>
        <v>1347.62</v>
      </c>
      <c r="J135" s="2">
        <f>IFERROR(__xludf.DUMMYFUNCTION("""COMPUTED_VALUE"""),45488.66666666667)</f>
        <v>45488.66667</v>
      </c>
      <c r="K135" s="1">
        <f>IFERROR(__xludf.DUMMYFUNCTION("""COMPUTED_VALUE"""),1348.24)</f>
        <v>1348.24</v>
      </c>
      <c r="M135" s="2">
        <f>IFERROR(__xludf.DUMMYFUNCTION("""COMPUTED_VALUE"""),45488.66666666667)</f>
        <v>45488.66667</v>
      </c>
      <c r="N135" s="1">
        <f>IFERROR(__xludf.DUMMYFUNCTION("""COMPUTED_VALUE"""),6742997.0)</f>
        <v>6742997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IFERROR(__xludf.DUMMYFUNCTION("""COMPUTED_VALUE"""),1352.5)</f>
        <v>1352.5</v>
      </c>
      <c r="D136" s="2">
        <f>IFERROR(__xludf.DUMMYFUNCTION("""COMPUTED_VALUE"""),45489.66666666667)</f>
        <v>45489.66667</v>
      </c>
      <c r="E136" s="1">
        <f>IFERROR(__xludf.DUMMYFUNCTION("""COMPUTED_VALUE"""),1381.19)</f>
        <v>1381.19</v>
      </c>
      <c r="G136" s="2">
        <f>IFERROR(__xludf.DUMMYFUNCTION("""COMPUTED_VALUE"""),45489.66666666667)</f>
        <v>45489.66667</v>
      </c>
      <c r="H136" s="1">
        <f>IFERROR(__xludf.DUMMYFUNCTION("""COMPUTED_VALUE"""),1344.8)</f>
        <v>1344.8</v>
      </c>
      <c r="J136" s="2">
        <f>IFERROR(__xludf.DUMMYFUNCTION("""COMPUTED_VALUE"""),45489.66666666667)</f>
        <v>45489.66667</v>
      </c>
      <c r="K136" s="1">
        <f>IFERROR(__xludf.DUMMYFUNCTION("""COMPUTED_VALUE"""),1378.76)</f>
        <v>1378.76</v>
      </c>
      <c r="M136" s="2">
        <f>IFERROR(__xludf.DUMMYFUNCTION("""COMPUTED_VALUE"""),45489.66666666667)</f>
        <v>45489.66667</v>
      </c>
      <c r="N136" s="1">
        <f>IFERROR(__xludf.DUMMYFUNCTION("""COMPUTED_VALUE"""),1.0163707E7)</f>
        <v>10163707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IFERROR(__xludf.DUMMYFUNCTION("""COMPUTED_VALUE"""),1372.45)</f>
        <v>1372.45</v>
      </c>
      <c r="D137" s="2">
        <f>IFERROR(__xludf.DUMMYFUNCTION("""COMPUTED_VALUE"""),45490.66666666667)</f>
        <v>45490.66667</v>
      </c>
      <c r="E137" s="1">
        <f>IFERROR(__xludf.DUMMYFUNCTION("""COMPUTED_VALUE"""),1375.4)</f>
        <v>1375.4</v>
      </c>
      <c r="G137" s="2">
        <f>IFERROR(__xludf.DUMMYFUNCTION("""COMPUTED_VALUE"""),45490.66666666667)</f>
        <v>45490.66667</v>
      </c>
      <c r="H137" s="1">
        <f>IFERROR(__xludf.DUMMYFUNCTION("""COMPUTED_VALUE"""),1318.24)</f>
        <v>1318.24</v>
      </c>
      <c r="J137" s="2">
        <f>IFERROR(__xludf.DUMMYFUNCTION("""COMPUTED_VALUE"""),45490.66666666667)</f>
        <v>45490.66667</v>
      </c>
      <c r="K137" s="1">
        <f>IFERROR(__xludf.DUMMYFUNCTION("""COMPUTED_VALUE"""),1318.67)</f>
        <v>1318.67</v>
      </c>
      <c r="M137" s="2">
        <f>IFERROR(__xludf.DUMMYFUNCTION("""COMPUTED_VALUE"""),45490.66666666667)</f>
        <v>45490.66667</v>
      </c>
      <c r="N137" s="1">
        <f>IFERROR(__xludf.DUMMYFUNCTION("""COMPUTED_VALUE"""),8861455.0)</f>
        <v>8861455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IFERROR(__xludf.DUMMYFUNCTION("""COMPUTED_VALUE"""),1324.18)</f>
        <v>1324.18</v>
      </c>
      <c r="D138" s="2">
        <f>IFERROR(__xludf.DUMMYFUNCTION("""COMPUTED_VALUE"""),45491.66666666667)</f>
        <v>45491.66667</v>
      </c>
      <c r="E138" s="1">
        <f>IFERROR(__xludf.DUMMYFUNCTION("""COMPUTED_VALUE"""),1380.77)</f>
        <v>1380.77</v>
      </c>
      <c r="G138" s="2">
        <f>IFERROR(__xludf.DUMMYFUNCTION("""COMPUTED_VALUE"""),45491.66666666667)</f>
        <v>45491.66667</v>
      </c>
      <c r="H138" s="1">
        <f>IFERROR(__xludf.DUMMYFUNCTION("""COMPUTED_VALUE"""),1324.18)</f>
        <v>1324.18</v>
      </c>
      <c r="J138" s="2">
        <f>IFERROR(__xludf.DUMMYFUNCTION("""COMPUTED_VALUE"""),45491.66666666667)</f>
        <v>45491.66667</v>
      </c>
      <c r="K138" s="1">
        <f>IFERROR(__xludf.DUMMYFUNCTION("""COMPUTED_VALUE"""),1364.06)</f>
        <v>1364.06</v>
      </c>
      <c r="M138" s="2">
        <f>IFERROR(__xludf.DUMMYFUNCTION("""COMPUTED_VALUE"""),45491.66666666667)</f>
        <v>45491.66667</v>
      </c>
      <c r="N138" s="1">
        <f>IFERROR(__xludf.DUMMYFUNCTION("""COMPUTED_VALUE"""),1.0718142E7)</f>
        <v>10718142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IFERROR(__xludf.DUMMYFUNCTION("""COMPUTED_VALUE"""),1364.49)</f>
        <v>1364.49</v>
      </c>
      <c r="D139" s="2">
        <f>IFERROR(__xludf.DUMMYFUNCTION("""COMPUTED_VALUE"""),45492.66666666667)</f>
        <v>45492.66667</v>
      </c>
      <c r="E139" s="1">
        <f>IFERROR(__xludf.DUMMYFUNCTION("""COMPUTED_VALUE"""),1367.55)</f>
        <v>1367.55</v>
      </c>
      <c r="G139" s="2">
        <f>IFERROR(__xludf.DUMMYFUNCTION("""COMPUTED_VALUE"""),45492.66666666667)</f>
        <v>45492.66667</v>
      </c>
      <c r="H139" s="1">
        <f>IFERROR(__xludf.DUMMYFUNCTION("""COMPUTED_VALUE"""),1345.06)</f>
        <v>1345.06</v>
      </c>
      <c r="J139" s="2">
        <f>IFERROR(__xludf.DUMMYFUNCTION("""COMPUTED_VALUE"""),45492.66666666667)</f>
        <v>45492.66667</v>
      </c>
      <c r="K139" s="1">
        <f>IFERROR(__xludf.DUMMYFUNCTION("""COMPUTED_VALUE"""),1349.14)</f>
        <v>1349.14</v>
      </c>
      <c r="M139" s="2">
        <f>IFERROR(__xludf.DUMMYFUNCTION("""COMPUTED_VALUE"""),45492.66666666667)</f>
        <v>45492.66667</v>
      </c>
      <c r="N139" s="1">
        <f>IFERROR(__xludf.DUMMYFUNCTION("""COMPUTED_VALUE"""),8014095.0)</f>
        <v>8014095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IFERROR(__xludf.DUMMYFUNCTION("""COMPUTED_VALUE"""),1354.19)</f>
        <v>1354.19</v>
      </c>
      <c r="D140" s="2">
        <f>IFERROR(__xludf.DUMMYFUNCTION("""COMPUTED_VALUE"""),45495.66666666667)</f>
        <v>45495.66667</v>
      </c>
      <c r="E140" s="1">
        <f>IFERROR(__xludf.DUMMYFUNCTION("""COMPUTED_VALUE"""),1387.33)</f>
        <v>1387.33</v>
      </c>
      <c r="G140" s="2">
        <f>IFERROR(__xludf.DUMMYFUNCTION("""COMPUTED_VALUE"""),45495.66666666667)</f>
        <v>45495.66667</v>
      </c>
      <c r="H140" s="1">
        <f>IFERROR(__xludf.DUMMYFUNCTION("""COMPUTED_VALUE"""),1354.19)</f>
        <v>1354.19</v>
      </c>
      <c r="J140" s="2">
        <f>IFERROR(__xludf.DUMMYFUNCTION("""COMPUTED_VALUE"""),45495.66666666667)</f>
        <v>45495.66667</v>
      </c>
      <c r="K140" s="1">
        <f>IFERROR(__xludf.DUMMYFUNCTION("""COMPUTED_VALUE"""),1387.17)</f>
        <v>1387.17</v>
      </c>
      <c r="M140" s="2">
        <f>IFERROR(__xludf.DUMMYFUNCTION("""COMPUTED_VALUE"""),45495.66666666667)</f>
        <v>45495.66667</v>
      </c>
      <c r="N140" s="1">
        <f>IFERROR(__xludf.DUMMYFUNCTION("""COMPUTED_VALUE"""),8096582.0)</f>
        <v>8096582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IFERROR(__xludf.DUMMYFUNCTION("""COMPUTED_VALUE"""),1383.64)</f>
        <v>1383.64</v>
      </c>
      <c r="D141" s="2">
        <f>IFERROR(__xludf.DUMMYFUNCTION("""COMPUTED_VALUE"""),45496.66666666667)</f>
        <v>45496.66667</v>
      </c>
      <c r="E141" s="1">
        <f>IFERROR(__xludf.DUMMYFUNCTION("""COMPUTED_VALUE"""),1396.93)</f>
        <v>1396.93</v>
      </c>
      <c r="G141" s="2">
        <f>IFERROR(__xludf.DUMMYFUNCTION("""COMPUTED_VALUE"""),45496.66666666667)</f>
        <v>45496.66667</v>
      </c>
      <c r="H141" s="1">
        <f>IFERROR(__xludf.DUMMYFUNCTION("""COMPUTED_VALUE"""),1378.64)</f>
        <v>1378.64</v>
      </c>
      <c r="J141" s="2">
        <f>IFERROR(__xludf.DUMMYFUNCTION("""COMPUTED_VALUE"""),45496.66666666667)</f>
        <v>45496.66667</v>
      </c>
      <c r="K141" s="1">
        <f>IFERROR(__xludf.DUMMYFUNCTION("""COMPUTED_VALUE"""),1384.49)</f>
        <v>1384.49</v>
      </c>
      <c r="M141" s="2">
        <f>IFERROR(__xludf.DUMMYFUNCTION("""COMPUTED_VALUE"""),45496.66666666667)</f>
        <v>45496.66667</v>
      </c>
      <c r="N141" s="1">
        <f>IFERROR(__xludf.DUMMYFUNCTION("""COMPUTED_VALUE"""),6508670.0)</f>
        <v>6508670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IFERROR(__xludf.DUMMYFUNCTION("""COMPUTED_VALUE"""),1370.96)</f>
        <v>1370.96</v>
      </c>
      <c r="D142" s="2">
        <f>IFERROR(__xludf.DUMMYFUNCTION("""COMPUTED_VALUE"""),45497.66666666667)</f>
        <v>45497.66667</v>
      </c>
      <c r="E142" s="1">
        <f>IFERROR(__xludf.DUMMYFUNCTION("""COMPUTED_VALUE"""),1375.79)</f>
        <v>1375.79</v>
      </c>
      <c r="G142" s="2">
        <f>IFERROR(__xludf.DUMMYFUNCTION("""COMPUTED_VALUE"""),45497.66666666667)</f>
        <v>45497.66667</v>
      </c>
      <c r="H142" s="1">
        <f>IFERROR(__xludf.DUMMYFUNCTION("""COMPUTED_VALUE"""),1323.94)</f>
        <v>1323.94</v>
      </c>
      <c r="J142" s="2">
        <f>IFERROR(__xludf.DUMMYFUNCTION("""COMPUTED_VALUE"""),45497.66666666667)</f>
        <v>45497.66667</v>
      </c>
      <c r="K142" s="1">
        <f>IFERROR(__xludf.DUMMYFUNCTION("""COMPUTED_VALUE"""),1326.47)</f>
        <v>1326.47</v>
      </c>
      <c r="M142" s="2">
        <f>IFERROR(__xludf.DUMMYFUNCTION("""COMPUTED_VALUE"""),45497.66666666667)</f>
        <v>45497.66667</v>
      </c>
      <c r="N142" s="1">
        <f>IFERROR(__xludf.DUMMYFUNCTION("""COMPUTED_VALUE"""),7659428.0)</f>
        <v>7659428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IFERROR(__xludf.DUMMYFUNCTION("""COMPUTED_VALUE"""),1350.48)</f>
        <v>1350.48</v>
      </c>
      <c r="D143" s="2">
        <f>IFERROR(__xludf.DUMMYFUNCTION("""COMPUTED_VALUE"""),45498.66666666667)</f>
        <v>45498.66667</v>
      </c>
      <c r="E143" s="1">
        <f>IFERROR(__xludf.DUMMYFUNCTION("""COMPUTED_VALUE"""),1358.51)</f>
        <v>1358.51</v>
      </c>
      <c r="G143" s="2">
        <f>IFERROR(__xludf.DUMMYFUNCTION("""COMPUTED_VALUE"""),45498.66666666667)</f>
        <v>45498.66667</v>
      </c>
      <c r="H143" s="1">
        <f>IFERROR(__xludf.DUMMYFUNCTION("""COMPUTED_VALUE"""),1326.71)</f>
        <v>1326.71</v>
      </c>
      <c r="J143" s="2">
        <f>IFERROR(__xludf.DUMMYFUNCTION("""COMPUTED_VALUE"""),45498.66666666667)</f>
        <v>45498.66667</v>
      </c>
      <c r="K143" s="1">
        <f>IFERROR(__xludf.DUMMYFUNCTION("""COMPUTED_VALUE"""),1330.93)</f>
        <v>1330.93</v>
      </c>
      <c r="M143" s="2">
        <f>IFERROR(__xludf.DUMMYFUNCTION("""COMPUTED_VALUE"""),45498.66666666667)</f>
        <v>45498.66667</v>
      </c>
      <c r="N143" s="1">
        <f>IFERROR(__xludf.DUMMYFUNCTION("""COMPUTED_VALUE"""),1.0392018E7)</f>
        <v>10392018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IFERROR(__xludf.DUMMYFUNCTION("""COMPUTED_VALUE"""),1354.03)</f>
        <v>1354.03</v>
      </c>
      <c r="D144" s="2">
        <f>IFERROR(__xludf.DUMMYFUNCTION("""COMPUTED_VALUE"""),45499.66666666667)</f>
        <v>45499.66667</v>
      </c>
      <c r="E144" s="1">
        <f>IFERROR(__xludf.DUMMYFUNCTION("""COMPUTED_VALUE"""),1369.85)</f>
        <v>1369.85</v>
      </c>
      <c r="G144" s="2">
        <f>IFERROR(__xludf.DUMMYFUNCTION("""COMPUTED_VALUE"""),45499.66666666667)</f>
        <v>45499.66667</v>
      </c>
      <c r="H144" s="1">
        <f>IFERROR(__xludf.DUMMYFUNCTION("""COMPUTED_VALUE"""),1345.5)</f>
        <v>1345.5</v>
      </c>
      <c r="J144" s="2">
        <f>IFERROR(__xludf.DUMMYFUNCTION("""COMPUTED_VALUE"""),45499.66666666667)</f>
        <v>45499.66667</v>
      </c>
      <c r="K144" s="1">
        <f>IFERROR(__xludf.DUMMYFUNCTION("""COMPUTED_VALUE"""),1362.16)</f>
        <v>1362.16</v>
      </c>
      <c r="M144" s="2">
        <f>IFERROR(__xludf.DUMMYFUNCTION("""COMPUTED_VALUE"""),45499.66666666667)</f>
        <v>45499.66667</v>
      </c>
      <c r="N144" s="1">
        <f>IFERROR(__xludf.DUMMYFUNCTION("""COMPUTED_VALUE"""),9063970.0)</f>
        <v>9063970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IFERROR(__xludf.DUMMYFUNCTION("""COMPUTED_VALUE"""),1363.36)</f>
        <v>1363.36</v>
      </c>
      <c r="D145" s="2">
        <f>IFERROR(__xludf.DUMMYFUNCTION("""COMPUTED_VALUE"""),45502.66666666667)</f>
        <v>45502.66667</v>
      </c>
      <c r="E145" s="1">
        <f>IFERROR(__xludf.DUMMYFUNCTION("""COMPUTED_VALUE"""),1378.74)</f>
        <v>1378.74</v>
      </c>
      <c r="G145" s="2">
        <f>IFERROR(__xludf.DUMMYFUNCTION("""COMPUTED_VALUE"""),45502.66666666667)</f>
        <v>45502.66667</v>
      </c>
      <c r="H145" s="1">
        <f>IFERROR(__xludf.DUMMYFUNCTION("""COMPUTED_VALUE"""),1353.09)</f>
        <v>1353.09</v>
      </c>
      <c r="J145" s="2">
        <f>IFERROR(__xludf.DUMMYFUNCTION("""COMPUTED_VALUE"""),45502.66666666667)</f>
        <v>45502.66667</v>
      </c>
      <c r="K145" s="1">
        <f>IFERROR(__xludf.DUMMYFUNCTION("""COMPUTED_VALUE"""),1356.72)</f>
        <v>1356.72</v>
      </c>
      <c r="M145" s="2">
        <f>IFERROR(__xludf.DUMMYFUNCTION("""COMPUTED_VALUE"""),45502.66666666667)</f>
        <v>45502.66667</v>
      </c>
      <c r="N145" s="1">
        <f>IFERROR(__xludf.DUMMYFUNCTION("""COMPUTED_VALUE"""),6631046.0)</f>
        <v>6631046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IFERROR(__xludf.DUMMYFUNCTION("""COMPUTED_VALUE"""),1360.66)</f>
        <v>1360.66</v>
      </c>
      <c r="D146" s="2">
        <f>IFERROR(__xludf.DUMMYFUNCTION("""COMPUTED_VALUE"""),45503.66666666667)</f>
        <v>45503.66667</v>
      </c>
      <c r="E146" s="1">
        <f>IFERROR(__xludf.DUMMYFUNCTION("""COMPUTED_VALUE"""),1375.03)</f>
        <v>1375.03</v>
      </c>
      <c r="G146" s="2">
        <f>IFERROR(__xludf.DUMMYFUNCTION("""COMPUTED_VALUE"""),45503.66666666667)</f>
        <v>45503.66667</v>
      </c>
      <c r="H146" s="1">
        <f>IFERROR(__xludf.DUMMYFUNCTION("""COMPUTED_VALUE"""),1335.84)</f>
        <v>1335.84</v>
      </c>
      <c r="J146" s="2">
        <f>IFERROR(__xludf.DUMMYFUNCTION("""COMPUTED_VALUE"""),45503.66666666667)</f>
        <v>45503.66667</v>
      </c>
      <c r="K146" s="1">
        <f>IFERROR(__xludf.DUMMYFUNCTION("""COMPUTED_VALUE"""),1344.3)</f>
        <v>1344.3</v>
      </c>
      <c r="M146" s="2">
        <f>IFERROR(__xludf.DUMMYFUNCTION("""COMPUTED_VALUE"""),45503.66666666667)</f>
        <v>45503.66667</v>
      </c>
      <c r="N146" s="1">
        <f>IFERROR(__xludf.DUMMYFUNCTION("""COMPUTED_VALUE"""),6846833.0)</f>
        <v>6846833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IFERROR(__xludf.DUMMYFUNCTION("""COMPUTED_VALUE"""),1374.46)</f>
        <v>1374.46</v>
      </c>
      <c r="D147" s="2">
        <f>IFERROR(__xludf.DUMMYFUNCTION("""COMPUTED_VALUE"""),45504.66666666667)</f>
        <v>45504.66667</v>
      </c>
      <c r="E147" s="1">
        <f>IFERROR(__xludf.DUMMYFUNCTION("""COMPUTED_VALUE"""),1411.09)</f>
        <v>1411.09</v>
      </c>
      <c r="G147" s="2">
        <f>IFERROR(__xludf.DUMMYFUNCTION("""COMPUTED_VALUE"""),45504.66666666667)</f>
        <v>45504.66667</v>
      </c>
      <c r="H147" s="1">
        <f>IFERROR(__xludf.DUMMYFUNCTION("""COMPUTED_VALUE"""),1369.47)</f>
        <v>1369.47</v>
      </c>
      <c r="J147" s="2">
        <f>IFERROR(__xludf.DUMMYFUNCTION("""COMPUTED_VALUE"""),45504.66666666667)</f>
        <v>45504.66667</v>
      </c>
      <c r="K147" s="1">
        <f>IFERROR(__xludf.DUMMYFUNCTION("""COMPUTED_VALUE"""),1387.73)</f>
        <v>1387.73</v>
      </c>
      <c r="M147" s="2">
        <f>IFERROR(__xludf.DUMMYFUNCTION("""COMPUTED_VALUE"""),45504.66666666667)</f>
        <v>45504.66667</v>
      </c>
      <c r="N147" s="1">
        <f>IFERROR(__xludf.DUMMYFUNCTION("""COMPUTED_VALUE"""),8564175.0)</f>
        <v>8564175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IFERROR(__xludf.DUMMYFUNCTION("""COMPUTED_VALUE"""),1379.0)</f>
        <v>1379</v>
      </c>
      <c r="D148" s="2">
        <f>IFERROR(__xludf.DUMMYFUNCTION("""COMPUTED_VALUE"""),45505.66666666667)</f>
        <v>45505.66667</v>
      </c>
      <c r="E148" s="1">
        <f>IFERROR(__xludf.DUMMYFUNCTION("""COMPUTED_VALUE"""),1393.43)</f>
        <v>1393.43</v>
      </c>
      <c r="G148" s="2">
        <f>IFERROR(__xludf.DUMMYFUNCTION("""COMPUTED_VALUE"""),45505.66666666667)</f>
        <v>45505.66667</v>
      </c>
      <c r="H148" s="1">
        <f>IFERROR(__xludf.DUMMYFUNCTION("""COMPUTED_VALUE"""),1329.67)</f>
        <v>1329.67</v>
      </c>
      <c r="J148" s="2">
        <f>IFERROR(__xludf.DUMMYFUNCTION("""COMPUTED_VALUE"""),45505.66666666667)</f>
        <v>45505.66667</v>
      </c>
      <c r="K148" s="1">
        <f>IFERROR(__xludf.DUMMYFUNCTION("""COMPUTED_VALUE"""),1347.12)</f>
        <v>1347.12</v>
      </c>
      <c r="M148" s="2">
        <f>IFERROR(__xludf.DUMMYFUNCTION("""COMPUTED_VALUE"""),45505.66666666667)</f>
        <v>45505.66667</v>
      </c>
      <c r="N148" s="1">
        <f>IFERROR(__xludf.DUMMYFUNCTION("""COMPUTED_VALUE"""),1.3549154E7)</f>
        <v>13549154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IFERROR(__xludf.DUMMYFUNCTION("""COMPUTED_VALUE"""),1318.39)</f>
        <v>1318.39</v>
      </c>
      <c r="D149" s="2">
        <f>IFERROR(__xludf.DUMMYFUNCTION("""COMPUTED_VALUE"""),45506.66666666667)</f>
        <v>45506.66667</v>
      </c>
      <c r="E149" s="1">
        <f>IFERROR(__xludf.DUMMYFUNCTION("""COMPUTED_VALUE"""),1318.39)</f>
        <v>1318.39</v>
      </c>
      <c r="G149" s="2">
        <f>IFERROR(__xludf.DUMMYFUNCTION("""COMPUTED_VALUE"""),45506.66666666667)</f>
        <v>45506.66667</v>
      </c>
      <c r="H149" s="1">
        <f>IFERROR(__xludf.DUMMYFUNCTION("""COMPUTED_VALUE"""),1276.58)</f>
        <v>1276.58</v>
      </c>
      <c r="J149" s="2">
        <f>IFERROR(__xludf.DUMMYFUNCTION("""COMPUTED_VALUE"""),45506.66666666667)</f>
        <v>45506.66667</v>
      </c>
      <c r="K149" s="1">
        <f>IFERROR(__xludf.DUMMYFUNCTION("""COMPUTED_VALUE"""),1281.7)</f>
        <v>1281.7</v>
      </c>
      <c r="M149" s="2">
        <f>IFERROR(__xludf.DUMMYFUNCTION("""COMPUTED_VALUE"""),45506.66666666667)</f>
        <v>45506.66667</v>
      </c>
      <c r="N149" s="1">
        <f>IFERROR(__xludf.DUMMYFUNCTION("""COMPUTED_VALUE"""),1.6245202E7)</f>
        <v>16245202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IFERROR(__xludf.DUMMYFUNCTION("""COMPUTED_VALUE"""),1241.79)</f>
        <v>1241.79</v>
      </c>
      <c r="D150" s="2">
        <f>IFERROR(__xludf.DUMMYFUNCTION("""COMPUTED_VALUE"""),45509.66666666667)</f>
        <v>45509.66667</v>
      </c>
      <c r="E150" s="1">
        <f>IFERROR(__xludf.DUMMYFUNCTION("""COMPUTED_VALUE"""),1277.54)</f>
        <v>1277.54</v>
      </c>
      <c r="G150" s="2">
        <f>IFERROR(__xludf.DUMMYFUNCTION("""COMPUTED_VALUE"""),45509.66666666667)</f>
        <v>45509.66667</v>
      </c>
      <c r="H150" s="1">
        <f>IFERROR(__xludf.DUMMYFUNCTION("""COMPUTED_VALUE"""),1213.4)</f>
        <v>1213.4</v>
      </c>
      <c r="J150" s="2">
        <f>IFERROR(__xludf.DUMMYFUNCTION("""COMPUTED_VALUE"""),45509.66666666667)</f>
        <v>45509.66667</v>
      </c>
      <c r="K150" s="1">
        <f>IFERROR(__xludf.DUMMYFUNCTION("""COMPUTED_VALUE"""),1257.38)</f>
        <v>1257.38</v>
      </c>
      <c r="M150" s="2">
        <f>IFERROR(__xludf.DUMMYFUNCTION("""COMPUTED_VALUE"""),45509.66666666667)</f>
        <v>45509.66667</v>
      </c>
      <c r="N150" s="1">
        <f>IFERROR(__xludf.DUMMYFUNCTION("""COMPUTED_VALUE"""),1.4550516E7)</f>
        <v>14550516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IFERROR(__xludf.DUMMYFUNCTION("""COMPUTED_VALUE"""),1267.5)</f>
        <v>1267.5</v>
      </c>
      <c r="D151" s="2">
        <f>IFERROR(__xludf.DUMMYFUNCTION("""COMPUTED_VALUE"""),45510.66666666667)</f>
        <v>45510.66667</v>
      </c>
      <c r="E151" s="1">
        <f>IFERROR(__xludf.DUMMYFUNCTION("""COMPUTED_VALUE"""),1313.78)</f>
        <v>1313.78</v>
      </c>
      <c r="G151" s="2">
        <f>IFERROR(__xludf.DUMMYFUNCTION("""COMPUTED_VALUE"""),45510.66666666667)</f>
        <v>45510.66667</v>
      </c>
      <c r="H151" s="1">
        <f>IFERROR(__xludf.DUMMYFUNCTION("""COMPUTED_VALUE"""),1265.07)</f>
        <v>1265.07</v>
      </c>
      <c r="J151" s="2">
        <f>IFERROR(__xludf.DUMMYFUNCTION("""COMPUTED_VALUE"""),45510.66666666667)</f>
        <v>45510.66667</v>
      </c>
      <c r="K151" s="1">
        <f>IFERROR(__xludf.DUMMYFUNCTION("""COMPUTED_VALUE"""),1294.69)</f>
        <v>1294.69</v>
      </c>
      <c r="M151" s="2">
        <f>IFERROR(__xludf.DUMMYFUNCTION("""COMPUTED_VALUE"""),45510.66666666667)</f>
        <v>45510.66667</v>
      </c>
      <c r="N151" s="1">
        <f>IFERROR(__xludf.DUMMYFUNCTION("""COMPUTED_VALUE"""),1.1021366E7)</f>
        <v>11021366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IFERROR(__xludf.DUMMYFUNCTION("""COMPUTED_VALUE"""),1323.69)</f>
        <v>1323.69</v>
      </c>
      <c r="D152" s="2">
        <f>IFERROR(__xludf.DUMMYFUNCTION("""COMPUTED_VALUE"""),45511.66666666667)</f>
        <v>45511.66667</v>
      </c>
      <c r="E152" s="1">
        <f>IFERROR(__xludf.DUMMYFUNCTION("""COMPUTED_VALUE"""),1334.64)</f>
        <v>1334.64</v>
      </c>
      <c r="G152" s="2">
        <f>IFERROR(__xludf.DUMMYFUNCTION("""COMPUTED_VALUE"""),45511.66666666667)</f>
        <v>45511.66667</v>
      </c>
      <c r="H152" s="1">
        <f>IFERROR(__xludf.DUMMYFUNCTION("""COMPUTED_VALUE"""),1283.94)</f>
        <v>1283.94</v>
      </c>
      <c r="J152" s="2">
        <f>IFERROR(__xludf.DUMMYFUNCTION("""COMPUTED_VALUE"""),45511.66666666667)</f>
        <v>45511.66667</v>
      </c>
      <c r="K152" s="1">
        <f>IFERROR(__xludf.DUMMYFUNCTION("""COMPUTED_VALUE"""),1287.73)</f>
        <v>1287.73</v>
      </c>
      <c r="M152" s="2">
        <f>IFERROR(__xludf.DUMMYFUNCTION("""COMPUTED_VALUE"""),45511.66666666667)</f>
        <v>45511.66667</v>
      </c>
      <c r="N152" s="1">
        <f>IFERROR(__xludf.DUMMYFUNCTION("""COMPUTED_VALUE"""),9766355.0)</f>
        <v>9766355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IFERROR(__xludf.DUMMYFUNCTION("""COMPUTED_VALUE"""),1306.5)</f>
        <v>1306.5</v>
      </c>
      <c r="D153" s="2">
        <f>IFERROR(__xludf.DUMMYFUNCTION("""COMPUTED_VALUE"""),45512.66666666667)</f>
        <v>45512.66667</v>
      </c>
      <c r="E153" s="1">
        <f>IFERROR(__xludf.DUMMYFUNCTION("""COMPUTED_VALUE"""),1341.97)</f>
        <v>1341.97</v>
      </c>
      <c r="G153" s="2">
        <f>IFERROR(__xludf.DUMMYFUNCTION("""COMPUTED_VALUE"""),45512.66666666667)</f>
        <v>45512.66667</v>
      </c>
      <c r="H153" s="1">
        <f>IFERROR(__xludf.DUMMYFUNCTION("""COMPUTED_VALUE"""),1290.15)</f>
        <v>1290.15</v>
      </c>
      <c r="J153" s="2">
        <f>IFERROR(__xludf.DUMMYFUNCTION("""COMPUTED_VALUE"""),45512.66666666667)</f>
        <v>45512.66667</v>
      </c>
      <c r="K153" s="1">
        <f>IFERROR(__xludf.DUMMYFUNCTION("""COMPUTED_VALUE"""),1340.1)</f>
        <v>1340.1</v>
      </c>
      <c r="M153" s="2">
        <f>IFERROR(__xludf.DUMMYFUNCTION("""COMPUTED_VALUE"""),45512.66666666667)</f>
        <v>45512.66667</v>
      </c>
      <c r="N153" s="1">
        <f>IFERROR(__xludf.DUMMYFUNCTION("""COMPUTED_VALUE"""),9361396.0)</f>
        <v>9361396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IFERROR(__xludf.DUMMYFUNCTION("""COMPUTED_VALUE"""),1342.41)</f>
        <v>1342.41</v>
      </c>
      <c r="D154" s="2">
        <f>IFERROR(__xludf.DUMMYFUNCTION("""COMPUTED_VALUE"""),45513.66666666667)</f>
        <v>45513.66667</v>
      </c>
      <c r="E154" s="1">
        <f>IFERROR(__xludf.DUMMYFUNCTION("""COMPUTED_VALUE"""),1349.1)</f>
        <v>1349.1</v>
      </c>
      <c r="G154" s="2">
        <f>IFERROR(__xludf.DUMMYFUNCTION("""COMPUTED_VALUE"""),45513.66666666667)</f>
        <v>45513.66667</v>
      </c>
      <c r="H154" s="1">
        <f>IFERROR(__xludf.DUMMYFUNCTION("""COMPUTED_VALUE"""),1320.66)</f>
        <v>1320.66</v>
      </c>
      <c r="J154" s="2">
        <f>IFERROR(__xludf.DUMMYFUNCTION("""COMPUTED_VALUE"""),45513.66666666667)</f>
        <v>45513.66667</v>
      </c>
      <c r="K154" s="1">
        <f>IFERROR(__xludf.DUMMYFUNCTION("""COMPUTED_VALUE"""),1331.64)</f>
        <v>1331.64</v>
      </c>
      <c r="M154" s="2">
        <f>IFERROR(__xludf.DUMMYFUNCTION("""COMPUTED_VALUE"""),45513.66666666667)</f>
        <v>45513.66667</v>
      </c>
      <c r="N154" s="1">
        <f>IFERROR(__xludf.DUMMYFUNCTION("""COMPUTED_VALUE"""),8552345.0)</f>
        <v>8552345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IFERROR(__xludf.DUMMYFUNCTION("""COMPUTED_VALUE"""),1336.69)</f>
        <v>1336.69</v>
      </c>
      <c r="D155" s="2">
        <f>IFERROR(__xludf.DUMMYFUNCTION("""COMPUTED_VALUE"""),45516.66666666667)</f>
        <v>45516.66667</v>
      </c>
      <c r="E155" s="1">
        <f>IFERROR(__xludf.DUMMYFUNCTION("""COMPUTED_VALUE"""),1338.63)</f>
        <v>1338.63</v>
      </c>
      <c r="G155" s="2">
        <f>IFERROR(__xludf.DUMMYFUNCTION("""COMPUTED_VALUE"""),45516.66666666667)</f>
        <v>45516.66667</v>
      </c>
      <c r="H155" s="1">
        <f>IFERROR(__xludf.DUMMYFUNCTION("""COMPUTED_VALUE"""),1316.99)</f>
        <v>1316.99</v>
      </c>
      <c r="J155" s="2">
        <f>IFERROR(__xludf.DUMMYFUNCTION("""COMPUTED_VALUE"""),45516.66666666667)</f>
        <v>45516.66667</v>
      </c>
      <c r="K155" s="1">
        <f>IFERROR(__xludf.DUMMYFUNCTION("""COMPUTED_VALUE"""),1324.96)</f>
        <v>1324.96</v>
      </c>
      <c r="M155" s="2">
        <f>IFERROR(__xludf.DUMMYFUNCTION("""COMPUTED_VALUE"""),45516.66666666667)</f>
        <v>45516.66667</v>
      </c>
      <c r="N155" s="1">
        <f>IFERROR(__xludf.DUMMYFUNCTION("""COMPUTED_VALUE"""),5147727.0)</f>
        <v>5147727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IFERROR(__xludf.DUMMYFUNCTION("""COMPUTED_VALUE"""),1336.3)</f>
        <v>1336.3</v>
      </c>
      <c r="D156" s="2">
        <f>IFERROR(__xludf.DUMMYFUNCTION("""COMPUTED_VALUE"""),45517.66666666667)</f>
        <v>45517.66667</v>
      </c>
      <c r="E156" s="1">
        <f>IFERROR(__xludf.DUMMYFUNCTION("""COMPUTED_VALUE"""),1341.64)</f>
        <v>1341.64</v>
      </c>
      <c r="G156" s="2">
        <f>IFERROR(__xludf.DUMMYFUNCTION("""COMPUTED_VALUE"""),45517.66666666667)</f>
        <v>45517.66667</v>
      </c>
      <c r="H156" s="1">
        <f>IFERROR(__xludf.DUMMYFUNCTION("""COMPUTED_VALUE"""),1315.27)</f>
        <v>1315.27</v>
      </c>
      <c r="J156" s="2">
        <f>IFERROR(__xludf.DUMMYFUNCTION("""COMPUTED_VALUE"""),45517.66666666667)</f>
        <v>45517.66667</v>
      </c>
      <c r="K156" s="1">
        <f>IFERROR(__xludf.DUMMYFUNCTION("""COMPUTED_VALUE"""),1338.72)</f>
        <v>1338.72</v>
      </c>
      <c r="M156" s="2">
        <f>IFERROR(__xludf.DUMMYFUNCTION("""COMPUTED_VALUE"""),45517.66666666667)</f>
        <v>45517.66667</v>
      </c>
      <c r="N156" s="1">
        <f>IFERROR(__xludf.DUMMYFUNCTION("""COMPUTED_VALUE"""),5285617.0)</f>
        <v>5285617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IFERROR(__xludf.DUMMYFUNCTION("""COMPUTED_VALUE"""),1344.21)</f>
        <v>1344.21</v>
      </c>
      <c r="D157" s="2">
        <f>IFERROR(__xludf.DUMMYFUNCTION("""COMPUTED_VALUE"""),45518.66666666667)</f>
        <v>45518.66667</v>
      </c>
      <c r="E157" s="1">
        <f>IFERROR(__xludf.DUMMYFUNCTION("""COMPUTED_VALUE"""),1347.12)</f>
        <v>1347.12</v>
      </c>
      <c r="G157" s="2">
        <f>IFERROR(__xludf.DUMMYFUNCTION("""COMPUTED_VALUE"""),45518.66666666667)</f>
        <v>45518.66667</v>
      </c>
      <c r="H157" s="1">
        <f>IFERROR(__xludf.DUMMYFUNCTION("""COMPUTED_VALUE"""),1332.41)</f>
        <v>1332.41</v>
      </c>
      <c r="J157" s="2">
        <f>IFERROR(__xludf.DUMMYFUNCTION("""COMPUTED_VALUE"""),45518.66666666667)</f>
        <v>45518.66667</v>
      </c>
      <c r="K157" s="1">
        <f>IFERROR(__xludf.DUMMYFUNCTION("""COMPUTED_VALUE"""),1344.59)</f>
        <v>1344.59</v>
      </c>
      <c r="M157" s="2">
        <f>IFERROR(__xludf.DUMMYFUNCTION("""COMPUTED_VALUE"""),45518.66666666667)</f>
        <v>45518.66667</v>
      </c>
      <c r="N157" s="1">
        <f>IFERROR(__xludf.DUMMYFUNCTION("""COMPUTED_VALUE"""),5346380.0)</f>
        <v>5346380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IFERROR(__xludf.DUMMYFUNCTION("""COMPUTED_VALUE"""),1355.7)</f>
        <v>1355.7</v>
      </c>
      <c r="D158" s="2">
        <f>IFERROR(__xludf.DUMMYFUNCTION("""COMPUTED_VALUE"""),45519.66666666667)</f>
        <v>45519.66667</v>
      </c>
      <c r="E158" s="1">
        <f>IFERROR(__xludf.DUMMYFUNCTION("""COMPUTED_VALUE"""),1378.76)</f>
        <v>1378.76</v>
      </c>
      <c r="G158" s="2">
        <f>IFERROR(__xludf.DUMMYFUNCTION("""COMPUTED_VALUE"""),45519.66666666667)</f>
        <v>45519.66667</v>
      </c>
      <c r="H158" s="1">
        <f>IFERROR(__xludf.DUMMYFUNCTION("""COMPUTED_VALUE"""),1355.7)</f>
        <v>1355.7</v>
      </c>
      <c r="J158" s="2">
        <f>IFERROR(__xludf.DUMMYFUNCTION("""COMPUTED_VALUE"""),45519.66666666667)</f>
        <v>45519.66667</v>
      </c>
      <c r="K158" s="1">
        <f>IFERROR(__xludf.DUMMYFUNCTION("""COMPUTED_VALUE"""),1368.76)</f>
        <v>1368.76</v>
      </c>
      <c r="M158" s="2">
        <f>IFERROR(__xludf.DUMMYFUNCTION("""COMPUTED_VALUE"""),45519.66666666667)</f>
        <v>45519.66667</v>
      </c>
      <c r="N158" s="1">
        <f>IFERROR(__xludf.DUMMYFUNCTION("""COMPUTED_VALUE"""),5528746.0)</f>
        <v>5528746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IFERROR(__xludf.DUMMYFUNCTION("""COMPUTED_VALUE"""),1368.53)</f>
        <v>1368.53</v>
      </c>
      <c r="D159" s="2">
        <f>IFERROR(__xludf.DUMMYFUNCTION("""COMPUTED_VALUE"""),45520.66666666667)</f>
        <v>45520.66667</v>
      </c>
      <c r="E159" s="1">
        <f>IFERROR(__xludf.DUMMYFUNCTION("""COMPUTED_VALUE"""),1373.41)</f>
        <v>1373.41</v>
      </c>
      <c r="G159" s="2">
        <f>IFERROR(__xludf.DUMMYFUNCTION("""COMPUTED_VALUE"""),45520.66666666667)</f>
        <v>45520.66667</v>
      </c>
      <c r="H159" s="1">
        <f>IFERROR(__xludf.DUMMYFUNCTION("""COMPUTED_VALUE"""),1352.79)</f>
        <v>1352.79</v>
      </c>
      <c r="J159" s="2">
        <f>IFERROR(__xludf.DUMMYFUNCTION("""COMPUTED_VALUE"""),45520.66666666667)</f>
        <v>45520.66667</v>
      </c>
      <c r="K159" s="1">
        <f>IFERROR(__xludf.DUMMYFUNCTION("""COMPUTED_VALUE"""),1359.43)</f>
        <v>1359.43</v>
      </c>
      <c r="M159" s="2">
        <f>IFERROR(__xludf.DUMMYFUNCTION("""COMPUTED_VALUE"""),45520.66666666667)</f>
        <v>45520.66667</v>
      </c>
      <c r="N159" s="1">
        <f>IFERROR(__xludf.DUMMYFUNCTION("""COMPUTED_VALUE"""),4872504.0)</f>
        <v>4872504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IFERROR(__xludf.DUMMYFUNCTION("""COMPUTED_VALUE"""),1359.98)</f>
        <v>1359.98</v>
      </c>
      <c r="D160" s="2">
        <f>IFERROR(__xludf.DUMMYFUNCTION("""COMPUTED_VALUE"""),45523.66666666667)</f>
        <v>45523.66667</v>
      </c>
      <c r="E160" s="1">
        <f>IFERROR(__xludf.DUMMYFUNCTION("""COMPUTED_VALUE"""),1374.61)</f>
        <v>1374.61</v>
      </c>
      <c r="G160" s="2">
        <f>IFERROR(__xludf.DUMMYFUNCTION("""COMPUTED_VALUE"""),45523.66666666667)</f>
        <v>45523.66667</v>
      </c>
      <c r="H160" s="1">
        <f>IFERROR(__xludf.DUMMYFUNCTION("""COMPUTED_VALUE"""),1349.37)</f>
        <v>1349.37</v>
      </c>
      <c r="J160" s="2">
        <f>IFERROR(__xludf.DUMMYFUNCTION("""COMPUTED_VALUE"""),45523.66666666667)</f>
        <v>45523.66667</v>
      </c>
      <c r="K160" s="1">
        <f>IFERROR(__xludf.DUMMYFUNCTION("""COMPUTED_VALUE"""),1374.15)</f>
        <v>1374.15</v>
      </c>
      <c r="M160" s="2">
        <f>IFERROR(__xludf.DUMMYFUNCTION("""COMPUTED_VALUE"""),45523.66666666667)</f>
        <v>45523.66667</v>
      </c>
      <c r="N160" s="1">
        <f>IFERROR(__xludf.DUMMYFUNCTION("""COMPUTED_VALUE"""),4574530.0)</f>
        <v>4574530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IFERROR(__xludf.DUMMYFUNCTION("""COMPUTED_VALUE"""),1373.02)</f>
        <v>1373.02</v>
      </c>
      <c r="D161" s="2">
        <f>IFERROR(__xludf.DUMMYFUNCTION("""COMPUTED_VALUE"""),45524.66666666667)</f>
        <v>45524.66667</v>
      </c>
      <c r="E161" s="1">
        <f>IFERROR(__xludf.DUMMYFUNCTION("""COMPUTED_VALUE"""),1376.33)</f>
        <v>1376.33</v>
      </c>
      <c r="G161" s="2">
        <f>IFERROR(__xludf.DUMMYFUNCTION("""COMPUTED_VALUE"""),45524.66666666667)</f>
        <v>45524.66667</v>
      </c>
      <c r="H161" s="1">
        <f>IFERROR(__xludf.DUMMYFUNCTION("""COMPUTED_VALUE"""),1352.57)</f>
        <v>1352.57</v>
      </c>
      <c r="J161" s="2">
        <f>IFERROR(__xludf.DUMMYFUNCTION("""COMPUTED_VALUE"""),45524.66666666667)</f>
        <v>45524.66667</v>
      </c>
      <c r="K161" s="1">
        <f>IFERROR(__xludf.DUMMYFUNCTION("""COMPUTED_VALUE"""),1366.19)</f>
        <v>1366.19</v>
      </c>
      <c r="M161" s="2">
        <f>IFERROR(__xludf.DUMMYFUNCTION("""COMPUTED_VALUE"""),45524.66666666667)</f>
        <v>45524.66667</v>
      </c>
      <c r="N161" s="1">
        <f>IFERROR(__xludf.DUMMYFUNCTION("""COMPUTED_VALUE"""),4137117.0)</f>
        <v>4137117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IFERROR(__xludf.DUMMYFUNCTION("""COMPUTED_VALUE"""),1363.63)</f>
        <v>1363.63</v>
      </c>
      <c r="D162" s="2">
        <f>IFERROR(__xludf.DUMMYFUNCTION("""COMPUTED_VALUE"""),45525.66666666667)</f>
        <v>45525.66667</v>
      </c>
      <c r="E162" s="1">
        <f>IFERROR(__xludf.DUMMYFUNCTION("""COMPUTED_VALUE"""),1386.95)</f>
        <v>1386.95</v>
      </c>
      <c r="G162" s="2">
        <f>IFERROR(__xludf.DUMMYFUNCTION("""COMPUTED_VALUE"""),45525.66666666667)</f>
        <v>45525.66667</v>
      </c>
      <c r="H162" s="1">
        <f>IFERROR(__xludf.DUMMYFUNCTION("""COMPUTED_VALUE"""),1360.13)</f>
        <v>1360.13</v>
      </c>
      <c r="J162" s="2">
        <f>IFERROR(__xludf.DUMMYFUNCTION("""COMPUTED_VALUE"""),45525.66666666667)</f>
        <v>45525.66667</v>
      </c>
      <c r="K162" s="1">
        <f>IFERROR(__xludf.DUMMYFUNCTION("""COMPUTED_VALUE"""),1380.47)</f>
        <v>1380.47</v>
      </c>
      <c r="M162" s="2">
        <f>IFERROR(__xludf.DUMMYFUNCTION("""COMPUTED_VALUE"""),45525.66666666667)</f>
        <v>45525.66667</v>
      </c>
      <c r="N162" s="1">
        <f>IFERROR(__xludf.DUMMYFUNCTION("""COMPUTED_VALUE"""),5776073.0)</f>
        <v>5776073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IFERROR(__xludf.DUMMYFUNCTION("""COMPUTED_VALUE"""),1381.94)</f>
        <v>1381.94</v>
      </c>
      <c r="D163" s="2">
        <f>IFERROR(__xludf.DUMMYFUNCTION("""COMPUTED_VALUE"""),45526.66666666667)</f>
        <v>45526.66667</v>
      </c>
      <c r="E163" s="1">
        <f>IFERROR(__xludf.DUMMYFUNCTION("""COMPUTED_VALUE"""),1387.7)</f>
        <v>1387.7</v>
      </c>
      <c r="G163" s="2">
        <f>IFERROR(__xludf.DUMMYFUNCTION("""COMPUTED_VALUE"""),45526.66666666667)</f>
        <v>45526.66667</v>
      </c>
      <c r="H163" s="1">
        <f>IFERROR(__xludf.DUMMYFUNCTION("""COMPUTED_VALUE"""),1368.98)</f>
        <v>1368.98</v>
      </c>
      <c r="J163" s="2">
        <f>IFERROR(__xludf.DUMMYFUNCTION("""COMPUTED_VALUE"""),45526.66666666667)</f>
        <v>45526.66667</v>
      </c>
      <c r="K163" s="1">
        <f>IFERROR(__xludf.DUMMYFUNCTION("""COMPUTED_VALUE"""),1371.93)</f>
        <v>1371.93</v>
      </c>
      <c r="M163" s="2">
        <f>IFERROR(__xludf.DUMMYFUNCTION("""COMPUTED_VALUE"""),45526.66666666667)</f>
        <v>45526.66667</v>
      </c>
      <c r="N163" s="1">
        <f>IFERROR(__xludf.DUMMYFUNCTION("""COMPUTED_VALUE"""),4723857.0)</f>
        <v>4723857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IFERROR(__xludf.DUMMYFUNCTION("""COMPUTED_VALUE"""),1379.64)</f>
        <v>1379.64</v>
      </c>
      <c r="D164" s="2">
        <f>IFERROR(__xludf.DUMMYFUNCTION("""COMPUTED_VALUE"""),45527.66666666667)</f>
        <v>45527.66667</v>
      </c>
      <c r="E164" s="1">
        <f>IFERROR(__xludf.DUMMYFUNCTION("""COMPUTED_VALUE"""),1406.36)</f>
        <v>1406.36</v>
      </c>
      <c r="G164" s="2">
        <f>IFERROR(__xludf.DUMMYFUNCTION("""COMPUTED_VALUE"""),45527.66666666667)</f>
        <v>45527.66667</v>
      </c>
      <c r="H164" s="1">
        <f>IFERROR(__xludf.DUMMYFUNCTION("""COMPUTED_VALUE"""),1375.24)</f>
        <v>1375.24</v>
      </c>
      <c r="J164" s="2">
        <f>IFERROR(__xludf.DUMMYFUNCTION("""COMPUTED_VALUE"""),45527.66666666667)</f>
        <v>45527.66667</v>
      </c>
      <c r="K164" s="1">
        <f>IFERROR(__xludf.DUMMYFUNCTION("""COMPUTED_VALUE"""),1403.23)</f>
        <v>1403.23</v>
      </c>
      <c r="M164" s="2">
        <f>IFERROR(__xludf.DUMMYFUNCTION("""COMPUTED_VALUE"""),45527.66666666667)</f>
        <v>45527.66667</v>
      </c>
      <c r="N164" s="1">
        <f>IFERROR(__xludf.DUMMYFUNCTION("""COMPUTED_VALUE"""),5139513.0)</f>
        <v>5139513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IFERROR(__xludf.DUMMYFUNCTION("""COMPUTED_VALUE"""),1405.03)</f>
        <v>1405.03</v>
      </c>
      <c r="D165" s="2">
        <f>IFERROR(__xludf.DUMMYFUNCTION("""COMPUTED_VALUE"""),45530.66666666667)</f>
        <v>45530.66667</v>
      </c>
      <c r="E165" s="1">
        <f>IFERROR(__xludf.DUMMYFUNCTION("""COMPUTED_VALUE"""),1417.22)</f>
        <v>1417.22</v>
      </c>
      <c r="G165" s="2">
        <f>IFERROR(__xludf.DUMMYFUNCTION("""COMPUTED_VALUE"""),45530.66666666667)</f>
        <v>45530.66667</v>
      </c>
      <c r="H165" s="1">
        <f>IFERROR(__xludf.DUMMYFUNCTION("""COMPUTED_VALUE"""),1393.54)</f>
        <v>1393.54</v>
      </c>
      <c r="J165" s="2">
        <f>IFERROR(__xludf.DUMMYFUNCTION("""COMPUTED_VALUE"""),45530.66666666667)</f>
        <v>45530.66667</v>
      </c>
      <c r="K165" s="1">
        <f>IFERROR(__xludf.DUMMYFUNCTION("""COMPUTED_VALUE"""),1397.72)</f>
        <v>1397.72</v>
      </c>
      <c r="M165" s="2">
        <f>IFERROR(__xludf.DUMMYFUNCTION("""COMPUTED_VALUE"""),45530.66666666667)</f>
        <v>45530.66667</v>
      </c>
      <c r="N165" s="1">
        <f>IFERROR(__xludf.DUMMYFUNCTION("""COMPUTED_VALUE"""),4772936.0)</f>
        <v>4772936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IFERROR(__xludf.DUMMYFUNCTION("""COMPUTED_VALUE"""),1391.21)</f>
        <v>1391.21</v>
      </c>
      <c r="D166" s="2">
        <f>IFERROR(__xludf.DUMMYFUNCTION("""COMPUTED_VALUE"""),45531.66666666667)</f>
        <v>45531.66667</v>
      </c>
      <c r="E166" s="1">
        <f>IFERROR(__xludf.DUMMYFUNCTION("""COMPUTED_VALUE"""),1406.41)</f>
        <v>1406.41</v>
      </c>
      <c r="G166" s="2">
        <f>IFERROR(__xludf.DUMMYFUNCTION("""COMPUTED_VALUE"""),45531.66666666667)</f>
        <v>45531.66667</v>
      </c>
      <c r="H166" s="1">
        <f>IFERROR(__xludf.DUMMYFUNCTION("""COMPUTED_VALUE"""),1384.33)</f>
        <v>1384.33</v>
      </c>
      <c r="J166" s="2">
        <f>IFERROR(__xludf.DUMMYFUNCTION("""COMPUTED_VALUE"""),45531.66666666667)</f>
        <v>45531.66667</v>
      </c>
      <c r="K166" s="1">
        <f>IFERROR(__xludf.DUMMYFUNCTION("""COMPUTED_VALUE"""),1399.82)</f>
        <v>1399.82</v>
      </c>
      <c r="M166" s="2">
        <f>IFERROR(__xludf.DUMMYFUNCTION("""COMPUTED_VALUE"""),45531.66666666667)</f>
        <v>45531.66667</v>
      </c>
      <c r="N166" s="1">
        <f>IFERROR(__xludf.DUMMYFUNCTION("""COMPUTED_VALUE"""),4383873.0)</f>
        <v>4383873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IFERROR(__xludf.DUMMYFUNCTION("""COMPUTED_VALUE"""),1398.53)</f>
        <v>1398.53</v>
      </c>
      <c r="D167" s="2">
        <f>IFERROR(__xludf.DUMMYFUNCTION("""COMPUTED_VALUE"""),45532.66666666667)</f>
        <v>45532.66667</v>
      </c>
      <c r="E167" s="1">
        <f>IFERROR(__xludf.DUMMYFUNCTION("""COMPUTED_VALUE"""),1402.54)</f>
        <v>1402.54</v>
      </c>
      <c r="G167" s="2">
        <f>IFERROR(__xludf.DUMMYFUNCTION("""COMPUTED_VALUE"""),45532.66666666667)</f>
        <v>45532.66667</v>
      </c>
      <c r="H167" s="1">
        <f>IFERROR(__xludf.DUMMYFUNCTION("""COMPUTED_VALUE"""),1382.51)</f>
        <v>1382.51</v>
      </c>
      <c r="J167" s="2">
        <f>IFERROR(__xludf.DUMMYFUNCTION("""COMPUTED_VALUE"""),45532.66666666667)</f>
        <v>45532.66667</v>
      </c>
      <c r="K167" s="1">
        <f>IFERROR(__xludf.DUMMYFUNCTION("""COMPUTED_VALUE"""),1385.57)</f>
        <v>1385.57</v>
      </c>
      <c r="M167" s="2">
        <f>IFERROR(__xludf.DUMMYFUNCTION("""COMPUTED_VALUE"""),45532.66666666667)</f>
        <v>45532.66667</v>
      </c>
      <c r="N167" s="1">
        <f>IFERROR(__xludf.DUMMYFUNCTION("""COMPUTED_VALUE"""),4700327.0)</f>
        <v>4700327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IFERROR(__xludf.DUMMYFUNCTION("""COMPUTED_VALUE"""),1391.9)</f>
        <v>1391.9</v>
      </c>
      <c r="D168" s="2">
        <f>IFERROR(__xludf.DUMMYFUNCTION("""COMPUTED_VALUE"""),45533.66666666667)</f>
        <v>45533.66667</v>
      </c>
      <c r="E168" s="1">
        <f>IFERROR(__xludf.DUMMYFUNCTION("""COMPUTED_VALUE"""),1418.3)</f>
        <v>1418.3</v>
      </c>
      <c r="G168" s="2">
        <f>IFERROR(__xludf.DUMMYFUNCTION("""COMPUTED_VALUE"""),45533.66666666667)</f>
        <v>45533.66667</v>
      </c>
      <c r="H168" s="1">
        <f>IFERROR(__xludf.DUMMYFUNCTION("""COMPUTED_VALUE"""),1382.33)</f>
        <v>1382.33</v>
      </c>
      <c r="J168" s="2">
        <f>IFERROR(__xludf.DUMMYFUNCTION("""COMPUTED_VALUE"""),45533.66666666667)</f>
        <v>45533.66667</v>
      </c>
      <c r="K168" s="1">
        <f>IFERROR(__xludf.DUMMYFUNCTION("""COMPUTED_VALUE"""),1396.74)</f>
        <v>1396.74</v>
      </c>
      <c r="M168" s="2">
        <f>IFERROR(__xludf.DUMMYFUNCTION("""COMPUTED_VALUE"""),45533.66666666667)</f>
        <v>45533.66667</v>
      </c>
      <c r="N168" s="1">
        <f>IFERROR(__xludf.DUMMYFUNCTION("""COMPUTED_VALUE"""),5372304.0)</f>
        <v>5372304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IFERROR(__xludf.DUMMYFUNCTION("""COMPUTED_VALUE"""),1399.59)</f>
        <v>1399.59</v>
      </c>
      <c r="D169" s="2">
        <f>IFERROR(__xludf.DUMMYFUNCTION("""COMPUTED_VALUE"""),45534.66666666667)</f>
        <v>45534.66667</v>
      </c>
      <c r="E169" s="1">
        <f>IFERROR(__xludf.DUMMYFUNCTION("""COMPUTED_VALUE"""),1417.55)</f>
        <v>1417.55</v>
      </c>
      <c r="G169" s="2">
        <f>IFERROR(__xludf.DUMMYFUNCTION("""COMPUTED_VALUE"""),45534.66666666667)</f>
        <v>45534.66667</v>
      </c>
      <c r="H169" s="1">
        <f>IFERROR(__xludf.DUMMYFUNCTION("""COMPUTED_VALUE"""),1396.17)</f>
        <v>1396.17</v>
      </c>
      <c r="J169" s="2">
        <f>IFERROR(__xludf.DUMMYFUNCTION("""COMPUTED_VALUE"""),45534.66666666667)</f>
        <v>45534.66667</v>
      </c>
      <c r="K169" s="1">
        <f>IFERROR(__xludf.DUMMYFUNCTION("""COMPUTED_VALUE"""),1417.19)</f>
        <v>1417.19</v>
      </c>
      <c r="M169" s="2">
        <f>IFERROR(__xludf.DUMMYFUNCTION("""COMPUTED_VALUE"""),45534.66666666667)</f>
        <v>45534.66667</v>
      </c>
      <c r="N169" s="1">
        <f>IFERROR(__xludf.DUMMYFUNCTION("""COMPUTED_VALUE"""),6148059.0)</f>
        <v>6148059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IFERROR(__xludf.DUMMYFUNCTION("""COMPUTED_VALUE"""),1403.83)</f>
        <v>1403.83</v>
      </c>
      <c r="D170" s="2">
        <f>IFERROR(__xludf.DUMMYFUNCTION("""COMPUTED_VALUE"""),45538.66666666667)</f>
        <v>45538.66667</v>
      </c>
      <c r="E170" s="1">
        <f>IFERROR(__xludf.DUMMYFUNCTION("""COMPUTED_VALUE"""),1404.38)</f>
        <v>1404.38</v>
      </c>
      <c r="G170" s="2">
        <f>IFERROR(__xludf.DUMMYFUNCTION("""COMPUTED_VALUE"""),45538.66666666667)</f>
        <v>45538.66667</v>
      </c>
      <c r="H170" s="1">
        <f>IFERROR(__xludf.DUMMYFUNCTION("""COMPUTED_VALUE"""),1333.14)</f>
        <v>1333.14</v>
      </c>
      <c r="J170" s="2">
        <f>IFERROR(__xludf.DUMMYFUNCTION("""COMPUTED_VALUE"""),45538.66666666667)</f>
        <v>45538.66667</v>
      </c>
      <c r="K170" s="1">
        <f>IFERROR(__xludf.DUMMYFUNCTION("""COMPUTED_VALUE"""),1337.6)</f>
        <v>1337.6</v>
      </c>
      <c r="M170" s="2">
        <f>IFERROR(__xludf.DUMMYFUNCTION("""COMPUTED_VALUE"""),45538.66666666667)</f>
        <v>45538.66667</v>
      </c>
      <c r="N170" s="1">
        <f>IFERROR(__xludf.DUMMYFUNCTION("""COMPUTED_VALUE"""),7133613.0)</f>
        <v>7133613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IFERROR(__xludf.DUMMYFUNCTION("""COMPUTED_VALUE"""),1329.97)</f>
        <v>1329.97</v>
      </c>
      <c r="D171" s="2">
        <f>IFERROR(__xludf.DUMMYFUNCTION("""COMPUTED_VALUE"""),45539.66666666667)</f>
        <v>45539.66667</v>
      </c>
      <c r="E171" s="1">
        <f>IFERROR(__xludf.DUMMYFUNCTION("""COMPUTED_VALUE"""),1338.15)</f>
        <v>1338.15</v>
      </c>
      <c r="G171" s="2">
        <f>IFERROR(__xludf.DUMMYFUNCTION("""COMPUTED_VALUE"""),45539.66666666667)</f>
        <v>45539.66667</v>
      </c>
      <c r="H171" s="1">
        <f>IFERROR(__xludf.DUMMYFUNCTION("""COMPUTED_VALUE"""),1320.99)</f>
        <v>1320.99</v>
      </c>
      <c r="J171" s="2">
        <f>IFERROR(__xludf.DUMMYFUNCTION("""COMPUTED_VALUE"""),45539.66666666667)</f>
        <v>45539.66667</v>
      </c>
      <c r="K171" s="1">
        <f>IFERROR(__xludf.DUMMYFUNCTION("""COMPUTED_VALUE"""),1326.24)</f>
        <v>1326.24</v>
      </c>
      <c r="M171" s="2">
        <f>IFERROR(__xludf.DUMMYFUNCTION("""COMPUTED_VALUE"""),45539.66666666667)</f>
        <v>45539.66667</v>
      </c>
      <c r="N171" s="1">
        <f>IFERROR(__xludf.DUMMYFUNCTION("""COMPUTED_VALUE"""),6382904.0)</f>
        <v>6382904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IFERROR(__xludf.DUMMYFUNCTION("""COMPUTED_VALUE"""),1323.71)</f>
        <v>1323.71</v>
      </c>
      <c r="D172" s="2">
        <f>IFERROR(__xludf.DUMMYFUNCTION("""COMPUTED_VALUE"""),45540.66666666667)</f>
        <v>45540.66667</v>
      </c>
      <c r="E172" s="1">
        <f>IFERROR(__xludf.DUMMYFUNCTION("""COMPUTED_VALUE"""),1324.93)</f>
        <v>1324.93</v>
      </c>
      <c r="G172" s="2">
        <f>IFERROR(__xludf.DUMMYFUNCTION("""COMPUTED_VALUE"""),45540.66666666667)</f>
        <v>45540.66667</v>
      </c>
      <c r="H172" s="1">
        <f>IFERROR(__xludf.DUMMYFUNCTION("""COMPUTED_VALUE"""),1304.26)</f>
        <v>1304.26</v>
      </c>
      <c r="J172" s="2">
        <f>IFERROR(__xludf.DUMMYFUNCTION("""COMPUTED_VALUE"""),45540.66666666667)</f>
        <v>45540.66667</v>
      </c>
      <c r="K172" s="1">
        <f>IFERROR(__xludf.DUMMYFUNCTION("""COMPUTED_VALUE"""),1307.62)</f>
        <v>1307.62</v>
      </c>
      <c r="M172" s="2">
        <f>IFERROR(__xludf.DUMMYFUNCTION("""COMPUTED_VALUE"""),45540.66666666667)</f>
        <v>45540.66667</v>
      </c>
      <c r="N172" s="1">
        <f>IFERROR(__xludf.DUMMYFUNCTION("""COMPUTED_VALUE"""),5993954.0)</f>
        <v>5993954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IFERROR(__xludf.DUMMYFUNCTION("""COMPUTED_VALUE"""),1310.9)</f>
        <v>1310.9</v>
      </c>
      <c r="D173" s="2">
        <f>IFERROR(__xludf.DUMMYFUNCTION("""COMPUTED_VALUE"""),45541.66666666667)</f>
        <v>45541.66667</v>
      </c>
      <c r="E173" s="1">
        <f>IFERROR(__xludf.DUMMYFUNCTION("""COMPUTED_VALUE"""),1324.4)</f>
        <v>1324.4</v>
      </c>
      <c r="G173" s="2">
        <f>IFERROR(__xludf.DUMMYFUNCTION("""COMPUTED_VALUE"""),45541.66666666667)</f>
        <v>45541.66667</v>
      </c>
      <c r="H173" s="1">
        <f>IFERROR(__xludf.DUMMYFUNCTION("""COMPUTED_VALUE"""),1288.92)</f>
        <v>1288.92</v>
      </c>
      <c r="J173" s="2">
        <f>IFERROR(__xludf.DUMMYFUNCTION("""COMPUTED_VALUE"""),45541.66666666667)</f>
        <v>45541.66667</v>
      </c>
      <c r="K173" s="1">
        <f>IFERROR(__xludf.DUMMYFUNCTION("""COMPUTED_VALUE"""),1292.44)</f>
        <v>1292.44</v>
      </c>
      <c r="M173" s="2">
        <f>IFERROR(__xludf.DUMMYFUNCTION("""COMPUTED_VALUE"""),45541.66666666667)</f>
        <v>45541.66667</v>
      </c>
      <c r="N173" s="1">
        <f>IFERROR(__xludf.DUMMYFUNCTION("""COMPUTED_VALUE"""),6575325.0)</f>
        <v>6575325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IFERROR(__xludf.DUMMYFUNCTION("""COMPUTED_VALUE"""),1303.36)</f>
        <v>1303.36</v>
      </c>
      <c r="D174" s="2">
        <f>IFERROR(__xludf.DUMMYFUNCTION("""COMPUTED_VALUE"""),45544.66666666667)</f>
        <v>45544.66667</v>
      </c>
      <c r="E174" s="1">
        <f>IFERROR(__xludf.DUMMYFUNCTION("""COMPUTED_VALUE"""),1313.47)</f>
        <v>1313.47</v>
      </c>
      <c r="G174" s="2">
        <f>IFERROR(__xludf.DUMMYFUNCTION("""COMPUTED_VALUE"""),45544.66666666667)</f>
        <v>45544.66667</v>
      </c>
      <c r="H174" s="1">
        <f>IFERROR(__xludf.DUMMYFUNCTION("""COMPUTED_VALUE"""),1295.01)</f>
        <v>1295.01</v>
      </c>
      <c r="J174" s="2">
        <f>IFERROR(__xludf.DUMMYFUNCTION("""COMPUTED_VALUE"""),45544.66666666667)</f>
        <v>45544.66667</v>
      </c>
      <c r="K174" s="1">
        <f>IFERROR(__xludf.DUMMYFUNCTION("""COMPUTED_VALUE"""),1308.97)</f>
        <v>1308.97</v>
      </c>
      <c r="M174" s="2">
        <f>IFERROR(__xludf.DUMMYFUNCTION("""COMPUTED_VALUE"""),45544.66666666667)</f>
        <v>45544.66667</v>
      </c>
      <c r="N174" s="1">
        <f>IFERROR(__xludf.DUMMYFUNCTION("""COMPUTED_VALUE"""),6384399.0)</f>
        <v>6384399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IFERROR(__xludf.DUMMYFUNCTION("""COMPUTED_VALUE"""),1311.21)</f>
        <v>1311.21</v>
      </c>
      <c r="D175" s="2">
        <f>IFERROR(__xludf.DUMMYFUNCTION("""COMPUTED_VALUE"""),45545.66666666667)</f>
        <v>45545.66667</v>
      </c>
      <c r="E175" s="1">
        <f>IFERROR(__xludf.DUMMYFUNCTION("""COMPUTED_VALUE"""),1320.05)</f>
        <v>1320.05</v>
      </c>
      <c r="G175" s="2">
        <f>IFERROR(__xludf.DUMMYFUNCTION("""COMPUTED_VALUE"""),45545.66666666667)</f>
        <v>45545.66667</v>
      </c>
      <c r="H175" s="1">
        <f>IFERROR(__xludf.DUMMYFUNCTION("""COMPUTED_VALUE"""),1301.93)</f>
        <v>1301.93</v>
      </c>
      <c r="J175" s="2">
        <f>IFERROR(__xludf.DUMMYFUNCTION("""COMPUTED_VALUE"""),45545.66666666667)</f>
        <v>45545.66667</v>
      </c>
      <c r="K175" s="1">
        <f>IFERROR(__xludf.DUMMYFUNCTION("""COMPUTED_VALUE"""),1319.03)</f>
        <v>1319.03</v>
      </c>
      <c r="M175" s="2">
        <f>IFERROR(__xludf.DUMMYFUNCTION("""COMPUTED_VALUE"""),45545.66666666667)</f>
        <v>45545.66667</v>
      </c>
      <c r="N175" s="1">
        <f>IFERROR(__xludf.DUMMYFUNCTION("""COMPUTED_VALUE"""),6331850.0)</f>
        <v>6331850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IFERROR(__xludf.DUMMYFUNCTION("""COMPUTED_VALUE"""),1324.26)</f>
        <v>1324.26</v>
      </c>
      <c r="D176" s="2">
        <f>IFERROR(__xludf.DUMMYFUNCTION("""COMPUTED_VALUE"""),45546.66666666667)</f>
        <v>45546.66667</v>
      </c>
      <c r="E176" s="1">
        <f>IFERROR(__xludf.DUMMYFUNCTION("""COMPUTED_VALUE"""),1364.87)</f>
        <v>1364.87</v>
      </c>
      <c r="G176" s="2">
        <f>IFERROR(__xludf.DUMMYFUNCTION("""COMPUTED_VALUE"""),45546.66666666667)</f>
        <v>45546.66667</v>
      </c>
      <c r="H176" s="1">
        <f>IFERROR(__xludf.DUMMYFUNCTION("""COMPUTED_VALUE"""),1307.26)</f>
        <v>1307.26</v>
      </c>
      <c r="J176" s="2">
        <f>IFERROR(__xludf.DUMMYFUNCTION("""COMPUTED_VALUE"""),45546.66666666667)</f>
        <v>45546.66667</v>
      </c>
      <c r="K176" s="1">
        <f>IFERROR(__xludf.DUMMYFUNCTION("""COMPUTED_VALUE"""),1363.94)</f>
        <v>1363.94</v>
      </c>
      <c r="M176" s="2">
        <f>IFERROR(__xludf.DUMMYFUNCTION("""COMPUTED_VALUE"""),45546.66666666667)</f>
        <v>45546.66667</v>
      </c>
      <c r="N176" s="1">
        <f>IFERROR(__xludf.DUMMYFUNCTION("""COMPUTED_VALUE"""),5692069.0)</f>
        <v>5692069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IFERROR(__xludf.DUMMYFUNCTION("""COMPUTED_VALUE"""),1366.43)</f>
        <v>1366.43</v>
      </c>
      <c r="D177" s="2">
        <f>IFERROR(__xludf.DUMMYFUNCTION("""COMPUTED_VALUE"""),45547.66666666667)</f>
        <v>45547.66667</v>
      </c>
      <c r="E177" s="1">
        <f>IFERROR(__xludf.DUMMYFUNCTION("""COMPUTED_VALUE"""),1393.09)</f>
        <v>1393.09</v>
      </c>
      <c r="G177" s="2">
        <f>IFERROR(__xludf.DUMMYFUNCTION("""COMPUTED_VALUE"""),45547.66666666667)</f>
        <v>45547.66667</v>
      </c>
      <c r="H177" s="1">
        <f>IFERROR(__xludf.DUMMYFUNCTION("""COMPUTED_VALUE"""),1364.53)</f>
        <v>1364.53</v>
      </c>
      <c r="J177" s="2">
        <f>IFERROR(__xludf.DUMMYFUNCTION("""COMPUTED_VALUE"""),45547.66666666667)</f>
        <v>45547.66667</v>
      </c>
      <c r="K177" s="1">
        <f>IFERROR(__xludf.DUMMYFUNCTION("""COMPUTED_VALUE"""),1385.57)</f>
        <v>1385.57</v>
      </c>
      <c r="M177" s="2">
        <f>IFERROR(__xludf.DUMMYFUNCTION("""COMPUTED_VALUE"""),45547.66666666667)</f>
        <v>45547.66667</v>
      </c>
      <c r="N177" s="1">
        <f>IFERROR(__xludf.DUMMYFUNCTION("""COMPUTED_VALUE"""),5772742.0)</f>
        <v>5772742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IFERROR(__xludf.DUMMYFUNCTION("""COMPUTED_VALUE"""),1398.73)</f>
        <v>1398.73</v>
      </c>
      <c r="D178" s="2">
        <f>IFERROR(__xludf.DUMMYFUNCTION("""COMPUTED_VALUE"""),45548.66666666667)</f>
        <v>45548.66667</v>
      </c>
      <c r="E178" s="1">
        <f>IFERROR(__xludf.DUMMYFUNCTION("""COMPUTED_VALUE"""),1415.9)</f>
        <v>1415.9</v>
      </c>
      <c r="G178" s="2">
        <f>IFERROR(__xludf.DUMMYFUNCTION("""COMPUTED_VALUE"""),45548.66666666667)</f>
        <v>45548.66667</v>
      </c>
      <c r="H178" s="1">
        <f>IFERROR(__xludf.DUMMYFUNCTION("""COMPUTED_VALUE"""),1393.77)</f>
        <v>1393.77</v>
      </c>
      <c r="J178" s="2">
        <f>IFERROR(__xludf.DUMMYFUNCTION("""COMPUTED_VALUE"""),45548.66666666667)</f>
        <v>45548.66667</v>
      </c>
      <c r="K178" s="1">
        <f>IFERROR(__xludf.DUMMYFUNCTION("""COMPUTED_VALUE"""),1403.24)</f>
        <v>1403.24</v>
      </c>
      <c r="M178" s="2">
        <f>IFERROR(__xludf.DUMMYFUNCTION("""COMPUTED_VALUE"""),45548.66666666667)</f>
        <v>45548.66667</v>
      </c>
      <c r="N178" s="1">
        <f>IFERROR(__xludf.DUMMYFUNCTION("""COMPUTED_VALUE"""),6848564.0)</f>
        <v>6848564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IFERROR(__xludf.DUMMYFUNCTION("""COMPUTED_VALUE"""),1406.96)</f>
        <v>1406.96</v>
      </c>
      <c r="D179" s="2">
        <f>IFERROR(__xludf.DUMMYFUNCTION("""COMPUTED_VALUE"""),45551.66666666667)</f>
        <v>45551.66667</v>
      </c>
      <c r="E179" s="1">
        <f>IFERROR(__xludf.DUMMYFUNCTION("""COMPUTED_VALUE"""),1418.58)</f>
        <v>1418.58</v>
      </c>
      <c r="G179" s="2">
        <f>IFERROR(__xludf.DUMMYFUNCTION("""COMPUTED_VALUE"""),45551.66666666667)</f>
        <v>45551.66667</v>
      </c>
      <c r="H179" s="1">
        <f>IFERROR(__xludf.DUMMYFUNCTION("""COMPUTED_VALUE"""),1396.52)</f>
        <v>1396.52</v>
      </c>
      <c r="J179" s="2">
        <f>IFERROR(__xludf.DUMMYFUNCTION("""COMPUTED_VALUE"""),45551.66666666667)</f>
        <v>45551.66667</v>
      </c>
      <c r="K179" s="1">
        <f>IFERROR(__xludf.DUMMYFUNCTION("""COMPUTED_VALUE"""),1414.02)</f>
        <v>1414.02</v>
      </c>
      <c r="M179" s="2">
        <f>IFERROR(__xludf.DUMMYFUNCTION("""COMPUTED_VALUE"""),45551.66666666667)</f>
        <v>45551.66667</v>
      </c>
      <c r="N179" s="1">
        <f>IFERROR(__xludf.DUMMYFUNCTION("""COMPUTED_VALUE"""),5946671.0)</f>
        <v>5946671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IFERROR(__xludf.DUMMYFUNCTION("""COMPUTED_VALUE"""),1426.1)</f>
        <v>1426.1</v>
      </c>
      <c r="D180" s="2">
        <f>IFERROR(__xludf.DUMMYFUNCTION("""COMPUTED_VALUE"""),45552.66666666667)</f>
        <v>45552.66667</v>
      </c>
      <c r="E180" s="1">
        <f>IFERROR(__xludf.DUMMYFUNCTION("""COMPUTED_VALUE"""),1432.77)</f>
        <v>1432.77</v>
      </c>
      <c r="G180" s="2">
        <f>IFERROR(__xludf.DUMMYFUNCTION("""COMPUTED_VALUE"""),45552.66666666667)</f>
        <v>45552.66667</v>
      </c>
      <c r="H180" s="1">
        <f>IFERROR(__xludf.DUMMYFUNCTION("""COMPUTED_VALUE"""),1411.28)</f>
        <v>1411.28</v>
      </c>
      <c r="J180" s="2">
        <f>IFERROR(__xludf.DUMMYFUNCTION("""COMPUTED_VALUE"""),45552.66666666667)</f>
        <v>45552.66667</v>
      </c>
      <c r="K180" s="1">
        <f>IFERROR(__xludf.DUMMYFUNCTION("""COMPUTED_VALUE"""),1424.4)</f>
        <v>1424.4</v>
      </c>
      <c r="M180" s="2">
        <f>IFERROR(__xludf.DUMMYFUNCTION("""COMPUTED_VALUE"""),45552.66666666667)</f>
        <v>45552.66667</v>
      </c>
      <c r="N180" s="1">
        <f>IFERROR(__xludf.DUMMYFUNCTION("""COMPUTED_VALUE"""),6465172.0)</f>
        <v>6465172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IFERROR(__xludf.DUMMYFUNCTION("""COMPUTED_VALUE"""),1428.4)</f>
        <v>1428.4</v>
      </c>
      <c r="D181" s="2">
        <f>IFERROR(__xludf.DUMMYFUNCTION("""COMPUTED_VALUE"""),45553.66666666667)</f>
        <v>45553.66667</v>
      </c>
      <c r="E181" s="1">
        <f>IFERROR(__xludf.DUMMYFUNCTION("""COMPUTED_VALUE"""),1447.92)</f>
        <v>1447.92</v>
      </c>
      <c r="G181" s="2">
        <f>IFERROR(__xludf.DUMMYFUNCTION("""COMPUTED_VALUE"""),45553.66666666667)</f>
        <v>45553.66667</v>
      </c>
      <c r="H181" s="1">
        <f>IFERROR(__xludf.DUMMYFUNCTION("""COMPUTED_VALUE"""),1412.94)</f>
        <v>1412.94</v>
      </c>
      <c r="J181" s="2">
        <f>IFERROR(__xludf.DUMMYFUNCTION("""COMPUTED_VALUE"""),45553.66666666667)</f>
        <v>45553.66667</v>
      </c>
      <c r="K181" s="1">
        <f>IFERROR(__xludf.DUMMYFUNCTION("""COMPUTED_VALUE"""),1419.24)</f>
        <v>1419.24</v>
      </c>
      <c r="M181" s="2">
        <f>IFERROR(__xludf.DUMMYFUNCTION("""COMPUTED_VALUE"""),45553.66666666667)</f>
        <v>45553.66667</v>
      </c>
      <c r="N181" s="1">
        <f>IFERROR(__xludf.DUMMYFUNCTION("""COMPUTED_VALUE"""),1.6842007E7)</f>
        <v>16842007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IFERROR(__xludf.DUMMYFUNCTION("""COMPUTED_VALUE"""),1451.18)</f>
        <v>1451.18</v>
      </c>
      <c r="D182" s="2">
        <f>IFERROR(__xludf.DUMMYFUNCTION("""COMPUTED_VALUE"""),45554.66666666667)</f>
        <v>45554.66667</v>
      </c>
      <c r="E182" s="1">
        <f>IFERROR(__xludf.DUMMYFUNCTION("""COMPUTED_VALUE"""),1490.61)</f>
        <v>1490.61</v>
      </c>
      <c r="G182" s="2">
        <f>IFERROR(__xludf.DUMMYFUNCTION("""COMPUTED_VALUE"""),45554.66666666667)</f>
        <v>45554.66667</v>
      </c>
      <c r="H182" s="1">
        <f>IFERROR(__xludf.DUMMYFUNCTION("""COMPUTED_VALUE"""),1436.86)</f>
        <v>1436.86</v>
      </c>
      <c r="J182" s="2">
        <f>IFERROR(__xludf.DUMMYFUNCTION("""COMPUTED_VALUE"""),45554.66666666667)</f>
        <v>45554.66667</v>
      </c>
      <c r="K182" s="1">
        <f>IFERROR(__xludf.DUMMYFUNCTION("""COMPUTED_VALUE"""),1483.95)</f>
        <v>1483.95</v>
      </c>
      <c r="M182" s="2">
        <f>IFERROR(__xludf.DUMMYFUNCTION("""COMPUTED_VALUE"""),45554.66666666667)</f>
        <v>45554.66667</v>
      </c>
      <c r="N182" s="1">
        <f>IFERROR(__xludf.DUMMYFUNCTION("""COMPUTED_VALUE"""),1.3458261E7)</f>
        <v>13458261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IFERROR(__xludf.DUMMYFUNCTION("""COMPUTED_VALUE"""),1471.63)</f>
        <v>1471.63</v>
      </c>
      <c r="D183" s="2">
        <f>IFERROR(__xludf.DUMMYFUNCTION("""COMPUTED_VALUE"""),45555.66666666667)</f>
        <v>45555.66667</v>
      </c>
      <c r="E183" s="1">
        <f>IFERROR(__xludf.DUMMYFUNCTION("""COMPUTED_VALUE"""),1497.59)</f>
        <v>1497.59</v>
      </c>
      <c r="G183" s="2">
        <f>IFERROR(__xludf.DUMMYFUNCTION("""COMPUTED_VALUE"""),45555.66666666667)</f>
        <v>45555.66667</v>
      </c>
      <c r="H183" s="1">
        <f>IFERROR(__xludf.DUMMYFUNCTION("""COMPUTED_VALUE"""),1469.0)</f>
        <v>1469</v>
      </c>
      <c r="J183" s="2">
        <f>IFERROR(__xludf.DUMMYFUNCTION("""COMPUTED_VALUE"""),45555.66666666667)</f>
        <v>45555.66667</v>
      </c>
      <c r="K183" s="1">
        <f>IFERROR(__xludf.DUMMYFUNCTION("""COMPUTED_VALUE"""),1492.69)</f>
        <v>1492.69</v>
      </c>
      <c r="M183" s="2">
        <f>IFERROR(__xludf.DUMMYFUNCTION("""COMPUTED_VALUE"""),45555.66666666667)</f>
        <v>45555.66667</v>
      </c>
      <c r="N183" s="1">
        <f>IFERROR(__xludf.DUMMYFUNCTION("""COMPUTED_VALUE"""),1.5052354E7)</f>
        <v>15052354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IFERROR(__xludf.DUMMYFUNCTION("""COMPUTED_VALUE"""),1495.5)</f>
        <v>1495.5</v>
      </c>
      <c r="D184" s="2">
        <f>IFERROR(__xludf.DUMMYFUNCTION("""COMPUTED_VALUE"""),45558.66666666667)</f>
        <v>45558.66667</v>
      </c>
      <c r="E184" s="1">
        <f>IFERROR(__xludf.DUMMYFUNCTION("""COMPUTED_VALUE"""),1514.42)</f>
        <v>1514.42</v>
      </c>
      <c r="G184" s="2">
        <f>IFERROR(__xludf.DUMMYFUNCTION("""COMPUTED_VALUE"""),45558.66666666667)</f>
        <v>45558.66667</v>
      </c>
      <c r="H184" s="1">
        <f>IFERROR(__xludf.DUMMYFUNCTION("""COMPUTED_VALUE"""),1492.95)</f>
        <v>1492.95</v>
      </c>
      <c r="J184" s="2">
        <f>IFERROR(__xludf.DUMMYFUNCTION("""COMPUTED_VALUE"""),45558.66666666667)</f>
        <v>45558.66667</v>
      </c>
      <c r="K184" s="1">
        <f>IFERROR(__xludf.DUMMYFUNCTION("""COMPUTED_VALUE"""),1502.9)</f>
        <v>1502.9</v>
      </c>
      <c r="M184" s="2">
        <f>IFERROR(__xludf.DUMMYFUNCTION("""COMPUTED_VALUE"""),45558.66666666667)</f>
        <v>45558.66667</v>
      </c>
      <c r="N184" s="1">
        <f>IFERROR(__xludf.DUMMYFUNCTION("""COMPUTED_VALUE"""),1.1491443E7)</f>
        <v>11491443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IFERROR(__xludf.DUMMYFUNCTION("""COMPUTED_VALUE"""),1504.9)</f>
        <v>1504.9</v>
      </c>
      <c r="D185" s="2">
        <f>IFERROR(__xludf.DUMMYFUNCTION("""COMPUTED_VALUE"""),45559.66666666667)</f>
        <v>45559.66667</v>
      </c>
      <c r="E185" s="1">
        <f>IFERROR(__xludf.DUMMYFUNCTION("""COMPUTED_VALUE"""),1512.38)</f>
        <v>1512.38</v>
      </c>
      <c r="G185" s="2">
        <f>IFERROR(__xludf.DUMMYFUNCTION("""COMPUTED_VALUE"""),45559.66666666667)</f>
        <v>45559.66667</v>
      </c>
      <c r="H185" s="1">
        <f>IFERROR(__xludf.DUMMYFUNCTION("""COMPUTED_VALUE"""),1491.41)</f>
        <v>1491.41</v>
      </c>
      <c r="J185" s="2">
        <f>IFERROR(__xludf.DUMMYFUNCTION("""COMPUTED_VALUE"""),45559.66666666667)</f>
        <v>45559.66667</v>
      </c>
      <c r="K185" s="1">
        <f>IFERROR(__xludf.DUMMYFUNCTION("""COMPUTED_VALUE"""),1504.2)</f>
        <v>1504.2</v>
      </c>
      <c r="M185" s="2">
        <f>IFERROR(__xludf.DUMMYFUNCTION("""COMPUTED_VALUE"""),45559.66666666667)</f>
        <v>45559.66667</v>
      </c>
      <c r="N185" s="1">
        <f>IFERROR(__xludf.DUMMYFUNCTION("""COMPUTED_VALUE"""),1.2840193E7)</f>
        <v>12840193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IFERROR(__xludf.DUMMYFUNCTION("""COMPUTED_VALUE"""),1506.28)</f>
        <v>1506.28</v>
      </c>
      <c r="D186" s="2">
        <f>IFERROR(__xludf.DUMMYFUNCTION("""COMPUTED_VALUE"""),45560.66666666667)</f>
        <v>45560.66667</v>
      </c>
      <c r="E186" s="1">
        <f>IFERROR(__xludf.DUMMYFUNCTION("""COMPUTED_VALUE"""),1517.86)</f>
        <v>1517.86</v>
      </c>
      <c r="G186" s="2">
        <f>IFERROR(__xludf.DUMMYFUNCTION("""COMPUTED_VALUE"""),45560.66666666667)</f>
        <v>45560.66667</v>
      </c>
      <c r="H186" s="1">
        <f>IFERROR(__xludf.DUMMYFUNCTION("""COMPUTED_VALUE"""),1493.65)</f>
        <v>1493.65</v>
      </c>
      <c r="J186" s="2">
        <f>IFERROR(__xludf.DUMMYFUNCTION("""COMPUTED_VALUE"""),45560.66666666667)</f>
        <v>45560.66667</v>
      </c>
      <c r="K186" s="1">
        <f>IFERROR(__xludf.DUMMYFUNCTION("""COMPUTED_VALUE"""),1497.34)</f>
        <v>1497.34</v>
      </c>
      <c r="M186" s="2">
        <f>IFERROR(__xludf.DUMMYFUNCTION("""COMPUTED_VALUE"""),45560.66666666667)</f>
        <v>45560.66667</v>
      </c>
      <c r="N186" s="1">
        <f>IFERROR(__xludf.DUMMYFUNCTION("""COMPUTED_VALUE"""),1.6234198E7)</f>
        <v>16234198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IFERROR(__xludf.DUMMYFUNCTION("""COMPUTED_VALUE"""),1508.77)</f>
        <v>1508.77</v>
      </c>
      <c r="D187" s="2">
        <f>IFERROR(__xludf.DUMMYFUNCTION("""COMPUTED_VALUE"""),45561.66666666667)</f>
        <v>45561.66667</v>
      </c>
      <c r="E187" s="1">
        <f>IFERROR(__xludf.DUMMYFUNCTION("""COMPUTED_VALUE"""),1529.47)</f>
        <v>1529.47</v>
      </c>
      <c r="G187" s="2">
        <f>IFERROR(__xludf.DUMMYFUNCTION("""COMPUTED_VALUE"""),45561.66666666667)</f>
        <v>45561.66667</v>
      </c>
      <c r="H187" s="1">
        <f>IFERROR(__xludf.DUMMYFUNCTION("""COMPUTED_VALUE"""),1498.13)</f>
        <v>1498.13</v>
      </c>
      <c r="J187" s="2">
        <f>IFERROR(__xludf.DUMMYFUNCTION("""COMPUTED_VALUE"""),45561.66666666667)</f>
        <v>45561.66667</v>
      </c>
      <c r="K187" s="1">
        <f>IFERROR(__xludf.DUMMYFUNCTION("""COMPUTED_VALUE"""),1500.96)</f>
        <v>1500.96</v>
      </c>
      <c r="M187" s="2">
        <f>IFERROR(__xludf.DUMMYFUNCTION("""COMPUTED_VALUE"""),45561.66666666667)</f>
        <v>45561.66667</v>
      </c>
      <c r="N187" s="1">
        <f>IFERROR(__xludf.DUMMYFUNCTION("""COMPUTED_VALUE"""),1.6573517E7)</f>
        <v>16573517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IFERROR(__xludf.DUMMYFUNCTION("""COMPUTED_VALUE"""),1505.48)</f>
        <v>1505.48</v>
      </c>
      <c r="D188" s="2">
        <f>IFERROR(__xludf.DUMMYFUNCTION("""COMPUTED_VALUE"""),45562.66666666667)</f>
        <v>45562.66667</v>
      </c>
      <c r="E188" s="1">
        <f>IFERROR(__xludf.DUMMYFUNCTION("""COMPUTED_VALUE"""),1514.06)</f>
        <v>1514.06</v>
      </c>
      <c r="G188" s="2">
        <f>IFERROR(__xludf.DUMMYFUNCTION("""COMPUTED_VALUE"""),45562.66666666667)</f>
        <v>45562.66667</v>
      </c>
      <c r="H188" s="1">
        <f>IFERROR(__xludf.DUMMYFUNCTION("""COMPUTED_VALUE"""),1492.63)</f>
        <v>1492.63</v>
      </c>
      <c r="J188" s="2">
        <f>IFERROR(__xludf.DUMMYFUNCTION("""COMPUTED_VALUE"""),45562.66666666667)</f>
        <v>45562.66667</v>
      </c>
      <c r="K188" s="1">
        <f>IFERROR(__xludf.DUMMYFUNCTION("""COMPUTED_VALUE"""),1496.94)</f>
        <v>1496.94</v>
      </c>
      <c r="M188" s="2">
        <f>IFERROR(__xludf.DUMMYFUNCTION("""COMPUTED_VALUE"""),45562.66666666667)</f>
        <v>45562.66667</v>
      </c>
      <c r="N188" s="1">
        <f>IFERROR(__xludf.DUMMYFUNCTION("""COMPUTED_VALUE"""),9545159.0)</f>
        <v>9545159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IFERROR(__xludf.DUMMYFUNCTION("""COMPUTED_VALUE"""),1492.11)</f>
        <v>1492.11</v>
      </c>
      <c r="D189" s="2">
        <f>IFERROR(__xludf.DUMMYFUNCTION("""COMPUTED_VALUE"""),45565.66666666667)</f>
        <v>45565.66667</v>
      </c>
      <c r="E189" s="1">
        <f>IFERROR(__xludf.DUMMYFUNCTION("""COMPUTED_VALUE"""),1501.8)</f>
        <v>1501.8</v>
      </c>
      <c r="G189" s="2">
        <f>IFERROR(__xludf.DUMMYFUNCTION("""COMPUTED_VALUE"""),45565.66666666667)</f>
        <v>45565.66667</v>
      </c>
      <c r="H189" s="1">
        <f>IFERROR(__xludf.DUMMYFUNCTION("""COMPUTED_VALUE"""),1481.5)</f>
        <v>1481.5</v>
      </c>
      <c r="J189" s="2">
        <f>IFERROR(__xludf.DUMMYFUNCTION("""COMPUTED_VALUE"""),45565.66666666667)</f>
        <v>45565.66667</v>
      </c>
      <c r="K189" s="1">
        <f>IFERROR(__xludf.DUMMYFUNCTION("""COMPUTED_VALUE"""),1497.57)</f>
        <v>1497.57</v>
      </c>
      <c r="M189" s="2">
        <f>IFERROR(__xludf.DUMMYFUNCTION("""COMPUTED_VALUE"""),45565.66666666667)</f>
        <v>45565.66667</v>
      </c>
      <c r="N189" s="1">
        <f>IFERROR(__xludf.DUMMYFUNCTION("""COMPUTED_VALUE"""),1.1398539E7)</f>
        <v>11398539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IFERROR(__xludf.DUMMYFUNCTION("""COMPUTED_VALUE"""),1496.15)</f>
        <v>1496.15</v>
      </c>
      <c r="D190" s="2">
        <f>IFERROR(__xludf.DUMMYFUNCTION("""COMPUTED_VALUE"""),45566.66666666667)</f>
        <v>45566.66667</v>
      </c>
      <c r="E190" s="1">
        <f>IFERROR(__xludf.DUMMYFUNCTION("""COMPUTED_VALUE"""),1496.15)</f>
        <v>1496.15</v>
      </c>
      <c r="G190" s="2">
        <f>IFERROR(__xludf.DUMMYFUNCTION("""COMPUTED_VALUE"""),45566.66666666667)</f>
        <v>45566.66667</v>
      </c>
      <c r="H190" s="1">
        <f>IFERROR(__xludf.DUMMYFUNCTION("""COMPUTED_VALUE"""),1470.32)</f>
        <v>1470.32</v>
      </c>
      <c r="J190" s="2">
        <f>IFERROR(__xludf.DUMMYFUNCTION("""COMPUTED_VALUE"""),45566.66666666667)</f>
        <v>45566.66667</v>
      </c>
      <c r="K190" s="1">
        <f>IFERROR(__xludf.DUMMYFUNCTION("""COMPUTED_VALUE"""),1485.7)</f>
        <v>1485.7</v>
      </c>
      <c r="M190" s="2">
        <f>IFERROR(__xludf.DUMMYFUNCTION("""COMPUTED_VALUE"""),45566.66666666667)</f>
        <v>45566.66667</v>
      </c>
      <c r="N190" s="1">
        <f>IFERROR(__xludf.DUMMYFUNCTION("""COMPUTED_VALUE"""),7820099.0)</f>
        <v>7820099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IFERROR(__xludf.DUMMYFUNCTION("""COMPUTED_VALUE"""),1481.78)</f>
        <v>1481.78</v>
      </c>
      <c r="D191" s="2">
        <f>IFERROR(__xludf.DUMMYFUNCTION("""COMPUTED_VALUE"""),45567.66666666667)</f>
        <v>45567.66667</v>
      </c>
      <c r="E191" s="1">
        <f>IFERROR(__xludf.DUMMYFUNCTION("""COMPUTED_VALUE"""),1501.53)</f>
        <v>1501.53</v>
      </c>
      <c r="G191" s="2">
        <f>IFERROR(__xludf.DUMMYFUNCTION("""COMPUTED_VALUE"""),45567.66666666667)</f>
        <v>45567.66667</v>
      </c>
      <c r="H191" s="1">
        <f>IFERROR(__xludf.DUMMYFUNCTION("""COMPUTED_VALUE"""),1473.88)</f>
        <v>1473.88</v>
      </c>
      <c r="J191" s="2">
        <f>IFERROR(__xludf.DUMMYFUNCTION("""COMPUTED_VALUE"""),45567.66666666667)</f>
        <v>45567.66667</v>
      </c>
      <c r="K191" s="1">
        <f>IFERROR(__xludf.DUMMYFUNCTION("""COMPUTED_VALUE"""),1497.88)</f>
        <v>1497.88</v>
      </c>
      <c r="M191" s="2">
        <f>IFERROR(__xludf.DUMMYFUNCTION("""COMPUTED_VALUE"""),45567.66666666667)</f>
        <v>45567.66667</v>
      </c>
      <c r="N191" s="1">
        <f>IFERROR(__xludf.DUMMYFUNCTION("""COMPUTED_VALUE"""),6751675.0)</f>
        <v>6751675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IFERROR(__xludf.DUMMYFUNCTION("""COMPUTED_VALUE"""),1495.6)</f>
        <v>1495.6</v>
      </c>
      <c r="D192" s="2">
        <f>IFERROR(__xludf.DUMMYFUNCTION("""COMPUTED_VALUE"""),45568.66666666667)</f>
        <v>45568.66667</v>
      </c>
      <c r="E192" s="1">
        <f>IFERROR(__xludf.DUMMYFUNCTION("""COMPUTED_VALUE"""),1505.24)</f>
        <v>1505.24</v>
      </c>
      <c r="G192" s="2">
        <f>IFERROR(__xludf.DUMMYFUNCTION("""COMPUTED_VALUE"""),45568.66666666667)</f>
        <v>45568.66667</v>
      </c>
      <c r="H192" s="1">
        <f>IFERROR(__xludf.DUMMYFUNCTION("""COMPUTED_VALUE"""),1487.09)</f>
        <v>1487.09</v>
      </c>
      <c r="J192" s="2">
        <f>IFERROR(__xludf.DUMMYFUNCTION("""COMPUTED_VALUE"""),45568.66666666667)</f>
        <v>45568.66667</v>
      </c>
      <c r="K192" s="1">
        <f>IFERROR(__xludf.DUMMYFUNCTION("""COMPUTED_VALUE"""),1497.54)</f>
        <v>1497.54</v>
      </c>
      <c r="M192" s="2">
        <f>IFERROR(__xludf.DUMMYFUNCTION("""COMPUTED_VALUE"""),45568.66666666667)</f>
        <v>45568.66667</v>
      </c>
      <c r="N192" s="1">
        <f>IFERROR(__xludf.DUMMYFUNCTION("""COMPUTED_VALUE"""),9474837.0)</f>
        <v>9474837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IFERROR(__xludf.DUMMYFUNCTION("""COMPUTED_VALUE"""),1504.11)</f>
        <v>1504.11</v>
      </c>
      <c r="D193" s="2">
        <f>IFERROR(__xludf.DUMMYFUNCTION("""COMPUTED_VALUE"""),45569.66666666667)</f>
        <v>45569.66667</v>
      </c>
      <c r="E193" s="1">
        <f>IFERROR(__xludf.DUMMYFUNCTION("""COMPUTED_VALUE"""),1530.92)</f>
        <v>1530.92</v>
      </c>
      <c r="G193" s="2">
        <f>IFERROR(__xludf.DUMMYFUNCTION("""COMPUTED_VALUE"""),45569.66666666667)</f>
        <v>45569.66667</v>
      </c>
      <c r="H193" s="1">
        <f>IFERROR(__xludf.DUMMYFUNCTION("""COMPUTED_VALUE"""),1504.11)</f>
        <v>1504.11</v>
      </c>
      <c r="J193" s="2">
        <f>IFERROR(__xludf.DUMMYFUNCTION("""COMPUTED_VALUE"""),45569.66666666667)</f>
        <v>45569.66667</v>
      </c>
      <c r="K193" s="1">
        <f>IFERROR(__xludf.DUMMYFUNCTION("""COMPUTED_VALUE"""),1522.35)</f>
        <v>1522.35</v>
      </c>
      <c r="M193" s="2">
        <f>IFERROR(__xludf.DUMMYFUNCTION("""COMPUTED_VALUE"""),45569.66666666667)</f>
        <v>45569.66667</v>
      </c>
      <c r="N193" s="1">
        <f>IFERROR(__xludf.DUMMYFUNCTION("""COMPUTED_VALUE"""),8123352.0)</f>
        <v>8123352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IFERROR(__xludf.DUMMYFUNCTION("""COMPUTED_VALUE"""),1519.9)</f>
        <v>1519.9</v>
      </c>
      <c r="D194" s="2">
        <f>IFERROR(__xludf.DUMMYFUNCTION("""COMPUTED_VALUE"""),45572.66666666667)</f>
        <v>45572.66667</v>
      </c>
      <c r="E194" s="1">
        <f>IFERROR(__xludf.DUMMYFUNCTION("""COMPUTED_VALUE"""),1543.15)</f>
        <v>1543.15</v>
      </c>
      <c r="G194" s="2">
        <f>IFERROR(__xludf.DUMMYFUNCTION("""COMPUTED_VALUE"""),45572.66666666667)</f>
        <v>45572.66667</v>
      </c>
      <c r="H194" s="1">
        <f>IFERROR(__xludf.DUMMYFUNCTION("""COMPUTED_VALUE"""),1513.2)</f>
        <v>1513.2</v>
      </c>
      <c r="J194" s="2">
        <f>IFERROR(__xludf.DUMMYFUNCTION("""COMPUTED_VALUE"""),45572.66666666667)</f>
        <v>45572.66667</v>
      </c>
      <c r="K194" s="1">
        <f>IFERROR(__xludf.DUMMYFUNCTION("""COMPUTED_VALUE"""),1534.93)</f>
        <v>1534.93</v>
      </c>
      <c r="M194" s="2">
        <f>IFERROR(__xludf.DUMMYFUNCTION("""COMPUTED_VALUE"""),45572.66666666667)</f>
        <v>45572.66667</v>
      </c>
      <c r="N194" s="1">
        <f>IFERROR(__xludf.DUMMYFUNCTION("""COMPUTED_VALUE"""),9036780.0)</f>
        <v>9036780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IFERROR(__xludf.DUMMYFUNCTION("""COMPUTED_VALUE"""),1541.39)</f>
        <v>1541.39</v>
      </c>
      <c r="D195" s="2">
        <f>IFERROR(__xludf.DUMMYFUNCTION("""COMPUTED_VALUE"""),45573.66666666667)</f>
        <v>45573.66667</v>
      </c>
      <c r="E195" s="1">
        <f>IFERROR(__xludf.DUMMYFUNCTION("""COMPUTED_VALUE"""),1547.89)</f>
        <v>1547.89</v>
      </c>
      <c r="G195" s="2">
        <f>IFERROR(__xludf.DUMMYFUNCTION("""COMPUTED_VALUE"""),45573.66666666667)</f>
        <v>45573.66667</v>
      </c>
      <c r="H195" s="1">
        <f>IFERROR(__xludf.DUMMYFUNCTION("""COMPUTED_VALUE"""),1533.5)</f>
        <v>1533.5</v>
      </c>
      <c r="J195" s="2">
        <f>IFERROR(__xludf.DUMMYFUNCTION("""COMPUTED_VALUE"""),45573.66666666667)</f>
        <v>45573.66667</v>
      </c>
      <c r="K195" s="1">
        <f>IFERROR(__xludf.DUMMYFUNCTION("""COMPUTED_VALUE"""),1533.69)</f>
        <v>1533.69</v>
      </c>
      <c r="M195" s="2">
        <f>IFERROR(__xludf.DUMMYFUNCTION("""COMPUTED_VALUE"""),45573.66666666667)</f>
        <v>45573.66667</v>
      </c>
      <c r="N195" s="1">
        <f>IFERROR(__xludf.DUMMYFUNCTION("""COMPUTED_VALUE"""),1.3299371E7)</f>
        <v>13299371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IFERROR(__xludf.DUMMYFUNCTION("""COMPUTED_VALUE"""),1538.25)</f>
        <v>1538.25</v>
      </c>
      <c r="D196" s="2">
        <f>IFERROR(__xludf.DUMMYFUNCTION("""COMPUTED_VALUE"""),45574.66666666667)</f>
        <v>45574.66667</v>
      </c>
      <c r="E196" s="1">
        <f>IFERROR(__xludf.DUMMYFUNCTION("""COMPUTED_VALUE"""),1545.42)</f>
        <v>1545.42</v>
      </c>
      <c r="G196" s="2">
        <f>IFERROR(__xludf.DUMMYFUNCTION("""COMPUTED_VALUE"""),45574.66666666667)</f>
        <v>45574.66667</v>
      </c>
      <c r="H196" s="1">
        <f>IFERROR(__xludf.DUMMYFUNCTION("""COMPUTED_VALUE"""),1530.72)</f>
        <v>1530.72</v>
      </c>
      <c r="J196" s="2">
        <f>IFERROR(__xludf.DUMMYFUNCTION("""COMPUTED_VALUE"""),45574.66666666667)</f>
        <v>45574.66667</v>
      </c>
      <c r="K196" s="1">
        <f>IFERROR(__xludf.DUMMYFUNCTION("""COMPUTED_VALUE"""),1540.36)</f>
        <v>1540.36</v>
      </c>
      <c r="M196" s="2">
        <f>IFERROR(__xludf.DUMMYFUNCTION("""COMPUTED_VALUE"""),45574.66666666667)</f>
        <v>45574.66667</v>
      </c>
      <c r="N196" s="1">
        <f>IFERROR(__xludf.DUMMYFUNCTION("""COMPUTED_VALUE"""),1.0004693E7)</f>
        <v>10004693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IFERROR(__xludf.DUMMYFUNCTION("""COMPUTED_VALUE"""),1530.93)</f>
        <v>1530.93</v>
      </c>
      <c r="D197" s="2">
        <f>IFERROR(__xludf.DUMMYFUNCTION("""COMPUTED_VALUE"""),45575.66666666667)</f>
        <v>45575.66667</v>
      </c>
      <c r="E197" s="1">
        <f>IFERROR(__xludf.DUMMYFUNCTION("""COMPUTED_VALUE"""),1533.71)</f>
        <v>1533.71</v>
      </c>
      <c r="G197" s="2">
        <f>IFERROR(__xludf.DUMMYFUNCTION("""COMPUTED_VALUE"""),45575.66666666667)</f>
        <v>45575.66667</v>
      </c>
      <c r="H197" s="1">
        <f>IFERROR(__xludf.DUMMYFUNCTION("""COMPUTED_VALUE"""),1515.17)</f>
        <v>1515.17</v>
      </c>
      <c r="J197" s="2">
        <f>IFERROR(__xludf.DUMMYFUNCTION("""COMPUTED_VALUE"""),45575.66666666667)</f>
        <v>45575.66667</v>
      </c>
      <c r="K197" s="1">
        <f>IFERROR(__xludf.DUMMYFUNCTION("""COMPUTED_VALUE"""),1529.93)</f>
        <v>1529.93</v>
      </c>
      <c r="M197" s="2">
        <f>IFERROR(__xludf.DUMMYFUNCTION("""COMPUTED_VALUE"""),45575.66666666667)</f>
        <v>45575.66667</v>
      </c>
      <c r="N197" s="1">
        <f>IFERROR(__xludf.DUMMYFUNCTION("""COMPUTED_VALUE"""),4.2240282E7)</f>
        <v>42240282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IFERROR(__xludf.DUMMYFUNCTION("""COMPUTED_VALUE"""),1528.46)</f>
        <v>1528.46</v>
      </c>
      <c r="D198" s="2">
        <f>IFERROR(__xludf.DUMMYFUNCTION("""COMPUTED_VALUE"""),45576.66666666667)</f>
        <v>45576.66667</v>
      </c>
      <c r="E198" s="1">
        <f>IFERROR(__xludf.DUMMYFUNCTION("""COMPUTED_VALUE"""),1553.62)</f>
        <v>1553.62</v>
      </c>
      <c r="G198" s="2">
        <f>IFERROR(__xludf.DUMMYFUNCTION("""COMPUTED_VALUE"""),45576.66666666667)</f>
        <v>45576.66667</v>
      </c>
      <c r="H198" s="1">
        <f>IFERROR(__xludf.DUMMYFUNCTION("""COMPUTED_VALUE"""),1523.09)</f>
        <v>1523.09</v>
      </c>
      <c r="J198" s="2">
        <f>IFERROR(__xludf.DUMMYFUNCTION("""COMPUTED_VALUE"""),45576.66666666667)</f>
        <v>45576.66667</v>
      </c>
      <c r="K198" s="1">
        <f>IFERROR(__xludf.DUMMYFUNCTION("""COMPUTED_VALUE"""),1552.25)</f>
        <v>1552.25</v>
      </c>
      <c r="M198" s="2">
        <f>IFERROR(__xludf.DUMMYFUNCTION("""COMPUTED_VALUE"""),45576.66666666667)</f>
        <v>45576.66667</v>
      </c>
      <c r="N198" s="1">
        <f>IFERROR(__xludf.DUMMYFUNCTION("""COMPUTED_VALUE"""),9727303.0)</f>
        <v>9727303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IFERROR(__xludf.DUMMYFUNCTION("""COMPUTED_VALUE"""),1551.73)</f>
        <v>1551.73</v>
      </c>
      <c r="D199" s="2">
        <f>IFERROR(__xludf.DUMMYFUNCTION("""COMPUTED_VALUE"""),45579.66666666667)</f>
        <v>45579.66667</v>
      </c>
      <c r="E199" s="1">
        <f>IFERROR(__xludf.DUMMYFUNCTION("""COMPUTED_VALUE"""),1565.76)</f>
        <v>1565.76</v>
      </c>
      <c r="G199" s="2">
        <f>IFERROR(__xludf.DUMMYFUNCTION("""COMPUTED_VALUE"""),45579.66666666667)</f>
        <v>45579.66667</v>
      </c>
      <c r="H199" s="1">
        <f>IFERROR(__xludf.DUMMYFUNCTION("""COMPUTED_VALUE"""),1551.73)</f>
        <v>1551.73</v>
      </c>
      <c r="J199" s="2">
        <f>IFERROR(__xludf.DUMMYFUNCTION("""COMPUTED_VALUE"""),45579.66666666667)</f>
        <v>45579.66667</v>
      </c>
      <c r="K199" s="1">
        <f>IFERROR(__xludf.DUMMYFUNCTION("""COMPUTED_VALUE"""),1559.99)</f>
        <v>1559.99</v>
      </c>
      <c r="M199" s="2">
        <f>IFERROR(__xludf.DUMMYFUNCTION("""COMPUTED_VALUE"""),45579.66666666667)</f>
        <v>45579.66667</v>
      </c>
      <c r="N199" s="1">
        <f>IFERROR(__xludf.DUMMYFUNCTION("""COMPUTED_VALUE"""),8926508.0)</f>
        <v>8926508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IFERROR(__xludf.DUMMYFUNCTION("""COMPUTED_VALUE"""),1559.5)</f>
        <v>1559.5</v>
      </c>
      <c r="D200" s="2">
        <f>IFERROR(__xludf.DUMMYFUNCTION("""COMPUTED_VALUE"""),45580.66666666667)</f>
        <v>45580.66667</v>
      </c>
      <c r="E200" s="1">
        <f>IFERROR(__xludf.DUMMYFUNCTION("""COMPUTED_VALUE"""),1563.47)</f>
        <v>1563.47</v>
      </c>
      <c r="G200" s="2">
        <f>IFERROR(__xludf.DUMMYFUNCTION("""COMPUTED_VALUE"""),45580.66666666667)</f>
        <v>45580.66667</v>
      </c>
      <c r="H200" s="1">
        <f>IFERROR(__xludf.DUMMYFUNCTION("""COMPUTED_VALUE"""),1537.56)</f>
        <v>1537.56</v>
      </c>
      <c r="J200" s="2">
        <f>IFERROR(__xludf.DUMMYFUNCTION("""COMPUTED_VALUE"""),45580.66666666667)</f>
        <v>45580.66667</v>
      </c>
      <c r="K200" s="1">
        <f>IFERROR(__xludf.DUMMYFUNCTION("""COMPUTED_VALUE"""),1543.14)</f>
        <v>1543.14</v>
      </c>
      <c r="M200" s="2">
        <f>IFERROR(__xludf.DUMMYFUNCTION("""COMPUTED_VALUE"""),45580.66666666667)</f>
        <v>45580.66667</v>
      </c>
      <c r="N200" s="1">
        <f>IFERROR(__xludf.DUMMYFUNCTION("""COMPUTED_VALUE"""),1.1764117E7)</f>
        <v>11764117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IFERROR(__xludf.DUMMYFUNCTION("""COMPUTED_VALUE"""),1552.01)</f>
        <v>1552.01</v>
      </c>
      <c r="D201" s="2">
        <f>IFERROR(__xludf.DUMMYFUNCTION("""COMPUTED_VALUE"""),45581.66666666667)</f>
        <v>45581.66667</v>
      </c>
      <c r="E201" s="1">
        <f>IFERROR(__xludf.DUMMYFUNCTION("""COMPUTED_VALUE"""),1581.05)</f>
        <v>1581.05</v>
      </c>
      <c r="G201" s="2">
        <f>IFERROR(__xludf.DUMMYFUNCTION("""COMPUTED_VALUE"""),45581.66666666667)</f>
        <v>45581.66667</v>
      </c>
      <c r="H201" s="1">
        <f>IFERROR(__xludf.DUMMYFUNCTION("""COMPUTED_VALUE"""),1551.5)</f>
        <v>1551.5</v>
      </c>
      <c r="J201" s="2">
        <f>IFERROR(__xludf.DUMMYFUNCTION("""COMPUTED_VALUE"""),45581.66666666667)</f>
        <v>45581.66667</v>
      </c>
      <c r="K201" s="1">
        <f>IFERROR(__xludf.DUMMYFUNCTION("""COMPUTED_VALUE"""),1573.01)</f>
        <v>1573.01</v>
      </c>
      <c r="M201" s="2">
        <f>IFERROR(__xludf.DUMMYFUNCTION("""COMPUTED_VALUE"""),45581.66666666667)</f>
        <v>45581.66667</v>
      </c>
      <c r="N201" s="1">
        <f>IFERROR(__xludf.DUMMYFUNCTION("""COMPUTED_VALUE"""),1.5224904E7)</f>
        <v>15224904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IFERROR(__xludf.DUMMYFUNCTION("""COMPUTED_VALUE"""),1575.32)</f>
        <v>1575.32</v>
      </c>
      <c r="D202" s="2">
        <f>IFERROR(__xludf.DUMMYFUNCTION("""COMPUTED_VALUE"""),45582.66666666667)</f>
        <v>45582.66667</v>
      </c>
      <c r="E202" s="1">
        <f>IFERROR(__xludf.DUMMYFUNCTION("""COMPUTED_VALUE"""),1584.79)</f>
        <v>1584.79</v>
      </c>
      <c r="G202" s="2">
        <f>IFERROR(__xludf.DUMMYFUNCTION("""COMPUTED_VALUE"""),45582.66666666667)</f>
        <v>45582.66667</v>
      </c>
      <c r="H202" s="1">
        <f>IFERROR(__xludf.DUMMYFUNCTION("""COMPUTED_VALUE"""),1570.15)</f>
        <v>1570.15</v>
      </c>
      <c r="J202" s="2">
        <f>IFERROR(__xludf.DUMMYFUNCTION("""COMPUTED_VALUE"""),45582.66666666667)</f>
        <v>45582.66667</v>
      </c>
      <c r="K202" s="1">
        <f>IFERROR(__xludf.DUMMYFUNCTION("""COMPUTED_VALUE"""),1576.13)</f>
        <v>1576.13</v>
      </c>
      <c r="M202" s="2">
        <f>IFERROR(__xludf.DUMMYFUNCTION("""COMPUTED_VALUE"""),45582.66666666667)</f>
        <v>45582.66667</v>
      </c>
      <c r="N202" s="1">
        <f>IFERROR(__xludf.DUMMYFUNCTION("""COMPUTED_VALUE"""),1.0440258E7)</f>
        <v>10440258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IFERROR(__xludf.DUMMYFUNCTION("""COMPUTED_VALUE"""),1577.6)</f>
        <v>1577.6</v>
      </c>
      <c r="D203" s="2">
        <f>IFERROR(__xludf.DUMMYFUNCTION("""COMPUTED_VALUE"""),45583.66666666667)</f>
        <v>45583.66667</v>
      </c>
      <c r="E203" s="1">
        <f>IFERROR(__xludf.DUMMYFUNCTION("""COMPUTED_VALUE"""),1583.49)</f>
        <v>1583.49</v>
      </c>
      <c r="G203" s="2">
        <f>IFERROR(__xludf.DUMMYFUNCTION("""COMPUTED_VALUE"""),45583.66666666667)</f>
        <v>45583.66667</v>
      </c>
      <c r="H203" s="1">
        <f>IFERROR(__xludf.DUMMYFUNCTION("""COMPUTED_VALUE"""),1566.03)</f>
        <v>1566.03</v>
      </c>
      <c r="J203" s="2">
        <f>IFERROR(__xludf.DUMMYFUNCTION("""COMPUTED_VALUE"""),45583.66666666667)</f>
        <v>45583.66667</v>
      </c>
      <c r="K203" s="1">
        <f>IFERROR(__xludf.DUMMYFUNCTION("""COMPUTED_VALUE"""),1582.72)</f>
        <v>1582.72</v>
      </c>
      <c r="M203" s="2">
        <f>IFERROR(__xludf.DUMMYFUNCTION("""COMPUTED_VALUE"""),45583.66666666667)</f>
        <v>45583.66667</v>
      </c>
      <c r="N203" s="1">
        <f>IFERROR(__xludf.DUMMYFUNCTION("""COMPUTED_VALUE"""),1.2762755E7)</f>
        <v>12762755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IFERROR(__xludf.DUMMYFUNCTION("""COMPUTED_VALUE"""),1579.73)</f>
        <v>1579.73</v>
      </c>
      <c r="D204" s="2">
        <f>IFERROR(__xludf.DUMMYFUNCTION("""COMPUTED_VALUE"""),45586.66666666667)</f>
        <v>45586.66667</v>
      </c>
      <c r="E204" s="1">
        <f>IFERROR(__xludf.DUMMYFUNCTION("""COMPUTED_VALUE"""),1591.13)</f>
        <v>1591.13</v>
      </c>
      <c r="G204" s="2">
        <f>IFERROR(__xludf.DUMMYFUNCTION("""COMPUTED_VALUE"""),45586.66666666667)</f>
        <v>45586.66667</v>
      </c>
      <c r="H204" s="1">
        <f>IFERROR(__xludf.DUMMYFUNCTION("""COMPUTED_VALUE"""),1575.32)</f>
        <v>1575.32</v>
      </c>
      <c r="J204" s="2">
        <f>IFERROR(__xludf.DUMMYFUNCTION("""COMPUTED_VALUE"""),45586.66666666667)</f>
        <v>45586.66667</v>
      </c>
      <c r="K204" s="1">
        <f>IFERROR(__xludf.DUMMYFUNCTION("""COMPUTED_VALUE"""),1588.21)</f>
        <v>1588.21</v>
      </c>
      <c r="M204" s="2">
        <f>IFERROR(__xludf.DUMMYFUNCTION("""COMPUTED_VALUE"""),45586.66666666667)</f>
        <v>45586.66667</v>
      </c>
      <c r="N204" s="1">
        <f>IFERROR(__xludf.DUMMYFUNCTION("""COMPUTED_VALUE"""),9973694.0)</f>
        <v>9973694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IFERROR(__xludf.DUMMYFUNCTION("""COMPUTED_VALUE"""),1581.45)</f>
        <v>1581.45</v>
      </c>
      <c r="D205" s="2">
        <f>IFERROR(__xludf.DUMMYFUNCTION("""COMPUTED_VALUE"""),45587.66666666667)</f>
        <v>45587.66667</v>
      </c>
      <c r="E205" s="1">
        <f>IFERROR(__xludf.DUMMYFUNCTION("""COMPUTED_VALUE"""),1582.14)</f>
        <v>1582.14</v>
      </c>
      <c r="G205" s="2">
        <f>IFERROR(__xludf.DUMMYFUNCTION("""COMPUTED_VALUE"""),45587.66666666667)</f>
        <v>45587.66667</v>
      </c>
      <c r="H205" s="1">
        <f>IFERROR(__xludf.DUMMYFUNCTION("""COMPUTED_VALUE"""),1559.98)</f>
        <v>1559.98</v>
      </c>
      <c r="J205" s="2">
        <f>IFERROR(__xludf.DUMMYFUNCTION("""COMPUTED_VALUE"""),45587.66666666667)</f>
        <v>45587.66667</v>
      </c>
      <c r="K205" s="1">
        <f>IFERROR(__xludf.DUMMYFUNCTION("""COMPUTED_VALUE"""),1566.14)</f>
        <v>1566.14</v>
      </c>
      <c r="M205" s="2">
        <f>IFERROR(__xludf.DUMMYFUNCTION("""COMPUTED_VALUE"""),45587.66666666667)</f>
        <v>45587.66667</v>
      </c>
      <c r="N205" s="1">
        <f>IFERROR(__xludf.DUMMYFUNCTION("""COMPUTED_VALUE"""),9026557.0)</f>
        <v>9026557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IFERROR(__xludf.DUMMYFUNCTION("""COMPUTED_VALUE"""),1563.44)</f>
        <v>1563.44</v>
      </c>
      <c r="D206" s="2">
        <f>IFERROR(__xludf.DUMMYFUNCTION("""COMPUTED_VALUE"""),45588.66666666667)</f>
        <v>45588.66667</v>
      </c>
      <c r="E206" s="1">
        <f>IFERROR(__xludf.DUMMYFUNCTION("""COMPUTED_VALUE"""),1576.53)</f>
        <v>1576.53</v>
      </c>
      <c r="G206" s="2">
        <f>IFERROR(__xludf.DUMMYFUNCTION("""COMPUTED_VALUE"""),45588.66666666667)</f>
        <v>45588.66667</v>
      </c>
      <c r="H206" s="1">
        <f>IFERROR(__xludf.DUMMYFUNCTION("""COMPUTED_VALUE"""),1542.62)</f>
        <v>1542.62</v>
      </c>
      <c r="J206" s="2">
        <f>IFERROR(__xludf.DUMMYFUNCTION("""COMPUTED_VALUE"""),45588.66666666667)</f>
        <v>45588.66667</v>
      </c>
      <c r="K206" s="1">
        <f>IFERROR(__xludf.DUMMYFUNCTION("""COMPUTED_VALUE"""),1553.76)</f>
        <v>1553.76</v>
      </c>
      <c r="M206" s="2">
        <f>IFERROR(__xludf.DUMMYFUNCTION("""COMPUTED_VALUE"""),45588.66666666667)</f>
        <v>45588.66667</v>
      </c>
      <c r="N206" s="1">
        <f>IFERROR(__xludf.DUMMYFUNCTION("""COMPUTED_VALUE"""),8470164.0)</f>
        <v>8470164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IFERROR(__xludf.DUMMYFUNCTION("""COMPUTED_VALUE"""),1554.72)</f>
        <v>1554.72</v>
      </c>
      <c r="D207" s="2">
        <f>IFERROR(__xludf.DUMMYFUNCTION("""COMPUTED_VALUE"""),45589.66666666667)</f>
        <v>45589.66667</v>
      </c>
      <c r="E207" s="1">
        <f>IFERROR(__xludf.DUMMYFUNCTION("""COMPUTED_VALUE"""),1559.66)</f>
        <v>1559.66</v>
      </c>
      <c r="G207" s="2">
        <f>IFERROR(__xludf.DUMMYFUNCTION("""COMPUTED_VALUE"""),45589.66666666667)</f>
        <v>45589.66667</v>
      </c>
      <c r="H207" s="1">
        <f>IFERROR(__xludf.DUMMYFUNCTION("""COMPUTED_VALUE"""),1544.95)</f>
        <v>1544.95</v>
      </c>
      <c r="J207" s="2">
        <f>IFERROR(__xludf.DUMMYFUNCTION("""COMPUTED_VALUE"""),45589.66666666667)</f>
        <v>45589.66667</v>
      </c>
      <c r="K207" s="1">
        <f>IFERROR(__xludf.DUMMYFUNCTION("""COMPUTED_VALUE"""),1558.3)</f>
        <v>1558.3</v>
      </c>
      <c r="M207" s="2">
        <f>IFERROR(__xludf.DUMMYFUNCTION("""COMPUTED_VALUE"""),45589.66666666667)</f>
        <v>45589.66667</v>
      </c>
      <c r="N207" s="1">
        <f>IFERROR(__xludf.DUMMYFUNCTION("""COMPUTED_VALUE"""),1.0012569E7)</f>
        <v>10012569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IFERROR(__xludf.DUMMYFUNCTION("""COMPUTED_VALUE"""),1560.1)</f>
        <v>1560.1</v>
      </c>
      <c r="D208" s="2">
        <f>IFERROR(__xludf.DUMMYFUNCTION("""COMPUTED_VALUE"""),45590.66666666667)</f>
        <v>45590.66667</v>
      </c>
      <c r="E208" s="1">
        <f>IFERROR(__xludf.DUMMYFUNCTION("""COMPUTED_VALUE"""),1561.4)</f>
        <v>1561.4</v>
      </c>
      <c r="G208" s="2">
        <f>IFERROR(__xludf.DUMMYFUNCTION("""COMPUTED_VALUE"""),45590.66666666667)</f>
        <v>45590.66667</v>
      </c>
      <c r="H208" s="1">
        <f>IFERROR(__xludf.DUMMYFUNCTION("""COMPUTED_VALUE"""),1514.1)</f>
        <v>1514.1</v>
      </c>
      <c r="J208" s="2">
        <f>IFERROR(__xludf.DUMMYFUNCTION("""COMPUTED_VALUE"""),45590.66666666667)</f>
        <v>45590.66667</v>
      </c>
      <c r="K208" s="1">
        <f>IFERROR(__xludf.DUMMYFUNCTION("""COMPUTED_VALUE"""),1526.6)</f>
        <v>1526.6</v>
      </c>
      <c r="M208" s="2">
        <f>IFERROR(__xludf.DUMMYFUNCTION("""COMPUTED_VALUE"""),45590.66666666667)</f>
        <v>45590.66667</v>
      </c>
      <c r="N208" s="1">
        <f>IFERROR(__xludf.DUMMYFUNCTION("""COMPUTED_VALUE"""),1.2184992E7)</f>
        <v>12184992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IFERROR(__xludf.DUMMYFUNCTION("""COMPUTED_VALUE"""),1529.29)</f>
        <v>1529.29</v>
      </c>
      <c r="D209" s="2">
        <f>IFERROR(__xludf.DUMMYFUNCTION("""COMPUTED_VALUE"""),45593.66666666667)</f>
        <v>45593.66667</v>
      </c>
      <c r="E209" s="1">
        <f>IFERROR(__xludf.DUMMYFUNCTION("""COMPUTED_VALUE"""),1559.37)</f>
        <v>1559.37</v>
      </c>
      <c r="G209" s="2">
        <f>IFERROR(__xludf.DUMMYFUNCTION("""COMPUTED_VALUE"""),45593.66666666667)</f>
        <v>45593.66667</v>
      </c>
      <c r="H209" s="1">
        <f>IFERROR(__xludf.DUMMYFUNCTION("""COMPUTED_VALUE"""),1529.29)</f>
        <v>1529.29</v>
      </c>
      <c r="J209" s="2">
        <f>IFERROR(__xludf.DUMMYFUNCTION("""COMPUTED_VALUE"""),45593.66666666667)</f>
        <v>45593.66667</v>
      </c>
      <c r="K209" s="1">
        <f>IFERROR(__xludf.DUMMYFUNCTION("""COMPUTED_VALUE"""),1555.76)</f>
        <v>1555.76</v>
      </c>
      <c r="M209" s="2">
        <f>IFERROR(__xludf.DUMMYFUNCTION("""COMPUTED_VALUE"""),45593.66666666667)</f>
        <v>45593.66667</v>
      </c>
      <c r="N209" s="1">
        <f>IFERROR(__xludf.DUMMYFUNCTION("""COMPUTED_VALUE"""),1.2223288E7)</f>
        <v>12223288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IFERROR(__xludf.DUMMYFUNCTION("""COMPUTED_VALUE"""),1549.96)</f>
        <v>1549.96</v>
      </c>
      <c r="D210" s="2">
        <f>IFERROR(__xludf.DUMMYFUNCTION("""COMPUTED_VALUE"""),45594.66666666667)</f>
        <v>45594.66667</v>
      </c>
      <c r="E210" s="1">
        <f>IFERROR(__xludf.DUMMYFUNCTION("""COMPUTED_VALUE"""),1564.09)</f>
        <v>1564.09</v>
      </c>
      <c r="G210" s="2">
        <f>IFERROR(__xludf.DUMMYFUNCTION("""COMPUTED_VALUE"""),45594.66666666667)</f>
        <v>45594.66667</v>
      </c>
      <c r="H210" s="1">
        <f>IFERROR(__xludf.DUMMYFUNCTION("""COMPUTED_VALUE"""),1541.86)</f>
        <v>1541.86</v>
      </c>
      <c r="J210" s="2">
        <f>IFERROR(__xludf.DUMMYFUNCTION("""COMPUTED_VALUE"""),45594.66666666667)</f>
        <v>45594.66667</v>
      </c>
      <c r="K210" s="1">
        <f>IFERROR(__xludf.DUMMYFUNCTION("""COMPUTED_VALUE"""),1562.46)</f>
        <v>1562.46</v>
      </c>
      <c r="M210" s="2">
        <f>IFERROR(__xludf.DUMMYFUNCTION("""COMPUTED_VALUE"""),45594.66666666667)</f>
        <v>45594.66667</v>
      </c>
      <c r="N210" s="1">
        <f>IFERROR(__xludf.DUMMYFUNCTION("""COMPUTED_VALUE"""),1.0116391E7)</f>
        <v>10116391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IFERROR(__xludf.DUMMYFUNCTION("""COMPUTED_VALUE"""),1558.64)</f>
        <v>1558.64</v>
      </c>
      <c r="D211" s="2">
        <f>IFERROR(__xludf.DUMMYFUNCTION("""COMPUTED_VALUE"""),45595.66666666667)</f>
        <v>45595.66667</v>
      </c>
      <c r="E211" s="1">
        <f>IFERROR(__xludf.DUMMYFUNCTION("""COMPUTED_VALUE"""),1573.22)</f>
        <v>1573.22</v>
      </c>
      <c r="G211" s="2">
        <f>IFERROR(__xludf.DUMMYFUNCTION("""COMPUTED_VALUE"""),45595.66666666667)</f>
        <v>45595.66667</v>
      </c>
      <c r="H211" s="1">
        <f>IFERROR(__xludf.DUMMYFUNCTION("""COMPUTED_VALUE"""),1546.59)</f>
        <v>1546.59</v>
      </c>
      <c r="J211" s="2">
        <f>IFERROR(__xludf.DUMMYFUNCTION("""COMPUTED_VALUE"""),45595.66666666667)</f>
        <v>45595.66667</v>
      </c>
      <c r="K211" s="1">
        <f>IFERROR(__xludf.DUMMYFUNCTION("""COMPUTED_VALUE"""),1547.08)</f>
        <v>1547.08</v>
      </c>
      <c r="M211" s="2">
        <f>IFERROR(__xludf.DUMMYFUNCTION("""COMPUTED_VALUE"""),45595.66666666667)</f>
        <v>45595.66667</v>
      </c>
      <c r="N211" s="1">
        <f>IFERROR(__xludf.DUMMYFUNCTION("""COMPUTED_VALUE"""),1.0440869E7)</f>
        <v>10440869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IFERROR(__xludf.DUMMYFUNCTION("""COMPUTED_VALUE"""),1518.21)</f>
        <v>1518.21</v>
      </c>
      <c r="D212" s="2">
        <f>IFERROR(__xludf.DUMMYFUNCTION("""COMPUTED_VALUE"""),45596.66666666667)</f>
        <v>45596.66667</v>
      </c>
      <c r="E212" s="1">
        <f>IFERROR(__xludf.DUMMYFUNCTION("""COMPUTED_VALUE"""),1542.51)</f>
        <v>1542.51</v>
      </c>
      <c r="G212" s="2">
        <f>IFERROR(__xludf.DUMMYFUNCTION("""COMPUTED_VALUE"""),45596.66666666667)</f>
        <v>45596.66667</v>
      </c>
      <c r="H212" s="1">
        <f>IFERROR(__xludf.DUMMYFUNCTION("""COMPUTED_VALUE"""),1504.59)</f>
        <v>1504.59</v>
      </c>
      <c r="J212" s="2">
        <f>IFERROR(__xludf.DUMMYFUNCTION("""COMPUTED_VALUE"""),45596.66666666667)</f>
        <v>45596.66667</v>
      </c>
      <c r="K212" s="1">
        <f>IFERROR(__xludf.DUMMYFUNCTION("""COMPUTED_VALUE"""),1527.38)</f>
        <v>1527.38</v>
      </c>
      <c r="M212" s="2">
        <f>IFERROR(__xludf.DUMMYFUNCTION("""COMPUTED_VALUE"""),45596.66666666667)</f>
        <v>45596.66667</v>
      </c>
      <c r="N212" s="1">
        <f>IFERROR(__xludf.DUMMYFUNCTION("""COMPUTED_VALUE"""),2.5570737E7)</f>
        <v>25570737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IFERROR(__xludf.DUMMYFUNCTION("""COMPUTED_VALUE"""),1544.52)</f>
        <v>1544.52</v>
      </c>
      <c r="D213" s="2">
        <f>IFERROR(__xludf.DUMMYFUNCTION("""COMPUTED_VALUE"""),45597.66666666667)</f>
        <v>45597.66667</v>
      </c>
      <c r="E213" s="1">
        <f>IFERROR(__xludf.DUMMYFUNCTION("""COMPUTED_VALUE"""),1569.44)</f>
        <v>1569.44</v>
      </c>
      <c r="G213" s="2">
        <f>IFERROR(__xludf.DUMMYFUNCTION("""COMPUTED_VALUE"""),45597.66666666667)</f>
        <v>45597.66667</v>
      </c>
      <c r="H213" s="1">
        <f>IFERROR(__xludf.DUMMYFUNCTION("""COMPUTED_VALUE"""),1520.76)</f>
        <v>1520.76</v>
      </c>
      <c r="J213" s="2">
        <f>IFERROR(__xludf.DUMMYFUNCTION("""COMPUTED_VALUE"""),45597.66666666667)</f>
        <v>45597.66667</v>
      </c>
      <c r="K213" s="1">
        <f>IFERROR(__xludf.DUMMYFUNCTION("""COMPUTED_VALUE"""),1553.12)</f>
        <v>1553.12</v>
      </c>
      <c r="M213" s="2">
        <f>IFERROR(__xludf.DUMMYFUNCTION("""COMPUTED_VALUE"""),45597.66666666667)</f>
        <v>45597.66667</v>
      </c>
      <c r="N213" s="1">
        <f>IFERROR(__xludf.DUMMYFUNCTION("""COMPUTED_VALUE"""),2.8679764E7)</f>
        <v>28679764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IFERROR(__xludf.DUMMYFUNCTION("""COMPUTED_VALUE"""),1552.21)</f>
        <v>1552.21</v>
      </c>
      <c r="D214" s="2">
        <f>IFERROR(__xludf.DUMMYFUNCTION("""COMPUTED_VALUE"""),45600.66666666667)</f>
        <v>45600.66667</v>
      </c>
      <c r="E214" s="1">
        <f>IFERROR(__xludf.DUMMYFUNCTION("""COMPUTED_VALUE"""),1574.61)</f>
        <v>1574.61</v>
      </c>
      <c r="G214" s="2">
        <f>IFERROR(__xludf.DUMMYFUNCTION("""COMPUTED_VALUE"""),45600.66666666667)</f>
        <v>45600.66667</v>
      </c>
      <c r="H214" s="1">
        <f>IFERROR(__xludf.DUMMYFUNCTION("""COMPUTED_VALUE"""),1551.11)</f>
        <v>1551.11</v>
      </c>
      <c r="J214" s="2">
        <f>IFERROR(__xludf.DUMMYFUNCTION("""COMPUTED_VALUE"""),45600.66666666667)</f>
        <v>45600.66667</v>
      </c>
      <c r="K214" s="1">
        <f>IFERROR(__xludf.DUMMYFUNCTION("""COMPUTED_VALUE"""),1561.18)</f>
        <v>1561.18</v>
      </c>
      <c r="M214" s="2">
        <f>IFERROR(__xludf.DUMMYFUNCTION("""COMPUTED_VALUE"""),45600.66666666667)</f>
        <v>45600.66667</v>
      </c>
      <c r="N214" s="1">
        <f>IFERROR(__xludf.DUMMYFUNCTION("""COMPUTED_VALUE"""),1.301401E7)</f>
        <v>13014010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IFERROR(__xludf.DUMMYFUNCTION("""COMPUTED_VALUE"""),1568.48)</f>
        <v>1568.48</v>
      </c>
      <c r="D215" s="2">
        <f>IFERROR(__xludf.DUMMYFUNCTION("""COMPUTED_VALUE"""),45601.66666666667)</f>
        <v>45601.66667</v>
      </c>
      <c r="E215" s="1">
        <f>IFERROR(__xludf.DUMMYFUNCTION("""COMPUTED_VALUE"""),1608.93)</f>
        <v>1608.93</v>
      </c>
      <c r="G215" s="2">
        <f>IFERROR(__xludf.DUMMYFUNCTION("""COMPUTED_VALUE"""),45601.66666666667)</f>
        <v>45601.66667</v>
      </c>
      <c r="H215" s="1">
        <f>IFERROR(__xludf.DUMMYFUNCTION("""COMPUTED_VALUE"""),1566.48)</f>
        <v>1566.48</v>
      </c>
      <c r="J215" s="2">
        <f>IFERROR(__xludf.DUMMYFUNCTION("""COMPUTED_VALUE"""),45601.66666666667)</f>
        <v>45601.66667</v>
      </c>
      <c r="K215" s="1">
        <f>IFERROR(__xludf.DUMMYFUNCTION("""COMPUTED_VALUE"""),1605.7)</f>
        <v>1605.7</v>
      </c>
      <c r="M215" s="2">
        <f>IFERROR(__xludf.DUMMYFUNCTION("""COMPUTED_VALUE"""),45601.66666666667)</f>
        <v>45601.66667</v>
      </c>
      <c r="N215" s="1">
        <f>IFERROR(__xludf.DUMMYFUNCTION("""COMPUTED_VALUE"""),1.2612421E7)</f>
        <v>12612421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IFERROR(__xludf.DUMMYFUNCTION("""COMPUTED_VALUE"""),1608.91)</f>
        <v>1608.91</v>
      </c>
      <c r="D216" s="2">
        <f>IFERROR(__xludf.DUMMYFUNCTION("""COMPUTED_VALUE"""),45602.66666666667)</f>
        <v>45602.66667</v>
      </c>
      <c r="E216" s="1">
        <f>IFERROR(__xludf.DUMMYFUNCTION("""COMPUTED_VALUE"""),1664.36)</f>
        <v>1664.36</v>
      </c>
      <c r="G216" s="2">
        <f>IFERROR(__xludf.DUMMYFUNCTION("""COMPUTED_VALUE"""),45602.66666666667)</f>
        <v>45602.66667</v>
      </c>
      <c r="H216" s="1">
        <f>IFERROR(__xludf.DUMMYFUNCTION("""COMPUTED_VALUE"""),1608.91)</f>
        <v>1608.91</v>
      </c>
      <c r="J216" s="2">
        <f>IFERROR(__xludf.DUMMYFUNCTION("""COMPUTED_VALUE"""),45602.66666666667)</f>
        <v>45602.66667</v>
      </c>
      <c r="K216" s="1">
        <f>IFERROR(__xludf.DUMMYFUNCTION("""COMPUTED_VALUE"""),1657.79)</f>
        <v>1657.79</v>
      </c>
      <c r="M216" s="2">
        <f>IFERROR(__xludf.DUMMYFUNCTION("""COMPUTED_VALUE"""),45602.66666666667)</f>
        <v>45602.66667</v>
      </c>
      <c r="N216" s="1">
        <f>IFERROR(__xludf.DUMMYFUNCTION("""COMPUTED_VALUE"""),2.7282022E7)</f>
        <v>27282022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IFERROR(__xludf.DUMMYFUNCTION("""COMPUTED_VALUE"""),1658.94)</f>
        <v>1658.94</v>
      </c>
      <c r="D217" s="2">
        <f>IFERROR(__xludf.DUMMYFUNCTION("""COMPUTED_VALUE"""),45603.66666666667)</f>
        <v>45603.66667</v>
      </c>
      <c r="E217" s="1">
        <f>IFERROR(__xludf.DUMMYFUNCTION("""COMPUTED_VALUE"""),1683.64)</f>
        <v>1683.64</v>
      </c>
      <c r="G217" s="2">
        <f>IFERROR(__xludf.DUMMYFUNCTION("""COMPUTED_VALUE"""),45603.66666666667)</f>
        <v>45603.66667</v>
      </c>
      <c r="H217" s="1">
        <f>IFERROR(__xludf.DUMMYFUNCTION("""COMPUTED_VALUE"""),1654.8)</f>
        <v>1654.8</v>
      </c>
      <c r="J217" s="2">
        <f>IFERROR(__xludf.DUMMYFUNCTION("""COMPUTED_VALUE"""),45603.66666666667)</f>
        <v>45603.66667</v>
      </c>
      <c r="K217" s="1">
        <f>IFERROR(__xludf.DUMMYFUNCTION("""COMPUTED_VALUE"""),1675.94)</f>
        <v>1675.94</v>
      </c>
      <c r="M217" s="2">
        <f>IFERROR(__xludf.DUMMYFUNCTION("""COMPUTED_VALUE"""),45603.66666666667)</f>
        <v>45603.66667</v>
      </c>
      <c r="N217" s="1">
        <f>IFERROR(__xludf.DUMMYFUNCTION("""COMPUTED_VALUE"""),1.470337E7)</f>
        <v>14703370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IFERROR(__xludf.DUMMYFUNCTION("""COMPUTED_VALUE"""),1658.8)</f>
        <v>1658.8</v>
      </c>
      <c r="D218" s="2">
        <f>IFERROR(__xludf.DUMMYFUNCTION("""COMPUTED_VALUE"""),45604.66666666667)</f>
        <v>45604.66667</v>
      </c>
      <c r="E218" s="1">
        <f>IFERROR(__xludf.DUMMYFUNCTION("""COMPUTED_VALUE"""),1696.3)</f>
        <v>1696.3</v>
      </c>
      <c r="G218" s="2">
        <f>IFERROR(__xludf.DUMMYFUNCTION("""COMPUTED_VALUE"""),45604.66666666667)</f>
        <v>45604.66667</v>
      </c>
      <c r="H218" s="1">
        <f>IFERROR(__xludf.DUMMYFUNCTION("""COMPUTED_VALUE"""),1658.8)</f>
        <v>1658.8</v>
      </c>
      <c r="J218" s="2">
        <f>IFERROR(__xludf.DUMMYFUNCTION("""COMPUTED_VALUE"""),45604.66666666667)</f>
        <v>45604.66667</v>
      </c>
      <c r="K218" s="1">
        <f>IFERROR(__xludf.DUMMYFUNCTION("""COMPUTED_VALUE"""),1692.19)</f>
        <v>1692.19</v>
      </c>
      <c r="M218" s="2">
        <f>IFERROR(__xludf.DUMMYFUNCTION("""COMPUTED_VALUE"""),45604.66666666667)</f>
        <v>45604.66667</v>
      </c>
      <c r="N218" s="1">
        <f>IFERROR(__xludf.DUMMYFUNCTION("""COMPUTED_VALUE"""),2.3437657E7)</f>
        <v>23437657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IFERROR(__xludf.DUMMYFUNCTION("""COMPUTED_VALUE"""),1692.34)</f>
        <v>1692.34</v>
      </c>
      <c r="D219" s="2">
        <f>IFERROR(__xludf.DUMMYFUNCTION("""COMPUTED_VALUE"""),45607.66666666667)</f>
        <v>45607.66667</v>
      </c>
      <c r="E219" s="1">
        <f>IFERROR(__xludf.DUMMYFUNCTION("""COMPUTED_VALUE"""),1712.6)</f>
        <v>1712.6</v>
      </c>
      <c r="G219" s="2">
        <f>IFERROR(__xludf.DUMMYFUNCTION("""COMPUTED_VALUE"""),45607.66666666667)</f>
        <v>45607.66667</v>
      </c>
      <c r="H219" s="1">
        <f>IFERROR(__xludf.DUMMYFUNCTION("""COMPUTED_VALUE"""),1689.24)</f>
        <v>1689.24</v>
      </c>
      <c r="J219" s="2">
        <f>IFERROR(__xludf.DUMMYFUNCTION("""COMPUTED_VALUE"""),45607.66666666667)</f>
        <v>45607.66667</v>
      </c>
      <c r="K219" s="1">
        <f>IFERROR(__xludf.DUMMYFUNCTION("""COMPUTED_VALUE"""),1694.5)</f>
        <v>1694.5</v>
      </c>
      <c r="M219" s="2">
        <f>IFERROR(__xludf.DUMMYFUNCTION("""COMPUTED_VALUE"""),45607.66666666667)</f>
        <v>45607.66667</v>
      </c>
      <c r="N219" s="1">
        <f>IFERROR(__xludf.DUMMYFUNCTION("""COMPUTED_VALUE"""),1.3518203E7)</f>
        <v>13518203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IFERROR(__xludf.DUMMYFUNCTION("""COMPUTED_VALUE"""),1694.33)</f>
        <v>1694.33</v>
      </c>
      <c r="D220" s="2">
        <f>IFERROR(__xludf.DUMMYFUNCTION("""COMPUTED_VALUE"""),45608.66666666667)</f>
        <v>45608.66667</v>
      </c>
      <c r="E220" s="1">
        <f>IFERROR(__xludf.DUMMYFUNCTION("""COMPUTED_VALUE"""),1698.47)</f>
        <v>1698.47</v>
      </c>
      <c r="G220" s="2">
        <f>IFERROR(__xludf.DUMMYFUNCTION("""COMPUTED_VALUE"""),45608.66666666667)</f>
        <v>45608.66667</v>
      </c>
      <c r="H220" s="1">
        <f>IFERROR(__xludf.DUMMYFUNCTION("""COMPUTED_VALUE"""),1663.34)</f>
        <v>1663.34</v>
      </c>
      <c r="J220" s="2">
        <f>IFERROR(__xludf.DUMMYFUNCTION("""COMPUTED_VALUE"""),45608.66666666667)</f>
        <v>45608.66667</v>
      </c>
      <c r="K220" s="1">
        <f>IFERROR(__xludf.DUMMYFUNCTION("""COMPUTED_VALUE"""),1676.92)</f>
        <v>1676.92</v>
      </c>
      <c r="M220" s="2">
        <f>IFERROR(__xludf.DUMMYFUNCTION("""COMPUTED_VALUE"""),45608.66666666667)</f>
        <v>45608.66667</v>
      </c>
      <c r="N220" s="1">
        <f>IFERROR(__xludf.DUMMYFUNCTION("""COMPUTED_VALUE"""),1.2371558E7)</f>
        <v>12371558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IFERROR(__xludf.DUMMYFUNCTION("""COMPUTED_VALUE"""),1679.67)</f>
        <v>1679.67</v>
      </c>
      <c r="D221" s="2">
        <f>IFERROR(__xludf.DUMMYFUNCTION("""COMPUTED_VALUE"""),45609.66666666667)</f>
        <v>45609.66667</v>
      </c>
      <c r="E221" s="1">
        <f>IFERROR(__xludf.DUMMYFUNCTION("""COMPUTED_VALUE"""),1695.76)</f>
        <v>1695.76</v>
      </c>
      <c r="G221" s="2">
        <f>IFERROR(__xludf.DUMMYFUNCTION("""COMPUTED_VALUE"""),45609.66666666667)</f>
        <v>45609.66667</v>
      </c>
      <c r="H221" s="1">
        <f>IFERROR(__xludf.DUMMYFUNCTION("""COMPUTED_VALUE"""),1660.18)</f>
        <v>1660.18</v>
      </c>
      <c r="J221" s="2">
        <f>IFERROR(__xludf.DUMMYFUNCTION("""COMPUTED_VALUE"""),45609.66666666667)</f>
        <v>45609.66667</v>
      </c>
      <c r="K221" s="1">
        <f>IFERROR(__xludf.DUMMYFUNCTION("""COMPUTED_VALUE"""),1661.4)</f>
        <v>1661.4</v>
      </c>
      <c r="M221" s="2">
        <f>IFERROR(__xludf.DUMMYFUNCTION("""COMPUTED_VALUE"""),45609.66666666667)</f>
        <v>45609.66667</v>
      </c>
      <c r="N221" s="1">
        <f>IFERROR(__xludf.DUMMYFUNCTION("""COMPUTED_VALUE"""),1.211864E7)</f>
        <v>12118640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IFERROR(__xludf.DUMMYFUNCTION("""COMPUTED_VALUE"""),1661.55)</f>
        <v>1661.55</v>
      </c>
      <c r="D222" s="2">
        <f>IFERROR(__xludf.DUMMYFUNCTION("""COMPUTED_VALUE"""),45610.66666666667)</f>
        <v>45610.66667</v>
      </c>
      <c r="E222" s="1">
        <f>IFERROR(__xludf.DUMMYFUNCTION("""COMPUTED_VALUE"""),1664.09)</f>
        <v>1664.09</v>
      </c>
      <c r="G222" s="2">
        <f>IFERROR(__xludf.DUMMYFUNCTION("""COMPUTED_VALUE"""),45610.66666666667)</f>
        <v>45610.66667</v>
      </c>
      <c r="H222" s="1">
        <f>IFERROR(__xludf.DUMMYFUNCTION("""COMPUTED_VALUE"""),1631.79)</f>
        <v>1631.79</v>
      </c>
      <c r="J222" s="2">
        <f>IFERROR(__xludf.DUMMYFUNCTION("""COMPUTED_VALUE"""),45610.66666666667)</f>
        <v>45610.66667</v>
      </c>
      <c r="K222" s="1">
        <f>IFERROR(__xludf.DUMMYFUNCTION("""COMPUTED_VALUE"""),1636.81)</f>
        <v>1636.81</v>
      </c>
      <c r="M222" s="2">
        <f>IFERROR(__xludf.DUMMYFUNCTION("""COMPUTED_VALUE"""),45610.66666666667)</f>
        <v>45610.66667</v>
      </c>
      <c r="N222" s="1">
        <f>IFERROR(__xludf.DUMMYFUNCTION("""COMPUTED_VALUE"""),1.5216468E7)</f>
        <v>15216468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IFERROR(__xludf.DUMMYFUNCTION("""COMPUTED_VALUE"""),1635.8)</f>
        <v>1635.8</v>
      </c>
      <c r="D223" s="2">
        <f>IFERROR(__xludf.DUMMYFUNCTION("""COMPUTED_VALUE"""),45611.66666666667)</f>
        <v>45611.66667</v>
      </c>
      <c r="E223" s="1">
        <f>IFERROR(__xludf.DUMMYFUNCTION("""COMPUTED_VALUE"""),1644.81)</f>
        <v>1644.81</v>
      </c>
      <c r="G223" s="2">
        <f>IFERROR(__xludf.DUMMYFUNCTION("""COMPUTED_VALUE"""),45611.66666666667)</f>
        <v>45611.66667</v>
      </c>
      <c r="H223" s="1">
        <f>IFERROR(__xludf.DUMMYFUNCTION("""COMPUTED_VALUE"""),1627.12)</f>
        <v>1627.12</v>
      </c>
      <c r="J223" s="2">
        <f>IFERROR(__xludf.DUMMYFUNCTION("""COMPUTED_VALUE"""),45611.66666666667)</f>
        <v>45611.66667</v>
      </c>
      <c r="K223" s="1">
        <f>IFERROR(__xludf.DUMMYFUNCTION("""COMPUTED_VALUE"""),1634.59)</f>
        <v>1634.59</v>
      </c>
      <c r="M223" s="2">
        <f>IFERROR(__xludf.DUMMYFUNCTION("""COMPUTED_VALUE"""),45611.66666666667)</f>
        <v>45611.66667</v>
      </c>
      <c r="N223" s="1">
        <f>IFERROR(__xludf.DUMMYFUNCTION("""COMPUTED_VALUE"""),1.3019804E7)</f>
        <v>13019804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IFERROR(__xludf.DUMMYFUNCTION("""COMPUTED_VALUE"""),1634.71)</f>
        <v>1634.71</v>
      </c>
      <c r="D224" s="2">
        <f>IFERROR(__xludf.DUMMYFUNCTION("""COMPUTED_VALUE"""),45614.66666666667)</f>
        <v>45614.66667</v>
      </c>
      <c r="E224" s="1">
        <f>IFERROR(__xludf.DUMMYFUNCTION("""COMPUTED_VALUE"""),1669.19)</f>
        <v>1669.19</v>
      </c>
      <c r="G224" s="2">
        <f>IFERROR(__xludf.DUMMYFUNCTION("""COMPUTED_VALUE"""),45614.66666666667)</f>
        <v>45614.66667</v>
      </c>
      <c r="H224" s="1">
        <f>IFERROR(__xludf.DUMMYFUNCTION("""COMPUTED_VALUE"""),1634.71)</f>
        <v>1634.71</v>
      </c>
      <c r="J224" s="2">
        <f>IFERROR(__xludf.DUMMYFUNCTION("""COMPUTED_VALUE"""),45614.66666666667)</f>
        <v>45614.66667</v>
      </c>
      <c r="K224" s="1">
        <f>IFERROR(__xludf.DUMMYFUNCTION("""COMPUTED_VALUE"""),1659.18)</f>
        <v>1659.18</v>
      </c>
      <c r="M224" s="2">
        <f>IFERROR(__xludf.DUMMYFUNCTION("""COMPUTED_VALUE"""),45614.66666666667)</f>
        <v>45614.66667</v>
      </c>
      <c r="N224" s="1">
        <f>IFERROR(__xludf.DUMMYFUNCTION("""COMPUTED_VALUE"""),1.2448202E7)</f>
        <v>12448202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IFERROR(__xludf.DUMMYFUNCTION("""COMPUTED_VALUE"""),1654.73)</f>
        <v>1654.73</v>
      </c>
      <c r="D225" s="2">
        <f>IFERROR(__xludf.DUMMYFUNCTION("""COMPUTED_VALUE"""),45615.66666666667)</f>
        <v>45615.66667</v>
      </c>
      <c r="E225" s="1">
        <f>IFERROR(__xludf.DUMMYFUNCTION("""COMPUTED_VALUE"""),1685.34)</f>
        <v>1685.34</v>
      </c>
      <c r="G225" s="2">
        <f>IFERROR(__xludf.DUMMYFUNCTION("""COMPUTED_VALUE"""),45615.66666666667)</f>
        <v>45615.66667</v>
      </c>
      <c r="H225" s="1">
        <f>IFERROR(__xludf.DUMMYFUNCTION("""COMPUTED_VALUE"""),1641.07)</f>
        <v>1641.07</v>
      </c>
      <c r="J225" s="2">
        <f>IFERROR(__xludf.DUMMYFUNCTION("""COMPUTED_VALUE"""),45615.66666666667)</f>
        <v>45615.66667</v>
      </c>
      <c r="K225" s="1">
        <f>IFERROR(__xludf.DUMMYFUNCTION("""COMPUTED_VALUE"""),1682.53)</f>
        <v>1682.53</v>
      </c>
      <c r="M225" s="2">
        <f>IFERROR(__xludf.DUMMYFUNCTION("""COMPUTED_VALUE"""),45615.66666666667)</f>
        <v>45615.66667</v>
      </c>
      <c r="N225" s="1">
        <f>IFERROR(__xludf.DUMMYFUNCTION("""COMPUTED_VALUE"""),1.0100788E7)</f>
        <v>10100788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IFERROR(__xludf.DUMMYFUNCTION("""COMPUTED_VALUE"""),1685.98)</f>
        <v>1685.98</v>
      </c>
      <c r="D226" s="2">
        <f>IFERROR(__xludf.DUMMYFUNCTION("""COMPUTED_VALUE"""),45616.66666666667)</f>
        <v>45616.66667</v>
      </c>
      <c r="E226" s="1">
        <f>IFERROR(__xludf.DUMMYFUNCTION("""COMPUTED_VALUE"""),1692.81)</f>
        <v>1692.81</v>
      </c>
      <c r="G226" s="2">
        <f>IFERROR(__xludf.DUMMYFUNCTION("""COMPUTED_VALUE"""),45616.66666666667)</f>
        <v>45616.66667</v>
      </c>
      <c r="H226" s="1">
        <f>IFERROR(__xludf.DUMMYFUNCTION("""COMPUTED_VALUE"""),1665.41)</f>
        <v>1665.41</v>
      </c>
      <c r="J226" s="2">
        <f>IFERROR(__xludf.DUMMYFUNCTION("""COMPUTED_VALUE"""),45616.66666666667)</f>
        <v>45616.66667</v>
      </c>
      <c r="K226" s="1">
        <f>IFERROR(__xludf.DUMMYFUNCTION("""COMPUTED_VALUE"""),1686.08)</f>
        <v>1686.08</v>
      </c>
      <c r="M226" s="2">
        <f>IFERROR(__xludf.DUMMYFUNCTION("""COMPUTED_VALUE"""),45616.66666666667)</f>
        <v>45616.66667</v>
      </c>
      <c r="N226" s="1">
        <f>IFERROR(__xludf.DUMMYFUNCTION("""COMPUTED_VALUE"""),7851083.0)</f>
        <v>7851083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IFERROR(__xludf.DUMMYFUNCTION("""COMPUTED_VALUE"""),1699.2)</f>
        <v>1699.2</v>
      </c>
      <c r="D227" s="2">
        <f>IFERROR(__xludf.DUMMYFUNCTION("""COMPUTED_VALUE"""),45617.66666666667)</f>
        <v>45617.66667</v>
      </c>
      <c r="E227" s="1">
        <f>IFERROR(__xludf.DUMMYFUNCTION("""COMPUTED_VALUE"""),1733.92)</f>
        <v>1733.92</v>
      </c>
      <c r="G227" s="2">
        <f>IFERROR(__xludf.DUMMYFUNCTION("""COMPUTED_VALUE"""),45617.66666666667)</f>
        <v>45617.66667</v>
      </c>
      <c r="H227" s="1">
        <f>IFERROR(__xludf.DUMMYFUNCTION("""COMPUTED_VALUE"""),1696.19)</f>
        <v>1696.19</v>
      </c>
      <c r="J227" s="2">
        <f>IFERROR(__xludf.DUMMYFUNCTION("""COMPUTED_VALUE"""),45617.66666666667)</f>
        <v>45617.66667</v>
      </c>
      <c r="K227" s="1">
        <f>IFERROR(__xludf.DUMMYFUNCTION("""COMPUTED_VALUE"""),1726.36)</f>
        <v>1726.36</v>
      </c>
      <c r="M227" s="2">
        <f>IFERROR(__xludf.DUMMYFUNCTION("""COMPUTED_VALUE"""),45617.66666666667)</f>
        <v>45617.66667</v>
      </c>
      <c r="N227" s="1">
        <f>IFERROR(__xludf.DUMMYFUNCTION("""COMPUTED_VALUE"""),1.113296E7)</f>
        <v>11132960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IFERROR(__xludf.DUMMYFUNCTION("""COMPUTED_VALUE"""),1726.51)</f>
        <v>1726.51</v>
      </c>
      <c r="D228" s="2">
        <f>IFERROR(__xludf.DUMMYFUNCTION("""COMPUTED_VALUE"""),45618.66666666667)</f>
        <v>45618.66667</v>
      </c>
      <c r="E228" s="1">
        <f>IFERROR(__xludf.DUMMYFUNCTION("""COMPUTED_VALUE"""),1739.66)</f>
        <v>1739.66</v>
      </c>
      <c r="G228" s="2">
        <f>IFERROR(__xludf.DUMMYFUNCTION("""COMPUTED_VALUE"""),45618.66666666667)</f>
        <v>45618.66667</v>
      </c>
      <c r="H228" s="1">
        <f>IFERROR(__xludf.DUMMYFUNCTION("""COMPUTED_VALUE"""),1706.03)</f>
        <v>1706.03</v>
      </c>
      <c r="J228" s="2">
        <f>IFERROR(__xludf.DUMMYFUNCTION("""COMPUTED_VALUE"""),45618.66666666667)</f>
        <v>45618.66667</v>
      </c>
      <c r="K228" s="1">
        <f>IFERROR(__xludf.DUMMYFUNCTION("""COMPUTED_VALUE"""),1729.29)</f>
        <v>1729.29</v>
      </c>
      <c r="M228" s="2">
        <f>IFERROR(__xludf.DUMMYFUNCTION("""COMPUTED_VALUE"""),45618.66666666667)</f>
        <v>45618.66667</v>
      </c>
      <c r="N228" s="1">
        <f>IFERROR(__xludf.DUMMYFUNCTION("""COMPUTED_VALUE"""),1.1020746E7)</f>
        <v>11020746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IFERROR(__xludf.DUMMYFUNCTION("""COMPUTED_VALUE"""),1733.76)</f>
        <v>1733.76</v>
      </c>
      <c r="D229" s="2">
        <f>IFERROR(__xludf.DUMMYFUNCTION("""COMPUTED_VALUE"""),45621.66666666667)</f>
        <v>45621.66667</v>
      </c>
      <c r="E229" s="1">
        <f>IFERROR(__xludf.DUMMYFUNCTION("""COMPUTED_VALUE"""),1752.74)</f>
        <v>1752.74</v>
      </c>
      <c r="G229" s="2">
        <f>IFERROR(__xludf.DUMMYFUNCTION("""COMPUTED_VALUE"""),45621.66666666667)</f>
        <v>45621.66667</v>
      </c>
      <c r="H229" s="1">
        <f>IFERROR(__xludf.DUMMYFUNCTION("""COMPUTED_VALUE"""),1726.8)</f>
        <v>1726.8</v>
      </c>
      <c r="J229" s="2">
        <f>IFERROR(__xludf.DUMMYFUNCTION("""COMPUTED_VALUE"""),45621.66666666667)</f>
        <v>45621.66667</v>
      </c>
      <c r="K229" s="1">
        <f>IFERROR(__xludf.DUMMYFUNCTION("""COMPUTED_VALUE"""),1747.68)</f>
        <v>1747.68</v>
      </c>
      <c r="M229" s="2">
        <f>IFERROR(__xludf.DUMMYFUNCTION("""COMPUTED_VALUE"""),45621.66666666667)</f>
        <v>45621.66667</v>
      </c>
      <c r="N229" s="1">
        <f>IFERROR(__xludf.DUMMYFUNCTION("""COMPUTED_VALUE"""),1.4546579E7)</f>
        <v>14546579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IFERROR(__xludf.DUMMYFUNCTION("""COMPUTED_VALUE"""),1753.69)</f>
        <v>1753.69</v>
      </c>
      <c r="D230" s="2">
        <f>IFERROR(__xludf.DUMMYFUNCTION("""COMPUTED_VALUE"""),45622.66666666667)</f>
        <v>45622.66667</v>
      </c>
      <c r="E230" s="1">
        <f>IFERROR(__xludf.DUMMYFUNCTION("""COMPUTED_VALUE"""),1773.92)</f>
        <v>1773.92</v>
      </c>
      <c r="G230" s="2">
        <f>IFERROR(__xludf.DUMMYFUNCTION("""COMPUTED_VALUE"""),45622.66666666667)</f>
        <v>45622.66667</v>
      </c>
      <c r="H230" s="1">
        <f>IFERROR(__xludf.DUMMYFUNCTION("""COMPUTED_VALUE"""),1741.52)</f>
        <v>1741.52</v>
      </c>
      <c r="J230" s="2">
        <f>IFERROR(__xludf.DUMMYFUNCTION("""COMPUTED_VALUE"""),45622.66666666667)</f>
        <v>45622.66667</v>
      </c>
      <c r="K230" s="1">
        <f>IFERROR(__xludf.DUMMYFUNCTION("""COMPUTED_VALUE"""),1761.21)</f>
        <v>1761.21</v>
      </c>
      <c r="M230" s="2">
        <f>IFERROR(__xludf.DUMMYFUNCTION("""COMPUTED_VALUE"""),45622.66666666667)</f>
        <v>45622.66667</v>
      </c>
      <c r="N230" s="1">
        <f>IFERROR(__xludf.DUMMYFUNCTION("""COMPUTED_VALUE"""),8493203.0)</f>
        <v>8493203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IFERROR(__xludf.DUMMYFUNCTION("""COMPUTED_VALUE"""),1764.7)</f>
        <v>1764.7</v>
      </c>
      <c r="D231" s="2">
        <f>IFERROR(__xludf.DUMMYFUNCTION("""COMPUTED_VALUE"""),45623.66666666667)</f>
        <v>45623.66667</v>
      </c>
      <c r="E231" s="1">
        <f>IFERROR(__xludf.DUMMYFUNCTION("""COMPUTED_VALUE"""),1774.77)</f>
        <v>1774.77</v>
      </c>
      <c r="G231" s="2">
        <f>IFERROR(__xludf.DUMMYFUNCTION("""COMPUTED_VALUE"""),45623.66666666667)</f>
        <v>45623.66667</v>
      </c>
      <c r="H231" s="1">
        <f>IFERROR(__xludf.DUMMYFUNCTION("""COMPUTED_VALUE"""),1732.75)</f>
        <v>1732.75</v>
      </c>
      <c r="J231" s="2">
        <f>IFERROR(__xludf.DUMMYFUNCTION("""COMPUTED_VALUE"""),45623.66666666667)</f>
        <v>45623.66667</v>
      </c>
      <c r="K231" s="1">
        <f>IFERROR(__xludf.DUMMYFUNCTION("""COMPUTED_VALUE"""),1741.45)</f>
        <v>1741.45</v>
      </c>
      <c r="M231" s="2">
        <f>IFERROR(__xludf.DUMMYFUNCTION("""COMPUTED_VALUE"""),45623.66666666667)</f>
        <v>45623.66667</v>
      </c>
      <c r="N231" s="1">
        <f>IFERROR(__xludf.DUMMYFUNCTION("""COMPUTED_VALUE"""),7764415.0)</f>
        <v>7764415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IFERROR(__xludf.DUMMYFUNCTION("""COMPUTED_VALUE"""),1745.26)</f>
        <v>1745.26</v>
      </c>
      <c r="D232" s="2">
        <f>IFERROR(__xludf.DUMMYFUNCTION("""COMPUTED_VALUE"""),45625.54166666667)</f>
        <v>45625.54167</v>
      </c>
      <c r="E232" s="1">
        <f>IFERROR(__xludf.DUMMYFUNCTION("""COMPUTED_VALUE"""),1764.84)</f>
        <v>1764.84</v>
      </c>
      <c r="G232" s="2">
        <f>IFERROR(__xludf.DUMMYFUNCTION("""COMPUTED_VALUE"""),45625.54166666667)</f>
        <v>45625.54167</v>
      </c>
      <c r="H232" s="1">
        <f>IFERROR(__xludf.DUMMYFUNCTION("""COMPUTED_VALUE"""),1745.26)</f>
        <v>1745.26</v>
      </c>
      <c r="J232" s="2">
        <f>IFERROR(__xludf.DUMMYFUNCTION("""COMPUTED_VALUE"""),45625.54166666667)</f>
        <v>45625.54167</v>
      </c>
      <c r="K232" s="1">
        <f>IFERROR(__xludf.DUMMYFUNCTION("""COMPUTED_VALUE"""),1747.17)</f>
        <v>1747.17</v>
      </c>
      <c r="M232" s="2">
        <f>IFERROR(__xludf.DUMMYFUNCTION("""COMPUTED_VALUE"""),45625.54166666667)</f>
        <v>45625.54167</v>
      </c>
      <c r="N232" s="1">
        <f>IFERROR(__xludf.DUMMYFUNCTION("""COMPUTED_VALUE"""),4434043.0)</f>
        <v>4434043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IFERROR(__xludf.DUMMYFUNCTION("""COMPUTED_VALUE"""),1748.37)</f>
        <v>1748.37</v>
      </c>
      <c r="D233" s="2">
        <f>IFERROR(__xludf.DUMMYFUNCTION("""COMPUTED_VALUE"""),45628.66666666667)</f>
        <v>45628.66667</v>
      </c>
      <c r="E233" s="1">
        <f>IFERROR(__xludf.DUMMYFUNCTION("""COMPUTED_VALUE"""),1754.26)</f>
        <v>1754.26</v>
      </c>
      <c r="G233" s="2">
        <f>IFERROR(__xludf.DUMMYFUNCTION("""COMPUTED_VALUE"""),45628.66666666667)</f>
        <v>45628.66667</v>
      </c>
      <c r="H233" s="1">
        <f>IFERROR(__xludf.DUMMYFUNCTION("""COMPUTED_VALUE"""),1732.76)</f>
        <v>1732.76</v>
      </c>
      <c r="J233" s="2">
        <f>IFERROR(__xludf.DUMMYFUNCTION("""COMPUTED_VALUE"""),45628.66666666667)</f>
        <v>45628.66667</v>
      </c>
      <c r="K233" s="1">
        <f>IFERROR(__xludf.DUMMYFUNCTION("""COMPUTED_VALUE"""),1733.75)</f>
        <v>1733.75</v>
      </c>
      <c r="M233" s="2">
        <f>IFERROR(__xludf.DUMMYFUNCTION("""COMPUTED_VALUE"""),45628.66666666667)</f>
        <v>45628.66667</v>
      </c>
      <c r="N233" s="1">
        <f>IFERROR(__xludf.DUMMYFUNCTION("""COMPUTED_VALUE"""),7054774.0)</f>
        <v>7054774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IFERROR(__xludf.DUMMYFUNCTION("""COMPUTED_VALUE"""),1733.31)</f>
        <v>1733.31</v>
      </c>
      <c r="D234" s="2">
        <f>IFERROR(__xludf.DUMMYFUNCTION("""COMPUTED_VALUE"""),45629.66666666667)</f>
        <v>45629.66667</v>
      </c>
      <c r="E234" s="1">
        <f>IFERROR(__xludf.DUMMYFUNCTION("""COMPUTED_VALUE"""),1739.26)</f>
        <v>1739.26</v>
      </c>
      <c r="G234" s="2">
        <f>IFERROR(__xludf.DUMMYFUNCTION("""COMPUTED_VALUE"""),45629.66666666667)</f>
        <v>45629.66667</v>
      </c>
      <c r="H234" s="1">
        <f>IFERROR(__xludf.DUMMYFUNCTION("""COMPUTED_VALUE"""),1717.12)</f>
        <v>1717.12</v>
      </c>
      <c r="J234" s="2">
        <f>IFERROR(__xludf.DUMMYFUNCTION("""COMPUTED_VALUE"""),45629.66666666667)</f>
        <v>45629.66667</v>
      </c>
      <c r="K234" s="1">
        <f>IFERROR(__xludf.DUMMYFUNCTION("""COMPUTED_VALUE"""),1732.44)</f>
        <v>1732.44</v>
      </c>
      <c r="M234" s="2">
        <f>IFERROR(__xludf.DUMMYFUNCTION("""COMPUTED_VALUE"""),45629.66666666667)</f>
        <v>45629.66667</v>
      </c>
      <c r="N234" s="1">
        <f>IFERROR(__xludf.DUMMYFUNCTION("""COMPUTED_VALUE"""),8202276.0)</f>
        <v>8202276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IFERROR(__xludf.DUMMYFUNCTION("""COMPUTED_VALUE"""),1732.68)</f>
        <v>1732.68</v>
      </c>
      <c r="D235" s="2">
        <f>IFERROR(__xludf.DUMMYFUNCTION("""COMPUTED_VALUE"""),45630.66666666667)</f>
        <v>45630.66667</v>
      </c>
      <c r="E235" s="1">
        <f>IFERROR(__xludf.DUMMYFUNCTION("""COMPUTED_VALUE"""),1737.11)</f>
        <v>1737.11</v>
      </c>
      <c r="G235" s="2">
        <f>IFERROR(__xludf.DUMMYFUNCTION("""COMPUTED_VALUE"""),45630.66666666667)</f>
        <v>45630.66667</v>
      </c>
      <c r="H235" s="1">
        <f>IFERROR(__xludf.DUMMYFUNCTION("""COMPUTED_VALUE"""),1720.19)</f>
        <v>1720.19</v>
      </c>
      <c r="J235" s="2">
        <f>IFERROR(__xludf.DUMMYFUNCTION("""COMPUTED_VALUE"""),45630.66666666667)</f>
        <v>45630.66667</v>
      </c>
      <c r="K235" s="1">
        <f>IFERROR(__xludf.DUMMYFUNCTION("""COMPUTED_VALUE"""),1737.1)</f>
        <v>1737.1</v>
      </c>
      <c r="M235" s="2">
        <f>IFERROR(__xludf.DUMMYFUNCTION("""COMPUTED_VALUE"""),45630.66666666667)</f>
        <v>45630.66667</v>
      </c>
      <c r="N235" s="1">
        <f>IFERROR(__xludf.DUMMYFUNCTION("""COMPUTED_VALUE"""),1.0697344E7)</f>
        <v>10697344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IFERROR(__xludf.DUMMYFUNCTION("""COMPUTED_VALUE"""),1736.86)</f>
        <v>1736.86</v>
      </c>
      <c r="D236" s="2">
        <f>IFERROR(__xludf.DUMMYFUNCTION("""COMPUTED_VALUE"""),45631.66666666667)</f>
        <v>45631.66667</v>
      </c>
      <c r="E236" s="1">
        <f>IFERROR(__xludf.DUMMYFUNCTION("""COMPUTED_VALUE"""),1754.0)</f>
        <v>1754</v>
      </c>
      <c r="G236" s="2">
        <f>IFERROR(__xludf.DUMMYFUNCTION("""COMPUTED_VALUE"""),45631.66666666667)</f>
        <v>45631.66667</v>
      </c>
      <c r="H236" s="1">
        <f>IFERROR(__xludf.DUMMYFUNCTION("""COMPUTED_VALUE"""),1728.01)</f>
        <v>1728.01</v>
      </c>
      <c r="J236" s="2">
        <f>IFERROR(__xludf.DUMMYFUNCTION("""COMPUTED_VALUE"""),45631.66666666667)</f>
        <v>45631.66667</v>
      </c>
      <c r="K236" s="1">
        <f>IFERROR(__xludf.DUMMYFUNCTION("""COMPUTED_VALUE"""),1733.63)</f>
        <v>1733.63</v>
      </c>
      <c r="M236" s="2">
        <f>IFERROR(__xludf.DUMMYFUNCTION("""COMPUTED_VALUE"""),45631.66666666667)</f>
        <v>45631.66667</v>
      </c>
      <c r="N236" s="1">
        <f>IFERROR(__xludf.DUMMYFUNCTION("""COMPUTED_VALUE"""),1.0815732E7)</f>
        <v>10815732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IFERROR(__xludf.DUMMYFUNCTION("""COMPUTED_VALUE"""),1741.32)</f>
        <v>1741.32</v>
      </c>
      <c r="D237" s="2">
        <f>IFERROR(__xludf.DUMMYFUNCTION("""COMPUTED_VALUE"""),45632.66666666667)</f>
        <v>45632.66667</v>
      </c>
      <c r="E237" s="1">
        <f>IFERROR(__xludf.DUMMYFUNCTION("""COMPUTED_VALUE"""),1744.64)</f>
        <v>1744.64</v>
      </c>
      <c r="G237" s="2">
        <f>IFERROR(__xludf.DUMMYFUNCTION("""COMPUTED_VALUE"""),45632.66666666667)</f>
        <v>45632.66667</v>
      </c>
      <c r="H237" s="1">
        <f>IFERROR(__xludf.DUMMYFUNCTION("""COMPUTED_VALUE"""),1713.38)</f>
        <v>1713.38</v>
      </c>
      <c r="J237" s="2">
        <f>IFERROR(__xludf.DUMMYFUNCTION("""COMPUTED_VALUE"""),45632.66666666667)</f>
        <v>45632.66667</v>
      </c>
      <c r="K237" s="1">
        <f>IFERROR(__xludf.DUMMYFUNCTION("""COMPUTED_VALUE"""),1725.68)</f>
        <v>1725.68</v>
      </c>
      <c r="M237" s="2">
        <f>IFERROR(__xludf.DUMMYFUNCTION("""COMPUTED_VALUE"""),45632.66666666667)</f>
        <v>45632.66667</v>
      </c>
      <c r="N237" s="1">
        <f>IFERROR(__xludf.DUMMYFUNCTION("""COMPUTED_VALUE"""),7738233.0)</f>
        <v>7738233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IFERROR(__xludf.DUMMYFUNCTION("""COMPUTED_VALUE"""),1724.82)</f>
        <v>1724.82</v>
      </c>
      <c r="D238" s="2">
        <f>IFERROR(__xludf.DUMMYFUNCTION("""COMPUTED_VALUE"""),45635.66666666667)</f>
        <v>45635.66667</v>
      </c>
      <c r="E238" s="1">
        <f>IFERROR(__xludf.DUMMYFUNCTION("""COMPUTED_VALUE"""),1733.87)</f>
        <v>1733.87</v>
      </c>
      <c r="G238" s="2">
        <f>IFERROR(__xludf.DUMMYFUNCTION("""COMPUTED_VALUE"""),45635.66666666667)</f>
        <v>45635.66667</v>
      </c>
      <c r="H238" s="1">
        <f>IFERROR(__xludf.DUMMYFUNCTION("""COMPUTED_VALUE"""),1662.33)</f>
        <v>1662.33</v>
      </c>
      <c r="J238" s="2">
        <f>IFERROR(__xludf.DUMMYFUNCTION("""COMPUTED_VALUE"""),45635.66666666667)</f>
        <v>45635.66667</v>
      </c>
      <c r="K238" s="1">
        <f>IFERROR(__xludf.DUMMYFUNCTION("""COMPUTED_VALUE"""),1668.19)</f>
        <v>1668.19</v>
      </c>
      <c r="M238" s="2">
        <f>IFERROR(__xludf.DUMMYFUNCTION("""COMPUTED_VALUE"""),45635.66666666667)</f>
        <v>45635.66667</v>
      </c>
      <c r="N238" s="1">
        <f>IFERROR(__xludf.DUMMYFUNCTION("""COMPUTED_VALUE"""),9193249.0)</f>
        <v>9193249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IFERROR(__xludf.DUMMYFUNCTION("""COMPUTED_VALUE"""),1671.46)</f>
        <v>1671.46</v>
      </c>
      <c r="D239" s="2">
        <f>IFERROR(__xludf.DUMMYFUNCTION("""COMPUTED_VALUE"""),45636.66666666667)</f>
        <v>45636.66667</v>
      </c>
      <c r="E239" s="1">
        <f>IFERROR(__xludf.DUMMYFUNCTION("""COMPUTED_VALUE"""),1675.14)</f>
        <v>1675.14</v>
      </c>
      <c r="G239" s="2">
        <f>IFERROR(__xludf.DUMMYFUNCTION("""COMPUTED_VALUE"""),45636.66666666667)</f>
        <v>45636.66667</v>
      </c>
      <c r="H239" s="1">
        <f>IFERROR(__xludf.DUMMYFUNCTION("""COMPUTED_VALUE"""),1651.39)</f>
        <v>1651.39</v>
      </c>
      <c r="J239" s="2">
        <f>IFERROR(__xludf.DUMMYFUNCTION("""COMPUTED_VALUE"""),45636.66666666667)</f>
        <v>45636.66667</v>
      </c>
      <c r="K239" s="1">
        <f>IFERROR(__xludf.DUMMYFUNCTION("""COMPUTED_VALUE"""),1655.05)</f>
        <v>1655.05</v>
      </c>
      <c r="M239" s="2">
        <f>IFERROR(__xludf.DUMMYFUNCTION("""COMPUTED_VALUE"""),45636.66666666667)</f>
        <v>45636.66667</v>
      </c>
      <c r="N239" s="1">
        <f>IFERROR(__xludf.DUMMYFUNCTION("""COMPUTED_VALUE"""),8818697.0)</f>
        <v>8818697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IFERROR(__xludf.DUMMYFUNCTION("""COMPUTED_VALUE"""),1676.31)</f>
        <v>1676.31</v>
      </c>
      <c r="D240" s="2">
        <f>IFERROR(__xludf.DUMMYFUNCTION("""COMPUTED_VALUE"""),45637.66666666667)</f>
        <v>45637.66667</v>
      </c>
      <c r="E240" s="1">
        <f>IFERROR(__xludf.DUMMYFUNCTION("""COMPUTED_VALUE"""),1694.23)</f>
        <v>1694.23</v>
      </c>
      <c r="G240" s="2">
        <f>IFERROR(__xludf.DUMMYFUNCTION("""COMPUTED_VALUE"""),45637.66666666667)</f>
        <v>45637.66667</v>
      </c>
      <c r="H240" s="1">
        <f>IFERROR(__xludf.DUMMYFUNCTION("""COMPUTED_VALUE"""),1669.8)</f>
        <v>1669.8</v>
      </c>
      <c r="J240" s="2">
        <f>IFERROR(__xludf.DUMMYFUNCTION("""COMPUTED_VALUE"""),45637.66666666667)</f>
        <v>45637.66667</v>
      </c>
      <c r="K240" s="1">
        <f>IFERROR(__xludf.DUMMYFUNCTION("""COMPUTED_VALUE"""),1692.86)</f>
        <v>1692.86</v>
      </c>
      <c r="M240" s="2">
        <f>IFERROR(__xludf.DUMMYFUNCTION("""COMPUTED_VALUE"""),45637.66666666667)</f>
        <v>45637.66667</v>
      </c>
      <c r="N240" s="1">
        <f>IFERROR(__xludf.DUMMYFUNCTION("""COMPUTED_VALUE"""),9999392.0)</f>
        <v>9999392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IFERROR(__xludf.DUMMYFUNCTION("""COMPUTED_VALUE"""),1687.94)</f>
        <v>1687.94</v>
      </c>
      <c r="D241" s="2">
        <f>IFERROR(__xludf.DUMMYFUNCTION("""COMPUTED_VALUE"""),45638.66666666667)</f>
        <v>45638.66667</v>
      </c>
      <c r="E241" s="1">
        <f>IFERROR(__xludf.DUMMYFUNCTION("""COMPUTED_VALUE"""),1697.82)</f>
        <v>1697.82</v>
      </c>
      <c r="G241" s="2">
        <f>IFERROR(__xludf.DUMMYFUNCTION("""COMPUTED_VALUE"""),45638.66666666667)</f>
        <v>45638.66667</v>
      </c>
      <c r="H241" s="1">
        <f>IFERROR(__xludf.DUMMYFUNCTION("""COMPUTED_VALUE"""),1683.91)</f>
        <v>1683.91</v>
      </c>
      <c r="J241" s="2">
        <f>IFERROR(__xludf.DUMMYFUNCTION("""COMPUTED_VALUE"""),45638.66666666667)</f>
        <v>45638.66667</v>
      </c>
      <c r="K241" s="1">
        <f>IFERROR(__xludf.DUMMYFUNCTION("""COMPUTED_VALUE"""),1688.33)</f>
        <v>1688.33</v>
      </c>
      <c r="M241" s="2">
        <f>IFERROR(__xludf.DUMMYFUNCTION("""COMPUTED_VALUE"""),45638.66666666667)</f>
        <v>45638.66667</v>
      </c>
      <c r="N241" s="1">
        <f>IFERROR(__xludf.DUMMYFUNCTION("""COMPUTED_VALUE"""),7712381.0)</f>
        <v>7712381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IFERROR(__xludf.DUMMYFUNCTION("""COMPUTED_VALUE"""),1686.88)</f>
        <v>1686.88</v>
      </c>
      <c r="D242" s="2">
        <f>IFERROR(__xludf.DUMMYFUNCTION("""COMPUTED_VALUE"""),45639.66666666667)</f>
        <v>45639.66667</v>
      </c>
      <c r="E242" s="1">
        <f>IFERROR(__xludf.DUMMYFUNCTION("""COMPUTED_VALUE"""),1699.97)</f>
        <v>1699.97</v>
      </c>
      <c r="G242" s="2">
        <f>IFERROR(__xludf.DUMMYFUNCTION("""COMPUTED_VALUE"""),45639.66666666667)</f>
        <v>45639.66667</v>
      </c>
      <c r="H242" s="1">
        <f>IFERROR(__xludf.DUMMYFUNCTION("""COMPUTED_VALUE"""),1673.84)</f>
        <v>1673.84</v>
      </c>
      <c r="J242" s="2">
        <f>IFERROR(__xludf.DUMMYFUNCTION("""COMPUTED_VALUE"""),45639.66666666667)</f>
        <v>45639.66667</v>
      </c>
      <c r="K242" s="1">
        <f>IFERROR(__xludf.DUMMYFUNCTION("""COMPUTED_VALUE"""),1681.67)</f>
        <v>1681.67</v>
      </c>
      <c r="M242" s="2">
        <f>IFERROR(__xludf.DUMMYFUNCTION("""COMPUTED_VALUE"""),45639.66666666667)</f>
        <v>45639.66667</v>
      </c>
      <c r="N242" s="1">
        <f>IFERROR(__xludf.DUMMYFUNCTION("""COMPUTED_VALUE"""),1.2017316E7)</f>
        <v>12017316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IFERROR(__xludf.DUMMYFUNCTION("""COMPUTED_VALUE"""),1680.17)</f>
        <v>1680.17</v>
      </c>
      <c r="D243" s="2">
        <f>IFERROR(__xludf.DUMMYFUNCTION("""COMPUTED_VALUE"""),45642.66666666667)</f>
        <v>45642.66667</v>
      </c>
      <c r="E243" s="1">
        <f>IFERROR(__xludf.DUMMYFUNCTION("""COMPUTED_VALUE"""),1702.89)</f>
        <v>1702.89</v>
      </c>
      <c r="G243" s="2">
        <f>IFERROR(__xludf.DUMMYFUNCTION("""COMPUTED_VALUE"""),45642.66666666667)</f>
        <v>45642.66667</v>
      </c>
      <c r="H243" s="1">
        <f>IFERROR(__xludf.DUMMYFUNCTION("""COMPUTED_VALUE"""),1678.06)</f>
        <v>1678.06</v>
      </c>
      <c r="J243" s="2">
        <f>IFERROR(__xludf.DUMMYFUNCTION("""COMPUTED_VALUE"""),45642.66666666667)</f>
        <v>45642.66667</v>
      </c>
      <c r="K243" s="1">
        <f>IFERROR(__xludf.DUMMYFUNCTION("""COMPUTED_VALUE"""),1695.67)</f>
        <v>1695.67</v>
      </c>
      <c r="M243" s="2">
        <f>IFERROR(__xludf.DUMMYFUNCTION("""COMPUTED_VALUE"""),45642.66666666667)</f>
        <v>45642.66667</v>
      </c>
      <c r="N243" s="1">
        <f>IFERROR(__xludf.DUMMYFUNCTION("""COMPUTED_VALUE"""),1.1258715E7)</f>
        <v>11258715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IFERROR(__xludf.DUMMYFUNCTION("""COMPUTED_VALUE"""),1687.17)</f>
        <v>1687.17</v>
      </c>
      <c r="D244" s="2">
        <f>IFERROR(__xludf.DUMMYFUNCTION("""COMPUTED_VALUE"""),45643.66666666667)</f>
        <v>45643.66667</v>
      </c>
      <c r="E244" s="1">
        <f>IFERROR(__xludf.DUMMYFUNCTION("""COMPUTED_VALUE"""),1691.88)</f>
        <v>1691.88</v>
      </c>
      <c r="G244" s="2">
        <f>IFERROR(__xludf.DUMMYFUNCTION("""COMPUTED_VALUE"""),45643.66666666667)</f>
        <v>45643.66667</v>
      </c>
      <c r="H244" s="1">
        <f>IFERROR(__xludf.DUMMYFUNCTION("""COMPUTED_VALUE"""),1663.06)</f>
        <v>1663.06</v>
      </c>
      <c r="J244" s="2">
        <f>IFERROR(__xludf.DUMMYFUNCTION("""COMPUTED_VALUE"""),45643.66666666667)</f>
        <v>45643.66667</v>
      </c>
      <c r="K244" s="1">
        <f>IFERROR(__xludf.DUMMYFUNCTION("""COMPUTED_VALUE"""),1676.94)</f>
        <v>1676.94</v>
      </c>
      <c r="M244" s="2">
        <f>IFERROR(__xludf.DUMMYFUNCTION("""COMPUTED_VALUE"""),45643.66666666667)</f>
        <v>45643.66667</v>
      </c>
      <c r="N244" s="1">
        <f>IFERROR(__xludf.DUMMYFUNCTION("""COMPUTED_VALUE"""),1.3176101E7)</f>
        <v>13176101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IFERROR(__xludf.DUMMYFUNCTION("""COMPUTED_VALUE"""),1685.26)</f>
        <v>1685.26</v>
      </c>
      <c r="D245" s="2">
        <f>IFERROR(__xludf.DUMMYFUNCTION("""COMPUTED_VALUE"""),45644.66666666667)</f>
        <v>45644.66667</v>
      </c>
      <c r="E245" s="1">
        <f>IFERROR(__xludf.DUMMYFUNCTION("""COMPUTED_VALUE"""),1689.14)</f>
        <v>1689.14</v>
      </c>
      <c r="G245" s="2">
        <f>IFERROR(__xludf.DUMMYFUNCTION("""COMPUTED_VALUE"""),45644.66666666667)</f>
        <v>45644.66667</v>
      </c>
      <c r="H245" s="1">
        <f>IFERROR(__xludf.DUMMYFUNCTION("""COMPUTED_VALUE"""),1600.92)</f>
        <v>1600.92</v>
      </c>
      <c r="J245" s="2">
        <f>IFERROR(__xludf.DUMMYFUNCTION("""COMPUTED_VALUE"""),45644.66666666667)</f>
        <v>45644.66667</v>
      </c>
      <c r="K245" s="1">
        <f>IFERROR(__xludf.DUMMYFUNCTION("""COMPUTED_VALUE"""),1605.34)</f>
        <v>1605.34</v>
      </c>
      <c r="M245" s="2">
        <f>IFERROR(__xludf.DUMMYFUNCTION("""COMPUTED_VALUE"""),45644.66666666667)</f>
        <v>45644.66667</v>
      </c>
      <c r="N245" s="1">
        <f>IFERROR(__xludf.DUMMYFUNCTION("""COMPUTED_VALUE"""),1.3714043E7)</f>
        <v>13714043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IFERROR(__xludf.DUMMYFUNCTION("""COMPUTED_VALUE"""),1622.65)</f>
        <v>1622.65</v>
      </c>
      <c r="D246" s="2">
        <f>IFERROR(__xludf.DUMMYFUNCTION("""COMPUTED_VALUE"""),45645.66666666667)</f>
        <v>45645.66667</v>
      </c>
      <c r="E246" s="1">
        <f>IFERROR(__xludf.DUMMYFUNCTION("""COMPUTED_VALUE"""),1642.43)</f>
        <v>1642.43</v>
      </c>
      <c r="G246" s="2">
        <f>IFERROR(__xludf.DUMMYFUNCTION("""COMPUTED_VALUE"""),45645.66666666667)</f>
        <v>45645.66667</v>
      </c>
      <c r="H246" s="1">
        <f>IFERROR(__xludf.DUMMYFUNCTION("""COMPUTED_VALUE"""),1597.17)</f>
        <v>1597.17</v>
      </c>
      <c r="J246" s="2">
        <f>IFERROR(__xludf.DUMMYFUNCTION("""COMPUTED_VALUE"""),45645.66666666667)</f>
        <v>45645.66667</v>
      </c>
      <c r="K246" s="1">
        <f>IFERROR(__xludf.DUMMYFUNCTION("""COMPUTED_VALUE"""),1602.95)</f>
        <v>1602.95</v>
      </c>
      <c r="M246" s="2">
        <f>IFERROR(__xludf.DUMMYFUNCTION("""COMPUTED_VALUE"""),45645.66666666667)</f>
        <v>45645.66667</v>
      </c>
      <c r="N246" s="1">
        <f>IFERROR(__xludf.DUMMYFUNCTION("""COMPUTED_VALUE"""),1.0725978E7)</f>
        <v>10725978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IFERROR(__xludf.DUMMYFUNCTION("""COMPUTED_VALUE"""),1600.3)</f>
        <v>1600.3</v>
      </c>
      <c r="D247" s="2">
        <f>IFERROR(__xludf.DUMMYFUNCTION("""COMPUTED_VALUE"""),45646.66666666667)</f>
        <v>45646.66667</v>
      </c>
      <c r="E247" s="1">
        <f>IFERROR(__xludf.DUMMYFUNCTION("""COMPUTED_VALUE"""),1635.45)</f>
        <v>1635.45</v>
      </c>
      <c r="G247" s="2">
        <f>IFERROR(__xludf.DUMMYFUNCTION("""COMPUTED_VALUE"""),45646.66666666667)</f>
        <v>45646.66667</v>
      </c>
      <c r="H247" s="1">
        <f>IFERROR(__xludf.DUMMYFUNCTION("""COMPUTED_VALUE"""),1588.58)</f>
        <v>1588.58</v>
      </c>
      <c r="J247" s="2">
        <f>IFERROR(__xludf.DUMMYFUNCTION("""COMPUTED_VALUE"""),45646.66666666667)</f>
        <v>45646.66667</v>
      </c>
      <c r="K247" s="1">
        <f>IFERROR(__xludf.DUMMYFUNCTION("""COMPUTED_VALUE"""),1624.26)</f>
        <v>1624.26</v>
      </c>
      <c r="M247" s="2">
        <f>IFERROR(__xludf.DUMMYFUNCTION("""COMPUTED_VALUE"""),45646.66666666667)</f>
        <v>45646.66667</v>
      </c>
      <c r="N247" s="1">
        <f>IFERROR(__xludf.DUMMYFUNCTION("""COMPUTED_VALUE"""),1.9216025E7)</f>
        <v>19216025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IFERROR(__xludf.DUMMYFUNCTION("""COMPUTED_VALUE"""),1618.48)</f>
        <v>1618.48</v>
      </c>
      <c r="D248" s="2">
        <f>IFERROR(__xludf.DUMMYFUNCTION("""COMPUTED_VALUE"""),45649.66666666667)</f>
        <v>45649.66667</v>
      </c>
      <c r="E248" s="1">
        <f>IFERROR(__xludf.DUMMYFUNCTION("""COMPUTED_VALUE"""),1622.56)</f>
        <v>1622.56</v>
      </c>
      <c r="G248" s="2">
        <f>IFERROR(__xludf.DUMMYFUNCTION("""COMPUTED_VALUE"""),45649.66666666667)</f>
        <v>45649.66667</v>
      </c>
      <c r="H248" s="1">
        <f>IFERROR(__xludf.DUMMYFUNCTION("""COMPUTED_VALUE"""),1602.22)</f>
        <v>1602.22</v>
      </c>
      <c r="J248" s="2">
        <f>IFERROR(__xludf.DUMMYFUNCTION("""COMPUTED_VALUE"""),45649.66666666667)</f>
        <v>45649.66667</v>
      </c>
      <c r="K248" s="1">
        <f>IFERROR(__xludf.DUMMYFUNCTION("""COMPUTED_VALUE"""),1621.2)</f>
        <v>1621.2</v>
      </c>
      <c r="M248" s="2">
        <f>IFERROR(__xludf.DUMMYFUNCTION("""COMPUTED_VALUE"""),45649.66666666667)</f>
        <v>45649.66667</v>
      </c>
      <c r="N248" s="1">
        <f>IFERROR(__xludf.DUMMYFUNCTION("""COMPUTED_VALUE"""),6193114.0)</f>
        <v>6193114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IFERROR(__xludf.DUMMYFUNCTION("""COMPUTED_VALUE"""),1625.68)</f>
        <v>1625.68</v>
      </c>
      <c r="D249" s="2">
        <f>IFERROR(__xludf.DUMMYFUNCTION("""COMPUTED_VALUE"""),45650.54166666667)</f>
        <v>45650.54167</v>
      </c>
      <c r="E249" s="1">
        <f>IFERROR(__xludf.DUMMYFUNCTION("""COMPUTED_VALUE"""),1632.5)</f>
        <v>1632.5</v>
      </c>
      <c r="G249" s="2">
        <f>IFERROR(__xludf.DUMMYFUNCTION("""COMPUTED_VALUE"""),45650.54166666667)</f>
        <v>45650.54167</v>
      </c>
      <c r="H249" s="1">
        <f>IFERROR(__xludf.DUMMYFUNCTION("""COMPUTED_VALUE"""),1618.15)</f>
        <v>1618.15</v>
      </c>
      <c r="J249" s="2">
        <f>IFERROR(__xludf.DUMMYFUNCTION("""COMPUTED_VALUE"""),45650.54166666667)</f>
        <v>45650.54167</v>
      </c>
      <c r="K249" s="1">
        <f>IFERROR(__xludf.DUMMYFUNCTION("""COMPUTED_VALUE"""),1631.68)</f>
        <v>1631.68</v>
      </c>
      <c r="M249" s="2">
        <f>IFERROR(__xludf.DUMMYFUNCTION("""COMPUTED_VALUE"""),45650.54166666667)</f>
        <v>45650.54167</v>
      </c>
      <c r="N249" s="1">
        <f>IFERROR(__xludf.DUMMYFUNCTION("""COMPUTED_VALUE"""),3391966.0)</f>
        <v>3391966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IFERROR(__xludf.DUMMYFUNCTION("""COMPUTED_VALUE"""),1629.21)</f>
        <v>1629.21</v>
      </c>
      <c r="D250" s="2">
        <f>IFERROR(__xludf.DUMMYFUNCTION("""COMPUTED_VALUE"""),45652.66666666667)</f>
        <v>45652.66667</v>
      </c>
      <c r="E250" s="1">
        <f>IFERROR(__xludf.DUMMYFUNCTION("""COMPUTED_VALUE"""),1637.33)</f>
        <v>1637.33</v>
      </c>
      <c r="G250" s="2">
        <f>IFERROR(__xludf.DUMMYFUNCTION("""COMPUTED_VALUE"""),45652.66666666667)</f>
        <v>45652.66667</v>
      </c>
      <c r="H250" s="1">
        <f>IFERROR(__xludf.DUMMYFUNCTION("""COMPUTED_VALUE"""),1619.07)</f>
        <v>1619.07</v>
      </c>
      <c r="J250" s="2">
        <f>IFERROR(__xludf.DUMMYFUNCTION("""COMPUTED_VALUE"""),45652.66666666667)</f>
        <v>45652.66667</v>
      </c>
      <c r="K250" s="1">
        <f>IFERROR(__xludf.DUMMYFUNCTION("""COMPUTED_VALUE"""),1635.98)</f>
        <v>1635.98</v>
      </c>
      <c r="M250" s="2">
        <f>IFERROR(__xludf.DUMMYFUNCTION("""COMPUTED_VALUE"""),45652.66666666667)</f>
        <v>45652.66667</v>
      </c>
      <c r="N250" s="1">
        <f>IFERROR(__xludf.DUMMYFUNCTION("""COMPUTED_VALUE"""),4388229.0)</f>
        <v>4388229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IFERROR(__xludf.DUMMYFUNCTION("""COMPUTED_VALUE"""),1629.24)</f>
        <v>1629.24</v>
      </c>
      <c r="D251" s="2">
        <f>IFERROR(__xludf.DUMMYFUNCTION("""COMPUTED_VALUE"""),45653.66666666667)</f>
        <v>45653.66667</v>
      </c>
      <c r="E251" s="1">
        <f>IFERROR(__xludf.DUMMYFUNCTION("""COMPUTED_VALUE"""),1629.24)</f>
        <v>1629.24</v>
      </c>
      <c r="G251" s="2">
        <f>IFERROR(__xludf.DUMMYFUNCTION("""COMPUTED_VALUE"""),45653.66666666667)</f>
        <v>45653.66667</v>
      </c>
      <c r="H251" s="1">
        <f>IFERROR(__xludf.DUMMYFUNCTION("""COMPUTED_VALUE"""),1593.68)</f>
        <v>1593.68</v>
      </c>
      <c r="J251" s="2">
        <f>IFERROR(__xludf.DUMMYFUNCTION("""COMPUTED_VALUE"""),45653.66666666667)</f>
        <v>45653.66667</v>
      </c>
      <c r="K251" s="1">
        <f>IFERROR(__xludf.DUMMYFUNCTION("""COMPUTED_VALUE"""),1606.59)</f>
        <v>1606.59</v>
      </c>
      <c r="M251" s="2">
        <f>IFERROR(__xludf.DUMMYFUNCTION("""COMPUTED_VALUE"""),45653.66666666667)</f>
        <v>45653.66667</v>
      </c>
      <c r="N251" s="1">
        <f>IFERROR(__xludf.DUMMYFUNCTION("""COMPUTED_VALUE"""),4738442.0)</f>
        <v>4738442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IFERROR(__xludf.DUMMYFUNCTION("""COMPUTED_VALUE"""),1601.54)</f>
        <v>1601.54</v>
      </c>
      <c r="D252" s="2">
        <f>IFERROR(__xludf.DUMMYFUNCTION("""COMPUTED_VALUE"""),45656.66666666667)</f>
        <v>45656.66667</v>
      </c>
      <c r="E252" s="1">
        <f>IFERROR(__xludf.DUMMYFUNCTION("""COMPUTED_VALUE"""),1604.18)</f>
        <v>1604.18</v>
      </c>
      <c r="G252" s="2">
        <f>IFERROR(__xludf.DUMMYFUNCTION("""COMPUTED_VALUE"""),45656.66666666667)</f>
        <v>45656.66667</v>
      </c>
      <c r="H252" s="1">
        <f>IFERROR(__xludf.DUMMYFUNCTION("""COMPUTED_VALUE"""),1569.41)</f>
        <v>1569.41</v>
      </c>
      <c r="J252" s="2">
        <f>IFERROR(__xludf.DUMMYFUNCTION("""COMPUTED_VALUE"""),45656.66666666667)</f>
        <v>45656.66667</v>
      </c>
      <c r="K252" s="1">
        <f>IFERROR(__xludf.DUMMYFUNCTION("""COMPUTED_VALUE"""),1592.33)</f>
        <v>1592.33</v>
      </c>
      <c r="M252" s="2">
        <f>IFERROR(__xludf.DUMMYFUNCTION("""COMPUTED_VALUE"""),45656.66666666667)</f>
        <v>45656.66667</v>
      </c>
      <c r="N252" s="1">
        <f>IFERROR(__xludf.DUMMYFUNCTION("""COMPUTED_VALUE"""),7099582.0)</f>
        <v>7099582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IFERROR(__xludf.DUMMYFUNCTION("""COMPUTED_VALUE"""),1593.77)</f>
        <v>1593.77</v>
      </c>
      <c r="D253" s="2">
        <f>IFERROR(__xludf.DUMMYFUNCTION("""COMPUTED_VALUE"""),45657.66666666667)</f>
        <v>45657.66667</v>
      </c>
      <c r="E253" s="1">
        <f>IFERROR(__xludf.DUMMYFUNCTION("""COMPUTED_VALUE"""),1597.44)</f>
        <v>1597.44</v>
      </c>
      <c r="G253" s="2">
        <f>IFERROR(__xludf.DUMMYFUNCTION("""COMPUTED_VALUE"""),45657.66666666667)</f>
        <v>45657.66667</v>
      </c>
      <c r="H253" s="1">
        <f>IFERROR(__xludf.DUMMYFUNCTION("""COMPUTED_VALUE"""),1580.3)</f>
        <v>1580.3</v>
      </c>
      <c r="J253" s="2">
        <f>IFERROR(__xludf.DUMMYFUNCTION("""COMPUTED_VALUE"""),45657.66666666667)</f>
        <v>45657.66667</v>
      </c>
      <c r="K253" s="1">
        <f>IFERROR(__xludf.DUMMYFUNCTION("""COMPUTED_VALUE"""),1583.02)</f>
        <v>1583.02</v>
      </c>
      <c r="M253" s="2">
        <f>IFERROR(__xludf.DUMMYFUNCTION("""COMPUTED_VALUE"""),45657.66666666667)</f>
        <v>45657.66667</v>
      </c>
      <c r="N253" s="1">
        <f>IFERROR(__xludf.DUMMYFUNCTION("""COMPUTED_VALUE"""),6527136.0)</f>
        <v>6527136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IFERROR(__xludf.DUMMYFUNCTION("""COMPUTED_VALUE"""),1585.97)</f>
        <v>1585.97</v>
      </c>
      <c r="D254" s="2">
        <f>IFERROR(__xludf.DUMMYFUNCTION("""COMPUTED_VALUE"""),45659.66666666667)</f>
        <v>45659.66667</v>
      </c>
      <c r="E254" s="1">
        <f>IFERROR(__xludf.DUMMYFUNCTION("""COMPUTED_VALUE"""),1608.66)</f>
        <v>1608.66</v>
      </c>
      <c r="G254" s="2">
        <f>IFERROR(__xludf.DUMMYFUNCTION("""COMPUTED_VALUE"""),45659.66666666667)</f>
        <v>45659.66667</v>
      </c>
      <c r="H254" s="1">
        <f>IFERROR(__xludf.DUMMYFUNCTION("""COMPUTED_VALUE"""),1575.81)</f>
        <v>1575.81</v>
      </c>
      <c r="J254" s="2">
        <f>IFERROR(__xludf.DUMMYFUNCTION("""COMPUTED_VALUE"""),45659.66666666667)</f>
        <v>45659.66667</v>
      </c>
      <c r="K254" s="1">
        <f>IFERROR(__xludf.DUMMYFUNCTION("""COMPUTED_VALUE"""),1589.03)</f>
        <v>1589.03</v>
      </c>
      <c r="M254" s="2">
        <f>IFERROR(__xludf.DUMMYFUNCTION("""COMPUTED_VALUE"""),45659.66666666667)</f>
        <v>45659.66667</v>
      </c>
      <c r="N254" s="1">
        <f>IFERROR(__xludf.DUMMYFUNCTION("""COMPUTED_VALUE"""),7982193.0)</f>
        <v>7982193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IFERROR(__xludf.DUMMYFUNCTION("""COMPUTED_VALUE"""),1589.47)</f>
        <v>1589.47</v>
      </c>
      <c r="D255" s="2">
        <f>IFERROR(__xludf.DUMMYFUNCTION("""COMPUTED_VALUE"""),45660.66666666667)</f>
        <v>45660.66667</v>
      </c>
      <c r="E255" s="1">
        <f>IFERROR(__xludf.DUMMYFUNCTION("""COMPUTED_VALUE"""),1639.22)</f>
        <v>1639.22</v>
      </c>
      <c r="G255" s="2">
        <f>IFERROR(__xludf.DUMMYFUNCTION("""COMPUTED_VALUE"""),45660.66666666667)</f>
        <v>45660.66667</v>
      </c>
      <c r="H255" s="1">
        <f>IFERROR(__xludf.DUMMYFUNCTION("""COMPUTED_VALUE"""),1589.47)</f>
        <v>1589.47</v>
      </c>
      <c r="J255" s="2">
        <f>IFERROR(__xludf.DUMMYFUNCTION("""COMPUTED_VALUE"""),45660.66666666667)</f>
        <v>45660.66667</v>
      </c>
      <c r="K255" s="1">
        <f>IFERROR(__xludf.DUMMYFUNCTION("""COMPUTED_VALUE"""),1638.82)</f>
        <v>1638.82</v>
      </c>
      <c r="M255" s="2">
        <f>IFERROR(__xludf.DUMMYFUNCTION("""COMPUTED_VALUE"""),45660.66666666667)</f>
        <v>45660.66667</v>
      </c>
      <c r="N255" s="1">
        <f>IFERROR(__xludf.DUMMYFUNCTION("""COMPUTED_VALUE"""),7543943.0)</f>
        <v>7543943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IFERROR(__xludf.DUMMYFUNCTION("""COMPUTED_VALUE"""),1641.8)</f>
        <v>1641.8</v>
      </c>
      <c r="D256" s="2">
        <f>IFERROR(__xludf.DUMMYFUNCTION("""COMPUTED_VALUE"""),45663.66666666667)</f>
        <v>45663.66667</v>
      </c>
      <c r="E256" s="1">
        <f>IFERROR(__xludf.DUMMYFUNCTION("""COMPUTED_VALUE"""),1671.52)</f>
        <v>1671.52</v>
      </c>
      <c r="G256" s="2">
        <f>IFERROR(__xludf.DUMMYFUNCTION("""COMPUTED_VALUE"""),45663.66666666667)</f>
        <v>45663.66667</v>
      </c>
      <c r="H256" s="1">
        <f>IFERROR(__xludf.DUMMYFUNCTION("""COMPUTED_VALUE"""),1641.8)</f>
        <v>1641.8</v>
      </c>
      <c r="J256" s="2">
        <f>IFERROR(__xludf.DUMMYFUNCTION("""COMPUTED_VALUE"""),45663.66666666667)</f>
        <v>45663.66667</v>
      </c>
      <c r="K256" s="1">
        <f>IFERROR(__xludf.DUMMYFUNCTION("""COMPUTED_VALUE"""),1648.04)</f>
        <v>1648.04</v>
      </c>
      <c r="M256" s="2">
        <f>IFERROR(__xludf.DUMMYFUNCTION("""COMPUTED_VALUE"""),45663.66666666667)</f>
        <v>45663.66667</v>
      </c>
      <c r="N256" s="1">
        <f>IFERROR(__xludf.DUMMYFUNCTION("""COMPUTED_VALUE"""),8024997.0)</f>
        <v>8024997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IFERROR(__xludf.DUMMYFUNCTION("""COMPUTED_VALUE"""),1650.61)</f>
        <v>1650.61</v>
      </c>
      <c r="D257" s="2">
        <f>IFERROR(__xludf.DUMMYFUNCTION("""COMPUTED_VALUE"""),45664.66666666667)</f>
        <v>45664.66667</v>
      </c>
      <c r="E257" s="1">
        <f>IFERROR(__xludf.DUMMYFUNCTION("""COMPUTED_VALUE"""),1656.44)</f>
        <v>1656.44</v>
      </c>
      <c r="G257" s="2">
        <f>IFERROR(__xludf.DUMMYFUNCTION("""COMPUTED_VALUE"""),45664.66666666667)</f>
        <v>45664.66667</v>
      </c>
      <c r="H257" s="1">
        <f>IFERROR(__xludf.DUMMYFUNCTION("""COMPUTED_VALUE"""),1596.04)</f>
        <v>1596.04</v>
      </c>
      <c r="J257" s="2">
        <f>IFERROR(__xludf.DUMMYFUNCTION("""COMPUTED_VALUE"""),45664.66666666667)</f>
        <v>45664.66667</v>
      </c>
      <c r="K257" s="1">
        <f>IFERROR(__xludf.DUMMYFUNCTION("""COMPUTED_VALUE"""),1626.25)</f>
        <v>1626.25</v>
      </c>
      <c r="M257" s="2">
        <f>IFERROR(__xludf.DUMMYFUNCTION("""COMPUTED_VALUE"""),45664.66666666667)</f>
        <v>45664.66667</v>
      </c>
      <c r="N257" s="1">
        <f>IFERROR(__xludf.DUMMYFUNCTION("""COMPUTED_VALUE"""),9602791.0)</f>
        <v>9602791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IFERROR(__xludf.DUMMYFUNCTION("""COMPUTED_VALUE"""),1623.0)</f>
        <v>1623</v>
      </c>
      <c r="D258" s="2">
        <f>IFERROR(__xludf.DUMMYFUNCTION("""COMPUTED_VALUE"""),45665.66666666667)</f>
        <v>45665.66667</v>
      </c>
      <c r="E258" s="1">
        <f>IFERROR(__xludf.DUMMYFUNCTION("""COMPUTED_VALUE"""),1624.93)</f>
        <v>1624.93</v>
      </c>
      <c r="G258" s="2">
        <f>IFERROR(__xludf.DUMMYFUNCTION("""COMPUTED_VALUE"""),45665.66666666667)</f>
        <v>45665.66667</v>
      </c>
      <c r="H258" s="1">
        <f>IFERROR(__xludf.DUMMYFUNCTION("""COMPUTED_VALUE"""),1585.24)</f>
        <v>1585.24</v>
      </c>
      <c r="J258" s="2">
        <f>IFERROR(__xludf.DUMMYFUNCTION("""COMPUTED_VALUE"""),45665.66666666667)</f>
        <v>45665.66667</v>
      </c>
      <c r="K258" s="1">
        <f>IFERROR(__xludf.DUMMYFUNCTION("""COMPUTED_VALUE"""),1609.88)</f>
        <v>1609.88</v>
      </c>
      <c r="M258" s="2">
        <f>IFERROR(__xludf.DUMMYFUNCTION("""COMPUTED_VALUE"""),45665.66666666667)</f>
        <v>45665.66667</v>
      </c>
      <c r="N258" s="1">
        <f>IFERROR(__xludf.DUMMYFUNCTION("""COMPUTED_VALUE"""),1.0332446E7)</f>
        <v>10332446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IFERROR(__xludf.DUMMYFUNCTION("""COMPUTED_VALUE"""),1608.48)</f>
        <v>1608.48</v>
      </c>
      <c r="D259" s="2">
        <f>IFERROR(__xludf.DUMMYFUNCTION("""COMPUTED_VALUE"""),45667.66666666667)</f>
        <v>45667.66667</v>
      </c>
      <c r="E259" s="1">
        <f>IFERROR(__xludf.DUMMYFUNCTION("""COMPUTED_VALUE"""),1608.48)</f>
        <v>1608.48</v>
      </c>
      <c r="G259" s="2">
        <f>IFERROR(__xludf.DUMMYFUNCTION("""COMPUTED_VALUE"""),45667.66666666667)</f>
        <v>45667.66667</v>
      </c>
      <c r="H259" s="1">
        <f>IFERROR(__xludf.DUMMYFUNCTION("""COMPUTED_VALUE"""),1578.94)</f>
        <v>1578.94</v>
      </c>
      <c r="J259" s="2">
        <f>IFERROR(__xludf.DUMMYFUNCTION("""COMPUTED_VALUE"""),45667.66666666667)</f>
        <v>45667.66667</v>
      </c>
      <c r="K259" s="1">
        <f>IFERROR(__xludf.DUMMYFUNCTION("""COMPUTED_VALUE"""),1595.25)</f>
        <v>1595.25</v>
      </c>
      <c r="M259" s="2">
        <f>IFERROR(__xludf.DUMMYFUNCTION("""COMPUTED_VALUE"""),45667.66666666667)</f>
        <v>45667.66667</v>
      </c>
      <c r="N259" s="1">
        <f>IFERROR(__xludf.DUMMYFUNCTION("""COMPUTED_VALUE"""),1.0323284E7)</f>
        <v>10323284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IFERROR(__xludf.DUMMYFUNCTION("""COMPUTED_VALUE"""),1592.6)</f>
        <v>1592.6</v>
      </c>
      <c r="D260" s="2">
        <f>IFERROR(__xludf.DUMMYFUNCTION("""COMPUTED_VALUE"""),45670.66666666667)</f>
        <v>45670.66667</v>
      </c>
      <c r="E260" s="1">
        <f>IFERROR(__xludf.DUMMYFUNCTION("""COMPUTED_VALUE"""),1604.3)</f>
        <v>1604.3</v>
      </c>
      <c r="G260" s="2">
        <f>IFERROR(__xludf.DUMMYFUNCTION("""COMPUTED_VALUE"""),45670.66666666667)</f>
        <v>45670.66667</v>
      </c>
      <c r="H260" s="1">
        <f>IFERROR(__xludf.DUMMYFUNCTION("""COMPUTED_VALUE"""),1572.72)</f>
        <v>1572.72</v>
      </c>
      <c r="J260" s="2">
        <f>IFERROR(__xludf.DUMMYFUNCTION("""COMPUTED_VALUE"""),45670.66666666667)</f>
        <v>45670.66667</v>
      </c>
      <c r="K260" s="1">
        <f>IFERROR(__xludf.DUMMYFUNCTION("""COMPUTED_VALUE"""),1602.63)</f>
        <v>1602.63</v>
      </c>
      <c r="M260" s="2">
        <f>IFERROR(__xludf.DUMMYFUNCTION("""COMPUTED_VALUE"""),45670.66666666667)</f>
        <v>45670.66667</v>
      </c>
      <c r="N260" s="1">
        <f>IFERROR(__xludf.DUMMYFUNCTION("""COMPUTED_VALUE"""),1.1020252E7)</f>
        <v>11020252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IFERROR(__xludf.DUMMYFUNCTION("""COMPUTED_VALUE"""),1618.06)</f>
        <v>1618.06</v>
      </c>
      <c r="D261" s="2">
        <f>IFERROR(__xludf.DUMMYFUNCTION("""COMPUTED_VALUE"""),45671.66666666667)</f>
        <v>45671.66667</v>
      </c>
      <c r="E261" s="1">
        <f>IFERROR(__xludf.DUMMYFUNCTION("""COMPUTED_VALUE"""),1657.92)</f>
        <v>1657.92</v>
      </c>
      <c r="G261" s="2">
        <f>IFERROR(__xludf.DUMMYFUNCTION("""COMPUTED_VALUE"""),45671.66666666667)</f>
        <v>45671.66667</v>
      </c>
      <c r="H261" s="1">
        <f>IFERROR(__xludf.DUMMYFUNCTION("""COMPUTED_VALUE"""),1614.61)</f>
        <v>1614.61</v>
      </c>
      <c r="J261" s="2">
        <f>IFERROR(__xludf.DUMMYFUNCTION("""COMPUTED_VALUE"""),45671.66666666667)</f>
        <v>45671.66667</v>
      </c>
      <c r="K261" s="1">
        <f>IFERROR(__xludf.DUMMYFUNCTION("""COMPUTED_VALUE"""),1651.32)</f>
        <v>1651.32</v>
      </c>
      <c r="M261" s="2">
        <f>IFERROR(__xludf.DUMMYFUNCTION("""COMPUTED_VALUE"""),45671.66666666667)</f>
        <v>45671.66667</v>
      </c>
      <c r="N261" s="1">
        <f>IFERROR(__xludf.DUMMYFUNCTION("""COMPUTED_VALUE"""),1.0999225E7)</f>
        <v>10999225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IFERROR(__xludf.DUMMYFUNCTION("""COMPUTED_VALUE"""),1680.58)</f>
        <v>1680.58</v>
      </c>
      <c r="D262" s="2">
        <f>IFERROR(__xludf.DUMMYFUNCTION("""COMPUTED_VALUE"""),45672.66666666667)</f>
        <v>45672.66667</v>
      </c>
      <c r="E262" s="1">
        <f>IFERROR(__xludf.DUMMYFUNCTION("""COMPUTED_VALUE"""),1702.88)</f>
        <v>1702.88</v>
      </c>
      <c r="G262" s="2">
        <f>IFERROR(__xludf.DUMMYFUNCTION("""COMPUTED_VALUE"""),45672.66666666667)</f>
        <v>45672.66667</v>
      </c>
      <c r="H262" s="1">
        <f>IFERROR(__xludf.DUMMYFUNCTION("""COMPUTED_VALUE"""),1678.44)</f>
        <v>1678.44</v>
      </c>
      <c r="J262" s="2">
        <f>IFERROR(__xludf.DUMMYFUNCTION("""COMPUTED_VALUE"""),45672.66666666667)</f>
        <v>45672.66667</v>
      </c>
      <c r="K262" s="1">
        <f>IFERROR(__xludf.DUMMYFUNCTION("""COMPUTED_VALUE"""),1691.37)</f>
        <v>1691.37</v>
      </c>
      <c r="M262" s="2">
        <f>IFERROR(__xludf.DUMMYFUNCTION("""COMPUTED_VALUE"""),45672.66666666667)</f>
        <v>45672.66667</v>
      </c>
      <c r="N262" s="1">
        <f>IFERROR(__xludf.DUMMYFUNCTION("""COMPUTED_VALUE"""),9368048.0)</f>
        <v>9368048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IFERROR(__xludf.DUMMYFUNCTION("""COMPUTED_VALUE"""),1694.29)</f>
        <v>1694.29</v>
      </c>
      <c r="D263" s="2">
        <f>IFERROR(__xludf.DUMMYFUNCTION("""COMPUTED_VALUE"""),45673.66666666667)</f>
        <v>45673.66667</v>
      </c>
      <c r="E263" s="1">
        <f>IFERROR(__xludf.DUMMYFUNCTION("""COMPUTED_VALUE"""),1719.63)</f>
        <v>1719.63</v>
      </c>
      <c r="G263" s="2">
        <f>IFERROR(__xludf.DUMMYFUNCTION("""COMPUTED_VALUE"""),45673.66666666667)</f>
        <v>45673.66667</v>
      </c>
      <c r="H263" s="1">
        <f>IFERROR(__xludf.DUMMYFUNCTION("""COMPUTED_VALUE"""),1690.7)</f>
        <v>1690.7</v>
      </c>
      <c r="J263" s="2">
        <f>IFERROR(__xludf.DUMMYFUNCTION("""COMPUTED_VALUE"""),45673.66666666667)</f>
        <v>45673.66667</v>
      </c>
      <c r="K263" s="1">
        <f>IFERROR(__xludf.DUMMYFUNCTION("""COMPUTED_VALUE"""),1713.25)</f>
        <v>1713.25</v>
      </c>
      <c r="M263" s="2">
        <f>IFERROR(__xludf.DUMMYFUNCTION("""COMPUTED_VALUE"""),45673.66666666667)</f>
        <v>45673.66667</v>
      </c>
      <c r="N263" s="1">
        <f>IFERROR(__xludf.DUMMYFUNCTION("""COMPUTED_VALUE"""),9955543.0)</f>
        <v>9955543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IFERROR(__xludf.DUMMYFUNCTION("""COMPUTED_VALUE"""),1717.15)</f>
        <v>1717.15</v>
      </c>
      <c r="D264" s="2">
        <f>IFERROR(__xludf.DUMMYFUNCTION("""COMPUTED_VALUE"""),45674.66666666667)</f>
        <v>45674.66667</v>
      </c>
      <c r="E264" s="1">
        <f>IFERROR(__xludf.DUMMYFUNCTION("""COMPUTED_VALUE"""),1732.82)</f>
        <v>1732.82</v>
      </c>
      <c r="G264" s="2">
        <f>IFERROR(__xludf.DUMMYFUNCTION("""COMPUTED_VALUE"""),45674.66666666667)</f>
        <v>45674.66667</v>
      </c>
      <c r="H264" s="1">
        <f>IFERROR(__xludf.DUMMYFUNCTION("""COMPUTED_VALUE"""),1712.2)</f>
        <v>1712.2</v>
      </c>
      <c r="J264" s="2">
        <f>IFERROR(__xludf.DUMMYFUNCTION("""COMPUTED_VALUE"""),45674.66666666667)</f>
        <v>45674.66667</v>
      </c>
      <c r="K264" s="1">
        <f>IFERROR(__xludf.DUMMYFUNCTION("""COMPUTED_VALUE"""),1718.0)</f>
        <v>1718</v>
      </c>
      <c r="M264" s="2">
        <f>IFERROR(__xludf.DUMMYFUNCTION("""COMPUTED_VALUE"""),45674.66666666667)</f>
        <v>45674.66667</v>
      </c>
      <c r="N264" s="1">
        <f>IFERROR(__xludf.DUMMYFUNCTION("""COMPUTED_VALUE"""),1.5224958E7)</f>
        <v>15224958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IFERROR(__xludf.DUMMYFUNCTION("""COMPUTED_VALUE"""),1734.06)</f>
        <v>1734.06</v>
      </c>
      <c r="D265" s="2">
        <f>IFERROR(__xludf.DUMMYFUNCTION("""COMPUTED_VALUE"""),45678.66666666667)</f>
        <v>45678.66667</v>
      </c>
      <c r="E265" s="1">
        <f>IFERROR(__xludf.DUMMYFUNCTION("""COMPUTED_VALUE"""),1798.67)</f>
        <v>1798.67</v>
      </c>
      <c r="G265" s="2">
        <f>IFERROR(__xludf.DUMMYFUNCTION("""COMPUTED_VALUE"""),45678.66666666667)</f>
        <v>45678.66667</v>
      </c>
      <c r="H265" s="1">
        <f>IFERROR(__xludf.DUMMYFUNCTION("""COMPUTED_VALUE"""),1734.06)</f>
        <v>1734.06</v>
      </c>
      <c r="J265" s="2">
        <f>IFERROR(__xludf.DUMMYFUNCTION("""COMPUTED_VALUE"""),45678.66666666667)</f>
        <v>45678.66667</v>
      </c>
      <c r="K265" s="1">
        <f>IFERROR(__xludf.DUMMYFUNCTION("""COMPUTED_VALUE"""),1797.25)</f>
        <v>1797.25</v>
      </c>
      <c r="M265" s="2">
        <f>IFERROR(__xludf.DUMMYFUNCTION("""COMPUTED_VALUE"""),45678.66666666667)</f>
        <v>45678.66667</v>
      </c>
      <c r="N265" s="1">
        <f>IFERROR(__xludf.DUMMYFUNCTION("""COMPUTED_VALUE"""),1.6475088E7)</f>
        <v>16475088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IFERROR(__xludf.DUMMYFUNCTION("""COMPUTED_VALUE"""),1807.99)</f>
        <v>1807.99</v>
      </c>
      <c r="D266" s="2">
        <f>IFERROR(__xludf.DUMMYFUNCTION("""COMPUTED_VALUE"""),45679.66666666667)</f>
        <v>45679.66667</v>
      </c>
      <c r="E266" s="1">
        <f>IFERROR(__xludf.DUMMYFUNCTION("""COMPUTED_VALUE"""),1829.14)</f>
        <v>1829.14</v>
      </c>
      <c r="G266" s="2">
        <f>IFERROR(__xludf.DUMMYFUNCTION("""COMPUTED_VALUE"""),45679.66666666667)</f>
        <v>45679.66667</v>
      </c>
      <c r="H266" s="1">
        <f>IFERROR(__xludf.DUMMYFUNCTION("""COMPUTED_VALUE"""),1803.04)</f>
        <v>1803.04</v>
      </c>
      <c r="J266" s="2">
        <f>IFERROR(__xludf.DUMMYFUNCTION("""COMPUTED_VALUE"""),45679.66666666667)</f>
        <v>45679.66667</v>
      </c>
      <c r="K266" s="1">
        <f>IFERROR(__xludf.DUMMYFUNCTION("""COMPUTED_VALUE"""),1811.4)</f>
        <v>1811.4</v>
      </c>
      <c r="M266" s="2">
        <f>IFERROR(__xludf.DUMMYFUNCTION("""COMPUTED_VALUE"""),45679.66666666667)</f>
        <v>45679.66667</v>
      </c>
      <c r="N266" s="1">
        <f>IFERROR(__xludf.DUMMYFUNCTION("""COMPUTED_VALUE"""),9526491.0)</f>
        <v>9526491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IFERROR(__xludf.DUMMYFUNCTION("""COMPUTED_VALUE"""),1805.3)</f>
        <v>1805.3</v>
      </c>
      <c r="D267" s="2">
        <f>IFERROR(__xludf.DUMMYFUNCTION("""COMPUTED_VALUE"""),45680.66666666667)</f>
        <v>45680.66667</v>
      </c>
      <c r="E267" s="1">
        <f>IFERROR(__xludf.DUMMYFUNCTION("""COMPUTED_VALUE"""),1816.13)</f>
        <v>1816.13</v>
      </c>
      <c r="G267" s="2">
        <f>IFERROR(__xludf.DUMMYFUNCTION("""COMPUTED_VALUE"""),45680.66666666667)</f>
        <v>45680.66667</v>
      </c>
      <c r="H267" s="1">
        <f>IFERROR(__xludf.DUMMYFUNCTION("""COMPUTED_VALUE"""),1786.07)</f>
        <v>1786.07</v>
      </c>
      <c r="J267" s="2">
        <f>IFERROR(__xludf.DUMMYFUNCTION("""COMPUTED_VALUE"""),45680.66666666667)</f>
        <v>45680.66667</v>
      </c>
      <c r="K267" s="1">
        <f>IFERROR(__xludf.DUMMYFUNCTION("""COMPUTED_VALUE"""),1802.41)</f>
        <v>1802.41</v>
      </c>
      <c r="M267" s="2">
        <f>IFERROR(__xludf.DUMMYFUNCTION("""COMPUTED_VALUE"""),45680.66666666667)</f>
        <v>45680.66667</v>
      </c>
      <c r="N267" s="1">
        <f>IFERROR(__xludf.DUMMYFUNCTION("""COMPUTED_VALUE"""),9738281.0)</f>
        <v>9738281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IFERROR(__xludf.DUMMYFUNCTION("""COMPUTED_VALUE"""),1810.95)</f>
        <v>1810.95</v>
      </c>
      <c r="D268" s="2">
        <f>IFERROR(__xludf.DUMMYFUNCTION("""COMPUTED_VALUE"""),45681.66666666667)</f>
        <v>45681.66667</v>
      </c>
      <c r="E268" s="1">
        <f>IFERROR(__xludf.DUMMYFUNCTION("""COMPUTED_VALUE"""),1819.65)</f>
        <v>1819.65</v>
      </c>
      <c r="G268" s="2">
        <f>IFERROR(__xludf.DUMMYFUNCTION("""COMPUTED_VALUE"""),45681.66666666667)</f>
        <v>45681.66667</v>
      </c>
      <c r="H268" s="1">
        <f>IFERROR(__xludf.DUMMYFUNCTION("""COMPUTED_VALUE"""),1787.3)</f>
        <v>1787.3</v>
      </c>
      <c r="J268" s="2">
        <f>IFERROR(__xludf.DUMMYFUNCTION("""COMPUTED_VALUE"""),45681.66666666667)</f>
        <v>45681.66667</v>
      </c>
      <c r="K268" s="1">
        <f>IFERROR(__xludf.DUMMYFUNCTION("""COMPUTED_VALUE"""),1806.68)</f>
        <v>1806.68</v>
      </c>
      <c r="M268" s="2">
        <f>IFERROR(__xludf.DUMMYFUNCTION("""COMPUTED_VALUE"""),45681.66666666667)</f>
        <v>45681.66667</v>
      </c>
      <c r="N268" s="1">
        <f>IFERROR(__xludf.DUMMYFUNCTION("""COMPUTED_VALUE"""),8888821.0)</f>
        <v>8888821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IFERROR(__xludf.DUMMYFUNCTION("""COMPUTED_VALUE"""),1797.22)</f>
        <v>1797.22</v>
      </c>
      <c r="D269" s="2">
        <f>IFERROR(__xludf.DUMMYFUNCTION("""COMPUTED_VALUE"""),45684.66666666667)</f>
        <v>45684.66667</v>
      </c>
      <c r="E269" s="1">
        <f>IFERROR(__xludf.DUMMYFUNCTION("""COMPUTED_VALUE"""),1797.22)</f>
        <v>1797.22</v>
      </c>
      <c r="G269" s="2">
        <f>IFERROR(__xludf.DUMMYFUNCTION("""COMPUTED_VALUE"""),45684.66666666667)</f>
        <v>45684.66667</v>
      </c>
      <c r="H269" s="1">
        <f>IFERROR(__xludf.DUMMYFUNCTION("""COMPUTED_VALUE"""),1529.84)</f>
        <v>1529.84</v>
      </c>
      <c r="J269" s="2">
        <f>IFERROR(__xludf.DUMMYFUNCTION("""COMPUTED_VALUE"""),45684.66666666667)</f>
        <v>45684.66667</v>
      </c>
      <c r="K269" s="1">
        <f>IFERROR(__xludf.DUMMYFUNCTION("""COMPUTED_VALUE"""),1532.27)</f>
        <v>1532.27</v>
      </c>
      <c r="M269" s="2">
        <f>IFERROR(__xludf.DUMMYFUNCTION("""COMPUTED_VALUE"""),45684.66666666667)</f>
        <v>45684.66667</v>
      </c>
      <c r="N269" s="1">
        <f>IFERROR(__xludf.DUMMYFUNCTION("""COMPUTED_VALUE"""),2.2118026E7)</f>
        <v>22118026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IFERROR(__xludf.DUMMYFUNCTION("""COMPUTED_VALUE"""),1568.73)</f>
        <v>1568.73</v>
      </c>
      <c r="D270" s="2">
        <f>IFERROR(__xludf.DUMMYFUNCTION("""COMPUTED_VALUE"""),45685.66666666667)</f>
        <v>45685.66667</v>
      </c>
      <c r="E270" s="1">
        <f>IFERROR(__xludf.DUMMYFUNCTION("""COMPUTED_VALUE"""),1569.36)</f>
        <v>1569.36</v>
      </c>
      <c r="G270" s="2">
        <f>IFERROR(__xludf.DUMMYFUNCTION("""COMPUTED_VALUE"""),45685.66666666667)</f>
        <v>45685.66667</v>
      </c>
      <c r="H270" s="1">
        <f>IFERROR(__xludf.DUMMYFUNCTION("""COMPUTED_VALUE"""),1525.86)</f>
        <v>1525.86</v>
      </c>
      <c r="J270" s="2">
        <f>IFERROR(__xludf.DUMMYFUNCTION("""COMPUTED_VALUE"""),45685.66666666667)</f>
        <v>45685.66667</v>
      </c>
      <c r="K270" s="1">
        <f>IFERROR(__xludf.DUMMYFUNCTION("""COMPUTED_VALUE"""),1542.46)</f>
        <v>1542.46</v>
      </c>
      <c r="M270" s="2">
        <f>IFERROR(__xludf.DUMMYFUNCTION("""COMPUTED_VALUE"""),45685.66666666667)</f>
        <v>45685.66667</v>
      </c>
      <c r="N270" s="1">
        <f>IFERROR(__xludf.DUMMYFUNCTION("""COMPUTED_VALUE"""),1.5063912E7)</f>
        <v>15063912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IFERROR(__xludf.DUMMYFUNCTION("""COMPUTED_VALUE"""),1549.33)</f>
        <v>1549.33</v>
      </c>
      <c r="D271" s="2">
        <f>IFERROR(__xludf.DUMMYFUNCTION("""COMPUTED_VALUE"""),45686.66666666667)</f>
        <v>45686.66667</v>
      </c>
      <c r="E271" s="1">
        <f>IFERROR(__xludf.DUMMYFUNCTION("""COMPUTED_VALUE"""),1587.59)</f>
        <v>1587.59</v>
      </c>
      <c r="G271" s="2">
        <f>IFERROR(__xludf.DUMMYFUNCTION("""COMPUTED_VALUE"""),45686.66666666667)</f>
        <v>45686.66667</v>
      </c>
      <c r="H271" s="1">
        <f>IFERROR(__xludf.DUMMYFUNCTION("""COMPUTED_VALUE"""),1545.72)</f>
        <v>1545.72</v>
      </c>
      <c r="J271" s="2">
        <f>IFERROR(__xludf.DUMMYFUNCTION("""COMPUTED_VALUE"""),45686.66666666667)</f>
        <v>45686.66667</v>
      </c>
      <c r="K271" s="1">
        <f>IFERROR(__xludf.DUMMYFUNCTION("""COMPUTED_VALUE"""),1559.87)</f>
        <v>1559.87</v>
      </c>
      <c r="M271" s="2">
        <f>IFERROR(__xludf.DUMMYFUNCTION("""COMPUTED_VALUE"""),45686.66666666667)</f>
        <v>45686.66667</v>
      </c>
      <c r="N271" s="1">
        <f>IFERROR(__xludf.DUMMYFUNCTION("""COMPUTED_VALUE"""),1.2506748E7)</f>
        <v>12506748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IFERROR(__xludf.DUMMYFUNCTION("""COMPUTED_VALUE"""),1577.57)</f>
        <v>1577.57</v>
      </c>
      <c r="D272" s="2">
        <f>IFERROR(__xludf.DUMMYFUNCTION("""COMPUTED_VALUE"""),45687.66666666667)</f>
        <v>45687.66667</v>
      </c>
      <c r="E272" s="1">
        <f>IFERROR(__xludf.DUMMYFUNCTION("""COMPUTED_VALUE"""),1610.95)</f>
        <v>1610.95</v>
      </c>
      <c r="G272" s="2">
        <f>IFERROR(__xludf.DUMMYFUNCTION("""COMPUTED_VALUE"""),45687.66666666667)</f>
        <v>45687.66667</v>
      </c>
      <c r="H272" s="1">
        <f>IFERROR(__xludf.DUMMYFUNCTION("""COMPUTED_VALUE"""),1570.76)</f>
        <v>1570.76</v>
      </c>
      <c r="J272" s="2">
        <f>IFERROR(__xludf.DUMMYFUNCTION("""COMPUTED_VALUE"""),45687.66666666667)</f>
        <v>45687.66667</v>
      </c>
      <c r="K272" s="1">
        <f>IFERROR(__xludf.DUMMYFUNCTION("""COMPUTED_VALUE"""),1599.57)</f>
        <v>1599.57</v>
      </c>
      <c r="M272" s="2">
        <f>IFERROR(__xludf.DUMMYFUNCTION("""COMPUTED_VALUE"""),45687.66666666667)</f>
        <v>45687.66667</v>
      </c>
      <c r="N272" s="1">
        <f>IFERROR(__xludf.DUMMYFUNCTION("""COMPUTED_VALUE"""),9855500.0)</f>
        <v>9855500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IFERROR(__xludf.DUMMYFUNCTION("""COMPUTED_VALUE"""),1604.45)</f>
        <v>1604.45</v>
      </c>
      <c r="D273" s="2">
        <f>IFERROR(__xludf.DUMMYFUNCTION("""COMPUTED_VALUE"""),45688.66666666667)</f>
        <v>45688.66667</v>
      </c>
      <c r="E273" s="1">
        <f>IFERROR(__xludf.DUMMYFUNCTION("""COMPUTED_VALUE"""),1623.45)</f>
        <v>1623.45</v>
      </c>
      <c r="G273" s="2">
        <f>IFERROR(__xludf.DUMMYFUNCTION("""COMPUTED_VALUE"""),45688.66666666667)</f>
        <v>45688.66667</v>
      </c>
      <c r="H273" s="1">
        <f>IFERROR(__xludf.DUMMYFUNCTION("""COMPUTED_VALUE"""),1578.3)</f>
        <v>1578.3</v>
      </c>
      <c r="J273" s="2">
        <f>IFERROR(__xludf.DUMMYFUNCTION("""COMPUTED_VALUE"""),45688.66666666667)</f>
        <v>45688.66667</v>
      </c>
      <c r="K273" s="1">
        <f>IFERROR(__xludf.DUMMYFUNCTION("""COMPUTED_VALUE"""),1594.07)</f>
        <v>1594.07</v>
      </c>
      <c r="M273" s="2">
        <f>IFERROR(__xludf.DUMMYFUNCTION("""COMPUTED_VALUE"""),45688.66666666667)</f>
        <v>45688.66667</v>
      </c>
      <c r="N273" s="1">
        <f>IFERROR(__xludf.DUMMYFUNCTION("""COMPUTED_VALUE"""),1.1585978E7)</f>
        <v>11585978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IFERROR(__xludf.DUMMYFUNCTION("""COMPUTED_VALUE"""),1589.45)</f>
        <v>1589.45</v>
      </c>
      <c r="D274" s="2">
        <f>IFERROR(__xludf.DUMMYFUNCTION("""COMPUTED_VALUE"""),45691.66666666667)</f>
        <v>45691.66667</v>
      </c>
      <c r="E274" s="1">
        <f>IFERROR(__xludf.DUMMYFUNCTION("""COMPUTED_VALUE"""),1589.45)</f>
        <v>1589.45</v>
      </c>
      <c r="G274" s="2">
        <f>IFERROR(__xludf.DUMMYFUNCTION("""COMPUTED_VALUE"""),45691.66666666667)</f>
        <v>45691.66667</v>
      </c>
      <c r="H274" s="1">
        <f>IFERROR(__xludf.DUMMYFUNCTION("""COMPUTED_VALUE"""),1537.58)</f>
        <v>1537.58</v>
      </c>
      <c r="J274" s="2">
        <f>IFERROR(__xludf.DUMMYFUNCTION("""COMPUTED_VALUE"""),45691.66666666667)</f>
        <v>45691.66667</v>
      </c>
      <c r="K274" s="1">
        <f>IFERROR(__xludf.DUMMYFUNCTION("""COMPUTED_VALUE"""),1566.58)</f>
        <v>1566.58</v>
      </c>
      <c r="M274" s="2">
        <f>IFERROR(__xludf.DUMMYFUNCTION("""COMPUTED_VALUE"""),45691.66666666667)</f>
        <v>45691.66667</v>
      </c>
      <c r="N274" s="1">
        <f>IFERROR(__xludf.DUMMYFUNCTION("""COMPUTED_VALUE"""),9055855.0)</f>
        <v>9055855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IFERROR(__xludf.DUMMYFUNCTION("""COMPUTED_VALUE"""),1566.97)</f>
        <v>1566.97</v>
      </c>
      <c r="D275" s="2">
        <f>IFERROR(__xludf.DUMMYFUNCTION("""COMPUTED_VALUE"""),45692.66666666667)</f>
        <v>45692.66667</v>
      </c>
      <c r="E275" s="1">
        <f>IFERROR(__xludf.DUMMYFUNCTION("""COMPUTED_VALUE"""),1585.47)</f>
        <v>1585.47</v>
      </c>
      <c r="G275" s="2">
        <f>IFERROR(__xludf.DUMMYFUNCTION("""COMPUTED_VALUE"""),45692.66666666667)</f>
        <v>45692.66667</v>
      </c>
      <c r="H275" s="1">
        <f>IFERROR(__xludf.DUMMYFUNCTION("""COMPUTED_VALUE"""),1553.88)</f>
        <v>1553.88</v>
      </c>
      <c r="J275" s="2">
        <f>IFERROR(__xludf.DUMMYFUNCTION("""COMPUTED_VALUE"""),45692.66666666667)</f>
        <v>45692.66667</v>
      </c>
      <c r="K275" s="1">
        <f>IFERROR(__xludf.DUMMYFUNCTION("""COMPUTED_VALUE"""),1561.63)</f>
        <v>1561.63</v>
      </c>
      <c r="M275" s="2">
        <f>IFERROR(__xludf.DUMMYFUNCTION("""COMPUTED_VALUE"""),45692.66666666667)</f>
        <v>45692.66667</v>
      </c>
      <c r="N275" s="1">
        <f>IFERROR(__xludf.DUMMYFUNCTION("""COMPUTED_VALUE"""),9311009.0)</f>
        <v>9311009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IFERROR(__xludf.DUMMYFUNCTION("""COMPUTED_VALUE"""),1562.36)</f>
        <v>1562.36</v>
      </c>
      <c r="D276" s="2">
        <f>IFERROR(__xludf.DUMMYFUNCTION("""COMPUTED_VALUE"""),45693.66666666667)</f>
        <v>45693.66667</v>
      </c>
      <c r="E276" s="1">
        <f>IFERROR(__xludf.DUMMYFUNCTION("""COMPUTED_VALUE"""),1605.65)</f>
        <v>1605.65</v>
      </c>
      <c r="G276" s="2">
        <f>IFERROR(__xludf.DUMMYFUNCTION("""COMPUTED_VALUE"""),45693.66666666667)</f>
        <v>45693.66667</v>
      </c>
      <c r="H276" s="1">
        <f>IFERROR(__xludf.DUMMYFUNCTION("""COMPUTED_VALUE"""),1562.36)</f>
        <v>1562.36</v>
      </c>
      <c r="J276" s="2">
        <f>IFERROR(__xludf.DUMMYFUNCTION("""COMPUTED_VALUE"""),45693.66666666667)</f>
        <v>45693.66667</v>
      </c>
      <c r="K276" s="1">
        <f>IFERROR(__xludf.DUMMYFUNCTION("""COMPUTED_VALUE"""),1576.57)</f>
        <v>1576.57</v>
      </c>
      <c r="M276" s="2">
        <f>IFERROR(__xludf.DUMMYFUNCTION("""COMPUTED_VALUE"""),45693.66666666667)</f>
        <v>45693.66667</v>
      </c>
      <c r="N276" s="1">
        <f>IFERROR(__xludf.DUMMYFUNCTION("""COMPUTED_VALUE"""),1.0085082E7)</f>
        <v>10085082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IFERROR(__xludf.DUMMYFUNCTION("""COMPUTED_VALUE"""),1581.59)</f>
        <v>1581.59</v>
      </c>
      <c r="D277" s="2">
        <f>IFERROR(__xludf.DUMMYFUNCTION("""COMPUTED_VALUE"""),45694.66666666667)</f>
        <v>45694.66667</v>
      </c>
      <c r="E277" s="1">
        <f>IFERROR(__xludf.DUMMYFUNCTION("""COMPUTED_VALUE"""),1631.22)</f>
        <v>1631.22</v>
      </c>
      <c r="G277" s="2">
        <f>IFERROR(__xludf.DUMMYFUNCTION("""COMPUTED_VALUE"""),45694.66666666667)</f>
        <v>45694.66667</v>
      </c>
      <c r="H277" s="1">
        <f>IFERROR(__xludf.DUMMYFUNCTION("""COMPUTED_VALUE"""),1581.59)</f>
        <v>1581.59</v>
      </c>
      <c r="J277" s="2">
        <f>IFERROR(__xludf.DUMMYFUNCTION("""COMPUTED_VALUE"""),45694.66666666667)</f>
        <v>45694.66667</v>
      </c>
      <c r="K277" s="1">
        <f>IFERROR(__xludf.DUMMYFUNCTION("""COMPUTED_VALUE"""),1631.2)</f>
        <v>1631.2</v>
      </c>
      <c r="M277" s="2">
        <f>IFERROR(__xludf.DUMMYFUNCTION("""COMPUTED_VALUE"""),45694.66666666667)</f>
        <v>45694.66667</v>
      </c>
      <c r="N277" s="1">
        <f>IFERROR(__xludf.DUMMYFUNCTION("""COMPUTED_VALUE"""),1.2765746E7)</f>
        <v>12765746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IFERROR(__xludf.DUMMYFUNCTION("""COMPUTED_VALUE"""),1634.2)</f>
        <v>1634.2</v>
      </c>
      <c r="D278" s="2">
        <f>IFERROR(__xludf.DUMMYFUNCTION("""COMPUTED_VALUE"""),45695.66666666667)</f>
        <v>45695.66667</v>
      </c>
      <c r="E278" s="1">
        <f>IFERROR(__xludf.DUMMYFUNCTION("""COMPUTED_VALUE"""),1657.51)</f>
        <v>1657.51</v>
      </c>
      <c r="G278" s="2">
        <f>IFERROR(__xludf.DUMMYFUNCTION("""COMPUTED_VALUE"""),45695.66666666667)</f>
        <v>45695.66667</v>
      </c>
      <c r="H278" s="1">
        <f>IFERROR(__xludf.DUMMYFUNCTION("""COMPUTED_VALUE"""),1621.82)</f>
        <v>1621.82</v>
      </c>
      <c r="J278" s="2">
        <f>IFERROR(__xludf.DUMMYFUNCTION("""COMPUTED_VALUE"""),45695.66666666667)</f>
        <v>45695.66667</v>
      </c>
      <c r="K278" s="1">
        <f>IFERROR(__xludf.DUMMYFUNCTION("""COMPUTED_VALUE"""),1624.63)</f>
        <v>1624.63</v>
      </c>
      <c r="M278" s="2">
        <f>IFERROR(__xludf.DUMMYFUNCTION("""COMPUTED_VALUE"""),45695.66666666667)</f>
        <v>45695.66667</v>
      </c>
      <c r="N278" s="1">
        <f>IFERROR(__xludf.DUMMYFUNCTION("""COMPUTED_VALUE"""),9575162.0)</f>
        <v>9575162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IFERROR(__xludf.DUMMYFUNCTION("""COMPUTED_VALUE"""),1627.96)</f>
        <v>1627.96</v>
      </c>
      <c r="D279" s="2">
        <f>IFERROR(__xludf.DUMMYFUNCTION("""COMPUTED_VALUE"""),45698.66666666667)</f>
        <v>45698.66667</v>
      </c>
      <c r="E279" s="1">
        <f>IFERROR(__xludf.DUMMYFUNCTION("""COMPUTED_VALUE"""),1637.21)</f>
        <v>1637.21</v>
      </c>
      <c r="G279" s="2">
        <f>IFERROR(__xludf.DUMMYFUNCTION("""COMPUTED_VALUE"""),45698.66666666667)</f>
        <v>45698.66667</v>
      </c>
      <c r="H279" s="1">
        <f>IFERROR(__xludf.DUMMYFUNCTION("""COMPUTED_VALUE"""),1618.21)</f>
        <v>1618.21</v>
      </c>
      <c r="J279" s="2">
        <f>IFERROR(__xludf.DUMMYFUNCTION("""COMPUTED_VALUE"""),45698.66666666667)</f>
        <v>45698.66667</v>
      </c>
      <c r="K279" s="1">
        <f>IFERROR(__xludf.DUMMYFUNCTION("""COMPUTED_VALUE"""),1630.49)</f>
        <v>1630.49</v>
      </c>
      <c r="M279" s="2">
        <f>IFERROR(__xludf.DUMMYFUNCTION("""COMPUTED_VALUE"""),45698.66666666667)</f>
        <v>45698.66667</v>
      </c>
      <c r="N279" s="1">
        <f>IFERROR(__xludf.DUMMYFUNCTION("""COMPUTED_VALUE"""),6954196.0)</f>
        <v>6954196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IFERROR(__xludf.DUMMYFUNCTION("""COMPUTED_VALUE"""),1628.29)</f>
        <v>1628.29</v>
      </c>
      <c r="D280" s="2">
        <f>IFERROR(__xludf.DUMMYFUNCTION("""COMPUTED_VALUE"""),45699.66666666667)</f>
        <v>45699.66667</v>
      </c>
      <c r="E280" s="1">
        <f>IFERROR(__xludf.DUMMYFUNCTION("""COMPUTED_VALUE"""),1628.29)</f>
        <v>1628.29</v>
      </c>
      <c r="G280" s="2">
        <f>IFERROR(__xludf.DUMMYFUNCTION("""COMPUTED_VALUE"""),45699.66666666667)</f>
        <v>45699.66667</v>
      </c>
      <c r="H280" s="1">
        <f>IFERROR(__xludf.DUMMYFUNCTION("""COMPUTED_VALUE"""),1571.53)</f>
        <v>1571.53</v>
      </c>
      <c r="J280" s="2">
        <f>IFERROR(__xludf.DUMMYFUNCTION("""COMPUTED_VALUE"""),45699.66666666667)</f>
        <v>45699.66667</v>
      </c>
      <c r="K280" s="1">
        <f>IFERROR(__xludf.DUMMYFUNCTION("""COMPUTED_VALUE"""),1582.24)</f>
        <v>1582.24</v>
      </c>
      <c r="M280" s="2">
        <f>IFERROR(__xludf.DUMMYFUNCTION("""COMPUTED_VALUE"""),45699.66666666667)</f>
        <v>45699.66667</v>
      </c>
      <c r="N280" s="1">
        <f>IFERROR(__xludf.DUMMYFUNCTION("""COMPUTED_VALUE"""),9003672.0)</f>
        <v>9003672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IFERROR(__xludf.DUMMYFUNCTION("""COMPUTED_VALUE"""),1561.25)</f>
        <v>1561.25</v>
      </c>
      <c r="D281" s="2">
        <f>IFERROR(__xludf.DUMMYFUNCTION("""COMPUTED_VALUE"""),45700.66666666667)</f>
        <v>45700.66667</v>
      </c>
      <c r="E281" s="1">
        <f>IFERROR(__xludf.DUMMYFUNCTION("""COMPUTED_VALUE"""),1561.25)</f>
        <v>1561.25</v>
      </c>
      <c r="G281" s="2">
        <f>IFERROR(__xludf.DUMMYFUNCTION("""COMPUTED_VALUE"""),45700.66666666667)</f>
        <v>45700.66667</v>
      </c>
      <c r="H281" s="1">
        <f>IFERROR(__xludf.DUMMYFUNCTION("""COMPUTED_VALUE"""),1529.59)</f>
        <v>1529.59</v>
      </c>
      <c r="J281" s="2">
        <f>IFERROR(__xludf.DUMMYFUNCTION("""COMPUTED_VALUE"""),45700.66666666667)</f>
        <v>45700.66667</v>
      </c>
      <c r="K281" s="1">
        <f>IFERROR(__xludf.DUMMYFUNCTION("""COMPUTED_VALUE"""),1532.41)</f>
        <v>1532.41</v>
      </c>
      <c r="M281" s="2">
        <f>IFERROR(__xludf.DUMMYFUNCTION("""COMPUTED_VALUE"""),45700.66666666667)</f>
        <v>45700.66667</v>
      </c>
      <c r="N281" s="1">
        <f>IFERROR(__xludf.DUMMYFUNCTION("""COMPUTED_VALUE"""),1.2425239E7)</f>
        <v>12425239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IFERROR(__xludf.DUMMYFUNCTION("""COMPUTED_VALUE"""),1538.52)</f>
        <v>1538.52</v>
      </c>
      <c r="D282" s="2">
        <f>IFERROR(__xludf.DUMMYFUNCTION("""COMPUTED_VALUE"""),45701.66666666667)</f>
        <v>45701.66667</v>
      </c>
      <c r="E282" s="1">
        <f>IFERROR(__xludf.DUMMYFUNCTION("""COMPUTED_VALUE"""),1546.39)</f>
        <v>1546.39</v>
      </c>
      <c r="G282" s="2">
        <f>IFERROR(__xludf.DUMMYFUNCTION("""COMPUTED_VALUE"""),45701.66666666667)</f>
        <v>45701.66667</v>
      </c>
      <c r="H282" s="1">
        <f>IFERROR(__xludf.DUMMYFUNCTION("""COMPUTED_VALUE"""),1486.43)</f>
        <v>1486.43</v>
      </c>
      <c r="J282" s="2">
        <f>IFERROR(__xludf.DUMMYFUNCTION("""COMPUTED_VALUE"""),45701.66666666667)</f>
        <v>45701.66667</v>
      </c>
      <c r="K282" s="1">
        <f>IFERROR(__xludf.DUMMYFUNCTION("""COMPUTED_VALUE"""),1508.19)</f>
        <v>1508.19</v>
      </c>
      <c r="M282" s="2">
        <f>IFERROR(__xludf.DUMMYFUNCTION("""COMPUTED_VALUE"""),45701.66666666667)</f>
        <v>45701.66667</v>
      </c>
      <c r="N282" s="1">
        <f>IFERROR(__xludf.DUMMYFUNCTION("""COMPUTED_VALUE"""),1.6928674E7)</f>
        <v>16928674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IFERROR(__xludf.DUMMYFUNCTION("""COMPUTED_VALUE"""),1509.75)</f>
        <v>1509.75</v>
      </c>
      <c r="D283" s="2">
        <f>IFERROR(__xludf.DUMMYFUNCTION("""COMPUTED_VALUE"""),45702.66666666667)</f>
        <v>45702.66667</v>
      </c>
      <c r="E283" s="1">
        <f>IFERROR(__xludf.DUMMYFUNCTION("""COMPUTED_VALUE"""),1515.76)</f>
        <v>1515.76</v>
      </c>
      <c r="G283" s="2">
        <f>IFERROR(__xludf.DUMMYFUNCTION("""COMPUTED_VALUE"""),45702.66666666667)</f>
        <v>45702.66667</v>
      </c>
      <c r="H283" s="1">
        <f>IFERROR(__xludf.DUMMYFUNCTION("""COMPUTED_VALUE"""),1476.4)</f>
        <v>1476.4</v>
      </c>
      <c r="J283" s="2">
        <f>IFERROR(__xludf.DUMMYFUNCTION("""COMPUTED_VALUE"""),45702.66666666667)</f>
        <v>45702.66667</v>
      </c>
      <c r="K283" s="1">
        <f>IFERROR(__xludf.DUMMYFUNCTION("""COMPUTED_VALUE"""),1488.47)</f>
        <v>1488.47</v>
      </c>
      <c r="M283" s="2">
        <f>IFERROR(__xludf.DUMMYFUNCTION("""COMPUTED_VALUE"""),45702.66666666667)</f>
        <v>45702.66667</v>
      </c>
      <c r="N283" s="1">
        <f>IFERROR(__xludf.DUMMYFUNCTION("""COMPUTED_VALUE"""),1.5096533E7)</f>
        <v>15096533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IFERROR(__xludf.DUMMYFUNCTION("""COMPUTED_VALUE"""),1490.47)</f>
        <v>1490.47</v>
      </c>
      <c r="D284" s="2">
        <f>IFERROR(__xludf.DUMMYFUNCTION("""COMPUTED_VALUE"""),45706.66666666667)</f>
        <v>45706.66667</v>
      </c>
      <c r="E284" s="1">
        <f>IFERROR(__xludf.DUMMYFUNCTION("""COMPUTED_VALUE"""),1507.67)</f>
        <v>1507.67</v>
      </c>
      <c r="G284" s="2">
        <f>IFERROR(__xludf.DUMMYFUNCTION("""COMPUTED_VALUE"""),45706.66666666667)</f>
        <v>45706.66667</v>
      </c>
      <c r="H284" s="1">
        <f>IFERROR(__xludf.DUMMYFUNCTION("""COMPUTED_VALUE"""),1482.78)</f>
        <v>1482.78</v>
      </c>
      <c r="J284" s="2">
        <f>IFERROR(__xludf.DUMMYFUNCTION("""COMPUTED_VALUE"""),45706.66666666667)</f>
        <v>45706.66667</v>
      </c>
      <c r="K284" s="1">
        <f>IFERROR(__xludf.DUMMYFUNCTION("""COMPUTED_VALUE"""),1505.73)</f>
        <v>1505.73</v>
      </c>
      <c r="M284" s="2">
        <f>IFERROR(__xludf.DUMMYFUNCTION("""COMPUTED_VALUE"""),45706.66666666667)</f>
        <v>45706.66667</v>
      </c>
      <c r="N284" s="1">
        <f>IFERROR(__xludf.DUMMYFUNCTION("""COMPUTED_VALUE"""),1.9952046E7)</f>
        <v>19952046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IFERROR(__xludf.DUMMYFUNCTION("""COMPUTED_VALUE"""),1500.45)</f>
        <v>1500.45</v>
      </c>
      <c r="D285" s="2">
        <f>IFERROR(__xludf.DUMMYFUNCTION("""COMPUTED_VALUE"""),45707.66666666667)</f>
        <v>45707.66667</v>
      </c>
      <c r="E285" s="1">
        <f>IFERROR(__xludf.DUMMYFUNCTION("""COMPUTED_VALUE"""),1522.68)</f>
        <v>1522.68</v>
      </c>
      <c r="G285" s="2">
        <f>IFERROR(__xludf.DUMMYFUNCTION("""COMPUTED_VALUE"""),45707.66666666667)</f>
        <v>45707.66667</v>
      </c>
      <c r="H285" s="1">
        <f>IFERROR(__xludf.DUMMYFUNCTION("""COMPUTED_VALUE"""),1490.66)</f>
        <v>1490.66</v>
      </c>
      <c r="J285" s="2">
        <f>IFERROR(__xludf.DUMMYFUNCTION("""COMPUTED_VALUE"""),45707.66666666667)</f>
        <v>45707.66667</v>
      </c>
      <c r="K285" s="1">
        <f>IFERROR(__xludf.DUMMYFUNCTION("""COMPUTED_VALUE"""),1518.88)</f>
        <v>1518.88</v>
      </c>
      <c r="M285" s="2">
        <f>IFERROR(__xludf.DUMMYFUNCTION("""COMPUTED_VALUE"""),45707.66666666667)</f>
        <v>45707.66667</v>
      </c>
      <c r="N285" s="1">
        <f>IFERROR(__xludf.DUMMYFUNCTION("""COMPUTED_VALUE"""),1.5314251E7)</f>
        <v>15314251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IFERROR(__xludf.DUMMYFUNCTION("""COMPUTED_VALUE"""),1547.43)</f>
        <v>1547.43</v>
      </c>
      <c r="D286" s="2">
        <f>IFERROR(__xludf.DUMMYFUNCTION("""COMPUTED_VALUE"""),45708.66666666667)</f>
        <v>45708.66667</v>
      </c>
      <c r="E286" s="1">
        <f>IFERROR(__xludf.DUMMYFUNCTION("""COMPUTED_VALUE"""),1555.08)</f>
        <v>1555.08</v>
      </c>
      <c r="G286" s="2">
        <f>IFERROR(__xludf.DUMMYFUNCTION("""COMPUTED_VALUE"""),45708.66666666667)</f>
        <v>45708.66667</v>
      </c>
      <c r="H286" s="1">
        <f>IFERROR(__xludf.DUMMYFUNCTION("""COMPUTED_VALUE"""),1467.27)</f>
        <v>1467.27</v>
      </c>
      <c r="J286" s="2">
        <f>IFERROR(__xludf.DUMMYFUNCTION("""COMPUTED_VALUE"""),45708.66666666667)</f>
        <v>45708.66667</v>
      </c>
      <c r="K286" s="1">
        <f>IFERROR(__xludf.DUMMYFUNCTION("""COMPUTED_VALUE"""),1485.89)</f>
        <v>1485.89</v>
      </c>
      <c r="M286" s="2">
        <f>IFERROR(__xludf.DUMMYFUNCTION("""COMPUTED_VALUE"""),45708.66666666667)</f>
        <v>45708.66667</v>
      </c>
      <c r="N286" s="1">
        <f>IFERROR(__xludf.DUMMYFUNCTION("""COMPUTED_VALUE"""),1.7553865E7)</f>
        <v>17553865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IFERROR(__xludf.DUMMYFUNCTION("""COMPUTED_VALUE"""),1491.22)</f>
        <v>1491.22</v>
      </c>
      <c r="D287" s="2">
        <f>IFERROR(__xludf.DUMMYFUNCTION("""COMPUTED_VALUE"""),45709.66666666667)</f>
        <v>45709.66667</v>
      </c>
      <c r="E287" s="1">
        <f>IFERROR(__xludf.DUMMYFUNCTION("""COMPUTED_VALUE"""),1522.43)</f>
        <v>1522.43</v>
      </c>
      <c r="G287" s="2">
        <f>IFERROR(__xludf.DUMMYFUNCTION("""COMPUTED_VALUE"""),45709.66666666667)</f>
        <v>45709.66667</v>
      </c>
      <c r="H287" s="1">
        <f>IFERROR(__xludf.DUMMYFUNCTION("""COMPUTED_VALUE"""),1415.99)</f>
        <v>1415.99</v>
      </c>
      <c r="J287" s="2">
        <f>IFERROR(__xludf.DUMMYFUNCTION("""COMPUTED_VALUE"""),45709.66666666667)</f>
        <v>45709.66667</v>
      </c>
      <c r="K287" s="1">
        <f>IFERROR(__xludf.DUMMYFUNCTION("""COMPUTED_VALUE"""),1420.82)</f>
        <v>1420.82</v>
      </c>
      <c r="M287" s="2">
        <f>IFERROR(__xludf.DUMMYFUNCTION("""COMPUTED_VALUE"""),45709.66666666667)</f>
        <v>45709.66667</v>
      </c>
      <c r="N287" s="1">
        <f>IFERROR(__xludf.DUMMYFUNCTION("""COMPUTED_VALUE"""),2.1366754E7)</f>
        <v>21366754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IFERROR(__xludf.DUMMYFUNCTION("""COMPUTED_VALUE"""),1422.12)</f>
        <v>1422.12</v>
      </c>
      <c r="D288" s="2">
        <f>IFERROR(__xludf.DUMMYFUNCTION("""COMPUTED_VALUE"""),45712.66666666667)</f>
        <v>45712.66667</v>
      </c>
      <c r="E288" s="1">
        <f>IFERROR(__xludf.DUMMYFUNCTION("""COMPUTED_VALUE"""),1433.36)</f>
        <v>1433.36</v>
      </c>
      <c r="G288" s="2">
        <f>IFERROR(__xludf.DUMMYFUNCTION("""COMPUTED_VALUE"""),45712.66666666667)</f>
        <v>45712.66667</v>
      </c>
      <c r="H288" s="1">
        <f>IFERROR(__xludf.DUMMYFUNCTION("""COMPUTED_VALUE"""),1380.79)</f>
        <v>1380.79</v>
      </c>
      <c r="J288" s="2">
        <f>IFERROR(__xludf.DUMMYFUNCTION("""COMPUTED_VALUE"""),45712.66666666667)</f>
        <v>45712.66667</v>
      </c>
      <c r="K288" s="1">
        <f>IFERROR(__xludf.DUMMYFUNCTION("""COMPUTED_VALUE"""),1382.18)</f>
        <v>1382.18</v>
      </c>
      <c r="M288" s="2">
        <f>IFERROR(__xludf.DUMMYFUNCTION("""COMPUTED_VALUE"""),45712.66666666667)</f>
        <v>45712.66667</v>
      </c>
      <c r="N288" s="1">
        <f>IFERROR(__xludf.DUMMYFUNCTION("""COMPUTED_VALUE"""),1.7620958E7)</f>
        <v>17620958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IFERROR(__xludf.DUMMYFUNCTION("""COMPUTED_VALUE"""),1381.74)</f>
        <v>1381.74</v>
      </c>
      <c r="D289" s="2">
        <f>IFERROR(__xludf.DUMMYFUNCTION("""COMPUTED_VALUE"""),45713.66666666667)</f>
        <v>45713.66667</v>
      </c>
      <c r="E289" s="1">
        <f>IFERROR(__xludf.DUMMYFUNCTION("""COMPUTED_VALUE"""),1423.95)</f>
        <v>1423.95</v>
      </c>
      <c r="G289" s="2">
        <f>IFERROR(__xludf.DUMMYFUNCTION("""COMPUTED_VALUE"""),45713.66666666667)</f>
        <v>45713.66667</v>
      </c>
      <c r="H289" s="1">
        <f>IFERROR(__xludf.DUMMYFUNCTION("""COMPUTED_VALUE"""),1360.78)</f>
        <v>1360.78</v>
      </c>
      <c r="J289" s="2">
        <f>IFERROR(__xludf.DUMMYFUNCTION("""COMPUTED_VALUE"""),45713.66666666667)</f>
        <v>45713.66667</v>
      </c>
      <c r="K289" s="1">
        <f>IFERROR(__xludf.DUMMYFUNCTION("""COMPUTED_VALUE"""),1406.84)</f>
        <v>1406.84</v>
      </c>
      <c r="M289" s="2">
        <f>IFERROR(__xludf.DUMMYFUNCTION("""COMPUTED_VALUE"""),45713.66666666667)</f>
        <v>45713.66667</v>
      </c>
      <c r="N289" s="1">
        <f>IFERROR(__xludf.DUMMYFUNCTION("""COMPUTED_VALUE"""),1.8698443E7)</f>
        <v>18698443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IFERROR(__xludf.DUMMYFUNCTION("""COMPUTED_VALUE"""),1419.64)</f>
        <v>1419.64</v>
      </c>
      <c r="D290" s="2">
        <f>IFERROR(__xludf.DUMMYFUNCTION("""COMPUTED_VALUE"""),45714.66666666667)</f>
        <v>45714.66667</v>
      </c>
      <c r="E290" s="1">
        <f>IFERROR(__xludf.DUMMYFUNCTION("""COMPUTED_VALUE"""),1465.32)</f>
        <v>1465.32</v>
      </c>
      <c r="G290" s="2">
        <f>IFERROR(__xludf.DUMMYFUNCTION("""COMPUTED_VALUE"""),45714.66666666667)</f>
        <v>45714.66667</v>
      </c>
      <c r="H290" s="1">
        <f>IFERROR(__xludf.DUMMYFUNCTION("""COMPUTED_VALUE"""),1419.64)</f>
        <v>1419.64</v>
      </c>
      <c r="J290" s="2">
        <f>IFERROR(__xludf.DUMMYFUNCTION("""COMPUTED_VALUE"""),45714.66666666667)</f>
        <v>45714.66667</v>
      </c>
      <c r="K290" s="1">
        <f>IFERROR(__xludf.DUMMYFUNCTION("""COMPUTED_VALUE"""),1437.02)</f>
        <v>1437.02</v>
      </c>
      <c r="M290" s="2">
        <f>IFERROR(__xludf.DUMMYFUNCTION("""COMPUTED_VALUE"""),45714.66666666667)</f>
        <v>45714.66667</v>
      </c>
      <c r="N290" s="1">
        <f>IFERROR(__xludf.DUMMYFUNCTION("""COMPUTED_VALUE"""),1.5385173E7)</f>
        <v>15385173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IFERROR(__xludf.DUMMYFUNCTION("""COMPUTED_VALUE"""),1435.41)</f>
        <v>1435.41</v>
      </c>
      <c r="D291" s="2">
        <f>IFERROR(__xludf.DUMMYFUNCTION("""COMPUTED_VALUE"""),45715.66666666667)</f>
        <v>45715.66667</v>
      </c>
      <c r="E291" s="1">
        <f>IFERROR(__xludf.DUMMYFUNCTION("""COMPUTED_VALUE"""),1444.26)</f>
        <v>1444.26</v>
      </c>
      <c r="G291" s="2">
        <f>IFERROR(__xludf.DUMMYFUNCTION("""COMPUTED_VALUE"""),45715.66666666667)</f>
        <v>45715.66667</v>
      </c>
      <c r="H291" s="1">
        <f>IFERROR(__xludf.DUMMYFUNCTION("""COMPUTED_VALUE"""),1386.54)</f>
        <v>1386.54</v>
      </c>
      <c r="J291" s="2">
        <f>IFERROR(__xludf.DUMMYFUNCTION("""COMPUTED_VALUE"""),45715.66666666667)</f>
        <v>45715.66667</v>
      </c>
      <c r="K291" s="1">
        <f>IFERROR(__xludf.DUMMYFUNCTION("""COMPUTED_VALUE"""),1388.39)</f>
        <v>1388.39</v>
      </c>
      <c r="M291" s="2">
        <f>IFERROR(__xludf.DUMMYFUNCTION("""COMPUTED_VALUE"""),45715.66666666667)</f>
        <v>45715.66667</v>
      </c>
      <c r="N291" s="1">
        <f>IFERROR(__xludf.DUMMYFUNCTION("""COMPUTED_VALUE"""),1.5464854E7)</f>
        <v>15464854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IFERROR(__xludf.DUMMYFUNCTION("""COMPUTED_VALUE"""),1386.12)</f>
        <v>1386.12</v>
      </c>
      <c r="D292" s="2">
        <f>IFERROR(__xludf.DUMMYFUNCTION("""COMPUTED_VALUE"""),45716.66666666667)</f>
        <v>45716.66667</v>
      </c>
      <c r="E292" s="1">
        <f>IFERROR(__xludf.DUMMYFUNCTION("""COMPUTED_VALUE"""),1407.94)</f>
        <v>1407.94</v>
      </c>
      <c r="G292" s="2">
        <f>IFERROR(__xludf.DUMMYFUNCTION("""COMPUTED_VALUE"""),45716.66666666667)</f>
        <v>45716.66667</v>
      </c>
      <c r="H292" s="1">
        <f>IFERROR(__xludf.DUMMYFUNCTION("""COMPUTED_VALUE"""),1373.44)</f>
        <v>1373.44</v>
      </c>
      <c r="J292" s="2">
        <f>IFERROR(__xludf.DUMMYFUNCTION("""COMPUTED_VALUE"""),45716.66666666667)</f>
        <v>45716.66667</v>
      </c>
      <c r="K292" s="1">
        <f>IFERROR(__xludf.DUMMYFUNCTION("""COMPUTED_VALUE"""),1406.18)</f>
        <v>1406.18</v>
      </c>
      <c r="M292" s="2">
        <f>IFERROR(__xludf.DUMMYFUNCTION("""COMPUTED_VALUE"""),45716.66666666667)</f>
        <v>45716.66667</v>
      </c>
      <c r="N292" s="1">
        <f>IFERROR(__xludf.DUMMYFUNCTION("""COMPUTED_VALUE"""),2.0218319E7)</f>
        <v>20218319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IFERROR(__xludf.DUMMYFUNCTION("""COMPUTED_VALUE"""),1409.29)</f>
        <v>1409.29</v>
      </c>
      <c r="D293" s="2">
        <f>IFERROR(__xludf.DUMMYFUNCTION("""COMPUTED_VALUE"""),45719.66666666667)</f>
        <v>45719.66667</v>
      </c>
      <c r="E293" s="1">
        <f>IFERROR(__xludf.DUMMYFUNCTION("""COMPUTED_VALUE"""),1422.36)</f>
        <v>1422.36</v>
      </c>
      <c r="G293" s="2">
        <f>IFERROR(__xludf.DUMMYFUNCTION("""COMPUTED_VALUE"""),45719.66666666667)</f>
        <v>45719.66667</v>
      </c>
      <c r="H293" s="1">
        <f>IFERROR(__xludf.DUMMYFUNCTION("""COMPUTED_VALUE"""),1346.89)</f>
        <v>1346.89</v>
      </c>
      <c r="J293" s="2">
        <f>IFERROR(__xludf.DUMMYFUNCTION("""COMPUTED_VALUE"""),45719.66666666667)</f>
        <v>45719.66667</v>
      </c>
      <c r="K293" s="1">
        <f>IFERROR(__xludf.DUMMYFUNCTION("""COMPUTED_VALUE"""),1356.39)</f>
        <v>1356.39</v>
      </c>
      <c r="M293" s="2">
        <f>IFERROR(__xludf.DUMMYFUNCTION("""COMPUTED_VALUE"""),45719.66666666667)</f>
        <v>45719.66667</v>
      </c>
      <c r="N293" s="1">
        <f>IFERROR(__xludf.DUMMYFUNCTION("""COMPUTED_VALUE"""),1.5520436E7)</f>
        <v>15520436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IFERROR(__xludf.DUMMYFUNCTION("""COMPUTED_VALUE"""),1343.62)</f>
        <v>1343.62</v>
      </c>
      <c r="D294" s="2">
        <f>IFERROR(__xludf.DUMMYFUNCTION("""COMPUTED_VALUE"""),45720.66666666667)</f>
        <v>45720.66667</v>
      </c>
      <c r="E294" s="1">
        <f>IFERROR(__xludf.DUMMYFUNCTION("""COMPUTED_VALUE"""),1369.27)</f>
        <v>1369.27</v>
      </c>
      <c r="G294" s="2">
        <f>IFERROR(__xludf.DUMMYFUNCTION("""COMPUTED_VALUE"""),45720.66666666667)</f>
        <v>45720.66667</v>
      </c>
      <c r="H294" s="1">
        <f>IFERROR(__xludf.DUMMYFUNCTION("""COMPUTED_VALUE"""),1297.86)</f>
        <v>1297.86</v>
      </c>
      <c r="J294" s="2">
        <f>IFERROR(__xludf.DUMMYFUNCTION("""COMPUTED_VALUE"""),45720.66666666667)</f>
        <v>45720.66667</v>
      </c>
      <c r="K294" s="1">
        <f>IFERROR(__xludf.DUMMYFUNCTION("""COMPUTED_VALUE"""),1331.91)</f>
        <v>1331.91</v>
      </c>
      <c r="M294" s="2">
        <f>IFERROR(__xludf.DUMMYFUNCTION("""COMPUTED_VALUE"""),45720.66666666667)</f>
        <v>45720.66667</v>
      </c>
      <c r="N294" s="1">
        <f>IFERROR(__xludf.DUMMYFUNCTION("""COMPUTED_VALUE"""),1.8868321E7)</f>
        <v>18868321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IFERROR(__xludf.DUMMYFUNCTION("""COMPUTED_VALUE"""),1336.21)</f>
        <v>1336.21</v>
      </c>
      <c r="D295" s="2">
        <f>IFERROR(__xludf.DUMMYFUNCTION("""COMPUTED_VALUE"""),45721.66666666667)</f>
        <v>45721.66667</v>
      </c>
      <c r="E295" s="1">
        <f>IFERROR(__xludf.DUMMYFUNCTION("""COMPUTED_VALUE"""),1360.43)</f>
        <v>1360.43</v>
      </c>
      <c r="G295" s="2">
        <f>IFERROR(__xludf.DUMMYFUNCTION("""COMPUTED_VALUE"""),45721.66666666667)</f>
        <v>45721.66667</v>
      </c>
      <c r="H295" s="1">
        <f>IFERROR(__xludf.DUMMYFUNCTION("""COMPUTED_VALUE"""),1325.68)</f>
        <v>1325.68</v>
      </c>
      <c r="J295" s="2">
        <f>IFERROR(__xludf.DUMMYFUNCTION("""COMPUTED_VALUE"""),45721.66666666667)</f>
        <v>45721.66667</v>
      </c>
      <c r="K295" s="1">
        <f>IFERROR(__xludf.DUMMYFUNCTION("""COMPUTED_VALUE"""),1355.95)</f>
        <v>1355.95</v>
      </c>
      <c r="M295" s="2">
        <f>IFERROR(__xludf.DUMMYFUNCTION("""COMPUTED_VALUE"""),45721.66666666667)</f>
        <v>45721.66667</v>
      </c>
      <c r="N295" s="1">
        <f>IFERROR(__xludf.DUMMYFUNCTION("""COMPUTED_VALUE"""),1.5809543E7)</f>
        <v>15809543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IFERROR(__xludf.DUMMYFUNCTION("""COMPUTED_VALUE"""),1325.83)</f>
        <v>1325.83</v>
      </c>
      <c r="D296" s="2">
        <f>IFERROR(__xludf.DUMMYFUNCTION("""COMPUTED_VALUE"""),45722.66666666667)</f>
        <v>45722.66667</v>
      </c>
      <c r="E296" s="1">
        <f>IFERROR(__xludf.DUMMYFUNCTION("""COMPUTED_VALUE"""),1331.95)</f>
        <v>1331.95</v>
      </c>
      <c r="G296" s="2">
        <f>IFERROR(__xludf.DUMMYFUNCTION("""COMPUTED_VALUE"""),45722.66666666667)</f>
        <v>45722.66667</v>
      </c>
      <c r="H296" s="1">
        <f>IFERROR(__xludf.DUMMYFUNCTION("""COMPUTED_VALUE"""),1293.93)</f>
        <v>1293.93</v>
      </c>
      <c r="J296" s="2">
        <f>IFERROR(__xludf.DUMMYFUNCTION("""COMPUTED_VALUE"""),45722.66666666667)</f>
        <v>45722.66667</v>
      </c>
      <c r="K296" s="1">
        <f>IFERROR(__xludf.DUMMYFUNCTION("""COMPUTED_VALUE"""),1304.9)</f>
        <v>1304.9</v>
      </c>
      <c r="M296" s="2">
        <f>IFERROR(__xludf.DUMMYFUNCTION("""COMPUTED_VALUE"""),45722.66666666667)</f>
        <v>45722.66667</v>
      </c>
      <c r="N296" s="1">
        <f>IFERROR(__xludf.DUMMYFUNCTION("""COMPUTED_VALUE"""),1.5429551E7)</f>
        <v>15429551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IFERROR(__xludf.DUMMYFUNCTION("""COMPUTED_VALUE"""),1304.63)</f>
        <v>1304.63</v>
      </c>
      <c r="D297" s="2">
        <f>IFERROR(__xludf.DUMMYFUNCTION("""COMPUTED_VALUE"""),45723.66666666667)</f>
        <v>45723.66667</v>
      </c>
      <c r="E297" s="1">
        <f>IFERROR(__xludf.DUMMYFUNCTION("""COMPUTED_VALUE"""),1319.1)</f>
        <v>1319.1</v>
      </c>
      <c r="G297" s="2">
        <f>IFERROR(__xludf.DUMMYFUNCTION("""COMPUTED_VALUE"""),45723.66666666667)</f>
        <v>45723.66667</v>
      </c>
      <c r="H297" s="1">
        <f>IFERROR(__xludf.DUMMYFUNCTION("""COMPUTED_VALUE"""),1268.2)</f>
        <v>1268.2</v>
      </c>
      <c r="J297" s="2">
        <f>IFERROR(__xludf.DUMMYFUNCTION("""COMPUTED_VALUE"""),45723.66666666667)</f>
        <v>45723.66667</v>
      </c>
      <c r="K297" s="1">
        <f>IFERROR(__xludf.DUMMYFUNCTION("""COMPUTED_VALUE"""),1306.31)</f>
        <v>1306.31</v>
      </c>
      <c r="M297" s="2">
        <f>IFERROR(__xludf.DUMMYFUNCTION("""COMPUTED_VALUE"""),45723.66666666667)</f>
        <v>45723.66667</v>
      </c>
      <c r="N297" s="1">
        <f>IFERROR(__xludf.DUMMYFUNCTION("""COMPUTED_VALUE"""),1.8559505E7)</f>
        <v>18559505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IFERROR(__xludf.DUMMYFUNCTION("""COMPUTED_VALUE"""),1298.77)</f>
        <v>1298.77</v>
      </c>
      <c r="D298" s="2">
        <f>IFERROR(__xludf.DUMMYFUNCTION("""COMPUTED_VALUE"""),45726.66666666667)</f>
        <v>45726.66667</v>
      </c>
      <c r="E298" s="1">
        <f>IFERROR(__xludf.DUMMYFUNCTION("""COMPUTED_VALUE"""),1298.77)</f>
        <v>1298.77</v>
      </c>
      <c r="G298" s="2">
        <f>IFERROR(__xludf.DUMMYFUNCTION("""COMPUTED_VALUE"""),45726.66666666667)</f>
        <v>45726.66667</v>
      </c>
      <c r="H298" s="1">
        <f>IFERROR(__xludf.DUMMYFUNCTION("""COMPUTED_VALUE"""),1252.5)</f>
        <v>1252.5</v>
      </c>
      <c r="J298" s="2">
        <f>IFERROR(__xludf.DUMMYFUNCTION("""COMPUTED_VALUE"""),45726.66666666667)</f>
        <v>45726.66667</v>
      </c>
      <c r="K298" s="1">
        <f>IFERROR(__xludf.DUMMYFUNCTION("""COMPUTED_VALUE"""),1267.92)</f>
        <v>1267.92</v>
      </c>
      <c r="M298" s="2">
        <f>IFERROR(__xludf.DUMMYFUNCTION("""COMPUTED_VALUE"""),45726.66666666667)</f>
        <v>45726.66667</v>
      </c>
      <c r="N298" s="1">
        <f>IFERROR(__xludf.DUMMYFUNCTION("""COMPUTED_VALUE"""),2.4791054E7)</f>
        <v>24791054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IFERROR(__xludf.DUMMYFUNCTION("""COMPUTED_VALUE"""),1269.59)</f>
        <v>1269.59</v>
      </c>
      <c r="D299" s="2">
        <f>IFERROR(__xludf.DUMMYFUNCTION("""COMPUTED_VALUE"""),45727.66666666667)</f>
        <v>45727.66667</v>
      </c>
      <c r="E299" s="1">
        <f>IFERROR(__xludf.DUMMYFUNCTION("""COMPUTED_VALUE"""),1326.31)</f>
        <v>1326.31</v>
      </c>
      <c r="G299" s="2">
        <f>IFERROR(__xludf.DUMMYFUNCTION("""COMPUTED_VALUE"""),45727.66666666667)</f>
        <v>45727.66667</v>
      </c>
      <c r="H299" s="1">
        <f>IFERROR(__xludf.DUMMYFUNCTION("""COMPUTED_VALUE"""),1267.04)</f>
        <v>1267.04</v>
      </c>
      <c r="J299" s="2">
        <f>IFERROR(__xludf.DUMMYFUNCTION("""COMPUTED_VALUE"""),45727.66666666667)</f>
        <v>45727.66667</v>
      </c>
      <c r="K299" s="1">
        <f>IFERROR(__xludf.DUMMYFUNCTION("""COMPUTED_VALUE"""),1300.91)</f>
        <v>1300.91</v>
      </c>
      <c r="M299" s="2">
        <f>IFERROR(__xludf.DUMMYFUNCTION("""COMPUTED_VALUE"""),45727.66666666667)</f>
        <v>45727.66667</v>
      </c>
      <c r="N299" s="1">
        <f>IFERROR(__xludf.DUMMYFUNCTION("""COMPUTED_VALUE"""),1.9823919E7)</f>
        <v>19823919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IFERROR(__xludf.DUMMYFUNCTION("""COMPUTED_VALUE"""),1320.26)</f>
        <v>1320.26</v>
      </c>
      <c r="D300" s="2">
        <f>IFERROR(__xludf.DUMMYFUNCTION("""COMPUTED_VALUE"""),45728.66666666667)</f>
        <v>45728.66667</v>
      </c>
      <c r="E300" s="1">
        <f>IFERROR(__xludf.DUMMYFUNCTION("""COMPUTED_VALUE"""),1348.7)</f>
        <v>1348.7</v>
      </c>
      <c r="G300" s="2">
        <f>IFERROR(__xludf.DUMMYFUNCTION("""COMPUTED_VALUE"""),45728.66666666667)</f>
        <v>45728.66667</v>
      </c>
      <c r="H300" s="1">
        <f>IFERROR(__xludf.DUMMYFUNCTION("""COMPUTED_VALUE"""),1307.24)</f>
        <v>1307.24</v>
      </c>
      <c r="J300" s="2">
        <f>IFERROR(__xludf.DUMMYFUNCTION("""COMPUTED_VALUE"""),45728.66666666667)</f>
        <v>45728.66667</v>
      </c>
      <c r="K300" s="1">
        <f>IFERROR(__xludf.DUMMYFUNCTION("""COMPUTED_VALUE"""),1321.05)</f>
        <v>1321.05</v>
      </c>
      <c r="M300" s="2">
        <f>IFERROR(__xludf.DUMMYFUNCTION("""COMPUTED_VALUE"""),45728.66666666667)</f>
        <v>45728.66667</v>
      </c>
      <c r="N300" s="1">
        <f>IFERROR(__xludf.DUMMYFUNCTION("""COMPUTED_VALUE"""),1.5278859E7)</f>
        <v>15278859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IFERROR(__xludf.DUMMYFUNCTION("""COMPUTED_VALUE"""),1318.63)</f>
        <v>1318.63</v>
      </c>
      <c r="D301" s="2">
        <f>IFERROR(__xludf.DUMMYFUNCTION("""COMPUTED_VALUE"""),45729.66666666667)</f>
        <v>45729.66667</v>
      </c>
      <c r="E301" s="1">
        <f>IFERROR(__xludf.DUMMYFUNCTION("""COMPUTED_VALUE"""),1323.81)</f>
        <v>1323.81</v>
      </c>
      <c r="G301" s="2">
        <f>IFERROR(__xludf.DUMMYFUNCTION("""COMPUTED_VALUE"""),45729.66666666667)</f>
        <v>45729.66667</v>
      </c>
      <c r="H301" s="1">
        <f>IFERROR(__xludf.DUMMYFUNCTION("""COMPUTED_VALUE"""),1289.84)</f>
        <v>1289.84</v>
      </c>
      <c r="J301" s="2">
        <f>IFERROR(__xludf.DUMMYFUNCTION("""COMPUTED_VALUE"""),45729.66666666667)</f>
        <v>45729.66667</v>
      </c>
      <c r="K301" s="1">
        <f>IFERROR(__xludf.DUMMYFUNCTION("""COMPUTED_VALUE"""),1302.23)</f>
        <v>1302.23</v>
      </c>
      <c r="M301" s="2">
        <f>IFERROR(__xludf.DUMMYFUNCTION("""COMPUTED_VALUE"""),45729.66666666667)</f>
        <v>45729.66667</v>
      </c>
      <c r="N301" s="1">
        <f>IFERROR(__xludf.DUMMYFUNCTION("""COMPUTED_VALUE"""),1.1016099E7)</f>
        <v>11016099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IFERROR(__xludf.DUMMYFUNCTION("""COMPUTED_VALUE"""),1316.41)</f>
        <v>1316.41</v>
      </c>
      <c r="D302" s="2">
        <f>IFERROR(__xludf.DUMMYFUNCTION("""COMPUTED_VALUE"""),45730.66666666667)</f>
        <v>45730.66667</v>
      </c>
      <c r="E302" s="1">
        <f>IFERROR(__xludf.DUMMYFUNCTION("""COMPUTED_VALUE"""),1355.73)</f>
        <v>1355.73</v>
      </c>
      <c r="G302" s="2">
        <f>IFERROR(__xludf.DUMMYFUNCTION("""COMPUTED_VALUE"""),45730.66666666667)</f>
        <v>45730.66667</v>
      </c>
      <c r="H302" s="1">
        <f>IFERROR(__xludf.DUMMYFUNCTION("""COMPUTED_VALUE"""),1316.41)</f>
        <v>1316.41</v>
      </c>
      <c r="J302" s="2">
        <f>IFERROR(__xludf.DUMMYFUNCTION("""COMPUTED_VALUE"""),45730.66666666667)</f>
        <v>45730.66667</v>
      </c>
      <c r="K302" s="1">
        <f>IFERROR(__xludf.DUMMYFUNCTION("""COMPUTED_VALUE"""),1352.22)</f>
        <v>1352.22</v>
      </c>
      <c r="M302" s="2">
        <f>IFERROR(__xludf.DUMMYFUNCTION("""COMPUTED_VALUE"""),45730.66666666667)</f>
        <v>45730.66667</v>
      </c>
      <c r="N302" s="1">
        <f>IFERROR(__xludf.DUMMYFUNCTION("""COMPUTED_VALUE"""),1.2336167E7)</f>
        <v>12336167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IFERROR(__xludf.DUMMYFUNCTION("""COMPUTED_VALUE"""),1349.11)</f>
        <v>1349.11</v>
      </c>
      <c r="D303" s="2">
        <f>IFERROR(__xludf.DUMMYFUNCTION("""COMPUTED_VALUE"""),45733.66666666667)</f>
        <v>45733.66667</v>
      </c>
      <c r="E303" s="1">
        <f>IFERROR(__xludf.DUMMYFUNCTION("""COMPUTED_VALUE"""),1388.36)</f>
        <v>1388.36</v>
      </c>
      <c r="G303" s="2">
        <f>IFERROR(__xludf.DUMMYFUNCTION("""COMPUTED_VALUE"""),45733.66666666667)</f>
        <v>45733.66667</v>
      </c>
      <c r="H303" s="1">
        <f>IFERROR(__xludf.DUMMYFUNCTION("""COMPUTED_VALUE"""),1341.33)</f>
        <v>1341.33</v>
      </c>
      <c r="J303" s="2">
        <f>IFERROR(__xludf.DUMMYFUNCTION("""COMPUTED_VALUE"""),45733.66666666667)</f>
        <v>45733.66667</v>
      </c>
      <c r="K303" s="1">
        <f>IFERROR(__xludf.DUMMYFUNCTION("""COMPUTED_VALUE"""),1376.17)</f>
        <v>1376.17</v>
      </c>
      <c r="M303" s="2">
        <f>IFERROR(__xludf.DUMMYFUNCTION("""COMPUTED_VALUE"""),45733.66666666667)</f>
        <v>45733.66667</v>
      </c>
      <c r="N303" s="1">
        <f>IFERROR(__xludf.DUMMYFUNCTION("""COMPUTED_VALUE"""),1.1251832E7)</f>
        <v>11251832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IFERROR(__xludf.DUMMYFUNCTION("""COMPUTED_VALUE"""),1365.25)</f>
        <v>1365.25</v>
      </c>
      <c r="D304" s="2">
        <f>IFERROR(__xludf.DUMMYFUNCTION("""COMPUTED_VALUE"""),45734.66666666667)</f>
        <v>45734.66667</v>
      </c>
      <c r="E304" s="1">
        <f>IFERROR(__xludf.DUMMYFUNCTION("""COMPUTED_VALUE"""),1367.15)</f>
        <v>1367.15</v>
      </c>
      <c r="G304" s="2">
        <f>IFERROR(__xludf.DUMMYFUNCTION("""COMPUTED_VALUE"""),45734.66666666667)</f>
        <v>45734.66667</v>
      </c>
      <c r="H304" s="1">
        <f>IFERROR(__xludf.DUMMYFUNCTION("""COMPUTED_VALUE"""),1348.08)</f>
        <v>1348.08</v>
      </c>
      <c r="J304" s="2">
        <f>IFERROR(__xludf.DUMMYFUNCTION("""COMPUTED_VALUE"""),45734.66666666667)</f>
        <v>45734.66667</v>
      </c>
      <c r="K304" s="1">
        <f>IFERROR(__xludf.DUMMYFUNCTION("""COMPUTED_VALUE"""),1355.1)</f>
        <v>1355.1</v>
      </c>
      <c r="M304" s="2">
        <f>IFERROR(__xludf.DUMMYFUNCTION("""COMPUTED_VALUE"""),45734.66666666667)</f>
        <v>45734.66667</v>
      </c>
      <c r="N304" s="1">
        <f>IFERROR(__xludf.DUMMYFUNCTION("""COMPUTED_VALUE"""),1.0509153E7)</f>
        <v>10509153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IFERROR(__xludf.DUMMYFUNCTION("""COMPUTED_VALUE"""),1360.71)</f>
        <v>1360.71</v>
      </c>
      <c r="D305" s="2">
        <f>IFERROR(__xludf.DUMMYFUNCTION("""COMPUTED_VALUE"""),45735.66666666667)</f>
        <v>45735.66667</v>
      </c>
      <c r="E305" s="1">
        <f>IFERROR(__xludf.DUMMYFUNCTION("""COMPUTED_VALUE"""),1404.8)</f>
        <v>1404.8</v>
      </c>
      <c r="G305" s="2">
        <f>IFERROR(__xludf.DUMMYFUNCTION("""COMPUTED_VALUE"""),45735.66666666667)</f>
        <v>45735.66667</v>
      </c>
      <c r="H305" s="1">
        <f>IFERROR(__xludf.DUMMYFUNCTION("""COMPUTED_VALUE"""),1354.17)</f>
        <v>1354.17</v>
      </c>
      <c r="J305" s="2">
        <f>IFERROR(__xludf.DUMMYFUNCTION("""COMPUTED_VALUE"""),45735.66666666667)</f>
        <v>45735.66667</v>
      </c>
      <c r="K305" s="1">
        <f>IFERROR(__xludf.DUMMYFUNCTION("""COMPUTED_VALUE"""),1393.89)</f>
        <v>1393.89</v>
      </c>
      <c r="M305" s="2">
        <f>IFERROR(__xludf.DUMMYFUNCTION("""COMPUTED_VALUE"""),45735.66666666667)</f>
        <v>45735.66667</v>
      </c>
      <c r="N305" s="1">
        <f>IFERROR(__xludf.DUMMYFUNCTION("""COMPUTED_VALUE"""),1.1959166E7)</f>
        <v>11959166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IFERROR(__xludf.DUMMYFUNCTION("""COMPUTED_VALUE"""),1383.62)</f>
        <v>1383.62</v>
      </c>
      <c r="D306" s="2">
        <f>IFERROR(__xludf.DUMMYFUNCTION("""COMPUTED_VALUE"""),45736.66666666667)</f>
        <v>45736.66667</v>
      </c>
      <c r="E306" s="1">
        <f>IFERROR(__xludf.DUMMYFUNCTION("""COMPUTED_VALUE"""),1408.78)</f>
        <v>1408.78</v>
      </c>
      <c r="G306" s="2">
        <f>IFERROR(__xludf.DUMMYFUNCTION("""COMPUTED_VALUE"""),45736.66666666667)</f>
        <v>45736.66667</v>
      </c>
      <c r="H306" s="1">
        <f>IFERROR(__xludf.DUMMYFUNCTION("""COMPUTED_VALUE"""),1374.95)</f>
        <v>1374.95</v>
      </c>
      <c r="J306" s="2">
        <f>IFERROR(__xludf.DUMMYFUNCTION("""COMPUTED_VALUE"""),45736.66666666667)</f>
        <v>45736.66667</v>
      </c>
      <c r="K306" s="1">
        <f>IFERROR(__xludf.DUMMYFUNCTION("""COMPUTED_VALUE"""),1390.48)</f>
        <v>1390.48</v>
      </c>
      <c r="M306" s="2">
        <f>IFERROR(__xludf.DUMMYFUNCTION("""COMPUTED_VALUE"""),45736.66666666667)</f>
        <v>45736.66667</v>
      </c>
      <c r="N306" s="1">
        <f>IFERROR(__xludf.DUMMYFUNCTION("""COMPUTED_VALUE"""),1.0247703E7)</f>
        <v>10247703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IFERROR(__xludf.DUMMYFUNCTION("""COMPUTED_VALUE"""),1389.1)</f>
        <v>1389.1</v>
      </c>
      <c r="D307" s="2">
        <f>IFERROR(__xludf.DUMMYFUNCTION("""COMPUTED_VALUE"""),45737.66666666667)</f>
        <v>45737.66667</v>
      </c>
      <c r="E307" s="1">
        <f>IFERROR(__xludf.DUMMYFUNCTION("""COMPUTED_VALUE"""),1389.1)</f>
        <v>1389.1</v>
      </c>
      <c r="G307" s="2">
        <f>IFERROR(__xludf.DUMMYFUNCTION("""COMPUTED_VALUE"""),45737.66666666667)</f>
        <v>45737.66667</v>
      </c>
      <c r="H307" s="1">
        <f>IFERROR(__xludf.DUMMYFUNCTION("""COMPUTED_VALUE"""),1357.86)</f>
        <v>1357.86</v>
      </c>
      <c r="J307" s="2">
        <f>IFERROR(__xludf.DUMMYFUNCTION("""COMPUTED_VALUE"""),45737.66666666667)</f>
        <v>45737.66667</v>
      </c>
      <c r="K307" s="1">
        <f>IFERROR(__xludf.DUMMYFUNCTION("""COMPUTED_VALUE"""),1365.9)</f>
        <v>1365.9</v>
      </c>
      <c r="M307" s="2">
        <f>IFERROR(__xludf.DUMMYFUNCTION("""COMPUTED_VALUE"""),45737.66666666667)</f>
        <v>45737.66667</v>
      </c>
      <c r="N307" s="1">
        <f>IFERROR(__xludf.DUMMYFUNCTION("""COMPUTED_VALUE"""),5.549151E7)</f>
        <v>55491510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IFERROR(__xludf.DUMMYFUNCTION("""COMPUTED_VALUE"""),1370.98)</f>
        <v>1370.98</v>
      </c>
      <c r="D308" s="2">
        <f>IFERROR(__xludf.DUMMYFUNCTION("""COMPUTED_VALUE"""),45740.66666666667)</f>
        <v>45740.66667</v>
      </c>
      <c r="E308" s="1">
        <f>IFERROR(__xludf.DUMMYFUNCTION("""COMPUTED_VALUE"""),1428.24)</f>
        <v>1428.24</v>
      </c>
      <c r="G308" s="2">
        <f>IFERROR(__xludf.DUMMYFUNCTION("""COMPUTED_VALUE"""),45740.66666666667)</f>
        <v>45740.66667</v>
      </c>
      <c r="H308" s="1">
        <f>IFERROR(__xludf.DUMMYFUNCTION("""COMPUTED_VALUE"""),1370.98)</f>
        <v>1370.98</v>
      </c>
      <c r="J308" s="2">
        <f>IFERROR(__xludf.DUMMYFUNCTION("""COMPUTED_VALUE"""),45740.66666666667)</f>
        <v>45740.66667</v>
      </c>
      <c r="K308" s="1">
        <f>IFERROR(__xludf.DUMMYFUNCTION("""COMPUTED_VALUE"""),1423.66)</f>
        <v>1423.66</v>
      </c>
      <c r="M308" s="2">
        <f>IFERROR(__xludf.DUMMYFUNCTION("""COMPUTED_VALUE"""),45740.66666666667)</f>
        <v>45740.66667</v>
      </c>
      <c r="N308" s="1">
        <f>IFERROR(__xludf.DUMMYFUNCTION("""COMPUTED_VALUE"""),1.2874163E7)</f>
        <v>12874163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IFERROR(__xludf.DUMMYFUNCTION("""COMPUTED_VALUE"""),1422.34)</f>
        <v>1422.34</v>
      </c>
      <c r="D309" s="2">
        <f>IFERROR(__xludf.DUMMYFUNCTION("""COMPUTED_VALUE"""),45741.66666666667)</f>
        <v>45741.66667</v>
      </c>
      <c r="E309" s="1">
        <f>IFERROR(__xludf.DUMMYFUNCTION("""COMPUTED_VALUE"""),1426.65)</f>
        <v>1426.65</v>
      </c>
      <c r="G309" s="2">
        <f>IFERROR(__xludf.DUMMYFUNCTION("""COMPUTED_VALUE"""),45741.66666666667)</f>
        <v>45741.66667</v>
      </c>
      <c r="H309" s="1">
        <f>IFERROR(__xludf.DUMMYFUNCTION("""COMPUTED_VALUE"""),1396.62)</f>
        <v>1396.62</v>
      </c>
      <c r="J309" s="2">
        <f>IFERROR(__xludf.DUMMYFUNCTION("""COMPUTED_VALUE"""),45741.66666666667)</f>
        <v>45741.66667</v>
      </c>
      <c r="K309" s="1">
        <f>IFERROR(__xludf.DUMMYFUNCTION("""COMPUTED_VALUE"""),1408.87)</f>
        <v>1408.87</v>
      </c>
      <c r="M309" s="2">
        <f>IFERROR(__xludf.DUMMYFUNCTION("""COMPUTED_VALUE"""),45741.66666666667)</f>
        <v>45741.66667</v>
      </c>
      <c r="N309" s="1">
        <f>IFERROR(__xludf.DUMMYFUNCTION("""COMPUTED_VALUE"""),9743986.0)</f>
        <v>9743986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IFERROR(__xludf.DUMMYFUNCTION("""COMPUTED_VALUE"""),1405.81)</f>
        <v>1405.81</v>
      </c>
      <c r="D310" s="2">
        <f>IFERROR(__xludf.DUMMYFUNCTION("""COMPUTED_VALUE"""),45742.66666666667)</f>
        <v>45742.66667</v>
      </c>
      <c r="E310" s="1">
        <f>IFERROR(__xludf.DUMMYFUNCTION("""COMPUTED_VALUE"""),1405.81)</f>
        <v>1405.81</v>
      </c>
      <c r="G310" s="2">
        <f>IFERROR(__xludf.DUMMYFUNCTION("""COMPUTED_VALUE"""),45742.66666666667)</f>
        <v>45742.66667</v>
      </c>
      <c r="H310" s="1">
        <f>IFERROR(__xludf.DUMMYFUNCTION("""COMPUTED_VALUE"""),1344.27)</f>
        <v>1344.27</v>
      </c>
      <c r="J310" s="2">
        <f>IFERROR(__xludf.DUMMYFUNCTION("""COMPUTED_VALUE"""),45742.66666666667)</f>
        <v>45742.66667</v>
      </c>
      <c r="K310" s="1">
        <f>IFERROR(__xludf.DUMMYFUNCTION("""COMPUTED_VALUE"""),1348.59)</f>
        <v>1348.59</v>
      </c>
      <c r="M310" s="2">
        <f>IFERROR(__xludf.DUMMYFUNCTION("""COMPUTED_VALUE"""),45742.66666666667)</f>
        <v>45742.66667</v>
      </c>
      <c r="N310" s="1">
        <f>IFERROR(__xludf.DUMMYFUNCTION("""COMPUTED_VALUE"""),1.0468718E7)</f>
        <v>10468718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IFERROR(__xludf.DUMMYFUNCTION("""COMPUTED_VALUE"""),1336.69)</f>
        <v>1336.69</v>
      </c>
      <c r="D311" s="2">
        <f>IFERROR(__xludf.DUMMYFUNCTION("""COMPUTED_VALUE"""),45743.66666666667)</f>
        <v>45743.66667</v>
      </c>
      <c r="E311" s="1">
        <f>IFERROR(__xludf.DUMMYFUNCTION("""COMPUTED_VALUE"""),1339.93)</f>
        <v>1339.93</v>
      </c>
      <c r="G311" s="2">
        <f>IFERROR(__xludf.DUMMYFUNCTION("""COMPUTED_VALUE"""),45743.66666666667)</f>
        <v>45743.66667</v>
      </c>
      <c r="H311" s="1">
        <f>IFERROR(__xludf.DUMMYFUNCTION("""COMPUTED_VALUE"""),1312.35)</f>
        <v>1312.35</v>
      </c>
      <c r="J311" s="2">
        <f>IFERROR(__xludf.DUMMYFUNCTION("""COMPUTED_VALUE"""),45743.66666666667)</f>
        <v>45743.66667</v>
      </c>
      <c r="K311" s="1">
        <f>IFERROR(__xludf.DUMMYFUNCTION("""COMPUTED_VALUE"""),1321.44)</f>
        <v>1321.44</v>
      </c>
      <c r="M311" s="2">
        <f>IFERROR(__xludf.DUMMYFUNCTION("""COMPUTED_VALUE"""),45743.66666666667)</f>
        <v>45743.66667</v>
      </c>
      <c r="N311" s="1">
        <f>IFERROR(__xludf.DUMMYFUNCTION("""COMPUTED_VALUE"""),1.0600038E7)</f>
        <v>10600038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IFERROR(__xludf.DUMMYFUNCTION("""COMPUTED_VALUE"""),1319.98)</f>
        <v>1319.98</v>
      </c>
      <c r="D312" s="2">
        <f>IFERROR(__xludf.DUMMYFUNCTION("""COMPUTED_VALUE"""),45744.66666666667)</f>
        <v>45744.66667</v>
      </c>
      <c r="E312" s="1">
        <f>IFERROR(__xludf.DUMMYFUNCTION("""COMPUTED_VALUE"""),1323.6)</f>
        <v>1323.6</v>
      </c>
      <c r="G312" s="2">
        <f>IFERROR(__xludf.DUMMYFUNCTION("""COMPUTED_VALUE"""),45744.66666666667)</f>
        <v>45744.66667</v>
      </c>
      <c r="H312" s="1">
        <f>IFERROR(__xludf.DUMMYFUNCTION("""COMPUTED_VALUE"""),1287.08)</f>
        <v>1287.08</v>
      </c>
      <c r="J312" s="2">
        <f>IFERROR(__xludf.DUMMYFUNCTION("""COMPUTED_VALUE"""),45744.66666666667)</f>
        <v>45744.66667</v>
      </c>
      <c r="K312" s="1">
        <f>IFERROR(__xludf.DUMMYFUNCTION("""COMPUTED_VALUE"""),1299.18)</f>
        <v>1299.18</v>
      </c>
      <c r="M312" s="2">
        <f>IFERROR(__xludf.DUMMYFUNCTION("""COMPUTED_VALUE"""),45744.66666666667)</f>
        <v>45744.66667</v>
      </c>
      <c r="N312" s="1">
        <f>IFERROR(__xludf.DUMMYFUNCTION("""COMPUTED_VALUE"""),1.0888652E7)</f>
        <v>10888652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IFERROR(__xludf.DUMMYFUNCTION("""COMPUTED_VALUE"""),1289.78)</f>
        <v>1289.78</v>
      </c>
      <c r="D313" s="2">
        <f>IFERROR(__xludf.DUMMYFUNCTION("""COMPUTED_VALUE"""),45747.66666666667)</f>
        <v>45747.66667</v>
      </c>
      <c r="E313" s="1">
        <f>IFERROR(__xludf.DUMMYFUNCTION("""COMPUTED_VALUE"""),1298.96)</f>
        <v>1298.96</v>
      </c>
      <c r="G313" s="2">
        <f>IFERROR(__xludf.DUMMYFUNCTION("""COMPUTED_VALUE"""),45747.66666666667)</f>
        <v>45747.66667</v>
      </c>
      <c r="H313" s="1">
        <f>IFERROR(__xludf.DUMMYFUNCTION("""COMPUTED_VALUE"""),1247.88)</f>
        <v>1247.88</v>
      </c>
      <c r="J313" s="2">
        <f>IFERROR(__xludf.DUMMYFUNCTION("""COMPUTED_VALUE"""),45747.66666666667)</f>
        <v>45747.66667</v>
      </c>
      <c r="K313" s="1">
        <f>IFERROR(__xludf.DUMMYFUNCTION("""COMPUTED_VALUE"""),1296.42)</f>
        <v>1296.42</v>
      </c>
      <c r="M313" s="2">
        <f>IFERROR(__xludf.DUMMYFUNCTION("""COMPUTED_VALUE"""),45747.66666666667)</f>
        <v>45747.66667</v>
      </c>
      <c r="N313" s="1">
        <f>IFERROR(__xludf.DUMMYFUNCTION("""COMPUTED_VALUE"""),1.3446529E7)</f>
        <v>13446529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IFERROR(__xludf.DUMMYFUNCTION("""COMPUTED_VALUE"""),1290.71)</f>
        <v>1290.71</v>
      </c>
      <c r="D314" s="2">
        <f>IFERROR(__xludf.DUMMYFUNCTION("""COMPUTED_VALUE"""),45748.66666666667)</f>
        <v>45748.66667</v>
      </c>
      <c r="E314" s="1">
        <f>IFERROR(__xludf.DUMMYFUNCTION("""COMPUTED_VALUE"""),1315.39)</f>
        <v>1315.39</v>
      </c>
      <c r="G314" s="2">
        <f>IFERROR(__xludf.DUMMYFUNCTION("""COMPUTED_VALUE"""),45748.66666666667)</f>
        <v>45748.66667</v>
      </c>
      <c r="H314" s="1">
        <f>IFERROR(__xludf.DUMMYFUNCTION("""COMPUTED_VALUE"""),1279.16)</f>
        <v>1279.16</v>
      </c>
      <c r="J314" s="2">
        <f>IFERROR(__xludf.DUMMYFUNCTION("""COMPUTED_VALUE"""),45748.66666666667)</f>
        <v>45748.66667</v>
      </c>
      <c r="K314" s="1">
        <f>IFERROR(__xludf.DUMMYFUNCTION("""COMPUTED_VALUE"""),1314.19)</f>
        <v>1314.19</v>
      </c>
      <c r="M314" s="2">
        <f>IFERROR(__xludf.DUMMYFUNCTION("""COMPUTED_VALUE"""),45748.66666666667)</f>
        <v>45748.66667</v>
      </c>
      <c r="N314" s="1">
        <f>IFERROR(__xludf.DUMMYFUNCTION("""COMPUTED_VALUE"""),1.1686738E7)</f>
        <v>11686738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IFERROR(__xludf.DUMMYFUNCTION("""COMPUTED_VALUE"""),1292.29)</f>
        <v>1292.29</v>
      </c>
      <c r="D315" s="2">
        <f>IFERROR(__xludf.DUMMYFUNCTION("""COMPUTED_VALUE"""),45749.66666666667)</f>
        <v>45749.66667</v>
      </c>
      <c r="E315" s="1">
        <f>IFERROR(__xludf.DUMMYFUNCTION("""COMPUTED_VALUE"""),1350.11)</f>
        <v>1350.11</v>
      </c>
      <c r="G315" s="2">
        <f>IFERROR(__xludf.DUMMYFUNCTION("""COMPUTED_VALUE"""),45749.66666666667)</f>
        <v>45749.66667</v>
      </c>
      <c r="H315" s="1">
        <f>IFERROR(__xludf.DUMMYFUNCTION("""COMPUTED_VALUE"""),1283.76)</f>
        <v>1283.76</v>
      </c>
      <c r="J315" s="2">
        <f>IFERROR(__xludf.DUMMYFUNCTION("""COMPUTED_VALUE"""),45749.66666666667)</f>
        <v>45749.66667</v>
      </c>
      <c r="K315" s="1">
        <f>IFERROR(__xludf.DUMMYFUNCTION("""COMPUTED_VALUE"""),1349.42)</f>
        <v>1349.42</v>
      </c>
      <c r="M315" s="2">
        <f>IFERROR(__xludf.DUMMYFUNCTION("""COMPUTED_VALUE"""),45749.66666666667)</f>
        <v>45749.66667</v>
      </c>
      <c r="N315" s="1">
        <f>IFERROR(__xludf.DUMMYFUNCTION("""COMPUTED_VALUE"""),1.0526325E7)</f>
        <v>10526325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IFERROR(__xludf.DUMMYFUNCTION("""COMPUTED_VALUE"""),1341.87)</f>
        <v>1341.87</v>
      </c>
      <c r="D316" s="2">
        <f>IFERROR(__xludf.DUMMYFUNCTION("""COMPUTED_VALUE"""),45750.66666666667)</f>
        <v>45750.66667</v>
      </c>
      <c r="E316" s="1">
        <f>IFERROR(__xludf.DUMMYFUNCTION("""COMPUTED_VALUE"""),1341.87)</f>
        <v>1341.87</v>
      </c>
      <c r="G316" s="2">
        <f>IFERROR(__xludf.DUMMYFUNCTION("""COMPUTED_VALUE"""),45750.66666666667)</f>
        <v>45750.66667</v>
      </c>
      <c r="H316" s="1">
        <f>IFERROR(__xludf.DUMMYFUNCTION("""COMPUTED_VALUE"""),1252.15)</f>
        <v>1252.15</v>
      </c>
      <c r="J316" s="2">
        <f>IFERROR(__xludf.DUMMYFUNCTION("""COMPUTED_VALUE"""),45750.66666666667)</f>
        <v>45750.66667</v>
      </c>
      <c r="K316" s="1">
        <f>IFERROR(__xludf.DUMMYFUNCTION("""COMPUTED_VALUE"""),1261.09)</f>
        <v>1261.09</v>
      </c>
      <c r="M316" s="2">
        <f>IFERROR(__xludf.DUMMYFUNCTION("""COMPUTED_VALUE"""),45750.66666666667)</f>
        <v>45750.66667</v>
      </c>
      <c r="N316" s="1">
        <f>IFERROR(__xludf.DUMMYFUNCTION("""COMPUTED_VALUE"""),1.6076566E7)</f>
        <v>16076566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IFERROR(__xludf.DUMMYFUNCTION("""COMPUTED_VALUE"""),1235.54)</f>
        <v>1235.54</v>
      </c>
      <c r="D317" s="2">
        <f>IFERROR(__xludf.DUMMYFUNCTION("""COMPUTED_VALUE"""),45751.66666666667)</f>
        <v>45751.66667</v>
      </c>
      <c r="E317" s="1">
        <f>IFERROR(__xludf.DUMMYFUNCTION("""COMPUTED_VALUE"""),1235.54)</f>
        <v>1235.54</v>
      </c>
      <c r="G317" s="2">
        <f>IFERROR(__xludf.DUMMYFUNCTION("""COMPUTED_VALUE"""),45751.66666666667)</f>
        <v>45751.66667</v>
      </c>
      <c r="H317" s="1">
        <f>IFERROR(__xludf.DUMMYFUNCTION("""COMPUTED_VALUE"""),1149.42)</f>
        <v>1149.42</v>
      </c>
      <c r="J317" s="2">
        <f>IFERROR(__xludf.DUMMYFUNCTION("""COMPUTED_VALUE"""),45751.66666666667)</f>
        <v>45751.66667</v>
      </c>
      <c r="K317" s="1">
        <f>IFERROR(__xludf.DUMMYFUNCTION("""COMPUTED_VALUE"""),1199.23)</f>
        <v>1199.23</v>
      </c>
      <c r="M317" s="2">
        <f>IFERROR(__xludf.DUMMYFUNCTION("""COMPUTED_VALUE"""),45751.66666666667)</f>
        <v>45751.66667</v>
      </c>
      <c r="N317" s="1">
        <f>IFERROR(__xludf.DUMMYFUNCTION("""COMPUTED_VALUE"""),2.2428187E7)</f>
        <v>22428187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IFERROR(__xludf.DUMMYFUNCTION("""COMPUTED_VALUE"""),1190.37)</f>
        <v>1190.37</v>
      </c>
      <c r="D318" s="2">
        <f>IFERROR(__xludf.DUMMYFUNCTION("""COMPUTED_VALUE"""),45754.66666666667)</f>
        <v>45754.66667</v>
      </c>
      <c r="E318" s="1">
        <f>IFERROR(__xludf.DUMMYFUNCTION("""COMPUTED_VALUE"""),1265.29)</f>
        <v>1265.29</v>
      </c>
      <c r="G318" s="2">
        <f>IFERROR(__xludf.DUMMYFUNCTION("""COMPUTED_VALUE"""),45754.66666666667)</f>
        <v>45754.66667</v>
      </c>
      <c r="H318" s="1">
        <f>IFERROR(__xludf.DUMMYFUNCTION("""COMPUTED_VALUE"""),1138.85)</f>
        <v>1138.85</v>
      </c>
      <c r="J318" s="2">
        <f>IFERROR(__xludf.DUMMYFUNCTION("""COMPUTED_VALUE"""),45754.66666666667)</f>
        <v>45754.66667</v>
      </c>
      <c r="K318" s="1">
        <f>IFERROR(__xludf.DUMMYFUNCTION("""COMPUTED_VALUE"""),1220.23)</f>
        <v>1220.23</v>
      </c>
      <c r="M318" s="2">
        <f>IFERROR(__xludf.DUMMYFUNCTION("""COMPUTED_VALUE"""),45754.66666666667)</f>
        <v>45754.66667</v>
      </c>
      <c r="N318" s="1">
        <f>IFERROR(__xludf.DUMMYFUNCTION("""COMPUTED_VALUE"""),2.1403012E7)</f>
        <v>21403012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IFERROR(__xludf.DUMMYFUNCTION("""COMPUTED_VALUE"""),1240.65)</f>
        <v>1240.65</v>
      </c>
      <c r="D319" s="2">
        <f>IFERROR(__xludf.DUMMYFUNCTION("""COMPUTED_VALUE"""),45755.66666666667)</f>
        <v>45755.66667</v>
      </c>
      <c r="E319" s="1">
        <f>IFERROR(__xludf.DUMMYFUNCTION("""COMPUTED_VALUE"""),1286.29)</f>
        <v>1286.29</v>
      </c>
      <c r="G319" s="2">
        <f>IFERROR(__xludf.DUMMYFUNCTION("""COMPUTED_VALUE"""),45755.66666666667)</f>
        <v>45755.66667</v>
      </c>
      <c r="H319" s="1">
        <f>IFERROR(__xludf.DUMMYFUNCTION("""COMPUTED_VALUE"""),1199.69)</f>
        <v>1199.69</v>
      </c>
      <c r="J319" s="2">
        <f>IFERROR(__xludf.DUMMYFUNCTION("""COMPUTED_VALUE"""),45755.66666666667)</f>
        <v>45755.66667</v>
      </c>
      <c r="K319" s="1">
        <f>IFERROR(__xludf.DUMMYFUNCTION("""COMPUTED_VALUE"""),1217.47)</f>
        <v>1217.47</v>
      </c>
      <c r="M319" s="2">
        <f>IFERROR(__xludf.DUMMYFUNCTION("""COMPUTED_VALUE"""),45755.66666666667)</f>
        <v>45755.66667</v>
      </c>
      <c r="N319" s="1">
        <f>IFERROR(__xludf.DUMMYFUNCTION("""COMPUTED_VALUE"""),1.4758946E7)</f>
        <v>14758946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IFERROR(__xludf.DUMMYFUNCTION("""COMPUTED_VALUE"""),1209.72)</f>
        <v>1209.72</v>
      </c>
      <c r="D320" s="2">
        <f>IFERROR(__xludf.DUMMYFUNCTION("""COMPUTED_VALUE"""),45756.66666666667)</f>
        <v>45756.66667</v>
      </c>
      <c r="E320" s="1">
        <f>IFERROR(__xludf.DUMMYFUNCTION("""COMPUTED_VALUE"""),1362.92)</f>
        <v>1362.92</v>
      </c>
      <c r="G320" s="2">
        <f>IFERROR(__xludf.DUMMYFUNCTION("""COMPUTED_VALUE"""),45756.66666666667)</f>
        <v>45756.66667</v>
      </c>
      <c r="H320" s="1">
        <f>IFERROR(__xludf.DUMMYFUNCTION("""COMPUTED_VALUE"""),1202.92)</f>
        <v>1202.92</v>
      </c>
      <c r="J320" s="2">
        <f>IFERROR(__xludf.DUMMYFUNCTION("""COMPUTED_VALUE"""),45756.66666666667)</f>
        <v>45756.66667</v>
      </c>
      <c r="K320" s="1">
        <f>IFERROR(__xludf.DUMMYFUNCTION("""COMPUTED_VALUE"""),1349.79)</f>
        <v>1349.79</v>
      </c>
      <c r="M320" s="2">
        <f>IFERROR(__xludf.DUMMYFUNCTION("""COMPUTED_VALUE"""),45756.66666666667)</f>
        <v>45756.66667</v>
      </c>
      <c r="N320" s="1">
        <f>IFERROR(__xludf.DUMMYFUNCTION("""COMPUTED_VALUE"""),2.01875E7)</f>
        <v>20187500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IFERROR(__xludf.DUMMYFUNCTION("""COMPUTED_VALUE"""),1318.49)</f>
        <v>1318.49</v>
      </c>
      <c r="D321" s="2">
        <f>IFERROR(__xludf.DUMMYFUNCTION("""COMPUTED_VALUE"""),45757.66666666667)</f>
        <v>45757.66667</v>
      </c>
      <c r="E321" s="1">
        <f>IFERROR(__xludf.DUMMYFUNCTION("""COMPUTED_VALUE"""),1335.12)</f>
        <v>1335.12</v>
      </c>
      <c r="G321" s="2">
        <f>IFERROR(__xludf.DUMMYFUNCTION("""COMPUTED_VALUE"""),45757.66666666667)</f>
        <v>45757.66667</v>
      </c>
      <c r="H321" s="1">
        <f>IFERROR(__xludf.DUMMYFUNCTION("""COMPUTED_VALUE"""),1268.58)</f>
        <v>1268.58</v>
      </c>
      <c r="J321" s="2">
        <f>IFERROR(__xludf.DUMMYFUNCTION("""COMPUTED_VALUE"""),45757.66666666667)</f>
        <v>45757.66667</v>
      </c>
      <c r="K321" s="1">
        <f>IFERROR(__xludf.DUMMYFUNCTION("""COMPUTED_VALUE"""),1302.45)</f>
        <v>1302.45</v>
      </c>
      <c r="M321" s="2">
        <f>IFERROR(__xludf.DUMMYFUNCTION("""COMPUTED_VALUE"""),45757.66666666667)</f>
        <v>45757.66667</v>
      </c>
      <c r="N321" s="1">
        <f>IFERROR(__xludf.DUMMYFUNCTION("""COMPUTED_VALUE"""),1.3614662E7)</f>
        <v>13614662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IFERROR(__xludf.DUMMYFUNCTION("""COMPUTED_VALUE"""),1301.4)</f>
        <v>1301.4</v>
      </c>
      <c r="D322" s="2">
        <f>IFERROR(__xludf.DUMMYFUNCTION("""COMPUTED_VALUE"""),45758.66666666667)</f>
        <v>45758.66667</v>
      </c>
      <c r="E322" s="1">
        <f>IFERROR(__xludf.DUMMYFUNCTION("""COMPUTED_VALUE"""),1333.82)</f>
        <v>1333.82</v>
      </c>
      <c r="G322" s="2">
        <f>IFERROR(__xludf.DUMMYFUNCTION("""COMPUTED_VALUE"""),45758.66666666667)</f>
        <v>45758.66667</v>
      </c>
      <c r="H322" s="1">
        <f>IFERROR(__xludf.DUMMYFUNCTION("""COMPUTED_VALUE"""),1282.53)</f>
        <v>1282.53</v>
      </c>
      <c r="J322" s="2">
        <f>IFERROR(__xludf.DUMMYFUNCTION("""COMPUTED_VALUE"""),45758.66666666667)</f>
        <v>45758.66667</v>
      </c>
      <c r="K322" s="1">
        <f>IFERROR(__xludf.DUMMYFUNCTION("""COMPUTED_VALUE"""),1328.19)</f>
        <v>1328.19</v>
      </c>
      <c r="M322" s="2">
        <f>IFERROR(__xludf.DUMMYFUNCTION("""COMPUTED_VALUE"""),45758.66666666667)</f>
        <v>45758.66667</v>
      </c>
      <c r="N322" s="1">
        <f>IFERROR(__xludf.DUMMYFUNCTION("""COMPUTED_VALUE"""),1.3050866E7)</f>
        <v>13050866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IFERROR(__xludf.DUMMYFUNCTION("""COMPUTED_VALUE"""),1345.94)</f>
        <v>1345.94</v>
      </c>
      <c r="D323" s="2">
        <f>IFERROR(__xludf.DUMMYFUNCTION("""COMPUTED_VALUE"""),45761.66666666667)</f>
        <v>45761.66667</v>
      </c>
      <c r="E323" s="1">
        <f>IFERROR(__xludf.DUMMYFUNCTION("""COMPUTED_VALUE"""),1356.51)</f>
        <v>1356.51</v>
      </c>
      <c r="G323" s="2">
        <f>IFERROR(__xludf.DUMMYFUNCTION("""COMPUTED_VALUE"""),45761.66666666667)</f>
        <v>45761.66667</v>
      </c>
      <c r="H323" s="1">
        <f>IFERROR(__xludf.DUMMYFUNCTION("""COMPUTED_VALUE"""),1320.3)</f>
        <v>1320.3</v>
      </c>
      <c r="J323" s="2">
        <f>IFERROR(__xludf.DUMMYFUNCTION("""COMPUTED_VALUE"""),45761.66666666667)</f>
        <v>45761.66667</v>
      </c>
      <c r="K323" s="1">
        <f>IFERROR(__xludf.DUMMYFUNCTION("""COMPUTED_VALUE"""),1341.74)</f>
        <v>1341.74</v>
      </c>
      <c r="M323" s="2">
        <f>IFERROR(__xludf.DUMMYFUNCTION("""COMPUTED_VALUE"""),45761.66666666667)</f>
        <v>45761.66667</v>
      </c>
      <c r="N323" s="1">
        <f>IFERROR(__xludf.DUMMYFUNCTION("""COMPUTED_VALUE"""),1.0539074E7)</f>
        <v>10539074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IFERROR(__xludf.DUMMYFUNCTION("""COMPUTED_VALUE"""),1342.73)</f>
        <v>1342.73</v>
      </c>
      <c r="D324" s="2">
        <f>IFERROR(__xludf.DUMMYFUNCTION("""COMPUTED_VALUE"""),45762.66666666667)</f>
        <v>45762.66667</v>
      </c>
      <c r="E324" s="1">
        <f>IFERROR(__xludf.DUMMYFUNCTION("""COMPUTED_VALUE"""),1357.36)</f>
        <v>1357.36</v>
      </c>
      <c r="G324" s="2">
        <f>IFERROR(__xludf.DUMMYFUNCTION("""COMPUTED_VALUE"""),45762.66666666667)</f>
        <v>45762.66667</v>
      </c>
      <c r="H324" s="1">
        <f>IFERROR(__xludf.DUMMYFUNCTION("""COMPUTED_VALUE"""),1337.23)</f>
        <v>1337.23</v>
      </c>
      <c r="J324" s="2">
        <f>IFERROR(__xludf.DUMMYFUNCTION("""COMPUTED_VALUE"""),45762.66666666667)</f>
        <v>45762.66667</v>
      </c>
      <c r="K324" s="1">
        <f>IFERROR(__xludf.DUMMYFUNCTION("""COMPUTED_VALUE"""),1345.38)</f>
        <v>1345.38</v>
      </c>
      <c r="M324" s="2">
        <f>IFERROR(__xludf.DUMMYFUNCTION("""COMPUTED_VALUE"""),45762.66666666667)</f>
        <v>45762.66667</v>
      </c>
      <c r="N324" s="1">
        <f>IFERROR(__xludf.DUMMYFUNCTION("""COMPUTED_VALUE"""),1.1469072E7)</f>
        <v>11469072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IFERROR(__xludf.DUMMYFUNCTION("""COMPUTED_VALUE"""),1326.89)</f>
        <v>1326.89</v>
      </c>
      <c r="D325" s="2">
        <f>IFERROR(__xludf.DUMMYFUNCTION("""COMPUTED_VALUE"""),45763.66666666667)</f>
        <v>45763.66667</v>
      </c>
      <c r="E325" s="1">
        <f>IFERROR(__xludf.DUMMYFUNCTION("""COMPUTED_VALUE"""),1341.95)</f>
        <v>1341.95</v>
      </c>
      <c r="G325" s="2">
        <f>IFERROR(__xludf.DUMMYFUNCTION("""COMPUTED_VALUE"""),45763.66666666667)</f>
        <v>45763.66667</v>
      </c>
      <c r="H325" s="1">
        <f>IFERROR(__xludf.DUMMYFUNCTION("""COMPUTED_VALUE"""),1302.58)</f>
        <v>1302.58</v>
      </c>
      <c r="J325" s="2">
        <f>IFERROR(__xludf.DUMMYFUNCTION("""COMPUTED_VALUE"""),45763.66666666667)</f>
        <v>45763.66667</v>
      </c>
      <c r="K325" s="1">
        <f>IFERROR(__xludf.DUMMYFUNCTION("""COMPUTED_VALUE"""),1322.88)</f>
        <v>1322.88</v>
      </c>
      <c r="M325" s="2">
        <f>IFERROR(__xludf.DUMMYFUNCTION("""COMPUTED_VALUE"""),45763.66666666667)</f>
        <v>45763.66667</v>
      </c>
      <c r="N325" s="1">
        <f>IFERROR(__xludf.DUMMYFUNCTION("""COMPUTED_VALUE"""),1.0116722E7)</f>
        <v>10116722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IFERROR(__xludf.DUMMYFUNCTION("""COMPUTED_VALUE"""),1326.47)</f>
        <v>1326.47</v>
      </c>
      <c r="D326" s="2">
        <f>IFERROR(__xludf.DUMMYFUNCTION("""COMPUTED_VALUE"""),45764.66666666667)</f>
        <v>45764.66667</v>
      </c>
      <c r="E326" s="1">
        <f>IFERROR(__xludf.DUMMYFUNCTION("""COMPUTED_VALUE"""),1334.66)</f>
        <v>1334.66</v>
      </c>
      <c r="G326" s="2">
        <f>IFERROR(__xludf.DUMMYFUNCTION("""COMPUTED_VALUE"""),45764.66666666667)</f>
        <v>45764.66667</v>
      </c>
      <c r="H326" s="1">
        <f>IFERROR(__xludf.DUMMYFUNCTION("""COMPUTED_VALUE"""),1305.62)</f>
        <v>1305.62</v>
      </c>
      <c r="J326" s="2">
        <f>IFERROR(__xludf.DUMMYFUNCTION("""COMPUTED_VALUE"""),45764.66666666667)</f>
        <v>45764.66667</v>
      </c>
      <c r="K326" s="1">
        <f>IFERROR(__xludf.DUMMYFUNCTION("""COMPUTED_VALUE"""),1319.42)</f>
        <v>1319.42</v>
      </c>
      <c r="M326" s="2">
        <f>IFERROR(__xludf.DUMMYFUNCTION("""COMPUTED_VALUE"""),45764.66666666667)</f>
        <v>45764.66667</v>
      </c>
      <c r="N326" s="1">
        <f>IFERROR(__xludf.DUMMYFUNCTION("""COMPUTED_VALUE"""),1.2684999E7)</f>
        <v>12684999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IFERROR(__xludf.DUMMYFUNCTION("""COMPUTED_VALUE"""),1311.38)</f>
        <v>1311.38</v>
      </c>
      <c r="D327" s="2">
        <f>IFERROR(__xludf.DUMMYFUNCTION("""COMPUTED_VALUE"""),45768.66666666667)</f>
        <v>45768.66667</v>
      </c>
      <c r="E327" s="1">
        <f>IFERROR(__xludf.DUMMYFUNCTION("""COMPUTED_VALUE"""),1311.38)</f>
        <v>1311.38</v>
      </c>
      <c r="G327" s="2">
        <f>IFERROR(__xludf.DUMMYFUNCTION("""COMPUTED_VALUE"""),45768.66666666667)</f>
        <v>45768.66667</v>
      </c>
      <c r="H327" s="1">
        <f>IFERROR(__xludf.DUMMYFUNCTION("""COMPUTED_VALUE"""),1247.78)</f>
        <v>1247.78</v>
      </c>
      <c r="J327" s="2">
        <f>IFERROR(__xludf.DUMMYFUNCTION("""COMPUTED_VALUE"""),45768.66666666667)</f>
        <v>45768.66667</v>
      </c>
      <c r="K327" s="1">
        <f>IFERROR(__xludf.DUMMYFUNCTION("""COMPUTED_VALUE"""),1262.32)</f>
        <v>1262.32</v>
      </c>
      <c r="M327" s="2">
        <f>IFERROR(__xludf.DUMMYFUNCTION("""COMPUTED_VALUE"""),45768.66666666667)</f>
        <v>45768.66667</v>
      </c>
      <c r="N327" s="1">
        <f>IFERROR(__xludf.DUMMYFUNCTION("""COMPUTED_VALUE"""),1.0215784E7)</f>
        <v>10215784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IFERROR(__xludf.DUMMYFUNCTION("""COMPUTED_VALUE"""),1277.52)</f>
        <v>1277.52</v>
      </c>
      <c r="D328" s="2">
        <f>IFERROR(__xludf.DUMMYFUNCTION("""COMPUTED_VALUE"""),45769.66666666667)</f>
        <v>45769.66667</v>
      </c>
      <c r="E328" s="1">
        <f>IFERROR(__xludf.DUMMYFUNCTION("""COMPUTED_VALUE"""),1310.49)</f>
        <v>1310.49</v>
      </c>
      <c r="G328" s="2">
        <f>IFERROR(__xludf.DUMMYFUNCTION("""COMPUTED_VALUE"""),45769.66666666667)</f>
        <v>45769.66667</v>
      </c>
      <c r="H328" s="1">
        <f>IFERROR(__xludf.DUMMYFUNCTION("""COMPUTED_VALUE"""),1272.58)</f>
        <v>1272.58</v>
      </c>
      <c r="J328" s="2">
        <f>IFERROR(__xludf.DUMMYFUNCTION("""COMPUTED_VALUE"""),45769.66666666667)</f>
        <v>45769.66667</v>
      </c>
      <c r="K328" s="1">
        <f>IFERROR(__xludf.DUMMYFUNCTION("""COMPUTED_VALUE"""),1299.26)</f>
        <v>1299.26</v>
      </c>
      <c r="M328" s="2">
        <f>IFERROR(__xludf.DUMMYFUNCTION("""COMPUTED_VALUE"""),45769.66666666667)</f>
        <v>45769.66667</v>
      </c>
      <c r="N328" s="1">
        <f>IFERROR(__xludf.DUMMYFUNCTION("""COMPUTED_VALUE"""),1.0891313E7)</f>
        <v>10891313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IFERROR(__xludf.DUMMYFUNCTION("""COMPUTED_VALUE"""),1349.46)</f>
        <v>1349.46</v>
      </c>
      <c r="D329" s="2">
        <f>IFERROR(__xludf.DUMMYFUNCTION("""COMPUTED_VALUE"""),45770.66666666667)</f>
        <v>45770.66667</v>
      </c>
      <c r="E329" s="1">
        <f>IFERROR(__xludf.DUMMYFUNCTION("""COMPUTED_VALUE"""),1391.24)</f>
        <v>1391.24</v>
      </c>
      <c r="G329" s="2">
        <f>IFERROR(__xludf.DUMMYFUNCTION("""COMPUTED_VALUE"""),45770.66666666667)</f>
        <v>45770.66667</v>
      </c>
      <c r="H329" s="1">
        <f>IFERROR(__xludf.DUMMYFUNCTION("""COMPUTED_VALUE"""),1341.54)</f>
        <v>1341.54</v>
      </c>
      <c r="J329" s="2">
        <f>IFERROR(__xludf.DUMMYFUNCTION("""COMPUTED_VALUE"""),45770.66666666667)</f>
        <v>45770.66667</v>
      </c>
      <c r="K329" s="1">
        <f>IFERROR(__xludf.DUMMYFUNCTION("""COMPUTED_VALUE"""),1346.36)</f>
        <v>1346.36</v>
      </c>
      <c r="M329" s="2">
        <f>IFERROR(__xludf.DUMMYFUNCTION("""COMPUTED_VALUE"""),45770.66666666667)</f>
        <v>45770.66667</v>
      </c>
      <c r="N329" s="1">
        <f>IFERROR(__xludf.DUMMYFUNCTION("""COMPUTED_VALUE"""),1.051838E7)</f>
        <v>10518380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IFERROR(__xludf.DUMMYFUNCTION("""COMPUTED_VALUE"""),1345.19)</f>
        <v>1345.19</v>
      </c>
      <c r="D330" s="2">
        <f>IFERROR(__xludf.DUMMYFUNCTION("""COMPUTED_VALUE"""),45771.66666666667)</f>
        <v>45771.66667</v>
      </c>
      <c r="E330" s="1">
        <f>IFERROR(__xludf.DUMMYFUNCTION("""COMPUTED_VALUE"""),1402.29)</f>
        <v>1402.29</v>
      </c>
      <c r="G330" s="2">
        <f>IFERROR(__xludf.DUMMYFUNCTION("""COMPUTED_VALUE"""),45771.66666666667)</f>
        <v>45771.66667</v>
      </c>
      <c r="H330" s="1">
        <f>IFERROR(__xludf.DUMMYFUNCTION("""COMPUTED_VALUE"""),1342.63)</f>
        <v>1342.63</v>
      </c>
      <c r="J330" s="2">
        <f>IFERROR(__xludf.DUMMYFUNCTION("""COMPUTED_VALUE"""),45771.66666666667)</f>
        <v>45771.66667</v>
      </c>
      <c r="K330" s="1">
        <f>IFERROR(__xludf.DUMMYFUNCTION("""COMPUTED_VALUE"""),1396.26)</f>
        <v>1396.26</v>
      </c>
      <c r="M330" s="2">
        <f>IFERROR(__xludf.DUMMYFUNCTION("""COMPUTED_VALUE"""),45771.66666666667)</f>
        <v>45771.66667</v>
      </c>
      <c r="N330" s="1">
        <f>IFERROR(__xludf.DUMMYFUNCTION("""COMPUTED_VALUE"""),1.1040602E7)</f>
        <v>11040602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IFERROR(__xludf.DUMMYFUNCTION("""COMPUTED_VALUE"""),1402.11)</f>
        <v>1402.11</v>
      </c>
      <c r="D331" s="2">
        <f>IFERROR(__xludf.DUMMYFUNCTION("""COMPUTED_VALUE"""),45772.66666666667)</f>
        <v>45772.66667</v>
      </c>
      <c r="E331" s="1">
        <f>IFERROR(__xludf.DUMMYFUNCTION("""COMPUTED_VALUE"""),1431.87)</f>
        <v>1431.87</v>
      </c>
      <c r="G331" s="2">
        <f>IFERROR(__xludf.DUMMYFUNCTION("""COMPUTED_VALUE"""),45772.66666666667)</f>
        <v>45772.66667</v>
      </c>
      <c r="H331" s="1">
        <f>IFERROR(__xludf.DUMMYFUNCTION("""COMPUTED_VALUE"""),1402.0)</f>
        <v>1402</v>
      </c>
      <c r="J331" s="2">
        <f>IFERROR(__xludf.DUMMYFUNCTION("""COMPUTED_VALUE"""),45772.66666666667)</f>
        <v>45772.66667</v>
      </c>
      <c r="K331" s="1">
        <f>IFERROR(__xludf.DUMMYFUNCTION("""COMPUTED_VALUE"""),1419.81)</f>
        <v>1419.81</v>
      </c>
      <c r="M331" s="2">
        <f>IFERROR(__xludf.DUMMYFUNCTION("""COMPUTED_VALUE"""),45772.66666666667)</f>
        <v>45772.66667</v>
      </c>
      <c r="N331" s="1">
        <f>IFERROR(__xludf.DUMMYFUNCTION("""COMPUTED_VALUE"""),1.0137891E7)</f>
        <v>10137891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IFERROR(__xludf.DUMMYFUNCTION("""COMPUTED_VALUE"""),1419.72)</f>
        <v>1419.72</v>
      </c>
      <c r="D332" s="2">
        <f>IFERROR(__xludf.DUMMYFUNCTION("""COMPUTED_VALUE"""),45775.66666666667)</f>
        <v>45775.66667</v>
      </c>
      <c r="E332" s="1">
        <f>IFERROR(__xludf.DUMMYFUNCTION("""COMPUTED_VALUE"""),1440.29)</f>
        <v>1440.29</v>
      </c>
      <c r="G332" s="2">
        <f>IFERROR(__xludf.DUMMYFUNCTION("""COMPUTED_VALUE"""),45775.66666666667)</f>
        <v>45775.66667</v>
      </c>
      <c r="H332" s="1">
        <f>IFERROR(__xludf.DUMMYFUNCTION("""COMPUTED_VALUE"""),1401.18)</f>
        <v>1401.18</v>
      </c>
      <c r="J332" s="2">
        <f>IFERROR(__xludf.DUMMYFUNCTION("""COMPUTED_VALUE"""),45775.66666666667)</f>
        <v>45775.66667</v>
      </c>
      <c r="K332" s="1">
        <f>IFERROR(__xludf.DUMMYFUNCTION("""COMPUTED_VALUE"""),1423.24)</f>
        <v>1423.24</v>
      </c>
      <c r="M332" s="2">
        <f>IFERROR(__xludf.DUMMYFUNCTION("""COMPUTED_VALUE"""),45775.66666666667)</f>
        <v>45775.66667</v>
      </c>
      <c r="N332" s="1">
        <f>IFERROR(__xludf.DUMMYFUNCTION("""COMPUTED_VALUE"""),1.0069509E7)</f>
        <v>10069509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IFERROR(__xludf.DUMMYFUNCTION("""COMPUTED_VALUE"""),1420.65)</f>
        <v>1420.65</v>
      </c>
      <c r="D333" s="2">
        <f>IFERROR(__xludf.DUMMYFUNCTION("""COMPUTED_VALUE"""),45776.66666666667)</f>
        <v>45776.66667</v>
      </c>
      <c r="E333" s="1">
        <f>IFERROR(__xludf.DUMMYFUNCTION("""COMPUTED_VALUE"""),1437.1)</f>
        <v>1437.1</v>
      </c>
      <c r="G333" s="2">
        <f>IFERROR(__xludf.DUMMYFUNCTION("""COMPUTED_VALUE"""),45776.66666666667)</f>
        <v>45776.66667</v>
      </c>
      <c r="H333" s="1">
        <f>IFERROR(__xludf.DUMMYFUNCTION("""COMPUTED_VALUE"""),1409.13)</f>
        <v>1409.13</v>
      </c>
      <c r="J333" s="2">
        <f>IFERROR(__xludf.DUMMYFUNCTION("""COMPUTED_VALUE"""),45776.66666666667)</f>
        <v>45776.66667</v>
      </c>
      <c r="K333" s="1">
        <f>IFERROR(__xludf.DUMMYFUNCTION("""COMPUTED_VALUE"""),1432.52)</f>
        <v>1432.52</v>
      </c>
      <c r="M333" s="2">
        <f>IFERROR(__xludf.DUMMYFUNCTION("""COMPUTED_VALUE"""),45776.66666666667)</f>
        <v>45776.66667</v>
      </c>
      <c r="N333" s="1">
        <f>IFERROR(__xludf.DUMMYFUNCTION("""COMPUTED_VALUE"""),9509551.0)</f>
        <v>9509551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IFERROR(__xludf.DUMMYFUNCTION("""COMPUTED_VALUE"""),1400.78)</f>
        <v>1400.78</v>
      </c>
      <c r="D334" s="2">
        <f>IFERROR(__xludf.DUMMYFUNCTION("""COMPUTED_VALUE"""),45777.66666666667)</f>
        <v>45777.66667</v>
      </c>
      <c r="E334" s="1">
        <f>IFERROR(__xludf.DUMMYFUNCTION("""COMPUTED_VALUE"""),1430.89)</f>
        <v>1430.89</v>
      </c>
      <c r="G334" s="2">
        <f>IFERROR(__xludf.DUMMYFUNCTION("""COMPUTED_VALUE"""),45777.66666666667)</f>
        <v>45777.66667</v>
      </c>
      <c r="H334" s="1">
        <f>IFERROR(__xludf.DUMMYFUNCTION("""COMPUTED_VALUE"""),1373.82)</f>
        <v>1373.82</v>
      </c>
      <c r="J334" s="2">
        <f>IFERROR(__xludf.DUMMYFUNCTION("""COMPUTED_VALUE"""),45777.66666666667)</f>
        <v>45777.66667</v>
      </c>
      <c r="K334" s="1">
        <f>IFERROR(__xludf.DUMMYFUNCTION("""COMPUTED_VALUE"""),1427.01)</f>
        <v>1427.01</v>
      </c>
      <c r="M334" s="2">
        <f>IFERROR(__xludf.DUMMYFUNCTION("""COMPUTED_VALUE"""),45777.66666666667)</f>
        <v>45777.66667</v>
      </c>
      <c r="N334" s="1">
        <f>IFERROR(__xludf.DUMMYFUNCTION("""COMPUTED_VALUE"""),1.2064889E7)</f>
        <v>12064889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IFERROR(__xludf.DUMMYFUNCTION("""COMPUTED_VALUE"""),1489.06)</f>
        <v>1489.06</v>
      </c>
      <c r="D335" s="2">
        <f>IFERROR(__xludf.DUMMYFUNCTION("""COMPUTED_VALUE"""),45778.66666666667)</f>
        <v>45778.66667</v>
      </c>
      <c r="E335" s="1">
        <f>IFERROR(__xludf.DUMMYFUNCTION("""COMPUTED_VALUE"""),1537.2)</f>
        <v>1537.2</v>
      </c>
      <c r="G335" s="2">
        <f>IFERROR(__xludf.DUMMYFUNCTION("""COMPUTED_VALUE"""),45778.66666666667)</f>
        <v>45778.66667</v>
      </c>
      <c r="H335" s="1">
        <f>IFERROR(__xludf.DUMMYFUNCTION("""COMPUTED_VALUE"""),1484.51)</f>
        <v>1484.51</v>
      </c>
      <c r="J335" s="2">
        <f>IFERROR(__xludf.DUMMYFUNCTION("""COMPUTED_VALUE"""),45778.66666666667)</f>
        <v>45778.66667</v>
      </c>
      <c r="K335" s="1">
        <f>IFERROR(__xludf.DUMMYFUNCTION("""COMPUTED_VALUE"""),1510.87)</f>
        <v>1510.87</v>
      </c>
      <c r="M335" s="2">
        <f>IFERROR(__xludf.DUMMYFUNCTION("""COMPUTED_VALUE"""),45778.66666666667)</f>
        <v>45778.66667</v>
      </c>
      <c r="N335" s="1">
        <f>IFERROR(__xludf.DUMMYFUNCTION("""COMPUTED_VALUE"""),1.7353536E7)</f>
        <v>17353536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IFERROR(__xludf.DUMMYFUNCTION("""COMPUTED_VALUE"""),1529.48)</f>
        <v>1529.48</v>
      </c>
      <c r="D336" s="2">
        <f>IFERROR(__xludf.DUMMYFUNCTION("""COMPUTED_VALUE"""),45779.66666666667)</f>
        <v>45779.66667</v>
      </c>
      <c r="E336" s="1">
        <f>IFERROR(__xludf.DUMMYFUNCTION("""COMPUTED_VALUE"""),1560.15)</f>
        <v>1560.15</v>
      </c>
      <c r="G336" s="2">
        <f>IFERROR(__xludf.DUMMYFUNCTION("""COMPUTED_VALUE"""),45779.66666666667)</f>
        <v>45779.66667</v>
      </c>
      <c r="H336" s="1">
        <f>IFERROR(__xludf.DUMMYFUNCTION("""COMPUTED_VALUE"""),1527.93)</f>
        <v>1527.93</v>
      </c>
      <c r="J336" s="2">
        <f>IFERROR(__xludf.DUMMYFUNCTION("""COMPUTED_VALUE"""),45779.66666666667)</f>
        <v>45779.66667</v>
      </c>
      <c r="K336" s="1">
        <f>IFERROR(__xludf.DUMMYFUNCTION("""COMPUTED_VALUE"""),1545.0)</f>
        <v>1545</v>
      </c>
      <c r="M336" s="2">
        <f>IFERROR(__xludf.DUMMYFUNCTION("""COMPUTED_VALUE"""),45779.66666666667)</f>
        <v>45779.66667</v>
      </c>
      <c r="N336" s="1">
        <f>IFERROR(__xludf.DUMMYFUNCTION("""COMPUTED_VALUE"""),1.900093E7)</f>
        <v>19000930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IFERROR(__xludf.DUMMYFUNCTION("""COMPUTED_VALUE"""),1537.0)</f>
        <v>1537</v>
      </c>
      <c r="D337" s="2">
        <f>IFERROR(__xludf.DUMMYFUNCTION("""COMPUTED_VALUE"""),45782.66666666667)</f>
        <v>45782.66667</v>
      </c>
      <c r="E337" s="1">
        <f>IFERROR(__xludf.DUMMYFUNCTION("""COMPUTED_VALUE"""),1558.41)</f>
        <v>1558.41</v>
      </c>
      <c r="G337" s="2">
        <f>IFERROR(__xludf.DUMMYFUNCTION("""COMPUTED_VALUE"""),45782.66666666667)</f>
        <v>45782.66667</v>
      </c>
      <c r="H337" s="1">
        <f>IFERROR(__xludf.DUMMYFUNCTION("""COMPUTED_VALUE"""),1533.93)</f>
        <v>1533.93</v>
      </c>
      <c r="J337" s="2">
        <f>IFERROR(__xludf.DUMMYFUNCTION("""COMPUTED_VALUE"""),45782.66666666667)</f>
        <v>45782.66667</v>
      </c>
      <c r="K337" s="1">
        <f>IFERROR(__xludf.DUMMYFUNCTION("""COMPUTED_VALUE"""),1551.76)</f>
        <v>1551.76</v>
      </c>
      <c r="M337" s="2">
        <f>IFERROR(__xludf.DUMMYFUNCTION("""COMPUTED_VALUE"""),45782.66666666667)</f>
        <v>45782.66667</v>
      </c>
      <c r="N337" s="1">
        <f>IFERROR(__xludf.DUMMYFUNCTION("""COMPUTED_VALUE"""),1.4307489E7)</f>
        <v>14307489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IFERROR(__xludf.DUMMYFUNCTION("""COMPUTED_VALUE"""),1540.29)</f>
        <v>1540.29</v>
      </c>
      <c r="D338" s="2">
        <f>IFERROR(__xludf.DUMMYFUNCTION("""COMPUTED_VALUE"""),45783.66666666667)</f>
        <v>45783.66667</v>
      </c>
      <c r="E338" s="1">
        <f>IFERROR(__xludf.DUMMYFUNCTION("""COMPUTED_VALUE"""),1554.41)</f>
        <v>1554.41</v>
      </c>
      <c r="G338" s="2">
        <f>IFERROR(__xludf.DUMMYFUNCTION("""COMPUTED_VALUE"""),45783.66666666667)</f>
        <v>45783.66667</v>
      </c>
      <c r="H338" s="1">
        <f>IFERROR(__xludf.DUMMYFUNCTION("""COMPUTED_VALUE"""),1532.37)</f>
        <v>1532.37</v>
      </c>
      <c r="J338" s="2">
        <f>IFERROR(__xludf.DUMMYFUNCTION("""COMPUTED_VALUE"""),45783.66666666667)</f>
        <v>45783.66667</v>
      </c>
      <c r="K338" s="1">
        <f>IFERROR(__xludf.DUMMYFUNCTION("""COMPUTED_VALUE"""),1539.58)</f>
        <v>1539.58</v>
      </c>
      <c r="M338" s="2">
        <f>IFERROR(__xludf.DUMMYFUNCTION("""COMPUTED_VALUE"""),45783.66666666667)</f>
        <v>45783.66667</v>
      </c>
      <c r="N338" s="1">
        <f>IFERROR(__xludf.DUMMYFUNCTION("""COMPUTED_VALUE"""),1.0415174E7)</f>
        <v>10415174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IFERROR(__xludf.DUMMYFUNCTION("""COMPUTED_VALUE"""),1544.51)</f>
        <v>1544.51</v>
      </c>
      <c r="D339" s="2">
        <f>IFERROR(__xludf.DUMMYFUNCTION("""COMPUTED_VALUE"""),45784.66666666667)</f>
        <v>45784.66667</v>
      </c>
      <c r="E339" s="1">
        <f>IFERROR(__xludf.DUMMYFUNCTION("""COMPUTED_VALUE"""),1559.99)</f>
        <v>1559.99</v>
      </c>
      <c r="G339" s="2">
        <f>IFERROR(__xludf.DUMMYFUNCTION("""COMPUTED_VALUE"""),45784.66666666667)</f>
        <v>45784.66667</v>
      </c>
      <c r="H339" s="1">
        <f>IFERROR(__xludf.DUMMYFUNCTION("""COMPUTED_VALUE"""),1531.67)</f>
        <v>1531.67</v>
      </c>
      <c r="J339" s="2">
        <f>IFERROR(__xludf.DUMMYFUNCTION("""COMPUTED_VALUE"""),45784.66666666667)</f>
        <v>45784.66667</v>
      </c>
      <c r="K339" s="1">
        <f>IFERROR(__xludf.DUMMYFUNCTION("""COMPUTED_VALUE"""),1551.83)</f>
        <v>1551.83</v>
      </c>
      <c r="M339" s="2">
        <f>IFERROR(__xludf.DUMMYFUNCTION("""COMPUTED_VALUE"""),45784.66666666667)</f>
        <v>45784.66667</v>
      </c>
      <c r="N339" s="1">
        <f>IFERROR(__xludf.DUMMYFUNCTION("""COMPUTED_VALUE"""),1.1809489E7)</f>
        <v>11809489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IFERROR(__xludf.DUMMYFUNCTION("""COMPUTED_VALUE"""),1568.33)</f>
        <v>1568.33</v>
      </c>
      <c r="D340" s="2">
        <f>IFERROR(__xludf.DUMMYFUNCTION("""COMPUTED_VALUE"""),45785.66666666667)</f>
        <v>45785.66667</v>
      </c>
      <c r="E340" s="1">
        <f>IFERROR(__xludf.DUMMYFUNCTION("""COMPUTED_VALUE"""),1597.5)</f>
        <v>1597.5</v>
      </c>
      <c r="G340" s="2">
        <f>IFERROR(__xludf.DUMMYFUNCTION("""COMPUTED_VALUE"""),45785.66666666667)</f>
        <v>45785.66667</v>
      </c>
      <c r="H340" s="1">
        <f>IFERROR(__xludf.DUMMYFUNCTION("""COMPUTED_VALUE"""),1562.2)</f>
        <v>1562.2</v>
      </c>
      <c r="J340" s="2">
        <f>IFERROR(__xludf.DUMMYFUNCTION("""COMPUTED_VALUE"""),45785.66666666667)</f>
        <v>45785.66667</v>
      </c>
      <c r="K340" s="1">
        <f>IFERROR(__xludf.DUMMYFUNCTION("""COMPUTED_VALUE"""),1576.93)</f>
        <v>1576.93</v>
      </c>
      <c r="M340" s="2">
        <f>IFERROR(__xludf.DUMMYFUNCTION("""COMPUTED_VALUE"""),45785.66666666667)</f>
        <v>45785.66667</v>
      </c>
      <c r="N340" s="1">
        <f>IFERROR(__xludf.DUMMYFUNCTION("""COMPUTED_VALUE"""),1.156636E7)</f>
        <v>11566360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IFERROR(__xludf.DUMMYFUNCTION("""COMPUTED_VALUE"""),1577.82)</f>
        <v>1577.82</v>
      </c>
      <c r="D341" s="2">
        <f>IFERROR(__xludf.DUMMYFUNCTION("""COMPUTED_VALUE"""),45786.66666666667)</f>
        <v>45786.66667</v>
      </c>
      <c r="E341" s="1">
        <f>IFERROR(__xludf.DUMMYFUNCTION("""COMPUTED_VALUE"""),1586.5)</f>
        <v>1586.5</v>
      </c>
      <c r="G341" s="2">
        <f>IFERROR(__xludf.DUMMYFUNCTION("""COMPUTED_VALUE"""),45786.66666666667)</f>
        <v>45786.66667</v>
      </c>
      <c r="H341" s="1">
        <f>IFERROR(__xludf.DUMMYFUNCTION("""COMPUTED_VALUE"""),1559.26)</f>
        <v>1559.26</v>
      </c>
      <c r="J341" s="2">
        <f>IFERROR(__xludf.DUMMYFUNCTION("""COMPUTED_VALUE"""),45786.66666666667)</f>
        <v>45786.66667</v>
      </c>
      <c r="K341" s="1">
        <f>IFERROR(__xludf.DUMMYFUNCTION("""COMPUTED_VALUE"""),1574.32)</f>
        <v>1574.32</v>
      </c>
      <c r="M341" s="2">
        <f>IFERROR(__xludf.DUMMYFUNCTION("""COMPUTED_VALUE"""),45786.66666666667)</f>
        <v>45786.66667</v>
      </c>
      <c r="N341" s="1">
        <f>IFERROR(__xludf.DUMMYFUNCTION("""COMPUTED_VALUE"""),1.0250244E7)</f>
        <v>10250244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IFERROR(__xludf.DUMMYFUNCTION("""COMPUTED_VALUE"""),1589.18)</f>
        <v>1589.18</v>
      </c>
      <c r="D342" s="2">
        <f>IFERROR(__xludf.DUMMYFUNCTION("""COMPUTED_VALUE"""),45789.66666666667)</f>
        <v>45789.66667</v>
      </c>
      <c r="E342" s="1">
        <f>IFERROR(__xludf.DUMMYFUNCTION("""COMPUTED_VALUE"""),1640.19)</f>
        <v>1640.19</v>
      </c>
      <c r="G342" s="2">
        <f>IFERROR(__xludf.DUMMYFUNCTION("""COMPUTED_VALUE"""),45789.66666666667)</f>
        <v>45789.66667</v>
      </c>
      <c r="H342" s="1">
        <f>IFERROR(__xludf.DUMMYFUNCTION("""COMPUTED_VALUE"""),1589.18)</f>
        <v>1589.18</v>
      </c>
      <c r="J342" s="2">
        <f>IFERROR(__xludf.DUMMYFUNCTION("""COMPUTED_VALUE"""),45789.66666666667)</f>
        <v>45789.66667</v>
      </c>
      <c r="K342" s="1">
        <f>IFERROR(__xludf.DUMMYFUNCTION("""COMPUTED_VALUE"""),1624.65)</f>
        <v>1624.65</v>
      </c>
      <c r="M342" s="2">
        <f>IFERROR(__xludf.DUMMYFUNCTION("""COMPUTED_VALUE"""),45789.66666666667)</f>
        <v>45789.66667</v>
      </c>
      <c r="N342" s="1">
        <f>IFERROR(__xludf.DUMMYFUNCTION("""COMPUTED_VALUE"""),1.4862606E7)</f>
        <v>14862606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IFERROR(__xludf.DUMMYFUNCTION("""COMPUTED_VALUE"""),1626.46)</f>
        <v>1626.46</v>
      </c>
      <c r="D343" s="2">
        <f>IFERROR(__xludf.DUMMYFUNCTION("""COMPUTED_VALUE"""),45790.66666666667)</f>
        <v>45790.66667</v>
      </c>
      <c r="E343" s="1">
        <f>IFERROR(__xludf.DUMMYFUNCTION("""COMPUTED_VALUE"""),1675.36)</f>
        <v>1675.36</v>
      </c>
      <c r="G343" s="2">
        <f>IFERROR(__xludf.DUMMYFUNCTION("""COMPUTED_VALUE"""),45790.66666666667)</f>
        <v>45790.66667</v>
      </c>
      <c r="H343" s="1">
        <f>IFERROR(__xludf.DUMMYFUNCTION("""COMPUTED_VALUE"""),1626.46)</f>
        <v>1626.46</v>
      </c>
      <c r="J343" s="2">
        <f>IFERROR(__xludf.DUMMYFUNCTION("""COMPUTED_VALUE"""),45790.66666666667)</f>
        <v>45790.66667</v>
      </c>
      <c r="K343" s="1">
        <f>IFERROR(__xludf.DUMMYFUNCTION("""COMPUTED_VALUE"""),1665.64)</f>
        <v>1665.64</v>
      </c>
      <c r="M343" s="2">
        <f>IFERROR(__xludf.DUMMYFUNCTION("""COMPUTED_VALUE"""),45790.66666666667)</f>
        <v>45790.66667</v>
      </c>
      <c r="N343" s="1">
        <f>IFERROR(__xludf.DUMMYFUNCTION("""COMPUTED_VALUE"""),1.5073454E7)</f>
        <v>15073454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IFERROR(__xludf.DUMMYFUNCTION("""COMPUTED_VALUE"""),1668.53)</f>
        <v>1668.53</v>
      </c>
      <c r="D344" s="2">
        <f>IFERROR(__xludf.DUMMYFUNCTION("""COMPUTED_VALUE"""),45791.66666666667)</f>
        <v>45791.66667</v>
      </c>
      <c r="E344" s="1">
        <f>IFERROR(__xludf.DUMMYFUNCTION("""COMPUTED_VALUE"""),1687.01)</f>
        <v>1687.01</v>
      </c>
      <c r="G344" s="2">
        <f>IFERROR(__xludf.DUMMYFUNCTION("""COMPUTED_VALUE"""),45791.66666666667)</f>
        <v>45791.66667</v>
      </c>
      <c r="H344" s="1">
        <f>IFERROR(__xludf.DUMMYFUNCTION("""COMPUTED_VALUE"""),1664.03)</f>
        <v>1664.03</v>
      </c>
      <c r="J344" s="2">
        <f>IFERROR(__xludf.DUMMYFUNCTION("""COMPUTED_VALUE"""),45791.66666666667)</f>
        <v>45791.66667</v>
      </c>
      <c r="K344" s="1">
        <f>IFERROR(__xludf.DUMMYFUNCTION("""COMPUTED_VALUE"""),1667.09)</f>
        <v>1667.09</v>
      </c>
      <c r="M344" s="2">
        <f>IFERROR(__xludf.DUMMYFUNCTION("""COMPUTED_VALUE"""),45791.66666666667)</f>
        <v>45791.66667</v>
      </c>
      <c r="N344" s="1">
        <f>IFERROR(__xludf.DUMMYFUNCTION("""COMPUTED_VALUE"""),1.3853388E7)</f>
        <v>13853388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IFERROR(__xludf.DUMMYFUNCTION("""COMPUTED_VALUE"""),1660.89)</f>
        <v>1660.89</v>
      </c>
      <c r="D345" s="2">
        <f>IFERROR(__xludf.DUMMYFUNCTION("""COMPUTED_VALUE"""),45792.66666666667)</f>
        <v>45792.66667</v>
      </c>
      <c r="E345" s="1">
        <f>IFERROR(__xludf.DUMMYFUNCTION("""COMPUTED_VALUE"""),1665.99)</f>
        <v>1665.99</v>
      </c>
      <c r="G345" s="2">
        <f>IFERROR(__xludf.DUMMYFUNCTION("""COMPUTED_VALUE"""),45792.66666666667)</f>
        <v>45792.66667</v>
      </c>
      <c r="H345" s="1">
        <f>IFERROR(__xludf.DUMMYFUNCTION("""COMPUTED_VALUE"""),1649.99)</f>
        <v>1649.99</v>
      </c>
      <c r="J345" s="2">
        <f>IFERROR(__xludf.DUMMYFUNCTION("""COMPUTED_VALUE"""),45792.66666666667)</f>
        <v>45792.66667</v>
      </c>
      <c r="K345" s="1">
        <f>IFERROR(__xludf.DUMMYFUNCTION("""COMPUTED_VALUE"""),1659.76)</f>
        <v>1659.76</v>
      </c>
      <c r="M345" s="2">
        <f>IFERROR(__xludf.DUMMYFUNCTION("""COMPUTED_VALUE"""),45792.66666666667)</f>
        <v>45792.66667</v>
      </c>
      <c r="N345" s="1">
        <f>IFERROR(__xludf.DUMMYFUNCTION("""COMPUTED_VALUE"""),1.0549992E7)</f>
        <v>10549992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IFERROR(__xludf.DUMMYFUNCTION("""COMPUTED_VALUE"""),1662.2)</f>
        <v>1662.2</v>
      </c>
      <c r="D346" s="2">
        <f>IFERROR(__xludf.DUMMYFUNCTION("""COMPUTED_VALUE"""),45793.66666666667)</f>
        <v>45793.66667</v>
      </c>
      <c r="E346" s="1">
        <f>IFERROR(__xludf.DUMMYFUNCTION("""COMPUTED_VALUE"""),1680.42)</f>
        <v>1680.42</v>
      </c>
      <c r="G346" s="2">
        <f>IFERROR(__xludf.DUMMYFUNCTION("""COMPUTED_VALUE"""),45793.66666666667)</f>
        <v>45793.66667</v>
      </c>
      <c r="H346" s="1">
        <f>IFERROR(__xludf.DUMMYFUNCTION("""COMPUTED_VALUE"""),1653.1)</f>
        <v>1653.1</v>
      </c>
      <c r="J346" s="2">
        <f>IFERROR(__xludf.DUMMYFUNCTION("""COMPUTED_VALUE"""),45793.66666666667)</f>
        <v>45793.66667</v>
      </c>
      <c r="K346" s="1">
        <f>IFERROR(__xludf.DUMMYFUNCTION("""COMPUTED_VALUE"""),1678.56)</f>
        <v>1678.56</v>
      </c>
      <c r="M346" s="2">
        <f>IFERROR(__xludf.DUMMYFUNCTION("""COMPUTED_VALUE"""),45793.66666666667)</f>
        <v>45793.66667</v>
      </c>
      <c r="N346" s="1">
        <f>IFERROR(__xludf.DUMMYFUNCTION("""COMPUTED_VALUE"""),9677511.0)</f>
        <v>9677511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IFERROR(__xludf.DUMMYFUNCTION("""COMPUTED_VALUE"""),1658.6)</f>
        <v>1658.6</v>
      </c>
      <c r="D347" s="2">
        <f>IFERROR(__xludf.DUMMYFUNCTION("""COMPUTED_VALUE"""),45796.66666666667)</f>
        <v>45796.66667</v>
      </c>
      <c r="E347" s="1">
        <f>IFERROR(__xludf.DUMMYFUNCTION("""COMPUTED_VALUE"""),1676.89)</f>
        <v>1676.89</v>
      </c>
      <c r="G347" s="2">
        <f>IFERROR(__xludf.DUMMYFUNCTION("""COMPUTED_VALUE"""),45796.66666666667)</f>
        <v>45796.66667</v>
      </c>
      <c r="H347" s="1">
        <f>IFERROR(__xludf.DUMMYFUNCTION("""COMPUTED_VALUE"""),1650.53)</f>
        <v>1650.53</v>
      </c>
      <c r="J347" s="2">
        <f>IFERROR(__xludf.DUMMYFUNCTION("""COMPUTED_VALUE"""),45796.66666666667)</f>
        <v>45796.66667</v>
      </c>
      <c r="K347" s="1">
        <f>IFERROR(__xludf.DUMMYFUNCTION("""COMPUTED_VALUE"""),1673.5)</f>
        <v>1673.5</v>
      </c>
      <c r="M347" s="2">
        <f>IFERROR(__xludf.DUMMYFUNCTION("""COMPUTED_VALUE"""),45796.66666666667)</f>
        <v>45796.66667</v>
      </c>
      <c r="N347" s="1">
        <f>IFERROR(__xludf.DUMMYFUNCTION("""COMPUTED_VALUE"""),8826750.0)</f>
        <v>8826750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IFERROR(__xludf.DUMMYFUNCTION("""COMPUTED_VALUE"""),1675.16)</f>
        <v>1675.16</v>
      </c>
      <c r="D348" s="2">
        <f>IFERROR(__xludf.DUMMYFUNCTION("""COMPUTED_VALUE"""),45797.66666666667)</f>
        <v>45797.66667</v>
      </c>
      <c r="E348" s="1">
        <f>IFERROR(__xludf.DUMMYFUNCTION("""COMPUTED_VALUE"""),1686.8)</f>
        <v>1686.8</v>
      </c>
      <c r="G348" s="2">
        <f>IFERROR(__xludf.DUMMYFUNCTION("""COMPUTED_VALUE"""),45797.66666666667)</f>
        <v>45797.66667</v>
      </c>
      <c r="H348" s="1">
        <f>IFERROR(__xludf.DUMMYFUNCTION("""COMPUTED_VALUE"""),1671.34)</f>
        <v>1671.34</v>
      </c>
      <c r="J348" s="2">
        <f>IFERROR(__xludf.DUMMYFUNCTION("""COMPUTED_VALUE"""),45797.66666666667)</f>
        <v>45797.66667</v>
      </c>
      <c r="K348" s="1">
        <f>IFERROR(__xludf.DUMMYFUNCTION("""COMPUTED_VALUE"""),1675.65)</f>
        <v>1675.65</v>
      </c>
      <c r="M348" s="2">
        <f>IFERROR(__xludf.DUMMYFUNCTION("""COMPUTED_VALUE"""),45797.66666666667)</f>
        <v>45797.66667</v>
      </c>
      <c r="N348" s="1">
        <f>IFERROR(__xludf.DUMMYFUNCTION("""COMPUTED_VALUE"""),8058125.0)</f>
        <v>8058125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IFERROR(__xludf.DUMMYFUNCTION("""COMPUTED_VALUE"""),1668.65)</f>
        <v>1668.65</v>
      </c>
      <c r="D349" s="2">
        <f>IFERROR(__xludf.DUMMYFUNCTION("""COMPUTED_VALUE"""),45798.66666666667)</f>
        <v>45798.66667</v>
      </c>
      <c r="E349" s="1">
        <f>IFERROR(__xludf.DUMMYFUNCTION("""COMPUTED_VALUE"""),1684.8)</f>
        <v>1684.8</v>
      </c>
      <c r="G349" s="2">
        <f>IFERROR(__xludf.DUMMYFUNCTION("""COMPUTED_VALUE"""),45798.66666666667)</f>
        <v>45798.66667</v>
      </c>
      <c r="H349" s="1">
        <f>IFERROR(__xludf.DUMMYFUNCTION("""COMPUTED_VALUE"""),1646.59)</f>
        <v>1646.59</v>
      </c>
      <c r="J349" s="2">
        <f>IFERROR(__xludf.DUMMYFUNCTION("""COMPUTED_VALUE"""),45798.66666666667)</f>
        <v>45798.66667</v>
      </c>
      <c r="K349" s="1">
        <f>IFERROR(__xludf.DUMMYFUNCTION("""COMPUTED_VALUE"""),1650.84)</f>
        <v>1650.84</v>
      </c>
      <c r="M349" s="2">
        <f>IFERROR(__xludf.DUMMYFUNCTION("""COMPUTED_VALUE"""),45798.66666666667)</f>
        <v>45798.66667</v>
      </c>
      <c r="N349" s="1">
        <f>IFERROR(__xludf.DUMMYFUNCTION("""COMPUTED_VALUE"""),1.0745195E7)</f>
        <v>10745195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IFERROR(__xludf.DUMMYFUNCTION("""COMPUTED_VALUE"""),1638.37)</f>
        <v>1638.37</v>
      </c>
      <c r="D350" s="2">
        <f>IFERROR(__xludf.DUMMYFUNCTION("""COMPUTED_VALUE"""),45799.66666666667)</f>
        <v>45799.66667</v>
      </c>
      <c r="E350" s="1">
        <f>IFERROR(__xludf.DUMMYFUNCTION("""COMPUTED_VALUE"""),1638.92)</f>
        <v>1638.92</v>
      </c>
      <c r="G350" s="2">
        <f>IFERROR(__xludf.DUMMYFUNCTION("""COMPUTED_VALUE"""),45799.66666666667)</f>
        <v>45799.66667</v>
      </c>
      <c r="H350" s="1">
        <f>IFERROR(__xludf.DUMMYFUNCTION("""COMPUTED_VALUE"""),1596.21)</f>
        <v>1596.21</v>
      </c>
      <c r="J350" s="2">
        <f>IFERROR(__xludf.DUMMYFUNCTION("""COMPUTED_VALUE"""),45799.66666666667)</f>
        <v>45799.66667</v>
      </c>
      <c r="K350" s="1">
        <f>IFERROR(__xludf.DUMMYFUNCTION("""COMPUTED_VALUE"""),1624.75)</f>
        <v>1624.75</v>
      </c>
      <c r="M350" s="2">
        <f>IFERROR(__xludf.DUMMYFUNCTION("""COMPUTED_VALUE"""),45799.66666666667)</f>
        <v>45799.66667</v>
      </c>
      <c r="N350" s="1">
        <f>IFERROR(__xludf.DUMMYFUNCTION("""COMPUTED_VALUE"""),1.252378E7)</f>
        <v>12523780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IFERROR(__xludf.DUMMYFUNCTION("""COMPUTED_VALUE"""),1619.55)</f>
        <v>1619.55</v>
      </c>
      <c r="D351" s="2">
        <f>IFERROR(__xludf.DUMMYFUNCTION("""COMPUTED_VALUE"""),45800.66666666667)</f>
        <v>45800.66667</v>
      </c>
      <c r="E351" s="1">
        <f>IFERROR(__xludf.DUMMYFUNCTION("""COMPUTED_VALUE"""),1653.29)</f>
        <v>1653.29</v>
      </c>
      <c r="G351" s="2">
        <f>IFERROR(__xludf.DUMMYFUNCTION("""COMPUTED_VALUE"""),45800.66666666667)</f>
        <v>45800.66667</v>
      </c>
      <c r="H351" s="1">
        <f>IFERROR(__xludf.DUMMYFUNCTION("""COMPUTED_VALUE"""),1603.61)</f>
        <v>1603.61</v>
      </c>
      <c r="J351" s="2">
        <f>IFERROR(__xludf.DUMMYFUNCTION("""COMPUTED_VALUE"""),45800.66666666667)</f>
        <v>45800.66667</v>
      </c>
      <c r="K351" s="1">
        <f>IFERROR(__xludf.DUMMYFUNCTION("""COMPUTED_VALUE"""),1646.27)</f>
        <v>1646.27</v>
      </c>
      <c r="M351" s="2">
        <f>IFERROR(__xludf.DUMMYFUNCTION("""COMPUTED_VALUE"""),45800.66666666667)</f>
        <v>45800.66667</v>
      </c>
      <c r="N351" s="1">
        <f>IFERROR(__xludf.DUMMYFUNCTION("""COMPUTED_VALUE"""),1.3899012E7)</f>
        <v>13899012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IFERROR(__xludf.DUMMYFUNCTION("""COMPUTED_VALUE"""),1653.92)</f>
        <v>1653.92</v>
      </c>
      <c r="D352" s="2">
        <f>IFERROR(__xludf.DUMMYFUNCTION("""COMPUTED_VALUE"""),45804.66666666667)</f>
        <v>45804.66667</v>
      </c>
      <c r="E352" s="1">
        <f>IFERROR(__xludf.DUMMYFUNCTION("""COMPUTED_VALUE"""),1691.01)</f>
        <v>1691.01</v>
      </c>
      <c r="G352" s="2">
        <f>IFERROR(__xludf.DUMMYFUNCTION("""COMPUTED_VALUE"""),45804.66666666667)</f>
        <v>45804.66667</v>
      </c>
      <c r="H352" s="1">
        <f>IFERROR(__xludf.DUMMYFUNCTION("""COMPUTED_VALUE"""),1653.92)</f>
        <v>1653.92</v>
      </c>
      <c r="J352" s="2">
        <f>IFERROR(__xludf.DUMMYFUNCTION("""COMPUTED_VALUE"""),45804.66666666667)</f>
        <v>45804.66667</v>
      </c>
      <c r="K352" s="1">
        <f>IFERROR(__xludf.DUMMYFUNCTION("""COMPUTED_VALUE"""),1688.37)</f>
        <v>1688.37</v>
      </c>
      <c r="M352" s="2">
        <f>IFERROR(__xludf.DUMMYFUNCTION("""COMPUTED_VALUE"""),45804.66666666667)</f>
        <v>45804.66667</v>
      </c>
      <c r="N352" s="1">
        <f>IFERROR(__xludf.DUMMYFUNCTION("""COMPUTED_VALUE"""),1.6748624E7)</f>
        <v>16748624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IFERROR(__xludf.DUMMYFUNCTION("""COMPUTED_VALUE"""),1689.09)</f>
        <v>1689.09</v>
      </c>
      <c r="D353" s="2">
        <f>IFERROR(__xludf.DUMMYFUNCTION("""COMPUTED_VALUE"""),45805.66666666667)</f>
        <v>45805.66667</v>
      </c>
      <c r="E353" s="1">
        <f>IFERROR(__xludf.DUMMYFUNCTION("""COMPUTED_VALUE"""),1691.97)</f>
        <v>1691.97</v>
      </c>
      <c r="G353" s="2">
        <f>IFERROR(__xludf.DUMMYFUNCTION("""COMPUTED_VALUE"""),45805.66666666667)</f>
        <v>45805.66667</v>
      </c>
      <c r="H353" s="1">
        <f>IFERROR(__xludf.DUMMYFUNCTION("""COMPUTED_VALUE"""),1666.8)</f>
        <v>1666.8</v>
      </c>
      <c r="J353" s="2">
        <f>IFERROR(__xludf.DUMMYFUNCTION("""COMPUTED_VALUE"""),45805.66666666667)</f>
        <v>45805.66667</v>
      </c>
      <c r="K353" s="1">
        <f>IFERROR(__xludf.DUMMYFUNCTION("""COMPUTED_VALUE"""),1670.99)</f>
        <v>1670.99</v>
      </c>
      <c r="M353" s="2">
        <f>IFERROR(__xludf.DUMMYFUNCTION("""COMPUTED_VALUE"""),45805.66666666667)</f>
        <v>45805.66667</v>
      </c>
      <c r="N353" s="1">
        <f>IFERROR(__xludf.DUMMYFUNCTION("""COMPUTED_VALUE"""),1.1519808E7)</f>
        <v>11519808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IFERROR(__xludf.DUMMYFUNCTION("""COMPUTED_VALUE"""),1678.76)</f>
        <v>1678.76</v>
      </c>
      <c r="D354" s="2">
        <f>IFERROR(__xludf.DUMMYFUNCTION("""COMPUTED_VALUE"""),45806.66666666667)</f>
        <v>45806.66667</v>
      </c>
      <c r="E354" s="1">
        <f>IFERROR(__xludf.DUMMYFUNCTION("""COMPUTED_VALUE"""),1684.41)</f>
        <v>1684.41</v>
      </c>
      <c r="G354" s="2">
        <f>IFERROR(__xludf.DUMMYFUNCTION("""COMPUTED_VALUE"""),45806.66666666667)</f>
        <v>45806.66667</v>
      </c>
      <c r="H354" s="1">
        <f>IFERROR(__xludf.DUMMYFUNCTION("""COMPUTED_VALUE"""),1656.8)</f>
        <v>1656.8</v>
      </c>
      <c r="J354" s="2">
        <f>IFERROR(__xludf.DUMMYFUNCTION("""COMPUTED_VALUE"""),45806.66666666667)</f>
        <v>45806.66667</v>
      </c>
      <c r="K354" s="1">
        <f>IFERROR(__xludf.DUMMYFUNCTION("""COMPUTED_VALUE"""),1670.8)</f>
        <v>1670.8</v>
      </c>
      <c r="M354" s="2">
        <f>IFERROR(__xludf.DUMMYFUNCTION("""COMPUTED_VALUE"""),45806.66666666667)</f>
        <v>45806.66667</v>
      </c>
      <c r="N354" s="1">
        <f>IFERROR(__xludf.DUMMYFUNCTION("""COMPUTED_VALUE"""),1.1230207E7)</f>
        <v>11230207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IFERROR(__xludf.DUMMYFUNCTION("""COMPUTED_VALUE"""),1669.08)</f>
        <v>1669.08</v>
      </c>
      <c r="D355" s="2">
        <f>IFERROR(__xludf.DUMMYFUNCTION("""COMPUTED_VALUE"""),45807.66666666667)</f>
        <v>45807.66667</v>
      </c>
      <c r="E355" s="1">
        <f>IFERROR(__xludf.DUMMYFUNCTION("""COMPUTED_VALUE"""),1678.63)</f>
        <v>1678.63</v>
      </c>
      <c r="G355" s="2">
        <f>IFERROR(__xludf.DUMMYFUNCTION("""COMPUTED_VALUE"""),45807.66666666667)</f>
        <v>45807.66667</v>
      </c>
      <c r="H355" s="1">
        <f>IFERROR(__xludf.DUMMYFUNCTION("""COMPUTED_VALUE"""),1650.94)</f>
        <v>1650.94</v>
      </c>
      <c r="J355" s="2">
        <f>IFERROR(__xludf.DUMMYFUNCTION("""COMPUTED_VALUE"""),45807.66666666667)</f>
        <v>45807.66667</v>
      </c>
      <c r="K355" s="1">
        <f>IFERROR(__xludf.DUMMYFUNCTION("""COMPUTED_VALUE"""),1676.81)</f>
        <v>1676.81</v>
      </c>
      <c r="M355" s="2">
        <f>IFERROR(__xludf.DUMMYFUNCTION("""COMPUTED_VALUE"""),45807.66666666667)</f>
        <v>45807.66667</v>
      </c>
      <c r="N355" s="1">
        <f>IFERROR(__xludf.DUMMYFUNCTION("""COMPUTED_VALUE"""),1.2468929E7)</f>
        <v>12468929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IFERROR(__xludf.DUMMYFUNCTION("""COMPUTED_VALUE"""),1674.07)</f>
        <v>1674.07</v>
      </c>
      <c r="D356" s="2">
        <f>IFERROR(__xludf.DUMMYFUNCTION("""COMPUTED_VALUE"""),45810.66666666667)</f>
        <v>45810.66667</v>
      </c>
      <c r="E356" s="1">
        <f>IFERROR(__xludf.DUMMYFUNCTION("""COMPUTED_VALUE"""),1679.96)</f>
        <v>1679.96</v>
      </c>
      <c r="G356" s="2">
        <f>IFERROR(__xludf.DUMMYFUNCTION("""COMPUTED_VALUE"""),45810.66666666667)</f>
        <v>45810.66667</v>
      </c>
      <c r="H356" s="1">
        <f>IFERROR(__xludf.DUMMYFUNCTION("""COMPUTED_VALUE"""),1642.34)</f>
        <v>1642.34</v>
      </c>
      <c r="J356" s="2">
        <f>IFERROR(__xludf.DUMMYFUNCTION("""COMPUTED_VALUE"""),45810.66666666667)</f>
        <v>45810.66667</v>
      </c>
      <c r="K356" s="1">
        <f>IFERROR(__xludf.DUMMYFUNCTION("""COMPUTED_VALUE"""),1678.02)</f>
        <v>1678.02</v>
      </c>
      <c r="M356" s="2">
        <f>IFERROR(__xludf.DUMMYFUNCTION("""COMPUTED_VALUE"""),45810.66666666667)</f>
        <v>45810.66667</v>
      </c>
      <c r="N356" s="1">
        <f>IFERROR(__xludf.DUMMYFUNCTION("""COMPUTED_VALUE"""),9235404.0)</f>
        <v>9235404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IFERROR(__xludf.DUMMYFUNCTION("""COMPUTED_VALUE"""),1679.79)</f>
        <v>1679.79</v>
      </c>
      <c r="D357" s="2">
        <f>IFERROR(__xludf.DUMMYFUNCTION("""COMPUTED_VALUE"""),45811.66666666667)</f>
        <v>45811.66667</v>
      </c>
      <c r="E357" s="1">
        <f>IFERROR(__xludf.DUMMYFUNCTION("""COMPUTED_VALUE"""),1734.04)</f>
        <v>1734.04</v>
      </c>
      <c r="G357" s="2">
        <f>IFERROR(__xludf.DUMMYFUNCTION("""COMPUTED_VALUE"""),45811.66666666667)</f>
        <v>45811.66667</v>
      </c>
      <c r="H357" s="1">
        <f>IFERROR(__xludf.DUMMYFUNCTION("""COMPUTED_VALUE"""),1679.79)</f>
        <v>1679.79</v>
      </c>
      <c r="J357" s="2">
        <f>IFERROR(__xludf.DUMMYFUNCTION("""COMPUTED_VALUE"""),45811.66666666667)</f>
        <v>45811.66667</v>
      </c>
      <c r="K357" s="1">
        <f>IFERROR(__xludf.DUMMYFUNCTION("""COMPUTED_VALUE"""),1728.57)</f>
        <v>1728.57</v>
      </c>
      <c r="M357" s="2">
        <f>IFERROR(__xludf.DUMMYFUNCTION("""COMPUTED_VALUE"""),45811.66666666667)</f>
        <v>45811.66667</v>
      </c>
      <c r="N357" s="1">
        <f>IFERROR(__xludf.DUMMYFUNCTION("""COMPUTED_VALUE"""),1.2650609E7)</f>
        <v>12650609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IFERROR(__xludf.DUMMYFUNCTION("""COMPUTED_VALUE"""),1730.08)</f>
        <v>1730.08</v>
      </c>
      <c r="D358" s="2">
        <f>IFERROR(__xludf.DUMMYFUNCTION("""COMPUTED_VALUE"""),45812.66666666667)</f>
        <v>45812.66667</v>
      </c>
      <c r="E358" s="1">
        <f>IFERROR(__xludf.DUMMYFUNCTION("""COMPUTED_VALUE"""),1744.43)</f>
        <v>1744.43</v>
      </c>
      <c r="G358" s="2">
        <f>IFERROR(__xludf.DUMMYFUNCTION("""COMPUTED_VALUE"""),45812.66666666667)</f>
        <v>45812.66667</v>
      </c>
      <c r="H358" s="1">
        <f>IFERROR(__xludf.DUMMYFUNCTION("""COMPUTED_VALUE"""),1727.37)</f>
        <v>1727.37</v>
      </c>
      <c r="J358" s="2">
        <f>IFERROR(__xludf.DUMMYFUNCTION("""COMPUTED_VALUE"""),45812.66666666667)</f>
        <v>45812.66667</v>
      </c>
      <c r="K358" s="1">
        <f>IFERROR(__xludf.DUMMYFUNCTION("""COMPUTED_VALUE"""),1729.75)</f>
        <v>1729.75</v>
      </c>
      <c r="M358" s="2">
        <f>IFERROR(__xludf.DUMMYFUNCTION("""COMPUTED_VALUE"""),45812.66666666667)</f>
        <v>45812.66667</v>
      </c>
      <c r="N358" s="1">
        <f>IFERROR(__xludf.DUMMYFUNCTION("""COMPUTED_VALUE"""),9926781.0)</f>
        <v>9926781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IFERROR(__xludf.DUMMYFUNCTION("""COMPUTED_VALUE"""),1735.29)</f>
        <v>1735.29</v>
      </c>
      <c r="D359" s="2">
        <f>IFERROR(__xludf.DUMMYFUNCTION("""COMPUTED_VALUE"""),45813.66666666667)</f>
        <v>45813.66667</v>
      </c>
      <c r="E359" s="1">
        <f>IFERROR(__xludf.DUMMYFUNCTION("""COMPUTED_VALUE"""),1746.27)</f>
        <v>1746.27</v>
      </c>
      <c r="G359" s="2">
        <f>IFERROR(__xludf.DUMMYFUNCTION("""COMPUTED_VALUE"""),45813.66666666667)</f>
        <v>45813.66667</v>
      </c>
      <c r="H359" s="1">
        <f>IFERROR(__xludf.DUMMYFUNCTION("""COMPUTED_VALUE"""),1718.47)</f>
        <v>1718.47</v>
      </c>
      <c r="J359" s="2">
        <f>IFERROR(__xludf.DUMMYFUNCTION("""COMPUTED_VALUE"""),45813.66666666667)</f>
        <v>45813.66667</v>
      </c>
      <c r="K359" s="1">
        <f>IFERROR(__xludf.DUMMYFUNCTION("""COMPUTED_VALUE"""),1733.89)</f>
        <v>1733.89</v>
      </c>
      <c r="M359" s="2">
        <f>IFERROR(__xludf.DUMMYFUNCTION("""COMPUTED_VALUE"""),45813.66666666667)</f>
        <v>45813.66667</v>
      </c>
      <c r="N359" s="1">
        <f>IFERROR(__xludf.DUMMYFUNCTION("""COMPUTED_VALUE"""),8105371.0)</f>
        <v>8105371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IFERROR(__xludf.DUMMYFUNCTION("""COMPUTED_VALUE"""),1740.59)</f>
        <v>1740.59</v>
      </c>
      <c r="D360" s="2">
        <f>IFERROR(__xludf.DUMMYFUNCTION("""COMPUTED_VALUE"""),45814.66666666667)</f>
        <v>45814.66667</v>
      </c>
      <c r="E360" s="1">
        <f>IFERROR(__xludf.DUMMYFUNCTION("""COMPUTED_VALUE"""),1757.91)</f>
        <v>1757.91</v>
      </c>
      <c r="G360" s="2">
        <f>IFERROR(__xludf.DUMMYFUNCTION("""COMPUTED_VALUE"""),45814.66666666667)</f>
        <v>45814.66667</v>
      </c>
      <c r="H360" s="1">
        <f>IFERROR(__xludf.DUMMYFUNCTION("""COMPUTED_VALUE"""),1737.91)</f>
        <v>1737.91</v>
      </c>
      <c r="J360" s="2">
        <f>IFERROR(__xludf.DUMMYFUNCTION("""COMPUTED_VALUE"""),45814.66666666667)</f>
        <v>45814.66667</v>
      </c>
      <c r="K360" s="1">
        <f>IFERROR(__xludf.DUMMYFUNCTION("""COMPUTED_VALUE"""),1756.21)</f>
        <v>1756.21</v>
      </c>
      <c r="M360" s="2">
        <f>IFERROR(__xludf.DUMMYFUNCTION("""COMPUTED_VALUE"""),45814.66666666667)</f>
        <v>45814.66667</v>
      </c>
      <c r="N360" s="1">
        <f>IFERROR(__xludf.DUMMYFUNCTION("""COMPUTED_VALUE"""),1.0518169E7)</f>
        <v>10518169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IFERROR(__xludf.DUMMYFUNCTION("""COMPUTED_VALUE"""),1756.72)</f>
        <v>1756.72</v>
      </c>
      <c r="D361" s="2">
        <f>IFERROR(__xludf.DUMMYFUNCTION("""COMPUTED_VALUE"""),45817.66666666667)</f>
        <v>45817.66667</v>
      </c>
      <c r="E361" s="1">
        <f>IFERROR(__xludf.DUMMYFUNCTION("""COMPUTED_VALUE"""),1761.15)</f>
        <v>1761.15</v>
      </c>
      <c r="G361" s="2">
        <f>IFERROR(__xludf.DUMMYFUNCTION("""COMPUTED_VALUE"""),45817.66666666667)</f>
        <v>45817.66667</v>
      </c>
      <c r="H361" s="1">
        <f>IFERROR(__xludf.DUMMYFUNCTION("""COMPUTED_VALUE"""),1729.19)</f>
        <v>1729.19</v>
      </c>
      <c r="J361" s="2">
        <f>IFERROR(__xludf.DUMMYFUNCTION("""COMPUTED_VALUE"""),45817.66666666667)</f>
        <v>45817.66667</v>
      </c>
      <c r="K361" s="1">
        <f>IFERROR(__xludf.DUMMYFUNCTION("""COMPUTED_VALUE"""),1731.6)</f>
        <v>1731.6</v>
      </c>
      <c r="M361" s="2">
        <f>IFERROR(__xludf.DUMMYFUNCTION("""COMPUTED_VALUE"""),45817.66666666667)</f>
        <v>45817.66667</v>
      </c>
      <c r="N361" s="1">
        <f>IFERROR(__xludf.DUMMYFUNCTION("""COMPUTED_VALUE"""),1.1968522E7)</f>
        <v>11968522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IFERROR(__xludf.DUMMYFUNCTION("""COMPUTED_VALUE"""),1733.51)</f>
        <v>1733.51</v>
      </c>
      <c r="D362" s="2">
        <f>IFERROR(__xludf.DUMMYFUNCTION("""COMPUTED_VALUE"""),45818.66666666667)</f>
        <v>45818.66667</v>
      </c>
      <c r="E362" s="1">
        <f>IFERROR(__xludf.DUMMYFUNCTION("""COMPUTED_VALUE"""),1736.29)</f>
        <v>1736.29</v>
      </c>
      <c r="G362" s="2">
        <f>IFERROR(__xludf.DUMMYFUNCTION("""COMPUTED_VALUE"""),45818.66666666667)</f>
        <v>45818.66667</v>
      </c>
      <c r="H362" s="1">
        <f>IFERROR(__xludf.DUMMYFUNCTION("""COMPUTED_VALUE"""),1674.43)</f>
        <v>1674.43</v>
      </c>
      <c r="J362" s="2">
        <f>IFERROR(__xludf.DUMMYFUNCTION("""COMPUTED_VALUE"""),45818.66666666667)</f>
        <v>45818.66667</v>
      </c>
      <c r="K362" s="1">
        <f>IFERROR(__xludf.DUMMYFUNCTION("""COMPUTED_VALUE"""),1706.29)</f>
        <v>1706.29</v>
      </c>
      <c r="M362" s="2">
        <f>IFERROR(__xludf.DUMMYFUNCTION("""COMPUTED_VALUE"""),45818.66666666667)</f>
        <v>45818.66667</v>
      </c>
      <c r="N362" s="1">
        <f>IFERROR(__xludf.DUMMYFUNCTION("""COMPUTED_VALUE"""),1.0503536E7)</f>
        <v>10503536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IFERROR(__xludf.DUMMYFUNCTION("""COMPUTED_VALUE"""),1710.12)</f>
        <v>1710.12</v>
      </c>
      <c r="D363" s="2">
        <f>IFERROR(__xludf.DUMMYFUNCTION("""COMPUTED_VALUE"""),45819.66666666667)</f>
        <v>45819.66667</v>
      </c>
      <c r="E363" s="1">
        <f>IFERROR(__xludf.DUMMYFUNCTION("""COMPUTED_VALUE"""),1740.93)</f>
        <v>1740.93</v>
      </c>
      <c r="G363" s="2">
        <f>IFERROR(__xludf.DUMMYFUNCTION("""COMPUTED_VALUE"""),45819.66666666667)</f>
        <v>45819.66667</v>
      </c>
      <c r="H363" s="1">
        <f>IFERROR(__xludf.DUMMYFUNCTION("""COMPUTED_VALUE"""),1698.39)</f>
        <v>1698.39</v>
      </c>
      <c r="J363" s="2">
        <f>IFERROR(__xludf.DUMMYFUNCTION("""COMPUTED_VALUE"""),45819.66666666667)</f>
        <v>45819.66667</v>
      </c>
      <c r="K363" s="1">
        <f>IFERROR(__xludf.DUMMYFUNCTION("""COMPUTED_VALUE"""),1740.54)</f>
        <v>1740.54</v>
      </c>
      <c r="M363" s="2">
        <f>IFERROR(__xludf.DUMMYFUNCTION("""COMPUTED_VALUE"""),45819.66666666667)</f>
        <v>45819.66667</v>
      </c>
      <c r="N363" s="1">
        <f>IFERROR(__xludf.DUMMYFUNCTION("""COMPUTED_VALUE"""),1.7794049E7)</f>
        <v>17794049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IFERROR(__xludf.DUMMYFUNCTION("""COMPUTED_VALUE"""),1731.89)</f>
        <v>1731.89</v>
      </c>
      <c r="D364" s="2">
        <f>IFERROR(__xludf.DUMMYFUNCTION("""COMPUTED_VALUE"""),45820.66666666667)</f>
        <v>45820.66667</v>
      </c>
      <c r="E364" s="1">
        <f>IFERROR(__xludf.DUMMYFUNCTION("""COMPUTED_VALUE"""),1750.23)</f>
        <v>1750.23</v>
      </c>
      <c r="G364" s="2">
        <f>IFERROR(__xludf.DUMMYFUNCTION("""COMPUTED_VALUE"""),45820.66666666667)</f>
        <v>45820.66667</v>
      </c>
      <c r="H364" s="1">
        <f>IFERROR(__xludf.DUMMYFUNCTION("""COMPUTED_VALUE"""),1724.5)</f>
        <v>1724.5</v>
      </c>
      <c r="J364" s="2">
        <f>IFERROR(__xludf.DUMMYFUNCTION("""COMPUTED_VALUE"""),45820.66666666667)</f>
        <v>45820.66667</v>
      </c>
      <c r="K364" s="1">
        <f>IFERROR(__xludf.DUMMYFUNCTION("""COMPUTED_VALUE"""),1746.23)</f>
        <v>1746.23</v>
      </c>
      <c r="M364" s="2">
        <f>IFERROR(__xludf.DUMMYFUNCTION("""COMPUTED_VALUE"""),45820.66666666667)</f>
        <v>45820.66667</v>
      </c>
      <c r="N364" s="1">
        <f>IFERROR(__xludf.DUMMYFUNCTION("""COMPUTED_VALUE"""),1.065904E7)</f>
        <v>10659040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IFERROR(__xludf.DUMMYFUNCTION("""COMPUTED_VALUE"""),1732.43)</f>
        <v>1732.43</v>
      </c>
      <c r="D365" s="2">
        <f>IFERROR(__xludf.DUMMYFUNCTION("""COMPUTED_VALUE"""),45821.66666666667)</f>
        <v>45821.66667</v>
      </c>
      <c r="E365" s="1">
        <f>IFERROR(__xludf.DUMMYFUNCTION("""COMPUTED_VALUE"""),1748.47)</f>
        <v>1748.47</v>
      </c>
      <c r="G365" s="2">
        <f>IFERROR(__xludf.DUMMYFUNCTION("""COMPUTED_VALUE"""),45821.66666666667)</f>
        <v>45821.66667</v>
      </c>
      <c r="H365" s="1">
        <f>IFERROR(__xludf.DUMMYFUNCTION("""COMPUTED_VALUE"""),1718.22)</f>
        <v>1718.22</v>
      </c>
      <c r="J365" s="2">
        <f>IFERROR(__xludf.DUMMYFUNCTION("""COMPUTED_VALUE"""),45821.66666666667)</f>
        <v>45821.66667</v>
      </c>
      <c r="K365" s="1">
        <f>IFERROR(__xludf.DUMMYFUNCTION("""COMPUTED_VALUE"""),1737.86)</f>
        <v>1737.86</v>
      </c>
      <c r="M365" s="2">
        <f>IFERROR(__xludf.DUMMYFUNCTION("""COMPUTED_VALUE"""),45821.66666666667)</f>
        <v>45821.66667</v>
      </c>
      <c r="N365" s="1">
        <f>IFERROR(__xludf.DUMMYFUNCTION("""COMPUTED_VALUE"""),8537003.0)</f>
        <v>8537003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IFERROR(__xludf.DUMMYFUNCTION("""COMPUTED_VALUE"""),1748.86)</f>
        <v>1748.86</v>
      </c>
      <c r="D366" s="2">
        <f>IFERROR(__xludf.DUMMYFUNCTION("""COMPUTED_VALUE"""),45824.66666666667)</f>
        <v>45824.66667</v>
      </c>
      <c r="E366" s="1">
        <f>IFERROR(__xludf.DUMMYFUNCTION("""COMPUTED_VALUE"""),1783.31)</f>
        <v>1783.31</v>
      </c>
      <c r="G366" s="2">
        <f>IFERROR(__xludf.DUMMYFUNCTION("""COMPUTED_VALUE"""),45824.66666666667)</f>
        <v>45824.66667</v>
      </c>
      <c r="H366" s="1">
        <f>IFERROR(__xludf.DUMMYFUNCTION("""COMPUTED_VALUE"""),1748.86)</f>
        <v>1748.86</v>
      </c>
      <c r="J366" s="2">
        <f>IFERROR(__xludf.DUMMYFUNCTION("""COMPUTED_VALUE"""),45824.66666666667)</f>
        <v>45824.66667</v>
      </c>
      <c r="K366" s="1">
        <f>IFERROR(__xludf.DUMMYFUNCTION("""COMPUTED_VALUE"""),1761.99)</f>
        <v>1761.99</v>
      </c>
      <c r="M366" s="2">
        <f>IFERROR(__xludf.DUMMYFUNCTION("""COMPUTED_VALUE"""),45824.66666666667)</f>
        <v>45824.66667</v>
      </c>
      <c r="N366" s="1">
        <f>IFERROR(__xludf.DUMMYFUNCTION("""COMPUTED_VALUE"""),1.5127665E7)</f>
        <v>15127665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IFERROR(__xludf.DUMMYFUNCTION("""COMPUTED_VALUE"""),1748.73)</f>
        <v>1748.73</v>
      </c>
      <c r="D367" s="2">
        <f>IFERROR(__xludf.DUMMYFUNCTION("""COMPUTED_VALUE"""),45825.66666666667)</f>
        <v>45825.66667</v>
      </c>
      <c r="E367" s="1">
        <f>IFERROR(__xludf.DUMMYFUNCTION("""COMPUTED_VALUE"""),1763.28)</f>
        <v>1763.28</v>
      </c>
      <c r="G367" s="2">
        <f>IFERROR(__xludf.DUMMYFUNCTION("""COMPUTED_VALUE"""),45825.66666666667)</f>
        <v>45825.66667</v>
      </c>
      <c r="H367" s="1">
        <f>IFERROR(__xludf.DUMMYFUNCTION("""COMPUTED_VALUE"""),1739.82)</f>
        <v>1739.82</v>
      </c>
      <c r="J367" s="2">
        <f>IFERROR(__xludf.DUMMYFUNCTION("""COMPUTED_VALUE"""),45825.66666666667)</f>
        <v>45825.66667</v>
      </c>
      <c r="K367" s="1">
        <f>IFERROR(__xludf.DUMMYFUNCTION("""COMPUTED_VALUE"""),1747.27)</f>
        <v>1747.27</v>
      </c>
      <c r="M367" s="2">
        <f>IFERROR(__xludf.DUMMYFUNCTION("""COMPUTED_VALUE"""),45825.66666666667)</f>
        <v>45825.66667</v>
      </c>
      <c r="N367" s="1">
        <f>IFERROR(__xludf.DUMMYFUNCTION("""COMPUTED_VALUE"""),1.2125704E7)</f>
        <v>12125704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IFERROR(__xludf.DUMMYFUNCTION("""COMPUTED_VALUE"""),1750.66)</f>
        <v>1750.66</v>
      </c>
      <c r="D368" s="2">
        <f>IFERROR(__xludf.DUMMYFUNCTION("""COMPUTED_VALUE"""),45826.66666666667)</f>
        <v>45826.66667</v>
      </c>
      <c r="E368" s="1">
        <f>IFERROR(__xludf.DUMMYFUNCTION("""COMPUTED_VALUE"""),1778.4)</f>
        <v>1778.4</v>
      </c>
      <c r="G368" s="2">
        <f>IFERROR(__xludf.DUMMYFUNCTION("""COMPUTED_VALUE"""),45826.66666666667)</f>
        <v>45826.66667</v>
      </c>
      <c r="H368" s="1">
        <f>IFERROR(__xludf.DUMMYFUNCTION("""COMPUTED_VALUE"""),1748.92)</f>
        <v>1748.92</v>
      </c>
      <c r="J368" s="2">
        <f>IFERROR(__xludf.DUMMYFUNCTION("""COMPUTED_VALUE"""),45826.66666666667)</f>
        <v>45826.66667</v>
      </c>
      <c r="K368" s="1">
        <f>IFERROR(__xludf.DUMMYFUNCTION("""COMPUTED_VALUE"""),1752.15)</f>
        <v>1752.15</v>
      </c>
      <c r="M368" s="2">
        <f>IFERROR(__xludf.DUMMYFUNCTION("""COMPUTED_VALUE"""),45826.66666666667)</f>
        <v>45826.66667</v>
      </c>
      <c r="N368" s="1">
        <f>IFERROR(__xludf.DUMMYFUNCTION("""COMPUTED_VALUE"""),1.3082343E7)</f>
        <v>13082343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IFERROR(__xludf.DUMMYFUNCTION("""COMPUTED_VALUE"""),1753.48)</f>
        <v>1753.48</v>
      </c>
      <c r="D369" s="2">
        <f>IFERROR(__xludf.DUMMYFUNCTION("""COMPUTED_VALUE"""),45828.66666666667)</f>
        <v>45828.66667</v>
      </c>
      <c r="E369" s="1">
        <f>IFERROR(__xludf.DUMMYFUNCTION("""COMPUTED_VALUE"""),1775.25)</f>
        <v>1775.25</v>
      </c>
      <c r="G369" s="2">
        <f>IFERROR(__xludf.DUMMYFUNCTION("""COMPUTED_VALUE"""),45828.66666666667)</f>
        <v>45828.66667</v>
      </c>
      <c r="H369" s="1">
        <f>IFERROR(__xludf.DUMMYFUNCTION("""COMPUTED_VALUE"""),1745.6)</f>
        <v>1745.6</v>
      </c>
      <c r="J369" s="2">
        <f>IFERROR(__xludf.DUMMYFUNCTION("""COMPUTED_VALUE"""),45828.66666666667)</f>
        <v>45828.66667</v>
      </c>
      <c r="K369" s="1">
        <f>IFERROR(__xludf.DUMMYFUNCTION("""COMPUTED_VALUE"""),1756.43)</f>
        <v>1756.43</v>
      </c>
      <c r="M369" s="2">
        <f>IFERROR(__xludf.DUMMYFUNCTION("""COMPUTED_VALUE"""),45828.66666666667)</f>
        <v>45828.66667</v>
      </c>
      <c r="N369" s="1">
        <f>IFERROR(__xludf.DUMMYFUNCTION("""COMPUTED_VALUE"""),3.3690965E7)</f>
        <v>33690965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IFERROR(__xludf.DUMMYFUNCTION("""COMPUTED_VALUE"""),1755.56)</f>
        <v>1755.56</v>
      </c>
      <c r="D370" s="2">
        <f>IFERROR(__xludf.DUMMYFUNCTION("""COMPUTED_VALUE"""),45831.66666666667)</f>
        <v>45831.66667</v>
      </c>
      <c r="E370" s="1">
        <f>IFERROR(__xludf.DUMMYFUNCTION("""COMPUTED_VALUE"""),1779.56)</f>
        <v>1779.56</v>
      </c>
      <c r="G370" s="2">
        <f>IFERROR(__xludf.DUMMYFUNCTION("""COMPUTED_VALUE"""),45831.66666666667)</f>
        <v>45831.66667</v>
      </c>
      <c r="H370" s="1">
        <f>IFERROR(__xludf.DUMMYFUNCTION("""COMPUTED_VALUE"""),1743.23)</f>
        <v>1743.23</v>
      </c>
      <c r="J370" s="2">
        <f>IFERROR(__xludf.DUMMYFUNCTION("""COMPUTED_VALUE"""),45831.66666666667)</f>
        <v>45831.66667</v>
      </c>
      <c r="K370" s="1">
        <f>IFERROR(__xludf.DUMMYFUNCTION("""COMPUTED_VALUE"""),1776.96)</f>
        <v>1776.96</v>
      </c>
      <c r="M370" s="2">
        <f>IFERROR(__xludf.DUMMYFUNCTION("""COMPUTED_VALUE"""),45831.66666666667)</f>
        <v>45831.66667</v>
      </c>
      <c r="N370" s="1">
        <f>IFERROR(__xludf.DUMMYFUNCTION("""COMPUTED_VALUE"""),4.7491921E7)</f>
        <v>47491921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IFERROR(__xludf.DUMMYFUNCTION("""COMPUTED_VALUE"""),1786.55)</f>
        <v>1786.55</v>
      </c>
      <c r="D371" s="2">
        <f>IFERROR(__xludf.DUMMYFUNCTION("""COMPUTED_VALUE"""),45832.66666666667)</f>
        <v>45832.66667</v>
      </c>
      <c r="E371" s="1">
        <f>IFERROR(__xludf.DUMMYFUNCTION("""COMPUTED_VALUE"""),1812.21)</f>
        <v>1812.21</v>
      </c>
      <c r="G371" s="2">
        <f>IFERROR(__xludf.DUMMYFUNCTION("""COMPUTED_VALUE"""),45832.66666666667)</f>
        <v>45832.66667</v>
      </c>
      <c r="H371" s="1">
        <f>IFERROR(__xludf.DUMMYFUNCTION("""COMPUTED_VALUE"""),1784.33)</f>
        <v>1784.33</v>
      </c>
      <c r="J371" s="2">
        <f>IFERROR(__xludf.DUMMYFUNCTION("""COMPUTED_VALUE"""),45832.66666666667)</f>
        <v>45832.66667</v>
      </c>
      <c r="K371" s="1">
        <f>IFERROR(__xludf.DUMMYFUNCTION("""COMPUTED_VALUE"""),1806.31)</f>
        <v>1806.31</v>
      </c>
      <c r="M371" s="2">
        <f>IFERROR(__xludf.DUMMYFUNCTION("""COMPUTED_VALUE"""),45832.66666666667)</f>
        <v>45832.66667</v>
      </c>
      <c r="N371" s="1">
        <f>IFERROR(__xludf.DUMMYFUNCTION("""COMPUTED_VALUE"""),1.4955021E7)</f>
        <v>14955021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IFERROR(__xludf.DUMMYFUNCTION("""COMPUTED_VALUE"""),1806.09)</f>
        <v>1806.09</v>
      </c>
      <c r="D372" s="2">
        <f>IFERROR(__xludf.DUMMYFUNCTION("""COMPUTED_VALUE"""),45833.66666666667)</f>
        <v>45833.66667</v>
      </c>
      <c r="E372" s="1">
        <f>IFERROR(__xludf.DUMMYFUNCTION("""COMPUTED_VALUE"""),1819.11)</f>
        <v>1819.11</v>
      </c>
      <c r="G372" s="2">
        <f>IFERROR(__xludf.DUMMYFUNCTION("""COMPUTED_VALUE"""),45833.66666666667)</f>
        <v>45833.66667</v>
      </c>
      <c r="H372" s="1">
        <f>IFERROR(__xludf.DUMMYFUNCTION("""COMPUTED_VALUE"""),1793.54)</f>
        <v>1793.54</v>
      </c>
      <c r="J372" s="2">
        <f>IFERROR(__xludf.DUMMYFUNCTION("""COMPUTED_VALUE"""),45833.66666666667)</f>
        <v>45833.66667</v>
      </c>
      <c r="K372" s="1">
        <f>IFERROR(__xludf.DUMMYFUNCTION("""COMPUTED_VALUE"""),1799.97)</f>
        <v>1799.97</v>
      </c>
      <c r="M372" s="2">
        <f>IFERROR(__xludf.DUMMYFUNCTION("""COMPUTED_VALUE"""),45833.66666666667)</f>
        <v>45833.66667</v>
      </c>
      <c r="N372" s="1">
        <f>IFERROR(__xludf.DUMMYFUNCTION("""COMPUTED_VALUE"""),1.0956356E7)</f>
        <v>10956356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IFERROR(__xludf.DUMMYFUNCTION("""COMPUTED_VALUE"""),1800.99)</f>
        <v>1800.99</v>
      </c>
      <c r="D373" s="2">
        <f>IFERROR(__xludf.DUMMYFUNCTION("""COMPUTED_VALUE"""),45834.66666666667)</f>
        <v>45834.66667</v>
      </c>
      <c r="E373" s="1">
        <f>IFERROR(__xludf.DUMMYFUNCTION("""COMPUTED_VALUE"""),1830.58)</f>
        <v>1830.58</v>
      </c>
      <c r="G373" s="2">
        <f>IFERROR(__xludf.DUMMYFUNCTION("""COMPUTED_VALUE"""),45834.66666666667)</f>
        <v>45834.66667</v>
      </c>
      <c r="H373" s="1">
        <f>IFERROR(__xludf.DUMMYFUNCTION("""COMPUTED_VALUE"""),1800.99)</f>
        <v>1800.99</v>
      </c>
      <c r="J373" s="2">
        <f>IFERROR(__xludf.DUMMYFUNCTION("""COMPUTED_VALUE"""),45834.66666666667)</f>
        <v>45834.66667</v>
      </c>
      <c r="K373" s="1">
        <f>IFERROR(__xludf.DUMMYFUNCTION("""COMPUTED_VALUE"""),1826.67)</f>
        <v>1826.67</v>
      </c>
      <c r="M373" s="2">
        <f>IFERROR(__xludf.DUMMYFUNCTION("""COMPUTED_VALUE"""),45834.66666666667)</f>
        <v>45834.66667</v>
      </c>
      <c r="N373" s="1">
        <f>IFERROR(__xludf.DUMMYFUNCTION("""COMPUTED_VALUE"""),1.026253E7)</f>
        <v>10262530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IFERROR(__xludf.DUMMYFUNCTION("""COMPUTED_VALUE"""),1833.45)</f>
        <v>1833.45</v>
      </c>
      <c r="D374" s="2">
        <f>IFERROR(__xludf.DUMMYFUNCTION("""COMPUTED_VALUE"""),45835.66666666667)</f>
        <v>45835.66667</v>
      </c>
      <c r="E374" s="1">
        <f>IFERROR(__xludf.DUMMYFUNCTION("""COMPUTED_VALUE"""),1858.53)</f>
        <v>1858.53</v>
      </c>
      <c r="G374" s="2">
        <f>IFERROR(__xludf.DUMMYFUNCTION("""COMPUTED_VALUE"""),45835.66666666667)</f>
        <v>45835.66667</v>
      </c>
      <c r="H374" s="1">
        <f>IFERROR(__xludf.DUMMYFUNCTION("""COMPUTED_VALUE"""),1819.25)</f>
        <v>1819.25</v>
      </c>
      <c r="J374" s="2">
        <f>IFERROR(__xludf.DUMMYFUNCTION("""COMPUTED_VALUE"""),45835.66666666667)</f>
        <v>45835.66667</v>
      </c>
      <c r="K374" s="1">
        <f>IFERROR(__xludf.DUMMYFUNCTION("""COMPUTED_VALUE"""),1853.0)</f>
        <v>1853</v>
      </c>
      <c r="M374" s="2">
        <f>IFERROR(__xludf.DUMMYFUNCTION("""COMPUTED_VALUE"""),45835.66666666667)</f>
        <v>45835.66667</v>
      </c>
      <c r="N374" s="1">
        <f>IFERROR(__xludf.DUMMYFUNCTION("""COMPUTED_VALUE"""),2.073345E7)</f>
        <v>20733450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IFERROR(__xludf.DUMMYFUNCTION("""COMPUTED_VALUE"""),1854.01)</f>
        <v>1854.01</v>
      </c>
      <c r="D375" s="2">
        <f>IFERROR(__xludf.DUMMYFUNCTION("""COMPUTED_VALUE"""),45838.66666666667)</f>
        <v>45838.66667</v>
      </c>
      <c r="E375" s="1">
        <f>IFERROR(__xludf.DUMMYFUNCTION("""COMPUTED_VALUE"""),1856.6)</f>
        <v>1856.6</v>
      </c>
      <c r="G375" s="2">
        <f>IFERROR(__xludf.DUMMYFUNCTION("""COMPUTED_VALUE"""),45838.66666666667)</f>
        <v>45838.66667</v>
      </c>
      <c r="H375" s="1">
        <f>IFERROR(__xludf.DUMMYFUNCTION("""COMPUTED_VALUE"""),1823.95)</f>
        <v>1823.95</v>
      </c>
      <c r="J375" s="2">
        <f>IFERROR(__xludf.DUMMYFUNCTION("""COMPUTED_VALUE"""),45838.66666666667)</f>
        <v>45838.66667</v>
      </c>
      <c r="K375" s="1">
        <f>IFERROR(__xludf.DUMMYFUNCTION("""COMPUTED_VALUE"""),1845.79)</f>
        <v>1845.79</v>
      </c>
      <c r="M375" s="2">
        <f>IFERROR(__xludf.DUMMYFUNCTION("""COMPUTED_VALUE"""),45838.66666666667)</f>
        <v>45838.66667</v>
      </c>
      <c r="N375" s="1">
        <f>IFERROR(__xludf.DUMMYFUNCTION("""COMPUTED_VALUE"""),1.1168193E7)</f>
        <v>11168193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IFERROR(__xludf.DUMMYFUNCTION("""COMPUTED_VALUE"""),1839.53)</f>
        <v>1839.53</v>
      </c>
      <c r="D376" s="2">
        <f>IFERROR(__xludf.DUMMYFUNCTION("""COMPUTED_VALUE"""),45839.66666666667)</f>
        <v>45839.66667</v>
      </c>
      <c r="E376" s="1">
        <f>IFERROR(__xludf.DUMMYFUNCTION("""COMPUTED_VALUE"""),1844.03)</f>
        <v>1844.03</v>
      </c>
      <c r="G376" s="2">
        <f>IFERROR(__xludf.DUMMYFUNCTION("""COMPUTED_VALUE"""),45839.66666666667)</f>
        <v>45839.66667</v>
      </c>
      <c r="H376" s="1">
        <f>IFERROR(__xludf.DUMMYFUNCTION("""COMPUTED_VALUE"""),1793.81)</f>
        <v>1793.81</v>
      </c>
      <c r="J376" s="2">
        <f>IFERROR(__xludf.DUMMYFUNCTION("""COMPUTED_VALUE"""),45839.66666666667)</f>
        <v>45839.66667</v>
      </c>
      <c r="K376" s="1">
        <f>IFERROR(__xludf.DUMMYFUNCTION("""COMPUTED_VALUE"""),1825.86)</f>
        <v>1825.86</v>
      </c>
      <c r="M376" s="2">
        <f>IFERROR(__xludf.DUMMYFUNCTION("""COMPUTED_VALUE"""),45839.66666666667)</f>
        <v>45839.66667</v>
      </c>
      <c r="N376" s="1">
        <f>IFERROR(__xludf.DUMMYFUNCTION("""COMPUTED_VALUE"""),1.5120574E7)</f>
        <v>15120574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IFERROR(__xludf.DUMMYFUNCTION("""COMPUTED_VALUE"""),1811.9)</f>
        <v>1811.9</v>
      </c>
      <c r="D377" s="2">
        <f>IFERROR(__xludf.DUMMYFUNCTION("""COMPUTED_VALUE"""),45840.66666666667)</f>
        <v>45840.66667</v>
      </c>
      <c r="E377" s="1">
        <f>IFERROR(__xludf.DUMMYFUNCTION("""COMPUTED_VALUE"""),1846.82)</f>
        <v>1846.82</v>
      </c>
      <c r="G377" s="2">
        <f>IFERROR(__xludf.DUMMYFUNCTION("""COMPUTED_VALUE"""),45840.66666666667)</f>
        <v>45840.66667</v>
      </c>
      <c r="H377" s="1">
        <f>IFERROR(__xludf.DUMMYFUNCTION("""COMPUTED_VALUE"""),1811.9)</f>
        <v>1811.9</v>
      </c>
      <c r="J377" s="2">
        <f>IFERROR(__xludf.DUMMYFUNCTION("""COMPUTED_VALUE"""),45840.66666666667)</f>
        <v>45840.66667</v>
      </c>
      <c r="K377" s="1">
        <f>IFERROR(__xludf.DUMMYFUNCTION("""COMPUTED_VALUE"""),1845.81)</f>
        <v>1845.81</v>
      </c>
      <c r="M377" s="2">
        <f>IFERROR(__xludf.DUMMYFUNCTION("""COMPUTED_VALUE"""),45840.66666666667)</f>
        <v>45840.66667</v>
      </c>
      <c r="N377" s="1">
        <f>IFERROR(__xludf.DUMMYFUNCTION("""COMPUTED_VALUE"""),1.0387359E7)</f>
        <v>10387359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IFERROR(__xludf.DUMMYFUNCTION("""COMPUTED_VALUE"""),1846.31)</f>
        <v>1846.31</v>
      </c>
      <c r="D378" s="2">
        <f>IFERROR(__xludf.DUMMYFUNCTION("""COMPUTED_VALUE"""),45841.54166666667)</f>
        <v>45841.54167</v>
      </c>
      <c r="E378" s="1">
        <f>IFERROR(__xludf.DUMMYFUNCTION("""COMPUTED_VALUE"""),1889.62)</f>
        <v>1889.62</v>
      </c>
      <c r="G378" s="2">
        <f>IFERROR(__xludf.DUMMYFUNCTION("""COMPUTED_VALUE"""),45841.54166666667)</f>
        <v>45841.54167</v>
      </c>
      <c r="H378" s="1">
        <f>IFERROR(__xludf.DUMMYFUNCTION("""COMPUTED_VALUE"""),1845.99)</f>
        <v>1845.99</v>
      </c>
      <c r="J378" s="2">
        <f>IFERROR(__xludf.DUMMYFUNCTION("""COMPUTED_VALUE"""),45841.54166666667)</f>
        <v>45841.54167</v>
      </c>
      <c r="K378" s="1">
        <f>IFERROR(__xludf.DUMMYFUNCTION("""COMPUTED_VALUE"""),1885.65)</f>
        <v>1885.65</v>
      </c>
      <c r="M378" s="2">
        <f>IFERROR(__xludf.DUMMYFUNCTION("""COMPUTED_VALUE"""),45841.54166666667)</f>
        <v>45841.54167</v>
      </c>
      <c r="N378" s="1">
        <f>IFERROR(__xludf.DUMMYFUNCTION("""COMPUTED_VALUE"""),7323935.0)</f>
        <v>7323935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IFERROR(__xludf.DUMMYFUNCTION("""COMPUTED_VALUE"""),1883.99)</f>
        <v>1883.99</v>
      </c>
      <c r="D379" s="2">
        <f>IFERROR(__xludf.DUMMYFUNCTION("""COMPUTED_VALUE"""),45845.66666666667)</f>
        <v>45845.66667</v>
      </c>
      <c r="E379" s="1">
        <f>IFERROR(__xludf.DUMMYFUNCTION("""COMPUTED_VALUE"""),1895.56)</f>
        <v>1895.56</v>
      </c>
      <c r="G379" s="2">
        <f>IFERROR(__xludf.DUMMYFUNCTION("""COMPUTED_VALUE"""),45845.66666666667)</f>
        <v>45845.66667</v>
      </c>
      <c r="H379" s="1">
        <f>IFERROR(__xludf.DUMMYFUNCTION("""COMPUTED_VALUE"""),1867.29)</f>
        <v>1867.29</v>
      </c>
      <c r="J379" s="2">
        <f>IFERROR(__xludf.DUMMYFUNCTION("""COMPUTED_VALUE"""),45845.66666666667)</f>
        <v>45845.66667</v>
      </c>
      <c r="K379" s="1">
        <f>IFERROR(__xludf.DUMMYFUNCTION("""COMPUTED_VALUE"""),1882.31)</f>
        <v>1882.31</v>
      </c>
      <c r="M379" s="2">
        <f>IFERROR(__xludf.DUMMYFUNCTION("""COMPUTED_VALUE"""),45845.66666666667)</f>
        <v>45845.66667</v>
      </c>
      <c r="N379" s="1">
        <f>IFERROR(__xludf.DUMMYFUNCTION("""COMPUTED_VALUE"""),1.0748848E7)</f>
        <v>10748848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IFERROR(__xludf.DUMMYFUNCTION("""COMPUTED_VALUE"""),1883.63)</f>
        <v>1883.63</v>
      </c>
      <c r="D380" s="2">
        <f>IFERROR(__xludf.DUMMYFUNCTION("""COMPUTED_VALUE"""),45846.66666666667)</f>
        <v>45846.66667</v>
      </c>
      <c r="E380" s="1">
        <f>IFERROR(__xludf.DUMMYFUNCTION("""COMPUTED_VALUE"""),1883.63)</f>
        <v>1883.63</v>
      </c>
      <c r="G380" s="2">
        <f>IFERROR(__xludf.DUMMYFUNCTION("""COMPUTED_VALUE"""),45846.66666666667)</f>
        <v>45846.66667</v>
      </c>
      <c r="H380" s="1">
        <f>IFERROR(__xludf.DUMMYFUNCTION("""COMPUTED_VALUE"""),1830.43)</f>
        <v>1830.43</v>
      </c>
      <c r="J380" s="2">
        <f>IFERROR(__xludf.DUMMYFUNCTION("""COMPUTED_VALUE"""),45846.66666666667)</f>
        <v>45846.66667</v>
      </c>
      <c r="K380" s="1">
        <f>IFERROR(__xludf.DUMMYFUNCTION("""COMPUTED_VALUE"""),1854.49)</f>
        <v>1854.49</v>
      </c>
      <c r="M380" s="2">
        <f>IFERROR(__xludf.DUMMYFUNCTION("""COMPUTED_VALUE"""),45846.66666666667)</f>
        <v>45846.66667</v>
      </c>
      <c r="N380" s="1">
        <f>IFERROR(__xludf.DUMMYFUNCTION("""COMPUTED_VALUE"""),1.2131351E7)</f>
        <v>12131351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IFERROR(__xludf.DUMMYFUNCTION("""COMPUTED_VALUE"""),1864.77)</f>
        <v>1864.77</v>
      </c>
      <c r="D381" s="2">
        <f>IFERROR(__xludf.DUMMYFUNCTION("""COMPUTED_VALUE"""),45847.66666666667)</f>
        <v>45847.66667</v>
      </c>
      <c r="E381" s="1">
        <f>IFERROR(__xludf.DUMMYFUNCTION("""COMPUTED_VALUE"""),1876.04)</f>
        <v>1876.04</v>
      </c>
      <c r="G381" s="2">
        <f>IFERROR(__xludf.DUMMYFUNCTION("""COMPUTED_VALUE"""),45847.66666666667)</f>
        <v>45847.66667</v>
      </c>
      <c r="H381" s="1">
        <f>IFERROR(__xludf.DUMMYFUNCTION("""COMPUTED_VALUE"""),1855.26)</f>
        <v>1855.26</v>
      </c>
      <c r="J381" s="2">
        <f>IFERROR(__xludf.DUMMYFUNCTION("""COMPUTED_VALUE"""),45847.66666666667)</f>
        <v>45847.66667</v>
      </c>
      <c r="K381" s="1">
        <f>IFERROR(__xludf.DUMMYFUNCTION("""COMPUTED_VALUE"""),1873.07)</f>
        <v>1873.07</v>
      </c>
      <c r="M381" s="2">
        <f>IFERROR(__xludf.DUMMYFUNCTION("""COMPUTED_VALUE"""),45847.66666666667)</f>
        <v>45847.66667</v>
      </c>
      <c r="N381" s="1">
        <f>IFERROR(__xludf.DUMMYFUNCTION("""COMPUTED_VALUE"""),8022821.0)</f>
        <v>8022821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IFERROR(__xludf.DUMMYFUNCTION("""COMPUTED_VALUE"""),1871.8)</f>
        <v>1871.8</v>
      </c>
      <c r="D382" s="2">
        <f>IFERROR(__xludf.DUMMYFUNCTION("""COMPUTED_VALUE"""),45848.66666666667)</f>
        <v>45848.66667</v>
      </c>
      <c r="E382" s="1">
        <f>IFERROR(__xludf.DUMMYFUNCTION("""COMPUTED_VALUE"""),1881.46)</f>
        <v>1881.46</v>
      </c>
      <c r="G382" s="2">
        <f>IFERROR(__xludf.DUMMYFUNCTION("""COMPUTED_VALUE"""),45848.66666666667)</f>
        <v>45848.66667</v>
      </c>
      <c r="H382" s="1">
        <f>IFERROR(__xludf.DUMMYFUNCTION("""COMPUTED_VALUE"""),1838.74)</f>
        <v>1838.74</v>
      </c>
      <c r="J382" s="2">
        <f>IFERROR(__xludf.DUMMYFUNCTION("""COMPUTED_VALUE"""),45848.66666666667)</f>
        <v>45848.66667</v>
      </c>
      <c r="K382" s="1">
        <f>IFERROR(__xludf.DUMMYFUNCTION("""COMPUTED_VALUE"""),1874.01)</f>
        <v>1874.01</v>
      </c>
      <c r="M382" s="2">
        <f>IFERROR(__xludf.DUMMYFUNCTION("""COMPUTED_VALUE"""),45848.66666666667)</f>
        <v>45848.66667</v>
      </c>
      <c r="N382" s="1">
        <f>IFERROR(__xludf.DUMMYFUNCTION("""COMPUTED_VALUE"""),1.1384485E7)</f>
        <v>11384485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IFERROR(__xludf.DUMMYFUNCTION("""COMPUTED_VALUE"""),1870.65)</f>
        <v>1870.65</v>
      </c>
      <c r="D383" s="2">
        <f>IFERROR(__xludf.DUMMYFUNCTION("""COMPUTED_VALUE"""),45849.66666666667)</f>
        <v>45849.66667</v>
      </c>
      <c r="E383" s="1">
        <f>IFERROR(__xludf.DUMMYFUNCTION("""COMPUTED_VALUE"""),1892.1)</f>
        <v>1892.1</v>
      </c>
      <c r="G383" s="2">
        <f>IFERROR(__xludf.DUMMYFUNCTION("""COMPUTED_VALUE"""),45849.66666666667)</f>
        <v>45849.66667</v>
      </c>
      <c r="H383" s="1">
        <f>IFERROR(__xludf.DUMMYFUNCTION("""COMPUTED_VALUE"""),1863.56)</f>
        <v>1863.56</v>
      </c>
      <c r="J383" s="2">
        <f>IFERROR(__xludf.DUMMYFUNCTION("""COMPUTED_VALUE"""),45849.66666666667)</f>
        <v>45849.66667</v>
      </c>
      <c r="K383" s="1">
        <f>IFERROR(__xludf.DUMMYFUNCTION("""COMPUTED_VALUE"""),1884.04)</f>
        <v>1884.04</v>
      </c>
      <c r="M383" s="2">
        <f>IFERROR(__xludf.DUMMYFUNCTION("""COMPUTED_VALUE"""),45849.66666666667)</f>
        <v>45849.66667</v>
      </c>
      <c r="N383" s="1">
        <f>IFERROR(__xludf.DUMMYFUNCTION("""COMPUTED_VALUE"""),8090189.0)</f>
        <v>8090189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IFERROR(__xludf.DUMMYFUNCTION("""COMPUTED_VALUE"""),1883.89)</f>
        <v>1883.89</v>
      </c>
      <c r="D384" s="2">
        <f>IFERROR(__xludf.DUMMYFUNCTION("""COMPUTED_VALUE"""),45852.66666666667)</f>
        <v>45852.66667</v>
      </c>
      <c r="E384" s="1">
        <f>IFERROR(__xludf.DUMMYFUNCTION("""COMPUTED_VALUE"""),1904.93)</f>
        <v>1904.93</v>
      </c>
      <c r="G384" s="2">
        <f>IFERROR(__xludf.DUMMYFUNCTION("""COMPUTED_VALUE"""),45852.66666666667)</f>
        <v>45852.66667</v>
      </c>
      <c r="H384" s="1">
        <f>IFERROR(__xludf.DUMMYFUNCTION("""COMPUTED_VALUE"""),1876.16)</f>
        <v>1876.16</v>
      </c>
      <c r="J384" s="2">
        <f>IFERROR(__xludf.DUMMYFUNCTION("""COMPUTED_VALUE"""),45852.66666666667)</f>
        <v>45852.66667</v>
      </c>
      <c r="K384" s="1">
        <f>IFERROR(__xludf.DUMMYFUNCTION("""COMPUTED_VALUE"""),1896.15)</f>
        <v>1896.15</v>
      </c>
      <c r="M384" s="2">
        <f>IFERROR(__xludf.DUMMYFUNCTION("""COMPUTED_VALUE"""),45852.66666666667)</f>
        <v>45852.66667</v>
      </c>
      <c r="N384" s="1">
        <f>IFERROR(__xludf.DUMMYFUNCTION("""COMPUTED_VALUE"""),9171781.0)</f>
        <v>9171781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IFERROR(__xludf.DUMMYFUNCTION("""COMPUTED_VALUE"""),1906.61)</f>
        <v>1906.61</v>
      </c>
      <c r="D385" s="2">
        <f>IFERROR(__xludf.DUMMYFUNCTION("""COMPUTED_VALUE"""),45853.66666666667)</f>
        <v>45853.66667</v>
      </c>
      <c r="E385" s="1">
        <f>IFERROR(__xludf.DUMMYFUNCTION("""COMPUTED_VALUE"""),1912.56)</f>
        <v>1912.56</v>
      </c>
      <c r="G385" s="2">
        <f>IFERROR(__xludf.DUMMYFUNCTION("""COMPUTED_VALUE"""),45853.66666666667)</f>
        <v>45853.66667</v>
      </c>
      <c r="H385" s="1">
        <f>IFERROR(__xludf.DUMMYFUNCTION("""COMPUTED_VALUE"""),1878.6)</f>
        <v>1878.6</v>
      </c>
      <c r="J385" s="2">
        <f>IFERROR(__xludf.DUMMYFUNCTION("""COMPUTED_VALUE"""),45853.66666666667)</f>
        <v>45853.66667</v>
      </c>
      <c r="K385" s="1">
        <f>IFERROR(__xludf.DUMMYFUNCTION("""COMPUTED_VALUE"""),1884.21)</f>
        <v>1884.21</v>
      </c>
      <c r="M385" s="2">
        <f>IFERROR(__xludf.DUMMYFUNCTION("""COMPUTED_VALUE"""),45853.66666666667)</f>
        <v>45853.66667</v>
      </c>
      <c r="N385" s="1">
        <f>IFERROR(__xludf.DUMMYFUNCTION("""COMPUTED_VALUE"""),1.0679366E7)</f>
        <v>10679366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IFERROR(__xludf.DUMMYFUNCTION("""COMPUTED_VALUE"""),1886.92)</f>
        <v>1886.92</v>
      </c>
      <c r="D386" s="2">
        <f>IFERROR(__xludf.DUMMYFUNCTION("""COMPUTED_VALUE"""),45854.66666666667)</f>
        <v>45854.66667</v>
      </c>
      <c r="E386" s="1">
        <f>IFERROR(__xludf.DUMMYFUNCTION("""COMPUTED_VALUE"""),1900.0)</f>
        <v>1900</v>
      </c>
      <c r="G386" s="2">
        <f>IFERROR(__xludf.DUMMYFUNCTION("""COMPUTED_VALUE"""),45854.66666666667)</f>
        <v>45854.66667</v>
      </c>
      <c r="H386" s="1">
        <f>IFERROR(__xludf.DUMMYFUNCTION("""COMPUTED_VALUE"""),1865.22)</f>
        <v>1865.22</v>
      </c>
      <c r="J386" s="2">
        <f>IFERROR(__xludf.DUMMYFUNCTION("""COMPUTED_VALUE"""),45854.66666666667)</f>
        <v>45854.66667</v>
      </c>
      <c r="K386" s="1">
        <f>IFERROR(__xludf.DUMMYFUNCTION("""COMPUTED_VALUE"""),1897.44)</f>
        <v>1897.44</v>
      </c>
      <c r="M386" s="2">
        <f>IFERROR(__xludf.DUMMYFUNCTION("""COMPUTED_VALUE"""),45854.66666666667)</f>
        <v>45854.66667</v>
      </c>
      <c r="N386" s="1">
        <f>IFERROR(__xludf.DUMMYFUNCTION("""COMPUTED_VALUE"""),1.151098E7)</f>
        <v>11510980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IFERROR(__xludf.DUMMYFUNCTION("""COMPUTED_VALUE"""),1896.84)</f>
        <v>1896.84</v>
      </c>
      <c r="D387" s="2">
        <f>IFERROR(__xludf.DUMMYFUNCTION("""COMPUTED_VALUE"""),45855.66666666667)</f>
        <v>45855.66667</v>
      </c>
      <c r="E387" s="1">
        <f>IFERROR(__xludf.DUMMYFUNCTION("""COMPUTED_VALUE"""),1929.65)</f>
        <v>1929.65</v>
      </c>
      <c r="G387" s="2">
        <f>IFERROR(__xludf.DUMMYFUNCTION("""COMPUTED_VALUE"""),45855.66666666667)</f>
        <v>45855.66667</v>
      </c>
      <c r="H387" s="1">
        <f>IFERROR(__xludf.DUMMYFUNCTION("""COMPUTED_VALUE"""),1896.84)</f>
        <v>1896.84</v>
      </c>
      <c r="J387" s="2">
        <f>IFERROR(__xludf.DUMMYFUNCTION("""COMPUTED_VALUE"""),45855.66666666667)</f>
        <v>45855.66667</v>
      </c>
      <c r="K387" s="1">
        <f>IFERROR(__xludf.DUMMYFUNCTION("""COMPUTED_VALUE"""),1923.79)</f>
        <v>1923.79</v>
      </c>
      <c r="M387" s="2">
        <f>IFERROR(__xludf.DUMMYFUNCTION("""COMPUTED_VALUE"""),45855.66666666667)</f>
        <v>45855.66667</v>
      </c>
      <c r="N387" s="1">
        <f>IFERROR(__xludf.DUMMYFUNCTION("""COMPUTED_VALUE"""),1.3639263E7)</f>
        <v>13639263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IFERROR(__xludf.DUMMYFUNCTION("""COMPUTED_VALUE"""),1926.29)</f>
        <v>1926.29</v>
      </c>
      <c r="D388" s="2">
        <f>IFERROR(__xludf.DUMMYFUNCTION("""COMPUTED_VALUE"""),45856.66666666667)</f>
        <v>45856.66667</v>
      </c>
      <c r="E388" s="1">
        <f>IFERROR(__xludf.DUMMYFUNCTION("""COMPUTED_VALUE"""),1947.45)</f>
        <v>1947.45</v>
      </c>
      <c r="G388" s="2">
        <f>IFERROR(__xludf.DUMMYFUNCTION("""COMPUTED_VALUE"""),45856.66666666667)</f>
        <v>45856.66667</v>
      </c>
      <c r="H388" s="1">
        <f>IFERROR(__xludf.DUMMYFUNCTION("""COMPUTED_VALUE"""),1924.9)</f>
        <v>1924.9</v>
      </c>
      <c r="J388" s="2">
        <f>IFERROR(__xludf.DUMMYFUNCTION("""COMPUTED_VALUE"""),45856.66666666667)</f>
        <v>45856.66667</v>
      </c>
      <c r="K388" s="1">
        <f>IFERROR(__xludf.DUMMYFUNCTION("""COMPUTED_VALUE"""),1939.75)</f>
        <v>1939.75</v>
      </c>
      <c r="M388" s="2">
        <f>IFERROR(__xludf.DUMMYFUNCTION("""COMPUTED_VALUE"""),45856.66666666667)</f>
        <v>45856.66667</v>
      </c>
      <c r="N388" s="1">
        <f>IFERROR(__xludf.DUMMYFUNCTION("""COMPUTED_VALUE"""),1.6532298E7)</f>
        <v>16532298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IFERROR(__xludf.DUMMYFUNCTION("""COMPUTED_VALUE"""),1940.94)</f>
        <v>1940.94</v>
      </c>
      <c r="D389" s="2">
        <f>IFERROR(__xludf.DUMMYFUNCTION("""COMPUTED_VALUE"""),45859.66666666667)</f>
        <v>45859.66667</v>
      </c>
      <c r="E389" s="1">
        <f>IFERROR(__xludf.DUMMYFUNCTION("""COMPUTED_VALUE"""),1945.39)</f>
        <v>1945.39</v>
      </c>
      <c r="G389" s="2">
        <f>IFERROR(__xludf.DUMMYFUNCTION("""COMPUTED_VALUE"""),45859.66666666667)</f>
        <v>45859.66667</v>
      </c>
      <c r="H389" s="1">
        <f>IFERROR(__xludf.DUMMYFUNCTION("""COMPUTED_VALUE"""),1916.75)</f>
        <v>1916.75</v>
      </c>
      <c r="J389" s="2">
        <f>IFERROR(__xludf.DUMMYFUNCTION("""COMPUTED_VALUE"""),45859.66666666667)</f>
        <v>45859.66667</v>
      </c>
      <c r="K389" s="1">
        <f>IFERROR(__xludf.DUMMYFUNCTION("""COMPUTED_VALUE"""),1917.37)</f>
        <v>1917.37</v>
      </c>
      <c r="M389" s="2">
        <f>IFERROR(__xludf.DUMMYFUNCTION("""COMPUTED_VALUE"""),45859.66666666667)</f>
        <v>45859.66667</v>
      </c>
      <c r="N389" s="1">
        <f>IFERROR(__xludf.DUMMYFUNCTION("""COMPUTED_VALUE"""),1.0909422E7)</f>
        <v>10909422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IFERROR(__xludf.DUMMYFUNCTION("""COMPUTED_VALUE"""),1915.37)</f>
        <v>1915.37</v>
      </c>
      <c r="D390" s="2">
        <f>IFERROR(__xludf.DUMMYFUNCTION("""COMPUTED_VALUE"""),45860.66666666667)</f>
        <v>45860.66667</v>
      </c>
      <c r="E390" s="1">
        <f>IFERROR(__xludf.DUMMYFUNCTION("""COMPUTED_VALUE"""),1915.37)</f>
        <v>1915.37</v>
      </c>
      <c r="G390" s="2">
        <f>IFERROR(__xludf.DUMMYFUNCTION("""COMPUTED_VALUE"""),45860.66666666667)</f>
        <v>45860.66667</v>
      </c>
      <c r="H390" s="1">
        <f>IFERROR(__xludf.DUMMYFUNCTION("""COMPUTED_VALUE"""),1851.42)</f>
        <v>1851.42</v>
      </c>
      <c r="J390" s="2">
        <f>IFERROR(__xludf.DUMMYFUNCTION("""COMPUTED_VALUE"""),45860.66666666667)</f>
        <v>45860.66667</v>
      </c>
      <c r="K390" s="1">
        <f>IFERROR(__xludf.DUMMYFUNCTION("""COMPUTED_VALUE"""),1908.09)</f>
        <v>1908.09</v>
      </c>
      <c r="M390" s="2">
        <f>IFERROR(__xludf.DUMMYFUNCTION("""COMPUTED_VALUE"""),45860.66666666667)</f>
        <v>45860.66667</v>
      </c>
      <c r="N390" s="1">
        <f>IFERROR(__xludf.DUMMYFUNCTION("""COMPUTED_VALUE"""),1.1340418E7)</f>
        <v>11340418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IFERROR(__xludf.DUMMYFUNCTION("""COMPUTED_VALUE"""),1920.18)</f>
        <v>1920.18</v>
      </c>
      <c r="D391" s="2">
        <f>IFERROR(__xludf.DUMMYFUNCTION("""COMPUTED_VALUE"""),45861.66666666667)</f>
        <v>45861.66667</v>
      </c>
      <c r="E391" s="1">
        <f>IFERROR(__xludf.DUMMYFUNCTION("""COMPUTED_VALUE"""),1954.71)</f>
        <v>1954.71</v>
      </c>
      <c r="G391" s="2">
        <f>IFERROR(__xludf.DUMMYFUNCTION("""COMPUTED_VALUE"""),45861.66666666667)</f>
        <v>45861.66667</v>
      </c>
      <c r="H391" s="1">
        <f>IFERROR(__xludf.DUMMYFUNCTION("""COMPUTED_VALUE"""),1920.18)</f>
        <v>1920.18</v>
      </c>
      <c r="J391" s="2">
        <f>IFERROR(__xludf.DUMMYFUNCTION("""COMPUTED_VALUE"""),45861.66666666667)</f>
        <v>45861.66667</v>
      </c>
      <c r="K391" s="1">
        <f>IFERROR(__xludf.DUMMYFUNCTION("""COMPUTED_VALUE"""),1954.71)</f>
        <v>1954.71</v>
      </c>
      <c r="M391" s="2">
        <f>IFERROR(__xludf.DUMMYFUNCTION("""COMPUTED_VALUE"""),45861.66666666667)</f>
        <v>45861.66667</v>
      </c>
      <c r="N391" s="1">
        <f>IFERROR(__xludf.DUMMYFUNCTION("""COMPUTED_VALUE"""),1.148161E7)</f>
        <v>11481610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IFERROR(__xludf.DUMMYFUNCTION("""COMPUTED_VALUE"""),1954.01)</f>
        <v>1954.01</v>
      </c>
      <c r="D392" s="2">
        <f>IFERROR(__xludf.DUMMYFUNCTION("""COMPUTED_VALUE"""),45862.66666666667)</f>
        <v>45862.66667</v>
      </c>
      <c r="E392" s="1">
        <f>IFERROR(__xludf.DUMMYFUNCTION("""COMPUTED_VALUE"""),1973.03)</f>
        <v>1973.03</v>
      </c>
      <c r="G392" s="2">
        <f>IFERROR(__xludf.DUMMYFUNCTION("""COMPUTED_VALUE"""),45862.66666666667)</f>
        <v>45862.66667</v>
      </c>
      <c r="H392" s="1">
        <f>IFERROR(__xludf.DUMMYFUNCTION("""COMPUTED_VALUE"""),1952.75)</f>
        <v>1952.75</v>
      </c>
      <c r="J392" s="2">
        <f>IFERROR(__xludf.DUMMYFUNCTION("""COMPUTED_VALUE"""),45862.66666666667)</f>
        <v>45862.66667</v>
      </c>
      <c r="K392" s="1">
        <f>IFERROR(__xludf.DUMMYFUNCTION("""COMPUTED_VALUE"""),1967.0)</f>
        <v>1967</v>
      </c>
      <c r="M392" s="2">
        <f>IFERROR(__xludf.DUMMYFUNCTION("""COMPUTED_VALUE"""),45862.66666666667)</f>
        <v>45862.66667</v>
      </c>
      <c r="N392" s="1">
        <f>IFERROR(__xludf.DUMMYFUNCTION("""COMPUTED_VALUE"""),1.0013743E7)</f>
        <v>10013743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IFERROR(__xludf.DUMMYFUNCTION("""COMPUTED_VALUE"""),1980.67)</f>
        <v>1980.67</v>
      </c>
      <c r="D393" s="2">
        <f>IFERROR(__xludf.DUMMYFUNCTION("""COMPUTED_VALUE"""),45863.66666666667)</f>
        <v>45863.66667</v>
      </c>
      <c r="E393" s="1">
        <f>IFERROR(__xludf.DUMMYFUNCTION("""COMPUTED_VALUE"""),2089.48)</f>
        <v>2089.48</v>
      </c>
      <c r="G393" s="2">
        <f>IFERROR(__xludf.DUMMYFUNCTION("""COMPUTED_VALUE"""),45863.66666666667)</f>
        <v>45863.66667</v>
      </c>
      <c r="H393" s="1">
        <f>IFERROR(__xludf.DUMMYFUNCTION("""COMPUTED_VALUE"""),1980.67)</f>
        <v>1980.67</v>
      </c>
      <c r="J393" s="2">
        <f>IFERROR(__xludf.DUMMYFUNCTION("""COMPUTED_VALUE"""),45863.66666666667)</f>
        <v>45863.66667</v>
      </c>
      <c r="K393" s="1">
        <f>IFERROR(__xludf.DUMMYFUNCTION("""COMPUTED_VALUE"""),2086.85)</f>
        <v>2086.85</v>
      </c>
      <c r="M393" s="2">
        <f>IFERROR(__xludf.DUMMYFUNCTION("""COMPUTED_VALUE"""),45863.66666666667)</f>
        <v>45863.66667</v>
      </c>
      <c r="N393" s="1">
        <f>IFERROR(__xludf.DUMMYFUNCTION("""COMPUTED_VALUE"""),1.2866965E7)</f>
        <v>12866965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IFERROR(__xludf.DUMMYFUNCTION("""COMPUTED_VALUE"""),2084.72)</f>
        <v>2084.72</v>
      </c>
      <c r="D394" s="2">
        <f>IFERROR(__xludf.DUMMYFUNCTION("""COMPUTED_VALUE"""),45866.66666666667)</f>
        <v>45866.66667</v>
      </c>
      <c r="E394" s="1">
        <f>IFERROR(__xludf.DUMMYFUNCTION("""COMPUTED_VALUE"""),2088.55)</f>
        <v>2088.55</v>
      </c>
      <c r="G394" s="2">
        <f>IFERROR(__xludf.DUMMYFUNCTION("""COMPUTED_VALUE"""),45866.66666666667)</f>
        <v>45866.66667</v>
      </c>
      <c r="H394" s="1">
        <f>IFERROR(__xludf.DUMMYFUNCTION("""COMPUTED_VALUE"""),2055.25)</f>
        <v>2055.25</v>
      </c>
      <c r="J394" s="2">
        <f>IFERROR(__xludf.DUMMYFUNCTION("""COMPUTED_VALUE"""),45866.66666666667)</f>
        <v>45866.66667</v>
      </c>
      <c r="K394" s="1">
        <f>IFERROR(__xludf.DUMMYFUNCTION("""COMPUTED_VALUE"""),2064.26)</f>
        <v>2064.26</v>
      </c>
      <c r="M394" s="2">
        <f>IFERROR(__xludf.DUMMYFUNCTION("""COMPUTED_VALUE"""),45866.66666666667)</f>
        <v>45866.66667</v>
      </c>
      <c r="N394" s="1">
        <f>IFERROR(__xludf.DUMMYFUNCTION("""COMPUTED_VALUE"""),1.2528923E7)</f>
        <v>12528923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IFERROR(__xludf.DUMMYFUNCTION("""COMPUTED_VALUE"""),2071.69)</f>
        <v>2071.69</v>
      </c>
      <c r="D395" s="2">
        <f>IFERROR(__xludf.DUMMYFUNCTION("""COMPUTED_VALUE"""),45867.66666666667)</f>
        <v>45867.66667</v>
      </c>
      <c r="E395" s="1">
        <f>IFERROR(__xludf.DUMMYFUNCTION("""COMPUTED_VALUE"""),2084.6)</f>
        <v>2084.6</v>
      </c>
      <c r="G395" s="2">
        <f>IFERROR(__xludf.DUMMYFUNCTION("""COMPUTED_VALUE"""),45867.66666666667)</f>
        <v>45867.66667</v>
      </c>
      <c r="H395" s="1">
        <f>IFERROR(__xludf.DUMMYFUNCTION("""COMPUTED_VALUE"""),2048.64)</f>
        <v>2048.64</v>
      </c>
      <c r="J395" s="2">
        <f>IFERROR(__xludf.DUMMYFUNCTION("""COMPUTED_VALUE"""),45867.66666666667)</f>
        <v>45867.66667</v>
      </c>
      <c r="K395" s="1">
        <f>IFERROR(__xludf.DUMMYFUNCTION("""COMPUTED_VALUE"""),2062.78)</f>
        <v>2062.78</v>
      </c>
      <c r="M395" s="2">
        <f>IFERROR(__xludf.DUMMYFUNCTION("""COMPUTED_VALUE"""),45867.66666666667)</f>
        <v>45867.66667</v>
      </c>
      <c r="N395" s="1">
        <f>IFERROR(__xludf.DUMMYFUNCTION("""COMPUTED_VALUE"""),1.2455022E7)</f>
        <v>12455022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IFERROR(__xludf.DUMMYFUNCTION("""COMPUTED_VALUE"""),2069.57)</f>
        <v>2069.57</v>
      </c>
      <c r="D396" s="2">
        <f>IFERROR(__xludf.DUMMYFUNCTION("""COMPUTED_VALUE"""),45868.66666666667)</f>
        <v>45868.66667</v>
      </c>
      <c r="E396" s="1">
        <f>IFERROR(__xludf.DUMMYFUNCTION("""COMPUTED_VALUE"""),2079.71)</f>
        <v>2079.71</v>
      </c>
      <c r="G396" s="2">
        <f>IFERROR(__xludf.DUMMYFUNCTION("""COMPUTED_VALUE"""),45868.66666666667)</f>
        <v>45868.66667</v>
      </c>
      <c r="H396" s="1">
        <f>IFERROR(__xludf.DUMMYFUNCTION("""COMPUTED_VALUE"""),2056.91)</f>
        <v>2056.91</v>
      </c>
      <c r="J396" s="2">
        <f>IFERROR(__xludf.DUMMYFUNCTION("""COMPUTED_VALUE"""),45868.66666666667)</f>
        <v>45868.66667</v>
      </c>
      <c r="K396" s="1">
        <f>IFERROR(__xludf.DUMMYFUNCTION("""COMPUTED_VALUE"""),2069.32)</f>
        <v>2069.32</v>
      </c>
      <c r="M396" s="2">
        <f>IFERROR(__xludf.DUMMYFUNCTION("""COMPUTED_VALUE"""),45868.66666666667)</f>
        <v>45868.66667</v>
      </c>
      <c r="N396" s="1">
        <f>IFERROR(__xludf.DUMMYFUNCTION("""COMPUTED_VALUE"""),1.6495239E7)</f>
        <v>16495239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IFERROR(__xludf.DUMMYFUNCTION("""COMPUTED_VALUE"""),2076.38)</f>
        <v>2076.38</v>
      </c>
      <c r="D397" s="2">
        <f>IFERROR(__xludf.DUMMYFUNCTION("""COMPUTED_VALUE"""),45869.66666666667)</f>
        <v>45869.66667</v>
      </c>
      <c r="E397" s="1">
        <f>IFERROR(__xludf.DUMMYFUNCTION("""COMPUTED_VALUE"""),2114.89)</f>
        <v>2114.89</v>
      </c>
      <c r="G397" s="2">
        <f>IFERROR(__xludf.DUMMYFUNCTION("""COMPUTED_VALUE"""),45869.66666666667)</f>
        <v>45869.66667</v>
      </c>
      <c r="H397" s="1">
        <f>IFERROR(__xludf.DUMMYFUNCTION("""COMPUTED_VALUE"""),2042.66)</f>
        <v>2042.66</v>
      </c>
      <c r="J397" s="2">
        <f>IFERROR(__xludf.DUMMYFUNCTION("""COMPUTED_VALUE"""),45869.66666666667)</f>
        <v>45869.66667</v>
      </c>
      <c r="K397" s="1">
        <f>IFERROR(__xludf.DUMMYFUNCTION("""COMPUTED_VALUE"""),2060.75)</f>
        <v>2060.75</v>
      </c>
      <c r="M397" s="2">
        <f>IFERROR(__xludf.DUMMYFUNCTION("""COMPUTED_VALUE"""),45869.66666666667)</f>
        <v>45869.66667</v>
      </c>
      <c r="N397" s="1">
        <f>IFERROR(__xludf.DUMMYFUNCTION("""COMPUTED_VALUE"""),1.9124019E7)</f>
        <v>19124019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IFERROR(__xludf.DUMMYFUNCTION("""COMPUTED_VALUE"""),2008.73)</f>
        <v>2008.73</v>
      </c>
      <c r="D398" s="2">
        <f>IFERROR(__xludf.DUMMYFUNCTION("""COMPUTED_VALUE"""),45870.66666666667)</f>
        <v>45870.66667</v>
      </c>
      <c r="E398" s="1">
        <f>IFERROR(__xludf.DUMMYFUNCTION("""COMPUTED_VALUE"""),2008.73)</f>
        <v>2008.73</v>
      </c>
      <c r="G398" s="2">
        <f>IFERROR(__xludf.DUMMYFUNCTION("""COMPUTED_VALUE"""),45870.66666666667)</f>
        <v>45870.66667</v>
      </c>
      <c r="H398" s="1">
        <f>IFERROR(__xludf.DUMMYFUNCTION("""COMPUTED_VALUE"""),1926.26)</f>
        <v>1926.26</v>
      </c>
      <c r="J398" s="2">
        <f>IFERROR(__xludf.DUMMYFUNCTION("""COMPUTED_VALUE"""),45870.66666666667)</f>
        <v>45870.66667</v>
      </c>
      <c r="K398" s="1">
        <f>IFERROR(__xludf.DUMMYFUNCTION("""COMPUTED_VALUE"""),1978.5)</f>
        <v>1978.5</v>
      </c>
      <c r="M398" s="2">
        <f>IFERROR(__xludf.DUMMYFUNCTION("""COMPUTED_VALUE"""),45870.66666666667)</f>
        <v>45870.66667</v>
      </c>
      <c r="N398" s="1">
        <f>IFERROR(__xludf.DUMMYFUNCTION("""COMPUTED_VALUE"""),4.7288217E7)</f>
        <v>47288217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IFERROR(__xludf.DUMMYFUNCTION("""COMPUTED_VALUE"""),1989.96)</f>
        <v>1989.96</v>
      </c>
      <c r="D399" s="2">
        <f>IFERROR(__xludf.DUMMYFUNCTION("""COMPUTED_VALUE"""),45873.66666666667)</f>
        <v>45873.66667</v>
      </c>
      <c r="E399" s="1">
        <f>IFERROR(__xludf.DUMMYFUNCTION("""COMPUTED_VALUE"""),2007.55)</f>
        <v>2007.55</v>
      </c>
      <c r="G399" s="2">
        <f>IFERROR(__xludf.DUMMYFUNCTION("""COMPUTED_VALUE"""),45873.66666666667)</f>
        <v>45873.66667</v>
      </c>
      <c r="H399" s="1">
        <f>IFERROR(__xludf.DUMMYFUNCTION("""COMPUTED_VALUE"""),1969.26)</f>
        <v>1969.26</v>
      </c>
      <c r="J399" s="2">
        <f>IFERROR(__xludf.DUMMYFUNCTION("""COMPUTED_VALUE"""),45873.66666666667)</f>
        <v>45873.66667</v>
      </c>
      <c r="K399" s="1">
        <f>IFERROR(__xludf.DUMMYFUNCTION("""COMPUTED_VALUE"""),1985.52)</f>
        <v>1985.52</v>
      </c>
      <c r="M399" s="2">
        <f>IFERROR(__xludf.DUMMYFUNCTION("""COMPUTED_VALUE"""),45873.66666666667)</f>
        <v>45873.66667</v>
      </c>
      <c r="N399" s="1">
        <f>IFERROR(__xludf.DUMMYFUNCTION("""COMPUTED_VALUE"""),1.9431224E7)</f>
        <v>19431224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IFERROR(__xludf.DUMMYFUNCTION("""COMPUTED_VALUE"""),2007.34)</f>
        <v>2007.34</v>
      </c>
      <c r="D400" s="2">
        <f>IFERROR(__xludf.DUMMYFUNCTION("""COMPUTED_VALUE"""),45874.66666666667)</f>
        <v>45874.66667</v>
      </c>
      <c r="E400" s="1">
        <f>IFERROR(__xludf.DUMMYFUNCTION("""COMPUTED_VALUE"""),2025.09)</f>
        <v>2025.09</v>
      </c>
      <c r="G400" s="2">
        <f>IFERROR(__xludf.DUMMYFUNCTION("""COMPUTED_VALUE"""),45874.66666666667)</f>
        <v>45874.66667</v>
      </c>
      <c r="H400" s="1">
        <f>IFERROR(__xludf.DUMMYFUNCTION("""COMPUTED_VALUE"""),1964.58)</f>
        <v>1964.58</v>
      </c>
      <c r="J400" s="2">
        <f>IFERROR(__xludf.DUMMYFUNCTION("""COMPUTED_VALUE"""),45874.66666666667)</f>
        <v>45874.66667</v>
      </c>
      <c r="K400" s="1">
        <f>IFERROR(__xludf.DUMMYFUNCTION("""COMPUTED_VALUE"""),1982.93)</f>
        <v>1982.93</v>
      </c>
      <c r="M400" s="2">
        <f>IFERROR(__xludf.DUMMYFUNCTION("""COMPUTED_VALUE"""),45874.66666666667)</f>
        <v>45874.66667</v>
      </c>
      <c r="N400" s="1">
        <f>IFERROR(__xludf.DUMMYFUNCTION("""COMPUTED_VALUE"""),1.6405921E7)</f>
        <v>16405921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IFERROR(__xludf.DUMMYFUNCTION("""COMPUTED_VALUE"""),1983.35)</f>
        <v>1983.35</v>
      </c>
      <c r="D401" s="2">
        <f>IFERROR(__xludf.DUMMYFUNCTION("""COMPUTED_VALUE"""),45875.66666666667)</f>
        <v>45875.66667</v>
      </c>
      <c r="E401" s="1">
        <f>IFERROR(__xludf.DUMMYFUNCTION("""COMPUTED_VALUE"""),1994.51)</f>
        <v>1994.51</v>
      </c>
      <c r="G401" s="2">
        <f>IFERROR(__xludf.DUMMYFUNCTION("""COMPUTED_VALUE"""),45875.66666666667)</f>
        <v>45875.66667</v>
      </c>
      <c r="H401" s="1">
        <f>IFERROR(__xludf.DUMMYFUNCTION("""COMPUTED_VALUE"""),1963.41)</f>
        <v>1963.41</v>
      </c>
      <c r="J401" s="2">
        <f>IFERROR(__xludf.DUMMYFUNCTION("""COMPUTED_VALUE"""),45875.66666666667)</f>
        <v>45875.66667</v>
      </c>
      <c r="K401" s="1">
        <f>IFERROR(__xludf.DUMMYFUNCTION("""COMPUTED_VALUE"""),1985.91)</f>
        <v>1985.91</v>
      </c>
      <c r="M401" s="2">
        <f>IFERROR(__xludf.DUMMYFUNCTION("""COMPUTED_VALUE"""),45875.66666666667)</f>
        <v>45875.66667</v>
      </c>
      <c r="N401" s="1">
        <f>IFERROR(__xludf.DUMMYFUNCTION("""COMPUTED_VALUE"""),1.7257078E7)</f>
        <v>17257078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IFERROR(__xludf.DUMMYFUNCTION("""COMPUTED_VALUE"""),1995.25)</f>
        <v>1995.25</v>
      </c>
      <c r="D402" s="2">
        <f>IFERROR(__xludf.DUMMYFUNCTION("""COMPUTED_VALUE"""),45876.66666666667)</f>
        <v>45876.66667</v>
      </c>
      <c r="E402" s="1">
        <f>IFERROR(__xludf.DUMMYFUNCTION("""COMPUTED_VALUE"""),2005.86)</f>
        <v>2005.86</v>
      </c>
      <c r="G402" s="2">
        <f>IFERROR(__xludf.DUMMYFUNCTION("""COMPUTED_VALUE"""),45876.66666666667)</f>
        <v>45876.66667</v>
      </c>
      <c r="H402" s="1">
        <f>IFERROR(__xludf.DUMMYFUNCTION("""COMPUTED_VALUE"""),1972.1)</f>
        <v>1972.1</v>
      </c>
      <c r="J402" s="2">
        <f>IFERROR(__xludf.DUMMYFUNCTION("""COMPUTED_VALUE"""),45876.66666666667)</f>
        <v>45876.66667</v>
      </c>
      <c r="K402" s="1">
        <f>IFERROR(__xludf.DUMMYFUNCTION("""COMPUTED_VALUE"""),1985.17)</f>
        <v>1985.17</v>
      </c>
      <c r="M402" s="2">
        <f>IFERROR(__xludf.DUMMYFUNCTION("""COMPUTED_VALUE"""),45876.66666666667)</f>
        <v>45876.66667</v>
      </c>
      <c r="N402" s="1">
        <f>IFERROR(__xludf.DUMMYFUNCTION("""COMPUTED_VALUE"""),1.2561399E7)</f>
        <v>12561399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IFERROR(__xludf.DUMMYFUNCTION("""COMPUTED_VALUE"""),1987.86)</f>
        <v>1987.86</v>
      </c>
      <c r="D403" s="2">
        <f>IFERROR(__xludf.DUMMYFUNCTION("""COMPUTED_VALUE"""),45877.66666666667)</f>
        <v>45877.66667</v>
      </c>
      <c r="E403" s="1">
        <f>IFERROR(__xludf.DUMMYFUNCTION("""COMPUTED_VALUE"""),1995.54)</f>
        <v>1995.54</v>
      </c>
      <c r="G403" s="2">
        <f>IFERROR(__xludf.DUMMYFUNCTION("""COMPUTED_VALUE"""),45877.66666666667)</f>
        <v>45877.66667</v>
      </c>
      <c r="H403" s="1">
        <f>IFERROR(__xludf.DUMMYFUNCTION("""COMPUTED_VALUE"""),1966.59)</f>
        <v>1966.59</v>
      </c>
      <c r="J403" s="2">
        <f>IFERROR(__xludf.DUMMYFUNCTION("""COMPUTED_VALUE"""),45877.66666666667)</f>
        <v>45877.66667</v>
      </c>
      <c r="K403" s="1">
        <f>IFERROR(__xludf.DUMMYFUNCTION("""COMPUTED_VALUE"""),1973.89)</f>
        <v>1973.89</v>
      </c>
      <c r="M403" s="2">
        <f>IFERROR(__xludf.DUMMYFUNCTION("""COMPUTED_VALUE"""),45877.66666666667)</f>
        <v>45877.66667</v>
      </c>
      <c r="N403" s="1">
        <f>IFERROR(__xludf.DUMMYFUNCTION("""COMPUTED_VALUE"""),1.2442913E7)</f>
        <v>12442913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IFERROR(__xludf.DUMMYFUNCTION("""COMPUTED_VALUE"""),1974.84)</f>
        <v>1974.84</v>
      </c>
      <c r="D404" s="2">
        <f>IFERROR(__xludf.DUMMYFUNCTION("""COMPUTED_VALUE"""),45880.66666666667)</f>
        <v>45880.66667</v>
      </c>
      <c r="E404" s="1">
        <f>IFERROR(__xludf.DUMMYFUNCTION("""COMPUTED_VALUE"""),1982.69)</f>
        <v>1982.69</v>
      </c>
      <c r="G404" s="2">
        <f>IFERROR(__xludf.DUMMYFUNCTION("""COMPUTED_VALUE"""),45880.66666666667)</f>
        <v>45880.66667</v>
      </c>
      <c r="H404" s="1">
        <f>IFERROR(__xludf.DUMMYFUNCTION("""COMPUTED_VALUE"""),1952.06)</f>
        <v>1952.06</v>
      </c>
      <c r="J404" s="2">
        <f>IFERROR(__xludf.DUMMYFUNCTION("""COMPUTED_VALUE"""),45880.66666666667)</f>
        <v>45880.66667</v>
      </c>
      <c r="K404" s="1">
        <f>IFERROR(__xludf.DUMMYFUNCTION("""COMPUTED_VALUE"""),1969.31)</f>
        <v>1969.31</v>
      </c>
      <c r="M404" s="2">
        <f>IFERROR(__xludf.DUMMYFUNCTION("""COMPUTED_VALUE"""),45880.66666666667)</f>
        <v>45880.66667</v>
      </c>
      <c r="N404" s="1">
        <f>IFERROR(__xludf.DUMMYFUNCTION("""COMPUTED_VALUE"""),1.493329E7)</f>
        <v>14933290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IFERROR(__xludf.DUMMYFUNCTION("""COMPUTED_VALUE"""),1974.92)</f>
        <v>1974.92</v>
      </c>
      <c r="D405" s="2">
        <f>IFERROR(__xludf.DUMMYFUNCTION("""COMPUTED_VALUE"""),45881.66666666667)</f>
        <v>45881.66667</v>
      </c>
      <c r="E405" s="1">
        <f>IFERROR(__xludf.DUMMYFUNCTION("""COMPUTED_VALUE"""),2022.09)</f>
        <v>2022.09</v>
      </c>
      <c r="G405" s="2">
        <f>IFERROR(__xludf.DUMMYFUNCTION("""COMPUTED_VALUE"""),45881.66666666667)</f>
        <v>45881.66667</v>
      </c>
      <c r="H405" s="1">
        <f>IFERROR(__xludf.DUMMYFUNCTION("""COMPUTED_VALUE"""),1970.49)</f>
        <v>1970.49</v>
      </c>
      <c r="J405" s="2">
        <f>IFERROR(__xludf.DUMMYFUNCTION("""COMPUTED_VALUE"""),45881.66666666667)</f>
        <v>45881.66667</v>
      </c>
      <c r="K405" s="1">
        <f>IFERROR(__xludf.DUMMYFUNCTION("""COMPUTED_VALUE"""),2020.53)</f>
        <v>2020.53</v>
      </c>
      <c r="M405" s="2">
        <f>IFERROR(__xludf.DUMMYFUNCTION("""COMPUTED_VALUE"""),45881.66666666667)</f>
        <v>45881.66667</v>
      </c>
      <c r="N405" s="1">
        <f>IFERROR(__xludf.DUMMYFUNCTION("""COMPUTED_VALUE"""),1.2038562E7)</f>
        <v>12038562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IFERROR(__xludf.DUMMYFUNCTION("""COMPUTED_VALUE"""),2026.31)</f>
        <v>2026.31</v>
      </c>
      <c r="D406" s="2">
        <f>IFERROR(__xludf.DUMMYFUNCTION("""COMPUTED_VALUE"""),45882.66666666667)</f>
        <v>45882.66667</v>
      </c>
      <c r="E406" s="1">
        <f>IFERROR(__xludf.DUMMYFUNCTION("""COMPUTED_VALUE"""),2050.88)</f>
        <v>2050.88</v>
      </c>
      <c r="G406" s="2">
        <f>IFERROR(__xludf.DUMMYFUNCTION("""COMPUTED_VALUE"""),45882.66666666667)</f>
        <v>45882.66667</v>
      </c>
      <c r="H406" s="1">
        <f>IFERROR(__xludf.DUMMYFUNCTION("""COMPUTED_VALUE"""),1947.96)</f>
        <v>1947.96</v>
      </c>
      <c r="J406" s="2">
        <f>IFERROR(__xludf.DUMMYFUNCTION("""COMPUTED_VALUE"""),45882.66666666667)</f>
        <v>45882.66667</v>
      </c>
      <c r="K406" s="1">
        <f>IFERROR(__xludf.DUMMYFUNCTION("""COMPUTED_VALUE"""),1989.78)</f>
        <v>1989.78</v>
      </c>
      <c r="M406" s="2">
        <f>IFERROR(__xludf.DUMMYFUNCTION("""COMPUTED_VALUE"""),45882.66666666667)</f>
        <v>45882.66667</v>
      </c>
      <c r="N406" s="1">
        <f>IFERROR(__xludf.DUMMYFUNCTION("""COMPUTED_VALUE"""),1.9218226E7)</f>
        <v>19218226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IFERROR(__xludf.DUMMYFUNCTION("""COMPUTED_VALUE"""),1984.18)</f>
        <v>1984.18</v>
      </c>
      <c r="D407" s="2">
        <f>IFERROR(__xludf.DUMMYFUNCTION("""COMPUTED_VALUE"""),45883.66666666667)</f>
        <v>45883.66667</v>
      </c>
      <c r="E407" s="1">
        <f>IFERROR(__xludf.DUMMYFUNCTION("""COMPUTED_VALUE"""),1988.83)</f>
        <v>1988.83</v>
      </c>
      <c r="G407" s="2">
        <f>IFERROR(__xludf.DUMMYFUNCTION("""COMPUTED_VALUE"""),45883.66666666667)</f>
        <v>45883.66667</v>
      </c>
      <c r="H407" s="1">
        <f>IFERROR(__xludf.DUMMYFUNCTION("""COMPUTED_VALUE"""),1959.98)</f>
        <v>1959.98</v>
      </c>
      <c r="J407" s="2">
        <f>IFERROR(__xludf.DUMMYFUNCTION("""COMPUTED_VALUE"""),45883.66666666667)</f>
        <v>45883.66667</v>
      </c>
      <c r="K407" s="1">
        <f>IFERROR(__xludf.DUMMYFUNCTION("""COMPUTED_VALUE"""),1960.89)</f>
        <v>1960.89</v>
      </c>
      <c r="M407" s="2">
        <f>IFERROR(__xludf.DUMMYFUNCTION("""COMPUTED_VALUE"""),45883.66666666667)</f>
        <v>45883.66667</v>
      </c>
      <c r="N407" s="1">
        <f>IFERROR(__xludf.DUMMYFUNCTION("""COMPUTED_VALUE"""),1.4648799E7)</f>
        <v>14648799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IFERROR(__xludf.DUMMYFUNCTION("""COMPUTED_VALUE"""),1962.33)</f>
        <v>1962.33</v>
      </c>
      <c r="D408" s="2">
        <f>IFERROR(__xludf.DUMMYFUNCTION("""COMPUTED_VALUE"""),45884.66666666667)</f>
        <v>45884.66667</v>
      </c>
      <c r="E408" s="1">
        <f>IFERROR(__xludf.DUMMYFUNCTION("""COMPUTED_VALUE"""),1969.66)</f>
        <v>1969.66</v>
      </c>
      <c r="G408" s="2">
        <f>IFERROR(__xludf.DUMMYFUNCTION("""COMPUTED_VALUE"""),45884.66666666667)</f>
        <v>45884.66667</v>
      </c>
      <c r="H408" s="1">
        <f>IFERROR(__xludf.DUMMYFUNCTION("""COMPUTED_VALUE"""),1931.03)</f>
        <v>1931.03</v>
      </c>
      <c r="J408" s="2">
        <f>IFERROR(__xludf.DUMMYFUNCTION("""COMPUTED_VALUE"""),45884.66666666667)</f>
        <v>45884.66667</v>
      </c>
      <c r="K408" s="1">
        <f>IFERROR(__xludf.DUMMYFUNCTION("""COMPUTED_VALUE"""),1959.96)</f>
        <v>1959.96</v>
      </c>
      <c r="M408" s="2">
        <f>IFERROR(__xludf.DUMMYFUNCTION("""COMPUTED_VALUE"""),45884.66666666667)</f>
        <v>45884.66667</v>
      </c>
      <c r="N408" s="1">
        <f>IFERROR(__xludf.DUMMYFUNCTION("""COMPUTED_VALUE"""),1.232962E7)</f>
        <v>12329620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IFERROR(__xludf.DUMMYFUNCTION("""COMPUTED_VALUE"""),1957.92)</f>
        <v>1957.92</v>
      </c>
      <c r="D409" s="2">
        <f>IFERROR(__xludf.DUMMYFUNCTION("""COMPUTED_VALUE"""),45887.66666666667)</f>
        <v>45887.66667</v>
      </c>
      <c r="E409" s="1">
        <f>IFERROR(__xludf.DUMMYFUNCTION("""COMPUTED_VALUE"""),1978.2)</f>
        <v>1978.2</v>
      </c>
      <c r="G409" s="2">
        <f>IFERROR(__xludf.DUMMYFUNCTION("""COMPUTED_VALUE"""),45887.66666666667)</f>
        <v>45887.66667</v>
      </c>
      <c r="H409" s="1">
        <f>IFERROR(__xludf.DUMMYFUNCTION("""COMPUTED_VALUE"""),1953.44)</f>
        <v>1953.44</v>
      </c>
      <c r="J409" s="2">
        <f>IFERROR(__xludf.DUMMYFUNCTION("""COMPUTED_VALUE"""),45887.66666666667)</f>
        <v>45887.66667</v>
      </c>
      <c r="K409" s="1">
        <f>IFERROR(__xludf.DUMMYFUNCTION("""COMPUTED_VALUE"""),1977.9)</f>
        <v>1977.9</v>
      </c>
      <c r="M409" s="2">
        <f>IFERROR(__xludf.DUMMYFUNCTION("""COMPUTED_VALUE"""),45887.66666666667)</f>
        <v>45887.66667</v>
      </c>
      <c r="N409" s="1">
        <f>IFERROR(__xludf.DUMMYFUNCTION("""COMPUTED_VALUE"""),9853043.0)</f>
        <v>9853043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IFERROR(__xludf.DUMMYFUNCTION("""COMPUTED_VALUE"""),1977.49)</f>
        <v>1977.49</v>
      </c>
      <c r="D410" s="2">
        <f>IFERROR(__xludf.DUMMYFUNCTION("""COMPUTED_VALUE"""),45888.66666666667)</f>
        <v>45888.66667</v>
      </c>
      <c r="E410" s="1">
        <f>IFERROR(__xludf.DUMMYFUNCTION("""COMPUTED_VALUE"""),1977.66)</f>
        <v>1977.66</v>
      </c>
      <c r="G410" s="2">
        <f>IFERROR(__xludf.DUMMYFUNCTION("""COMPUTED_VALUE"""),45888.66666666667)</f>
        <v>45888.66667</v>
      </c>
      <c r="H410" s="1">
        <f>IFERROR(__xludf.DUMMYFUNCTION("""COMPUTED_VALUE"""),1951.55)</f>
        <v>1951.55</v>
      </c>
      <c r="J410" s="2">
        <f>IFERROR(__xludf.DUMMYFUNCTION("""COMPUTED_VALUE"""),45888.66666666667)</f>
        <v>45888.66667</v>
      </c>
      <c r="K410" s="1">
        <f>IFERROR(__xludf.DUMMYFUNCTION("""COMPUTED_VALUE"""),1959.1)</f>
        <v>1959.1</v>
      </c>
      <c r="M410" s="2">
        <f>IFERROR(__xludf.DUMMYFUNCTION("""COMPUTED_VALUE"""),45888.66666666667)</f>
        <v>45888.66667</v>
      </c>
      <c r="N410" s="1">
        <f>IFERROR(__xludf.DUMMYFUNCTION("""COMPUTED_VALUE"""),1.0918208E7)</f>
        <v>10918208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IFERROR(__xludf.DUMMYFUNCTION("""COMPUTED_VALUE"""),1952.48)</f>
        <v>1952.48</v>
      </c>
      <c r="D411" s="2">
        <f>IFERROR(__xludf.DUMMYFUNCTION("""COMPUTED_VALUE"""),45889.66666666667)</f>
        <v>45889.66667</v>
      </c>
      <c r="E411" s="1">
        <f>IFERROR(__xludf.DUMMYFUNCTION("""COMPUTED_VALUE"""),1952.48)</f>
        <v>1952.48</v>
      </c>
      <c r="G411" s="2">
        <f>IFERROR(__xludf.DUMMYFUNCTION("""COMPUTED_VALUE"""),45889.66666666667)</f>
        <v>45889.66667</v>
      </c>
      <c r="H411" s="1">
        <f>IFERROR(__xludf.DUMMYFUNCTION("""COMPUTED_VALUE"""),1904.36)</f>
        <v>1904.36</v>
      </c>
      <c r="J411" s="2">
        <f>IFERROR(__xludf.DUMMYFUNCTION("""COMPUTED_VALUE"""),45889.66666666667)</f>
        <v>45889.66667</v>
      </c>
      <c r="K411" s="1">
        <f>IFERROR(__xludf.DUMMYFUNCTION("""COMPUTED_VALUE"""),1943.32)</f>
        <v>1943.32</v>
      </c>
      <c r="M411" s="2">
        <f>IFERROR(__xludf.DUMMYFUNCTION("""COMPUTED_VALUE"""),45889.66666666667)</f>
        <v>45889.66667</v>
      </c>
      <c r="N411" s="1">
        <f>IFERROR(__xludf.DUMMYFUNCTION("""COMPUTED_VALUE"""),1.4948736E7)</f>
        <v>14948736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IFERROR(__xludf.DUMMYFUNCTION("""COMPUTED_VALUE"""),1942.78)</f>
        <v>1942.78</v>
      </c>
      <c r="D412" s="2">
        <f>IFERROR(__xludf.DUMMYFUNCTION("""COMPUTED_VALUE"""),45890.66666666667)</f>
        <v>45890.66667</v>
      </c>
      <c r="E412" s="1">
        <f>IFERROR(__xludf.DUMMYFUNCTION("""COMPUTED_VALUE"""),1960.82)</f>
        <v>1960.82</v>
      </c>
      <c r="G412" s="2">
        <f>IFERROR(__xludf.DUMMYFUNCTION("""COMPUTED_VALUE"""),45890.66666666667)</f>
        <v>45890.66667</v>
      </c>
      <c r="H412" s="1">
        <f>IFERROR(__xludf.DUMMYFUNCTION("""COMPUTED_VALUE"""),1940.75)</f>
        <v>1940.75</v>
      </c>
      <c r="J412" s="2">
        <f>IFERROR(__xludf.DUMMYFUNCTION("""COMPUTED_VALUE"""),45890.66666666667)</f>
        <v>45890.66667</v>
      </c>
      <c r="K412" s="1">
        <f>IFERROR(__xludf.DUMMYFUNCTION("""COMPUTED_VALUE"""),1958.9)</f>
        <v>1958.9</v>
      </c>
      <c r="M412" s="2">
        <f>IFERROR(__xludf.DUMMYFUNCTION("""COMPUTED_VALUE"""),45890.66666666667)</f>
        <v>45890.66667</v>
      </c>
      <c r="N412" s="1">
        <f>IFERROR(__xludf.DUMMYFUNCTION("""COMPUTED_VALUE"""),1.1973191E7)</f>
        <v>11973191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IFERROR(__xludf.DUMMYFUNCTION("""COMPUTED_VALUE"""),1968.7)</f>
        <v>1968.7</v>
      </c>
      <c r="D413" s="2">
        <f>IFERROR(__xludf.DUMMYFUNCTION("""COMPUTED_VALUE"""),45891.66666666667)</f>
        <v>45891.66667</v>
      </c>
      <c r="E413" s="1">
        <f>IFERROR(__xludf.DUMMYFUNCTION("""COMPUTED_VALUE"""),2008.73)</f>
        <v>2008.73</v>
      </c>
      <c r="G413" s="2">
        <f>IFERROR(__xludf.DUMMYFUNCTION("""COMPUTED_VALUE"""),45891.66666666667)</f>
        <v>45891.66667</v>
      </c>
      <c r="H413" s="1">
        <f>IFERROR(__xludf.DUMMYFUNCTION("""COMPUTED_VALUE"""),1964.63)</f>
        <v>1964.63</v>
      </c>
      <c r="J413" s="2">
        <f>IFERROR(__xludf.DUMMYFUNCTION("""COMPUTED_VALUE"""),45891.66666666667)</f>
        <v>45891.66667</v>
      </c>
      <c r="K413" s="1">
        <f>IFERROR(__xludf.DUMMYFUNCTION("""COMPUTED_VALUE"""),1972.38)</f>
        <v>1972.38</v>
      </c>
      <c r="M413" s="2">
        <f>IFERROR(__xludf.DUMMYFUNCTION("""COMPUTED_VALUE"""),45891.66666666667)</f>
        <v>45891.66667</v>
      </c>
      <c r="N413" s="1">
        <f>IFERROR(__xludf.DUMMYFUNCTION("""COMPUTED_VALUE"""),1.2545468E7)</f>
        <v>12545468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IFERROR(__xludf.DUMMYFUNCTION("""COMPUTED_VALUE"""),1971.68)</f>
        <v>1971.68</v>
      </c>
      <c r="D414" s="2">
        <f>IFERROR(__xludf.DUMMYFUNCTION("""COMPUTED_VALUE"""),45894.66666666667)</f>
        <v>45894.66667</v>
      </c>
      <c r="E414" s="1">
        <f>IFERROR(__xludf.DUMMYFUNCTION("""COMPUTED_VALUE"""),1987.94)</f>
        <v>1987.94</v>
      </c>
      <c r="G414" s="2">
        <f>IFERROR(__xludf.DUMMYFUNCTION("""COMPUTED_VALUE"""),45894.66666666667)</f>
        <v>45894.66667</v>
      </c>
      <c r="H414" s="1">
        <f>IFERROR(__xludf.DUMMYFUNCTION("""COMPUTED_VALUE"""),1966.46)</f>
        <v>1966.46</v>
      </c>
      <c r="J414" s="2">
        <f>IFERROR(__xludf.DUMMYFUNCTION("""COMPUTED_VALUE"""),45894.66666666667)</f>
        <v>45894.66667</v>
      </c>
      <c r="K414" s="1">
        <f>IFERROR(__xludf.DUMMYFUNCTION("""COMPUTED_VALUE"""),1969.48)</f>
        <v>1969.48</v>
      </c>
      <c r="M414" s="2">
        <f>IFERROR(__xludf.DUMMYFUNCTION("""COMPUTED_VALUE"""),45894.66666666667)</f>
        <v>45894.66667</v>
      </c>
      <c r="N414" s="1">
        <f>IFERROR(__xludf.DUMMYFUNCTION("""COMPUTED_VALUE"""),1.2302748E7)</f>
        <v>12302748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IFERROR(__xludf.DUMMYFUNCTION("""COMPUTED_VALUE"""),1969.75)</f>
        <v>1969.75</v>
      </c>
      <c r="D415" s="2">
        <f>IFERROR(__xludf.DUMMYFUNCTION("""COMPUTED_VALUE"""),45895.66666666667)</f>
        <v>45895.66667</v>
      </c>
      <c r="E415" s="1">
        <f>IFERROR(__xludf.DUMMYFUNCTION("""COMPUTED_VALUE"""),2003.49)</f>
        <v>2003.49</v>
      </c>
      <c r="G415" s="2">
        <f>IFERROR(__xludf.DUMMYFUNCTION("""COMPUTED_VALUE"""),45895.66666666667)</f>
        <v>45895.66667</v>
      </c>
      <c r="H415" s="1">
        <f>IFERROR(__xludf.DUMMYFUNCTION("""COMPUTED_VALUE"""),1969.75)</f>
        <v>1969.75</v>
      </c>
      <c r="J415" s="2">
        <f>IFERROR(__xludf.DUMMYFUNCTION("""COMPUTED_VALUE"""),45895.66666666667)</f>
        <v>45895.66667</v>
      </c>
      <c r="K415" s="1">
        <f>IFERROR(__xludf.DUMMYFUNCTION("""COMPUTED_VALUE"""),2001.53)</f>
        <v>2001.53</v>
      </c>
      <c r="M415" s="2">
        <f>IFERROR(__xludf.DUMMYFUNCTION("""COMPUTED_VALUE"""),45895.66666666667)</f>
        <v>45895.66667</v>
      </c>
      <c r="N415" s="1">
        <f>IFERROR(__xludf.DUMMYFUNCTION("""COMPUTED_VALUE"""),1.4752588E7)</f>
        <v>14752588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IFERROR(__xludf.DUMMYFUNCTION("""COMPUTED_VALUE"""),2000.43)</f>
        <v>2000.43</v>
      </c>
      <c r="D416" s="2">
        <f>IFERROR(__xludf.DUMMYFUNCTION("""COMPUTED_VALUE"""),45896.66666666667)</f>
        <v>45896.66667</v>
      </c>
      <c r="E416" s="1">
        <f>IFERROR(__xludf.DUMMYFUNCTION("""COMPUTED_VALUE"""),2013.48)</f>
        <v>2013.48</v>
      </c>
      <c r="G416" s="2">
        <f>IFERROR(__xludf.DUMMYFUNCTION("""COMPUTED_VALUE"""),45896.66666666667)</f>
        <v>45896.66667</v>
      </c>
      <c r="H416" s="1">
        <f>IFERROR(__xludf.DUMMYFUNCTION("""COMPUTED_VALUE"""),1990.12)</f>
        <v>1990.12</v>
      </c>
      <c r="J416" s="2">
        <f>IFERROR(__xludf.DUMMYFUNCTION("""COMPUTED_VALUE"""),45896.66666666667)</f>
        <v>45896.66667</v>
      </c>
      <c r="K416" s="1">
        <f>IFERROR(__xludf.DUMMYFUNCTION("""COMPUTED_VALUE"""),1998.96)</f>
        <v>1998.96</v>
      </c>
      <c r="M416" s="2">
        <f>IFERROR(__xludf.DUMMYFUNCTION("""COMPUTED_VALUE"""),45896.66666666667)</f>
        <v>45896.66667</v>
      </c>
      <c r="N416" s="1">
        <f>IFERROR(__xludf.DUMMYFUNCTION("""COMPUTED_VALUE"""),1.0647585E7)</f>
        <v>10647585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IFERROR(__xludf.DUMMYFUNCTION("""COMPUTED_VALUE"""),2005.19)</f>
        <v>2005.19</v>
      </c>
      <c r="D417" s="2">
        <f>IFERROR(__xludf.DUMMYFUNCTION("""COMPUTED_VALUE"""),45897.66666666667)</f>
        <v>45897.66667</v>
      </c>
      <c r="E417" s="1">
        <f>IFERROR(__xludf.DUMMYFUNCTION("""COMPUTED_VALUE"""),2027.94)</f>
        <v>2027.94</v>
      </c>
      <c r="G417" s="2">
        <f>IFERROR(__xludf.DUMMYFUNCTION("""COMPUTED_VALUE"""),45897.66666666667)</f>
        <v>45897.66667</v>
      </c>
      <c r="H417" s="1">
        <f>IFERROR(__xludf.DUMMYFUNCTION("""COMPUTED_VALUE"""),2003.49)</f>
        <v>2003.49</v>
      </c>
      <c r="J417" s="2">
        <f>IFERROR(__xludf.DUMMYFUNCTION("""COMPUTED_VALUE"""),45897.66666666667)</f>
        <v>45897.66667</v>
      </c>
      <c r="K417" s="1">
        <f>IFERROR(__xludf.DUMMYFUNCTION("""COMPUTED_VALUE"""),2022.9)</f>
        <v>2022.9</v>
      </c>
      <c r="M417" s="2">
        <f>IFERROR(__xludf.DUMMYFUNCTION("""COMPUTED_VALUE"""),45897.66666666667)</f>
        <v>45897.66667</v>
      </c>
      <c r="N417" s="1">
        <f>IFERROR(__xludf.DUMMYFUNCTION("""COMPUTED_VALUE"""),1.0078493E7)</f>
        <v>10078493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IFERROR(__xludf.DUMMYFUNCTION("""COMPUTED_VALUE"""),2022.08)</f>
        <v>2022.08</v>
      </c>
      <c r="D418" s="2">
        <f>IFERROR(__xludf.DUMMYFUNCTION("""COMPUTED_VALUE"""),45898.66666666667)</f>
        <v>45898.66667</v>
      </c>
      <c r="E418" s="1">
        <f>IFERROR(__xludf.DUMMYFUNCTION("""COMPUTED_VALUE"""),2022.08)</f>
        <v>2022.08</v>
      </c>
      <c r="G418" s="2">
        <f>IFERROR(__xludf.DUMMYFUNCTION("""COMPUTED_VALUE"""),45898.66666666667)</f>
        <v>45898.66667</v>
      </c>
      <c r="H418" s="1">
        <f>IFERROR(__xludf.DUMMYFUNCTION("""COMPUTED_VALUE"""),1960.72)</f>
        <v>1960.72</v>
      </c>
      <c r="J418" s="2">
        <f>IFERROR(__xludf.DUMMYFUNCTION("""COMPUTED_VALUE"""),45898.66666666667)</f>
        <v>45898.66667</v>
      </c>
      <c r="K418" s="1">
        <f>IFERROR(__xludf.DUMMYFUNCTION("""COMPUTED_VALUE"""),1982.8)</f>
        <v>1982.8</v>
      </c>
      <c r="M418" s="2">
        <f>IFERROR(__xludf.DUMMYFUNCTION("""COMPUTED_VALUE"""),45898.66666666667)</f>
        <v>45898.66667</v>
      </c>
      <c r="N418" s="1">
        <f>IFERROR(__xludf.DUMMYFUNCTION("""COMPUTED_VALUE"""),1.0977734E7)</f>
        <v>10977734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IFERROR(__xludf.DUMMYFUNCTION("""COMPUTED_VALUE"""),1965.4)</f>
        <v>1965.4</v>
      </c>
      <c r="D419" s="2">
        <f>IFERROR(__xludf.DUMMYFUNCTION("""COMPUTED_VALUE"""),45902.66666666667)</f>
        <v>45902.66667</v>
      </c>
      <c r="E419" s="1">
        <f>IFERROR(__xludf.DUMMYFUNCTION("""COMPUTED_VALUE"""),1971.54)</f>
        <v>1971.54</v>
      </c>
      <c r="G419" s="2">
        <f>IFERROR(__xludf.DUMMYFUNCTION("""COMPUTED_VALUE"""),45902.66666666667)</f>
        <v>45902.66667</v>
      </c>
      <c r="H419" s="1">
        <f>IFERROR(__xludf.DUMMYFUNCTION("""COMPUTED_VALUE"""),1921.02)</f>
        <v>1921.02</v>
      </c>
      <c r="J419" s="2">
        <f>IFERROR(__xludf.DUMMYFUNCTION("""COMPUTED_VALUE"""),45902.66666666667)</f>
        <v>45902.66667</v>
      </c>
      <c r="K419" s="1">
        <f>IFERROR(__xludf.DUMMYFUNCTION("""COMPUTED_VALUE"""),1969.72)</f>
        <v>1969.72</v>
      </c>
      <c r="M419" s="2">
        <f>IFERROR(__xludf.DUMMYFUNCTION("""COMPUTED_VALUE"""),45902.66666666667)</f>
        <v>45902.66667</v>
      </c>
      <c r="N419" s="1">
        <f>IFERROR(__xludf.DUMMYFUNCTION("""COMPUTED_VALUE"""),1.48657E7)</f>
        <v>14865700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IFERROR(__xludf.DUMMYFUNCTION("""COMPUTED_VALUE"""),1972.53)</f>
        <v>1972.53</v>
      </c>
      <c r="D420" s="2">
        <f>IFERROR(__xludf.DUMMYFUNCTION("""COMPUTED_VALUE"""),45903.66666666667)</f>
        <v>45903.66667</v>
      </c>
      <c r="E420" s="1">
        <f>IFERROR(__xludf.DUMMYFUNCTION("""COMPUTED_VALUE"""),1984.57)</f>
        <v>1984.57</v>
      </c>
      <c r="G420" s="2">
        <f>IFERROR(__xludf.DUMMYFUNCTION("""COMPUTED_VALUE"""),45903.66666666667)</f>
        <v>45903.66667</v>
      </c>
      <c r="H420" s="1">
        <f>IFERROR(__xludf.DUMMYFUNCTION("""COMPUTED_VALUE"""),1959.84)</f>
        <v>1959.84</v>
      </c>
      <c r="J420" s="2">
        <f>IFERROR(__xludf.DUMMYFUNCTION("""COMPUTED_VALUE"""),45903.66666666667)</f>
        <v>45903.66667</v>
      </c>
      <c r="K420" s="1">
        <f>IFERROR(__xludf.DUMMYFUNCTION("""COMPUTED_VALUE"""),1971.96)</f>
        <v>1971.96</v>
      </c>
      <c r="M420" s="2">
        <f>IFERROR(__xludf.DUMMYFUNCTION("""COMPUTED_VALUE"""),45903.66666666667)</f>
        <v>45903.66667</v>
      </c>
      <c r="N420" s="1">
        <f>IFERROR(__xludf.DUMMYFUNCTION("""COMPUTED_VALUE"""),1.3336153E7)</f>
        <v>13336153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IFERROR(__xludf.DUMMYFUNCTION("""COMPUTED_VALUE"""),1974.93)</f>
        <v>1974.93</v>
      </c>
      <c r="D421" s="2">
        <f>IFERROR(__xludf.DUMMYFUNCTION("""COMPUTED_VALUE"""),45904.66666666667)</f>
        <v>45904.66667</v>
      </c>
      <c r="E421" s="1">
        <f>IFERROR(__xludf.DUMMYFUNCTION("""COMPUTED_VALUE"""),1999.97)</f>
        <v>1999.97</v>
      </c>
      <c r="G421" s="2">
        <f>IFERROR(__xludf.DUMMYFUNCTION("""COMPUTED_VALUE"""),45904.66666666667)</f>
        <v>45904.66667</v>
      </c>
      <c r="H421" s="1">
        <f>IFERROR(__xludf.DUMMYFUNCTION("""COMPUTED_VALUE"""),1964.07)</f>
        <v>1964.07</v>
      </c>
      <c r="J421" s="2">
        <f>IFERROR(__xludf.DUMMYFUNCTION("""COMPUTED_VALUE"""),45904.66666666667)</f>
        <v>45904.66667</v>
      </c>
      <c r="K421" s="1">
        <f>IFERROR(__xludf.DUMMYFUNCTION("""COMPUTED_VALUE"""),1999.32)</f>
        <v>1999.32</v>
      </c>
      <c r="M421" s="2">
        <f>IFERROR(__xludf.DUMMYFUNCTION("""COMPUTED_VALUE"""),45904.66666666667)</f>
        <v>45904.66667</v>
      </c>
      <c r="N421" s="1">
        <f>IFERROR(__xludf.DUMMYFUNCTION("""COMPUTED_VALUE"""),1.3728267E7)</f>
        <v>13728267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IFERROR(__xludf.DUMMYFUNCTION("""COMPUTED_VALUE"""),2001.71)</f>
        <v>2001.71</v>
      </c>
      <c r="D422" s="2">
        <f>IFERROR(__xludf.DUMMYFUNCTION("""COMPUTED_VALUE"""),45905.66666666667)</f>
        <v>45905.66667</v>
      </c>
      <c r="E422" s="1">
        <f>IFERROR(__xludf.DUMMYFUNCTION("""COMPUTED_VALUE"""),2010.64)</f>
        <v>2010.64</v>
      </c>
      <c r="G422" s="2">
        <f>IFERROR(__xludf.DUMMYFUNCTION("""COMPUTED_VALUE"""),45905.66666666667)</f>
        <v>45905.66667</v>
      </c>
      <c r="H422" s="1">
        <f>IFERROR(__xludf.DUMMYFUNCTION("""COMPUTED_VALUE"""),1928.19)</f>
        <v>1928.19</v>
      </c>
      <c r="J422" s="2">
        <f>IFERROR(__xludf.DUMMYFUNCTION("""COMPUTED_VALUE"""),45905.66666666667)</f>
        <v>45905.66667</v>
      </c>
      <c r="K422" s="1">
        <f>IFERROR(__xludf.DUMMYFUNCTION("""COMPUTED_VALUE"""),1974.35)</f>
        <v>1974.35</v>
      </c>
      <c r="M422" s="2">
        <f>IFERROR(__xludf.DUMMYFUNCTION("""COMPUTED_VALUE"""),45905.66666666667)</f>
        <v>45905.66667</v>
      </c>
      <c r="N422" s="1">
        <f>IFERROR(__xludf.DUMMYFUNCTION("""COMPUTED_VALUE"""),1.1734628E7)</f>
        <v>11734628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IFERROR(__xludf.DUMMYFUNCTION("""COMPUTED_VALUE"""),1982.74)</f>
        <v>1982.74</v>
      </c>
      <c r="D423" s="2">
        <f>IFERROR(__xludf.DUMMYFUNCTION("""COMPUTED_VALUE"""),45908.66666666667)</f>
        <v>45908.66667</v>
      </c>
      <c r="E423" s="1">
        <f>IFERROR(__xludf.DUMMYFUNCTION("""COMPUTED_VALUE"""),1996.95)</f>
        <v>1996.95</v>
      </c>
      <c r="G423" s="2">
        <f>IFERROR(__xludf.DUMMYFUNCTION("""COMPUTED_VALUE"""),45908.66666666667)</f>
        <v>45908.66667</v>
      </c>
      <c r="H423" s="1">
        <f>IFERROR(__xludf.DUMMYFUNCTION("""COMPUTED_VALUE"""),1971.55)</f>
        <v>1971.55</v>
      </c>
      <c r="J423" s="2">
        <f>IFERROR(__xludf.DUMMYFUNCTION("""COMPUTED_VALUE"""),45908.66666666667)</f>
        <v>45908.66667</v>
      </c>
      <c r="K423" s="1">
        <f>IFERROR(__xludf.DUMMYFUNCTION("""COMPUTED_VALUE"""),1980.34)</f>
        <v>1980.34</v>
      </c>
      <c r="M423" s="2">
        <f>IFERROR(__xludf.DUMMYFUNCTION("""COMPUTED_VALUE"""),45908.66666666667)</f>
        <v>45908.66667</v>
      </c>
      <c r="N423" s="1">
        <f>IFERROR(__xludf.DUMMYFUNCTION("""COMPUTED_VALUE"""),1.2529487E7)</f>
        <v>12529487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IFERROR(__xludf.DUMMYFUNCTION("""COMPUTED_VALUE"""),1983.9)</f>
        <v>1983.9</v>
      </c>
      <c r="D424" s="2">
        <f>IFERROR(__xludf.DUMMYFUNCTION("""COMPUTED_VALUE"""),45909.66666666667)</f>
        <v>45909.66667</v>
      </c>
      <c r="E424" s="1">
        <f>IFERROR(__xludf.DUMMYFUNCTION("""COMPUTED_VALUE"""),1983.9)</f>
        <v>1983.9</v>
      </c>
      <c r="G424" s="2">
        <f>IFERROR(__xludf.DUMMYFUNCTION("""COMPUTED_VALUE"""),45909.66666666667)</f>
        <v>45909.66667</v>
      </c>
      <c r="H424" s="1">
        <f>IFERROR(__xludf.DUMMYFUNCTION("""COMPUTED_VALUE"""),1953.18)</f>
        <v>1953.18</v>
      </c>
      <c r="J424" s="2">
        <f>IFERROR(__xludf.DUMMYFUNCTION("""COMPUTED_VALUE"""),45909.66666666667)</f>
        <v>45909.66667</v>
      </c>
      <c r="K424" s="1">
        <f>IFERROR(__xludf.DUMMYFUNCTION("""COMPUTED_VALUE"""),1965.88)</f>
        <v>1965.88</v>
      </c>
      <c r="M424" s="2">
        <f>IFERROR(__xludf.DUMMYFUNCTION("""COMPUTED_VALUE"""),45909.66666666667)</f>
        <v>45909.66667</v>
      </c>
      <c r="N424" s="1">
        <f>IFERROR(__xludf.DUMMYFUNCTION("""COMPUTED_VALUE"""),1.0272338E7)</f>
        <v>10272338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IFERROR(__xludf.DUMMYFUNCTION("""COMPUTED_VALUE"""),1972.34)</f>
        <v>1972.34</v>
      </c>
      <c r="D425" s="2">
        <f>IFERROR(__xludf.DUMMYFUNCTION("""COMPUTED_VALUE"""),45910.66666666667)</f>
        <v>45910.66667</v>
      </c>
      <c r="E425" s="1">
        <f>IFERROR(__xludf.DUMMYFUNCTION("""COMPUTED_VALUE"""),2044.0)</f>
        <v>2044</v>
      </c>
      <c r="G425" s="2">
        <f>IFERROR(__xludf.DUMMYFUNCTION("""COMPUTED_VALUE"""),45910.66666666667)</f>
        <v>45910.66667</v>
      </c>
      <c r="H425" s="1">
        <f>IFERROR(__xludf.DUMMYFUNCTION("""COMPUTED_VALUE"""),1972.34)</f>
        <v>1972.34</v>
      </c>
      <c r="J425" s="2">
        <f>IFERROR(__xludf.DUMMYFUNCTION("""COMPUTED_VALUE"""),45910.66666666667)</f>
        <v>45910.66667</v>
      </c>
      <c r="K425" s="1">
        <f>IFERROR(__xludf.DUMMYFUNCTION("""COMPUTED_VALUE"""),2035.13)</f>
        <v>2035.13</v>
      </c>
      <c r="M425" s="2">
        <f>IFERROR(__xludf.DUMMYFUNCTION("""COMPUTED_VALUE"""),45910.66666666667)</f>
        <v>45910.66667</v>
      </c>
      <c r="N425" s="1">
        <f>IFERROR(__xludf.DUMMYFUNCTION("""COMPUTED_VALUE"""),1.3576174E7)</f>
        <v>13576174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IFERROR(__xludf.DUMMYFUNCTION("""COMPUTED_VALUE"""),2044.8)</f>
        <v>2044.8</v>
      </c>
      <c r="D426" s="2">
        <f>IFERROR(__xludf.DUMMYFUNCTION("""COMPUTED_VALUE"""),45911.66666666667)</f>
        <v>45911.66667</v>
      </c>
      <c r="E426" s="1">
        <f>IFERROR(__xludf.DUMMYFUNCTION("""COMPUTED_VALUE"""),2079.79)</f>
        <v>2079.79</v>
      </c>
      <c r="G426" s="2">
        <f>IFERROR(__xludf.DUMMYFUNCTION("""COMPUTED_VALUE"""),45911.66666666667)</f>
        <v>45911.66667</v>
      </c>
      <c r="H426" s="1">
        <f>IFERROR(__xludf.DUMMYFUNCTION("""COMPUTED_VALUE"""),2044.8)</f>
        <v>2044.8</v>
      </c>
      <c r="J426" s="2">
        <f>IFERROR(__xludf.DUMMYFUNCTION("""COMPUTED_VALUE"""),45911.66666666667)</f>
        <v>45911.66667</v>
      </c>
      <c r="K426" s="1">
        <f>IFERROR(__xludf.DUMMYFUNCTION("""COMPUTED_VALUE"""),2051.41)</f>
        <v>2051.41</v>
      </c>
      <c r="M426" s="2">
        <f>IFERROR(__xludf.DUMMYFUNCTION("""COMPUTED_VALUE"""),45911.66666666667)</f>
        <v>45911.66667</v>
      </c>
      <c r="N426" s="1">
        <f>IFERROR(__xludf.DUMMYFUNCTION("""COMPUTED_VALUE"""),1.15184E7)</f>
        <v>11518400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IFERROR(__xludf.DUMMYFUNCTION("""COMPUTED_VALUE"""),2045.3)</f>
        <v>2045.3</v>
      </c>
      <c r="D427" s="2">
        <f>IFERROR(__xludf.DUMMYFUNCTION("""COMPUTED_VALUE"""),45912.66666666667)</f>
        <v>45912.66667</v>
      </c>
      <c r="E427" s="1">
        <f>IFERROR(__xludf.DUMMYFUNCTION("""COMPUTED_VALUE"""),2056.41)</f>
        <v>2056.41</v>
      </c>
      <c r="G427" s="2">
        <f>IFERROR(__xludf.DUMMYFUNCTION("""COMPUTED_VALUE"""),45912.66666666667)</f>
        <v>45912.66667</v>
      </c>
      <c r="H427" s="1">
        <f>IFERROR(__xludf.DUMMYFUNCTION("""COMPUTED_VALUE"""),2019.15)</f>
        <v>2019.15</v>
      </c>
      <c r="J427" s="2">
        <f>IFERROR(__xludf.DUMMYFUNCTION("""COMPUTED_VALUE"""),45912.66666666667)</f>
        <v>45912.66667</v>
      </c>
      <c r="K427" s="1">
        <f>IFERROR(__xludf.DUMMYFUNCTION("""COMPUTED_VALUE"""),2019.73)</f>
        <v>2019.73</v>
      </c>
      <c r="M427" s="2">
        <f>IFERROR(__xludf.DUMMYFUNCTION("""COMPUTED_VALUE"""),45912.66666666667)</f>
        <v>45912.66667</v>
      </c>
      <c r="N427" s="1">
        <f>IFERROR(__xludf.DUMMYFUNCTION("""COMPUTED_VALUE"""),9840059.0)</f>
        <v>9840059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IFERROR(__xludf.DUMMYFUNCTION("""COMPUTED_VALUE"""),2022.88)</f>
        <v>2022.88</v>
      </c>
      <c r="D428" s="2">
        <f>IFERROR(__xludf.DUMMYFUNCTION("""COMPUTED_VALUE"""),45915.66666666667)</f>
        <v>45915.66667</v>
      </c>
      <c r="E428" s="1">
        <f>IFERROR(__xludf.DUMMYFUNCTION("""COMPUTED_VALUE"""),2048.18)</f>
        <v>2048.18</v>
      </c>
      <c r="G428" s="2">
        <f>IFERROR(__xludf.DUMMYFUNCTION("""COMPUTED_VALUE"""),45915.66666666667)</f>
        <v>45915.66667</v>
      </c>
      <c r="H428" s="1">
        <f>IFERROR(__xludf.DUMMYFUNCTION("""COMPUTED_VALUE"""),2016.92)</f>
        <v>2016.92</v>
      </c>
      <c r="J428" s="2">
        <f>IFERROR(__xludf.DUMMYFUNCTION("""COMPUTED_VALUE"""),45915.66666666667)</f>
        <v>45915.66667</v>
      </c>
      <c r="K428" s="1">
        <f>IFERROR(__xludf.DUMMYFUNCTION("""COMPUTED_VALUE"""),2045.11)</f>
        <v>2045.11</v>
      </c>
      <c r="M428" s="2">
        <f>IFERROR(__xludf.DUMMYFUNCTION("""COMPUTED_VALUE"""),45915.66666666667)</f>
        <v>45915.66667</v>
      </c>
      <c r="N428" s="1">
        <f>IFERROR(__xludf.DUMMYFUNCTION("""COMPUTED_VALUE"""),1.1425468E7)</f>
        <v>11425468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IFERROR(__xludf.DUMMYFUNCTION("""COMPUTED_VALUE"""),2042.92)</f>
        <v>2042.92</v>
      </c>
      <c r="D429" s="2">
        <f>IFERROR(__xludf.DUMMYFUNCTION("""COMPUTED_VALUE"""),45916.66666666667)</f>
        <v>45916.66667</v>
      </c>
      <c r="E429" s="1">
        <f>IFERROR(__xludf.DUMMYFUNCTION("""COMPUTED_VALUE"""),2050.17)</f>
        <v>2050.17</v>
      </c>
      <c r="G429" s="2">
        <f>IFERROR(__xludf.DUMMYFUNCTION("""COMPUTED_VALUE"""),45916.66666666667)</f>
        <v>45916.66667</v>
      </c>
      <c r="H429" s="1">
        <f>IFERROR(__xludf.DUMMYFUNCTION("""COMPUTED_VALUE"""),2011.65)</f>
        <v>2011.65</v>
      </c>
      <c r="J429" s="2">
        <f>IFERROR(__xludf.DUMMYFUNCTION("""COMPUTED_VALUE"""),45916.66666666667)</f>
        <v>45916.66667</v>
      </c>
      <c r="K429" s="1">
        <f>IFERROR(__xludf.DUMMYFUNCTION("""COMPUTED_VALUE"""),2021.1)</f>
        <v>2021.1</v>
      </c>
      <c r="M429" s="2">
        <f>IFERROR(__xludf.DUMMYFUNCTION("""COMPUTED_VALUE"""),45916.66666666667)</f>
        <v>45916.66667</v>
      </c>
      <c r="N429" s="1">
        <f>IFERROR(__xludf.DUMMYFUNCTION("""COMPUTED_VALUE"""),9681238.0)</f>
        <v>9681238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IFERROR(__xludf.DUMMYFUNCTION("""COMPUTED_VALUE"""),2021.64)</f>
        <v>2021.64</v>
      </c>
      <c r="D430" s="2">
        <f>IFERROR(__xludf.DUMMYFUNCTION("""COMPUTED_VALUE"""),45917.66666666667)</f>
        <v>45917.66667</v>
      </c>
      <c r="E430" s="1">
        <f>IFERROR(__xludf.DUMMYFUNCTION("""COMPUTED_VALUE"""),2042.24)</f>
        <v>2042.24</v>
      </c>
      <c r="G430" s="2">
        <f>IFERROR(__xludf.DUMMYFUNCTION("""COMPUTED_VALUE"""),45917.66666666667)</f>
        <v>45917.66667</v>
      </c>
      <c r="H430" s="1">
        <f>IFERROR(__xludf.DUMMYFUNCTION("""COMPUTED_VALUE"""),1994.21)</f>
        <v>1994.21</v>
      </c>
      <c r="J430" s="2">
        <f>IFERROR(__xludf.DUMMYFUNCTION("""COMPUTED_VALUE"""),45917.66666666667)</f>
        <v>45917.66667</v>
      </c>
      <c r="K430" s="1">
        <f>IFERROR(__xludf.DUMMYFUNCTION("""COMPUTED_VALUE"""),2005.84)</f>
        <v>2005.84</v>
      </c>
      <c r="M430" s="2">
        <f>IFERROR(__xludf.DUMMYFUNCTION("""COMPUTED_VALUE"""),45917.66666666667)</f>
        <v>45917.66667</v>
      </c>
      <c r="N430" s="1">
        <f>IFERROR(__xludf.DUMMYFUNCTION("""COMPUTED_VALUE"""),1.1299209E7)</f>
        <v>11299209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IFERROR(__xludf.DUMMYFUNCTION("""COMPUTED_VALUE"""),2010.79)</f>
        <v>2010.79</v>
      </c>
      <c r="D431" s="2">
        <f>IFERROR(__xludf.DUMMYFUNCTION("""COMPUTED_VALUE"""),45918.66666666667)</f>
        <v>45918.66667</v>
      </c>
      <c r="E431" s="1">
        <f>IFERROR(__xludf.DUMMYFUNCTION("""COMPUTED_VALUE"""),2091.04)</f>
        <v>2091.04</v>
      </c>
      <c r="G431" s="2">
        <f>IFERROR(__xludf.DUMMYFUNCTION("""COMPUTED_VALUE"""),45918.66666666667)</f>
        <v>45918.66667</v>
      </c>
      <c r="H431" s="1">
        <f>IFERROR(__xludf.DUMMYFUNCTION("""COMPUTED_VALUE"""),2010.79)</f>
        <v>2010.79</v>
      </c>
      <c r="J431" s="2">
        <f>IFERROR(__xludf.DUMMYFUNCTION("""COMPUTED_VALUE"""),45918.66666666667)</f>
        <v>45918.66667</v>
      </c>
      <c r="K431" s="1">
        <f>IFERROR(__xludf.DUMMYFUNCTION("""COMPUTED_VALUE"""),2076.39)</f>
        <v>2076.39</v>
      </c>
      <c r="M431" s="2">
        <f>IFERROR(__xludf.DUMMYFUNCTION("""COMPUTED_VALUE"""),45918.66666666667)</f>
        <v>45918.66667</v>
      </c>
      <c r="N431" s="1">
        <f>IFERROR(__xludf.DUMMYFUNCTION("""COMPUTED_VALUE"""),1.3930426E7)</f>
        <v>13930426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IFERROR(__xludf.DUMMYFUNCTION("""COMPUTED_VALUE"""),2078.2)</f>
        <v>2078.2</v>
      </c>
      <c r="D432" s="2">
        <f>IFERROR(__xludf.DUMMYFUNCTION("""COMPUTED_VALUE"""),45919.66666666667)</f>
        <v>45919.66667</v>
      </c>
      <c r="E432" s="1">
        <f>IFERROR(__xludf.DUMMYFUNCTION("""COMPUTED_VALUE"""),2083.4)</f>
        <v>2083.4</v>
      </c>
      <c r="G432" s="2">
        <f>IFERROR(__xludf.DUMMYFUNCTION("""COMPUTED_VALUE"""),45919.66666666667)</f>
        <v>45919.66667</v>
      </c>
      <c r="H432" s="1">
        <f>IFERROR(__xludf.DUMMYFUNCTION("""COMPUTED_VALUE"""),2055.05)</f>
        <v>2055.05</v>
      </c>
      <c r="J432" s="2">
        <f>IFERROR(__xludf.DUMMYFUNCTION("""COMPUTED_VALUE"""),45919.66666666667)</f>
        <v>45919.66667</v>
      </c>
      <c r="K432" s="1">
        <f>IFERROR(__xludf.DUMMYFUNCTION("""COMPUTED_VALUE"""),2075.03)</f>
        <v>2075.03</v>
      </c>
      <c r="M432" s="2">
        <f>IFERROR(__xludf.DUMMYFUNCTION("""COMPUTED_VALUE"""),45919.66666666667)</f>
        <v>45919.66667</v>
      </c>
      <c r="N432" s="1">
        <f>IFERROR(__xludf.DUMMYFUNCTION("""COMPUTED_VALUE"""),3.8789174E7)</f>
        <v>38789174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IFERROR(__xludf.DUMMYFUNCTION("""COMPUTED_VALUE"""),2069.35)</f>
        <v>2069.35</v>
      </c>
      <c r="D433" s="2">
        <f>IFERROR(__xludf.DUMMYFUNCTION("""COMPUTED_VALUE"""),45922.66666666667)</f>
        <v>45922.66667</v>
      </c>
      <c r="E433" s="1">
        <f>IFERROR(__xludf.DUMMYFUNCTION("""COMPUTED_VALUE"""),2117.94)</f>
        <v>2117.94</v>
      </c>
      <c r="G433" s="2">
        <f>IFERROR(__xludf.DUMMYFUNCTION("""COMPUTED_VALUE"""),45922.66666666667)</f>
        <v>45922.66667</v>
      </c>
      <c r="H433" s="1">
        <f>IFERROR(__xludf.DUMMYFUNCTION("""COMPUTED_VALUE"""),2053.86)</f>
        <v>2053.86</v>
      </c>
      <c r="J433" s="2">
        <f>IFERROR(__xludf.DUMMYFUNCTION("""COMPUTED_VALUE"""),45922.66666666667)</f>
        <v>45922.66667</v>
      </c>
      <c r="K433" s="1">
        <f>IFERROR(__xludf.DUMMYFUNCTION("""COMPUTED_VALUE"""),2116.83)</f>
        <v>2116.83</v>
      </c>
      <c r="M433" s="2">
        <f>IFERROR(__xludf.DUMMYFUNCTION("""COMPUTED_VALUE"""),45922.66666666667)</f>
        <v>45922.66667</v>
      </c>
      <c r="N433" s="1">
        <f>IFERROR(__xludf.DUMMYFUNCTION("""COMPUTED_VALUE"""),1.0348532E7)</f>
        <v>10348532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IFERROR(__xludf.DUMMYFUNCTION("""COMPUTED_VALUE"""),2119.53)</f>
        <v>2119.53</v>
      </c>
      <c r="D434" s="2">
        <f>IFERROR(__xludf.DUMMYFUNCTION("""COMPUTED_VALUE"""),45923.66666666667)</f>
        <v>45923.66667</v>
      </c>
      <c r="E434" s="1">
        <f>IFERROR(__xludf.DUMMYFUNCTION("""COMPUTED_VALUE"""),2119.99)</f>
        <v>2119.99</v>
      </c>
      <c r="G434" s="2">
        <f>IFERROR(__xludf.DUMMYFUNCTION("""COMPUTED_VALUE"""),45923.66666666667)</f>
        <v>45923.66667</v>
      </c>
      <c r="H434" s="1">
        <f>IFERROR(__xludf.DUMMYFUNCTION("""COMPUTED_VALUE"""),2074.24)</f>
        <v>2074.24</v>
      </c>
      <c r="J434" s="2">
        <f>IFERROR(__xludf.DUMMYFUNCTION("""COMPUTED_VALUE"""),45923.66666666667)</f>
        <v>45923.66667</v>
      </c>
      <c r="K434" s="1">
        <f>IFERROR(__xludf.DUMMYFUNCTION("""COMPUTED_VALUE"""),2081.57)</f>
        <v>2081.57</v>
      </c>
      <c r="M434" s="2">
        <f>IFERROR(__xludf.DUMMYFUNCTION("""COMPUTED_VALUE"""),45923.66666666667)</f>
        <v>45923.66667</v>
      </c>
      <c r="N434" s="1">
        <f>IFERROR(__xludf.DUMMYFUNCTION("""COMPUTED_VALUE"""),1.0245826E7)</f>
        <v>10245826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IFERROR(__xludf.DUMMYFUNCTION("""COMPUTED_VALUE"""),2106.11)</f>
        <v>2106.11</v>
      </c>
      <c r="D435" s="2">
        <f>IFERROR(__xludf.DUMMYFUNCTION("""COMPUTED_VALUE"""),45924.66666666667)</f>
        <v>45924.66667</v>
      </c>
      <c r="E435" s="1">
        <f>IFERROR(__xludf.DUMMYFUNCTION("""COMPUTED_VALUE"""),2123.94)</f>
        <v>2123.94</v>
      </c>
      <c r="G435" s="2">
        <f>IFERROR(__xludf.DUMMYFUNCTION("""COMPUTED_VALUE"""),45924.66666666667)</f>
        <v>45924.66667</v>
      </c>
      <c r="H435" s="1">
        <f>IFERROR(__xludf.DUMMYFUNCTION("""COMPUTED_VALUE"""),2075.12)</f>
        <v>2075.12</v>
      </c>
      <c r="J435" s="2">
        <f>IFERROR(__xludf.DUMMYFUNCTION("""COMPUTED_VALUE"""),45924.66666666667)</f>
        <v>45924.66667</v>
      </c>
      <c r="K435" s="1">
        <f>IFERROR(__xludf.DUMMYFUNCTION("""COMPUTED_VALUE"""),2083.51)</f>
        <v>2083.51</v>
      </c>
      <c r="M435" s="2">
        <f>IFERROR(__xludf.DUMMYFUNCTION("""COMPUTED_VALUE"""),45924.66666666667)</f>
        <v>45924.66667</v>
      </c>
      <c r="N435" s="1">
        <f>IFERROR(__xludf.DUMMYFUNCTION("""COMPUTED_VALUE"""),1.2098707E7)</f>
        <v>12098707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IFERROR(__xludf.DUMMYFUNCTION("""COMPUTED_VALUE"""),2074.8)</f>
        <v>2074.8</v>
      </c>
      <c r="D436" s="2">
        <f>IFERROR(__xludf.DUMMYFUNCTION("""COMPUTED_VALUE"""),45925.66666666667)</f>
        <v>45925.66667</v>
      </c>
      <c r="E436" s="1">
        <f>IFERROR(__xludf.DUMMYFUNCTION("""COMPUTED_VALUE"""),2079.02)</f>
        <v>2079.02</v>
      </c>
      <c r="G436" s="2">
        <f>IFERROR(__xludf.DUMMYFUNCTION("""COMPUTED_VALUE"""),45925.66666666667)</f>
        <v>45925.66667</v>
      </c>
      <c r="H436" s="1">
        <f>IFERROR(__xludf.DUMMYFUNCTION("""COMPUTED_VALUE"""),2021.25)</f>
        <v>2021.25</v>
      </c>
      <c r="J436" s="2">
        <f>IFERROR(__xludf.DUMMYFUNCTION("""COMPUTED_VALUE"""),45925.66666666667)</f>
        <v>45925.66667</v>
      </c>
      <c r="K436" s="1">
        <f>IFERROR(__xludf.DUMMYFUNCTION("""COMPUTED_VALUE"""),2066.51)</f>
        <v>2066.51</v>
      </c>
      <c r="M436" s="2">
        <f>IFERROR(__xludf.DUMMYFUNCTION("""COMPUTED_VALUE"""),45925.66666666667)</f>
        <v>45925.66667</v>
      </c>
      <c r="N436" s="1">
        <f>IFERROR(__xludf.DUMMYFUNCTION("""COMPUTED_VALUE"""),1.3222839E7)</f>
        <v>13222839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IFERROR(__xludf.DUMMYFUNCTION("""COMPUTED_VALUE"""),2067.07)</f>
        <v>2067.07</v>
      </c>
      <c r="D437" s="2">
        <f>IFERROR(__xludf.DUMMYFUNCTION("""COMPUTED_VALUE"""),45926.66666666667)</f>
        <v>45926.66667</v>
      </c>
      <c r="E437" s="1">
        <f>IFERROR(__xludf.DUMMYFUNCTION("""COMPUTED_VALUE"""),2107.59)</f>
        <v>2107.59</v>
      </c>
      <c r="G437" s="2">
        <f>IFERROR(__xludf.DUMMYFUNCTION("""COMPUTED_VALUE"""),45926.66666666667)</f>
        <v>45926.66667</v>
      </c>
      <c r="H437" s="1">
        <f>IFERROR(__xludf.DUMMYFUNCTION("""COMPUTED_VALUE"""),2067.07)</f>
        <v>2067.07</v>
      </c>
      <c r="J437" s="2">
        <f>IFERROR(__xludf.DUMMYFUNCTION("""COMPUTED_VALUE"""),45926.66666666667)</f>
        <v>45926.66667</v>
      </c>
      <c r="K437" s="1">
        <f>IFERROR(__xludf.DUMMYFUNCTION("""COMPUTED_VALUE"""),2102.18)</f>
        <v>2102.18</v>
      </c>
      <c r="M437" s="2">
        <f>IFERROR(__xludf.DUMMYFUNCTION("""COMPUTED_VALUE"""),45926.66666666667)</f>
        <v>45926.66667</v>
      </c>
      <c r="N437" s="1">
        <f>IFERROR(__xludf.DUMMYFUNCTION("""COMPUTED_VALUE"""),9328893.0)</f>
        <v>9328893</v>
      </c>
    </row>
  </sheetData>
  <drawing r:id="rId1"/>
</worksheet>
</file>