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IFERROR(__xludf.DUMMYFUNCTION("GOOGLEFINANCE(""DJUSID"",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IFERROR(__xludf.DUMMYFUNCTION("GOOGLEFINANCE(""DJUSID"",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IFERROR(__xludf.DUMMYFUNCTION("GOOGLEFINANCE(""DJUSID"",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IFERROR(__xludf.DUMMYFUNCTION("GOOGLEFINANCE(""DJUSID"",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IFERROR(__xludf.DUMMYFUNCTION("GOOGLEFINANCE(""DJUSID"",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IFERROR(__xludf.DUMMYFUNCTION("""COMPUTED_VALUE"""),666.99)</f>
        <v>666.99</v>
      </c>
      <c r="D2" s="2">
        <f>IFERROR(__xludf.DUMMYFUNCTION("""COMPUTED_VALUE"""),45293.66666666667)</f>
        <v>45293.66667</v>
      </c>
      <c r="E2" s="1">
        <f>IFERROR(__xludf.DUMMYFUNCTION("""COMPUTED_VALUE"""),670.86)</f>
        <v>670.86</v>
      </c>
      <c r="G2" s="2">
        <f>IFERROR(__xludf.DUMMYFUNCTION("""COMPUTED_VALUE"""),45293.66666666667)</f>
        <v>45293.66667</v>
      </c>
      <c r="H2" s="1">
        <f>IFERROR(__xludf.DUMMYFUNCTION("""COMPUTED_VALUE"""),662.98)</f>
        <v>662.98</v>
      </c>
      <c r="J2" s="2">
        <f>IFERROR(__xludf.DUMMYFUNCTION("""COMPUTED_VALUE"""),45293.66666666667)</f>
        <v>45293.66667</v>
      </c>
      <c r="K2" s="1">
        <f>IFERROR(__xludf.DUMMYFUNCTION("""COMPUTED_VALUE"""),665.06)</f>
        <v>665.06</v>
      </c>
      <c r="M2" s="2">
        <f>IFERROR(__xludf.DUMMYFUNCTION("""COMPUTED_VALUE"""),45293.66666666667)</f>
        <v>45293.66667</v>
      </c>
      <c r="N2" s="1">
        <f>IFERROR(__xludf.DUMMYFUNCTION("""COMPUTED_VALUE"""),1.0050248E7)</f>
        <v>10050248</v>
      </c>
    </row>
    <row r="3">
      <c r="A3" s="2">
        <f>IFERROR(__xludf.DUMMYFUNCTION("""COMPUTED_VALUE"""),45294.66666666667)</f>
        <v>45294.66667</v>
      </c>
      <c r="B3" s="1">
        <f>IFERROR(__xludf.DUMMYFUNCTION("""COMPUTED_VALUE"""),665.06)</f>
        <v>665.06</v>
      </c>
      <c r="D3" s="2">
        <f>IFERROR(__xludf.DUMMYFUNCTION("""COMPUTED_VALUE"""),45294.66666666667)</f>
        <v>45294.66667</v>
      </c>
      <c r="E3" s="1">
        <f>IFERROR(__xludf.DUMMYFUNCTION("""COMPUTED_VALUE"""),665.06)</f>
        <v>665.06</v>
      </c>
      <c r="G3" s="2">
        <f>IFERROR(__xludf.DUMMYFUNCTION("""COMPUTED_VALUE"""),45294.66666666667)</f>
        <v>45294.66667</v>
      </c>
      <c r="H3" s="1">
        <f>IFERROR(__xludf.DUMMYFUNCTION("""COMPUTED_VALUE"""),652.7)</f>
        <v>652.7</v>
      </c>
      <c r="J3" s="2">
        <f>IFERROR(__xludf.DUMMYFUNCTION("""COMPUTED_VALUE"""),45294.66666666667)</f>
        <v>45294.66667</v>
      </c>
      <c r="K3" s="1">
        <f>IFERROR(__xludf.DUMMYFUNCTION("""COMPUTED_VALUE"""),652.72)</f>
        <v>652.72</v>
      </c>
      <c r="M3" s="2">
        <f>IFERROR(__xludf.DUMMYFUNCTION("""COMPUTED_VALUE"""),45294.66666666667)</f>
        <v>45294.66667</v>
      </c>
      <c r="N3" s="1">
        <f>IFERROR(__xludf.DUMMYFUNCTION("""COMPUTED_VALUE"""),1.0395287E7)</f>
        <v>10395287</v>
      </c>
    </row>
    <row r="4">
      <c r="A4" s="2">
        <f>IFERROR(__xludf.DUMMYFUNCTION("""COMPUTED_VALUE"""),45295.66666666667)</f>
        <v>45295.66667</v>
      </c>
      <c r="B4" s="1">
        <f>IFERROR(__xludf.DUMMYFUNCTION("""COMPUTED_VALUE"""),653.24)</f>
        <v>653.24</v>
      </c>
      <c r="D4" s="2">
        <f>IFERROR(__xludf.DUMMYFUNCTION("""COMPUTED_VALUE"""),45295.66666666667)</f>
        <v>45295.66667</v>
      </c>
      <c r="E4" s="1">
        <f>IFERROR(__xludf.DUMMYFUNCTION("""COMPUTED_VALUE"""),659.55)</f>
        <v>659.55</v>
      </c>
      <c r="G4" s="2">
        <f>IFERROR(__xludf.DUMMYFUNCTION("""COMPUTED_VALUE"""),45295.66666666667)</f>
        <v>45295.66667</v>
      </c>
      <c r="H4" s="1">
        <f>IFERROR(__xludf.DUMMYFUNCTION("""COMPUTED_VALUE"""),652.51)</f>
        <v>652.51</v>
      </c>
      <c r="J4" s="2">
        <f>IFERROR(__xludf.DUMMYFUNCTION("""COMPUTED_VALUE"""),45295.66666666667)</f>
        <v>45295.66667</v>
      </c>
      <c r="K4" s="1">
        <f>IFERROR(__xludf.DUMMYFUNCTION("""COMPUTED_VALUE"""),654.92)</f>
        <v>654.92</v>
      </c>
      <c r="M4" s="2">
        <f>IFERROR(__xludf.DUMMYFUNCTION("""COMPUTED_VALUE"""),45295.66666666667)</f>
        <v>45295.66667</v>
      </c>
      <c r="N4" s="1">
        <f>IFERROR(__xludf.DUMMYFUNCTION("""COMPUTED_VALUE"""),8798764.0)</f>
        <v>8798764</v>
      </c>
    </row>
    <row r="5">
      <c r="A5" s="2">
        <f>IFERROR(__xludf.DUMMYFUNCTION("""COMPUTED_VALUE"""),45296.66666666667)</f>
        <v>45296.66667</v>
      </c>
      <c r="B5" s="1">
        <f>IFERROR(__xludf.DUMMYFUNCTION("""COMPUTED_VALUE"""),653.95)</f>
        <v>653.95</v>
      </c>
      <c r="D5" s="2">
        <f>IFERROR(__xludf.DUMMYFUNCTION("""COMPUTED_VALUE"""),45296.66666666667)</f>
        <v>45296.66667</v>
      </c>
      <c r="E5" s="1">
        <f>IFERROR(__xludf.DUMMYFUNCTION("""COMPUTED_VALUE"""),658.17)</f>
        <v>658.17</v>
      </c>
      <c r="G5" s="2">
        <f>IFERROR(__xludf.DUMMYFUNCTION("""COMPUTED_VALUE"""),45296.66666666667)</f>
        <v>45296.66667</v>
      </c>
      <c r="H5" s="1">
        <f>IFERROR(__xludf.DUMMYFUNCTION("""COMPUTED_VALUE"""),652.75)</f>
        <v>652.75</v>
      </c>
      <c r="J5" s="2">
        <f>IFERROR(__xludf.DUMMYFUNCTION("""COMPUTED_VALUE"""),45296.66666666667)</f>
        <v>45296.66667</v>
      </c>
      <c r="K5" s="1">
        <f>IFERROR(__xludf.DUMMYFUNCTION("""COMPUTED_VALUE"""),657.1)</f>
        <v>657.1</v>
      </c>
      <c r="M5" s="2">
        <f>IFERROR(__xludf.DUMMYFUNCTION("""COMPUTED_VALUE"""),45296.66666666667)</f>
        <v>45296.66667</v>
      </c>
      <c r="N5" s="1">
        <f>IFERROR(__xludf.DUMMYFUNCTION("""COMPUTED_VALUE"""),7690319.0)</f>
        <v>7690319</v>
      </c>
    </row>
    <row r="6">
      <c r="A6" s="2">
        <f>IFERROR(__xludf.DUMMYFUNCTION("""COMPUTED_VALUE"""),45299.66666666667)</f>
        <v>45299.66667</v>
      </c>
      <c r="B6" s="1">
        <f>IFERROR(__xludf.DUMMYFUNCTION("""COMPUTED_VALUE"""),656.57)</f>
        <v>656.57</v>
      </c>
      <c r="D6" s="2">
        <f>IFERROR(__xludf.DUMMYFUNCTION("""COMPUTED_VALUE"""),45299.66666666667)</f>
        <v>45299.66667</v>
      </c>
      <c r="E6" s="1">
        <f>IFERROR(__xludf.DUMMYFUNCTION("""COMPUTED_VALUE"""),660.59)</f>
        <v>660.59</v>
      </c>
      <c r="G6" s="2">
        <f>IFERROR(__xludf.DUMMYFUNCTION("""COMPUTED_VALUE"""),45299.66666666667)</f>
        <v>45299.66667</v>
      </c>
      <c r="H6" s="1">
        <f>IFERROR(__xludf.DUMMYFUNCTION("""COMPUTED_VALUE"""),649.25)</f>
        <v>649.25</v>
      </c>
      <c r="J6" s="2">
        <f>IFERROR(__xludf.DUMMYFUNCTION("""COMPUTED_VALUE"""),45299.66666666667)</f>
        <v>45299.66667</v>
      </c>
      <c r="K6" s="1">
        <f>IFERROR(__xludf.DUMMYFUNCTION("""COMPUTED_VALUE"""),660.55)</f>
        <v>660.55</v>
      </c>
      <c r="M6" s="2">
        <f>IFERROR(__xludf.DUMMYFUNCTION("""COMPUTED_VALUE"""),45299.66666666667)</f>
        <v>45299.66667</v>
      </c>
      <c r="N6" s="1">
        <f>IFERROR(__xludf.DUMMYFUNCTION("""COMPUTED_VALUE"""),1.1661053E7)</f>
        <v>11661053</v>
      </c>
    </row>
    <row r="7">
      <c r="A7" s="2">
        <f>IFERROR(__xludf.DUMMYFUNCTION("""COMPUTED_VALUE"""),45300.66666666667)</f>
        <v>45300.66667</v>
      </c>
      <c r="B7" s="1">
        <f>IFERROR(__xludf.DUMMYFUNCTION("""COMPUTED_VALUE"""),657.15)</f>
        <v>657.15</v>
      </c>
      <c r="D7" s="2">
        <f>IFERROR(__xludf.DUMMYFUNCTION("""COMPUTED_VALUE"""),45300.66666666667)</f>
        <v>45300.66667</v>
      </c>
      <c r="E7" s="1">
        <f>IFERROR(__xludf.DUMMYFUNCTION("""COMPUTED_VALUE"""),660.55)</f>
        <v>660.55</v>
      </c>
      <c r="G7" s="2">
        <f>IFERROR(__xludf.DUMMYFUNCTION("""COMPUTED_VALUE"""),45300.66666666667)</f>
        <v>45300.66667</v>
      </c>
      <c r="H7" s="1">
        <f>IFERROR(__xludf.DUMMYFUNCTION("""COMPUTED_VALUE"""),652.48)</f>
        <v>652.48</v>
      </c>
      <c r="J7" s="2">
        <f>IFERROR(__xludf.DUMMYFUNCTION("""COMPUTED_VALUE"""),45300.66666666667)</f>
        <v>45300.66667</v>
      </c>
      <c r="K7" s="1">
        <f>IFERROR(__xludf.DUMMYFUNCTION("""COMPUTED_VALUE"""),660.55)</f>
        <v>660.55</v>
      </c>
      <c r="M7" s="2">
        <f>IFERROR(__xludf.DUMMYFUNCTION("""COMPUTED_VALUE"""),45300.66666666667)</f>
        <v>45300.66667</v>
      </c>
      <c r="N7" s="1">
        <f>IFERROR(__xludf.DUMMYFUNCTION("""COMPUTED_VALUE"""),9382043.0)</f>
        <v>9382043</v>
      </c>
    </row>
    <row r="8">
      <c r="A8" s="2">
        <f>IFERROR(__xludf.DUMMYFUNCTION("""COMPUTED_VALUE"""),45301.66666666667)</f>
        <v>45301.66667</v>
      </c>
      <c r="B8" s="1">
        <f>IFERROR(__xludf.DUMMYFUNCTION("""COMPUTED_VALUE"""),659.53)</f>
        <v>659.53</v>
      </c>
      <c r="D8" s="2">
        <f>IFERROR(__xludf.DUMMYFUNCTION("""COMPUTED_VALUE"""),45301.66666666667)</f>
        <v>45301.66667</v>
      </c>
      <c r="E8" s="1">
        <f>IFERROR(__xludf.DUMMYFUNCTION("""COMPUTED_VALUE"""),664.04)</f>
        <v>664.04</v>
      </c>
      <c r="G8" s="2">
        <f>IFERROR(__xludf.DUMMYFUNCTION("""COMPUTED_VALUE"""),45301.66666666667)</f>
        <v>45301.66667</v>
      </c>
      <c r="H8" s="1">
        <f>IFERROR(__xludf.DUMMYFUNCTION("""COMPUTED_VALUE"""),658.18)</f>
        <v>658.18</v>
      </c>
      <c r="J8" s="2">
        <f>IFERROR(__xludf.DUMMYFUNCTION("""COMPUTED_VALUE"""),45301.66666666667)</f>
        <v>45301.66667</v>
      </c>
      <c r="K8" s="1">
        <f>IFERROR(__xludf.DUMMYFUNCTION("""COMPUTED_VALUE"""),662.66)</f>
        <v>662.66</v>
      </c>
      <c r="M8" s="2">
        <f>IFERROR(__xludf.DUMMYFUNCTION("""COMPUTED_VALUE"""),45301.66666666667)</f>
        <v>45301.66667</v>
      </c>
      <c r="N8" s="1">
        <f>IFERROR(__xludf.DUMMYFUNCTION("""COMPUTED_VALUE"""),8015687.0)</f>
        <v>8015687</v>
      </c>
    </row>
    <row r="9">
      <c r="A9" s="2">
        <f>IFERROR(__xludf.DUMMYFUNCTION("""COMPUTED_VALUE"""),45302.66666666667)</f>
        <v>45302.66667</v>
      </c>
      <c r="B9" s="1">
        <f>IFERROR(__xludf.DUMMYFUNCTION("""COMPUTED_VALUE"""),662.66)</f>
        <v>662.66</v>
      </c>
      <c r="D9" s="2">
        <f>IFERROR(__xludf.DUMMYFUNCTION("""COMPUTED_VALUE"""),45302.66666666667)</f>
        <v>45302.66667</v>
      </c>
      <c r="E9" s="1">
        <f>IFERROR(__xludf.DUMMYFUNCTION("""COMPUTED_VALUE"""),664.09)</f>
        <v>664.09</v>
      </c>
      <c r="G9" s="2">
        <f>IFERROR(__xludf.DUMMYFUNCTION("""COMPUTED_VALUE"""),45302.66666666667)</f>
        <v>45302.66667</v>
      </c>
      <c r="H9" s="1">
        <f>IFERROR(__xludf.DUMMYFUNCTION("""COMPUTED_VALUE"""),654.54)</f>
        <v>654.54</v>
      </c>
      <c r="J9" s="2">
        <f>IFERROR(__xludf.DUMMYFUNCTION("""COMPUTED_VALUE"""),45302.66666666667)</f>
        <v>45302.66667</v>
      </c>
      <c r="K9" s="1">
        <f>IFERROR(__xludf.DUMMYFUNCTION("""COMPUTED_VALUE"""),662.67)</f>
        <v>662.67</v>
      </c>
      <c r="M9" s="2">
        <f>IFERROR(__xludf.DUMMYFUNCTION("""COMPUTED_VALUE"""),45302.66666666667)</f>
        <v>45302.66667</v>
      </c>
      <c r="N9" s="1">
        <f>IFERROR(__xludf.DUMMYFUNCTION("""COMPUTED_VALUE"""),8626164.0)</f>
        <v>8626164</v>
      </c>
    </row>
    <row r="10">
      <c r="A10" s="2">
        <f>IFERROR(__xludf.DUMMYFUNCTION("""COMPUTED_VALUE"""),45303.66666666667)</f>
        <v>45303.66667</v>
      </c>
      <c r="B10" s="1">
        <f>IFERROR(__xludf.DUMMYFUNCTION("""COMPUTED_VALUE"""),664.91)</f>
        <v>664.91</v>
      </c>
      <c r="D10" s="2">
        <f>IFERROR(__xludf.DUMMYFUNCTION("""COMPUTED_VALUE"""),45303.66666666667)</f>
        <v>45303.66667</v>
      </c>
      <c r="E10" s="1">
        <f>IFERROR(__xludf.DUMMYFUNCTION("""COMPUTED_VALUE"""),668.41)</f>
        <v>668.41</v>
      </c>
      <c r="G10" s="2">
        <f>IFERROR(__xludf.DUMMYFUNCTION("""COMPUTED_VALUE"""),45303.66666666667)</f>
        <v>45303.66667</v>
      </c>
      <c r="H10" s="1">
        <f>IFERROR(__xludf.DUMMYFUNCTION("""COMPUTED_VALUE"""),659.36)</f>
        <v>659.36</v>
      </c>
      <c r="J10" s="2">
        <f>IFERROR(__xludf.DUMMYFUNCTION("""COMPUTED_VALUE"""),45303.66666666667)</f>
        <v>45303.66667</v>
      </c>
      <c r="K10" s="1">
        <f>IFERROR(__xludf.DUMMYFUNCTION("""COMPUTED_VALUE"""),660.96)</f>
        <v>660.96</v>
      </c>
      <c r="M10" s="2">
        <f>IFERROR(__xludf.DUMMYFUNCTION("""COMPUTED_VALUE"""),45303.66666666667)</f>
        <v>45303.66667</v>
      </c>
      <c r="N10" s="1">
        <f>IFERROR(__xludf.DUMMYFUNCTION("""COMPUTED_VALUE"""),9848401.0)</f>
        <v>9848401</v>
      </c>
    </row>
    <row r="11">
      <c r="A11" s="2">
        <f>IFERROR(__xludf.DUMMYFUNCTION("""COMPUTED_VALUE"""),45307.66666666667)</f>
        <v>45307.66667</v>
      </c>
      <c r="B11" s="1">
        <f>IFERROR(__xludf.DUMMYFUNCTION("""COMPUTED_VALUE"""),660.41)</f>
        <v>660.41</v>
      </c>
      <c r="D11" s="2">
        <f>IFERROR(__xludf.DUMMYFUNCTION("""COMPUTED_VALUE"""),45307.66666666667)</f>
        <v>45307.66667</v>
      </c>
      <c r="E11" s="1">
        <f>IFERROR(__xludf.DUMMYFUNCTION("""COMPUTED_VALUE"""),660.84)</f>
        <v>660.84</v>
      </c>
      <c r="G11" s="2">
        <f>IFERROR(__xludf.DUMMYFUNCTION("""COMPUTED_VALUE"""),45307.66666666667)</f>
        <v>45307.66667</v>
      </c>
      <c r="H11" s="1">
        <f>IFERROR(__xludf.DUMMYFUNCTION("""COMPUTED_VALUE"""),650.02)</f>
        <v>650.02</v>
      </c>
      <c r="J11" s="2">
        <f>IFERROR(__xludf.DUMMYFUNCTION("""COMPUTED_VALUE"""),45307.66666666667)</f>
        <v>45307.66667</v>
      </c>
      <c r="K11" s="1">
        <f>IFERROR(__xludf.DUMMYFUNCTION("""COMPUTED_VALUE"""),652.16)</f>
        <v>652.16</v>
      </c>
      <c r="M11" s="2">
        <f>IFERROR(__xludf.DUMMYFUNCTION("""COMPUTED_VALUE"""),45307.66666666667)</f>
        <v>45307.66667</v>
      </c>
      <c r="N11" s="1">
        <f>IFERROR(__xludf.DUMMYFUNCTION("""COMPUTED_VALUE"""),1.1575151E7)</f>
        <v>11575151</v>
      </c>
    </row>
    <row r="12">
      <c r="A12" s="2">
        <f>IFERROR(__xludf.DUMMYFUNCTION("""COMPUTED_VALUE"""),45308.66666666667)</f>
        <v>45308.66667</v>
      </c>
      <c r="B12" s="1">
        <f>IFERROR(__xludf.DUMMYFUNCTION("""COMPUTED_VALUE"""),650.97)</f>
        <v>650.97</v>
      </c>
      <c r="D12" s="2">
        <f>IFERROR(__xludf.DUMMYFUNCTION("""COMPUTED_VALUE"""),45308.66666666667)</f>
        <v>45308.66667</v>
      </c>
      <c r="E12" s="1">
        <f>IFERROR(__xludf.DUMMYFUNCTION("""COMPUTED_VALUE"""),653.25)</f>
        <v>653.25</v>
      </c>
      <c r="G12" s="2">
        <f>IFERROR(__xludf.DUMMYFUNCTION("""COMPUTED_VALUE"""),45308.66666666667)</f>
        <v>45308.66667</v>
      </c>
      <c r="H12" s="1">
        <f>IFERROR(__xludf.DUMMYFUNCTION("""COMPUTED_VALUE"""),645.75)</f>
        <v>645.75</v>
      </c>
      <c r="J12" s="2">
        <f>IFERROR(__xludf.DUMMYFUNCTION("""COMPUTED_VALUE"""),45308.66666666667)</f>
        <v>45308.66667</v>
      </c>
      <c r="K12" s="1">
        <f>IFERROR(__xludf.DUMMYFUNCTION("""COMPUTED_VALUE"""),648.34)</f>
        <v>648.34</v>
      </c>
      <c r="M12" s="2">
        <f>IFERROR(__xludf.DUMMYFUNCTION("""COMPUTED_VALUE"""),45308.66666666667)</f>
        <v>45308.66667</v>
      </c>
      <c r="N12" s="1">
        <f>IFERROR(__xludf.DUMMYFUNCTION("""COMPUTED_VALUE"""),9164030.0)</f>
        <v>9164030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IFERROR(__xludf.DUMMYFUNCTION("""COMPUTED_VALUE"""),648.68)</f>
        <v>648.68</v>
      </c>
      <c r="D13" s="2">
        <f>IFERROR(__xludf.DUMMYFUNCTION("""COMPUTED_VALUE"""),45309.66666666667)</f>
        <v>45309.66667</v>
      </c>
      <c r="E13" s="1">
        <f>IFERROR(__xludf.DUMMYFUNCTION("""COMPUTED_VALUE"""),656.1)</f>
        <v>656.1</v>
      </c>
      <c r="G13" s="2">
        <f>IFERROR(__xludf.DUMMYFUNCTION("""COMPUTED_VALUE"""),45309.66666666667)</f>
        <v>45309.66667</v>
      </c>
      <c r="H13" s="1">
        <f>IFERROR(__xludf.DUMMYFUNCTION("""COMPUTED_VALUE"""),647.23)</f>
        <v>647.23</v>
      </c>
      <c r="J13" s="2">
        <f>IFERROR(__xludf.DUMMYFUNCTION("""COMPUTED_VALUE"""),45309.66666666667)</f>
        <v>45309.66667</v>
      </c>
      <c r="K13" s="1">
        <f>IFERROR(__xludf.DUMMYFUNCTION("""COMPUTED_VALUE"""),655.18)</f>
        <v>655.18</v>
      </c>
      <c r="M13" s="2">
        <f>IFERROR(__xludf.DUMMYFUNCTION("""COMPUTED_VALUE"""),45309.66666666667)</f>
        <v>45309.66667</v>
      </c>
      <c r="N13" s="1">
        <f>IFERROR(__xludf.DUMMYFUNCTION("""COMPUTED_VALUE"""),1.0290476E7)</f>
        <v>10290476</v>
      </c>
    </row>
    <row r="14">
      <c r="A14" s="2">
        <f>IFERROR(__xludf.DUMMYFUNCTION("""COMPUTED_VALUE"""),45310.66666666667)</f>
        <v>45310.66667</v>
      </c>
      <c r="B14" s="1">
        <f>IFERROR(__xludf.DUMMYFUNCTION("""COMPUTED_VALUE"""),655.71)</f>
        <v>655.71</v>
      </c>
      <c r="D14" s="2">
        <f>IFERROR(__xludf.DUMMYFUNCTION("""COMPUTED_VALUE"""),45310.66666666667)</f>
        <v>45310.66667</v>
      </c>
      <c r="E14" s="1">
        <f>IFERROR(__xludf.DUMMYFUNCTION("""COMPUTED_VALUE"""),661.52)</f>
        <v>661.52</v>
      </c>
      <c r="G14" s="2">
        <f>IFERROR(__xludf.DUMMYFUNCTION("""COMPUTED_VALUE"""),45310.66666666667)</f>
        <v>45310.66667</v>
      </c>
      <c r="H14" s="1">
        <f>IFERROR(__xludf.DUMMYFUNCTION("""COMPUTED_VALUE"""),650.53)</f>
        <v>650.53</v>
      </c>
      <c r="J14" s="2">
        <f>IFERROR(__xludf.DUMMYFUNCTION("""COMPUTED_VALUE"""),45310.66666666667)</f>
        <v>45310.66667</v>
      </c>
      <c r="K14" s="1">
        <f>IFERROR(__xludf.DUMMYFUNCTION("""COMPUTED_VALUE"""),660.19)</f>
        <v>660.19</v>
      </c>
      <c r="M14" s="2">
        <f>IFERROR(__xludf.DUMMYFUNCTION("""COMPUTED_VALUE"""),45310.66666666667)</f>
        <v>45310.66667</v>
      </c>
      <c r="N14" s="1">
        <f>IFERROR(__xludf.DUMMYFUNCTION("""COMPUTED_VALUE"""),1.1269503E7)</f>
        <v>11269503</v>
      </c>
    </row>
    <row r="15">
      <c r="A15" s="2">
        <f>IFERROR(__xludf.DUMMYFUNCTION("""COMPUTED_VALUE"""),45313.66666666667)</f>
        <v>45313.66667</v>
      </c>
      <c r="B15" s="1">
        <f>IFERROR(__xludf.DUMMYFUNCTION("""COMPUTED_VALUE"""),660.19)</f>
        <v>660.19</v>
      </c>
      <c r="D15" s="2">
        <f>IFERROR(__xludf.DUMMYFUNCTION("""COMPUTED_VALUE"""),45313.66666666667)</f>
        <v>45313.66667</v>
      </c>
      <c r="E15" s="1">
        <f>IFERROR(__xludf.DUMMYFUNCTION("""COMPUTED_VALUE"""),670.56)</f>
        <v>670.56</v>
      </c>
      <c r="G15" s="2">
        <f>IFERROR(__xludf.DUMMYFUNCTION("""COMPUTED_VALUE"""),45313.66666666667)</f>
        <v>45313.66667</v>
      </c>
      <c r="H15" s="1">
        <f>IFERROR(__xludf.DUMMYFUNCTION("""COMPUTED_VALUE"""),660.19)</f>
        <v>660.19</v>
      </c>
      <c r="J15" s="2">
        <f>IFERROR(__xludf.DUMMYFUNCTION("""COMPUTED_VALUE"""),45313.66666666667)</f>
        <v>45313.66667</v>
      </c>
      <c r="K15" s="1">
        <f>IFERROR(__xludf.DUMMYFUNCTION("""COMPUTED_VALUE"""),663.88)</f>
        <v>663.88</v>
      </c>
      <c r="M15" s="2">
        <f>IFERROR(__xludf.DUMMYFUNCTION("""COMPUTED_VALUE"""),45313.66666666667)</f>
        <v>45313.66667</v>
      </c>
      <c r="N15" s="1">
        <f>IFERROR(__xludf.DUMMYFUNCTION("""COMPUTED_VALUE"""),1.6503861E7)</f>
        <v>16503861</v>
      </c>
    </row>
    <row r="16">
      <c r="A16" s="2">
        <f>IFERROR(__xludf.DUMMYFUNCTION("""COMPUTED_VALUE"""),45314.66666666667)</f>
        <v>45314.66667</v>
      </c>
      <c r="B16" s="1">
        <f>IFERROR(__xludf.DUMMYFUNCTION("""COMPUTED_VALUE"""),648.83)</f>
        <v>648.83</v>
      </c>
      <c r="D16" s="2">
        <f>IFERROR(__xludf.DUMMYFUNCTION("""COMPUTED_VALUE"""),45314.66666666667)</f>
        <v>45314.66667</v>
      </c>
      <c r="E16" s="1">
        <f>IFERROR(__xludf.DUMMYFUNCTION("""COMPUTED_VALUE"""),654.31)</f>
        <v>654.31</v>
      </c>
      <c r="G16" s="2">
        <f>IFERROR(__xludf.DUMMYFUNCTION("""COMPUTED_VALUE"""),45314.66666666667)</f>
        <v>45314.66667</v>
      </c>
      <c r="H16" s="1">
        <f>IFERROR(__xludf.DUMMYFUNCTION("""COMPUTED_VALUE"""),643.75)</f>
        <v>643.75</v>
      </c>
      <c r="J16" s="2">
        <f>IFERROR(__xludf.DUMMYFUNCTION("""COMPUTED_VALUE"""),45314.66666666667)</f>
        <v>45314.66667</v>
      </c>
      <c r="K16" s="1">
        <f>IFERROR(__xludf.DUMMYFUNCTION("""COMPUTED_VALUE"""),650.55)</f>
        <v>650.55</v>
      </c>
      <c r="M16" s="2">
        <f>IFERROR(__xludf.DUMMYFUNCTION("""COMPUTED_VALUE"""),45314.66666666667)</f>
        <v>45314.66667</v>
      </c>
      <c r="N16" s="1">
        <f>IFERROR(__xludf.DUMMYFUNCTION("""COMPUTED_VALUE"""),3.9849831E7)</f>
        <v>39849831</v>
      </c>
    </row>
    <row r="17">
      <c r="A17" s="2">
        <f>IFERROR(__xludf.DUMMYFUNCTION("""COMPUTED_VALUE"""),45315.66666666667)</f>
        <v>45315.66667</v>
      </c>
      <c r="B17" s="1">
        <f>IFERROR(__xludf.DUMMYFUNCTION("""COMPUTED_VALUE"""),650.97)</f>
        <v>650.97</v>
      </c>
      <c r="D17" s="2">
        <f>IFERROR(__xludf.DUMMYFUNCTION("""COMPUTED_VALUE"""),45315.66666666667)</f>
        <v>45315.66667</v>
      </c>
      <c r="E17" s="1">
        <f>IFERROR(__xludf.DUMMYFUNCTION("""COMPUTED_VALUE"""),652.31)</f>
        <v>652.31</v>
      </c>
      <c r="G17" s="2">
        <f>IFERROR(__xludf.DUMMYFUNCTION("""COMPUTED_VALUE"""),45315.66666666667)</f>
        <v>45315.66667</v>
      </c>
      <c r="H17" s="1">
        <f>IFERROR(__xludf.DUMMYFUNCTION("""COMPUTED_VALUE"""),642.7)</f>
        <v>642.7</v>
      </c>
      <c r="J17" s="2">
        <f>IFERROR(__xludf.DUMMYFUNCTION("""COMPUTED_VALUE"""),45315.66666666667)</f>
        <v>45315.66667</v>
      </c>
      <c r="K17" s="1">
        <f>IFERROR(__xludf.DUMMYFUNCTION("""COMPUTED_VALUE"""),643.37)</f>
        <v>643.37</v>
      </c>
      <c r="M17" s="2">
        <f>IFERROR(__xludf.DUMMYFUNCTION("""COMPUTED_VALUE"""),45315.66666666667)</f>
        <v>45315.66667</v>
      </c>
      <c r="N17" s="1">
        <f>IFERROR(__xludf.DUMMYFUNCTION("""COMPUTED_VALUE"""),2.1354383E7)</f>
        <v>21354383</v>
      </c>
    </row>
    <row r="18">
      <c r="A18" s="2">
        <f>IFERROR(__xludf.DUMMYFUNCTION("""COMPUTED_VALUE"""),45316.66666666667)</f>
        <v>45316.66667</v>
      </c>
      <c r="B18" s="1">
        <f>IFERROR(__xludf.DUMMYFUNCTION("""COMPUTED_VALUE"""),647.34)</f>
        <v>647.34</v>
      </c>
      <c r="D18" s="2">
        <f>IFERROR(__xludf.DUMMYFUNCTION("""COMPUTED_VALUE"""),45316.66666666667)</f>
        <v>45316.66667</v>
      </c>
      <c r="E18" s="1">
        <f>IFERROR(__xludf.DUMMYFUNCTION("""COMPUTED_VALUE"""),653.78)</f>
        <v>653.78</v>
      </c>
      <c r="G18" s="2">
        <f>IFERROR(__xludf.DUMMYFUNCTION("""COMPUTED_VALUE"""),45316.66666666667)</f>
        <v>45316.66667</v>
      </c>
      <c r="H18" s="1">
        <f>IFERROR(__xludf.DUMMYFUNCTION("""COMPUTED_VALUE"""),647.15)</f>
        <v>647.15</v>
      </c>
      <c r="J18" s="2">
        <f>IFERROR(__xludf.DUMMYFUNCTION("""COMPUTED_VALUE"""),45316.66666666667)</f>
        <v>45316.66667</v>
      </c>
      <c r="K18" s="1">
        <f>IFERROR(__xludf.DUMMYFUNCTION("""COMPUTED_VALUE"""),649.88)</f>
        <v>649.88</v>
      </c>
      <c r="M18" s="2">
        <f>IFERROR(__xludf.DUMMYFUNCTION("""COMPUTED_VALUE"""),45316.66666666667)</f>
        <v>45316.66667</v>
      </c>
      <c r="N18" s="1">
        <f>IFERROR(__xludf.DUMMYFUNCTION("""COMPUTED_VALUE"""),1.3623767E7)</f>
        <v>13623767</v>
      </c>
    </row>
    <row r="19">
      <c r="A19" s="2">
        <f>IFERROR(__xludf.DUMMYFUNCTION("""COMPUTED_VALUE"""),45317.66666666667)</f>
        <v>45317.66667</v>
      </c>
      <c r="B19" s="1">
        <f>IFERROR(__xludf.DUMMYFUNCTION("""COMPUTED_VALUE"""),649.88)</f>
        <v>649.88</v>
      </c>
      <c r="D19" s="2">
        <f>IFERROR(__xludf.DUMMYFUNCTION("""COMPUTED_VALUE"""),45317.66666666667)</f>
        <v>45317.66667</v>
      </c>
      <c r="E19" s="1">
        <f>IFERROR(__xludf.DUMMYFUNCTION("""COMPUTED_VALUE"""),656.43)</f>
        <v>656.43</v>
      </c>
      <c r="G19" s="2">
        <f>IFERROR(__xludf.DUMMYFUNCTION("""COMPUTED_VALUE"""),45317.66666666667)</f>
        <v>45317.66667</v>
      </c>
      <c r="H19" s="1">
        <f>IFERROR(__xludf.DUMMYFUNCTION("""COMPUTED_VALUE"""),649.88)</f>
        <v>649.88</v>
      </c>
      <c r="J19" s="2">
        <f>IFERROR(__xludf.DUMMYFUNCTION("""COMPUTED_VALUE"""),45317.66666666667)</f>
        <v>45317.66667</v>
      </c>
      <c r="K19" s="1">
        <f>IFERROR(__xludf.DUMMYFUNCTION("""COMPUTED_VALUE"""),651.62)</f>
        <v>651.62</v>
      </c>
      <c r="M19" s="2">
        <f>IFERROR(__xludf.DUMMYFUNCTION("""COMPUTED_VALUE"""),45317.66666666667)</f>
        <v>45317.66667</v>
      </c>
      <c r="N19" s="1">
        <f>IFERROR(__xludf.DUMMYFUNCTION("""COMPUTED_VALUE"""),9391760.0)</f>
        <v>9391760</v>
      </c>
    </row>
    <row r="20">
      <c r="A20" s="2">
        <f>IFERROR(__xludf.DUMMYFUNCTION("""COMPUTED_VALUE"""),45320.66666666667)</f>
        <v>45320.66667</v>
      </c>
      <c r="B20" s="1">
        <f>IFERROR(__xludf.DUMMYFUNCTION("""COMPUTED_VALUE"""),651.14)</f>
        <v>651.14</v>
      </c>
      <c r="D20" s="2">
        <f>IFERROR(__xludf.DUMMYFUNCTION("""COMPUTED_VALUE"""),45320.66666666667)</f>
        <v>45320.66667</v>
      </c>
      <c r="E20" s="1">
        <f>IFERROR(__xludf.DUMMYFUNCTION("""COMPUTED_VALUE"""),653.68)</f>
        <v>653.68</v>
      </c>
      <c r="G20" s="2">
        <f>IFERROR(__xludf.DUMMYFUNCTION("""COMPUTED_VALUE"""),45320.66666666667)</f>
        <v>45320.66667</v>
      </c>
      <c r="H20" s="1">
        <f>IFERROR(__xludf.DUMMYFUNCTION("""COMPUTED_VALUE"""),647.22)</f>
        <v>647.22</v>
      </c>
      <c r="J20" s="2">
        <f>IFERROR(__xludf.DUMMYFUNCTION("""COMPUTED_VALUE"""),45320.66666666667)</f>
        <v>45320.66667</v>
      </c>
      <c r="K20" s="1">
        <f>IFERROR(__xludf.DUMMYFUNCTION("""COMPUTED_VALUE"""),653.48)</f>
        <v>653.48</v>
      </c>
      <c r="M20" s="2">
        <f>IFERROR(__xludf.DUMMYFUNCTION("""COMPUTED_VALUE"""),45320.66666666667)</f>
        <v>45320.66667</v>
      </c>
      <c r="N20" s="1">
        <f>IFERROR(__xludf.DUMMYFUNCTION("""COMPUTED_VALUE"""),1.0764462E7)</f>
        <v>10764462</v>
      </c>
    </row>
    <row r="21">
      <c r="A21" s="2">
        <f>IFERROR(__xludf.DUMMYFUNCTION("""COMPUTED_VALUE"""),45321.66666666667)</f>
        <v>45321.66667</v>
      </c>
      <c r="B21" s="1">
        <f>IFERROR(__xludf.DUMMYFUNCTION("""COMPUTED_VALUE"""),651.84)</f>
        <v>651.84</v>
      </c>
      <c r="D21" s="2">
        <f>IFERROR(__xludf.DUMMYFUNCTION("""COMPUTED_VALUE"""),45321.66666666667)</f>
        <v>45321.66667</v>
      </c>
      <c r="E21" s="1">
        <f>IFERROR(__xludf.DUMMYFUNCTION("""COMPUTED_VALUE"""),663.22)</f>
        <v>663.22</v>
      </c>
      <c r="G21" s="2">
        <f>IFERROR(__xludf.DUMMYFUNCTION("""COMPUTED_VALUE"""),45321.66666666667)</f>
        <v>45321.66667</v>
      </c>
      <c r="H21" s="1">
        <f>IFERROR(__xludf.DUMMYFUNCTION("""COMPUTED_VALUE"""),651.38)</f>
        <v>651.38</v>
      </c>
      <c r="J21" s="2">
        <f>IFERROR(__xludf.DUMMYFUNCTION("""COMPUTED_VALUE"""),45321.66666666667)</f>
        <v>45321.66667</v>
      </c>
      <c r="K21" s="1">
        <f>IFERROR(__xludf.DUMMYFUNCTION("""COMPUTED_VALUE"""),662.62)</f>
        <v>662.62</v>
      </c>
      <c r="M21" s="2">
        <f>IFERROR(__xludf.DUMMYFUNCTION("""COMPUTED_VALUE"""),45321.66666666667)</f>
        <v>45321.66667</v>
      </c>
      <c r="N21" s="1">
        <f>IFERROR(__xludf.DUMMYFUNCTION("""COMPUTED_VALUE"""),1.5118576E7)</f>
        <v>15118576</v>
      </c>
    </row>
    <row r="22">
      <c r="A22" s="2">
        <f>IFERROR(__xludf.DUMMYFUNCTION("""COMPUTED_VALUE"""),45322.66666666667)</f>
        <v>45322.66667</v>
      </c>
      <c r="B22" s="1">
        <f>IFERROR(__xludf.DUMMYFUNCTION("""COMPUTED_VALUE"""),664.49)</f>
        <v>664.49</v>
      </c>
      <c r="D22" s="2">
        <f>IFERROR(__xludf.DUMMYFUNCTION("""COMPUTED_VALUE"""),45322.66666666667)</f>
        <v>45322.66667</v>
      </c>
      <c r="E22" s="1">
        <f>IFERROR(__xludf.DUMMYFUNCTION("""COMPUTED_VALUE"""),665.08)</f>
        <v>665.08</v>
      </c>
      <c r="G22" s="2">
        <f>IFERROR(__xludf.DUMMYFUNCTION("""COMPUTED_VALUE"""),45322.66666666667)</f>
        <v>45322.66667</v>
      </c>
      <c r="H22" s="1">
        <f>IFERROR(__xludf.DUMMYFUNCTION("""COMPUTED_VALUE"""),652.07)</f>
        <v>652.07</v>
      </c>
      <c r="J22" s="2">
        <f>IFERROR(__xludf.DUMMYFUNCTION("""COMPUTED_VALUE"""),45322.66666666667)</f>
        <v>45322.66667</v>
      </c>
      <c r="K22" s="1">
        <f>IFERROR(__xludf.DUMMYFUNCTION("""COMPUTED_VALUE"""),653.08)</f>
        <v>653.08</v>
      </c>
      <c r="M22" s="2">
        <f>IFERROR(__xludf.DUMMYFUNCTION("""COMPUTED_VALUE"""),45322.66666666667)</f>
        <v>45322.66667</v>
      </c>
      <c r="N22" s="1">
        <f>IFERROR(__xludf.DUMMYFUNCTION("""COMPUTED_VALUE"""),1.7518685E7)</f>
        <v>17518685</v>
      </c>
    </row>
    <row r="23">
      <c r="A23" s="2">
        <f>IFERROR(__xludf.DUMMYFUNCTION("""COMPUTED_VALUE"""),45323.66666666667)</f>
        <v>45323.66667</v>
      </c>
      <c r="B23" s="1">
        <f>IFERROR(__xludf.DUMMYFUNCTION("""COMPUTED_VALUE"""),646.44)</f>
        <v>646.44</v>
      </c>
      <c r="D23" s="2">
        <f>IFERROR(__xludf.DUMMYFUNCTION("""COMPUTED_VALUE"""),45323.66666666667)</f>
        <v>45323.66667</v>
      </c>
      <c r="E23" s="1">
        <f>IFERROR(__xludf.DUMMYFUNCTION("""COMPUTED_VALUE"""),654.79)</f>
        <v>654.79</v>
      </c>
      <c r="G23" s="2">
        <f>IFERROR(__xludf.DUMMYFUNCTION("""COMPUTED_VALUE"""),45323.66666666667)</f>
        <v>45323.66667</v>
      </c>
      <c r="H23" s="1">
        <f>IFERROR(__xludf.DUMMYFUNCTION("""COMPUTED_VALUE"""),637.44)</f>
        <v>637.44</v>
      </c>
      <c r="J23" s="2">
        <f>IFERROR(__xludf.DUMMYFUNCTION("""COMPUTED_VALUE"""),45323.66666666667)</f>
        <v>45323.66667</v>
      </c>
      <c r="K23" s="1">
        <f>IFERROR(__xludf.DUMMYFUNCTION("""COMPUTED_VALUE"""),654.77)</f>
        <v>654.77</v>
      </c>
      <c r="M23" s="2">
        <f>IFERROR(__xludf.DUMMYFUNCTION("""COMPUTED_VALUE"""),45323.66666666667)</f>
        <v>45323.66667</v>
      </c>
      <c r="N23" s="1">
        <f>IFERROR(__xludf.DUMMYFUNCTION("""COMPUTED_VALUE"""),1.6048086E7)</f>
        <v>16048086</v>
      </c>
    </row>
    <row r="24">
      <c r="A24" s="2">
        <f>IFERROR(__xludf.DUMMYFUNCTION("""COMPUTED_VALUE"""),45324.66666666667)</f>
        <v>45324.66667</v>
      </c>
      <c r="B24" s="1">
        <f>IFERROR(__xludf.DUMMYFUNCTION("""COMPUTED_VALUE"""),653.17)</f>
        <v>653.17</v>
      </c>
      <c r="D24" s="2">
        <f>IFERROR(__xludf.DUMMYFUNCTION("""COMPUTED_VALUE"""),45324.66666666667)</f>
        <v>45324.66667</v>
      </c>
      <c r="E24" s="1">
        <f>IFERROR(__xludf.DUMMYFUNCTION("""COMPUTED_VALUE"""),660.6)</f>
        <v>660.6</v>
      </c>
      <c r="G24" s="2">
        <f>IFERROR(__xludf.DUMMYFUNCTION("""COMPUTED_VALUE"""),45324.66666666667)</f>
        <v>45324.66667</v>
      </c>
      <c r="H24" s="1">
        <f>IFERROR(__xludf.DUMMYFUNCTION("""COMPUTED_VALUE"""),651.35)</f>
        <v>651.35</v>
      </c>
      <c r="J24" s="2">
        <f>IFERROR(__xludf.DUMMYFUNCTION("""COMPUTED_VALUE"""),45324.66666666667)</f>
        <v>45324.66667</v>
      </c>
      <c r="K24" s="1">
        <f>IFERROR(__xludf.DUMMYFUNCTION("""COMPUTED_VALUE"""),654.5)</f>
        <v>654.5</v>
      </c>
      <c r="M24" s="2">
        <f>IFERROR(__xludf.DUMMYFUNCTION("""COMPUTED_VALUE"""),45324.66666666667)</f>
        <v>45324.66667</v>
      </c>
      <c r="N24" s="1">
        <f>IFERROR(__xludf.DUMMYFUNCTION("""COMPUTED_VALUE"""),1.2900321E7)</f>
        <v>12900321</v>
      </c>
    </row>
    <row r="25">
      <c r="A25" s="2">
        <f>IFERROR(__xludf.DUMMYFUNCTION("""COMPUTED_VALUE"""),45327.66666666667)</f>
        <v>45327.66667</v>
      </c>
      <c r="B25" s="1">
        <f>IFERROR(__xludf.DUMMYFUNCTION("""COMPUTED_VALUE"""),653.82)</f>
        <v>653.82</v>
      </c>
      <c r="D25" s="2">
        <f>IFERROR(__xludf.DUMMYFUNCTION("""COMPUTED_VALUE"""),45327.66666666667)</f>
        <v>45327.66667</v>
      </c>
      <c r="E25" s="1">
        <f>IFERROR(__xludf.DUMMYFUNCTION("""COMPUTED_VALUE"""),654.56)</f>
        <v>654.56</v>
      </c>
      <c r="G25" s="2">
        <f>IFERROR(__xludf.DUMMYFUNCTION("""COMPUTED_VALUE"""),45327.66666666667)</f>
        <v>45327.66667</v>
      </c>
      <c r="H25" s="1">
        <f>IFERROR(__xludf.DUMMYFUNCTION("""COMPUTED_VALUE"""),648.68)</f>
        <v>648.68</v>
      </c>
      <c r="J25" s="2">
        <f>IFERROR(__xludf.DUMMYFUNCTION("""COMPUTED_VALUE"""),45327.66666666667)</f>
        <v>45327.66667</v>
      </c>
      <c r="K25" s="1">
        <f>IFERROR(__xludf.DUMMYFUNCTION("""COMPUTED_VALUE"""),650.63)</f>
        <v>650.63</v>
      </c>
      <c r="M25" s="2">
        <f>IFERROR(__xludf.DUMMYFUNCTION("""COMPUTED_VALUE"""),45327.66666666667)</f>
        <v>45327.66667</v>
      </c>
      <c r="N25" s="1">
        <f>IFERROR(__xludf.DUMMYFUNCTION("""COMPUTED_VALUE"""),1.4816945E7)</f>
        <v>14816945</v>
      </c>
    </row>
    <row r="26">
      <c r="A26" s="2">
        <f>IFERROR(__xludf.DUMMYFUNCTION("""COMPUTED_VALUE"""),45328.66666666667)</f>
        <v>45328.66667</v>
      </c>
      <c r="B26" s="1">
        <f>IFERROR(__xludf.DUMMYFUNCTION("""COMPUTED_VALUE"""),650.71)</f>
        <v>650.71</v>
      </c>
      <c r="D26" s="2">
        <f>IFERROR(__xludf.DUMMYFUNCTION("""COMPUTED_VALUE"""),45328.66666666667)</f>
        <v>45328.66667</v>
      </c>
      <c r="E26" s="1">
        <f>IFERROR(__xludf.DUMMYFUNCTION("""COMPUTED_VALUE"""),654.29)</f>
        <v>654.29</v>
      </c>
      <c r="G26" s="2">
        <f>IFERROR(__xludf.DUMMYFUNCTION("""COMPUTED_VALUE"""),45328.66666666667)</f>
        <v>45328.66667</v>
      </c>
      <c r="H26" s="1">
        <f>IFERROR(__xludf.DUMMYFUNCTION("""COMPUTED_VALUE"""),647.0)</f>
        <v>647</v>
      </c>
      <c r="J26" s="2">
        <f>IFERROR(__xludf.DUMMYFUNCTION("""COMPUTED_VALUE"""),45328.66666666667)</f>
        <v>45328.66667</v>
      </c>
      <c r="K26" s="1">
        <f>IFERROR(__xludf.DUMMYFUNCTION("""COMPUTED_VALUE"""),652.3)</f>
        <v>652.3</v>
      </c>
      <c r="M26" s="2">
        <f>IFERROR(__xludf.DUMMYFUNCTION("""COMPUTED_VALUE"""),45328.66666666667)</f>
        <v>45328.66667</v>
      </c>
      <c r="N26" s="1">
        <f>IFERROR(__xludf.DUMMYFUNCTION("""COMPUTED_VALUE"""),1.2273932E7)</f>
        <v>12273932</v>
      </c>
    </row>
    <row r="27">
      <c r="A27" s="2">
        <f>IFERROR(__xludf.DUMMYFUNCTION("""COMPUTED_VALUE"""),45329.66666666667)</f>
        <v>45329.66667</v>
      </c>
      <c r="B27" s="1">
        <f>IFERROR(__xludf.DUMMYFUNCTION("""COMPUTED_VALUE"""),654.69)</f>
        <v>654.69</v>
      </c>
      <c r="D27" s="2">
        <f>IFERROR(__xludf.DUMMYFUNCTION("""COMPUTED_VALUE"""),45329.66666666667)</f>
        <v>45329.66667</v>
      </c>
      <c r="E27" s="1">
        <f>IFERROR(__xludf.DUMMYFUNCTION("""COMPUTED_VALUE"""),658.08)</f>
        <v>658.08</v>
      </c>
      <c r="G27" s="2">
        <f>IFERROR(__xludf.DUMMYFUNCTION("""COMPUTED_VALUE"""),45329.66666666667)</f>
        <v>45329.66667</v>
      </c>
      <c r="H27" s="1">
        <f>IFERROR(__xludf.DUMMYFUNCTION("""COMPUTED_VALUE"""),653.41)</f>
        <v>653.41</v>
      </c>
      <c r="J27" s="2">
        <f>IFERROR(__xludf.DUMMYFUNCTION("""COMPUTED_VALUE"""),45329.66666666667)</f>
        <v>45329.66667</v>
      </c>
      <c r="K27" s="1">
        <f>IFERROR(__xludf.DUMMYFUNCTION("""COMPUTED_VALUE"""),654.97)</f>
        <v>654.97</v>
      </c>
      <c r="M27" s="2">
        <f>IFERROR(__xludf.DUMMYFUNCTION("""COMPUTED_VALUE"""),45329.66666666667)</f>
        <v>45329.66667</v>
      </c>
      <c r="N27" s="1">
        <f>IFERROR(__xludf.DUMMYFUNCTION("""COMPUTED_VALUE"""),1.1443549E7)</f>
        <v>11443549</v>
      </c>
    </row>
    <row r="28">
      <c r="A28" s="2">
        <f>IFERROR(__xludf.DUMMYFUNCTION("""COMPUTED_VALUE"""),45330.66666666667)</f>
        <v>45330.66667</v>
      </c>
      <c r="B28" s="1">
        <f>IFERROR(__xludf.DUMMYFUNCTION("""COMPUTED_VALUE"""),655.31)</f>
        <v>655.31</v>
      </c>
      <c r="D28" s="2">
        <f>IFERROR(__xludf.DUMMYFUNCTION("""COMPUTED_VALUE"""),45330.66666666667)</f>
        <v>45330.66667</v>
      </c>
      <c r="E28" s="1">
        <f>IFERROR(__xludf.DUMMYFUNCTION("""COMPUTED_VALUE"""),656.77)</f>
        <v>656.77</v>
      </c>
      <c r="G28" s="2">
        <f>IFERROR(__xludf.DUMMYFUNCTION("""COMPUTED_VALUE"""),45330.66666666667)</f>
        <v>45330.66667</v>
      </c>
      <c r="H28" s="1">
        <f>IFERROR(__xludf.DUMMYFUNCTION("""COMPUTED_VALUE"""),651.07)</f>
        <v>651.07</v>
      </c>
      <c r="J28" s="2">
        <f>IFERROR(__xludf.DUMMYFUNCTION("""COMPUTED_VALUE"""),45330.66666666667)</f>
        <v>45330.66667</v>
      </c>
      <c r="K28" s="1">
        <f>IFERROR(__xludf.DUMMYFUNCTION("""COMPUTED_VALUE"""),654.62)</f>
        <v>654.62</v>
      </c>
      <c r="M28" s="2">
        <f>IFERROR(__xludf.DUMMYFUNCTION("""COMPUTED_VALUE"""),45330.66666666667)</f>
        <v>45330.66667</v>
      </c>
      <c r="N28" s="1">
        <f>IFERROR(__xludf.DUMMYFUNCTION("""COMPUTED_VALUE"""),9930903.0)</f>
        <v>9930903</v>
      </c>
    </row>
    <row r="29">
      <c r="A29" s="2">
        <f>IFERROR(__xludf.DUMMYFUNCTION("""COMPUTED_VALUE"""),45331.66666666667)</f>
        <v>45331.66667</v>
      </c>
      <c r="B29" s="1">
        <f>IFERROR(__xludf.DUMMYFUNCTION("""COMPUTED_VALUE"""),653.99)</f>
        <v>653.99</v>
      </c>
      <c r="D29" s="2">
        <f>IFERROR(__xludf.DUMMYFUNCTION("""COMPUTED_VALUE"""),45331.66666666667)</f>
        <v>45331.66667</v>
      </c>
      <c r="E29" s="1">
        <f>IFERROR(__xludf.DUMMYFUNCTION("""COMPUTED_VALUE"""),657.46)</f>
        <v>657.46</v>
      </c>
      <c r="G29" s="2">
        <f>IFERROR(__xludf.DUMMYFUNCTION("""COMPUTED_VALUE"""),45331.66666666667)</f>
        <v>45331.66667</v>
      </c>
      <c r="H29" s="1">
        <f>IFERROR(__xludf.DUMMYFUNCTION("""COMPUTED_VALUE"""),651.46)</f>
        <v>651.46</v>
      </c>
      <c r="J29" s="2">
        <f>IFERROR(__xludf.DUMMYFUNCTION("""COMPUTED_VALUE"""),45331.66666666667)</f>
        <v>45331.66667</v>
      </c>
      <c r="K29" s="1">
        <f>IFERROR(__xludf.DUMMYFUNCTION("""COMPUTED_VALUE"""),656.59)</f>
        <v>656.59</v>
      </c>
      <c r="M29" s="2">
        <f>IFERROR(__xludf.DUMMYFUNCTION("""COMPUTED_VALUE"""),45331.66666666667)</f>
        <v>45331.66667</v>
      </c>
      <c r="N29" s="1">
        <f>IFERROR(__xludf.DUMMYFUNCTION("""COMPUTED_VALUE"""),1.0804126E7)</f>
        <v>10804126</v>
      </c>
    </row>
    <row r="30">
      <c r="A30" s="2">
        <f>IFERROR(__xludf.DUMMYFUNCTION("""COMPUTED_VALUE"""),45334.66666666667)</f>
        <v>45334.66667</v>
      </c>
      <c r="B30" s="1">
        <f>IFERROR(__xludf.DUMMYFUNCTION("""COMPUTED_VALUE"""),655.47)</f>
        <v>655.47</v>
      </c>
      <c r="D30" s="2">
        <f>IFERROR(__xludf.DUMMYFUNCTION("""COMPUTED_VALUE"""),45334.66666666667)</f>
        <v>45334.66667</v>
      </c>
      <c r="E30" s="1">
        <f>IFERROR(__xludf.DUMMYFUNCTION("""COMPUTED_VALUE"""),665.33)</f>
        <v>665.33</v>
      </c>
      <c r="G30" s="2">
        <f>IFERROR(__xludf.DUMMYFUNCTION("""COMPUTED_VALUE"""),45334.66666666667)</f>
        <v>45334.66667</v>
      </c>
      <c r="H30" s="1">
        <f>IFERROR(__xludf.DUMMYFUNCTION("""COMPUTED_VALUE"""),655.47)</f>
        <v>655.47</v>
      </c>
      <c r="J30" s="2">
        <f>IFERROR(__xludf.DUMMYFUNCTION("""COMPUTED_VALUE"""),45334.66666666667)</f>
        <v>45334.66667</v>
      </c>
      <c r="K30" s="1">
        <f>IFERROR(__xludf.DUMMYFUNCTION("""COMPUTED_VALUE"""),663.68)</f>
        <v>663.68</v>
      </c>
      <c r="M30" s="2">
        <f>IFERROR(__xludf.DUMMYFUNCTION("""COMPUTED_VALUE"""),45334.66666666667)</f>
        <v>45334.66667</v>
      </c>
      <c r="N30" s="1">
        <f>IFERROR(__xludf.DUMMYFUNCTION("""COMPUTED_VALUE"""),1.0520497E7)</f>
        <v>10520497</v>
      </c>
    </row>
    <row r="31">
      <c r="A31" s="2">
        <f>IFERROR(__xludf.DUMMYFUNCTION("""COMPUTED_VALUE"""),45335.66666666667)</f>
        <v>45335.66667</v>
      </c>
      <c r="B31" s="1">
        <f>IFERROR(__xludf.DUMMYFUNCTION("""COMPUTED_VALUE"""),661.43)</f>
        <v>661.43</v>
      </c>
      <c r="D31" s="2">
        <f>IFERROR(__xludf.DUMMYFUNCTION("""COMPUTED_VALUE"""),45335.66666666667)</f>
        <v>45335.66667</v>
      </c>
      <c r="E31" s="1">
        <f>IFERROR(__xludf.DUMMYFUNCTION("""COMPUTED_VALUE"""),661.46)</f>
        <v>661.46</v>
      </c>
      <c r="G31" s="2">
        <f>IFERROR(__xludf.DUMMYFUNCTION("""COMPUTED_VALUE"""),45335.66666666667)</f>
        <v>45335.66667</v>
      </c>
      <c r="H31" s="1">
        <f>IFERROR(__xludf.DUMMYFUNCTION("""COMPUTED_VALUE"""),652.54)</f>
        <v>652.54</v>
      </c>
      <c r="J31" s="2">
        <f>IFERROR(__xludf.DUMMYFUNCTION("""COMPUTED_VALUE"""),45335.66666666667)</f>
        <v>45335.66667</v>
      </c>
      <c r="K31" s="1">
        <f>IFERROR(__xludf.DUMMYFUNCTION("""COMPUTED_VALUE"""),660.62)</f>
        <v>660.62</v>
      </c>
      <c r="M31" s="2">
        <f>IFERROR(__xludf.DUMMYFUNCTION("""COMPUTED_VALUE"""),45335.66666666667)</f>
        <v>45335.66667</v>
      </c>
      <c r="N31" s="1">
        <f>IFERROR(__xludf.DUMMYFUNCTION("""COMPUTED_VALUE"""),1.6249142E7)</f>
        <v>16249142</v>
      </c>
    </row>
    <row r="32">
      <c r="A32" s="2">
        <f>IFERROR(__xludf.DUMMYFUNCTION("""COMPUTED_VALUE"""),45336.66666666667)</f>
        <v>45336.66667</v>
      </c>
      <c r="B32" s="1">
        <f>IFERROR(__xludf.DUMMYFUNCTION("""COMPUTED_VALUE"""),661.18)</f>
        <v>661.18</v>
      </c>
      <c r="D32" s="2">
        <f>IFERROR(__xludf.DUMMYFUNCTION("""COMPUTED_VALUE"""),45336.66666666667)</f>
        <v>45336.66667</v>
      </c>
      <c r="E32" s="1">
        <f>IFERROR(__xludf.DUMMYFUNCTION("""COMPUTED_VALUE"""),671.96)</f>
        <v>671.96</v>
      </c>
      <c r="G32" s="2">
        <f>IFERROR(__xludf.DUMMYFUNCTION("""COMPUTED_VALUE"""),45336.66666666667)</f>
        <v>45336.66667</v>
      </c>
      <c r="H32" s="1">
        <f>IFERROR(__xludf.DUMMYFUNCTION("""COMPUTED_VALUE"""),661.18)</f>
        <v>661.18</v>
      </c>
      <c r="J32" s="2">
        <f>IFERROR(__xludf.DUMMYFUNCTION("""COMPUTED_VALUE"""),45336.66666666667)</f>
        <v>45336.66667</v>
      </c>
      <c r="K32" s="1">
        <f>IFERROR(__xludf.DUMMYFUNCTION("""COMPUTED_VALUE"""),671.68)</f>
        <v>671.68</v>
      </c>
      <c r="M32" s="2">
        <f>IFERROR(__xludf.DUMMYFUNCTION("""COMPUTED_VALUE"""),45336.66666666667)</f>
        <v>45336.66667</v>
      </c>
      <c r="N32" s="1">
        <f>IFERROR(__xludf.DUMMYFUNCTION("""COMPUTED_VALUE"""),1.7602579E7)</f>
        <v>17602579</v>
      </c>
    </row>
    <row r="33">
      <c r="A33" s="2">
        <f>IFERROR(__xludf.DUMMYFUNCTION("""COMPUTED_VALUE"""),45337.66666666667)</f>
        <v>45337.66667</v>
      </c>
      <c r="B33" s="1">
        <f>IFERROR(__xludf.DUMMYFUNCTION("""COMPUTED_VALUE"""),672.76)</f>
        <v>672.76</v>
      </c>
      <c r="D33" s="2">
        <f>IFERROR(__xludf.DUMMYFUNCTION("""COMPUTED_VALUE"""),45337.66666666667)</f>
        <v>45337.66667</v>
      </c>
      <c r="E33" s="1">
        <f>IFERROR(__xludf.DUMMYFUNCTION("""COMPUTED_VALUE"""),680.27)</f>
        <v>680.27</v>
      </c>
      <c r="G33" s="2">
        <f>IFERROR(__xludf.DUMMYFUNCTION("""COMPUTED_VALUE"""),45337.66666666667)</f>
        <v>45337.66667</v>
      </c>
      <c r="H33" s="1">
        <f>IFERROR(__xludf.DUMMYFUNCTION("""COMPUTED_VALUE"""),672.22)</f>
        <v>672.22</v>
      </c>
      <c r="J33" s="2">
        <f>IFERROR(__xludf.DUMMYFUNCTION("""COMPUTED_VALUE"""),45337.66666666667)</f>
        <v>45337.66667</v>
      </c>
      <c r="K33" s="1">
        <f>IFERROR(__xludf.DUMMYFUNCTION("""COMPUTED_VALUE"""),679.69)</f>
        <v>679.69</v>
      </c>
      <c r="M33" s="2">
        <f>IFERROR(__xludf.DUMMYFUNCTION("""COMPUTED_VALUE"""),45337.66666666667)</f>
        <v>45337.66667</v>
      </c>
      <c r="N33" s="1">
        <f>IFERROR(__xludf.DUMMYFUNCTION("""COMPUTED_VALUE"""),1.2690677E7)</f>
        <v>12690677</v>
      </c>
    </row>
    <row r="34">
      <c r="A34" s="2">
        <f>IFERROR(__xludf.DUMMYFUNCTION("""COMPUTED_VALUE"""),45338.66666666667)</f>
        <v>45338.66667</v>
      </c>
      <c r="B34" s="1">
        <f>IFERROR(__xludf.DUMMYFUNCTION("""COMPUTED_VALUE"""),679.82)</f>
        <v>679.82</v>
      </c>
      <c r="D34" s="2">
        <f>IFERROR(__xludf.DUMMYFUNCTION("""COMPUTED_VALUE"""),45338.66666666667)</f>
        <v>45338.66667</v>
      </c>
      <c r="E34" s="1">
        <f>IFERROR(__xludf.DUMMYFUNCTION("""COMPUTED_VALUE"""),683.94)</f>
        <v>683.94</v>
      </c>
      <c r="G34" s="2">
        <f>IFERROR(__xludf.DUMMYFUNCTION("""COMPUTED_VALUE"""),45338.66666666667)</f>
        <v>45338.66667</v>
      </c>
      <c r="H34" s="1">
        <f>IFERROR(__xludf.DUMMYFUNCTION("""COMPUTED_VALUE"""),677.28)</f>
        <v>677.28</v>
      </c>
      <c r="J34" s="2">
        <f>IFERROR(__xludf.DUMMYFUNCTION("""COMPUTED_VALUE"""),45338.66666666667)</f>
        <v>45338.66667</v>
      </c>
      <c r="K34" s="1">
        <f>IFERROR(__xludf.DUMMYFUNCTION("""COMPUTED_VALUE"""),679.14)</f>
        <v>679.14</v>
      </c>
      <c r="M34" s="2">
        <f>IFERROR(__xludf.DUMMYFUNCTION("""COMPUTED_VALUE"""),45338.66666666667)</f>
        <v>45338.66667</v>
      </c>
      <c r="N34" s="1">
        <f>IFERROR(__xludf.DUMMYFUNCTION("""COMPUTED_VALUE"""),1.3667404E7)</f>
        <v>13667404</v>
      </c>
    </row>
    <row r="35">
      <c r="A35" s="2">
        <f>IFERROR(__xludf.DUMMYFUNCTION("""COMPUTED_VALUE"""),45342.66666666667)</f>
        <v>45342.66667</v>
      </c>
      <c r="B35" s="1">
        <f>IFERROR(__xludf.DUMMYFUNCTION("""COMPUTED_VALUE"""),679.74)</f>
        <v>679.74</v>
      </c>
      <c r="D35" s="2">
        <f>IFERROR(__xludf.DUMMYFUNCTION("""COMPUTED_VALUE"""),45342.66666666667)</f>
        <v>45342.66667</v>
      </c>
      <c r="E35" s="1">
        <f>IFERROR(__xludf.DUMMYFUNCTION("""COMPUTED_VALUE"""),683.97)</f>
        <v>683.97</v>
      </c>
      <c r="G35" s="2">
        <f>IFERROR(__xludf.DUMMYFUNCTION("""COMPUTED_VALUE"""),45342.66666666667)</f>
        <v>45342.66667</v>
      </c>
      <c r="H35" s="1">
        <f>IFERROR(__xludf.DUMMYFUNCTION("""COMPUTED_VALUE"""),678.16)</f>
        <v>678.16</v>
      </c>
      <c r="J35" s="2">
        <f>IFERROR(__xludf.DUMMYFUNCTION("""COMPUTED_VALUE"""),45342.66666666667)</f>
        <v>45342.66667</v>
      </c>
      <c r="K35" s="1">
        <f>IFERROR(__xludf.DUMMYFUNCTION("""COMPUTED_VALUE"""),680.91)</f>
        <v>680.91</v>
      </c>
      <c r="M35" s="2">
        <f>IFERROR(__xludf.DUMMYFUNCTION("""COMPUTED_VALUE"""),45342.66666666667)</f>
        <v>45342.66667</v>
      </c>
      <c r="N35" s="1">
        <f>IFERROR(__xludf.DUMMYFUNCTION("""COMPUTED_VALUE"""),1.2804627E7)</f>
        <v>12804627</v>
      </c>
    </row>
    <row r="36">
      <c r="A36" s="2">
        <f>IFERROR(__xludf.DUMMYFUNCTION("""COMPUTED_VALUE"""),45343.66666666667)</f>
        <v>45343.66667</v>
      </c>
      <c r="B36" s="1">
        <f>IFERROR(__xludf.DUMMYFUNCTION("""COMPUTED_VALUE"""),681.77)</f>
        <v>681.77</v>
      </c>
      <c r="D36" s="2">
        <f>IFERROR(__xludf.DUMMYFUNCTION("""COMPUTED_VALUE"""),45343.66666666667)</f>
        <v>45343.66667</v>
      </c>
      <c r="E36" s="1">
        <f>IFERROR(__xludf.DUMMYFUNCTION("""COMPUTED_VALUE"""),683.64)</f>
        <v>683.64</v>
      </c>
      <c r="G36" s="2">
        <f>IFERROR(__xludf.DUMMYFUNCTION("""COMPUTED_VALUE"""),45343.66666666667)</f>
        <v>45343.66667</v>
      </c>
      <c r="H36" s="1">
        <f>IFERROR(__xludf.DUMMYFUNCTION("""COMPUTED_VALUE"""),677.17)</f>
        <v>677.17</v>
      </c>
      <c r="J36" s="2">
        <f>IFERROR(__xludf.DUMMYFUNCTION("""COMPUTED_VALUE"""),45343.66666666667)</f>
        <v>45343.66667</v>
      </c>
      <c r="K36" s="1">
        <f>IFERROR(__xludf.DUMMYFUNCTION("""COMPUTED_VALUE"""),682.53)</f>
        <v>682.53</v>
      </c>
      <c r="M36" s="2">
        <f>IFERROR(__xludf.DUMMYFUNCTION("""COMPUTED_VALUE"""),45343.66666666667)</f>
        <v>45343.66667</v>
      </c>
      <c r="N36" s="1">
        <f>IFERROR(__xludf.DUMMYFUNCTION("""COMPUTED_VALUE"""),9594897.0)</f>
        <v>9594897</v>
      </c>
    </row>
    <row r="37">
      <c r="A37" s="2">
        <f>IFERROR(__xludf.DUMMYFUNCTION("""COMPUTED_VALUE"""),45344.66666666667)</f>
        <v>45344.66667</v>
      </c>
      <c r="B37" s="1">
        <f>IFERROR(__xludf.DUMMYFUNCTION("""COMPUTED_VALUE"""),684.54)</f>
        <v>684.54</v>
      </c>
      <c r="D37" s="2">
        <f>IFERROR(__xludf.DUMMYFUNCTION("""COMPUTED_VALUE"""),45344.66666666667)</f>
        <v>45344.66667</v>
      </c>
      <c r="E37" s="1">
        <f>IFERROR(__xludf.DUMMYFUNCTION("""COMPUTED_VALUE"""),692.53)</f>
        <v>692.53</v>
      </c>
      <c r="G37" s="2">
        <f>IFERROR(__xludf.DUMMYFUNCTION("""COMPUTED_VALUE"""),45344.66666666667)</f>
        <v>45344.66667</v>
      </c>
      <c r="H37" s="1">
        <f>IFERROR(__xludf.DUMMYFUNCTION("""COMPUTED_VALUE"""),683.9)</f>
        <v>683.9</v>
      </c>
      <c r="J37" s="2">
        <f>IFERROR(__xludf.DUMMYFUNCTION("""COMPUTED_VALUE"""),45344.66666666667)</f>
        <v>45344.66667</v>
      </c>
      <c r="K37" s="1">
        <f>IFERROR(__xludf.DUMMYFUNCTION("""COMPUTED_VALUE"""),690.38)</f>
        <v>690.38</v>
      </c>
      <c r="M37" s="2">
        <f>IFERROR(__xludf.DUMMYFUNCTION("""COMPUTED_VALUE"""),45344.66666666667)</f>
        <v>45344.66667</v>
      </c>
      <c r="N37" s="1">
        <f>IFERROR(__xludf.DUMMYFUNCTION("""COMPUTED_VALUE"""),1.2165421E7)</f>
        <v>12165421</v>
      </c>
    </row>
    <row r="38">
      <c r="A38" s="2">
        <f>IFERROR(__xludf.DUMMYFUNCTION("""COMPUTED_VALUE"""),45345.66666666667)</f>
        <v>45345.66667</v>
      </c>
      <c r="B38" s="1">
        <f>IFERROR(__xludf.DUMMYFUNCTION("""COMPUTED_VALUE"""),691.62)</f>
        <v>691.62</v>
      </c>
      <c r="D38" s="2">
        <f>IFERROR(__xludf.DUMMYFUNCTION("""COMPUTED_VALUE"""),45345.66666666667)</f>
        <v>45345.66667</v>
      </c>
      <c r="E38" s="1">
        <f>IFERROR(__xludf.DUMMYFUNCTION("""COMPUTED_VALUE"""),697.64)</f>
        <v>697.64</v>
      </c>
      <c r="G38" s="2">
        <f>IFERROR(__xludf.DUMMYFUNCTION("""COMPUTED_VALUE"""),45345.66666666667)</f>
        <v>45345.66667</v>
      </c>
      <c r="H38" s="1">
        <f>IFERROR(__xludf.DUMMYFUNCTION("""COMPUTED_VALUE"""),691.62)</f>
        <v>691.62</v>
      </c>
      <c r="J38" s="2">
        <f>IFERROR(__xludf.DUMMYFUNCTION("""COMPUTED_VALUE"""),45345.66666666667)</f>
        <v>45345.66667</v>
      </c>
      <c r="K38" s="1">
        <f>IFERROR(__xludf.DUMMYFUNCTION("""COMPUTED_VALUE"""),694.11)</f>
        <v>694.11</v>
      </c>
      <c r="M38" s="2">
        <f>IFERROR(__xludf.DUMMYFUNCTION("""COMPUTED_VALUE"""),45345.66666666667)</f>
        <v>45345.66667</v>
      </c>
      <c r="N38" s="1">
        <f>IFERROR(__xludf.DUMMYFUNCTION("""COMPUTED_VALUE"""),1.1244342E7)</f>
        <v>11244342</v>
      </c>
    </row>
    <row r="39">
      <c r="A39" s="2">
        <f>IFERROR(__xludf.DUMMYFUNCTION("""COMPUTED_VALUE"""),45348.66666666667)</f>
        <v>45348.66667</v>
      </c>
      <c r="B39" s="1">
        <f>IFERROR(__xludf.DUMMYFUNCTION("""COMPUTED_VALUE"""),693.77)</f>
        <v>693.77</v>
      </c>
      <c r="D39" s="2">
        <f>IFERROR(__xludf.DUMMYFUNCTION("""COMPUTED_VALUE"""),45348.66666666667)</f>
        <v>45348.66667</v>
      </c>
      <c r="E39" s="1">
        <f>IFERROR(__xludf.DUMMYFUNCTION("""COMPUTED_VALUE"""),696.01)</f>
        <v>696.01</v>
      </c>
      <c r="G39" s="2">
        <f>IFERROR(__xludf.DUMMYFUNCTION("""COMPUTED_VALUE"""),45348.66666666667)</f>
        <v>45348.66667</v>
      </c>
      <c r="H39" s="1">
        <f>IFERROR(__xludf.DUMMYFUNCTION("""COMPUTED_VALUE"""),691.7)</f>
        <v>691.7</v>
      </c>
      <c r="J39" s="2">
        <f>IFERROR(__xludf.DUMMYFUNCTION("""COMPUTED_VALUE"""),45348.66666666667)</f>
        <v>45348.66667</v>
      </c>
      <c r="K39" s="1">
        <f>IFERROR(__xludf.DUMMYFUNCTION("""COMPUTED_VALUE"""),694.5)</f>
        <v>694.5</v>
      </c>
      <c r="M39" s="2">
        <f>IFERROR(__xludf.DUMMYFUNCTION("""COMPUTED_VALUE"""),45348.66666666667)</f>
        <v>45348.66667</v>
      </c>
      <c r="N39" s="1">
        <f>IFERROR(__xludf.DUMMYFUNCTION("""COMPUTED_VALUE"""),1.1450429E7)</f>
        <v>11450429</v>
      </c>
    </row>
    <row r="40">
      <c r="A40" s="2">
        <f>IFERROR(__xludf.DUMMYFUNCTION("""COMPUTED_VALUE"""),45349.66666666667)</f>
        <v>45349.66667</v>
      </c>
      <c r="B40" s="1">
        <f>IFERROR(__xludf.DUMMYFUNCTION("""COMPUTED_VALUE"""),694.5)</f>
        <v>694.5</v>
      </c>
      <c r="D40" s="2">
        <f>IFERROR(__xludf.DUMMYFUNCTION("""COMPUTED_VALUE"""),45349.66666666667)</f>
        <v>45349.66667</v>
      </c>
      <c r="E40" s="1">
        <f>IFERROR(__xludf.DUMMYFUNCTION("""COMPUTED_VALUE"""),696.01)</f>
        <v>696.01</v>
      </c>
      <c r="G40" s="2">
        <f>IFERROR(__xludf.DUMMYFUNCTION("""COMPUTED_VALUE"""),45349.66666666667)</f>
        <v>45349.66667</v>
      </c>
      <c r="H40" s="1">
        <f>IFERROR(__xludf.DUMMYFUNCTION("""COMPUTED_VALUE"""),688.54)</f>
        <v>688.54</v>
      </c>
      <c r="J40" s="2">
        <f>IFERROR(__xludf.DUMMYFUNCTION("""COMPUTED_VALUE"""),45349.66666666667)</f>
        <v>45349.66667</v>
      </c>
      <c r="K40" s="1">
        <f>IFERROR(__xludf.DUMMYFUNCTION("""COMPUTED_VALUE"""),692.02)</f>
        <v>692.02</v>
      </c>
      <c r="M40" s="2">
        <f>IFERROR(__xludf.DUMMYFUNCTION("""COMPUTED_VALUE"""),45349.66666666667)</f>
        <v>45349.66667</v>
      </c>
      <c r="N40" s="1">
        <f>IFERROR(__xludf.DUMMYFUNCTION("""COMPUTED_VALUE"""),1.0565282E7)</f>
        <v>10565282</v>
      </c>
    </row>
    <row r="41">
      <c r="A41" s="2">
        <f>IFERROR(__xludf.DUMMYFUNCTION("""COMPUTED_VALUE"""),45350.66666666667)</f>
        <v>45350.66667</v>
      </c>
      <c r="B41" s="1">
        <f>IFERROR(__xludf.DUMMYFUNCTION("""COMPUTED_VALUE"""),692.3)</f>
        <v>692.3</v>
      </c>
      <c r="D41" s="2">
        <f>IFERROR(__xludf.DUMMYFUNCTION("""COMPUTED_VALUE"""),45350.66666666667)</f>
        <v>45350.66667</v>
      </c>
      <c r="E41" s="1">
        <f>IFERROR(__xludf.DUMMYFUNCTION("""COMPUTED_VALUE"""),697.84)</f>
        <v>697.84</v>
      </c>
      <c r="G41" s="2">
        <f>IFERROR(__xludf.DUMMYFUNCTION("""COMPUTED_VALUE"""),45350.66666666667)</f>
        <v>45350.66667</v>
      </c>
      <c r="H41" s="1">
        <f>IFERROR(__xludf.DUMMYFUNCTION("""COMPUTED_VALUE"""),690.48)</f>
        <v>690.48</v>
      </c>
      <c r="J41" s="2">
        <f>IFERROR(__xludf.DUMMYFUNCTION("""COMPUTED_VALUE"""),45350.66666666667)</f>
        <v>45350.66667</v>
      </c>
      <c r="K41" s="1">
        <f>IFERROR(__xludf.DUMMYFUNCTION("""COMPUTED_VALUE"""),693.8)</f>
        <v>693.8</v>
      </c>
      <c r="M41" s="2">
        <f>IFERROR(__xludf.DUMMYFUNCTION("""COMPUTED_VALUE"""),45350.66666666667)</f>
        <v>45350.66667</v>
      </c>
      <c r="N41" s="1">
        <f>IFERROR(__xludf.DUMMYFUNCTION("""COMPUTED_VALUE"""),1.1711403E7)</f>
        <v>11711403</v>
      </c>
    </row>
    <row r="42">
      <c r="A42" s="2">
        <f>IFERROR(__xludf.DUMMYFUNCTION("""COMPUTED_VALUE"""),45351.66666666667)</f>
        <v>45351.66667</v>
      </c>
      <c r="B42" s="1">
        <f>IFERROR(__xludf.DUMMYFUNCTION("""COMPUTED_VALUE"""),695.56)</f>
        <v>695.56</v>
      </c>
      <c r="D42" s="2">
        <f>IFERROR(__xludf.DUMMYFUNCTION("""COMPUTED_VALUE"""),45351.66666666667)</f>
        <v>45351.66667</v>
      </c>
      <c r="E42" s="1">
        <f>IFERROR(__xludf.DUMMYFUNCTION("""COMPUTED_VALUE"""),699.74)</f>
        <v>699.74</v>
      </c>
      <c r="G42" s="2">
        <f>IFERROR(__xludf.DUMMYFUNCTION("""COMPUTED_VALUE"""),45351.66666666667)</f>
        <v>45351.66667</v>
      </c>
      <c r="H42" s="1">
        <f>IFERROR(__xludf.DUMMYFUNCTION("""COMPUTED_VALUE"""),692.77)</f>
        <v>692.77</v>
      </c>
      <c r="J42" s="2">
        <f>IFERROR(__xludf.DUMMYFUNCTION("""COMPUTED_VALUE"""),45351.66666666667)</f>
        <v>45351.66667</v>
      </c>
      <c r="K42" s="1">
        <f>IFERROR(__xludf.DUMMYFUNCTION("""COMPUTED_VALUE"""),698.8)</f>
        <v>698.8</v>
      </c>
      <c r="M42" s="2">
        <f>IFERROR(__xludf.DUMMYFUNCTION("""COMPUTED_VALUE"""),45351.66666666667)</f>
        <v>45351.66667</v>
      </c>
      <c r="N42" s="1">
        <f>IFERROR(__xludf.DUMMYFUNCTION("""COMPUTED_VALUE"""),1.5117464E7)</f>
        <v>15117464</v>
      </c>
    </row>
    <row r="43">
      <c r="A43" s="2">
        <f>IFERROR(__xludf.DUMMYFUNCTION("""COMPUTED_VALUE"""),45352.66666666667)</f>
        <v>45352.66667</v>
      </c>
      <c r="B43" s="1">
        <f>IFERROR(__xludf.DUMMYFUNCTION("""COMPUTED_VALUE"""),697.31)</f>
        <v>697.31</v>
      </c>
      <c r="D43" s="2">
        <f>IFERROR(__xludf.DUMMYFUNCTION("""COMPUTED_VALUE"""),45352.66666666667)</f>
        <v>45352.66667</v>
      </c>
      <c r="E43" s="1">
        <f>IFERROR(__xludf.DUMMYFUNCTION("""COMPUTED_VALUE"""),703.85)</f>
        <v>703.85</v>
      </c>
      <c r="G43" s="2">
        <f>IFERROR(__xludf.DUMMYFUNCTION("""COMPUTED_VALUE"""),45352.66666666667)</f>
        <v>45352.66667</v>
      </c>
      <c r="H43" s="1">
        <f>IFERROR(__xludf.DUMMYFUNCTION("""COMPUTED_VALUE"""),695.42)</f>
        <v>695.42</v>
      </c>
      <c r="J43" s="2">
        <f>IFERROR(__xludf.DUMMYFUNCTION("""COMPUTED_VALUE"""),45352.66666666667)</f>
        <v>45352.66667</v>
      </c>
      <c r="K43" s="1">
        <f>IFERROR(__xludf.DUMMYFUNCTION("""COMPUTED_VALUE"""),702.23)</f>
        <v>702.23</v>
      </c>
      <c r="M43" s="2">
        <f>IFERROR(__xludf.DUMMYFUNCTION("""COMPUTED_VALUE"""),45352.66666666667)</f>
        <v>45352.66667</v>
      </c>
      <c r="N43" s="1">
        <f>IFERROR(__xludf.DUMMYFUNCTION("""COMPUTED_VALUE"""),1.3117862E7)</f>
        <v>13117862</v>
      </c>
    </row>
    <row r="44">
      <c r="A44" s="2">
        <f>IFERROR(__xludf.DUMMYFUNCTION("""COMPUTED_VALUE"""),45355.66666666667)</f>
        <v>45355.66667</v>
      </c>
      <c r="B44" s="1">
        <f>IFERROR(__xludf.DUMMYFUNCTION("""COMPUTED_VALUE"""),703.48)</f>
        <v>703.48</v>
      </c>
      <c r="D44" s="2">
        <f>IFERROR(__xludf.DUMMYFUNCTION("""COMPUTED_VALUE"""),45355.66666666667)</f>
        <v>45355.66667</v>
      </c>
      <c r="E44" s="1">
        <f>IFERROR(__xludf.DUMMYFUNCTION("""COMPUTED_VALUE"""),709.44)</f>
        <v>709.44</v>
      </c>
      <c r="G44" s="2">
        <f>IFERROR(__xludf.DUMMYFUNCTION("""COMPUTED_VALUE"""),45355.66666666667)</f>
        <v>45355.66667</v>
      </c>
      <c r="H44" s="1">
        <f>IFERROR(__xludf.DUMMYFUNCTION("""COMPUTED_VALUE"""),702.62)</f>
        <v>702.62</v>
      </c>
      <c r="J44" s="2">
        <f>IFERROR(__xludf.DUMMYFUNCTION("""COMPUTED_VALUE"""),45355.66666666667)</f>
        <v>45355.66667</v>
      </c>
      <c r="K44" s="1">
        <f>IFERROR(__xludf.DUMMYFUNCTION("""COMPUTED_VALUE"""),707.61)</f>
        <v>707.61</v>
      </c>
      <c r="M44" s="2">
        <f>IFERROR(__xludf.DUMMYFUNCTION("""COMPUTED_VALUE"""),45355.66666666667)</f>
        <v>45355.66667</v>
      </c>
      <c r="N44" s="1">
        <f>IFERROR(__xludf.DUMMYFUNCTION("""COMPUTED_VALUE"""),1.443435E7)</f>
        <v>14434350</v>
      </c>
    </row>
    <row r="45">
      <c r="A45" s="2">
        <f>IFERROR(__xludf.DUMMYFUNCTION("""COMPUTED_VALUE"""),45356.66666666667)</f>
        <v>45356.66667</v>
      </c>
      <c r="B45" s="1">
        <f>IFERROR(__xludf.DUMMYFUNCTION("""COMPUTED_VALUE"""),707.46)</f>
        <v>707.46</v>
      </c>
      <c r="D45" s="2">
        <f>IFERROR(__xludf.DUMMYFUNCTION("""COMPUTED_VALUE"""),45356.66666666667)</f>
        <v>45356.66667</v>
      </c>
      <c r="E45" s="1">
        <f>IFERROR(__xludf.DUMMYFUNCTION("""COMPUTED_VALUE"""),711.58)</f>
        <v>711.58</v>
      </c>
      <c r="G45" s="2">
        <f>IFERROR(__xludf.DUMMYFUNCTION("""COMPUTED_VALUE"""),45356.66666666667)</f>
        <v>45356.66667</v>
      </c>
      <c r="H45" s="1">
        <f>IFERROR(__xludf.DUMMYFUNCTION("""COMPUTED_VALUE"""),695.78)</f>
        <v>695.78</v>
      </c>
      <c r="J45" s="2">
        <f>IFERROR(__xludf.DUMMYFUNCTION("""COMPUTED_VALUE"""),45356.66666666667)</f>
        <v>45356.66667</v>
      </c>
      <c r="K45" s="1">
        <f>IFERROR(__xludf.DUMMYFUNCTION("""COMPUTED_VALUE"""),699.71)</f>
        <v>699.71</v>
      </c>
      <c r="M45" s="2">
        <f>IFERROR(__xludf.DUMMYFUNCTION("""COMPUTED_VALUE"""),45356.66666666667)</f>
        <v>45356.66667</v>
      </c>
      <c r="N45" s="1">
        <f>IFERROR(__xludf.DUMMYFUNCTION("""COMPUTED_VALUE"""),1.3304515E7)</f>
        <v>13304515</v>
      </c>
    </row>
    <row r="46">
      <c r="A46" s="2">
        <f>IFERROR(__xludf.DUMMYFUNCTION("""COMPUTED_VALUE"""),45357.66666666667)</f>
        <v>45357.66667</v>
      </c>
      <c r="B46" s="1">
        <f>IFERROR(__xludf.DUMMYFUNCTION("""COMPUTED_VALUE"""),704.95)</f>
        <v>704.95</v>
      </c>
      <c r="D46" s="2">
        <f>IFERROR(__xludf.DUMMYFUNCTION("""COMPUTED_VALUE"""),45357.66666666667)</f>
        <v>45357.66667</v>
      </c>
      <c r="E46" s="1">
        <f>IFERROR(__xludf.DUMMYFUNCTION("""COMPUTED_VALUE"""),712.95)</f>
        <v>712.95</v>
      </c>
      <c r="G46" s="2">
        <f>IFERROR(__xludf.DUMMYFUNCTION("""COMPUTED_VALUE"""),45357.66666666667)</f>
        <v>45357.66667</v>
      </c>
      <c r="H46" s="1">
        <f>IFERROR(__xludf.DUMMYFUNCTION("""COMPUTED_VALUE"""),703.75)</f>
        <v>703.75</v>
      </c>
      <c r="J46" s="2">
        <f>IFERROR(__xludf.DUMMYFUNCTION("""COMPUTED_VALUE"""),45357.66666666667)</f>
        <v>45357.66667</v>
      </c>
      <c r="K46" s="1">
        <f>IFERROR(__xludf.DUMMYFUNCTION("""COMPUTED_VALUE"""),707.18)</f>
        <v>707.18</v>
      </c>
      <c r="M46" s="2">
        <f>IFERROR(__xludf.DUMMYFUNCTION("""COMPUTED_VALUE"""),45357.66666666667)</f>
        <v>45357.66667</v>
      </c>
      <c r="N46" s="1">
        <f>IFERROR(__xludf.DUMMYFUNCTION("""COMPUTED_VALUE"""),1.2226747E7)</f>
        <v>12226747</v>
      </c>
    </row>
    <row r="47">
      <c r="A47" s="2">
        <f>IFERROR(__xludf.DUMMYFUNCTION("""COMPUTED_VALUE"""),45358.66666666667)</f>
        <v>45358.66667</v>
      </c>
      <c r="B47" s="1">
        <f>IFERROR(__xludf.DUMMYFUNCTION("""COMPUTED_VALUE"""),715.02)</f>
        <v>715.02</v>
      </c>
      <c r="D47" s="2">
        <f>IFERROR(__xludf.DUMMYFUNCTION("""COMPUTED_VALUE"""),45358.66666666667)</f>
        <v>45358.66667</v>
      </c>
      <c r="E47" s="1">
        <f>IFERROR(__xludf.DUMMYFUNCTION("""COMPUTED_VALUE"""),725.65)</f>
        <v>725.65</v>
      </c>
      <c r="G47" s="2">
        <f>IFERROR(__xludf.DUMMYFUNCTION("""COMPUTED_VALUE"""),45358.66666666667)</f>
        <v>45358.66667</v>
      </c>
      <c r="H47" s="1">
        <f>IFERROR(__xludf.DUMMYFUNCTION("""COMPUTED_VALUE"""),714.45)</f>
        <v>714.45</v>
      </c>
      <c r="J47" s="2">
        <f>IFERROR(__xludf.DUMMYFUNCTION("""COMPUTED_VALUE"""),45358.66666666667)</f>
        <v>45358.66667</v>
      </c>
      <c r="K47" s="1">
        <f>IFERROR(__xludf.DUMMYFUNCTION("""COMPUTED_VALUE"""),725.14)</f>
        <v>725.14</v>
      </c>
      <c r="M47" s="2">
        <f>IFERROR(__xludf.DUMMYFUNCTION("""COMPUTED_VALUE"""),45358.66666666667)</f>
        <v>45358.66667</v>
      </c>
      <c r="N47" s="1">
        <f>IFERROR(__xludf.DUMMYFUNCTION("""COMPUTED_VALUE"""),1.7062481E7)</f>
        <v>17062481</v>
      </c>
    </row>
    <row r="48">
      <c r="A48" s="2">
        <f>IFERROR(__xludf.DUMMYFUNCTION("""COMPUTED_VALUE"""),45359.66666666667)</f>
        <v>45359.66667</v>
      </c>
      <c r="B48" s="1">
        <f>IFERROR(__xludf.DUMMYFUNCTION("""COMPUTED_VALUE"""),725.14)</f>
        <v>725.14</v>
      </c>
      <c r="D48" s="2">
        <f>IFERROR(__xludf.DUMMYFUNCTION("""COMPUTED_VALUE"""),45359.66666666667)</f>
        <v>45359.66667</v>
      </c>
      <c r="E48" s="1">
        <f>IFERROR(__xludf.DUMMYFUNCTION("""COMPUTED_VALUE"""),746.4)</f>
        <v>746.4</v>
      </c>
      <c r="G48" s="2">
        <f>IFERROR(__xludf.DUMMYFUNCTION("""COMPUTED_VALUE"""),45359.66666666667)</f>
        <v>45359.66667</v>
      </c>
      <c r="H48" s="1">
        <f>IFERROR(__xludf.DUMMYFUNCTION("""COMPUTED_VALUE"""),725.14)</f>
        <v>725.14</v>
      </c>
      <c r="J48" s="2">
        <f>IFERROR(__xludf.DUMMYFUNCTION("""COMPUTED_VALUE"""),45359.66666666667)</f>
        <v>45359.66667</v>
      </c>
      <c r="K48" s="1">
        <f>IFERROR(__xludf.DUMMYFUNCTION("""COMPUTED_VALUE"""),727.26)</f>
        <v>727.26</v>
      </c>
      <c r="M48" s="2">
        <f>IFERROR(__xludf.DUMMYFUNCTION("""COMPUTED_VALUE"""),45359.66666666667)</f>
        <v>45359.66667</v>
      </c>
      <c r="N48" s="1">
        <f>IFERROR(__xludf.DUMMYFUNCTION("""COMPUTED_VALUE"""),2.3195916E7)</f>
        <v>23195916</v>
      </c>
    </row>
    <row r="49">
      <c r="A49" s="2">
        <f>IFERROR(__xludf.DUMMYFUNCTION("""COMPUTED_VALUE"""),45362.66666666667)</f>
        <v>45362.66667</v>
      </c>
      <c r="B49" s="1">
        <f>IFERROR(__xludf.DUMMYFUNCTION("""COMPUTED_VALUE"""),726.47)</f>
        <v>726.47</v>
      </c>
      <c r="D49" s="2">
        <f>IFERROR(__xludf.DUMMYFUNCTION("""COMPUTED_VALUE"""),45362.66666666667)</f>
        <v>45362.66667</v>
      </c>
      <c r="E49" s="1">
        <f>IFERROR(__xludf.DUMMYFUNCTION("""COMPUTED_VALUE"""),730.0)</f>
        <v>730</v>
      </c>
      <c r="G49" s="2">
        <f>IFERROR(__xludf.DUMMYFUNCTION("""COMPUTED_VALUE"""),45362.66666666667)</f>
        <v>45362.66667</v>
      </c>
      <c r="H49" s="1">
        <f>IFERROR(__xludf.DUMMYFUNCTION("""COMPUTED_VALUE"""),715.58)</f>
        <v>715.58</v>
      </c>
      <c r="J49" s="2">
        <f>IFERROR(__xludf.DUMMYFUNCTION("""COMPUTED_VALUE"""),45362.66666666667)</f>
        <v>45362.66667</v>
      </c>
      <c r="K49" s="1">
        <f>IFERROR(__xludf.DUMMYFUNCTION("""COMPUTED_VALUE"""),723.81)</f>
        <v>723.81</v>
      </c>
      <c r="M49" s="2">
        <f>IFERROR(__xludf.DUMMYFUNCTION("""COMPUTED_VALUE"""),45362.66666666667)</f>
        <v>45362.66667</v>
      </c>
      <c r="N49" s="1">
        <f>IFERROR(__xludf.DUMMYFUNCTION("""COMPUTED_VALUE"""),1.3400828E7)</f>
        <v>13400828</v>
      </c>
    </row>
    <row r="50">
      <c r="A50" s="2">
        <f>IFERROR(__xludf.DUMMYFUNCTION("""COMPUTED_VALUE"""),45363.66666666667)</f>
        <v>45363.66667</v>
      </c>
      <c r="B50" s="1">
        <f>IFERROR(__xludf.DUMMYFUNCTION("""COMPUTED_VALUE"""),730.0)</f>
        <v>730</v>
      </c>
      <c r="D50" s="2">
        <f>IFERROR(__xludf.DUMMYFUNCTION("""COMPUTED_VALUE"""),45363.66666666667)</f>
        <v>45363.66667</v>
      </c>
      <c r="E50" s="1">
        <f>IFERROR(__xludf.DUMMYFUNCTION("""COMPUTED_VALUE"""),731.5)</f>
        <v>731.5</v>
      </c>
      <c r="G50" s="2">
        <f>IFERROR(__xludf.DUMMYFUNCTION("""COMPUTED_VALUE"""),45363.66666666667)</f>
        <v>45363.66667</v>
      </c>
      <c r="H50" s="1">
        <f>IFERROR(__xludf.DUMMYFUNCTION("""COMPUTED_VALUE"""),721.38)</f>
        <v>721.38</v>
      </c>
      <c r="J50" s="2">
        <f>IFERROR(__xludf.DUMMYFUNCTION("""COMPUTED_VALUE"""),45363.66666666667)</f>
        <v>45363.66667</v>
      </c>
      <c r="K50" s="1">
        <f>IFERROR(__xludf.DUMMYFUNCTION("""COMPUTED_VALUE"""),729.34)</f>
        <v>729.34</v>
      </c>
      <c r="M50" s="2">
        <f>IFERROR(__xludf.DUMMYFUNCTION("""COMPUTED_VALUE"""),45363.66666666667)</f>
        <v>45363.66667</v>
      </c>
      <c r="N50" s="1">
        <f>IFERROR(__xludf.DUMMYFUNCTION("""COMPUTED_VALUE"""),2.2265199E7)</f>
        <v>22265199</v>
      </c>
    </row>
    <row r="51">
      <c r="A51" s="2">
        <f>IFERROR(__xludf.DUMMYFUNCTION("""COMPUTED_VALUE"""),45364.66666666667)</f>
        <v>45364.66667</v>
      </c>
      <c r="B51" s="1">
        <f>IFERROR(__xludf.DUMMYFUNCTION("""COMPUTED_VALUE"""),726.1)</f>
        <v>726.1</v>
      </c>
      <c r="D51" s="2">
        <f>IFERROR(__xludf.DUMMYFUNCTION("""COMPUTED_VALUE"""),45364.66666666667)</f>
        <v>45364.66667</v>
      </c>
      <c r="E51" s="1">
        <f>IFERROR(__xludf.DUMMYFUNCTION("""COMPUTED_VALUE"""),743.13)</f>
        <v>743.13</v>
      </c>
      <c r="G51" s="2">
        <f>IFERROR(__xludf.DUMMYFUNCTION("""COMPUTED_VALUE"""),45364.66666666667)</f>
        <v>45364.66667</v>
      </c>
      <c r="H51" s="1">
        <f>IFERROR(__xludf.DUMMYFUNCTION("""COMPUTED_VALUE"""),726.1)</f>
        <v>726.1</v>
      </c>
      <c r="J51" s="2">
        <f>IFERROR(__xludf.DUMMYFUNCTION("""COMPUTED_VALUE"""),45364.66666666667)</f>
        <v>45364.66667</v>
      </c>
      <c r="K51" s="1">
        <f>IFERROR(__xludf.DUMMYFUNCTION("""COMPUTED_VALUE"""),741.81)</f>
        <v>741.81</v>
      </c>
      <c r="M51" s="2">
        <f>IFERROR(__xludf.DUMMYFUNCTION("""COMPUTED_VALUE"""),45364.66666666667)</f>
        <v>45364.66667</v>
      </c>
      <c r="N51" s="1">
        <f>IFERROR(__xludf.DUMMYFUNCTION("""COMPUTED_VALUE"""),2.0100429E7)</f>
        <v>20100429</v>
      </c>
    </row>
    <row r="52">
      <c r="A52" s="2">
        <f>IFERROR(__xludf.DUMMYFUNCTION("""COMPUTED_VALUE"""),45365.66666666667)</f>
        <v>45365.66667</v>
      </c>
      <c r="B52" s="1">
        <f>IFERROR(__xludf.DUMMYFUNCTION("""COMPUTED_VALUE"""),740.4)</f>
        <v>740.4</v>
      </c>
      <c r="D52" s="2">
        <f>IFERROR(__xludf.DUMMYFUNCTION("""COMPUTED_VALUE"""),45365.66666666667)</f>
        <v>45365.66667</v>
      </c>
      <c r="E52" s="1">
        <f>IFERROR(__xludf.DUMMYFUNCTION("""COMPUTED_VALUE"""),741.47)</f>
        <v>741.47</v>
      </c>
      <c r="G52" s="2">
        <f>IFERROR(__xludf.DUMMYFUNCTION("""COMPUTED_VALUE"""),45365.66666666667)</f>
        <v>45365.66667</v>
      </c>
      <c r="H52" s="1">
        <f>IFERROR(__xludf.DUMMYFUNCTION("""COMPUTED_VALUE"""),724.15)</f>
        <v>724.15</v>
      </c>
      <c r="J52" s="2">
        <f>IFERROR(__xludf.DUMMYFUNCTION("""COMPUTED_VALUE"""),45365.66666666667)</f>
        <v>45365.66667</v>
      </c>
      <c r="K52" s="1">
        <f>IFERROR(__xludf.DUMMYFUNCTION("""COMPUTED_VALUE"""),729.0)</f>
        <v>729</v>
      </c>
      <c r="M52" s="2">
        <f>IFERROR(__xludf.DUMMYFUNCTION("""COMPUTED_VALUE"""),45365.66666666667)</f>
        <v>45365.66667</v>
      </c>
      <c r="N52" s="1">
        <f>IFERROR(__xludf.DUMMYFUNCTION("""COMPUTED_VALUE"""),1.8304498E7)</f>
        <v>18304498</v>
      </c>
    </row>
    <row r="53">
      <c r="A53" s="2">
        <f>IFERROR(__xludf.DUMMYFUNCTION("""COMPUTED_VALUE"""),45366.66666666667)</f>
        <v>45366.66667</v>
      </c>
      <c r="B53" s="1">
        <f>IFERROR(__xludf.DUMMYFUNCTION("""COMPUTED_VALUE"""),729.05)</f>
        <v>729.05</v>
      </c>
      <c r="D53" s="2">
        <f>IFERROR(__xludf.DUMMYFUNCTION("""COMPUTED_VALUE"""),45366.66666666667)</f>
        <v>45366.66667</v>
      </c>
      <c r="E53" s="1">
        <f>IFERROR(__xludf.DUMMYFUNCTION("""COMPUTED_VALUE"""),739.93)</f>
        <v>739.93</v>
      </c>
      <c r="G53" s="2">
        <f>IFERROR(__xludf.DUMMYFUNCTION("""COMPUTED_VALUE"""),45366.66666666667)</f>
        <v>45366.66667</v>
      </c>
      <c r="H53" s="1">
        <f>IFERROR(__xludf.DUMMYFUNCTION("""COMPUTED_VALUE"""),727.42)</f>
        <v>727.42</v>
      </c>
      <c r="J53" s="2">
        <f>IFERROR(__xludf.DUMMYFUNCTION("""COMPUTED_VALUE"""),45366.66666666667)</f>
        <v>45366.66667</v>
      </c>
      <c r="K53" s="1">
        <f>IFERROR(__xludf.DUMMYFUNCTION("""COMPUTED_VALUE"""),737.42)</f>
        <v>737.42</v>
      </c>
      <c r="M53" s="2">
        <f>IFERROR(__xludf.DUMMYFUNCTION("""COMPUTED_VALUE"""),45366.66666666667)</f>
        <v>45366.66667</v>
      </c>
      <c r="N53" s="1">
        <f>IFERROR(__xludf.DUMMYFUNCTION("""COMPUTED_VALUE"""),4.3720162E7)</f>
        <v>43720162</v>
      </c>
    </row>
    <row r="54">
      <c r="A54" s="2">
        <f>IFERROR(__xludf.DUMMYFUNCTION("""COMPUTED_VALUE"""),45369.66666666667)</f>
        <v>45369.66667</v>
      </c>
      <c r="B54" s="1">
        <f>IFERROR(__xludf.DUMMYFUNCTION("""COMPUTED_VALUE"""),739.14)</f>
        <v>739.14</v>
      </c>
      <c r="D54" s="2">
        <f>IFERROR(__xludf.DUMMYFUNCTION("""COMPUTED_VALUE"""),45369.66666666667)</f>
        <v>45369.66667</v>
      </c>
      <c r="E54" s="1">
        <f>IFERROR(__xludf.DUMMYFUNCTION("""COMPUTED_VALUE"""),743.98)</f>
        <v>743.98</v>
      </c>
      <c r="G54" s="2">
        <f>IFERROR(__xludf.DUMMYFUNCTION("""COMPUTED_VALUE"""),45369.66666666667)</f>
        <v>45369.66667</v>
      </c>
      <c r="H54" s="1">
        <f>IFERROR(__xludf.DUMMYFUNCTION("""COMPUTED_VALUE"""),737.48)</f>
        <v>737.48</v>
      </c>
      <c r="J54" s="2">
        <f>IFERROR(__xludf.DUMMYFUNCTION("""COMPUTED_VALUE"""),45369.66666666667)</f>
        <v>45369.66667</v>
      </c>
      <c r="K54" s="1">
        <f>IFERROR(__xludf.DUMMYFUNCTION("""COMPUTED_VALUE"""),738.19)</f>
        <v>738.19</v>
      </c>
      <c r="M54" s="2">
        <f>IFERROR(__xludf.DUMMYFUNCTION("""COMPUTED_VALUE"""),45369.66666666667)</f>
        <v>45369.66667</v>
      </c>
      <c r="N54" s="1">
        <f>IFERROR(__xludf.DUMMYFUNCTION("""COMPUTED_VALUE"""),1.2987352E7)</f>
        <v>12987352</v>
      </c>
    </row>
    <row r="55">
      <c r="A55" s="2">
        <f>IFERROR(__xludf.DUMMYFUNCTION("""COMPUTED_VALUE"""),45370.66666666667)</f>
        <v>45370.66667</v>
      </c>
      <c r="B55" s="1">
        <f>IFERROR(__xludf.DUMMYFUNCTION("""COMPUTED_VALUE"""),739.28)</f>
        <v>739.28</v>
      </c>
      <c r="D55" s="2">
        <f>IFERROR(__xludf.DUMMYFUNCTION("""COMPUTED_VALUE"""),45370.66666666667)</f>
        <v>45370.66667</v>
      </c>
      <c r="E55" s="1">
        <f>IFERROR(__xludf.DUMMYFUNCTION("""COMPUTED_VALUE"""),750.13)</f>
        <v>750.13</v>
      </c>
      <c r="G55" s="2">
        <f>IFERROR(__xludf.DUMMYFUNCTION("""COMPUTED_VALUE"""),45370.66666666667)</f>
        <v>45370.66667</v>
      </c>
      <c r="H55" s="1">
        <f>IFERROR(__xludf.DUMMYFUNCTION("""COMPUTED_VALUE"""),737.26)</f>
        <v>737.26</v>
      </c>
      <c r="J55" s="2">
        <f>IFERROR(__xludf.DUMMYFUNCTION("""COMPUTED_VALUE"""),45370.66666666667)</f>
        <v>45370.66667</v>
      </c>
      <c r="K55" s="1">
        <f>IFERROR(__xludf.DUMMYFUNCTION("""COMPUTED_VALUE"""),749.39)</f>
        <v>749.39</v>
      </c>
      <c r="M55" s="2">
        <f>IFERROR(__xludf.DUMMYFUNCTION("""COMPUTED_VALUE"""),45370.66666666667)</f>
        <v>45370.66667</v>
      </c>
      <c r="N55" s="1">
        <f>IFERROR(__xludf.DUMMYFUNCTION("""COMPUTED_VALUE"""),1.7828901E7)</f>
        <v>17828901</v>
      </c>
    </row>
    <row r="56">
      <c r="A56" s="2">
        <f>IFERROR(__xludf.DUMMYFUNCTION("""COMPUTED_VALUE"""),45371.66666666667)</f>
        <v>45371.66667</v>
      </c>
      <c r="B56" s="1">
        <f>IFERROR(__xludf.DUMMYFUNCTION("""COMPUTED_VALUE"""),749.07)</f>
        <v>749.07</v>
      </c>
      <c r="D56" s="2">
        <f>IFERROR(__xludf.DUMMYFUNCTION("""COMPUTED_VALUE"""),45371.66666666667)</f>
        <v>45371.66667</v>
      </c>
      <c r="E56" s="1">
        <f>IFERROR(__xludf.DUMMYFUNCTION("""COMPUTED_VALUE"""),758.83)</f>
        <v>758.83</v>
      </c>
      <c r="G56" s="2">
        <f>IFERROR(__xludf.DUMMYFUNCTION("""COMPUTED_VALUE"""),45371.66666666667)</f>
        <v>45371.66667</v>
      </c>
      <c r="H56" s="1">
        <f>IFERROR(__xludf.DUMMYFUNCTION("""COMPUTED_VALUE"""),746.41)</f>
        <v>746.41</v>
      </c>
      <c r="J56" s="2">
        <f>IFERROR(__xludf.DUMMYFUNCTION("""COMPUTED_VALUE"""),45371.66666666667)</f>
        <v>45371.66667</v>
      </c>
      <c r="K56" s="1">
        <f>IFERROR(__xludf.DUMMYFUNCTION("""COMPUTED_VALUE"""),756.25)</f>
        <v>756.25</v>
      </c>
      <c r="M56" s="2">
        <f>IFERROR(__xludf.DUMMYFUNCTION("""COMPUTED_VALUE"""),45371.66666666667)</f>
        <v>45371.66667</v>
      </c>
      <c r="N56" s="1">
        <f>IFERROR(__xludf.DUMMYFUNCTION("""COMPUTED_VALUE"""),1.5490822E7)</f>
        <v>15490822</v>
      </c>
    </row>
    <row r="57">
      <c r="A57" s="2">
        <f>IFERROR(__xludf.DUMMYFUNCTION("""COMPUTED_VALUE"""),45372.66666666667)</f>
        <v>45372.66667</v>
      </c>
      <c r="B57" s="1">
        <f>IFERROR(__xludf.DUMMYFUNCTION("""COMPUTED_VALUE"""),757.32)</f>
        <v>757.32</v>
      </c>
      <c r="D57" s="2">
        <f>IFERROR(__xludf.DUMMYFUNCTION("""COMPUTED_VALUE"""),45372.66666666667)</f>
        <v>45372.66667</v>
      </c>
      <c r="E57" s="1">
        <f>IFERROR(__xludf.DUMMYFUNCTION("""COMPUTED_VALUE"""),765.28)</f>
        <v>765.28</v>
      </c>
      <c r="G57" s="2">
        <f>IFERROR(__xludf.DUMMYFUNCTION("""COMPUTED_VALUE"""),45372.66666666667)</f>
        <v>45372.66667</v>
      </c>
      <c r="H57" s="1">
        <f>IFERROR(__xludf.DUMMYFUNCTION("""COMPUTED_VALUE"""),755.63)</f>
        <v>755.63</v>
      </c>
      <c r="J57" s="2">
        <f>IFERROR(__xludf.DUMMYFUNCTION("""COMPUTED_VALUE"""),45372.66666666667)</f>
        <v>45372.66667</v>
      </c>
      <c r="K57" s="1">
        <f>IFERROR(__xludf.DUMMYFUNCTION("""COMPUTED_VALUE"""),762.09)</f>
        <v>762.09</v>
      </c>
      <c r="M57" s="2">
        <f>IFERROR(__xludf.DUMMYFUNCTION("""COMPUTED_VALUE"""),45372.66666666667)</f>
        <v>45372.66667</v>
      </c>
      <c r="N57" s="1">
        <f>IFERROR(__xludf.DUMMYFUNCTION("""COMPUTED_VALUE"""),1.5696477E7)</f>
        <v>15696477</v>
      </c>
    </row>
    <row r="58">
      <c r="A58" s="2">
        <f>IFERROR(__xludf.DUMMYFUNCTION("""COMPUTED_VALUE"""),45373.66666666667)</f>
        <v>45373.66667</v>
      </c>
      <c r="B58" s="1">
        <f>IFERROR(__xludf.DUMMYFUNCTION("""COMPUTED_VALUE"""),761.98)</f>
        <v>761.98</v>
      </c>
      <c r="D58" s="2">
        <f>IFERROR(__xludf.DUMMYFUNCTION("""COMPUTED_VALUE"""),45373.66666666667)</f>
        <v>45373.66667</v>
      </c>
      <c r="E58" s="1">
        <f>IFERROR(__xludf.DUMMYFUNCTION("""COMPUTED_VALUE"""),763.76)</f>
        <v>763.76</v>
      </c>
      <c r="G58" s="2">
        <f>IFERROR(__xludf.DUMMYFUNCTION("""COMPUTED_VALUE"""),45373.66666666667)</f>
        <v>45373.66667</v>
      </c>
      <c r="H58" s="1">
        <f>IFERROR(__xludf.DUMMYFUNCTION("""COMPUTED_VALUE"""),756.72)</f>
        <v>756.72</v>
      </c>
      <c r="J58" s="2">
        <f>IFERROR(__xludf.DUMMYFUNCTION("""COMPUTED_VALUE"""),45373.66666666667)</f>
        <v>45373.66667</v>
      </c>
      <c r="K58" s="1">
        <f>IFERROR(__xludf.DUMMYFUNCTION("""COMPUTED_VALUE"""),756.84)</f>
        <v>756.84</v>
      </c>
      <c r="M58" s="2">
        <f>IFERROR(__xludf.DUMMYFUNCTION("""COMPUTED_VALUE"""),45373.66666666667)</f>
        <v>45373.66667</v>
      </c>
      <c r="N58" s="1">
        <f>IFERROR(__xludf.DUMMYFUNCTION("""COMPUTED_VALUE"""),1.1967323E7)</f>
        <v>11967323</v>
      </c>
    </row>
    <row r="59">
      <c r="A59" s="2">
        <f>IFERROR(__xludf.DUMMYFUNCTION("""COMPUTED_VALUE"""),45376.66666666667)</f>
        <v>45376.66667</v>
      </c>
      <c r="B59" s="1">
        <f>IFERROR(__xludf.DUMMYFUNCTION("""COMPUTED_VALUE"""),756.01)</f>
        <v>756.01</v>
      </c>
      <c r="D59" s="2">
        <f>IFERROR(__xludf.DUMMYFUNCTION("""COMPUTED_VALUE"""),45376.66666666667)</f>
        <v>45376.66667</v>
      </c>
      <c r="E59" s="1">
        <f>IFERROR(__xludf.DUMMYFUNCTION("""COMPUTED_VALUE"""),756.86)</f>
        <v>756.86</v>
      </c>
      <c r="G59" s="2">
        <f>IFERROR(__xludf.DUMMYFUNCTION("""COMPUTED_VALUE"""),45376.66666666667)</f>
        <v>45376.66667</v>
      </c>
      <c r="H59" s="1">
        <f>IFERROR(__xludf.DUMMYFUNCTION("""COMPUTED_VALUE"""),747.89)</f>
        <v>747.89</v>
      </c>
      <c r="J59" s="2">
        <f>IFERROR(__xludf.DUMMYFUNCTION("""COMPUTED_VALUE"""),45376.66666666667)</f>
        <v>45376.66667</v>
      </c>
      <c r="K59" s="1">
        <f>IFERROR(__xludf.DUMMYFUNCTION("""COMPUTED_VALUE"""),748.2)</f>
        <v>748.2</v>
      </c>
      <c r="M59" s="2">
        <f>IFERROR(__xludf.DUMMYFUNCTION("""COMPUTED_VALUE"""),45376.66666666667)</f>
        <v>45376.66667</v>
      </c>
      <c r="N59" s="1">
        <f>IFERROR(__xludf.DUMMYFUNCTION("""COMPUTED_VALUE"""),1.2561644E7)</f>
        <v>12561644</v>
      </c>
    </row>
    <row r="60">
      <c r="A60" s="2">
        <f>IFERROR(__xludf.DUMMYFUNCTION("""COMPUTED_VALUE"""),45377.66666666667)</f>
        <v>45377.66667</v>
      </c>
      <c r="B60" s="1">
        <f>IFERROR(__xludf.DUMMYFUNCTION("""COMPUTED_VALUE"""),747.65)</f>
        <v>747.65</v>
      </c>
      <c r="D60" s="2">
        <f>IFERROR(__xludf.DUMMYFUNCTION("""COMPUTED_VALUE"""),45377.66666666667)</f>
        <v>45377.66667</v>
      </c>
      <c r="E60" s="1">
        <f>IFERROR(__xludf.DUMMYFUNCTION("""COMPUTED_VALUE"""),752.88)</f>
        <v>752.88</v>
      </c>
      <c r="G60" s="2">
        <f>IFERROR(__xludf.DUMMYFUNCTION("""COMPUTED_VALUE"""),45377.66666666667)</f>
        <v>45377.66667</v>
      </c>
      <c r="H60" s="1">
        <f>IFERROR(__xludf.DUMMYFUNCTION("""COMPUTED_VALUE"""),744.88)</f>
        <v>744.88</v>
      </c>
      <c r="J60" s="2">
        <f>IFERROR(__xludf.DUMMYFUNCTION("""COMPUTED_VALUE"""),45377.66666666667)</f>
        <v>45377.66667</v>
      </c>
      <c r="K60" s="1">
        <f>IFERROR(__xludf.DUMMYFUNCTION("""COMPUTED_VALUE"""),749.2)</f>
        <v>749.2</v>
      </c>
      <c r="M60" s="2">
        <f>IFERROR(__xludf.DUMMYFUNCTION("""COMPUTED_VALUE"""),45377.66666666667)</f>
        <v>45377.66667</v>
      </c>
      <c r="N60" s="1">
        <f>IFERROR(__xludf.DUMMYFUNCTION("""COMPUTED_VALUE"""),1.2819239E7)</f>
        <v>12819239</v>
      </c>
    </row>
    <row r="61">
      <c r="A61" s="2">
        <f>IFERROR(__xludf.DUMMYFUNCTION("""COMPUTED_VALUE"""),45378.66666666667)</f>
        <v>45378.66667</v>
      </c>
      <c r="B61" s="1">
        <f>IFERROR(__xludf.DUMMYFUNCTION("""COMPUTED_VALUE"""),752.2)</f>
        <v>752.2</v>
      </c>
      <c r="D61" s="2">
        <f>IFERROR(__xludf.DUMMYFUNCTION("""COMPUTED_VALUE"""),45378.66666666667)</f>
        <v>45378.66667</v>
      </c>
      <c r="E61" s="1">
        <f>IFERROR(__xludf.DUMMYFUNCTION("""COMPUTED_VALUE"""),771.39)</f>
        <v>771.39</v>
      </c>
      <c r="G61" s="2">
        <f>IFERROR(__xludf.DUMMYFUNCTION("""COMPUTED_VALUE"""),45378.66666666667)</f>
        <v>45378.66667</v>
      </c>
      <c r="H61" s="1">
        <f>IFERROR(__xludf.DUMMYFUNCTION("""COMPUTED_VALUE"""),751.72)</f>
        <v>751.72</v>
      </c>
      <c r="J61" s="2">
        <f>IFERROR(__xludf.DUMMYFUNCTION("""COMPUTED_VALUE"""),45378.66666666667)</f>
        <v>45378.66667</v>
      </c>
      <c r="K61" s="1">
        <f>IFERROR(__xludf.DUMMYFUNCTION("""COMPUTED_VALUE"""),770.91)</f>
        <v>770.91</v>
      </c>
      <c r="M61" s="2">
        <f>IFERROR(__xludf.DUMMYFUNCTION("""COMPUTED_VALUE"""),45378.66666666667)</f>
        <v>45378.66667</v>
      </c>
      <c r="N61" s="1">
        <f>IFERROR(__xludf.DUMMYFUNCTION("""COMPUTED_VALUE"""),1.6694546E7)</f>
        <v>16694546</v>
      </c>
    </row>
    <row r="62">
      <c r="A62" s="2">
        <f>IFERROR(__xludf.DUMMYFUNCTION("""COMPUTED_VALUE"""),45379.66666666667)</f>
        <v>45379.66667</v>
      </c>
      <c r="B62" s="1">
        <f>IFERROR(__xludf.DUMMYFUNCTION("""COMPUTED_VALUE"""),770.62)</f>
        <v>770.62</v>
      </c>
      <c r="D62" s="2">
        <f>IFERROR(__xludf.DUMMYFUNCTION("""COMPUTED_VALUE"""),45379.66666666667)</f>
        <v>45379.66667</v>
      </c>
      <c r="E62" s="1">
        <f>IFERROR(__xludf.DUMMYFUNCTION("""COMPUTED_VALUE"""),770.81)</f>
        <v>770.81</v>
      </c>
      <c r="G62" s="2">
        <f>IFERROR(__xludf.DUMMYFUNCTION("""COMPUTED_VALUE"""),45379.66666666667)</f>
        <v>45379.66667</v>
      </c>
      <c r="H62" s="1">
        <f>IFERROR(__xludf.DUMMYFUNCTION("""COMPUTED_VALUE"""),760.04)</f>
        <v>760.04</v>
      </c>
      <c r="J62" s="2">
        <f>IFERROR(__xludf.DUMMYFUNCTION("""COMPUTED_VALUE"""),45379.66666666667)</f>
        <v>45379.66667</v>
      </c>
      <c r="K62" s="1">
        <f>IFERROR(__xludf.DUMMYFUNCTION("""COMPUTED_VALUE"""),762.78)</f>
        <v>762.78</v>
      </c>
      <c r="M62" s="2">
        <f>IFERROR(__xludf.DUMMYFUNCTION("""COMPUTED_VALUE"""),45379.66666666667)</f>
        <v>45379.66667</v>
      </c>
      <c r="N62" s="1">
        <f>IFERROR(__xludf.DUMMYFUNCTION("""COMPUTED_VALUE"""),1.765206E7)</f>
        <v>17652060</v>
      </c>
    </row>
    <row r="63">
      <c r="A63" s="2">
        <f>IFERROR(__xludf.DUMMYFUNCTION("""COMPUTED_VALUE"""),45383.66666666667)</f>
        <v>45383.66667</v>
      </c>
      <c r="B63" s="1">
        <f>IFERROR(__xludf.DUMMYFUNCTION("""COMPUTED_VALUE"""),762.92)</f>
        <v>762.92</v>
      </c>
      <c r="D63" s="2">
        <f>IFERROR(__xludf.DUMMYFUNCTION("""COMPUTED_VALUE"""),45383.66666666667)</f>
        <v>45383.66667</v>
      </c>
      <c r="E63" s="1">
        <f>IFERROR(__xludf.DUMMYFUNCTION("""COMPUTED_VALUE"""),766.64)</f>
        <v>766.64</v>
      </c>
      <c r="G63" s="2">
        <f>IFERROR(__xludf.DUMMYFUNCTION("""COMPUTED_VALUE"""),45383.66666666667)</f>
        <v>45383.66667</v>
      </c>
      <c r="H63" s="1">
        <f>IFERROR(__xludf.DUMMYFUNCTION("""COMPUTED_VALUE"""),755.6)</f>
        <v>755.6</v>
      </c>
      <c r="J63" s="2">
        <f>IFERROR(__xludf.DUMMYFUNCTION("""COMPUTED_VALUE"""),45383.66666666667)</f>
        <v>45383.66667</v>
      </c>
      <c r="K63" s="1">
        <f>IFERROR(__xludf.DUMMYFUNCTION("""COMPUTED_VALUE"""),763.91)</f>
        <v>763.91</v>
      </c>
      <c r="M63" s="2">
        <f>IFERROR(__xludf.DUMMYFUNCTION("""COMPUTED_VALUE"""),45383.66666666667)</f>
        <v>45383.66667</v>
      </c>
      <c r="N63" s="1">
        <f>IFERROR(__xludf.DUMMYFUNCTION("""COMPUTED_VALUE"""),3.5157915E7)</f>
        <v>35157915</v>
      </c>
    </row>
    <row r="64">
      <c r="A64" s="2">
        <f>IFERROR(__xludf.DUMMYFUNCTION("""COMPUTED_VALUE"""),45384.66666666667)</f>
        <v>45384.66667</v>
      </c>
      <c r="B64" s="1">
        <f>IFERROR(__xludf.DUMMYFUNCTION("""COMPUTED_VALUE"""),688.5)</f>
        <v>688.5</v>
      </c>
      <c r="D64" s="2">
        <f>IFERROR(__xludf.DUMMYFUNCTION("""COMPUTED_VALUE"""),45384.66666666667)</f>
        <v>45384.66667</v>
      </c>
      <c r="E64" s="1">
        <f>IFERROR(__xludf.DUMMYFUNCTION("""COMPUTED_VALUE"""),772.29)</f>
        <v>772.29</v>
      </c>
      <c r="G64" s="2">
        <f>IFERROR(__xludf.DUMMYFUNCTION("""COMPUTED_VALUE"""),45384.66666666667)</f>
        <v>45384.66667</v>
      </c>
      <c r="H64" s="1">
        <f>IFERROR(__xludf.DUMMYFUNCTION("""COMPUTED_VALUE"""),688.5)</f>
        <v>688.5</v>
      </c>
      <c r="J64" s="2">
        <f>IFERROR(__xludf.DUMMYFUNCTION("""COMPUTED_VALUE"""),45384.66666666667)</f>
        <v>45384.66667</v>
      </c>
      <c r="K64" s="1">
        <f>IFERROR(__xludf.DUMMYFUNCTION("""COMPUTED_VALUE"""),751.3)</f>
        <v>751.3</v>
      </c>
      <c r="M64" s="2">
        <f>IFERROR(__xludf.DUMMYFUNCTION("""COMPUTED_VALUE"""),45384.66666666667)</f>
        <v>45384.66667</v>
      </c>
      <c r="N64" s="1">
        <f>IFERROR(__xludf.DUMMYFUNCTION("""COMPUTED_VALUE"""),5.9675009E7)</f>
        <v>59675009</v>
      </c>
    </row>
    <row r="65">
      <c r="A65" s="2">
        <f>IFERROR(__xludf.DUMMYFUNCTION("""COMPUTED_VALUE"""),45385.66666666667)</f>
        <v>45385.66667</v>
      </c>
      <c r="B65" s="1">
        <f>IFERROR(__xludf.DUMMYFUNCTION("""COMPUTED_VALUE"""),751.3)</f>
        <v>751.3</v>
      </c>
      <c r="D65" s="2">
        <f>IFERROR(__xludf.DUMMYFUNCTION("""COMPUTED_VALUE"""),45385.66666666667)</f>
        <v>45385.66667</v>
      </c>
      <c r="E65" s="1">
        <f>IFERROR(__xludf.DUMMYFUNCTION("""COMPUTED_VALUE"""),756.48)</f>
        <v>756.48</v>
      </c>
      <c r="G65" s="2">
        <f>IFERROR(__xludf.DUMMYFUNCTION("""COMPUTED_VALUE"""),45385.66666666667)</f>
        <v>45385.66667</v>
      </c>
      <c r="H65" s="1">
        <f>IFERROR(__xludf.DUMMYFUNCTION("""COMPUTED_VALUE"""),745.99)</f>
        <v>745.99</v>
      </c>
      <c r="J65" s="2">
        <f>IFERROR(__xludf.DUMMYFUNCTION("""COMPUTED_VALUE"""),45385.66666666667)</f>
        <v>45385.66667</v>
      </c>
      <c r="K65" s="1">
        <f>IFERROR(__xludf.DUMMYFUNCTION("""COMPUTED_VALUE"""),745.99)</f>
        <v>745.99</v>
      </c>
      <c r="M65" s="2">
        <f>IFERROR(__xludf.DUMMYFUNCTION("""COMPUTED_VALUE"""),45385.66666666667)</f>
        <v>45385.66667</v>
      </c>
      <c r="N65" s="1">
        <f>IFERROR(__xludf.DUMMYFUNCTION("""COMPUTED_VALUE"""),8554849.0)</f>
        <v>8554849</v>
      </c>
    </row>
    <row r="66">
      <c r="A66" s="2">
        <f>IFERROR(__xludf.DUMMYFUNCTION("""COMPUTED_VALUE"""),45386.66666666667)</f>
        <v>45386.66667</v>
      </c>
      <c r="B66" s="1">
        <f>IFERROR(__xludf.DUMMYFUNCTION("""COMPUTED_VALUE"""),745.99)</f>
        <v>745.99</v>
      </c>
      <c r="D66" s="2">
        <f>IFERROR(__xludf.DUMMYFUNCTION("""COMPUTED_VALUE"""),45386.66666666667)</f>
        <v>45386.66667</v>
      </c>
      <c r="E66" s="1">
        <f>IFERROR(__xludf.DUMMYFUNCTION("""COMPUTED_VALUE"""),758.22)</f>
        <v>758.22</v>
      </c>
      <c r="G66" s="2">
        <f>IFERROR(__xludf.DUMMYFUNCTION("""COMPUTED_VALUE"""),45386.66666666667)</f>
        <v>45386.66667</v>
      </c>
      <c r="H66" s="1">
        <f>IFERROR(__xludf.DUMMYFUNCTION("""COMPUTED_VALUE"""),733.17)</f>
        <v>733.17</v>
      </c>
      <c r="J66" s="2">
        <f>IFERROR(__xludf.DUMMYFUNCTION("""COMPUTED_VALUE"""),45386.66666666667)</f>
        <v>45386.66667</v>
      </c>
      <c r="K66" s="1">
        <f>IFERROR(__xludf.DUMMYFUNCTION("""COMPUTED_VALUE"""),734.8)</f>
        <v>734.8</v>
      </c>
      <c r="M66" s="2">
        <f>IFERROR(__xludf.DUMMYFUNCTION("""COMPUTED_VALUE"""),45386.66666666667)</f>
        <v>45386.66667</v>
      </c>
      <c r="N66" s="1">
        <f>IFERROR(__xludf.DUMMYFUNCTION("""COMPUTED_VALUE"""),9276159.0)</f>
        <v>9276159</v>
      </c>
    </row>
    <row r="67">
      <c r="A67" s="2">
        <f>IFERROR(__xludf.DUMMYFUNCTION("""COMPUTED_VALUE"""),45387.66666666667)</f>
        <v>45387.66667</v>
      </c>
      <c r="B67" s="1">
        <f>IFERROR(__xludf.DUMMYFUNCTION("""COMPUTED_VALUE"""),734.14)</f>
        <v>734.14</v>
      </c>
      <c r="D67" s="2">
        <f>IFERROR(__xludf.DUMMYFUNCTION("""COMPUTED_VALUE"""),45387.66666666667)</f>
        <v>45387.66667</v>
      </c>
      <c r="E67" s="1">
        <f>IFERROR(__xludf.DUMMYFUNCTION("""COMPUTED_VALUE"""),742.68)</f>
        <v>742.68</v>
      </c>
      <c r="G67" s="2">
        <f>IFERROR(__xludf.DUMMYFUNCTION("""COMPUTED_VALUE"""),45387.66666666667)</f>
        <v>45387.66667</v>
      </c>
      <c r="H67" s="1">
        <f>IFERROR(__xludf.DUMMYFUNCTION("""COMPUTED_VALUE"""),730.97)</f>
        <v>730.97</v>
      </c>
      <c r="J67" s="2">
        <f>IFERROR(__xludf.DUMMYFUNCTION("""COMPUTED_VALUE"""),45387.66666666667)</f>
        <v>45387.66667</v>
      </c>
      <c r="K67" s="1">
        <f>IFERROR(__xludf.DUMMYFUNCTION("""COMPUTED_VALUE"""),738.88)</f>
        <v>738.88</v>
      </c>
      <c r="M67" s="2">
        <f>IFERROR(__xludf.DUMMYFUNCTION("""COMPUTED_VALUE"""),45387.66666666667)</f>
        <v>45387.66667</v>
      </c>
      <c r="N67" s="1">
        <f>IFERROR(__xludf.DUMMYFUNCTION("""COMPUTED_VALUE"""),5726266.0)</f>
        <v>5726266</v>
      </c>
    </row>
    <row r="68">
      <c r="A68" s="2">
        <f>IFERROR(__xludf.DUMMYFUNCTION("""COMPUTED_VALUE"""),45390.66666666667)</f>
        <v>45390.66667</v>
      </c>
      <c r="B68" s="1">
        <f>IFERROR(__xludf.DUMMYFUNCTION("""COMPUTED_VALUE"""),738.88)</f>
        <v>738.88</v>
      </c>
      <c r="D68" s="2">
        <f>IFERROR(__xludf.DUMMYFUNCTION("""COMPUTED_VALUE"""),45390.66666666667)</f>
        <v>45390.66667</v>
      </c>
      <c r="E68" s="1">
        <f>IFERROR(__xludf.DUMMYFUNCTION("""COMPUTED_VALUE"""),748.08)</f>
        <v>748.08</v>
      </c>
      <c r="G68" s="2">
        <f>IFERROR(__xludf.DUMMYFUNCTION("""COMPUTED_VALUE"""),45390.66666666667)</f>
        <v>45390.66667</v>
      </c>
      <c r="H68" s="1">
        <f>IFERROR(__xludf.DUMMYFUNCTION("""COMPUTED_VALUE"""),738.88)</f>
        <v>738.88</v>
      </c>
      <c r="J68" s="2">
        <f>IFERROR(__xludf.DUMMYFUNCTION("""COMPUTED_VALUE"""),45390.66666666667)</f>
        <v>45390.66667</v>
      </c>
      <c r="K68" s="1">
        <f>IFERROR(__xludf.DUMMYFUNCTION("""COMPUTED_VALUE"""),742.56)</f>
        <v>742.56</v>
      </c>
      <c r="M68" s="2">
        <f>IFERROR(__xludf.DUMMYFUNCTION("""COMPUTED_VALUE"""),45390.66666666667)</f>
        <v>45390.66667</v>
      </c>
      <c r="N68" s="1">
        <f>IFERROR(__xludf.DUMMYFUNCTION("""COMPUTED_VALUE"""),6090982.0)</f>
        <v>6090982</v>
      </c>
    </row>
    <row r="69">
      <c r="A69" s="2">
        <f>IFERROR(__xludf.DUMMYFUNCTION("""COMPUTED_VALUE"""),45391.66666666667)</f>
        <v>45391.66667</v>
      </c>
      <c r="B69" s="1">
        <f>IFERROR(__xludf.DUMMYFUNCTION("""COMPUTED_VALUE"""),744.54)</f>
        <v>744.54</v>
      </c>
      <c r="D69" s="2">
        <f>IFERROR(__xludf.DUMMYFUNCTION("""COMPUTED_VALUE"""),45391.66666666667)</f>
        <v>45391.66667</v>
      </c>
      <c r="E69" s="1">
        <f>IFERROR(__xludf.DUMMYFUNCTION("""COMPUTED_VALUE"""),748.8)</f>
        <v>748.8</v>
      </c>
      <c r="G69" s="2">
        <f>IFERROR(__xludf.DUMMYFUNCTION("""COMPUTED_VALUE"""),45391.66666666667)</f>
        <v>45391.66667</v>
      </c>
      <c r="H69" s="1">
        <f>IFERROR(__xludf.DUMMYFUNCTION("""COMPUTED_VALUE"""),738.26)</f>
        <v>738.26</v>
      </c>
      <c r="J69" s="2">
        <f>IFERROR(__xludf.DUMMYFUNCTION("""COMPUTED_VALUE"""),45391.66666666667)</f>
        <v>45391.66667</v>
      </c>
      <c r="K69" s="1">
        <f>IFERROR(__xludf.DUMMYFUNCTION("""COMPUTED_VALUE"""),745.86)</f>
        <v>745.86</v>
      </c>
      <c r="M69" s="2">
        <f>IFERROR(__xludf.DUMMYFUNCTION("""COMPUTED_VALUE"""),45391.66666666667)</f>
        <v>45391.66667</v>
      </c>
      <c r="N69" s="1">
        <f>IFERROR(__xludf.DUMMYFUNCTION("""COMPUTED_VALUE"""),6278169.0)</f>
        <v>6278169</v>
      </c>
    </row>
    <row r="70">
      <c r="A70" s="2">
        <f>IFERROR(__xludf.DUMMYFUNCTION("""COMPUTED_VALUE"""),45392.66666666667)</f>
        <v>45392.66667</v>
      </c>
      <c r="B70" s="1">
        <f>IFERROR(__xludf.DUMMYFUNCTION("""COMPUTED_VALUE"""),737.06)</f>
        <v>737.06</v>
      </c>
      <c r="D70" s="2">
        <f>IFERROR(__xludf.DUMMYFUNCTION("""COMPUTED_VALUE"""),45392.66666666667)</f>
        <v>45392.66667</v>
      </c>
      <c r="E70" s="1">
        <f>IFERROR(__xludf.DUMMYFUNCTION("""COMPUTED_VALUE"""),739.45)</f>
        <v>739.45</v>
      </c>
      <c r="G70" s="2">
        <f>IFERROR(__xludf.DUMMYFUNCTION("""COMPUTED_VALUE"""),45392.66666666667)</f>
        <v>45392.66667</v>
      </c>
      <c r="H70" s="1">
        <f>IFERROR(__xludf.DUMMYFUNCTION("""COMPUTED_VALUE"""),731.08)</f>
        <v>731.08</v>
      </c>
      <c r="J70" s="2">
        <f>IFERROR(__xludf.DUMMYFUNCTION("""COMPUTED_VALUE"""),45392.66666666667)</f>
        <v>45392.66667</v>
      </c>
      <c r="K70" s="1">
        <f>IFERROR(__xludf.DUMMYFUNCTION("""COMPUTED_VALUE"""),738.45)</f>
        <v>738.45</v>
      </c>
      <c r="M70" s="2">
        <f>IFERROR(__xludf.DUMMYFUNCTION("""COMPUTED_VALUE"""),45392.66666666667)</f>
        <v>45392.66667</v>
      </c>
      <c r="N70" s="1">
        <f>IFERROR(__xludf.DUMMYFUNCTION("""COMPUTED_VALUE"""),6399356.0)</f>
        <v>6399356</v>
      </c>
    </row>
    <row r="71">
      <c r="A71" s="2">
        <f>IFERROR(__xludf.DUMMYFUNCTION("""COMPUTED_VALUE"""),45393.66666666667)</f>
        <v>45393.66667</v>
      </c>
      <c r="B71" s="1">
        <f>IFERROR(__xludf.DUMMYFUNCTION("""COMPUTED_VALUE"""),739.02)</f>
        <v>739.02</v>
      </c>
      <c r="D71" s="2">
        <f>IFERROR(__xludf.DUMMYFUNCTION("""COMPUTED_VALUE"""),45393.66666666667)</f>
        <v>45393.66667</v>
      </c>
      <c r="E71" s="1">
        <f>IFERROR(__xludf.DUMMYFUNCTION("""COMPUTED_VALUE"""),744.07)</f>
        <v>744.07</v>
      </c>
      <c r="G71" s="2">
        <f>IFERROR(__xludf.DUMMYFUNCTION("""COMPUTED_VALUE"""),45393.66666666667)</f>
        <v>45393.66667</v>
      </c>
      <c r="H71" s="1">
        <f>IFERROR(__xludf.DUMMYFUNCTION("""COMPUTED_VALUE"""),734.48)</f>
        <v>734.48</v>
      </c>
      <c r="J71" s="2">
        <f>IFERROR(__xludf.DUMMYFUNCTION("""COMPUTED_VALUE"""),45393.66666666667)</f>
        <v>45393.66667</v>
      </c>
      <c r="K71" s="1">
        <f>IFERROR(__xludf.DUMMYFUNCTION("""COMPUTED_VALUE"""),742.99)</f>
        <v>742.99</v>
      </c>
      <c r="M71" s="2">
        <f>IFERROR(__xludf.DUMMYFUNCTION("""COMPUTED_VALUE"""),45393.66666666667)</f>
        <v>45393.66667</v>
      </c>
      <c r="N71" s="1">
        <f>IFERROR(__xludf.DUMMYFUNCTION("""COMPUTED_VALUE"""),5878729.0)</f>
        <v>5878729</v>
      </c>
    </row>
    <row r="72">
      <c r="A72" s="2">
        <f>IFERROR(__xludf.DUMMYFUNCTION("""COMPUTED_VALUE"""),45394.66666666667)</f>
        <v>45394.66667</v>
      </c>
      <c r="B72" s="1">
        <f>IFERROR(__xludf.DUMMYFUNCTION("""COMPUTED_VALUE"""),740.4)</f>
        <v>740.4</v>
      </c>
      <c r="D72" s="2">
        <f>IFERROR(__xludf.DUMMYFUNCTION("""COMPUTED_VALUE"""),45394.66666666667)</f>
        <v>45394.66667</v>
      </c>
      <c r="E72" s="1">
        <f>IFERROR(__xludf.DUMMYFUNCTION("""COMPUTED_VALUE"""),740.4)</f>
        <v>740.4</v>
      </c>
      <c r="G72" s="2">
        <f>IFERROR(__xludf.DUMMYFUNCTION("""COMPUTED_VALUE"""),45394.66666666667)</f>
        <v>45394.66667</v>
      </c>
      <c r="H72" s="1">
        <f>IFERROR(__xludf.DUMMYFUNCTION("""COMPUTED_VALUE"""),732.58)</f>
        <v>732.58</v>
      </c>
      <c r="J72" s="2">
        <f>IFERROR(__xludf.DUMMYFUNCTION("""COMPUTED_VALUE"""),45394.66666666667)</f>
        <v>45394.66667</v>
      </c>
      <c r="K72" s="1">
        <f>IFERROR(__xludf.DUMMYFUNCTION("""COMPUTED_VALUE"""),736.84)</f>
        <v>736.84</v>
      </c>
      <c r="M72" s="2">
        <f>IFERROR(__xludf.DUMMYFUNCTION("""COMPUTED_VALUE"""),45394.66666666667)</f>
        <v>45394.66667</v>
      </c>
      <c r="N72" s="1">
        <f>IFERROR(__xludf.DUMMYFUNCTION("""COMPUTED_VALUE"""),6838631.0)</f>
        <v>6838631</v>
      </c>
    </row>
    <row r="73">
      <c r="A73" s="2">
        <f>IFERROR(__xludf.DUMMYFUNCTION("""COMPUTED_VALUE"""),45397.66666666667)</f>
        <v>45397.66667</v>
      </c>
      <c r="B73" s="1">
        <f>IFERROR(__xludf.DUMMYFUNCTION("""COMPUTED_VALUE"""),738.4)</f>
        <v>738.4</v>
      </c>
      <c r="D73" s="2">
        <f>IFERROR(__xludf.DUMMYFUNCTION("""COMPUTED_VALUE"""),45397.66666666667)</f>
        <v>45397.66667</v>
      </c>
      <c r="E73" s="1">
        <f>IFERROR(__xludf.DUMMYFUNCTION("""COMPUTED_VALUE"""),745.67)</f>
        <v>745.67</v>
      </c>
      <c r="G73" s="2">
        <f>IFERROR(__xludf.DUMMYFUNCTION("""COMPUTED_VALUE"""),45397.66666666667)</f>
        <v>45397.66667</v>
      </c>
      <c r="H73" s="1">
        <f>IFERROR(__xludf.DUMMYFUNCTION("""COMPUTED_VALUE"""),727.54)</f>
        <v>727.54</v>
      </c>
      <c r="J73" s="2">
        <f>IFERROR(__xludf.DUMMYFUNCTION("""COMPUTED_VALUE"""),45397.66666666667)</f>
        <v>45397.66667</v>
      </c>
      <c r="K73" s="1">
        <f>IFERROR(__xludf.DUMMYFUNCTION("""COMPUTED_VALUE"""),731.09)</f>
        <v>731.09</v>
      </c>
      <c r="M73" s="2">
        <f>IFERROR(__xludf.DUMMYFUNCTION("""COMPUTED_VALUE"""),45397.66666666667)</f>
        <v>45397.66667</v>
      </c>
      <c r="N73" s="1">
        <f>IFERROR(__xludf.DUMMYFUNCTION("""COMPUTED_VALUE"""),6852860.0)</f>
        <v>6852860</v>
      </c>
    </row>
    <row r="74">
      <c r="A74" s="2">
        <f>IFERROR(__xludf.DUMMYFUNCTION("""COMPUTED_VALUE"""),45398.66666666667)</f>
        <v>45398.66667</v>
      </c>
      <c r="B74" s="1">
        <f>IFERROR(__xludf.DUMMYFUNCTION("""COMPUTED_VALUE"""),728.49)</f>
        <v>728.49</v>
      </c>
      <c r="D74" s="2">
        <f>IFERROR(__xludf.DUMMYFUNCTION("""COMPUTED_VALUE"""),45398.66666666667)</f>
        <v>45398.66667</v>
      </c>
      <c r="E74" s="1">
        <f>IFERROR(__xludf.DUMMYFUNCTION("""COMPUTED_VALUE"""),728.49)</f>
        <v>728.49</v>
      </c>
      <c r="G74" s="2">
        <f>IFERROR(__xludf.DUMMYFUNCTION("""COMPUTED_VALUE"""),45398.66666666667)</f>
        <v>45398.66667</v>
      </c>
      <c r="H74" s="1">
        <f>IFERROR(__xludf.DUMMYFUNCTION("""COMPUTED_VALUE"""),719.26)</f>
        <v>719.26</v>
      </c>
      <c r="J74" s="2">
        <f>IFERROR(__xludf.DUMMYFUNCTION("""COMPUTED_VALUE"""),45398.66666666667)</f>
        <v>45398.66667</v>
      </c>
      <c r="K74" s="1">
        <f>IFERROR(__xludf.DUMMYFUNCTION("""COMPUTED_VALUE"""),721.55)</f>
        <v>721.55</v>
      </c>
      <c r="M74" s="2">
        <f>IFERROR(__xludf.DUMMYFUNCTION("""COMPUTED_VALUE"""),45398.66666666667)</f>
        <v>45398.66667</v>
      </c>
      <c r="N74" s="1">
        <f>IFERROR(__xludf.DUMMYFUNCTION("""COMPUTED_VALUE"""),5817745.0)</f>
        <v>5817745</v>
      </c>
    </row>
    <row r="75">
      <c r="A75" s="2">
        <f>IFERROR(__xludf.DUMMYFUNCTION("""COMPUTED_VALUE"""),45399.66666666667)</f>
        <v>45399.66667</v>
      </c>
      <c r="B75" s="1">
        <f>IFERROR(__xludf.DUMMYFUNCTION("""COMPUTED_VALUE"""),727.84)</f>
        <v>727.84</v>
      </c>
      <c r="D75" s="2">
        <f>IFERROR(__xludf.DUMMYFUNCTION("""COMPUTED_VALUE"""),45399.66666666667)</f>
        <v>45399.66667</v>
      </c>
      <c r="E75" s="1">
        <f>IFERROR(__xludf.DUMMYFUNCTION("""COMPUTED_VALUE"""),728.62)</f>
        <v>728.62</v>
      </c>
      <c r="G75" s="2">
        <f>IFERROR(__xludf.DUMMYFUNCTION("""COMPUTED_VALUE"""),45399.66666666667)</f>
        <v>45399.66667</v>
      </c>
      <c r="H75" s="1">
        <f>IFERROR(__xludf.DUMMYFUNCTION("""COMPUTED_VALUE"""),717.55)</f>
        <v>717.55</v>
      </c>
      <c r="J75" s="2">
        <f>IFERROR(__xludf.DUMMYFUNCTION("""COMPUTED_VALUE"""),45399.66666666667)</f>
        <v>45399.66667</v>
      </c>
      <c r="K75" s="1">
        <f>IFERROR(__xludf.DUMMYFUNCTION("""COMPUTED_VALUE"""),720.37)</f>
        <v>720.37</v>
      </c>
      <c r="M75" s="2">
        <f>IFERROR(__xludf.DUMMYFUNCTION("""COMPUTED_VALUE"""),45399.66666666667)</f>
        <v>45399.66667</v>
      </c>
      <c r="N75" s="1">
        <f>IFERROR(__xludf.DUMMYFUNCTION("""COMPUTED_VALUE"""),5844852.0)</f>
        <v>5844852</v>
      </c>
    </row>
    <row r="76">
      <c r="A76" s="2">
        <f>IFERROR(__xludf.DUMMYFUNCTION("""COMPUTED_VALUE"""),45400.66666666667)</f>
        <v>45400.66667</v>
      </c>
      <c r="B76" s="1">
        <f>IFERROR(__xludf.DUMMYFUNCTION("""COMPUTED_VALUE"""),722.1)</f>
        <v>722.1</v>
      </c>
      <c r="D76" s="2">
        <f>IFERROR(__xludf.DUMMYFUNCTION("""COMPUTED_VALUE"""),45400.66666666667)</f>
        <v>45400.66667</v>
      </c>
      <c r="E76" s="1">
        <f>IFERROR(__xludf.DUMMYFUNCTION("""COMPUTED_VALUE"""),728.39)</f>
        <v>728.39</v>
      </c>
      <c r="G76" s="2">
        <f>IFERROR(__xludf.DUMMYFUNCTION("""COMPUTED_VALUE"""),45400.66666666667)</f>
        <v>45400.66667</v>
      </c>
      <c r="H76" s="1">
        <f>IFERROR(__xludf.DUMMYFUNCTION("""COMPUTED_VALUE"""),719.66)</f>
        <v>719.66</v>
      </c>
      <c r="J76" s="2">
        <f>IFERROR(__xludf.DUMMYFUNCTION("""COMPUTED_VALUE"""),45400.66666666667)</f>
        <v>45400.66667</v>
      </c>
      <c r="K76" s="1">
        <f>IFERROR(__xludf.DUMMYFUNCTION("""COMPUTED_VALUE"""),723.5)</f>
        <v>723.5</v>
      </c>
      <c r="M76" s="2">
        <f>IFERROR(__xludf.DUMMYFUNCTION("""COMPUTED_VALUE"""),45400.66666666667)</f>
        <v>45400.66667</v>
      </c>
      <c r="N76" s="1">
        <f>IFERROR(__xludf.DUMMYFUNCTION("""COMPUTED_VALUE"""),5211560.0)</f>
        <v>5211560</v>
      </c>
    </row>
    <row r="77">
      <c r="A77" s="2">
        <f>IFERROR(__xludf.DUMMYFUNCTION("""COMPUTED_VALUE"""),45401.66666666667)</f>
        <v>45401.66667</v>
      </c>
      <c r="B77" s="1">
        <f>IFERROR(__xludf.DUMMYFUNCTION("""COMPUTED_VALUE"""),727.66)</f>
        <v>727.66</v>
      </c>
      <c r="D77" s="2">
        <f>IFERROR(__xludf.DUMMYFUNCTION("""COMPUTED_VALUE"""),45401.66666666667)</f>
        <v>45401.66667</v>
      </c>
      <c r="E77" s="1">
        <f>IFERROR(__xludf.DUMMYFUNCTION("""COMPUTED_VALUE"""),734.64)</f>
        <v>734.64</v>
      </c>
      <c r="G77" s="2">
        <f>IFERROR(__xludf.DUMMYFUNCTION("""COMPUTED_VALUE"""),45401.66666666667)</f>
        <v>45401.66667</v>
      </c>
      <c r="H77" s="1">
        <f>IFERROR(__xludf.DUMMYFUNCTION("""COMPUTED_VALUE"""),724.24)</f>
        <v>724.24</v>
      </c>
      <c r="J77" s="2">
        <f>IFERROR(__xludf.DUMMYFUNCTION("""COMPUTED_VALUE"""),45401.66666666667)</f>
        <v>45401.66667</v>
      </c>
      <c r="K77" s="1">
        <f>IFERROR(__xludf.DUMMYFUNCTION("""COMPUTED_VALUE"""),733.88)</f>
        <v>733.88</v>
      </c>
      <c r="M77" s="2">
        <f>IFERROR(__xludf.DUMMYFUNCTION("""COMPUTED_VALUE"""),45401.66666666667)</f>
        <v>45401.66667</v>
      </c>
      <c r="N77" s="1">
        <f>IFERROR(__xludf.DUMMYFUNCTION("""COMPUTED_VALUE"""),7157614.0)</f>
        <v>7157614</v>
      </c>
    </row>
    <row r="78">
      <c r="A78" s="2">
        <f>IFERROR(__xludf.DUMMYFUNCTION("""COMPUTED_VALUE"""),45404.66666666667)</f>
        <v>45404.66667</v>
      </c>
      <c r="B78" s="1">
        <f>IFERROR(__xludf.DUMMYFUNCTION("""COMPUTED_VALUE"""),736.44)</f>
        <v>736.44</v>
      </c>
      <c r="D78" s="2">
        <f>IFERROR(__xludf.DUMMYFUNCTION("""COMPUTED_VALUE"""),45404.66666666667)</f>
        <v>45404.66667</v>
      </c>
      <c r="E78" s="1">
        <f>IFERROR(__xludf.DUMMYFUNCTION("""COMPUTED_VALUE"""),740.0)</f>
        <v>740</v>
      </c>
      <c r="G78" s="2">
        <f>IFERROR(__xludf.DUMMYFUNCTION("""COMPUTED_VALUE"""),45404.66666666667)</f>
        <v>45404.66667</v>
      </c>
      <c r="H78" s="1">
        <f>IFERROR(__xludf.DUMMYFUNCTION("""COMPUTED_VALUE"""),732.99)</f>
        <v>732.99</v>
      </c>
      <c r="J78" s="2">
        <f>IFERROR(__xludf.DUMMYFUNCTION("""COMPUTED_VALUE"""),45404.66666666667)</f>
        <v>45404.66667</v>
      </c>
      <c r="K78" s="1">
        <f>IFERROR(__xludf.DUMMYFUNCTION("""COMPUTED_VALUE"""),738.24)</f>
        <v>738.24</v>
      </c>
      <c r="M78" s="2">
        <f>IFERROR(__xludf.DUMMYFUNCTION("""COMPUTED_VALUE"""),45404.66666666667)</f>
        <v>45404.66667</v>
      </c>
      <c r="N78" s="1">
        <f>IFERROR(__xludf.DUMMYFUNCTION("""COMPUTED_VALUE"""),5359542.0)</f>
        <v>5359542</v>
      </c>
    </row>
    <row r="79">
      <c r="A79" s="2">
        <f>IFERROR(__xludf.DUMMYFUNCTION("""COMPUTED_VALUE"""),45405.66666666667)</f>
        <v>45405.66667</v>
      </c>
      <c r="B79" s="1">
        <f>IFERROR(__xludf.DUMMYFUNCTION("""COMPUTED_VALUE"""),740.2)</f>
        <v>740.2</v>
      </c>
      <c r="D79" s="2">
        <f>IFERROR(__xludf.DUMMYFUNCTION("""COMPUTED_VALUE"""),45405.66666666667)</f>
        <v>45405.66667</v>
      </c>
      <c r="E79" s="1">
        <f>IFERROR(__xludf.DUMMYFUNCTION("""COMPUTED_VALUE"""),745.51)</f>
        <v>745.51</v>
      </c>
      <c r="G79" s="2">
        <f>IFERROR(__xludf.DUMMYFUNCTION("""COMPUTED_VALUE"""),45405.66666666667)</f>
        <v>45405.66667</v>
      </c>
      <c r="H79" s="1">
        <f>IFERROR(__xludf.DUMMYFUNCTION("""COMPUTED_VALUE"""),739.57)</f>
        <v>739.57</v>
      </c>
      <c r="J79" s="2">
        <f>IFERROR(__xludf.DUMMYFUNCTION("""COMPUTED_VALUE"""),45405.66666666667)</f>
        <v>45405.66667</v>
      </c>
      <c r="K79" s="1">
        <f>IFERROR(__xludf.DUMMYFUNCTION("""COMPUTED_VALUE"""),740.67)</f>
        <v>740.67</v>
      </c>
      <c r="M79" s="2">
        <f>IFERROR(__xludf.DUMMYFUNCTION("""COMPUTED_VALUE"""),45405.66666666667)</f>
        <v>45405.66667</v>
      </c>
      <c r="N79" s="1">
        <f>IFERROR(__xludf.DUMMYFUNCTION("""COMPUTED_VALUE"""),6262486.0)</f>
        <v>6262486</v>
      </c>
    </row>
    <row r="80">
      <c r="A80" s="2">
        <f>IFERROR(__xludf.DUMMYFUNCTION("""COMPUTED_VALUE"""),45406.66666666667)</f>
        <v>45406.66667</v>
      </c>
      <c r="B80" s="1">
        <f>IFERROR(__xludf.DUMMYFUNCTION("""COMPUTED_VALUE"""),734.5)</f>
        <v>734.5</v>
      </c>
      <c r="D80" s="2">
        <f>IFERROR(__xludf.DUMMYFUNCTION("""COMPUTED_VALUE"""),45406.66666666667)</f>
        <v>45406.66667</v>
      </c>
      <c r="E80" s="1">
        <f>IFERROR(__xludf.DUMMYFUNCTION("""COMPUTED_VALUE"""),739.28)</f>
        <v>739.28</v>
      </c>
      <c r="G80" s="2">
        <f>IFERROR(__xludf.DUMMYFUNCTION("""COMPUTED_VALUE"""),45406.66666666667)</f>
        <v>45406.66667</v>
      </c>
      <c r="H80" s="1">
        <f>IFERROR(__xludf.DUMMYFUNCTION("""COMPUTED_VALUE"""),732.04)</f>
        <v>732.04</v>
      </c>
      <c r="J80" s="2">
        <f>IFERROR(__xludf.DUMMYFUNCTION("""COMPUTED_VALUE"""),45406.66666666667)</f>
        <v>45406.66667</v>
      </c>
      <c r="K80" s="1">
        <f>IFERROR(__xludf.DUMMYFUNCTION("""COMPUTED_VALUE"""),734.74)</f>
        <v>734.74</v>
      </c>
      <c r="M80" s="2">
        <f>IFERROR(__xludf.DUMMYFUNCTION("""COMPUTED_VALUE"""),45406.66666666667)</f>
        <v>45406.66667</v>
      </c>
      <c r="N80" s="1">
        <f>IFERROR(__xludf.DUMMYFUNCTION("""COMPUTED_VALUE"""),7385455.0)</f>
        <v>7385455</v>
      </c>
    </row>
    <row r="81">
      <c r="A81" s="2">
        <f>IFERROR(__xludf.DUMMYFUNCTION("""COMPUTED_VALUE"""),45407.66666666667)</f>
        <v>45407.66667</v>
      </c>
      <c r="B81" s="1">
        <f>IFERROR(__xludf.DUMMYFUNCTION("""COMPUTED_VALUE"""),747.36)</f>
        <v>747.36</v>
      </c>
      <c r="D81" s="2">
        <f>IFERROR(__xludf.DUMMYFUNCTION("""COMPUTED_VALUE"""),45407.66666666667)</f>
        <v>45407.66667</v>
      </c>
      <c r="E81" s="1">
        <f>IFERROR(__xludf.DUMMYFUNCTION("""COMPUTED_VALUE"""),747.49)</f>
        <v>747.49</v>
      </c>
      <c r="G81" s="2">
        <f>IFERROR(__xludf.DUMMYFUNCTION("""COMPUTED_VALUE"""),45407.66666666667)</f>
        <v>45407.66667</v>
      </c>
      <c r="H81" s="1">
        <f>IFERROR(__xludf.DUMMYFUNCTION("""COMPUTED_VALUE"""),720.67)</f>
        <v>720.67</v>
      </c>
      <c r="J81" s="2">
        <f>IFERROR(__xludf.DUMMYFUNCTION("""COMPUTED_VALUE"""),45407.66666666667)</f>
        <v>45407.66667</v>
      </c>
      <c r="K81" s="1">
        <f>IFERROR(__xludf.DUMMYFUNCTION("""COMPUTED_VALUE"""),728.58)</f>
        <v>728.58</v>
      </c>
      <c r="M81" s="2">
        <f>IFERROR(__xludf.DUMMYFUNCTION("""COMPUTED_VALUE"""),45407.66666666667)</f>
        <v>45407.66667</v>
      </c>
      <c r="N81" s="1">
        <f>IFERROR(__xludf.DUMMYFUNCTION("""COMPUTED_VALUE"""),6846679.0)</f>
        <v>6846679</v>
      </c>
    </row>
    <row r="82">
      <c r="A82" s="2">
        <f>IFERROR(__xludf.DUMMYFUNCTION("""COMPUTED_VALUE"""),45408.66666666667)</f>
        <v>45408.66667</v>
      </c>
      <c r="B82" s="1">
        <f>IFERROR(__xludf.DUMMYFUNCTION("""COMPUTED_VALUE"""),721.43)</f>
        <v>721.43</v>
      </c>
      <c r="D82" s="2">
        <f>IFERROR(__xludf.DUMMYFUNCTION("""COMPUTED_VALUE"""),45408.66666666667)</f>
        <v>45408.66667</v>
      </c>
      <c r="E82" s="1">
        <f>IFERROR(__xludf.DUMMYFUNCTION("""COMPUTED_VALUE"""),731.39)</f>
        <v>731.39</v>
      </c>
      <c r="G82" s="2">
        <f>IFERROR(__xludf.DUMMYFUNCTION("""COMPUTED_VALUE"""),45408.66666666667)</f>
        <v>45408.66667</v>
      </c>
      <c r="H82" s="1">
        <f>IFERROR(__xludf.DUMMYFUNCTION("""COMPUTED_VALUE"""),721.43)</f>
        <v>721.43</v>
      </c>
      <c r="J82" s="2">
        <f>IFERROR(__xludf.DUMMYFUNCTION("""COMPUTED_VALUE"""),45408.66666666667)</f>
        <v>45408.66667</v>
      </c>
      <c r="K82" s="1">
        <f>IFERROR(__xludf.DUMMYFUNCTION("""COMPUTED_VALUE"""),730.69)</f>
        <v>730.69</v>
      </c>
      <c r="M82" s="2">
        <f>IFERROR(__xludf.DUMMYFUNCTION("""COMPUTED_VALUE"""),45408.66666666667)</f>
        <v>45408.66667</v>
      </c>
      <c r="N82" s="1">
        <f>IFERROR(__xludf.DUMMYFUNCTION("""COMPUTED_VALUE"""),7560745.0)</f>
        <v>7560745</v>
      </c>
    </row>
    <row r="83">
      <c r="A83" s="2">
        <f>IFERROR(__xludf.DUMMYFUNCTION("""COMPUTED_VALUE"""),45411.66666666667)</f>
        <v>45411.66667</v>
      </c>
      <c r="B83" s="1">
        <f>IFERROR(__xludf.DUMMYFUNCTION("""COMPUTED_VALUE"""),730.18)</f>
        <v>730.18</v>
      </c>
      <c r="D83" s="2">
        <f>IFERROR(__xludf.DUMMYFUNCTION("""COMPUTED_VALUE"""),45411.66666666667)</f>
        <v>45411.66667</v>
      </c>
      <c r="E83" s="1">
        <f>IFERROR(__xludf.DUMMYFUNCTION("""COMPUTED_VALUE"""),734.05)</f>
        <v>734.05</v>
      </c>
      <c r="G83" s="2">
        <f>IFERROR(__xludf.DUMMYFUNCTION("""COMPUTED_VALUE"""),45411.66666666667)</f>
        <v>45411.66667</v>
      </c>
      <c r="H83" s="1">
        <f>IFERROR(__xludf.DUMMYFUNCTION("""COMPUTED_VALUE"""),727.4)</f>
        <v>727.4</v>
      </c>
      <c r="J83" s="2">
        <f>IFERROR(__xludf.DUMMYFUNCTION("""COMPUTED_VALUE"""),45411.66666666667)</f>
        <v>45411.66667</v>
      </c>
      <c r="K83" s="1">
        <f>IFERROR(__xludf.DUMMYFUNCTION("""COMPUTED_VALUE"""),732.31)</f>
        <v>732.31</v>
      </c>
      <c r="M83" s="2">
        <f>IFERROR(__xludf.DUMMYFUNCTION("""COMPUTED_VALUE"""),45411.66666666667)</f>
        <v>45411.66667</v>
      </c>
      <c r="N83" s="1">
        <f>IFERROR(__xludf.DUMMYFUNCTION("""COMPUTED_VALUE"""),7546783.0)</f>
        <v>7546783</v>
      </c>
    </row>
    <row r="84">
      <c r="A84" s="2">
        <f>IFERROR(__xludf.DUMMYFUNCTION("""COMPUTED_VALUE"""),45412.66666666667)</f>
        <v>45412.66667</v>
      </c>
      <c r="B84" s="1">
        <f>IFERROR(__xludf.DUMMYFUNCTION("""COMPUTED_VALUE"""),740.42)</f>
        <v>740.42</v>
      </c>
      <c r="D84" s="2">
        <f>IFERROR(__xludf.DUMMYFUNCTION("""COMPUTED_VALUE"""),45412.66666666667)</f>
        <v>45412.66667</v>
      </c>
      <c r="E84" s="1">
        <f>IFERROR(__xludf.DUMMYFUNCTION("""COMPUTED_VALUE"""),748.56)</f>
        <v>748.56</v>
      </c>
      <c r="G84" s="2">
        <f>IFERROR(__xludf.DUMMYFUNCTION("""COMPUTED_VALUE"""),45412.66666666667)</f>
        <v>45412.66667</v>
      </c>
      <c r="H84" s="1">
        <f>IFERROR(__xludf.DUMMYFUNCTION("""COMPUTED_VALUE"""),734.03)</f>
        <v>734.03</v>
      </c>
      <c r="J84" s="2">
        <f>IFERROR(__xludf.DUMMYFUNCTION("""COMPUTED_VALUE"""),45412.66666666667)</f>
        <v>45412.66667</v>
      </c>
      <c r="K84" s="1">
        <f>IFERROR(__xludf.DUMMYFUNCTION("""COMPUTED_VALUE"""),739.35)</f>
        <v>739.35</v>
      </c>
      <c r="M84" s="2">
        <f>IFERROR(__xludf.DUMMYFUNCTION("""COMPUTED_VALUE"""),45412.66666666667)</f>
        <v>45412.66667</v>
      </c>
      <c r="N84" s="1">
        <f>IFERROR(__xludf.DUMMYFUNCTION("""COMPUTED_VALUE"""),1.9855729E7)</f>
        <v>19855729</v>
      </c>
    </row>
    <row r="85">
      <c r="A85" s="2">
        <f>IFERROR(__xludf.DUMMYFUNCTION("""COMPUTED_VALUE"""),45413.66666666667)</f>
        <v>45413.66667</v>
      </c>
      <c r="B85" s="1">
        <f>IFERROR(__xludf.DUMMYFUNCTION("""COMPUTED_VALUE"""),742.95)</f>
        <v>742.95</v>
      </c>
      <c r="D85" s="2">
        <f>IFERROR(__xludf.DUMMYFUNCTION("""COMPUTED_VALUE"""),45413.66666666667)</f>
        <v>45413.66667</v>
      </c>
      <c r="E85" s="1">
        <f>IFERROR(__xludf.DUMMYFUNCTION("""COMPUTED_VALUE"""),757.85)</f>
        <v>757.85</v>
      </c>
      <c r="G85" s="2">
        <f>IFERROR(__xludf.DUMMYFUNCTION("""COMPUTED_VALUE"""),45413.66666666667)</f>
        <v>45413.66667</v>
      </c>
      <c r="H85" s="1">
        <f>IFERROR(__xludf.DUMMYFUNCTION("""COMPUTED_VALUE"""),741.01)</f>
        <v>741.01</v>
      </c>
      <c r="J85" s="2">
        <f>IFERROR(__xludf.DUMMYFUNCTION("""COMPUTED_VALUE"""),45413.66666666667)</f>
        <v>45413.66667</v>
      </c>
      <c r="K85" s="1">
        <f>IFERROR(__xludf.DUMMYFUNCTION("""COMPUTED_VALUE"""),750.66)</f>
        <v>750.66</v>
      </c>
      <c r="M85" s="2">
        <f>IFERROR(__xludf.DUMMYFUNCTION("""COMPUTED_VALUE"""),45413.66666666667)</f>
        <v>45413.66667</v>
      </c>
      <c r="N85" s="1">
        <f>IFERROR(__xludf.DUMMYFUNCTION("""COMPUTED_VALUE"""),1.6024579E7)</f>
        <v>16024579</v>
      </c>
    </row>
    <row r="86">
      <c r="A86" s="2">
        <f>IFERROR(__xludf.DUMMYFUNCTION("""COMPUTED_VALUE"""),45414.66666666667)</f>
        <v>45414.66667</v>
      </c>
      <c r="B86" s="1">
        <f>IFERROR(__xludf.DUMMYFUNCTION("""COMPUTED_VALUE"""),749.58)</f>
        <v>749.58</v>
      </c>
      <c r="D86" s="2">
        <f>IFERROR(__xludf.DUMMYFUNCTION("""COMPUTED_VALUE"""),45414.66666666667)</f>
        <v>45414.66667</v>
      </c>
      <c r="E86" s="1">
        <f>IFERROR(__xludf.DUMMYFUNCTION("""COMPUTED_VALUE"""),753.52)</f>
        <v>753.52</v>
      </c>
      <c r="G86" s="2">
        <f>IFERROR(__xludf.DUMMYFUNCTION("""COMPUTED_VALUE"""),45414.66666666667)</f>
        <v>45414.66667</v>
      </c>
      <c r="H86" s="1">
        <f>IFERROR(__xludf.DUMMYFUNCTION("""COMPUTED_VALUE"""),740.2)</f>
        <v>740.2</v>
      </c>
      <c r="J86" s="2">
        <f>IFERROR(__xludf.DUMMYFUNCTION("""COMPUTED_VALUE"""),45414.66666666667)</f>
        <v>45414.66667</v>
      </c>
      <c r="K86" s="1">
        <f>IFERROR(__xludf.DUMMYFUNCTION("""COMPUTED_VALUE"""),742.49)</f>
        <v>742.49</v>
      </c>
      <c r="M86" s="2">
        <f>IFERROR(__xludf.DUMMYFUNCTION("""COMPUTED_VALUE"""),45414.66666666667)</f>
        <v>45414.66667</v>
      </c>
      <c r="N86" s="1">
        <f>IFERROR(__xludf.DUMMYFUNCTION("""COMPUTED_VALUE"""),9730717.0)</f>
        <v>9730717</v>
      </c>
    </row>
    <row r="87">
      <c r="A87" s="2">
        <f>IFERROR(__xludf.DUMMYFUNCTION("""COMPUTED_VALUE"""),45415.66666666667)</f>
        <v>45415.66667</v>
      </c>
      <c r="B87" s="1">
        <f>IFERROR(__xludf.DUMMYFUNCTION("""COMPUTED_VALUE"""),747.28)</f>
        <v>747.28</v>
      </c>
      <c r="D87" s="2">
        <f>IFERROR(__xludf.DUMMYFUNCTION("""COMPUTED_VALUE"""),45415.66666666667)</f>
        <v>45415.66667</v>
      </c>
      <c r="E87" s="1">
        <f>IFERROR(__xludf.DUMMYFUNCTION("""COMPUTED_VALUE"""),751.58)</f>
        <v>751.58</v>
      </c>
      <c r="G87" s="2">
        <f>IFERROR(__xludf.DUMMYFUNCTION("""COMPUTED_VALUE"""),45415.66666666667)</f>
        <v>45415.66667</v>
      </c>
      <c r="H87" s="1">
        <f>IFERROR(__xludf.DUMMYFUNCTION("""COMPUTED_VALUE"""),742.87)</f>
        <v>742.87</v>
      </c>
      <c r="J87" s="2">
        <f>IFERROR(__xludf.DUMMYFUNCTION("""COMPUTED_VALUE"""),45415.66666666667)</f>
        <v>45415.66667</v>
      </c>
      <c r="K87" s="1">
        <f>IFERROR(__xludf.DUMMYFUNCTION("""COMPUTED_VALUE"""),749.12)</f>
        <v>749.12</v>
      </c>
      <c r="M87" s="2">
        <f>IFERROR(__xludf.DUMMYFUNCTION("""COMPUTED_VALUE"""),45415.66666666667)</f>
        <v>45415.66667</v>
      </c>
      <c r="N87" s="1">
        <f>IFERROR(__xludf.DUMMYFUNCTION("""COMPUTED_VALUE"""),7069567.0)</f>
        <v>7069567</v>
      </c>
    </row>
    <row r="88">
      <c r="A88" s="2">
        <f>IFERROR(__xludf.DUMMYFUNCTION("""COMPUTED_VALUE"""),45418.66666666667)</f>
        <v>45418.66667</v>
      </c>
      <c r="B88" s="1">
        <f>IFERROR(__xludf.DUMMYFUNCTION("""COMPUTED_VALUE"""),749.12)</f>
        <v>749.12</v>
      </c>
      <c r="D88" s="2">
        <f>IFERROR(__xludf.DUMMYFUNCTION("""COMPUTED_VALUE"""),45418.66666666667)</f>
        <v>45418.66667</v>
      </c>
      <c r="E88" s="1">
        <f>IFERROR(__xludf.DUMMYFUNCTION("""COMPUTED_VALUE"""),754.06)</f>
        <v>754.06</v>
      </c>
      <c r="G88" s="2">
        <f>IFERROR(__xludf.DUMMYFUNCTION("""COMPUTED_VALUE"""),45418.66666666667)</f>
        <v>45418.66667</v>
      </c>
      <c r="H88" s="1">
        <f>IFERROR(__xludf.DUMMYFUNCTION("""COMPUTED_VALUE"""),743.45)</f>
        <v>743.45</v>
      </c>
      <c r="J88" s="2">
        <f>IFERROR(__xludf.DUMMYFUNCTION("""COMPUTED_VALUE"""),45418.66666666667)</f>
        <v>45418.66667</v>
      </c>
      <c r="K88" s="1">
        <f>IFERROR(__xludf.DUMMYFUNCTION("""COMPUTED_VALUE"""),745.66)</f>
        <v>745.66</v>
      </c>
      <c r="M88" s="2">
        <f>IFERROR(__xludf.DUMMYFUNCTION("""COMPUTED_VALUE"""),45418.66666666667)</f>
        <v>45418.66667</v>
      </c>
      <c r="N88" s="1">
        <f>IFERROR(__xludf.DUMMYFUNCTION("""COMPUTED_VALUE"""),6585725.0)</f>
        <v>6585725</v>
      </c>
    </row>
    <row r="89">
      <c r="A89" s="2">
        <f>IFERROR(__xludf.DUMMYFUNCTION("""COMPUTED_VALUE"""),45419.66666666667)</f>
        <v>45419.66667</v>
      </c>
      <c r="B89" s="1">
        <f>IFERROR(__xludf.DUMMYFUNCTION("""COMPUTED_VALUE"""),745.66)</f>
        <v>745.66</v>
      </c>
      <c r="D89" s="2">
        <f>IFERROR(__xludf.DUMMYFUNCTION("""COMPUTED_VALUE"""),45419.66666666667)</f>
        <v>45419.66667</v>
      </c>
      <c r="E89" s="1">
        <f>IFERROR(__xludf.DUMMYFUNCTION("""COMPUTED_VALUE"""),751.69)</f>
        <v>751.69</v>
      </c>
      <c r="G89" s="2">
        <f>IFERROR(__xludf.DUMMYFUNCTION("""COMPUTED_VALUE"""),45419.66666666667)</f>
        <v>45419.66667</v>
      </c>
      <c r="H89" s="1">
        <f>IFERROR(__xludf.DUMMYFUNCTION("""COMPUTED_VALUE"""),745.57)</f>
        <v>745.57</v>
      </c>
      <c r="J89" s="2">
        <f>IFERROR(__xludf.DUMMYFUNCTION("""COMPUTED_VALUE"""),45419.66666666667)</f>
        <v>45419.66667</v>
      </c>
      <c r="K89" s="1">
        <f>IFERROR(__xludf.DUMMYFUNCTION("""COMPUTED_VALUE"""),748.28)</f>
        <v>748.28</v>
      </c>
      <c r="M89" s="2">
        <f>IFERROR(__xludf.DUMMYFUNCTION("""COMPUTED_VALUE"""),45419.66666666667)</f>
        <v>45419.66667</v>
      </c>
      <c r="N89" s="1">
        <f>IFERROR(__xludf.DUMMYFUNCTION("""COMPUTED_VALUE"""),6458748.0)</f>
        <v>6458748</v>
      </c>
    </row>
    <row r="90">
      <c r="A90" s="2">
        <f>IFERROR(__xludf.DUMMYFUNCTION("""COMPUTED_VALUE"""),45420.66666666667)</f>
        <v>45420.66667</v>
      </c>
      <c r="B90" s="1">
        <f>IFERROR(__xludf.DUMMYFUNCTION("""COMPUTED_VALUE"""),747.85)</f>
        <v>747.85</v>
      </c>
      <c r="D90" s="2">
        <f>IFERROR(__xludf.DUMMYFUNCTION("""COMPUTED_VALUE"""),45420.66666666667)</f>
        <v>45420.66667</v>
      </c>
      <c r="E90" s="1">
        <f>IFERROR(__xludf.DUMMYFUNCTION("""COMPUTED_VALUE"""),754.3)</f>
        <v>754.3</v>
      </c>
      <c r="G90" s="2">
        <f>IFERROR(__xludf.DUMMYFUNCTION("""COMPUTED_VALUE"""),45420.66666666667)</f>
        <v>45420.66667</v>
      </c>
      <c r="H90" s="1">
        <f>IFERROR(__xludf.DUMMYFUNCTION("""COMPUTED_VALUE"""),744.81)</f>
        <v>744.81</v>
      </c>
      <c r="J90" s="2">
        <f>IFERROR(__xludf.DUMMYFUNCTION("""COMPUTED_VALUE"""),45420.66666666667)</f>
        <v>45420.66667</v>
      </c>
      <c r="K90" s="1">
        <f>IFERROR(__xludf.DUMMYFUNCTION("""COMPUTED_VALUE"""),753.36)</f>
        <v>753.36</v>
      </c>
      <c r="M90" s="2">
        <f>IFERROR(__xludf.DUMMYFUNCTION("""COMPUTED_VALUE"""),45420.66666666667)</f>
        <v>45420.66667</v>
      </c>
      <c r="N90" s="1">
        <f>IFERROR(__xludf.DUMMYFUNCTION("""COMPUTED_VALUE"""),5276977.0)</f>
        <v>5276977</v>
      </c>
    </row>
    <row r="91">
      <c r="A91" s="2">
        <f>IFERROR(__xludf.DUMMYFUNCTION("""COMPUTED_VALUE"""),45421.66666666667)</f>
        <v>45421.66667</v>
      </c>
      <c r="B91" s="1">
        <f>IFERROR(__xludf.DUMMYFUNCTION("""COMPUTED_VALUE"""),755.01)</f>
        <v>755.01</v>
      </c>
      <c r="D91" s="2">
        <f>IFERROR(__xludf.DUMMYFUNCTION("""COMPUTED_VALUE"""),45421.66666666667)</f>
        <v>45421.66667</v>
      </c>
      <c r="E91" s="1">
        <f>IFERROR(__xludf.DUMMYFUNCTION("""COMPUTED_VALUE"""),762.88)</f>
        <v>762.88</v>
      </c>
      <c r="G91" s="2">
        <f>IFERROR(__xludf.DUMMYFUNCTION("""COMPUTED_VALUE"""),45421.66666666667)</f>
        <v>45421.66667</v>
      </c>
      <c r="H91" s="1">
        <f>IFERROR(__xludf.DUMMYFUNCTION("""COMPUTED_VALUE"""),752.1)</f>
        <v>752.1</v>
      </c>
      <c r="J91" s="2">
        <f>IFERROR(__xludf.DUMMYFUNCTION("""COMPUTED_VALUE"""),45421.66666666667)</f>
        <v>45421.66667</v>
      </c>
      <c r="K91" s="1">
        <f>IFERROR(__xludf.DUMMYFUNCTION("""COMPUTED_VALUE"""),762.55)</f>
        <v>762.55</v>
      </c>
      <c r="M91" s="2">
        <f>IFERROR(__xludf.DUMMYFUNCTION("""COMPUTED_VALUE"""),45421.66666666667)</f>
        <v>45421.66667</v>
      </c>
      <c r="N91" s="1">
        <f>IFERROR(__xludf.DUMMYFUNCTION("""COMPUTED_VALUE"""),5275044.0)</f>
        <v>5275044</v>
      </c>
    </row>
    <row r="92">
      <c r="A92" s="2">
        <f>IFERROR(__xludf.DUMMYFUNCTION("""COMPUTED_VALUE"""),45422.66666666667)</f>
        <v>45422.66667</v>
      </c>
      <c r="B92" s="1">
        <f>IFERROR(__xludf.DUMMYFUNCTION("""COMPUTED_VALUE"""),763.55)</f>
        <v>763.55</v>
      </c>
      <c r="D92" s="2">
        <f>IFERROR(__xludf.DUMMYFUNCTION("""COMPUTED_VALUE"""),45422.66666666667)</f>
        <v>45422.66667</v>
      </c>
      <c r="E92" s="1">
        <f>IFERROR(__xludf.DUMMYFUNCTION("""COMPUTED_VALUE"""),773.78)</f>
        <v>773.78</v>
      </c>
      <c r="G92" s="2">
        <f>IFERROR(__xludf.DUMMYFUNCTION("""COMPUTED_VALUE"""),45422.66666666667)</f>
        <v>45422.66667</v>
      </c>
      <c r="H92" s="1">
        <f>IFERROR(__xludf.DUMMYFUNCTION("""COMPUTED_VALUE"""),763.47)</f>
        <v>763.47</v>
      </c>
      <c r="J92" s="2">
        <f>IFERROR(__xludf.DUMMYFUNCTION("""COMPUTED_VALUE"""),45422.66666666667)</f>
        <v>45422.66667</v>
      </c>
      <c r="K92" s="1">
        <f>IFERROR(__xludf.DUMMYFUNCTION("""COMPUTED_VALUE"""),772.36)</f>
        <v>772.36</v>
      </c>
      <c r="M92" s="2">
        <f>IFERROR(__xludf.DUMMYFUNCTION("""COMPUTED_VALUE"""),45422.66666666667)</f>
        <v>45422.66667</v>
      </c>
      <c r="N92" s="1">
        <f>IFERROR(__xludf.DUMMYFUNCTION("""COMPUTED_VALUE"""),6475081.0)</f>
        <v>6475081</v>
      </c>
    </row>
    <row r="93">
      <c r="A93" s="2">
        <f>IFERROR(__xludf.DUMMYFUNCTION("""COMPUTED_VALUE"""),45425.66666666667)</f>
        <v>45425.66667</v>
      </c>
      <c r="B93" s="1">
        <f>IFERROR(__xludf.DUMMYFUNCTION("""COMPUTED_VALUE"""),775.93)</f>
        <v>775.93</v>
      </c>
      <c r="D93" s="2">
        <f>IFERROR(__xludf.DUMMYFUNCTION("""COMPUTED_VALUE"""),45425.66666666667)</f>
        <v>45425.66667</v>
      </c>
      <c r="E93" s="1">
        <f>IFERROR(__xludf.DUMMYFUNCTION("""COMPUTED_VALUE"""),787.58)</f>
        <v>787.58</v>
      </c>
      <c r="G93" s="2">
        <f>IFERROR(__xludf.DUMMYFUNCTION("""COMPUTED_VALUE"""),45425.66666666667)</f>
        <v>45425.66667</v>
      </c>
      <c r="H93" s="1">
        <f>IFERROR(__xludf.DUMMYFUNCTION("""COMPUTED_VALUE"""),775.93)</f>
        <v>775.93</v>
      </c>
      <c r="J93" s="2">
        <f>IFERROR(__xludf.DUMMYFUNCTION("""COMPUTED_VALUE"""),45425.66666666667)</f>
        <v>45425.66667</v>
      </c>
      <c r="K93" s="1">
        <f>IFERROR(__xludf.DUMMYFUNCTION("""COMPUTED_VALUE"""),776.33)</f>
        <v>776.33</v>
      </c>
      <c r="M93" s="2">
        <f>IFERROR(__xludf.DUMMYFUNCTION("""COMPUTED_VALUE"""),45425.66666666667)</f>
        <v>45425.66667</v>
      </c>
      <c r="N93" s="1">
        <f>IFERROR(__xludf.DUMMYFUNCTION("""COMPUTED_VALUE"""),9083795.0)</f>
        <v>9083795</v>
      </c>
    </row>
    <row r="94">
      <c r="A94" s="2">
        <f>IFERROR(__xludf.DUMMYFUNCTION("""COMPUTED_VALUE"""),45426.66666666667)</f>
        <v>45426.66667</v>
      </c>
      <c r="B94" s="1">
        <f>IFERROR(__xludf.DUMMYFUNCTION("""COMPUTED_VALUE"""),781.32)</f>
        <v>781.32</v>
      </c>
      <c r="D94" s="2">
        <f>IFERROR(__xludf.DUMMYFUNCTION("""COMPUTED_VALUE"""),45426.66666666667)</f>
        <v>45426.66667</v>
      </c>
      <c r="E94" s="1">
        <f>IFERROR(__xludf.DUMMYFUNCTION("""COMPUTED_VALUE"""),782.93)</f>
        <v>782.93</v>
      </c>
      <c r="G94" s="2">
        <f>IFERROR(__xludf.DUMMYFUNCTION("""COMPUTED_VALUE"""),45426.66666666667)</f>
        <v>45426.66667</v>
      </c>
      <c r="H94" s="1">
        <f>IFERROR(__xludf.DUMMYFUNCTION("""COMPUTED_VALUE"""),774.65)</f>
        <v>774.65</v>
      </c>
      <c r="J94" s="2">
        <f>IFERROR(__xludf.DUMMYFUNCTION("""COMPUTED_VALUE"""),45426.66666666667)</f>
        <v>45426.66667</v>
      </c>
      <c r="K94" s="1">
        <f>IFERROR(__xludf.DUMMYFUNCTION("""COMPUTED_VALUE"""),775.75)</f>
        <v>775.75</v>
      </c>
      <c r="M94" s="2">
        <f>IFERROR(__xludf.DUMMYFUNCTION("""COMPUTED_VALUE"""),45426.66666666667)</f>
        <v>45426.66667</v>
      </c>
      <c r="N94" s="1">
        <f>IFERROR(__xludf.DUMMYFUNCTION("""COMPUTED_VALUE"""),5348245.0)</f>
        <v>5348245</v>
      </c>
    </row>
    <row r="95">
      <c r="A95" s="2">
        <f>IFERROR(__xludf.DUMMYFUNCTION("""COMPUTED_VALUE"""),45427.66666666667)</f>
        <v>45427.66667</v>
      </c>
      <c r="B95" s="1">
        <f>IFERROR(__xludf.DUMMYFUNCTION("""COMPUTED_VALUE"""),779.27)</f>
        <v>779.27</v>
      </c>
      <c r="D95" s="2">
        <f>IFERROR(__xludf.DUMMYFUNCTION("""COMPUTED_VALUE"""),45427.66666666667)</f>
        <v>45427.66667</v>
      </c>
      <c r="E95" s="1">
        <f>IFERROR(__xludf.DUMMYFUNCTION("""COMPUTED_VALUE"""),784.29)</f>
        <v>784.29</v>
      </c>
      <c r="G95" s="2">
        <f>IFERROR(__xludf.DUMMYFUNCTION("""COMPUTED_VALUE"""),45427.66666666667)</f>
        <v>45427.66667</v>
      </c>
      <c r="H95" s="1">
        <f>IFERROR(__xludf.DUMMYFUNCTION("""COMPUTED_VALUE"""),776.07)</f>
        <v>776.07</v>
      </c>
      <c r="J95" s="2">
        <f>IFERROR(__xludf.DUMMYFUNCTION("""COMPUTED_VALUE"""),45427.66666666667)</f>
        <v>45427.66667</v>
      </c>
      <c r="K95" s="1">
        <f>IFERROR(__xludf.DUMMYFUNCTION("""COMPUTED_VALUE"""),783.38)</f>
        <v>783.38</v>
      </c>
      <c r="M95" s="2">
        <f>IFERROR(__xludf.DUMMYFUNCTION("""COMPUTED_VALUE"""),45427.66666666667)</f>
        <v>45427.66667</v>
      </c>
      <c r="N95" s="1">
        <f>IFERROR(__xludf.DUMMYFUNCTION("""COMPUTED_VALUE"""),6876446.0)</f>
        <v>6876446</v>
      </c>
    </row>
    <row r="96">
      <c r="A96" s="2">
        <f>IFERROR(__xludf.DUMMYFUNCTION("""COMPUTED_VALUE"""),45428.66666666667)</f>
        <v>45428.66667</v>
      </c>
      <c r="B96" s="1">
        <f>IFERROR(__xludf.DUMMYFUNCTION("""COMPUTED_VALUE"""),783.13)</f>
        <v>783.13</v>
      </c>
      <c r="D96" s="2">
        <f>IFERROR(__xludf.DUMMYFUNCTION("""COMPUTED_VALUE"""),45428.66666666667)</f>
        <v>45428.66667</v>
      </c>
      <c r="E96" s="1">
        <f>IFERROR(__xludf.DUMMYFUNCTION("""COMPUTED_VALUE"""),798.27)</f>
        <v>798.27</v>
      </c>
      <c r="G96" s="2">
        <f>IFERROR(__xludf.DUMMYFUNCTION("""COMPUTED_VALUE"""),45428.66666666667)</f>
        <v>45428.66667</v>
      </c>
      <c r="H96" s="1">
        <f>IFERROR(__xludf.DUMMYFUNCTION("""COMPUTED_VALUE"""),783.13)</f>
        <v>783.13</v>
      </c>
      <c r="J96" s="2">
        <f>IFERROR(__xludf.DUMMYFUNCTION("""COMPUTED_VALUE"""),45428.66666666667)</f>
        <v>45428.66667</v>
      </c>
      <c r="K96" s="1">
        <f>IFERROR(__xludf.DUMMYFUNCTION("""COMPUTED_VALUE"""),795.79)</f>
        <v>795.79</v>
      </c>
      <c r="M96" s="2">
        <f>IFERROR(__xludf.DUMMYFUNCTION("""COMPUTED_VALUE"""),45428.66666666667)</f>
        <v>45428.66667</v>
      </c>
      <c r="N96" s="1">
        <f>IFERROR(__xludf.DUMMYFUNCTION("""COMPUTED_VALUE"""),1.0950204E7)</f>
        <v>10950204</v>
      </c>
    </row>
    <row r="97">
      <c r="A97" s="2">
        <f>IFERROR(__xludf.DUMMYFUNCTION("""COMPUTED_VALUE"""),45429.66666666667)</f>
        <v>45429.66667</v>
      </c>
      <c r="B97" s="1">
        <f>IFERROR(__xludf.DUMMYFUNCTION("""COMPUTED_VALUE"""),795.79)</f>
        <v>795.79</v>
      </c>
      <c r="D97" s="2">
        <f>IFERROR(__xludf.DUMMYFUNCTION("""COMPUTED_VALUE"""),45429.66666666667)</f>
        <v>45429.66667</v>
      </c>
      <c r="E97" s="1">
        <f>IFERROR(__xludf.DUMMYFUNCTION("""COMPUTED_VALUE"""),798.29)</f>
        <v>798.29</v>
      </c>
      <c r="G97" s="2">
        <f>IFERROR(__xludf.DUMMYFUNCTION("""COMPUTED_VALUE"""),45429.66666666667)</f>
        <v>45429.66667</v>
      </c>
      <c r="H97" s="1">
        <f>IFERROR(__xludf.DUMMYFUNCTION("""COMPUTED_VALUE"""),791.86)</f>
        <v>791.86</v>
      </c>
      <c r="J97" s="2">
        <f>IFERROR(__xludf.DUMMYFUNCTION("""COMPUTED_VALUE"""),45429.66666666667)</f>
        <v>45429.66667</v>
      </c>
      <c r="K97" s="1">
        <f>IFERROR(__xludf.DUMMYFUNCTION("""COMPUTED_VALUE"""),794.94)</f>
        <v>794.94</v>
      </c>
      <c r="M97" s="2">
        <f>IFERROR(__xludf.DUMMYFUNCTION("""COMPUTED_VALUE"""),45429.66666666667)</f>
        <v>45429.66667</v>
      </c>
      <c r="N97" s="1">
        <f>IFERROR(__xludf.DUMMYFUNCTION("""COMPUTED_VALUE"""),7662848.0)</f>
        <v>7662848</v>
      </c>
    </row>
    <row r="98">
      <c r="A98" s="2">
        <f>IFERROR(__xludf.DUMMYFUNCTION("""COMPUTED_VALUE"""),45432.66666666667)</f>
        <v>45432.66667</v>
      </c>
      <c r="B98" s="1">
        <f>IFERROR(__xludf.DUMMYFUNCTION("""COMPUTED_VALUE"""),794.86)</f>
        <v>794.86</v>
      </c>
      <c r="D98" s="2">
        <f>IFERROR(__xludf.DUMMYFUNCTION("""COMPUTED_VALUE"""),45432.66666666667)</f>
        <v>45432.66667</v>
      </c>
      <c r="E98" s="1">
        <f>IFERROR(__xludf.DUMMYFUNCTION("""COMPUTED_VALUE"""),795.19)</f>
        <v>795.19</v>
      </c>
      <c r="G98" s="2">
        <f>IFERROR(__xludf.DUMMYFUNCTION("""COMPUTED_VALUE"""),45432.66666666667)</f>
        <v>45432.66667</v>
      </c>
      <c r="H98" s="1">
        <f>IFERROR(__xludf.DUMMYFUNCTION("""COMPUTED_VALUE"""),787.54)</f>
        <v>787.54</v>
      </c>
      <c r="J98" s="2">
        <f>IFERROR(__xludf.DUMMYFUNCTION("""COMPUTED_VALUE"""),45432.66666666667)</f>
        <v>45432.66667</v>
      </c>
      <c r="K98" s="1">
        <f>IFERROR(__xludf.DUMMYFUNCTION("""COMPUTED_VALUE"""),791.18)</f>
        <v>791.18</v>
      </c>
      <c r="M98" s="2">
        <f>IFERROR(__xludf.DUMMYFUNCTION("""COMPUTED_VALUE"""),45432.66666666667)</f>
        <v>45432.66667</v>
      </c>
      <c r="N98" s="1">
        <f>IFERROR(__xludf.DUMMYFUNCTION("""COMPUTED_VALUE"""),5970282.0)</f>
        <v>5970282</v>
      </c>
    </row>
    <row r="99">
      <c r="A99" s="2">
        <f>IFERROR(__xludf.DUMMYFUNCTION("""COMPUTED_VALUE"""),45433.66666666667)</f>
        <v>45433.66667</v>
      </c>
      <c r="B99" s="1">
        <f>IFERROR(__xludf.DUMMYFUNCTION("""COMPUTED_VALUE"""),791.18)</f>
        <v>791.18</v>
      </c>
      <c r="D99" s="2">
        <f>IFERROR(__xludf.DUMMYFUNCTION("""COMPUTED_VALUE"""),45433.66666666667)</f>
        <v>45433.66667</v>
      </c>
      <c r="E99" s="1">
        <f>IFERROR(__xludf.DUMMYFUNCTION("""COMPUTED_VALUE"""),792.07)</f>
        <v>792.07</v>
      </c>
      <c r="G99" s="2">
        <f>IFERROR(__xludf.DUMMYFUNCTION("""COMPUTED_VALUE"""),45433.66666666667)</f>
        <v>45433.66667</v>
      </c>
      <c r="H99" s="1">
        <f>IFERROR(__xludf.DUMMYFUNCTION("""COMPUTED_VALUE"""),781.89)</f>
        <v>781.89</v>
      </c>
      <c r="J99" s="2">
        <f>IFERROR(__xludf.DUMMYFUNCTION("""COMPUTED_VALUE"""),45433.66666666667)</f>
        <v>45433.66667</v>
      </c>
      <c r="K99" s="1">
        <f>IFERROR(__xludf.DUMMYFUNCTION("""COMPUTED_VALUE"""),783.49)</f>
        <v>783.49</v>
      </c>
      <c r="M99" s="2">
        <f>IFERROR(__xludf.DUMMYFUNCTION("""COMPUTED_VALUE"""),45433.66666666667)</f>
        <v>45433.66667</v>
      </c>
      <c r="N99" s="1">
        <f>IFERROR(__xludf.DUMMYFUNCTION("""COMPUTED_VALUE"""),6334958.0)</f>
        <v>6334958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IFERROR(__xludf.DUMMYFUNCTION("""COMPUTED_VALUE"""),782.44)</f>
        <v>782.44</v>
      </c>
      <c r="D100" s="2">
        <f>IFERROR(__xludf.DUMMYFUNCTION("""COMPUTED_VALUE"""),45434.66666666667)</f>
        <v>45434.66667</v>
      </c>
      <c r="E100" s="1">
        <f>IFERROR(__xludf.DUMMYFUNCTION("""COMPUTED_VALUE"""),784.18)</f>
        <v>784.18</v>
      </c>
      <c r="G100" s="2">
        <f>IFERROR(__xludf.DUMMYFUNCTION("""COMPUTED_VALUE"""),45434.66666666667)</f>
        <v>45434.66667</v>
      </c>
      <c r="H100" s="1">
        <f>IFERROR(__xludf.DUMMYFUNCTION("""COMPUTED_VALUE"""),774.24)</f>
        <v>774.24</v>
      </c>
      <c r="J100" s="2">
        <f>IFERROR(__xludf.DUMMYFUNCTION("""COMPUTED_VALUE"""),45434.66666666667)</f>
        <v>45434.66667</v>
      </c>
      <c r="K100" s="1">
        <f>IFERROR(__xludf.DUMMYFUNCTION("""COMPUTED_VALUE"""),777.84)</f>
        <v>777.84</v>
      </c>
      <c r="M100" s="2">
        <f>IFERROR(__xludf.DUMMYFUNCTION("""COMPUTED_VALUE"""),45434.66666666667)</f>
        <v>45434.66667</v>
      </c>
      <c r="N100" s="1">
        <f>IFERROR(__xludf.DUMMYFUNCTION("""COMPUTED_VALUE"""),5817375.0)</f>
        <v>5817375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IFERROR(__xludf.DUMMYFUNCTION("""COMPUTED_VALUE"""),774.41)</f>
        <v>774.41</v>
      </c>
      <c r="D101" s="2">
        <f>IFERROR(__xludf.DUMMYFUNCTION("""COMPUTED_VALUE"""),45435.66666666667)</f>
        <v>45435.66667</v>
      </c>
      <c r="E101" s="1">
        <f>IFERROR(__xludf.DUMMYFUNCTION("""COMPUTED_VALUE"""),774.41)</f>
        <v>774.41</v>
      </c>
      <c r="G101" s="2">
        <f>IFERROR(__xludf.DUMMYFUNCTION("""COMPUTED_VALUE"""),45435.66666666667)</f>
        <v>45435.66667</v>
      </c>
      <c r="H101" s="1">
        <f>IFERROR(__xludf.DUMMYFUNCTION("""COMPUTED_VALUE"""),763.39)</f>
        <v>763.39</v>
      </c>
      <c r="J101" s="2">
        <f>IFERROR(__xludf.DUMMYFUNCTION("""COMPUTED_VALUE"""),45435.66666666667)</f>
        <v>45435.66667</v>
      </c>
      <c r="K101" s="1">
        <f>IFERROR(__xludf.DUMMYFUNCTION("""COMPUTED_VALUE"""),764.14)</f>
        <v>764.14</v>
      </c>
      <c r="M101" s="2">
        <f>IFERROR(__xludf.DUMMYFUNCTION("""COMPUTED_VALUE"""),45435.66666666667)</f>
        <v>45435.66667</v>
      </c>
      <c r="N101" s="1">
        <f>IFERROR(__xludf.DUMMYFUNCTION("""COMPUTED_VALUE"""),6460761.0)</f>
        <v>6460761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IFERROR(__xludf.DUMMYFUNCTION("""COMPUTED_VALUE"""),764.14)</f>
        <v>764.14</v>
      </c>
      <c r="D102" s="2">
        <f>IFERROR(__xludf.DUMMYFUNCTION("""COMPUTED_VALUE"""),45436.66666666667)</f>
        <v>45436.66667</v>
      </c>
      <c r="E102" s="1">
        <f>IFERROR(__xludf.DUMMYFUNCTION("""COMPUTED_VALUE"""),770.07)</f>
        <v>770.07</v>
      </c>
      <c r="G102" s="2">
        <f>IFERROR(__xludf.DUMMYFUNCTION("""COMPUTED_VALUE"""),45436.66666666667)</f>
        <v>45436.66667</v>
      </c>
      <c r="H102" s="1">
        <f>IFERROR(__xludf.DUMMYFUNCTION("""COMPUTED_VALUE"""),763.98)</f>
        <v>763.98</v>
      </c>
      <c r="J102" s="2">
        <f>IFERROR(__xludf.DUMMYFUNCTION("""COMPUTED_VALUE"""),45436.66666666667)</f>
        <v>45436.66667</v>
      </c>
      <c r="K102" s="1">
        <f>IFERROR(__xludf.DUMMYFUNCTION("""COMPUTED_VALUE"""),765.31)</f>
        <v>765.31</v>
      </c>
      <c r="M102" s="2">
        <f>IFERROR(__xludf.DUMMYFUNCTION("""COMPUTED_VALUE"""),45436.66666666667)</f>
        <v>45436.66667</v>
      </c>
      <c r="N102" s="1">
        <f>IFERROR(__xludf.DUMMYFUNCTION("""COMPUTED_VALUE"""),4962599.0)</f>
        <v>4962599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IFERROR(__xludf.DUMMYFUNCTION("""COMPUTED_VALUE"""),761.64)</f>
        <v>761.64</v>
      </c>
      <c r="D103" s="2">
        <f>IFERROR(__xludf.DUMMYFUNCTION("""COMPUTED_VALUE"""),45440.66666666667)</f>
        <v>45440.66667</v>
      </c>
      <c r="E103" s="1">
        <f>IFERROR(__xludf.DUMMYFUNCTION("""COMPUTED_VALUE"""),768.3)</f>
        <v>768.3</v>
      </c>
      <c r="G103" s="2">
        <f>IFERROR(__xludf.DUMMYFUNCTION("""COMPUTED_VALUE"""),45440.66666666667)</f>
        <v>45440.66667</v>
      </c>
      <c r="H103" s="1">
        <f>IFERROR(__xludf.DUMMYFUNCTION("""COMPUTED_VALUE"""),760.16)</f>
        <v>760.16</v>
      </c>
      <c r="J103" s="2">
        <f>IFERROR(__xludf.DUMMYFUNCTION("""COMPUTED_VALUE"""),45440.66666666667)</f>
        <v>45440.66667</v>
      </c>
      <c r="K103" s="1">
        <f>IFERROR(__xludf.DUMMYFUNCTION("""COMPUTED_VALUE"""),761.69)</f>
        <v>761.69</v>
      </c>
      <c r="M103" s="2">
        <f>IFERROR(__xludf.DUMMYFUNCTION("""COMPUTED_VALUE"""),45440.66666666667)</f>
        <v>45440.66667</v>
      </c>
      <c r="N103" s="1">
        <f>IFERROR(__xludf.DUMMYFUNCTION("""COMPUTED_VALUE"""),6778212.0)</f>
        <v>6778212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IFERROR(__xludf.DUMMYFUNCTION("""COMPUTED_VALUE"""),761.69)</f>
        <v>761.69</v>
      </c>
      <c r="D104" s="2">
        <f>IFERROR(__xludf.DUMMYFUNCTION("""COMPUTED_VALUE"""),45441.66666666667)</f>
        <v>45441.66667</v>
      </c>
      <c r="E104" s="1">
        <f>IFERROR(__xludf.DUMMYFUNCTION("""COMPUTED_VALUE"""),761.69)</f>
        <v>761.69</v>
      </c>
      <c r="G104" s="2">
        <f>IFERROR(__xludf.DUMMYFUNCTION("""COMPUTED_VALUE"""),45441.66666666667)</f>
        <v>45441.66667</v>
      </c>
      <c r="H104" s="1">
        <f>IFERROR(__xludf.DUMMYFUNCTION("""COMPUTED_VALUE"""),752.53)</f>
        <v>752.53</v>
      </c>
      <c r="J104" s="2">
        <f>IFERROR(__xludf.DUMMYFUNCTION("""COMPUTED_VALUE"""),45441.66666666667)</f>
        <v>45441.66667</v>
      </c>
      <c r="K104" s="1">
        <f>IFERROR(__xludf.DUMMYFUNCTION("""COMPUTED_VALUE"""),753.45)</f>
        <v>753.45</v>
      </c>
      <c r="M104" s="2">
        <f>IFERROR(__xludf.DUMMYFUNCTION("""COMPUTED_VALUE"""),45441.66666666667)</f>
        <v>45441.66667</v>
      </c>
      <c r="N104" s="1">
        <f>IFERROR(__xludf.DUMMYFUNCTION("""COMPUTED_VALUE"""),7668144.0)</f>
        <v>7668144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IFERROR(__xludf.DUMMYFUNCTION("""COMPUTED_VALUE"""),753.45)</f>
        <v>753.45</v>
      </c>
      <c r="D105" s="2">
        <f>IFERROR(__xludf.DUMMYFUNCTION("""COMPUTED_VALUE"""),45442.66666666667)</f>
        <v>45442.66667</v>
      </c>
      <c r="E105" s="1">
        <f>IFERROR(__xludf.DUMMYFUNCTION("""COMPUTED_VALUE"""),765.99)</f>
        <v>765.99</v>
      </c>
      <c r="G105" s="2">
        <f>IFERROR(__xludf.DUMMYFUNCTION("""COMPUTED_VALUE"""),45442.66666666667)</f>
        <v>45442.66667</v>
      </c>
      <c r="H105" s="1">
        <f>IFERROR(__xludf.DUMMYFUNCTION("""COMPUTED_VALUE"""),753.45)</f>
        <v>753.45</v>
      </c>
      <c r="J105" s="2">
        <f>IFERROR(__xludf.DUMMYFUNCTION("""COMPUTED_VALUE"""),45442.66666666667)</f>
        <v>45442.66667</v>
      </c>
      <c r="K105" s="1">
        <f>IFERROR(__xludf.DUMMYFUNCTION("""COMPUTED_VALUE"""),765.28)</f>
        <v>765.28</v>
      </c>
      <c r="M105" s="2">
        <f>IFERROR(__xludf.DUMMYFUNCTION("""COMPUTED_VALUE"""),45442.66666666667)</f>
        <v>45442.66667</v>
      </c>
      <c r="N105" s="1">
        <f>IFERROR(__xludf.DUMMYFUNCTION("""COMPUTED_VALUE"""),6832709.0)</f>
        <v>6832709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IFERROR(__xludf.DUMMYFUNCTION("""COMPUTED_VALUE"""),765.28)</f>
        <v>765.28</v>
      </c>
      <c r="D106" s="2">
        <f>IFERROR(__xludf.DUMMYFUNCTION("""COMPUTED_VALUE"""),45443.66666666667)</f>
        <v>45443.66667</v>
      </c>
      <c r="E106" s="1">
        <f>IFERROR(__xludf.DUMMYFUNCTION("""COMPUTED_VALUE"""),773.31)</f>
        <v>773.31</v>
      </c>
      <c r="G106" s="2">
        <f>IFERROR(__xludf.DUMMYFUNCTION("""COMPUTED_VALUE"""),45443.66666666667)</f>
        <v>45443.66667</v>
      </c>
      <c r="H106" s="1">
        <f>IFERROR(__xludf.DUMMYFUNCTION("""COMPUTED_VALUE"""),760.69)</f>
        <v>760.69</v>
      </c>
      <c r="J106" s="2">
        <f>IFERROR(__xludf.DUMMYFUNCTION("""COMPUTED_VALUE"""),45443.66666666667)</f>
        <v>45443.66667</v>
      </c>
      <c r="K106" s="1">
        <f>IFERROR(__xludf.DUMMYFUNCTION("""COMPUTED_VALUE"""),773.13)</f>
        <v>773.13</v>
      </c>
      <c r="M106" s="2">
        <f>IFERROR(__xludf.DUMMYFUNCTION("""COMPUTED_VALUE"""),45443.66666666667)</f>
        <v>45443.66667</v>
      </c>
      <c r="N106" s="1">
        <f>IFERROR(__xludf.DUMMYFUNCTION("""COMPUTED_VALUE"""),2.4915193E7)</f>
        <v>24915193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IFERROR(__xludf.DUMMYFUNCTION("""COMPUTED_VALUE"""),777.84)</f>
        <v>777.84</v>
      </c>
      <c r="D107" s="2">
        <f>IFERROR(__xludf.DUMMYFUNCTION("""COMPUTED_VALUE"""),45446.66666666667)</f>
        <v>45446.66667</v>
      </c>
      <c r="E107" s="1">
        <f>IFERROR(__xludf.DUMMYFUNCTION("""COMPUTED_VALUE"""),777.84)</f>
        <v>777.84</v>
      </c>
      <c r="G107" s="2">
        <f>IFERROR(__xludf.DUMMYFUNCTION("""COMPUTED_VALUE"""),45446.66666666667)</f>
        <v>45446.66667</v>
      </c>
      <c r="H107" s="1">
        <f>IFERROR(__xludf.DUMMYFUNCTION("""COMPUTED_VALUE"""),767.47)</f>
        <v>767.47</v>
      </c>
      <c r="J107" s="2">
        <f>IFERROR(__xludf.DUMMYFUNCTION("""COMPUTED_VALUE"""),45446.66666666667)</f>
        <v>45446.66667</v>
      </c>
      <c r="K107" s="1">
        <f>IFERROR(__xludf.DUMMYFUNCTION("""COMPUTED_VALUE"""),773.0)</f>
        <v>773</v>
      </c>
      <c r="M107" s="2">
        <f>IFERROR(__xludf.DUMMYFUNCTION("""COMPUTED_VALUE"""),45446.66666666667)</f>
        <v>45446.66667</v>
      </c>
      <c r="N107" s="1">
        <f>IFERROR(__xludf.DUMMYFUNCTION("""COMPUTED_VALUE"""),6951524.0)</f>
        <v>6951524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IFERROR(__xludf.DUMMYFUNCTION("""COMPUTED_VALUE"""),769.95)</f>
        <v>769.95</v>
      </c>
      <c r="D108" s="2">
        <f>IFERROR(__xludf.DUMMYFUNCTION("""COMPUTED_VALUE"""),45447.66666666667)</f>
        <v>45447.66667</v>
      </c>
      <c r="E108" s="1">
        <f>IFERROR(__xludf.DUMMYFUNCTION("""COMPUTED_VALUE"""),786.15)</f>
        <v>786.15</v>
      </c>
      <c r="G108" s="2">
        <f>IFERROR(__xludf.DUMMYFUNCTION("""COMPUTED_VALUE"""),45447.66666666667)</f>
        <v>45447.66667</v>
      </c>
      <c r="H108" s="1">
        <f>IFERROR(__xludf.DUMMYFUNCTION("""COMPUTED_VALUE"""),767.27)</f>
        <v>767.27</v>
      </c>
      <c r="J108" s="2">
        <f>IFERROR(__xludf.DUMMYFUNCTION("""COMPUTED_VALUE"""),45447.66666666667)</f>
        <v>45447.66667</v>
      </c>
      <c r="K108" s="1">
        <f>IFERROR(__xludf.DUMMYFUNCTION("""COMPUTED_VALUE"""),783.28)</f>
        <v>783.28</v>
      </c>
      <c r="M108" s="2">
        <f>IFERROR(__xludf.DUMMYFUNCTION("""COMPUTED_VALUE"""),45447.66666666667)</f>
        <v>45447.66667</v>
      </c>
      <c r="N108" s="1">
        <f>IFERROR(__xludf.DUMMYFUNCTION("""COMPUTED_VALUE"""),8348143.0)</f>
        <v>8348143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IFERROR(__xludf.DUMMYFUNCTION("""COMPUTED_VALUE"""),783.28)</f>
        <v>783.28</v>
      </c>
      <c r="D109" s="2">
        <f>IFERROR(__xludf.DUMMYFUNCTION("""COMPUTED_VALUE"""),45448.66666666667)</f>
        <v>45448.66667</v>
      </c>
      <c r="E109" s="1">
        <f>IFERROR(__xludf.DUMMYFUNCTION("""COMPUTED_VALUE"""),790.54)</f>
        <v>790.54</v>
      </c>
      <c r="G109" s="2">
        <f>IFERROR(__xludf.DUMMYFUNCTION("""COMPUTED_VALUE"""),45448.66666666667)</f>
        <v>45448.66667</v>
      </c>
      <c r="H109" s="1">
        <f>IFERROR(__xludf.DUMMYFUNCTION("""COMPUTED_VALUE"""),778.05)</f>
        <v>778.05</v>
      </c>
      <c r="J109" s="2">
        <f>IFERROR(__xludf.DUMMYFUNCTION("""COMPUTED_VALUE"""),45448.66666666667)</f>
        <v>45448.66667</v>
      </c>
      <c r="K109" s="1">
        <f>IFERROR(__xludf.DUMMYFUNCTION("""COMPUTED_VALUE"""),789.81)</f>
        <v>789.81</v>
      </c>
      <c r="M109" s="2">
        <f>IFERROR(__xludf.DUMMYFUNCTION("""COMPUTED_VALUE"""),45448.66666666667)</f>
        <v>45448.66667</v>
      </c>
      <c r="N109" s="1">
        <f>IFERROR(__xludf.DUMMYFUNCTION("""COMPUTED_VALUE"""),5837259.0)</f>
        <v>5837259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IFERROR(__xludf.DUMMYFUNCTION("""COMPUTED_VALUE"""),789.81)</f>
        <v>789.81</v>
      </c>
      <c r="D110" s="2">
        <f>IFERROR(__xludf.DUMMYFUNCTION("""COMPUTED_VALUE"""),45449.66666666667)</f>
        <v>45449.66667</v>
      </c>
      <c r="E110" s="1">
        <f>IFERROR(__xludf.DUMMYFUNCTION("""COMPUTED_VALUE"""),793.32)</f>
        <v>793.32</v>
      </c>
      <c r="G110" s="2">
        <f>IFERROR(__xludf.DUMMYFUNCTION("""COMPUTED_VALUE"""),45449.66666666667)</f>
        <v>45449.66667</v>
      </c>
      <c r="H110" s="1">
        <f>IFERROR(__xludf.DUMMYFUNCTION("""COMPUTED_VALUE"""),784.61)</f>
        <v>784.61</v>
      </c>
      <c r="J110" s="2">
        <f>IFERROR(__xludf.DUMMYFUNCTION("""COMPUTED_VALUE"""),45449.66666666667)</f>
        <v>45449.66667</v>
      </c>
      <c r="K110" s="1">
        <f>IFERROR(__xludf.DUMMYFUNCTION("""COMPUTED_VALUE"""),785.7)</f>
        <v>785.7</v>
      </c>
      <c r="M110" s="2">
        <f>IFERROR(__xludf.DUMMYFUNCTION("""COMPUTED_VALUE"""),45449.66666666667)</f>
        <v>45449.66667</v>
      </c>
      <c r="N110" s="1">
        <f>IFERROR(__xludf.DUMMYFUNCTION("""COMPUTED_VALUE"""),5780479.0)</f>
        <v>5780479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IFERROR(__xludf.DUMMYFUNCTION("""COMPUTED_VALUE"""),785.83)</f>
        <v>785.83</v>
      </c>
      <c r="D111" s="2">
        <f>IFERROR(__xludf.DUMMYFUNCTION("""COMPUTED_VALUE"""),45450.66666666667)</f>
        <v>45450.66667</v>
      </c>
      <c r="E111" s="1">
        <f>IFERROR(__xludf.DUMMYFUNCTION("""COMPUTED_VALUE"""),797.73)</f>
        <v>797.73</v>
      </c>
      <c r="G111" s="2">
        <f>IFERROR(__xludf.DUMMYFUNCTION("""COMPUTED_VALUE"""),45450.66666666667)</f>
        <v>45450.66667</v>
      </c>
      <c r="H111" s="1">
        <f>IFERROR(__xludf.DUMMYFUNCTION("""COMPUTED_VALUE"""),784.56)</f>
        <v>784.56</v>
      </c>
      <c r="J111" s="2">
        <f>IFERROR(__xludf.DUMMYFUNCTION("""COMPUTED_VALUE"""),45450.66666666667)</f>
        <v>45450.66667</v>
      </c>
      <c r="K111" s="1">
        <f>IFERROR(__xludf.DUMMYFUNCTION("""COMPUTED_VALUE"""),792.57)</f>
        <v>792.57</v>
      </c>
      <c r="M111" s="2">
        <f>IFERROR(__xludf.DUMMYFUNCTION("""COMPUTED_VALUE"""),45450.66666666667)</f>
        <v>45450.66667</v>
      </c>
      <c r="N111" s="1">
        <f>IFERROR(__xludf.DUMMYFUNCTION("""COMPUTED_VALUE"""),8187816.0)</f>
        <v>8187816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IFERROR(__xludf.DUMMYFUNCTION("""COMPUTED_VALUE"""),792.57)</f>
        <v>792.57</v>
      </c>
      <c r="D112" s="2">
        <f>IFERROR(__xludf.DUMMYFUNCTION("""COMPUTED_VALUE"""),45453.66666666667)</f>
        <v>45453.66667</v>
      </c>
      <c r="E112" s="1">
        <f>IFERROR(__xludf.DUMMYFUNCTION("""COMPUTED_VALUE"""),800.48)</f>
        <v>800.48</v>
      </c>
      <c r="G112" s="2">
        <f>IFERROR(__xludf.DUMMYFUNCTION("""COMPUTED_VALUE"""),45453.66666666667)</f>
        <v>45453.66667</v>
      </c>
      <c r="H112" s="1">
        <f>IFERROR(__xludf.DUMMYFUNCTION("""COMPUTED_VALUE"""),792.45)</f>
        <v>792.45</v>
      </c>
      <c r="J112" s="2">
        <f>IFERROR(__xludf.DUMMYFUNCTION("""COMPUTED_VALUE"""),45453.66666666667)</f>
        <v>45453.66667</v>
      </c>
      <c r="K112" s="1">
        <f>IFERROR(__xludf.DUMMYFUNCTION("""COMPUTED_VALUE"""),797.41)</f>
        <v>797.41</v>
      </c>
      <c r="M112" s="2">
        <f>IFERROR(__xludf.DUMMYFUNCTION("""COMPUTED_VALUE"""),45453.66666666667)</f>
        <v>45453.66667</v>
      </c>
      <c r="N112" s="1">
        <f>IFERROR(__xludf.DUMMYFUNCTION("""COMPUTED_VALUE"""),6153163.0)</f>
        <v>6153163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IFERROR(__xludf.DUMMYFUNCTION("""COMPUTED_VALUE"""),797.41)</f>
        <v>797.41</v>
      </c>
      <c r="D113" s="2">
        <f>IFERROR(__xludf.DUMMYFUNCTION("""COMPUTED_VALUE"""),45454.66666666667)</f>
        <v>45454.66667</v>
      </c>
      <c r="E113" s="1">
        <f>IFERROR(__xludf.DUMMYFUNCTION("""COMPUTED_VALUE"""),797.41)</f>
        <v>797.41</v>
      </c>
      <c r="G113" s="2">
        <f>IFERROR(__xludf.DUMMYFUNCTION("""COMPUTED_VALUE"""),45454.66666666667)</f>
        <v>45454.66667</v>
      </c>
      <c r="H113" s="1">
        <f>IFERROR(__xludf.DUMMYFUNCTION("""COMPUTED_VALUE"""),784.93)</f>
        <v>784.93</v>
      </c>
      <c r="J113" s="2">
        <f>IFERROR(__xludf.DUMMYFUNCTION("""COMPUTED_VALUE"""),45454.66666666667)</f>
        <v>45454.66667</v>
      </c>
      <c r="K113" s="1">
        <f>IFERROR(__xludf.DUMMYFUNCTION("""COMPUTED_VALUE"""),795.5)</f>
        <v>795.5</v>
      </c>
      <c r="M113" s="2">
        <f>IFERROR(__xludf.DUMMYFUNCTION("""COMPUTED_VALUE"""),45454.66666666667)</f>
        <v>45454.66667</v>
      </c>
      <c r="N113" s="1">
        <f>IFERROR(__xludf.DUMMYFUNCTION("""COMPUTED_VALUE"""),5136052.0)</f>
        <v>5136052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IFERROR(__xludf.DUMMYFUNCTION("""COMPUTED_VALUE"""),800.53)</f>
        <v>800.53</v>
      </c>
      <c r="D114" s="2">
        <f>IFERROR(__xludf.DUMMYFUNCTION("""COMPUTED_VALUE"""),45455.66666666667)</f>
        <v>45455.66667</v>
      </c>
      <c r="E114" s="1">
        <f>IFERROR(__xludf.DUMMYFUNCTION("""COMPUTED_VALUE"""),805.49)</f>
        <v>805.49</v>
      </c>
      <c r="G114" s="2">
        <f>IFERROR(__xludf.DUMMYFUNCTION("""COMPUTED_VALUE"""),45455.66666666667)</f>
        <v>45455.66667</v>
      </c>
      <c r="H114" s="1">
        <f>IFERROR(__xludf.DUMMYFUNCTION("""COMPUTED_VALUE"""),789.61)</f>
        <v>789.61</v>
      </c>
      <c r="J114" s="2">
        <f>IFERROR(__xludf.DUMMYFUNCTION("""COMPUTED_VALUE"""),45455.66666666667)</f>
        <v>45455.66667</v>
      </c>
      <c r="K114" s="1">
        <f>IFERROR(__xludf.DUMMYFUNCTION("""COMPUTED_VALUE"""),792.6)</f>
        <v>792.6</v>
      </c>
      <c r="M114" s="2">
        <f>IFERROR(__xludf.DUMMYFUNCTION("""COMPUTED_VALUE"""),45455.66666666667)</f>
        <v>45455.66667</v>
      </c>
      <c r="N114" s="1">
        <f>IFERROR(__xludf.DUMMYFUNCTION("""COMPUTED_VALUE"""),6175476.0)</f>
        <v>6175476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IFERROR(__xludf.DUMMYFUNCTION("""COMPUTED_VALUE"""),792.6)</f>
        <v>792.6</v>
      </c>
      <c r="D115" s="2">
        <f>IFERROR(__xludf.DUMMYFUNCTION("""COMPUTED_VALUE"""),45456.66666666667)</f>
        <v>45456.66667</v>
      </c>
      <c r="E115" s="1">
        <f>IFERROR(__xludf.DUMMYFUNCTION("""COMPUTED_VALUE"""),794.32)</f>
        <v>794.32</v>
      </c>
      <c r="G115" s="2">
        <f>IFERROR(__xludf.DUMMYFUNCTION("""COMPUTED_VALUE"""),45456.66666666667)</f>
        <v>45456.66667</v>
      </c>
      <c r="H115" s="1">
        <f>IFERROR(__xludf.DUMMYFUNCTION("""COMPUTED_VALUE"""),785.54)</f>
        <v>785.54</v>
      </c>
      <c r="J115" s="2">
        <f>IFERROR(__xludf.DUMMYFUNCTION("""COMPUTED_VALUE"""),45456.66666666667)</f>
        <v>45456.66667</v>
      </c>
      <c r="K115" s="1">
        <f>IFERROR(__xludf.DUMMYFUNCTION("""COMPUTED_VALUE"""),793.7)</f>
        <v>793.7</v>
      </c>
      <c r="M115" s="2">
        <f>IFERROR(__xludf.DUMMYFUNCTION("""COMPUTED_VALUE"""),45456.66666666667)</f>
        <v>45456.66667</v>
      </c>
      <c r="N115" s="1">
        <f>IFERROR(__xludf.DUMMYFUNCTION("""COMPUTED_VALUE"""),6993579.0)</f>
        <v>6993579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IFERROR(__xludf.DUMMYFUNCTION("""COMPUTED_VALUE"""),789.84)</f>
        <v>789.84</v>
      </c>
      <c r="D116" s="2">
        <f>IFERROR(__xludf.DUMMYFUNCTION("""COMPUTED_VALUE"""),45457.66666666667)</f>
        <v>45457.66667</v>
      </c>
      <c r="E116" s="1">
        <f>IFERROR(__xludf.DUMMYFUNCTION("""COMPUTED_VALUE"""),792.45)</f>
        <v>792.45</v>
      </c>
      <c r="G116" s="2">
        <f>IFERROR(__xludf.DUMMYFUNCTION("""COMPUTED_VALUE"""),45457.66666666667)</f>
        <v>45457.66667</v>
      </c>
      <c r="H116" s="1">
        <f>IFERROR(__xludf.DUMMYFUNCTION("""COMPUTED_VALUE"""),782.09)</f>
        <v>782.09</v>
      </c>
      <c r="J116" s="2">
        <f>IFERROR(__xludf.DUMMYFUNCTION("""COMPUTED_VALUE"""),45457.66666666667)</f>
        <v>45457.66667</v>
      </c>
      <c r="K116" s="1">
        <f>IFERROR(__xludf.DUMMYFUNCTION("""COMPUTED_VALUE"""),791.98)</f>
        <v>791.98</v>
      </c>
      <c r="M116" s="2">
        <f>IFERROR(__xludf.DUMMYFUNCTION("""COMPUTED_VALUE"""),45457.66666666667)</f>
        <v>45457.66667</v>
      </c>
      <c r="N116" s="1">
        <f>IFERROR(__xludf.DUMMYFUNCTION("""COMPUTED_VALUE"""),4859207.0)</f>
        <v>4859207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IFERROR(__xludf.DUMMYFUNCTION("""COMPUTED_VALUE"""),790.25)</f>
        <v>790.25</v>
      </c>
      <c r="D117" s="2">
        <f>IFERROR(__xludf.DUMMYFUNCTION("""COMPUTED_VALUE"""),45460.66666666667)</f>
        <v>45460.66667</v>
      </c>
      <c r="E117" s="1">
        <f>IFERROR(__xludf.DUMMYFUNCTION("""COMPUTED_VALUE"""),801.66)</f>
        <v>801.66</v>
      </c>
      <c r="G117" s="2">
        <f>IFERROR(__xludf.DUMMYFUNCTION("""COMPUTED_VALUE"""),45460.66666666667)</f>
        <v>45460.66667</v>
      </c>
      <c r="H117" s="1">
        <f>IFERROR(__xludf.DUMMYFUNCTION("""COMPUTED_VALUE"""),787.17)</f>
        <v>787.17</v>
      </c>
      <c r="J117" s="2">
        <f>IFERROR(__xludf.DUMMYFUNCTION("""COMPUTED_VALUE"""),45460.66666666667)</f>
        <v>45460.66667</v>
      </c>
      <c r="K117" s="1">
        <f>IFERROR(__xludf.DUMMYFUNCTION("""COMPUTED_VALUE"""),800.39)</f>
        <v>800.39</v>
      </c>
      <c r="M117" s="2">
        <f>IFERROR(__xludf.DUMMYFUNCTION("""COMPUTED_VALUE"""),45460.66666666667)</f>
        <v>45460.66667</v>
      </c>
      <c r="N117" s="1">
        <f>IFERROR(__xludf.DUMMYFUNCTION("""COMPUTED_VALUE"""),6502536.0)</f>
        <v>6502536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IFERROR(__xludf.DUMMYFUNCTION("""COMPUTED_VALUE"""),798.55)</f>
        <v>798.55</v>
      </c>
      <c r="D118" s="2">
        <f>IFERROR(__xludf.DUMMYFUNCTION("""COMPUTED_VALUE"""),45461.66666666667)</f>
        <v>45461.66667</v>
      </c>
      <c r="E118" s="1">
        <f>IFERROR(__xludf.DUMMYFUNCTION("""COMPUTED_VALUE"""),804.24)</f>
        <v>804.24</v>
      </c>
      <c r="G118" s="2">
        <f>IFERROR(__xludf.DUMMYFUNCTION("""COMPUTED_VALUE"""),45461.66666666667)</f>
        <v>45461.66667</v>
      </c>
      <c r="H118" s="1">
        <f>IFERROR(__xludf.DUMMYFUNCTION("""COMPUTED_VALUE"""),796.55)</f>
        <v>796.55</v>
      </c>
      <c r="J118" s="2">
        <f>IFERROR(__xludf.DUMMYFUNCTION("""COMPUTED_VALUE"""),45461.66666666667)</f>
        <v>45461.66667</v>
      </c>
      <c r="K118" s="1">
        <f>IFERROR(__xludf.DUMMYFUNCTION("""COMPUTED_VALUE"""),803.41)</f>
        <v>803.41</v>
      </c>
      <c r="M118" s="2">
        <f>IFERROR(__xludf.DUMMYFUNCTION("""COMPUTED_VALUE"""),45461.66666666667)</f>
        <v>45461.66667</v>
      </c>
      <c r="N118" s="1">
        <f>IFERROR(__xludf.DUMMYFUNCTION("""COMPUTED_VALUE"""),5888219.0)</f>
        <v>5888219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IFERROR(__xludf.DUMMYFUNCTION("""COMPUTED_VALUE"""),804.03)</f>
        <v>804.03</v>
      </c>
      <c r="D119" s="2">
        <f>IFERROR(__xludf.DUMMYFUNCTION("""COMPUTED_VALUE"""),45463.66666666667)</f>
        <v>45463.66667</v>
      </c>
      <c r="E119" s="1">
        <f>IFERROR(__xludf.DUMMYFUNCTION("""COMPUTED_VALUE"""),812.91)</f>
        <v>812.91</v>
      </c>
      <c r="G119" s="2">
        <f>IFERROR(__xludf.DUMMYFUNCTION("""COMPUTED_VALUE"""),45463.66666666667)</f>
        <v>45463.66667</v>
      </c>
      <c r="H119" s="1">
        <f>IFERROR(__xludf.DUMMYFUNCTION("""COMPUTED_VALUE"""),802.77)</f>
        <v>802.77</v>
      </c>
      <c r="J119" s="2">
        <f>IFERROR(__xludf.DUMMYFUNCTION("""COMPUTED_VALUE"""),45463.66666666667)</f>
        <v>45463.66667</v>
      </c>
      <c r="K119" s="1">
        <f>IFERROR(__xludf.DUMMYFUNCTION("""COMPUTED_VALUE"""),808.86)</f>
        <v>808.86</v>
      </c>
      <c r="M119" s="2">
        <f>IFERROR(__xludf.DUMMYFUNCTION("""COMPUTED_VALUE"""),45463.66666666667)</f>
        <v>45463.66667</v>
      </c>
      <c r="N119" s="1">
        <f>IFERROR(__xludf.DUMMYFUNCTION("""COMPUTED_VALUE"""),7515647.0)</f>
        <v>7515647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IFERROR(__xludf.DUMMYFUNCTION("""COMPUTED_VALUE"""),808.86)</f>
        <v>808.86</v>
      </c>
      <c r="D120" s="2">
        <f>IFERROR(__xludf.DUMMYFUNCTION("""COMPUTED_VALUE"""),45464.66666666667)</f>
        <v>45464.66667</v>
      </c>
      <c r="E120" s="1">
        <f>IFERROR(__xludf.DUMMYFUNCTION("""COMPUTED_VALUE"""),814.91)</f>
        <v>814.91</v>
      </c>
      <c r="G120" s="2">
        <f>IFERROR(__xludf.DUMMYFUNCTION("""COMPUTED_VALUE"""),45464.66666666667)</f>
        <v>45464.66667</v>
      </c>
      <c r="H120" s="1">
        <f>IFERROR(__xludf.DUMMYFUNCTION("""COMPUTED_VALUE"""),807.04)</f>
        <v>807.04</v>
      </c>
      <c r="J120" s="2">
        <f>IFERROR(__xludf.DUMMYFUNCTION("""COMPUTED_VALUE"""),45464.66666666667)</f>
        <v>45464.66667</v>
      </c>
      <c r="K120" s="1">
        <f>IFERROR(__xludf.DUMMYFUNCTION("""COMPUTED_VALUE"""),813.08)</f>
        <v>813.08</v>
      </c>
      <c r="M120" s="2">
        <f>IFERROR(__xludf.DUMMYFUNCTION("""COMPUTED_VALUE"""),45464.66666666667)</f>
        <v>45464.66667</v>
      </c>
      <c r="N120" s="1">
        <f>IFERROR(__xludf.DUMMYFUNCTION("""COMPUTED_VALUE"""),1.5794659E7)</f>
        <v>15794659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IFERROR(__xludf.DUMMYFUNCTION("""COMPUTED_VALUE"""),813.16)</f>
        <v>813.16</v>
      </c>
      <c r="D121" s="2">
        <f>IFERROR(__xludf.DUMMYFUNCTION("""COMPUTED_VALUE"""),45467.66666666667)</f>
        <v>45467.66667</v>
      </c>
      <c r="E121" s="1">
        <f>IFERROR(__xludf.DUMMYFUNCTION("""COMPUTED_VALUE"""),824.06)</f>
        <v>824.06</v>
      </c>
      <c r="G121" s="2">
        <f>IFERROR(__xludf.DUMMYFUNCTION("""COMPUTED_VALUE"""),45467.66666666667)</f>
        <v>45467.66667</v>
      </c>
      <c r="H121" s="1">
        <f>IFERROR(__xludf.DUMMYFUNCTION("""COMPUTED_VALUE"""),810.99)</f>
        <v>810.99</v>
      </c>
      <c r="J121" s="2">
        <f>IFERROR(__xludf.DUMMYFUNCTION("""COMPUTED_VALUE"""),45467.66666666667)</f>
        <v>45467.66667</v>
      </c>
      <c r="K121" s="1">
        <f>IFERROR(__xludf.DUMMYFUNCTION("""COMPUTED_VALUE"""),816.61)</f>
        <v>816.61</v>
      </c>
      <c r="M121" s="2">
        <f>IFERROR(__xludf.DUMMYFUNCTION("""COMPUTED_VALUE"""),45467.66666666667)</f>
        <v>45467.66667</v>
      </c>
      <c r="N121" s="1">
        <f>IFERROR(__xludf.DUMMYFUNCTION("""COMPUTED_VALUE"""),5879416.0)</f>
        <v>5879416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IFERROR(__xludf.DUMMYFUNCTION("""COMPUTED_VALUE"""),816.61)</f>
        <v>816.61</v>
      </c>
      <c r="D122" s="2">
        <f>IFERROR(__xludf.DUMMYFUNCTION("""COMPUTED_VALUE"""),45468.66666666667)</f>
        <v>45468.66667</v>
      </c>
      <c r="E122" s="1">
        <f>IFERROR(__xludf.DUMMYFUNCTION("""COMPUTED_VALUE"""),818.18)</f>
        <v>818.18</v>
      </c>
      <c r="G122" s="2">
        <f>IFERROR(__xludf.DUMMYFUNCTION("""COMPUTED_VALUE"""),45468.66666666667)</f>
        <v>45468.66667</v>
      </c>
      <c r="H122" s="1">
        <f>IFERROR(__xludf.DUMMYFUNCTION("""COMPUTED_VALUE"""),807.1)</f>
        <v>807.1</v>
      </c>
      <c r="J122" s="2">
        <f>IFERROR(__xludf.DUMMYFUNCTION("""COMPUTED_VALUE"""),45468.66666666667)</f>
        <v>45468.66667</v>
      </c>
      <c r="K122" s="1">
        <f>IFERROR(__xludf.DUMMYFUNCTION("""COMPUTED_VALUE"""),810.58)</f>
        <v>810.58</v>
      </c>
      <c r="M122" s="2">
        <f>IFERROR(__xludf.DUMMYFUNCTION("""COMPUTED_VALUE"""),45468.66666666667)</f>
        <v>45468.66667</v>
      </c>
      <c r="N122" s="1">
        <f>IFERROR(__xludf.DUMMYFUNCTION("""COMPUTED_VALUE"""),8131767.0)</f>
        <v>8131767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IFERROR(__xludf.DUMMYFUNCTION("""COMPUTED_VALUE"""),808.16)</f>
        <v>808.16</v>
      </c>
      <c r="D123" s="2">
        <f>IFERROR(__xludf.DUMMYFUNCTION("""COMPUTED_VALUE"""),45469.66666666667)</f>
        <v>45469.66667</v>
      </c>
      <c r="E123" s="1">
        <f>IFERROR(__xludf.DUMMYFUNCTION("""COMPUTED_VALUE"""),808.74)</f>
        <v>808.74</v>
      </c>
      <c r="G123" s="2">
        <f>IFERROR(__xludf.DUMMYFUNCTION("""COMPUTED_VALUE"""),45469.66666666667)</f>
        <v>45469.66667</v>
      </c>
      <c r="H123" s="1">
        <f>IFERROR(__xludf.DUMMYFUNCTION("""COMPUTED_VALUE"""),800.9)</f>
        <v>800.9</v>
      </c>
      <c r="J123" s="2">
        <f>IFERROR(__xludf.DUMMYFUNCTION("""COMPUTED_VALUE"""),45469.66666666667)</f>
        <v>45469.66667</v>
      </c>
      <c r="K123" s="1">
        <f>IFERROR(__xludf.DUMMYFUNCTION("""COMPUTED_VALUE"""),806.46)</f>
        <v>806.46</v>
      </c>
      <c r="M123" s="2">
        <f>IFERROR(__xludf.DUMMYFUNCTION("""COMPUTED_VALUE"""),45469.66666666667)</f>
        <v>45469.66667</v>
      </c>
      <c r="N123" s="1">
        <f>IFERROR(__xludf.DUMMYFUNCTION("""COMPUTED_VALUE"""),4529530.0)</f>
        <v>4529530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IFERROR(__xludf.DUMMYFUNCTION("""COMPUTED_VALUE"""),806.46)</f>
        <v>806.46</v>
      </c>
      <c r="D124" s="2">
        <f>IFERROR(__xludf.DUMMYFUNCTION("""COMPUTED_VALUE"""),45470.66666666667)</f>
        <v>45470.66667</v>
      </c>
      <c r="E124" s="1">
        <f>IFERROR(__xludf.DUMMYFUNCTION("""COMPUTED_VALUE"""),816.34)</f>
        <v>816.34</v>
      </c>
      <c r="G124" s="2">
        <f>IFERROR(__xludf.DUMMYFUNCTION("""COMPUTED_VALUE"""),45470.66666666667)</f>
        <v>45470.66667</v>
      </c>
      <c r="H124" s="1">
        <f>IFERROR(__xludf.DUMMYFUNCTION("""COMPUTED_VALUE"""),805.91)</f>
        <v>805.91</v>
      </c>
      <c r="J124" s="2">
        <f>IFERROR(__xludf.DUMMYFUNCTION("""COMPUTED_VALUE"""),45470.66666666667)</f>
        <v>45470.66667</v>
      </c>
      <c r="K124" s="1">
        <f>IFERROR(__xludf.DUMMYFUNCTION("""COMPUTED_VALUE"""),812.96)</f>
        <v>812.96</v>
      </c>
      <c r="M124" s="2">
        <f>IFERROR(__xludf.DUMMYFUNCTION("""COMPUTED_VALUE"""),45470.66666666667)</f>
        <v>45470.66667</v>
      </c>
      <c r="N124" s="1">
        <f>IFERROR(__xludf.DUMMYFUNCTION("""COMPUTED_VALUE"""),6250692.0)</f>
        <v>6250692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IFERROR(__xludf.DUMMYFUNCTION("""COMPUTED_VALUE"""),810.67)</f>
        <v>810.67</v>
      </c>
      <c r="D125" s="2">
        <f>IFERROR(__xludf.DUMMYFUNCTION("""COMPUTED_VALUE"""),45471.66666666667)</f>
        <v>45471.66667</v>
      </c>
      <c r="E125" s="1">
        <f>IFERROR(__xludf.DUMMYFUNCTION("""COMPUTED_VALUE"""),819.03)</f>
        <v>819.03</v>
      </c>
      <c r="G125" s="2">
        <f>IFERROR(__xludf.DUMMYFUNCTION("""COMPUTED_VALUE"""),45471.66666666667)</f>
        <v>45471.66667</v>
      </c>
      <c r="H125" s="1">
        <f>IFERROR(__xludf.DUMMYFUNCTION("""COMPUTED_VALUE"""),800.87)</f>
        <v>800.87</v>
      </c>
      <c r="J125" s="2">
        <f>IFERROR(__xludf.DUMMYFUNCTION("""COMPUTED_VALUE"""),45471.66666666667)</f>
        <v>45471.66667</v>
      </c>
      <c r="K125" s="1">
        <f>IFERROR(__xludf.DUMMYFUNCTION("""COMPUTED_VALUE"""),808.45)</f>
        <v>808.45</v>
      </c>
      <c r="M125" s="2">
        <f>IFERROR(__xludf.DUMMYFUNCTION("""COMPUTED_VALUE"""),45471.66666666667)</f>
        <v>45471.66667</v>
      </c>
      <c r="N125" s="1">
        <f>IFERROR(__xludf.DUMMYFUNCTION("""COMPUTED_VALUE"""),1.099957E7)</f>
        <v>10999570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IFERROR(__xludf.DUMMYFUNCTION("""COMPUTED_VALUE"""),809.99)</f>
        <v>809.99</v>
      </c>
      <c r="D126" s="2">
        <f>IFERROR(__xludf.DUMMYFUNCTION("""COMPUTED_VALUE"""),45474.66666666667)</f>
        <v>45474.66667</v>
      </c>
      <c r="E126" s="1">
        <f>IFERROR(__xludf.DUMMYFUNCTION("""COMPUTED_VALUE"""),816.41)</f>
        <v>816.41</v>
      </c>
      <c r="G126" s="2">
        <f>IFERROR(__xludf.DUMMYFUNCTION("""COMPUTED_VALUE"""),45474.66666666667)</f>
        <v>45474.66667</v>
      </c>
      <c r="H126" s="1">
        <f>IFERROR(__xludf.DUMMYFUNCTION("""COMPUTED_VALUE"""),797.59)</f>
        <v>797.59</v>
      </c>
      <c r="J126" s="2">
        <f>IFERROR(__xludf.DUMMYFUNCTION("""COMPUTED_VALUE"""),45474.66666666667)</f>
        <v>45474.66667</v>
      </c>
      <c r="K126" s="1">
        <f>IFERROR(__xludf.DUMMYFUNCTION("""COMPUTED_VALUE"""),797.87)</f>
        <v>797.87</v>
      </c>
      <c r="M126" s="2">
        <f>IFERROR(__xludf.DUMMYFUNCTION("""COMPUTED_VALUE"""),45474.66666666667)</f>
        <v>45474.66667</v>
      </c>
      <c r="N126" s="1">
        <f>IFERROR(__xludf.DUMMYFUNCTION("""COMPUTED_VALUE"""),4852601.0)</f>
        <v>4852601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IFERROR(__xludf.DUMMYFUNCTION("""COMPUTED_VALUE"""),800.08)</f>
        <v>800.08</v>
      </c>
      <c r="D127" s="2">
        <f>IFERROR(__xludf.DUMMYFUNCTION("""COMPUTED_VALUE"""),45475.66666666667)</f>
        <v>45475.66667</v>
      </c>
      <c r="E127" s="1">
        <f>IFERROR(__xludf.DUMMYFUNCTION("""COMPUTED_VALUE"""),806.32)</f>
        <v>806.32</v>
      </c>
      <c r="G127" s="2">
        <f>IFERROR(__xludf.DUMMYFUNCTION("""COMPUTED_VALUE"""),45475.66666666667)</f>
        <v>45475.66667</v>
      </c>
      <c r="H127" s="1">
        <f>IFERROR(__xludf.DUMMYFUNCTION("""COMPUTED_VALUE"""),798.22)</f>
        <v>798.22</v>
      </c>
      <c r="J127" s="2">
        <f>IFERROR(__xludf.DUMMYFUNCTION("""COMPUTED_VALUE"""),45475.66666666667)</f>
        <v>45475.66667</v>
      </c>
      <c r="K127" s="1">
        <f>IFERROR(__xludf.DUMMYFUNCTION("""COMPUTED_VALUE"""),806.32)</f>
        <v>806.32</v>
      </c>
      <c r="M127" s="2">
        <f>IFERROR(__xludf.DUMMYFUNCTION("""COMPUTED_VALUE"""),45475.66666666667)</f>
        <v>45475.66667</v>
      </c>
      <c r="N127" s="1">
        <f>IFERROR(__xludf.DUMMYFUNCTION("""COMPUTED_VALUE"""),4199037.0)</f>
        <v>4199037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IFERROR(__xludf.DUMMYFUNCTION("""COMPUTED_VALUE"""),806.32)</f>
        <v>806.32</v>
      </c>
      <c r="D128" s="2">
        <f>IFERROR(__xludf.DUMMYFUNCTION("""COMPUTED_VALUE"""),45476.54166666667)</f>
        <v>45476.54167</v>
      </c>
      <c r="E128" s="1">
        <f>IFERROR(__xludf.DUMMYFUNCTION("""COMPUTED_VALUE"""),806.9)</f>
        <v>806.9</v>
      </c>
      <c r="G128" s="2">
        <f>IFERROR(__xludf.DUMMYFUNCTION("""COMPUTED_VALUE"""),45476.54166666667)</f>
        <v>45476.54167</v>
      </c>
      <c r="H128" s="1">
        <f>IFERROR(__xludf.DUMMYFUNCTION("""COMPUTED_VALUE"""),801.76)</f>
        <v>801.76</v>
      </c>
      <c r="J128" s="2">
        <f>IFERROR(__xludf.DUMMYFUNCTION("""COMPUTED_VALUE"""),45476.54166666667)</f>
        <v>45476.54167</v>
      </c>
      <c r="K128" s="1">
        <f>IFERROR(__xludf.DUMMYFUNCTION("""COMPUTED_VALUE"""),804.24)</f>
        <v>804.24</v>
      </c>
      <c r="M128" s="2">
        <f>IFERROR(__xludf.DUMMYFUNCTION("""COMPUTED_VALUE"""),45476.54166666667)</f>
        <v>45476.54167</v>
      </c>
      <c r="N128" s="1">
        <f>IFERROR(__xludf.DUMMYFUNCTION("""COMPUTED_VALUE"""),2317500.0)</f>
        <v>2317500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IFERROR(__xludf.DUMMYFUNCTION("""COMPUTED_VALUE"""),804.24)</f>
        <v>804.24</v>
      </c>
      <c r="D129" s="2">
        <f>IFERROR(__xludf.DUMMYFUNCTION("""COMPUTED_VALUE"""),45478.66666666667)</f>
        <v>45478.66667</v>
      </c>
      <c r="E129" s="1">
        <f>IFERROR(__xludf.DUMMYFUNCTION("""COMPUTED_VALUE"""),805.39)</f>
        <v>805.39</v>
      </c>
      <c r="G129" s="2">
        <f>IFERROR(__xludf.DUMMYFUNCTION("""COMPUTED_VALUE"""),45478.66666666667)</f>
        <v>45478.66667</v>
      </c>
      <c r="H129" s="1">
        <f>IFERROR(__xludf.DUMMYFUNCTION("""COMPUTED_VALUE"""),797.74)</f>
        <v>797.74</v>
      </c>
      <c r="J129" s="2">
        <f>IFERROR(__xludf.DUMMYFUNCTION("""COMPUTED_VALUE"""),45478.66666666667)</f>
        <v>45478.66667</v>
      </c>
      <c r="K129" s="1">
        <f>IFERROR(__xludf.DUMMYFUNCTION("""COMPUTED_VALUE"""),802.96)</f>
        <v>802.96</v>
      </c>
      <c r="M129" s="2">
        <f>IFERROR(__xludf.DUMMYFUNCTION("""COMPUTED_VALUE"""),45478.66666666667)</f>
        <v>45478.66667</v>
      </c>
      <c r="N129" s="1">
        <f>IFERROR(__xludf.DUMMYFUNCTION("""COMPUTED_VALUE"""),4414006.0)</f>
        <v>4414006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IFERROR(__xludf.DUMMYFUNCTION("""COMPUTED_VALUE"""),802.96)</f>
        <v>802.96</v>
      </c>
      <c r="D130" s="2">
        <f>IFERROR(__xludf.DUMMYFUNCTION("""COMPUTED_VALUE"""),45481.66666666667)</f>
        <v>45481.66667</v>
      </c>
      <c r="E130" s="1">
        <f>IFERROR(__xludf.DUMMYFUNCTION("""COMPUTED_VALUE"""),808.67)</f>
        <v>808.67</v>
      </c>
      <c r="G130" s="2">
        <f>IFERROR(__xludf.DUMMYFUNCTION("""COMPUTED_VALUE"""),45481.66666666667)</f>
        <v>45481.66667</v>
      </c>
      <c r="H130" s="1">
        <f>IFERROR(__xludf.DUMMYFUNCTION("""COMPUTED_VALUE"""),798.29)</f>
        <v>798.29</v>
      </c>
      <c r="J130" s="2">
        <f>IFERROR(__xludf.DUMMYFUNCTION("""COMPUTED_VALUE"""),45481.66666666667)</f>
        <v>45481.66667</v>
      </c>
      <c r="K130" s="1">
        <f>IFERROR(__xludf.DUMMYFUNCTION("""COMPUTED_VALUE"""),800.82)</f>
        <v>800.82</v>
      </c>
      <c r="M130" s="2">
        <f>IFERROR(__xludf.DUMMYFUNCTION("""COMPUTED_VALUE"""),45481.66666666667)</f>
        <v>45481.66667</v>
      </c>
      <c r="N130" s="1">
        <f>IFERROR(__xludf.DUMMYFUNCTION("""COMPUTED_VALUE"""),4176236.0)</f>
        <v>4176236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IFERROR(__xludf.DUMMYFUNCTION("""COMPUTED_VALUE"""),801.28)</f>
        <v>801.28</v>
      </c>
      <c r="D131" s="2">
        <f>IFERROR(__xludf.DUMMYFUNCTION("""COMPUTED_VALUE"""),45482.66666666667)</f>
        <v>45482.66667</v>
      </c>
      <c r="E131" s="1">
        <f>IFERROR(__xludf.DUMMYFUNCTION("""COMPUTED_VALUE"""),802.07)</f>
        <v>802.07</v>
      </c>
      <c r="G131" s="2">
        <f>IFERROR(__xludf.DUMMYFUNCTION("""COMPUTED_VALUE"""),45482.66666666667)</f>
        <v>45482.66667</v>
      </c>
      <c r="H131" s="1">
        <f>IFERROR(__xludf.DUMMYFUNCTION("""COMPUTED_VALUE"""),794.58)</f>
        <v>794.58</v>
      </c>
      <c r="J131" s="2">
        <f>IFERROR(__xludf.DUMMYFUNCTION("""COMPUTED_VALUE"""),45482.66666666667)</f>
        <v>45482.66667</v>
      </c>
      <c r="K131" s="1">
        <f>IFERROR(__xludf.DUMMYFUNCTION("""COMPUTED_VALUE"""),794.82)</f>
        <v>794.82</v>
      </c>
      <c r="M131" s="2">
        <f>IFERROR(__xludf.DUMMYFUNCTION("""COMPUTED_VALUE"""),45482.66666666667)</f>
        <v>45482.66667</v>
      </c>
      <c r="N131" s="1">
        <f>IFERROR(__xludf.DUMMYFUNCTION("""COMPUTED_VALUE"""),4184591.0)</f>
        <v>4184591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IFERROR(__xludf.DUMMYFUNCTION("""COMPUTED_VALUE"""),796.24)</f>
        <v>796.24</v>
      </c>
      <c r="D132" s="2">
        <f>IFERROR(__xludf.DUMMYFUNCTION("""COMPUTED_VALUE"""),45483.66666666667)</f>
        <v>45483.66667</v>
      </c>
      <c r="E132" s="1">
        <f>IFERROR(__xludf.DUMMYFUNCTION("""COMPUTED_VALUE"""),810.5)</f>
        <v>810.5</v>
      </c>
      <c r="G132" s="2">
        <f>IFERROR(__xludf.DUMMYFUNCTION("""COMPUTED_VALUE"""),45483.66666666667)</f>
        <v>45483.66667</v>
      </c>
      <c r="H132" s="1">
        <f>IFERROR(__xludf.DUMMYFUNCTION("""COMPUTED_VALUE"""),796.24)</f>
        <v>796.24</v>
      </c>
      <c r="J132" s="2">
        <f>IFERROR(__xludf.DUMMYFUNCTION("""COMPUTED_VALUE"""),45483.66666666667)</f>
        <v>45483.66667</v>
      </c>
      <c r="K132" s="1">
        <f>IFERROR(__xludf.DUMMYFUNCTION("""COMPUTED_VALUE"""),809.82)</f>
        <v>809.82</v>
      </c>
      <c r="M132" s="2">
        <f>IFERROR(__xludf.DUMMYFUNCTION("""COMPUTED_VALUE"""),45483.66666666667)</f>
        <v>45483.66667</v>
      </c>
      <c r="N132" s="1">
        <f>IFERROR(__xludf.DUMMYFUNCTION("""COMPUTED_VALUE"""),6307244.0)</f>
        <v>6307244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IFERROR(__xludf.DUMMYFUNCTION("""COMPUTED_VALUE"""),809.82)</f>
        <v>809.82</v>
      </c>
      <c r="D133" s="2">
        <f>IFERROR(__xludf.DUMMYFUNCTION("""COMPUTED_VALUE"""),45484.66666666667)</f>
        <v>45484.66667</v>
      </c>
      <c r="E133" s="1">
        <f>IFERROR(__xludf.DUMMYFUNCTION("""COMPUTED_VALUE"""),820.55)</f>
        <v>820.55</v>
      </c>
      <c r="G133" s="2">
        <f>IFERROR(__xludf.DUMMYFUNCTION("""COMPUTED_VALUE"""),45484.66666666667)</f>
        <v>45484.66667</v>
      </c>
      <c r="H133" s="1">
        <f>IFERROR(__xludf.DUMMYFUNCTION("""COMPUTED_VALUE"""),808.12)</f>
        <v>808.12</v>
      </c>
      <c r="J133" s="2">
        <f>IFERROR(__xludf.DUMMYFUNCTION("""COMPUTED_VALUE"""),45484.66666666667)</f>
        <v>45484.66667</v>
      </c>
      <c r="K133" s="1">
        <f>IFERROR(__xludf.DUMMYFUNCTION("""COMPUTED_VALUE"""),814.36)</f>
        <v>814.36</v>
      </c>
      <c r="M133" s="2">
        <f>IFERROR(__xludf.DUMMYFUNCTION("""COMPUTED_VALUE"""),45484.66666666667)</f>
        <v>45484.66667</v>
      </c>
      <c r="N133" s="1">
        <f>IFERROR(__xludf.DUMMYFUNCTION("""COMPUTED_VALUE"""),7280660.0)</f>
        <v>7280660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IFERROR(__xludf.DUMMYFUNCTION("""COMPUTED_VALUE"""),815.64)</f>
        <v>815.64</v>
      </c>
      <c r="D134" s="2">
        <f>IFERROR(__xludf.DUMMYFUNCTION("""COMPUTED_VALUE"""),45485.66666666667)</f>
        <v>45485.66667</v>
      </c>
      <c r="E134" s="1">
        <f>IFERROR(__xludf.DUMMYFUNCTION("""COMPUTED_VALUE"""),823.63)</f>
        <v>823.63</v>
      </c>
      <c r="G134" s="2">
        <f>IFERROR(__xludf.DUMMYFUNCTION("""COMPUTED_VALUE"""),45485.66666666667)</f>
        <v>45485.66667</v>
      </c>
      <c r="H134" s="1">
        <f>IFERROR(__xludf.DUMMYFUNCTION("""COMPUTED_VALUE"""),809.5)</f>
        <v>809.5</v>
      </c>
      <c r="J134" s="2">
        <f>IFERROR(__xludf.DUMMYFUNCTION("""COMPUTED_VALUE"""),45485.66666666667)</f>
        <v>45485.66667</v>
      </c>
      <c r="K134" s="1">
        <f>IFERROR(__xludf.DUMMYFUNCTION("""COMPUTED_VALUE"""),816.91)</f>
        <v>816.91</v>
      </c>
      <c r="M134" s="2">
        <f>IFERROR(__xludf.DUMMYFUNCTION("""COMPUTED_VALUE"""),45485.66666666667)</f>
        <v>45485.66667</v>
      </c>
      <c r="N134" s="1">
        <f>IFERROR(__xludf.DUMMYFUNCTION("""COMPUTED_VALUE"""),5467059.0)</f>
        <v>5467059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IFERROR(__xludf.DUMMYFUNCTION("""COMPUTED_VALUE"""),815.0)</f>
        <v>815</v>
      </c>
      <c r="D135" s="2">
        <f>IFERROR(__xludf.DUMMYFUNCTION("""COMPUTED_VALUE"""),45488.66666666667)</f>
        <v>45488.66667</v>
      </c>
      <c r="E135" s="1">
        <f>IFERROR(__xludf.DUMMYFUNCTION("""COMPUTED_VALUE"""),821.0)</f>
        <v>821</v>
      </c>
      <c r="G135" s="2">
        <f>IFERROR(__xludf.DUMMYFUNCTION("""COMPUTED_VALUE"""),45488.66666666667)</f>
        <v>45488.66667</v>
      </c>
      <c r="H135" s="1">
        <f>IFERROR(__xludf.DUMMYFUNCTION("""COMPUTED_VALUE"""),810.92)</f>
        <v>810.92</v>
      </c>
      <c r="J135" s="2">
        <f>IFERROR(__xludf.DUMMYFUNCTION("""COMPUTED_VALUE"""),45488.66666666667)</f>
        <v>45488.66667</v>
      </c>
      <c r="K135" s="1">
        <f>IFERROR(__xludf.DUMMYFUNCTION("""COMPUTED_VALUE"""),815.53)</f>
        <v>815.53</v>
      </c>
      <c r="M135" s="2">
        <f>IFERROR(__xludf.DUMMYFUNCTION("""COMPUTED_VALUE"""),45488.66666666667)</f>
        <v>45488.66667</v>
      </c>
      <c r="N135" s="1">
        <f>IFERROR(__xludf.DUMMYFUNCTION("""COMPUTED_VALUE"""),5048389.0)</f>
        <v>5048389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IFERROR(__xludf.DUMMYFUNCTION("""COMPUTED_VALUE"""),811.7)</f>
        <v>811.7</v>
      </c>
      <c r="D136" s="2">
        <f>IFERROR(__xludf.DUMMYFUNCTION("""COMPUTED_VALUE"""),45489.66666666667)</f>
        <v>45489.66667</v>
      </c>
      <c r="E136" s="1">
        <f>IFERROR(__xludf.DUMMYFUNCTION("""COMPUTED_VALUE"""),825.7)</f>
        <v>825.7</v>
      </c>
      <c r="G136" s="2">
        <f>IFERROR(__xludf.DUMMYFUNCTION("""COMPUTED_VALUE"""),45489.66666666667)</f>
        <v>45489.66667</v>
      </c>
      <c r="H136" s="1">
        <f>IFERROR(__xludf.DUMMYFUNCTION("""COMPUTED_VALUE"""),811.7)</f>
        <v>811.7</v>
      </c>
      <c r="J136" s="2">
        <f>IFERROR(__xludf.DUMMYFUNCTION("""COMPUTED_VALUE"""),45489.66666666667)</f>
        <v>45489.66667</v>
      </c>
      <c r="K136" s="1">
        <f>IFERROR(__xludf.DUMMYFUNCTION("""COMPUTED_VALUE"""),824.28)</f>
        <v>824.28</v>
      </c>
      <c r="M136" s="2">
        <f>IFERROR(__xludf.DUMMYFUNCTION("""COMPUTED_VALUE"""),45489.66666666667)</f>
        <v>45489.66667</v>
      </c>
      <c r="N136" s="1">
        <f>IFERROR(__xludf.DUMMYFUNCTION("""COMPUTED_VALUE"""),6587101.0)</f>
        <v>6587101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IFERROR(__xludf.DUMMYFUNCTION("""COMPUTED_VALUE"""),824.28)</f>
        <v>824.28</v>
      </c>
      <c r="D137" s="2">
        <f>IFERROR(__xludf.DUMMYFUNCTION("""COMPUTED_VALUE"""),45490.66666666667)</f>
        <v>45490.66667</v>
      </c>
      <c r="E137" s="1">
        <f>IFERROR(__xludf.DUMMYFUNCTION("""COMPUTED_VALUE"""),833.56)</f>
        <v>833.56</v>
      </c>
      <c r="G137" s="2">
        <f>IFERROR(__xludf.DUMMYFUNCTION("""COMPUTED_VALUE"""),45490.66666666667)</f>
        <v>45490.66667</v>
      </c>
      <c r="H137" s="1">
        <f>IFERROR(__xludf.DUMMYFUNCTION("""COMPUTED_VALUE"""),821.96)</f>
        <v>821.96</v>
      </c>
      <c r="J137" s="2">
        <f>IFERROR(__xludf.DUMMYFUNCTION("""COMPUTED_VALUE"""),45490.66666666667)</f>
        <v>45490.66667</v>
      </c>
      <c r="K137" s="1">
        <f>IFERROR(__xludf.DUMMYFUNCTION("""COMPUTED_VALUE"""),832.01)</f>
        <v>832.01</v>
      </c>
      <c r="M137" s="2">
        <f>IFERROR(__xludf.DUMMYFUNCTION("""COMPUTED_VALUE"""),45490.66666666667)</f>
        <v>45490.66667</v>
      </c>
      <c r="N137" s="1">
        <f>IFERROR(__xludf.DUMMYFUNCTION("""COMPUTED_VALUE"""),6254576.0)</f>
        <v>6254576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IFERROR(__xludf.DUMMYFUNCTION("""COMPUTED_VALUE"""),832.01)</f>
        <v>832.01</v>
      </c>
      <c r="D138" s="2">
        <f>IFERROR(__xludf.DUMMYFUNCTION("""COMPUTED_VALUE"""),45491.66666666667)</f>
        <v>45491.66667</v>
      </c>
      <c r="E138" s="1">
        <f>IFERROR(__xludf.DUMMYFUNCTION("""COMPUTED_VALUE"""),834.79)</f>
        <v>834.79</v>
      </c>
      <c r="G138" s="2">
        <f>IFERROR(__xludf.DUMMYFUNCTION("""COMPUTED_VALUE"""),45491.66666666667)</f>
        <v>45491.66667</v>
      </c>
      <c r="H138" s="1">
        <f>IFERROR(__xludf.DUMMYFUNCTION("""COMPUTED_VALUE"""),822.71)</f>
        <v>822.71</v>
      </c>
      <c r="J138" s="2">
        <f>IFERROR(__xludf.DUMMYFUNCTION("""COMPUTED_VALUE"""),45491.66666666667)</f>
        <v>45491.66667</v>
      </c>
      <c r="K138" s="1">
        <f>IFERROR(__xludf.DUMMYFUNCTION("""COMPUTED_VALUE"""),823.75)</f>
        <v>823.75</v>
      </c>
      <c r="M138" s="2">
        <f>IFERROR(__xludf.DUMMYFUNCTION("""COMPUTED_VALUE"""),45491.66666666667)</f>
        <v>45491.66667</v>
      </c>
      <c r="N138" s="1">
        <f>IFERROR(__xludf.DUMMYFUNCTION("""COMPUTED_VALUE"""),5188199.0)</f>
        <v>5188199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IFERROR(__xludf.DUMMYFUNCTION("""COMPUTED_VALUE"""),823.92)</f>
        <v>823.92</v>
      </c>
      <c r="D139" s="2">
        <f>IFERROR(__xludf.DUMMYFUNCTION("""COMPUTED_VALUE"""),45492.66666666667)</f>
        <v>45492.66667</v>
      </c>
      <c r="E139" s="1">
        <f>IFERROR(__xludf.DUMMYFUNCTION("""COMPUTED_VALUE"""),825.8)</f>
        <v>825.8</v>
      </c>
      <c r="G139" s="2">
        <f>IFERROR(__xludf.DUMMYFUNCTION("""COMPUTED_VALUE"""),45492.66666666667)</f>
        <v>45492.66667</v>
      </c>
      <c r="H139" s="1">
        <f>IFERROR(__xludf.DUMMYFUNCTION("""COMPUTED_VALUE"""),814.05)</f>
        <v>814.05</v>
      </c>
      <c r="J139" s="2">
        <f>IFERROR(__xludf.DUMMYFUNCTION("""COMPUTED_VALUE"""),45492.66666666667)</f>
        <v>45492.66667</v>
      </c>
      <c r="K139" s="1">
        <f>IFERROR(__xludf.DUMMYFUNCTION("""COMPUTED_VALUE"""),815.29)</f>
        <v>815.29</v>
      </c>
      <c r="M139" s="2">
        <f>IFERROR(__xludf.DUMMYFUNCTION("""COMPUTED_VALUE"""),45492.66666666667)</f>
        <v>45492.66667</v>
      </c>
      <c r="N139" s="1">
        <f>IFERROR(__xludf.DUMMYFUNCTION("""COMPUTED_VALUE"""),5158167.0)</f>
        <v>5158167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IFERROR(__xludf.DUMMYFUNCTION("""COMPUTED_VALUE"""),817.07)</f>
        <v>817.07</v>
      </c>
      <c r="D140" s="2">
        <f>IFERROR(__xludf.DUMMYFUNCTION("""COMPUTED_VALUE"""),45495.66666666667)</f>
        <v>45495.66667</v>
      </c>
      <c r="E140" s="1">
        <f>IFERROR(__xludf.DUMMYFUNCTION("""COMPUTED_VALUE"""),824.53)</f>
        <v>824.53</v>
      </c>
      <c r="G140" s="2">
        <f>IFERROR(__xludf.DUMMYFUNCTION("""COMPUTED_VALUE"""),45495.66666666667)</f>
        <v>45495.66667</v>
      </c>
      <c r="H140" s="1">
        <f>IFERROR(__xludf.DUMMYFUNCTION("""COMPUTED_VALUE"""),809.43)</f>
        <v>809.43</v>
      </c>
      <c r="J140" s="2">
        <f>IFERROR(__xludf.DUMMYFUNCTION("""COMPUTED_VALUE"""),45495.66666666667)</f>
        <v>45495.66667</v>
      </c>
      <c r="K140" s="1">
        <f>IFERROR(__xludf.DUMMYFUNCTION("""COMPUTED_VALUE"""),824.04)</f>
        <v>824.04</v>
      </c>
      <c r="M140" s="2">
        <f>IFERROR(__xludf.DUMMYFUNCTION("""COMPUTED_VALUE"""),45495.66666666667)</f>
        <v>45495.66667</v>
      </c>
      <c r="N140" s="1">
        <f>IFERROR(__xludf.DUMMYFUNCTION("""COMPUTED_VALUE"""),5470187.0)</f>
        <v>5470187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IFERROR(__xludf.DUMMYFUNCTION("""COMPUTED_VALUE"""),824.15)</f>
        <v>824.15</v>
      </c>
      <c r="D141" s="2">
        <f>IFERROR(__xludf.DUMMYFUNCTION("""COMPUTED_VALUE"""),45496.66666666667)</f>
        <v>45496.66667</v>
      </c>
      <c r="E141" s="1">
        <f>IFERROR(__xludf.DUMMYFUNCTION("""COMPUTED_VALUE"""),829.49)</f>
        <v>829.49</v>
      </c>
      <c r="G141" s="2">
        <f>IFERROR(__xludf.DUMMYFUNCTION("""COMPUTED_VALUE"""),45496.66666666667)</f>
        <v>45496.66667</v>
      </c>
      <c r="H141" s="1">
        <f>IFERROR(__xludf.DUMMYFUNCTION("""COMPUTED_VALUE"""),821.24)</f>
        <v>821.24</v>
      </c>
      <c r="J141" s="2">
        <f>IFERROR(__xludf.DUMMYFUNCTION("""COMPUTED_VALUE"""),45496.66666666667)</f>
        <v>45496.66667</v>
      </c>
      <c r="K141" s="1">
        <f>IFERROR(__xludf.DUMMYFUNCTION("""COMPUTED_VALUE"""),824.6)</f>
        <v>824.6</v>
      </c>
      <c r="M141" s="2">
        <f>IFERROR(__xludf.DUMMYFUNCTION("""COMPUTED_VALUE"""),45496.66666666667)</f>
        <v>45496.66667</v>
      </c>
      <c r="N141" s="1">
        <f>IFERROR(__xludf.DUMMYFUNCTION("""COMPUTED_VALUE"""),3960925.0)</f>
        <v>3960925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IFERROR(__xludf.DUMMYFUNCTION("""COMPUTED_VALUE"""),824.21)</f>
        <v>824.21</v>
      </c>
      <c r="D142" s="2">
        <f>IFERROR(__xludf.DUMMYFUNCTION("""COMPUTED_VALUE"""),45497.66666666667)</f>
        <v>45497.66667</v>
      </c>
      <c r="E142" s="1">
        <f>IFERROR(__xludf.DUMMYFUNCTION("""COMPUTED_VALUE"""),826.05)</f>
        <v>826.05</v>
      </c>
      <c r="G142" s="2">
        <f>IFERROR(__xludf.DUMMYFUNCTION("""COMPUTED_VALUE"""),45497.66666666667)</f>
        <v>45497.66667</v>
      </c>
      <c r="H142" s="1">
        <f>IFERROR(__xludf.DUMMYFUNCTION("""COMPUTED_VALUE"""),810.0)</f>
        <v>810</v>
      </c>
      <c r="J142" s="2">
        <f>IFERROR(__xludf.DUMMYFUNCTION("""COMPUTED_VALUE"""),45497.66666666667)</f>
        <v>45497.66667</v>
      </c>
      <c r="K142" s="1">
        <f>IFERROR(__xludf.DUMMYFUNCTION("""COMPUTED_VALUE"""),811.17)</f>
        <v>811.17</v>
      </c>
      <c r="M142" s="2">
        <f>IFERROR(__xludf.DUMMYFUNCTION("""COMPUTED_VALUE"""),45497.66666666667)</f>
        <v>45497.66667</v>
      </c>
      <c r="N142" s="1">
        <f>IFERROR(__xludf.DUMMYFUNCTION("""COMPUTED_VALUE"""),6222560.0)</f>
        <v>6222560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IFERROR(__xludf.DUMMYFUNCTION("""COMPUTED_VALUE"""),780.03)</f>
        <v>780.03</v>
      </c>
      <c r="D143" s="2">
        <f>IFERROR(__xludf.DUMMYFUNCTION("""COMPUTED_VALUE"""),45498.66666666667)</f>
        <v>45498.66667</v>
      </c>
      <c r="E143" s="1">
        <f>IFERROR(__xludf.DUMMYFUNCTION("""COMPUTED_VALUE"""),791.59)</f>
        <v>791.59</v>
      </c>
      <c r="G143" s="2">
        <f>IFERROR(__xludf.DUMMYFUNCTION("""COMPUTED_VALUE"""),45498.66666666667)</f>
        <v>45498.66667</v>
      </c>
      <c r="H143" s="1">
        <f>IFERROR(__xludf.DUMMYFUNCTION("""COMPUTED_VALUE"""),768.6)</f>
        <v>768.6</v>
      </c>
      <c r="J143" s="2">
        <f>IFERROR(__xludf.DUMMYFUNCTION("""COMPUTED_VALUE"""),45498.66666666667)</f>
        <v>45498.66667</v>
      </c>
      <c r="K143" s="1">
        <f>IFERROR(__xludf.DUMMYFUNCTION("""COMPUTED_VALUE"""),781.35)</f>
        <v>781.35</v>
      </c>
      <c r="M143" s="2">
        <f>IFERROR(__xludf.DUMMYFUNCTION("""COMPUTED_VALUE"""),45498.66666666667)</f>
        <v>45498.66667</v>
      </c>
      <c r="N143" s="1">
        <f>IFERROR(__xludf.DUMMYFUNCTION("""COMPUTED_VALUE"""),1.1275115E7)</f>
        <v>11275115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IFERROR(__xludf.DUMMYFUNCTION("""COMPUTED_VALUE"""),804.17)</f>
        <v>804.17</v>
      </c>
      <c r="D144" s="2">
        <f>IFERROR(__xludf.DUMMYFUNCTION("""COMPUTED_VALUE"""),45499.66666666667)</f>
        <v>45499.66667</v>
      </c>
      <c r="E144" s="1">
        <f>IFERROR(__xludf.DUMMYFUNCTION("""COMPUTED_VALUE"""),842.12)</f>
        <v>842.12</v>
      </c>
      <c r="G144" s="2">
        <f>IFERROR(__xludf.DUMMYFUNCTION("""COMPUTED_VALUE"""),45499.66666666667)</f>
        <v>45499.66667</v>
      </c>
      <c r="H144" s="1">
        <f>IFERROR(__xludf.DUMMYFUNCTION("""COMPUTED_VALUE"""),804.17)</f>
        <v>804.17</v>
      </c>
      <c r="J144" s="2">
        <f>IFERROR(__xludf.DUMMYFUNCTION("""COMPUTED_VALUE"""),45499.66666666667)</f>
        <v>45499.66667</v>
      </c>
      <c r="K144" s="1">
        <f>IFERROR(__xludf.DUMMYFUNCTION("""COMPUTED_VALUE"""),836.5)</f>
        <v>836.5</v>
      </c>
      <c r="M144" s="2">
        <f>IFERROR(__xludf.DUMMYFUNCTION("""COMPUTED_VALUE"""),45499.66666666667)</f>
        <v>45499.66667</v>
      </c>
      <c r="N144" s="1">
        <f>IFERROR(__xludf.DUMMYFUNCTION("""COMPUTED_VALUE"""),4.0160571E7)</f>
        <v>40160571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IFERROR(__xludf.DUMMYFUNCTION("""COMPUTED_VALUE"""),839.1)</f>
        <v>839.1</v>
      </c>
      <c r="D145" s="2">
        <f>IFERROR(__xludf.DUMMYFUNCTION("""COMPUTED_VALUE"""),45502.66666666667)</f>
        <v>45502.66667</v>
      </c>
      <c r="E145" s="1">
        <f>IFERROR(__xludf.DUMMYFUNCTION("""COMPUTED_VALUE"""),841.66)</f>
        <v>841.66</v>
      </c>
      <c r="G145" s="2">
        <f>IFERROR(__xludf.DUMMYFUNCTION("""COMPUTED_VALUE"""),45502.66666666667)</f>
        <v>45502.66667</v>
      </c>
      <c r="H145" s="1">
        <f>IFERROR(__xludf.DUMMYFUNCTION("""COMPUTED_VALUE"""),820.86)</f>
        <v>820.86</v>
      </c>
      <c r="J145" s="2">
        <f>IFERROR(__xludf.DUMMYFUNCTION("""COMPUTED_VALUE"""),45502.66666666667)</f>
        <v>45502.66667</v>
      </c>
      <c r="K145" s="1">
        <f>IFERROR(__xludf.DUMMYFUNCTION("""COMPUTED_VALUE"""),828.31)</f>
        <v>828.31</v>
      </c>
      <c r="M145" s="2">
        <f>IFERROR(__xludf.DUMMYFUNCTION("""COMPUTED_VALUE"""),45502.66666666667)</f>
        <v>45502.66667</v>
      </c>
      <c r="N145" s="1">
        <f>IFERROR(__xludf.DUMMYFUNCTION("""COMPUTED_VALUE"""),1.3686729E7)</f>
        <v>13686729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IFERROR(__xludf.DUMMYFUNCTION("""COMPUTED_VALUE"""),831.71)</f>
        <v>831.71</v>
      </c>
      <c r="D146" s="2">
        <f>IFERROR(__xludf.DUMMYFUNCTION("""COMPUTED_VALUE"""),45503.66666666667)</f>
        <v>45503.66667</v>
      </c>
      <c r="E146" s="1">
        <f>IFERROR(__xludf.DUMMYFUNCTION("""COMPUTED_VALUE"""),840.88)</f>
        <v>840.88</v>
      </c>
      <c r="G146" s="2">
        <f>IFERROR(__xludf.DUMMYFUNCTION("""COMPUTED_VALUE"""),45503.66666666667)</f>
        <v>45503.66667</v>
      </c>
      <c r="H146" s="1">
        <f>IFERROR(__xludf.DUMMYFUNCTION("""COMPUTED_VALUE"""),828.13)</f>
        <v>828.13</v>
      </c>
      <c r="J146" s="2">
        <f>IFERROR(__xludf.DUMMYFUNCTION("""COMPUTED_VALUE"""),45503.66666666667)</f>
        <v>45503.66667</v>
      </c>
      <c r="K146" s="1">
        <f>IFERROR(__xludf.DUMMYFUNCTION("""COMPUTED_VALUE"""),835.29)</f>
        <v>835.29</v>
      </c>
      <c r="M146" s="2">
        <f>IFERROR(__xludf.DUMMYFUNCTION("""COMPUTED_VALUE"""),45503.66666666667)</f>
        <v>45503.66667</v>
      </c>
      <c r="N146" s="1">
        <f>IFERROR(__xludf.DUMMYFUNCTION("""COMPUTED_VALUE"""),9344857.0)</f>
        <v>9344857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IFERROR(__xludf.DUMMYFUNCTION("""COMPUTED_VALUE"""),838.3)</f>
        <v>838.3</v>
      </c>
      <c r="D147" s="2">
        <f>IFERROR(__xludf.DUMMYFUNCTION("""COMPUTED_VALUE"""),45504.66666666667)</f>
        <v>45504.66667</v>
      </c>
      <c r="E147" s="1">
        <f>IFERROR(__xludf.DUMMYFUNCTION("""COMPUTED_VALUE"""),848.89)</f>
        <v>848.89</v>
      </c>
      <c r="G147" s="2">
        <f>IFERROR(__xludf.DUMMYFUNCTION("""COMPUTED_VALUE"""),45504.66666666667)</f>
        <v>45504.66667</v>
      </c>
      <c r="H147" s="1">
        <f>IFERROR(__xludf.DUMMYFUNCTION("""COMPUTED_VALUE"""),833.76)</f>
        <v>833.76</v>
      </c>
      <c r="J147" s="2">
        <f>IFERROR(__xludf.DUMMYFUNCTION("""COMPUTED_VALUE"""),45504.66666666667)</f>
        <v>45504.66667</v>
      </c>
      <c r="K147" s="1">
        <f>IFERROR(__xludf.DUMMYFUNCTION("""COMPUTED_VALUE"""),842.8)</f>
        <v>842.8</v>
      </c>
      <c r="M147" s="2">
        <f>IFERROR(__xludf.DUMMYFUNCTION("""COMPUTED_VALUE"""),45504.66666666667)</f>
        <v>45504.66667</v>
      </c>
      <c r="N147" s="1">
        <f>IFERROR(__xludf.DUMMYFUNCTION("""COMPUTED_VALUE"""),1.0210391E7)</f>
        <v>10210391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IFERROR(__xludf.DUMMYFUNCTION("""COMPUTED_VALUE"""),842.8)</f>
        <v>842.8</v>
      </c>
      <c r="D148" s="2">
        <f>IFERROR(__xludf.DUMMYFUNCTION("""COMPUTED_VALUE"""),45505.66666666667)</f>
        <v>45505.66667</v>
      </c>
      <c r="E148" s="1">
        <f>IFERROR(__xludf.DUMMYFUNCTION("""COMPUTED_VALUE"""),848.54)</f>
        <v>848.54</v>
      </c>
      <c r="G148" s="2">
        <f>IFERROR(__xludf.DUMMYFUNCTION("""COMPUTED_VALUE"""),45505.66666666667)</f>
        <v>45505.66667</v>
      </c>
      <c r="H148" s="1">
        <f>IFERROR(__xludf.DUMMYFUNCTION("""COMPUTED_VALUE"""),827.62)</f>
        <v>827.62</v>
      </c>
      <c r="J148" s="2">
        <f>IFERROR(__xludf.DUMMYFUNCTION("""COMPUTED_VALUE"""),45505.66666666667)</f>
        <v>45505.66667</v>
      </c>
      <c r="K148" s="1">
        <f>IFERROR(__xludf.DUMMYFUNCTION("""COMPUTED_VALUE"""),839.87)</f>
        <v>839.87</v>
      </c>
      <c r="M148" s="2">
        <f>IFERROR(__xludf.DUMMYFUNCTION("""COMPUTED_VALUE"""),45505.66666666667)</f>
        <v>45505.66667</v>
      </c>
      <c r="N148" s="1">
        <f>IFERROR(__xludf.DUMMYFUNCTION("""COMPUTED_VALUE"""),9285290.0)</f>
        <v>9285290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IFERROR(__xludf.DUMMYFUNCTION("""COMPUTED_VALUE"""),847.72)</f>
        <v>847.72</v>
      </c>
      <c r="D149" s="2">
        <f>IFERROR(__xludf.DUMMYFUNCTION("""COMPUTED_VALUE"""),45506.66666666667)</f>
        <v>45506.66667</v>
      </c>
      <c r="E149" s="1">
        <f>IFERROR(__xludf.DUMMYFUNCTION("""COMPUTED_VALUE"""),850.49)</f>
        <v>850.49</v>
      </c>
      <c r="G149" s="2">
        <f>IFERROR(__xludf.DUMMYFUNCTION("""COMPUTED_VALUE"""),45506.66666666667)</f>
        <v>45506.66667</v>
      </c>
      <c r="H149" s="1">
        <f>IFERROR(__xludf.DUMMYFUNCTION("""COMPUTED_VALUE"""),827.78)</f>
        <v>827.78</v>
      </c>
      <c r="J149" s="2">
        <f>IFERROR(__xludf.DUMMYFUNCTION("""COMPUTED_VALUE"""),45506.66666666667)</f>
        <v>45506.66667</v>
      </c>
      <c r="K149" s="1">
        <f>IFERROR(__xludf.DUMMYFUNCTION("""COMPUTED_VALUE"""),834.66)</f>
        <v>834.66</v>
      </c>
      <c r="M149" s="2">
        <f>IFERROR(__xludf.DUMMYFUNCTION("""COMPUTED_VALUE"""),45506.66666666667)</f>
        <v>45506.66667</v>
      </c>
      <c r="N149" s="1">
        <f>IFERROR(__xludf.DUMMYFUNCTION("""COMPUTED_VALUE"""),7397561.0)</f>
        <v>7397561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IFERROR(__xludf.DUMMYFUNCTION("""COMPUTED_VALUE"""),817.55)</f>
        <v>817.55</v>
      </c>
      <c r="D150" s="2">
        <f>IFERROR(__xludf.DUMMYFUNCTION("""COMPUTED_VALUE"""),45509.66666666667)</f>
        <v>45509.66667</v>
      </c>
      <c r="E150" s="1">
        <f>IFERROR(__xludf.DUMMYFUNCTION("""COMPUTED_VALUE"""),826.22)</f>
        <v>826.22</v>
      </c>
      <c r="G150" s="2">
        <f>IFERROR(__xludf.DUMMYFUNCTION("""COMPUTED_VALUE"""),45509.66666666667)</f>
        <v>45509.66667</v>
      </c>
      <c r="H150" s="1">
        <f>IFERROR(__xludf.DUMMYFUNCTION("""COMPUTED_VALUE"""),806.57)</f>
        <v>806.57</v>
      </c>
      <c r="J150" s="2">
        <f>IFERROR(__xludf.DUMMYFUNCTION("""COMPUTED_VALUE"""),45509.66666666667)</f>
        <v>45509.66667</v>
      </c>
      <c r="K150" s="1">
        <f>IFERROR(__xludf.DUMMYFUNCTION("""COMPUTED_VALUE"""),822.51)</f>
        <v>822.51</v>
      </c>
      <c r="M150" s="2">
        <f>IFERROR(__xludf.DUMMYFUNCTION("""COMPUTED_VALUE"""),45509.66666666667)</f>
        <v>45509.66667</v>
      </c>
      <c r="N150" s="1">
        <f>IFERROR(__xludf.DUMMYFUNCTION("""COMPUTED_VALUE"""),1.0582622E7)</f>
        <v>10582622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IFERROR(__xludf.DUMMYFUNCTION("""COMPUTED_VALUE"""),822.48)</f>
        <v>822.48</v>
      </c>
      <c r="D151" s="2">
        <f>IFERROR(__xludf.DUMMYFUNCTION("""COMPUTED_VALUE"""),45510.66666666667)</f>
        <v>45510.66667</v>
      </c>
      <c r="E151" s="1">
        <f>IFERROR(__xludf.DUMMYFUNCTION("""COMPUTED_VALUE"""),832.48)</f>
        <v>832.48</v>
      </c>
      <c r="G151" s="2">
        <f>IFERROR(__xludf.DUMMYFUNCTION("""COMPUTED_VALUE"""),45510.66666666667)</f>
        <v>45510.66667</v>
      </c>
      <c r="H151" s="1">
        <f>IFERROR(__xludf.DUMMYFUNCTION("""COMPUTED_VALUE"""),816.36)</f>
        <v>816.36</v>
      </c>
      <c r="J151" s="2">
        <f>IFERROR(__xludf.DUMMYFUNCTION("""COMPUTED_VALUE"""),45510.66666666667)</f>
        <v>45510.66667</v>
      </c>
      <c r="K151" s="1">
        <f>IFERROR(__xludf.DUMMYFUNCTION("""COMPUTED_VALUE"""),820.7)</f>
        <v>820.7</v>
      </c>
      <c r="M151" s="2">
        <f>IFERROR(__xludf.DUMMYFUNCTION("""COMPUTED_VALUE"""),45510.66666666667)</f>
        <v>45510.66667</v>
      </c>
      <c r="N151" s="1">
        <f>IFERROR(__xludf.DUMMYFUNCTION("""COMPUTED_VALUE"""),7960483.0)</f>
        <v>7960483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IFERROR(__xludf.DUMMYFUNCTION("""COMPUTED_VALUE"""),826.26)</f>
        <v>826.26</v>
      </c>
      <c r="D152" s="2">
        <f>IFERROR(__xludf.DUMMYFUNCTION("""COMPUTED_VALUE"""),45511.66666666667)</f>
        <v>45511.66667</v>
      </c>
      <c r="E152" s="1">
        <f>IFERROR(__xludf.DUMMYFUNCTION("""COMPUTED_VALUE"""),837.04)</f>
        <v>837.04</v>
      </c>
      <c r="G152" s="2">
        <f>IFERROR(__xludf.DUMMYFUNCTION("""COMPUTED_VALUE"""),45511.66666666667)</f>
        <v>45511.66667</v>
      </c>
      <c r="H152" s="1">
        <f>IFERROR(__xludf.DUMMYFUNCTION("""COMPUTED_VALUE"""),813.03)</f>
        <v>813.03</v>
      </c>
      <c r="J152" s="2">
        <f>IFERROR(__xludf.DUMMYFUNCTION("""COMPUTED_VALUE"""),45511.66666666667)</f>
        <v>45511.66667</v>
      </c>
      <c r="K152" s="1">
        <f>IFERROR(__xludf.DUMMYFUNCTION("""COMPUTED_VALUE"""),813.62)</f>
        <v>813.62</v>
      </c>
      <c r="M152" s="2">
        <f>IFERROR(__xludf.DUMMYFUNCTION("""COMPUTED_VALUE"""),45511.66666666667)</f>
        <v>45511.66667</v>
      </c>
      <c r="N152" s="1">
        <f>IFERROR(__xludf.DUMMYFUNCTION("""COMPUTED_VALUE"""),6700504.0)</f>
        <v>6700504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IFERROR(__xludf.DUMMYFUNCTION("""COMPUTED_VALUE"""),812.89)</f>
        <v>812.89</v>
      </c>
      <c r="D153" s="2">
        <f>IFERROR(__xludf.DUMMYFUNCTION("""COMPUTED_VALUE"""),45512.66666666667)</f>
        <v>45512.66667</v>
      </c>
      <c r="E153" s="1">
        <f>IFERROR(__xludf.DUMMYFUNCTION("""COMPUTED_VALUE"""),826.81)</f>
        <v>826.81</v>
      </c>
      <c r="G153" s="2">
        <f>IFERROR(__xludf.DUMMYFUNCTION("""COMPUTED_VALUE"""),45512.66666666667)</f>
        <v>45512.66667</v>
      </c>
      <c r="H153" s="1">
        <f>IFERROR(__xludf.DUMMYFUNCTION("""COMPUTED_VALUE"""),812.89)</f>
        <v>812.89</v>
      </c>
      <c r="J153" s="2">
        <f>IFERROR(__xludf.DUMMYFUNCTION("""COMPUTED_VALUE"""),45512.66666666667)</f>
        <v>45512.66667</v>
      </c>
      <c r="K153" s="1">
        <f>IFERROR(__xludf.DUMMYFUNCTION("""COMPUTED_VALUE"""),823.99)</f>
        <v>823.99</v>
      </c>
      <c r="M153" s="2">
        <f>IFERROR(__xludf.DUMMYFUNCTION("""COMPUTED_VALUE"""),45512.66666666667)</f>
        <v>45512.66667</v>
      </c>
      <c r="N153" s="1">
        <f>IFERROR(__xludf.DUMMYFUNCTION("""COMPUTED_VALUE"""),5393395.0)</f>
        <v>5393395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IFERROR(__xludf.DUMMYFUNCTION("""COMPUTED_VALUE"""),819.4)</f>
        <v>819.4</v>
      </c>
      <c r="D154" s="2">
        <f>IFERROR(__xludf.DUMMYFUNCTION("""COMPUTED_VALUE"""),45513.66666666667)</f>
        <v>45513.66667</v>
      </c>
      <c r="E154" s="1">
        <f>IFERROR(__xludf.DUMMYFUNCTION("""COMPUTED_VALUE"""),820.54)</f>
        <v>820.54</v>
      </c>
      <c r="G154" s="2">
        <f>IFERROR(__xludf.DUMMYFUNCTION("""COMPUTED_VALUE"""),45513.66666666667)</f>
        <v>45513.66667</v>
      </c>
      <c r="H154" s="1">
        <f>IFERROR(__xludf.DUMMYFUNCTION("""COMPUTED_VALUE"""),814.04)</f>
        <v>814.04</v>
      </c>
      <c r="J154" s="2">
        <f>IFERROR(__xludf.DUMMYFUNCTION("""COMPUTED_VALUE"""),45513.66666666667)</f>
        <v>45513.66667</v>
      </c>
      <c r="K154" s="1">
        <f>IFERROR(__xludf.DUMMYFUNCTION("""COMPUTED_VALUE"""),817.52)</f>
        <v>817.52</v>
      </c>
      <c r="M154" s="2">
        <f>IFERROR(__xludf.DUMMYFUNCTION("""COMPUTED_VALUE"""),45513.66666666667)</f>
        <v>45513.66667</v>
      </c>
      <c r="N154" s="1">
        <f>IFERROR(__xludf.DUMMYFUNCTION("""COMPUTED_VALUE"""),5135770.0)</f>
        <v>5135770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IFERROR(__xludf.DUMMYFUNCTION("""COMPUTED_VALUE"""),817.63)</f>
        <v>817.63</v>
      </c>
      <c r="D155" s="2">
        <f>IFERROR(__xludf.DUMMYFUNCTION("""COMPUTED_VALUE"""),45516.66666666667)</f>
        <v>45516.66667</v>
      </c>
      <c r="E155" s="1">
        <f>IFERROR(__xludf.DUMMYFUNCTION("""COMPUTED_VALUE"""),817.63)</f>
        <v>817.63</v>
      </c>
      <c r="G155" s="2">
        <f>IFERROR(__xludf.DUMMYFUNCTION("""COMPUTED_VALUE"""),45516.66666666667)</f>
        <v>45516.66667</v>
      </c>
      <c r="H155" s="1">
        <f>IFERROR(__xludf.DUMMYFUNCTION("""COMPUTED_VALUE"""),809.46)</f>
        <v>809.46</v>
      </c>
      <c r="J155" s="2">
        <f>IFERROR(__xludf.DUMMYFUNCTION("""COMPUTED_VALUE"""),45516.66666666667)</f>
        <v>45516.66667</v>
      </c>
      <c r="K155" s="1">
        <f>IFERROR(__xludf.DUMMYFUNCTION("""COMPUTED_VALUE"""),811.79)</f>
        <v>811.79</v>
      </c>
      <c r="M155" s="2">
        <f>IFERROR(__xludf.DUMMYFUNCTION("""COMPUTED_VALUE"""),45516.66666666667)</f>
        <v>45516.66667</v>
      </c>
      <c r="N155" s="1">
        <f>IFERROR(__xludf.DUMMYFUNCTION("""COMPUTED_VALUE"""),5639587.0)</f>
        <v>5639587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IFERROR(__xludf.DUMMYFUNCTION("""COMPUTED_VALUE"""),812.91)</f>
        <v>812.91</v>
      </c>
      <c r="D156" s="2">
        <f>IFERROR(__xludf.DUMMYFUNCTION("""COMPUTED_VALUE"""),45517.66666666667)</f>
        <v>45517.66667</v>
      </c>
      <c r="E156" s="1">
        <f>IFERROR(__xludf.DUMMYFUNCTION("""COMPUTED_VALUE"""),816.59)</f>
        <v>816.59</v>
      </c>
      <c r="G156" s="2">
        <f>IFERROR(__xludf.DUMMYFUNCTION("""COMPUTED_VALUE"""),45517.66666666667)</f>
        <v>45517.66667</v>
      </c>
      <c r="H156" s="1">
        <f>IFERROR(__xludf.DUMMYFUNCTION("""COMPUTED_VALUE"""),808.4)</f>
        <v>808.4</v>
      </c>
      <c r="J156" s="2">
        <f>IFERROR(__xludf.DUMMYFUNCTION("""COMPUTED_VALUE"""),45517.66666666667)</f>
        <v>45517.66667</v>
      </c>
      <c r="K156" s="1">
        <f>IFERROR(__xludf.DUMMYFUNCTION("""COMPUTED_VALUE"""),816.18)</f>
        <v>816.18</v>
      </c>
      <c r="M156" s="2">
        <f>IFERROR(__xludf.DUMMYFUNCTION("""COMPUTED_VALUE"""),45517.66666666667)</f>
        <v>45517.66667</v>
      </c>
      <c r="N156" s="1">
        <f>IFERROR(__xludf.DUMMYFUNCTION("""COMPUTED_VALUE"""),6795295.0)</f>
        <v>6795295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IFERROR(__xludf.DUMMYFUNCTION("""COMPUTED_VALUE"""),816.18)</f>
        <v>816.18</v>
      </c>
      <c r="D157" s="2">
        <f>IFERROR(__xludf.DUMMYFUNCTION("""COMPUTED_VALUE"""),45518.66666666667)</f>
        <v>45518.66667</v>
      </c>
      <c r="E157" s="1">
        <f>IFERROR(__xludf.DUMMYFUNCTION("""COMPUTED_VALUE"""),821.51)</f>
        <v>821.51</v>
      </c>
      <c r="G157" s="2">
        <f>IFERROR(__xludf.DUMMYFUNCTION("""COMPUTED_VALUE"""),45518.66666666667)</f>
        <v>45518.66667</v>
      </c>
      <c r="H157" s="1">
        <f>IFERROR(__xludf.DUMMYFUNCTION("""COMPUTED_VALUE"""),811.97)</f>
        <v>811.97</v>
      </c>
      <c r="J157" s="2">
        <f>IFERROR(__xludf.DUMMYFUNCTION("""COMPUTED_VALUE"""),45518.66666666667)</f>
        <v>45518.66667</v>
      </c>
      <c r="K157" s="1">
        <f>IFERROR(__xludf.DUMMYFUNCTION("""COMPUTED_VALUE"""),820.4)</f>
        <v>820.4</v>
      </c>
      <c r="M157" s="2">
        <f>IFERROR(__xludf.DUMMYFUNCTION("""COMPUTED_VALUE"""),45518.66666666667)</f>
        <v>45518.66667</v>
      </c>
      <c r="N157" s="1">
        <f>IFERROR(__xludf.DUMMYFUNCTION("""COMPUTED_VALUE"""),6723767.0)</f>
        <v>6723767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IFERROR(__xludf.DUMMYFUNCTION("""COMPUTED_VALUE"""),826.18)</f>
        <v>826.18</v>
      </c>
      <c r="D158" s="2">
        <f>IFERROR(__xludf.DUMMYFUNCTION("""COMPUTED_VALUE"""),45519.66666666667)</f>
        <v>45519.66667</v>
      </c>
      <c r="E158" s="1">
        <f>IFERROR(__xludf.DUMMYFUNCTION("""COMPUTED_VALUE"""),830.21)</f>
        <v>830.21</v>
      </c>
      <c r="G158" s="2">
        <f>IFERROR(__xludf.DUMMYFUNCTION("""COMPUTED_VALUE"""),45519.66666666667)</f>
        <v>45519.66667</v>
      </c>
      <c r="H158" s="1">
        <f>IFERROR(__xludf.DUMMYFUNCTION("""COMPUTED_VALUE"""),822.77)</f>
        <v>822.77</v>
      </c>
      <c r="J158" s="2">
        <f>IFERROR(__xludf.DUMMYFUNCTION("""COMPUTED_VALUE"""),45519.66666666667)</f>
        <v>45519.66667</v>
      </c>
      <c r="K158" s="1">
        <f>IFERROR(__xludf.DUMMYFUNCTION("""COMPUTED_VALUE"""),824.98)</f>
        <v>824.98</v>
      </c>
      <c r="M158" s="2">
        <f>IFERROR(__xludf.DUMMYFUNCTION("""COMPUTED_VALUE"""),45519.66666666667)</f>
        <v>45519.66667</v>
      </c>
      <c r="N158" s="1">
        <f>IFERROR(__xludf.DUMMYFUNCTION("""COMPUTED_VALUE"""),6258857.0)</f>
        <v>6258857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IFERROR(__xludf.DUMMYFUNCTION("""COMPUTED_VALUE"""),824.98)</f>
        <v>824.98</v>
      </c>
      <c r="D159" s="2">
        <f>IFERROR(__xludf.DUMMYFUNCTION("""COMPUTED_VALUE"""),45520.66666666667)</f>
        <v>45520.66667</v>
      </c>
      <c r="E159" s="1">
        <f>IFERROR(__xludf.DUMMYFUNCTION("""COMPUTED_VALUE"""),828.31)</f>
        <v>828.31</v>
      </c>
      <c r="G159" s="2">
        <f>IFERROR(__xludf.DUMMYFUNCTION("""COMPUTED_VALUE"""),45520.66666666667)</f>
        <v>45520.66667</v>
      </c>
      <c r="H159" s="1">
        <f>IFERROR(__xludf.DUMMYFUNCTION("""COMPUTED_VALUE"""),818.57)</f>
        <v>818.57</v>
      </c>
      <c r="J159" s="2">
        <f>IFERROR(__xludf.DUMMYFUNCTION("""COMPUTED_VALUE"""),45520.66666666667)</f>
        <v>45520.66667</v>
      </c>
      <c r="K159" s="1">
        <f>IFERROR(__xludf.DUMMYFUNCTION("""COMPUTED_VALUE"""),824.83)</f>
        <v>824.83</v>
      </c>
      <c r="M159" s="2">
        <f>IFERROR(__xludf.DUMMYFUNCTION("""COMPUTED_VALUE"""),45520.66666666667)</f>
        <v>45520.66667</v>
      </c>
      <c r="N159" s="1">
        <f>IFERROR(__xludf.DUMMYFUNCTION("""COMPUTED_VALUE"""),6623274.0)</f>
        <v>6623274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IFERROR(__xludf.DUMMYFUNCTION("""COMPUTED_VALUE"""),824.83)</f>
        <v>824.83</v>
      </c>
      <c r="D160" s="2">
        <f>IFERROR(__xludf.DUMMYFUNCTION("""COMPUTED_VALUE"""),45523.66666666667)</f>
        <v>45523.66667</v>
      </c>
      <c r="E160" s="1">
        <f>IFERROR(__xludf.DUMMYFUNCTION("""COMPUTED_VALUE"""),828.61)</f>
        <v>828.61</v>
      </c>
      <c r="G160" s="2">
        <f>IFERROR(__xludf.DUMMYFUNCTION("""COMPUTED_VALUE"""),45523.66666666667)</f>
        <v>45523.66667</v>
      </c>
      <c r="H160" s="1">
        <f>IFERROR(__xludf.DUMMYFUNCTION("""COMPUTED_VALUE"""),822.07)</f>
        <v>822.07</v>
      </c>
      <c r="J160" s="2">
        <f>IFERROR(__xludf.DUMMYFUNCTION("""COMPUTED_VALUE"""),45523.66666666667)</f>
        <v>45523.66667</v>
      </c>
      <c r="K160" s="1">
        <f>IFERROR(__xludf.DUMMYFUNCTION("""COMPUTED_VALUE"""),826.35)</f>
        <v>826.35</v>
      </c>
      <c r="M160" s="2">
        <f>IFERROR(__xludf.DUMMYFUNCTION("""COMPUTED_VALUE"""),45523.66666666667)</f>
        <v>45523.66667</v>
      </c>
      <c r="N160" s="1">
        <f>IFERROR(__xludf.DUMMYFUNCTION("""COMPUTED_VALUE"""),4286524.0)</f>
        <v>4286524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IFERROR(__xludf.DUMMYFUNCTION("""COMPUTED_VALUE"""),826.35)</f>
        <v>826.35</v>
      </c>
      <c r="D161" s="2">
        <f>IFERROR(__xludf.DUMMYFUNCTION("""COMPUTED_VALUE"""),45524.66666666667)</f>
        <v>45524.66667</v>
      </c>
      <c r="E161" s="1">
        <f>IFERROR(__xludf.DUMMYFUNCTION("""COMPUTED_VALUE"""),831.68)</f>
        <v>831.68</v>
      </c>
      <c r="G161" s="2">
        <f>IFERROR(__xludf.DUMMYFUNCTION("""COMPUTED_VALUE"""),45524.66666666667)</f>
        <v>45524.66667</v>
      </c>
      <c r="H161" s="1">
        <f>IFERROR(__xludf.DUMMYFUNCTION("""COMPUTED_VALUE"""),823.64)</f>
        <v>823.64</v>
      </c>
      <c r="J161" s="2">
        <f>IFERROR(__xludf.DUMMYFUNCTION("""COMPUTED_VALUE"""),45524.66666666667)</f>
        <v>45524.66667</v>
      </c>
      <c r="K161" s="1">
        <f>IFERROR(__xludf.DUMMYFUNCTION("""COMPUTED_VALUE"""),830.54)</f>
        <v>830.54</v>
      </c>
      <c r="M161" s="2">
        <f>IFERROR(__xludf.DUMMYFUNCTION("""COMPUTED_VALUE"""),45524.66666666667)</f>
        <v>45524.66667</v>
      </c>
      <c r="N161" s="1">
        <f>IFERROR(__xludf.DUMMYFUNCTION("""COMPUTED_VALUE"""),5850743.0)</f>
        <v>5850743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IFERROR(__xludf.DUMMYFUNCTION("""COMPUTED_VALUE"""),832.62)</f>
        <v>832.62</v>
      </c>
      <c r="D162" s="2">
        <f>IFERROR(__xludf.DUMMYFUNCTION("""COMPUTED_VALUE"""),45525.66666666667)</f>
        <v>45525.66667</v>
      </c>
      <c r="E162" s="1">
        <f>IFERROR(__xludf.DUMMYFUNCTION("""COMPUTED_VALUE"""),840.04)</f>
        <v>840.04</v>
      </c>
      <c r="G162" s="2">
        <f>IFERROR(__xludf.DUMMYFUNCTION("""COMPUTED_VALUE"""),45525.66666666667)</f>
        <v>45525.66667</v>
      </c>
      <c r="H162" s="1">
        <f>IFERROR(__xludf.DUMMYFUNCTION("""COMPUTED_VALUE"""),831.59)</f>
        <v>831.59</v>
      </c>
      <c r="J162" s="2">
        <f>IFERROR(__xludf.DUMMYFUNCTION("""COMPUTED_VALUE"""),45525.66666666667)</f>
        <v>45525.66667</v>
      </c>
      <c r="K162" s="1">
        <f>IFERROR(__xludf.DUMMYFUNCTION("""COMPUTED_VALUE"""),837.68)</f>
        <v>837.68</v>
      </c>
      <c r="M162" s="2">
        <f>IFERROR(__xludf.DUMMYFUNCTION("""COMPUTED_VALUE"""),45525.66666666667)</f>
        <v>45525.66667</v>
      </c>
      <c r="N162" s="1">
        <f>IFERROR(__xludf.DUMMYFUNCTION("""COMPUTED_VALUE"""),5447472.0)</f>
        <v>5447472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IFERROR(__xludf.DUMMYFUNCTION("""COMPUTED_VALUE"""),835.55)</f>
        <v>835.55</v>
      </c>
      <c r="D163" s="2">
        <f>IFERROR(__xludf.DUMMYFUNCTION("""COMPUTED_VALUE"""),45526.66666666667)</f>
        <v>45526.66667</v>
      </c>
      <c r="E163" s="1">
        <f>IFERROR(__xludf.DUMMYFUNCTION("""COMPUTED_VALUE"""),838.55)</f>
        <v>838.55</v>
      </c>
      <c r="G163" s="2">
        <f>IFERROR(__xludf.DUMMYFUNCTION("""COMPUTED_VALUE"""),45526.66666666667)</f>
        <v>45526.66667</v>
      </c>
      <c r="H163" s="1">
        <f>IFERROR(__xludf.DUMMYFUNCTION("""COMPUTED_VALUE"""),830.43)</f>
        <v>830.43</v>
      </c>
      <c r="J163" s="2">
        <f>IFERROR(__xludf.DUMMYFUNCTION("""COMPUTED_VALUE"""),45526.66666666667)</f>
        <v>45526.66667</v>
      </c>
      <c r="K163" s="1">
        <f>IFERROR(__xludf.DUMMYFUNCTION("""COMPUTED_VALUE"""),832.79)</f>
        <v>832.79</v>
      </c>
      <c r="M163" s="2">
        <f>IFERROR(__xludf.DUMMYFUNCTION("""COMPUTED_VALUE"""),45526.66666666667)</f>
        <v>45526.66667</v>
      </c>
      <c r="N163" s="1">
        <f>IFERROR(__xludf.DUMMYFUNCTION("""COMPUTED_VALUE"""),4247551.0)</f>
        <v>4247551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IFERROR(__xludf.DUMMYFUNCTION("""COMPUTED_VALUE"""),836.96)</f>
        <v>836.96</v>
      </c>
      <c r="D164" s="2">
        <f>IFERROR(__xludf.DUMMYFUNCTION("""COMPUTED_VALUE"""),45527.66666666667)</f>
        <v>45527.66667</v>
      </c>
      <c r="E164" s="1">
        <f>IFERROR(__xludf.DUMMYFUNCTION("""COMPUTED_VALUE"""),843.82)</f>
        <v>843.82</v>
      </c>
      <c r="G164" s="2">
        <f>IFERROR(__xludf.DUMMYFUNCTION("""COMPUTED_VALUE"""),45527.66666666667)</f>
        <v>45527.66667</v>
      </c>
      <c r="H164" s="1">
        <f>IFERROR(__xludf.DUMMYFUNCTION("""COMPUTED_VALUE"""),835.66)</f>
        <v>835.66</v>
      </c>
      <c r="J164" s="2">
        <f>IFERROR(__xludf.DUMMYFUNCTION("""COMPUTED_VALUE"""),45527.66666666667)</f>
        <v>45527.66667</v>
      </c>
      <c r="K164" s="1">
        <f>IFERROR(__xludf.DUMMYFUNCTION("""COMPUTED_VALUE"""),843.55)</f>
        <v>843.55</v>
      </c>
      <c r="M164" s="2">
        <f>IFERROR(__xludf.DUMMYFUNCTION("""COMPUTED_VALUE"""),45527.66666666667)</f>
        <v>45527.66667</v>
      </c>
      <c r="N164" s="1">
        <f>IFERROR(__xludf.DUMMYFUNCTION("""COMPUTED_VALUE"""),5564442.0)</f>
        <v>5564442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IFERROR(__xludf.DUMMYFUNCTION("""COMPUTED_VALUE"""),843.55)</f>
        <v>843.55</v>
      </c>
      <c r="D165" s="2">
        <f>IFERROR(__xludf.DUMMYFUNCTION("""COMPUTED_VALUE"""),45530.66666666667)</f>
        <v>45530.66667</v>
      </c>
      <c r="E165" s="1">
        <f>IFERROR(__xludf.DUMMYFUNCTION("""COMPUTED_VALUE"""),852.02)</f>
        <v>852.02</v>
      </c>
      <c r="G165" s="2">
        <f>IFERROR(__xludf.DUMMYFUNCTION("""COMPUTED_VALUE"""),45530.66666666667)</f>
        <v>45530.66667</v>
      </c>
      <c r="H165" s="1">
        <f>IFERROR(__xludf.DUMMYFUNCTION("""COMPUTED_VALUE"""),843.55)</f>
        <v>843.55</v>
      </c>
      <c r="J165" s="2">
        <f>IFERROR(__xludf.DUMMYFUNCTION("""COMPUTED_VALUE"""),45530.66666666667)</f>
        <v>45530.66667</v>
      </c>
      <c r="K165" s="1">
        <f>IFERROR(__xludf.DUMMYFUNCTION("""COMPUTED_VALUE"""),850.21)</f>
        <v>850.21</v>
      </c>
      <c r="M165" s="2">
        <f>IFERROR(__xludf.DUMMYFUNCTION("""COMPUTED_VALUE"""),45530.66666666667)</f>
        <v>45530.66667</v>
      </c>
      <c r="N165" s="1">
        <f>IFERROR(__xludf.DUMMYFUNCTION("""COMPUTED_VALUE"""),5747563.0)</f>
        <v>5747563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IFERROR(__xludf.DUMMYFUNCTION("""COMPUTED_VALUE"""),849.32)</f>
        <v>849.32</v>
      </c>
      <c r="D166" s="2">
        <f>IFERROR(__xludf.DUMMYFUNCTION("""COMPUTED_VALUE"""),45531.66666666667)</f>
        <v>45531.66667</v>
      </c>
      <c r="E166" s="1">
        <f>IFERROR(__xludf.DUMMYFUNCTION("""COMPUTED_VALUE"""),856.16)</f>
        <v>856.16</v>
      </c>
      <c r="G166" s="2">
        <f>IFERROR(__xludf.DUMMYFUNCTION("""COMPUTED_VALUE"""),45531.66666666667)</f>
        <v>45531.66667</v>
      </c>
      <c r="H166" s="1">
        <f>IFERROR(__xludf.DUMMYFUNCTION("""COMPUTED_VALUE"""),849.32)</f>
        <v>849.32</v>
      </c>
      <c r="J166" s="2">
        <f>IFERROR(__xludf.DUMMYFUNCTION("""COMPUTED_VALUE"""),45531.66666666667)</f>
        <v>45531.66667</v>
      </c>
      <c r="K166" s="1">
        <f>IFERROR(__xludf.DUMMYFUNCTION("""COMPUTED_VALUE"""),855.26)</f>
        <v>855.26</v>
      </c>
      <c r="M166" s="2">
        <f>IFERROR(__xludf.DUMMYFUNCTION("""COMPUTED_VALUE"""),45531.66666666667)</f>
        <v>45531.66667</v>
      </c>
      <c r="N166" s="1">
        <f>IFERROR(__xludf.DUMMYFUNCTION("""COMPUTED_VALUE"""),5240371.0)</f>
        <v>5240371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IFERROR(__xludf.DUMMYFUNCTION("""COMPUTED_VALUE"""),855.26)</f>
        <v>855.26</v>
      </c>
      <c r="D167" s="2">
        <f>IFERROR(__xludf.DUMMYFUNCTION("""COMPUTED_VALUE"""),45532.66666666667)</f>
        <v>45532.66667</v>
      </c>
      <c r="E167" s="1">
        <f>IFERROR(__xludf.DUMMYFUNCTION("""COMPUTED_VALUE"""),860.19)</f>
        <v>860.19</v>
      </c>
      <c r="G167" s="2">
        <f>IFERROR(__xludf.DUMMYFUNCTION("""COMPUTED_VALUE"""),45532.66666666667)</f>
        <v>45532.66667</v>
      </c>
      <c r="H167" s="1">
        <f>IFERROR(__xludf.DUMMYFUNCTION("""COMPUTED_VALUE"""),849.92)</f>
        <v>849.92</v>
      </c>
      <c r="J167" s="2">
        <f>IFERROR(__xludf.DUMMYFUNCTION("""COMPUTED_VALUE"""),45532.66666666667)</f>
        <v>45532.66667</v>
      </c>
      <c r="K167" s="1">
        <f>IFERROR(__xludf.DUMMYFUNCTION("""COMPUTED_VALUE"""),852.74)</f>
        <v>852.74</v>
      </c>
      <c r="M167" s="2">
        <f>IFERROR(__xludf.DUMMYFUNCTION("""COMPUTED_VALUE"""),45532.66666666667)</f>
        <v>45532.66667</v>
      </c>
      <c r="N167" s="1">
        <f>IFERROR(__xludf.DUMMYFUNCTION("""COMPUTED_VALUE"""),5608544.0)</f>
        <v>5608544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IFERROR(__xludf.DUMMYFUNCTION("""COMPUTED_VALUE"""),856.31)</f>
        <v>856.31</v>
      </c>
      <c r="D168" s="2">
        <f>IFERROR(__xludf.DUMMYFUNCTION("""COMPUTED_VALUE"""),45533.66666666667)</f>
        <v>45533.66667</v>
      </c>
      <c r="E168" s="1">
        <f>IFERROR(__xludf.DUMMYFUNCTION("""COMPUTED_VALUE"""),864.74)</f>
        <v>864.74</v>
      </c>
      <c r="G168" s="2">
        <f>IFERROR(__xludf.DUMMYFUNCTION("""COMPUTED_VALUE"""),45533.66666666667)</f>
        <v>45533.66667</v>
      </c>
      <c r="H168" s="1">
        <f>IFERROR(__xludf.DUMMYFUNCTION("""COMPUTED_VALUE"""),850.72)</f>
        <v>850.72</v>
      </c>
      <c r="J168" s="2">
        <f>IFERROR(__xludf.DUMMYFUNCTION("""COMPUTED_VALUE"""),45533.66666666667)</f>
        <v>45533.66667</v>
      </c>
      <c r="K168" s="1">
        <f>IFERROR(__xludf.DUMMYFUNCTION("""COMPUTED_VALUE"""),862.48)</f>
        <v>862.48</v>
      </c>
      <c r="M168" s="2">
        <f>IFERROR(__xludf.DUMMYFUNCTION("""COMPUTED_VALUE"""),45533.66666666667)</f>
        <v>45533.66667</v>
      </c>
      <c r="N168" s="1">
        <f>IFERROR(__xludf.DUMMYFUNCTION("""COMPUTED_VALUE"""),5361479.0)</f>
        <v>5361479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IFERROR(__xludf.DUMMYFUNCTION("""COMPUTED_VALUE"""),864.54)</f>
        <v>864.54</v>
      </c>
      <c r="D169" s="2">
        <f>IFERROR(__xludf.DUMMYFUNCTION("""COMPUTED_VALUE"""),45534.66666666667)</f>
        <v>45534.66667</v>
      </c>
      <c r="E169" s="1">
        <f>IFERROR(__xludf.DUMMYFUNCTION("""COMPUTED_VALUE"""),868.91)</f>
        <v>868.91</v>
      </c>
      <c r="G169" s="2">
        <f>IFERROR(__xludf.DUMMYFUNCTION("""COMPUTED_VALUE"""),45534.66666666667)</f>
        <v>45534.66667</v>
      </c>
      <c r="H169" s="1">
        <f>IFERROR(__xludf.DUMMYFUNCTION("""COMPUTED_VALUE"""),856.45)</f>
        <v>856.45</v>
      </c>
      <c r="J169" s="2">
        <f>IFERROR(__xludf.DUMMYFUNCTION("""COMPUTED_VALUE"""),45534.66666666667)</f>
        <v>45534.66667</v>
      </c>
      <c r="K169" s="1">
        <f>IFERROR(__xludf.DUMMYFUNCTION("""COMPUTED_VALUE"""),867.63)</f>
        <v>867.63</v>
      </c>
      <c r="M169" s="2">
        <f>IFERROR(__xludf.DUMMYFUNCTION("""COMPUTED_VALUE"""),45534.66666666667)</f>
        <v>45534.66667</v>
      </c>
      <c r="N169" s="1">
        <f>IFERROR(__xludf.DUMMYFUNCTION("""COMPUTED_VALUE"""),8015289.0)</f>
        <v>8015289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IFERROR(__xludf.DUMMYFUNCTION("""COMPUTED_VALUE"""),866.19)</f>
        <v>866.19</v>
      </c>
      <c r="D170" s="2">
        <f>IFERROR(__xludf.DUMMYFUNCTION("""COMPUTED_VALUE"""),45538.66666666667)</f>
        <v>45538.66667</v>
      </c>
      <c r="E170" s="1">
        <f>IFERROR(__xludf.DUMMYFUNCTION("""COMPUTED_VALUE"""),866.19)</f>
        <v>866.19</v>
      </c>
      <c r="G170" s="2">
        <f>IFERROR(__xludf.DUMMYFUNCTION("""COMPUTED_VALUE"""),45538.66666666667)</f>
        <v>45538.66667</v>
      </c>
      <c r="H170" s="1">
        <f>IFERROR(__xludf.DUMMYFUNCTION("""COMPUTED_VALUE"""),847.41)</f>
        <v>847.41</v>
      </c>
      <c r="J170" s="2">
        <f>IFERROR(__xludf.DUMMYFUNCTION("""COMPUTED_VALUE"""),45538.66666666667)</f>
        <v>45538.66667</v>
      </c>
      <c r="K170" s="1">
        <f>IFERROR(__xludf.DUMMYFUNCTION("""COMPUTED_VALUE"""),850.64)</f>
        <v>850.64</v>
      </c>
      <c r="M170" s="2">
        <f>IFERROR(__xludf.DUMMYFUNCTION("""COMPUTED_VALUE"""),45538.66666666667)</f>
        <v>45538.66667</v>
      </c>
      <c r="N170" s="1">
        <f>IFERROR(__xludf.DUMMYFUNCTION("""COMPUTED_VALUE"""),5811444.0)</f>
        <v>5811444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IFERROR(__xludf.DUMMYFUNCTION("""COMPUTED_VALUE"""),852.47)</f>
        <v>852.47</v>
      </c>
      <c r="D171" s="2">
        <f>IFERROR(__xludf.DUMMYFUNCTION("""COMPUTED_VALUE"""),45539.66666666667)</f>
        <v>45539.66667</v>
      </c>
      <c r="E171" s="1">
        <f>IFERROR(__xludf.DUMMYFUNCTION("""COMPUTED_VALUE"""),861.31)</f>
        <v>861.31</v>
      </c>
      <c r="G171" s="2">
        <f>IFERROR(__xludf.DUMMYFUNCTION("""COMPUTED_VALUE"""),45539.66666666667)</f>
        <v>45539.66667</v>
      </c>
      <c r="H171" s="1">
        <f>IFERROR(__xludf.DUMMYFUNCTION("""COMPUTED_VALUE"""),851.89)</f>
        <v>851.89</v>
      </c>
      <c r="J171" s="2">
        <f>IFERROR(__xludf.DUMMYFUNCTION("""COMPUTED_VALUE"""),45539.66666666667)</f>
        <v>45539.66667</v>
      </c>
      <c r="K171" s="1">
        <f>IFERROR(__xludf.DUMMYFUNCTION("""COMPUTED_VALUE"""),855.44)</f>
        <v>855.44</v>
      </c>
      <c r="M171" s="2">
        <f>IFERROR(__xludf.DUMMYFUNCTION("""COMPUTED_VALUE"""),45539.66666666667)</f>
        <v>45539.66667</v>
      </c>
      <c r="N171" s="1">
        <f>IFERROR(__xludf.DUMMYFUNCTION("""COMPUTED_VALUE"""),5038851.0)</f>
        <v>5038851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IFERROR(__xludf.DUMMYFUNCTION("""COMPUTED_VALUE"""),854.92)</f>
        <v>854.92</v>
      </c>
      <c r="D172" s="2">
        <f>IFERROR(__xludf.DUMMYFUNCTION("""COMPUTED_VALUE"""),45540.66666666667)</f>
        <v>45540.66667</v>
      </c>
      <c r="E172" s="1">
        <f>IFERROR(__xludf.DUMMYFUNCTION("""COMPUTED_VALUE"""),856.85)</f>
        <v>856.85</v>
      </c>
      <c r="G172" s="2">
        <f>IFERROR(__xludf.DUMMYFUNCTION("""COMPUTED_VALUE"""),45540.66666666667)</f>
        <v>45540.66667</v>
      </c>
      <c r="H172" s="1">
        <f>IFERROR(__xludf.DUMMYFUNCTION("""COMPUTED_VALUE"""),842.02)</f>
        <v>842.02</v>
      </c>
      <c r="J172" s="2">
        <f>IFERROR(__xludf.DUMMYFUNCTION("""COMPUTED_VALUE"""),45540.66666666667)</f>
        <v>45540.66667</v>
      </c>
      <c r="K172" s="1">
        <f>IFERROR(__xludf.DUMMYFUNCTION("""COMPUTED_VALUE"""),846.84)</f>
        <v>846.84</v>
      </c>
      <c r="M172" s="2">
        <f>IFERROR(__xludf.DUMMYFUNCTION("""COMPUTED_VALUE"""),45540.66666666667)</f>
        <v>45540.66667</v>
      </c>
      <c r="N172" s="1">
        <f>IFERROR(__xludf.DUMMYFUNCTION("""COMPUTED_VALUE"""),4236659.0)</f>
        <v>4236659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IFERROR(__xludf.DUMMYFUNCTION("""COMPUTED_VALUE"""),843.17)</f>
        <v>843.17</v>
      </c>
      <c r="D173" s="2">
        <f>IFERROR(__xludf.DUMMYFUNCTION("""COMPUTED_VALUE"""),45541.66666666667)</f>
        <v>45541.66667</v>
      </c>
      <c r="E173" s="1">
        <f>IFERROR(__xludf.DUMMYFUNCTION("""COMPUTED_VALUE"""),848.17)</f>
        <v>848.17</v>
      </c>
      <c r="G173" s="2">
        <f>IFERROR(__xludf.DUMMYFUNCTION("""COMPUTED_VALUE"""),45541.66666666667)</f>
        <v>45541.66667</v>
      </c>
      <c r="H173" s="1">
        <f>IFERROR(__xludf.DUMMYFUNCTION("""COMPUTED_VALUE"""),826.13)</f>
        <v>826.13</v>
      </c>
      <c r="J173" s="2">
        <f>IFERROR(__xludf.DUMMYFUNCTION("""COMPUTED_VALUE"""),45541.66666666667)</f>
        <v>45541.66667</v>
      </c>
      <c r="K173" s="1">
        <f>IFERROR(__xludf.DUMMYFUNCTION("""COMPUTED_VALUE"""),827.38)</f>
        <v>827.38</v>
      </c>
      <c r="M173" s="2">
        <f>IFERROR(__xludf.DUMMYFUNCTION("""COMPUTED_VALUE"""),45541.66666666667)</f>
        <v>45541.66667</v>
      </c>
      <c r="N173" s="1">
        <f>IFERROR(__xludf.DUMMYFUNCTION("""COMPUTED_VALUE"""),6100933.0)</f>
        <v>6100933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IFERROR(__xludf.DUMMYFUNCTION("""COMPUTED_VALUE"""),827.38)</f>
        <v>827.38</v>
      </c>
      <c r="D174" s="2">
        <f>IFERROR(__xludf.DUMMYFUNCTION("""COMPUTED_VALUE"""),45544.66666666667)</f>
        <v>45544.66667</v>
      </c>
      <c r="E174" s="1">
        <f>IFERROR(__xludf.DUMMYFUNCTION("""COMPUTED_VALUE"""),839.9)</f>
        <v>839.9</v>
      </c>
      <c r="G174" s="2">
        <f>IFERROR(__xludf.DUMMYFUNCTION("""COMPUTED_VALUE"""),45544.66666666667)</f>
        <v>45544.66667</v>
      </c>
      <c r="H174" s="1">
        <f>IFERROR(__xludf.DUMMYFUNCTION("""COMPUTED_VALUE"""),827.38)</f>
        <v>827.38</v>
      </c>
      <c r="J174" s="2">
        <f>IFERROR(__xludf.DUMMYFUNCTION("""COMPUTED_VALUE"""),45544.66666666667)</f>
        <v>45544.66667</v>
      </c>
      <c r="K174" s="1">
        <f>IFERROR(__xludf.DUMMYFUNCTION("""COMPUTED_VALUE"""),835.22)</f>
        <v>835.22</v>
      </c>
      <c r="M174" s="2">
        <f>IFERROR(__xludf.DUMMYFUNCTION("""COMPUTED_VALUE"""),45544.66666666667)</f>
        <v>45544.66667</v>
      </c>
      <c r="N174" s="1">
        <f>IFERROR(__xludf.DUMMYFUNCTION("""COMPUTED_VALUE"""),5914132.0)</f>
        <v>5914132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IFERROR(__xludf.DUMMYFUNCTION("""COMPUTED_VALUE"""),833.74)</f>
        <v>833.74</v>
      </c>
      <c r="D175" s="2">
        <f>IFERROR(__xludf.DUMMYFUNCTION("""COMPUTED_VALUE"""),45545.66666666667)</f>
        <v>45545.66667</v>
      </c>
      <c r="E175" s="1">
        <f>IFERROR(__xludf.DUMMYFUNCTION("""COMPUTED_VALUE"""),838.82)</f>
        <v>838.82</v>
      </c>
      <c r="G175" s="2">
        <f>IFERROR(__xludf.DUMMYFUNCTION("""COMPUTED_VALUE"""),45545.66666666667)</f>
        <v>45545.66667</v>
      </c>
      <c r="H175" s="1">
        <f>IFERROR(__xludf.DUMMYFUNCTION("""COMPUTED_VALUE"""),828.71)</f>
        <v>828.71</v>
      </c>
      <c r="J175" s="2">
        <f>IFERROR(__xludf.DUMMYFUNCTION("""COMPUTED_VALUE"""),45545.66666666667)</f>
        <v>45545.66667</v>
      </c>
      <c r="K175" s="1">
        <f>IFERROR(__xludf.DUMMYFUNCTION("""COMPUTED_VALUE"""),838.38)</f>
        <v>838.38</v>
      </c>
      <c r="M175" s="2">
        <f>IFERROR(__xludf.DUMMYFUNCTION("""COMPUTED_VALUE"""),45545.66666666667)</f>
        <v>45545.66667</v>
      </c>
      <c r="N175" s="1">
        <f>IFERROR(__xludf.DUMMYFUNCTION("""COMPUTED_VALUE"""),4127771.0)</f>
        <v>4127771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IFERROR(__xludf.DUMMYFUNCTION("""COMPUTED_VALUE"""),837.03)</f>
        <v>837.03</v>
      </c>
      <c r="D176" s="2">
        <f>IFERROR(__xludf.DUMMYFUNCTION("""COMPUTED_VALUE"""),45546.66666666667)</f>
        <v>45546.66667</v>
      </c>
      <c r="E176" s="1">
        <f>IFERROR(__xludf.DUMMYFUNCTION("""COMPUTED_VALUE"""),848.06)</f>
        <v>848.06</v>
      </c>
      <c r="G176" s="2">
        <f>IFERROR(__xludf.DUMMYFUNCTION("""COMPUTED_VALUE"""),45546.66666666667)</f>
        <v>45546.66667</v>
      </c>
      <c r="H176" s="1">
        <f>IFERROR(__xludf.DUMMYFUNCTION("""COMPUTED_VALUE"""),822.4)</f>
        <v>822.4</v>
      </c>
      <c r="J176" s="2">
        <f>IFERROR(__xludf.DUMMYFUNCTION("""COMPUTED_VALUE"""),45546.66666666667)</f>
        <v>45546.66667</v>
      </c>
      <c r="K176" s="1">
        <f>IFERROR(__xludf.DUMMYFUNCTION("""COMPUTED_VALUE"""),847.02)</f>
        <v>847.02</v>
      </c>
      <c r="M176" s="2">
        <f>IFERROR(__xludf.DUMMYFUNCTION("""COMPUTED_VALUE"""),45546.66666666667)</f>
        <v>45546.66667</v>
      </c>
      <c r="N176" s="1">
        <f>IFERROR(__xludf.DUMMYFUNCTION("""COMPUTED_VALUE"""),6021275.0)</f>
        <v>6021275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IFERROR(__xludf.DUMMYFUNCTION("""COMPUTED_VALUE"""),846.37)</f>
        <v>846.37</v>
      </c>
      <c r="D177" s="2">
        <f>IFERROR(__xludf.DUMMYFUNCTION("""COMPUTED_VALUE"""),45547.66666666667)</f>
        <v>45547.66667</v>
      </c>
      <c r="E177" s="1">
        <f>IFERROR(__xludf.DUMMYFUNCTION("""COMPUTED_VALUE"""),852.85)</f>
        <v>852.85</v>
      </c>
      <c r="G177" s="2">
        <f>IFERROR(__xludf.DUMMYFUNCTION("""COMPUTED_VALUE"""),45547.66666666667)</f>
        <v>45547.66667</v>
      </c>
      <c r="H177" s="1">
        <f>IFERROR(__xludf.DUMMYFUNCTION("""COMPUTED_VALUE"""),841.97)</f>
        <v>841.97</v>
      </c>
      <c r="J177" s="2">
        <f>IFERROR(__xludf.DUMMYFUNCTION("""COMPUTED_VALUE"""),45547.66666666667)</f>
        <v>45547.66667</v>
      </c>
      <c r="K177" s="1">
        <f>IFERROR(__xludf.DUMMYFUNCTION("""COMPUTED_VALUE"""),852.83)</f>
        <v>852.83</v>
      </c>
      <c r="M177" s="2">
        <f>IFERROR(__xludf.DUMMYFUNCTION("""COMPUTED_VALUE"""),45547.66666666667)</f>
        <v>45547.66667</v>
      </c>
      <c r="N177" s="1">
        <f>IFERROR(__xludf.DUMMYFUNCTION("""COMPUTED_VALUE"""),5923119.0)</f>
        <v>5923119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IFERROR(__xludf.DUMMYFUNCTION("""COMPUTED_VALUE"""),852.29)</f>
        <v>852.29</v>
      </c>
      <c r="D178" s="2">
        <f>IFERROR(__xludf.DUMMYFUNCTION("""COMPUTED_VALUE"""),45548.66666666667)</f>
        <v>45548.66667</v>
      </c>
      <c r="E178" s="1">
        <f>IFERROR(__xludf.DUMMYFUNCTION("""COMPUTED_VALUE"""),856.82)</f>
        <v>856.82</v>
      </c>
      <c r="G178" s="2">
        <f>IFERROR(__xludf.DUMMYFUNCTION("""COMPUTED_VALUE"""),45548.66666666667)</f>
        <v>45548.66667</v>
      </c>
      <c r="H178" s="1">
        <f>IFERROR(__xludf.DUMMYFUNCTION("""COMPUTED_VALUE"""),849.25)</f>
        <v>849.25</v>
      </c>
      <c r="J178" s="2">
        <f>IFERROR(__xludf.DUMMYFUNCTION("""COMPUTED_VALUE"""),45548.66666666667)</f>
        <v>45548.66667</v>
      </c>
      <c r="K178" s="1">
        <f>IFERROR(__xludf.DUMMYFUNCTION("""COMPUTED_VALUE"""),854.06)</f>
        <v>854.06</v>
      </c>
      <c r="M178" s="2">
        <f>IFERROR(__xludf.DUMMYFUNCTION("""COMPUTED_VALUE"""),45548.66666666667)</f>
        <v>45548.66667</v>
      </c>
      <c r="N178" s="1">
        <f>IFERROR(__xludf.DUMMYFUNCTION("""COMPUTED_VALUE"""),4643327.0)</f>
        <v>4643327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IFERROR(__xludf.DUMMYFUNCTION("""COMPUTED_VALUE"""),855.89)</f>
        <v>855.89</v>
      </c>
      <c r="D179" s="2">
        <f>IFERROR(__xludf.DUMMYFUNCTION("""COMPUTED_VALUE"""),45551.66666666667)</f>
        <v>45551.66667</v>
      </c>
      <c r="E179" s="1">
        <f>IFERROR(__xludf.DUMMYFUNCTION("""COMPUTED_VALUE"""),866.28)</f>
        <v>866.28</v>
      </c>
      <c r="G179" s="2">
        <f>IFERROR(__xludf.DUMMYFUNCTION("""COMPUTED_VALUE"""),45551.66666666667)</f>
        <v>45551.66667</v>
      </c>
      <c r="H179" s="1">
        <f>IFERROR(__xludf.DUMMYFUNCTION("""COMPUTED_VALUE"""),854.55)</f>
        <v>854.55</v>
      </c>
      <c r="J179" s="2">
        <f>IFERROR(__xludf.DUMMYFUNCTION("""COMPUTED_VALUE"""),45551.66666666667)</f>
        <v>45551.66667</v>
      </c>
      <c r="K179" s="1">
        <f>IFERROR(__xludf.DUMMYFUNCTION("""COMPUTED_VALUE"""),858.76)</f>
        <v>858.76</v>
      </c>
      <c r="M179" s="2">
        <f>IFERROR(__xludf.DUMMYFUNCTION("""COMPUTED_VALUE"""),45551.66666666667)</f>
        <v>45551.66667</v>
      </c>
      <c r="N179" s="1">
        <f>IFERROR(__xludf.DUMMYFUNCTION("""COMPUTED_VALUE"""),4631105.0)</f>
        <v>4631105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IFERROR(__xludf.DUMMYFUNCTION("""COMPUTED_VALUE"""),859.62)</f>
        <v>859.62</v>
      </c>
      <c r="D180" s="2">
        <f>IFERROR(__xludf.DUMMYFUNCTION("""COMPUTED_VALUE"""),45552.66666666667)</f>
        <v>45552.66667</v>
      </c>
      <c r="E180" s="1">
        <f>IFERROR(__xludf.DUMMYFUNCTION("""COMPUTED_VALUE"""),860.69)</f>
        <v>860.69</v>
      </c>
      <c r="G180" s="2">
        <f>IFERROR(__xludf.DUMMYFUNCTION("""COMPUTED_VALUE"""),45552.66666666667)</f>
        <v>45552.66667</v>
      </c>
      <c r="H180" s="1">
        <f>IFERROR(__xludf.DUMMYFUNCTION("""COMPUTED_VALUE"""),851.22)</f>
        <v>851.22</v>
      </c>
      <c r="J180" s="2">
        <f>IFERROR(__xludf.DUMMYFUNCTION("""COMPUTED_VALUE"""),45552.66666666667)</f>
        <v>45552.66667</v>
      </c>
      <c r="K180" s="1">
        <f>IFERROR(__xludf.DUMMYFUNCTION("""COMPUTED_VALUE"""),855.19)</f>
        <v>855.19</v>
      </c>
      <c r="M180" s="2">
        <f>IFERROR(__xludf.DUMMYFUNCTION("""COMPUTED_VALUE"""),45552.66666666667)</f>
        <v>45552.66667</v>
      </c>
      <c r="N180" s="1">
        <f>IFERROR(__xludf.DUMMYFUNCTION("""COMPUTED_VALUE"""),5131386.0)</f>
        <v>5131386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IFERROR(__xludf.DUMMYFUNCTION("""COMPUTED_VALUE"""),855.19)</f>
        <v>855.19</v>
      </c>
      <c r="D181" s="2">
        <f>IFERROR(__xludf.DUMMYFUNCTION("""COMPUTED_VALUE"""),45553.66666666667)</f>
        <v>45553.66667</v>
      </c>
      <c r="E181" s="1">
        <f>IFERROR(__xludf.DUMMYFUNCTION("""COMPUTED_VALUE"""),855.4)</f>
        <v>855.4</v>
      </c>
      <c r="G181" s="2">
        <f>IFERROR(__xludf.DUMMYFUNCTION("""COMPUTED_VALUE"""),45553.66666666667)</f>
        <v>45553.66667</v>
      </c>
      <c r="H181" s="1">
        <f>IFERROR(__xludf.DUMMYFUNCTION("""COMPUTED_VALUE"""),842.72)</f>
        <v>842.72</v>
      </c>
      <c r="J181" s="2">
        <f>IFERROR(__xludf.DUMMYFUNCTION("""COMPUTED_VALUE"""),45553.66666666667)</f>
        <v>45553.66667</v>
      </c>
      <c r="K181" s="1">
        <f>IFERROR(__xludf.DUMMYFUNCTION("""COMPUTED_VALUE"""),847.71)</f>
        <v>847.71</v>
      </c>
      <c r="M181" s="2">
        <f>IFERROR(__xludf.DUMMYFUNCTION("""COMPUTED_VALUE"""),45553.66666666667)</f>
        <v>45553.66667</v>
      </c>
      <c r="N181" s="1">
        <f>IFERROR(__xludf.DUMMYFUNCTION("""COMPUTED_VALUE"""),5352306.0)</f>
        <v>5352306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IFERROR(__xludf.DUMMYFUNCTION("""COMPUTED_VALUE"""),857.14)</f>
        <v>857.14</v>
      </c>
      <c r="D182" s="2">
        <f>IFERROR(__xludf.DUMMYFUNCTION("""COMPUTED_VALUE"""),45554.66666666667)</f>
        <v>45554.66667</v>
      </c>
      <c r="E182" s="1">
        <f>IFERROR(__xludf.DUMMYFUNCTION("""COMPUTED_VALUE"""),861.5)</f>
        <v>861.5</v>
      </c>
      <c r="G182" s="2">
        <f>IFERROR(__xludf.DUMMYFUNCTION("""COMPUTED_VALUE"""),45554.66666666667)</f>
        <v>45554.66667</v>
      </c>
      <c r="H182" s="1">
        <f>IFERROR(__xludf.DUMMYFUNCTION("""COMPUTED_VALUE"""),849.44)</f>
        <v>849.44</v>
      </c>
      <c r="J182" s="2">
        <f>IFERROR(__xludf.DUMMYFUNCTION("""COMPUTED_VALUE"""),45554.66666666667)</f>
        <v>45554.66667</v>
      </c>
      <c r="K182" s="1">
        <f>IFERROR(__xludf.DUMMYFUNCTION("""COMPUTED_VALUE"""),854.36)</f>
        <v>854.36</v>
      </c>
      <c r="M182" s="2">
        <f>IFERROR(__xludf.DUMMYFUNCTION("""COMPUTED_VALUE"""),45554.66666666667)</f>
        <v>45554.66667</v>
      </c>
      <c r="N182" s="1">
        <f>IFERROR(__xludf.DUMMYFUNCTION("""COMPUTED_VALUE"""),5386015.0)</f>
        <v>5386015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IFERROR(__xludf.DUMMYFUNCTION("""COMPUTED_VALUE"""),853.58)</f>
        <v>853.58</v>
      </c>
      <c r="D183" s="2">
        <f>IFERROR(__xludf.DUMMYFUNCTION("""COMPUTED_VALUE"""),45555.66666666667)</f>
        <v>45555.66667</v>
      </c>
      <c r="E183" s="1">
        <f>IFERROR(__xludf.DUMMYFUNCTION("""COMPUTED_VALUE"""),856.4)</f>
        <v>856.4</v>
      </c>
      <c r="G183" s="2">
        <f>IFERROR(__xludf.DUMMYFUNCTION("""COMPUTED_VALUE"""),45555.66666666667)</f>
        <v>45555.66667</v>
      </c>
      <c r="H183" s="1">
        <f>IFERROR(__xludf.DUMMYFUNCTION("""COMPUTED_VALUE"""),848.55)</f>
        <v>848.55</v>
      </c>
      <c r="J183" s="2">
        <f>IFERROR(__xludf.DUMMYFUNCTION("""COMPUTED_VALUE"""),45555.66666666667)</f>
        <v>45555.66667</v>
      </c>
      <c r="K183" s="1">
        <f>IFERROR(__xludf.DUMMYFUNCTION("""COMPUTED_VALUE"""),855.54)</f>
        <v>855.54</v>
      </c>
      <c r="M183" s="2">
        <f>IFERROR(__xludf.DUMMYFUNCTION("""COMPUTED_VALUE"""),45555.66666666667)</f>
        <v>45555.66667</v>
      </c>
      <c r="N183" s="1">
        <f>IFERROR(__xludf.DUMMYFUNCTION("""COMPUTED_VALUE"""),1.539895E7)</f>
        <v>15398950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IFERROR(__xludf.DUMMYFUNCTION("""COMPUTED_VALUE"""),857.27)</f>
        <v>857.27</v>
      </c>
      <c r="D184" s="2">
        <f>IFERROR(__xludf.DUMMYFUNCTION("""COMPUTED_VALUE"""),45558.66666666667)</f>
        <v>45558.66667</v>
      </c>
      <c r="E184" s="1">
        <f>IFERROR(__xludf.DUMMYFUNCTION("""COMPUTED_VALUE"""),859.69)</f>
        <v>859.69</v>
      </c>
      <c r="G184" s="2">
        <f>IFERROR(__xludf.DUMMYFUNCTION("""COMPUTED_VALUE"""),45558.66666666667)</f>
        <v>45558.66667</v>
      </c>
      <c r="H184" s="1">
        <f>IFERROR(__xludf.DUMMYFUNCTION("""COMPUTED_VALUE"""),854.87)</f>
        <v>854.87</v>
      </c>
      <c r="J184" s="2">
        <f>IFERROR(__xludf.DUMMYFUNCTION("""COMPUTED_VALUE"""),45558.66666666667)</f>
        <v>45558.66667</v>
      </c>
      <c r="K184" s="1">
        <f>IFERROR(__xludf.DUMMYFUNCTION("""COMPUTED_VALUE"""),858.66)</f>
        <v>858.66</v>
      </c>
      <c r="M184" s="2">
        <f>IFERROR(__xludf.DUMMYFUNCTION("""COMPUTED_VALUE"""),45558.66666666667)</f>
        <v>45558.66667</v>
      </c>
      <c r="N184" s="1">
        <f>IFERROR(__xludf.DUMMYFUNCTION("""COMPUTED_VALUE"""),4901783.0)</f>
        <v>4901783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IFERROR(__xludf.DUMMYFUNCTION("""COMPUTED_VALUE"""),858.66)</f>
        <v>858.66</v>
      </c>
      <c r="D185" s="2">
        <f>IFERROR(__xludf.DUMMYFUNCTION("""COMPUTED_VALUE"""),45559.66666666667)</f>
        <v>45559.66667</v>
      </c>
      <c r="E185" s="1">
        <f>IFERROR(__xludf.DUMMYFUNCTION("""COMPUTED_VALUE"""),868.8)</f>
        <v>868.8</v>
      </c>
      <c r="G185" s="2">
        <f>IFERROR(__xludf.DUMMYFUNCTION("""COMPUTED_VALUE"""),45559.66666666667)</f>
        <v>45559.66667</v>
      </c>
      <c r="H185" s="1">
        <f>IFERROR(__xludf.DUMMYFUNCTION("""COMPUTED_VALUE"""),857.73)</f>
        <v>857.73</v>
      </c>
      <c r="J185" s="2">
        <f>IFERROR(__xludf.DUMMYFUNCTION("""COMPUTED_VALUE"""),45559.66666666667)</f>
        <v>45559.66667</v>
      </c>
      <c r="K185" s="1">
        <f>IFERROR(__xludf.DUMMYFUNCTION("""COMPUTED_VALUE"""),866.3)</f>
        <v>866.3</v>
      </c>
      <c r="M185" s="2">
        <f>IFERROR(__xludf.DUMMYFUNCTION("""COMPUTED_VALUE"""),45559.66666666667)</f>
        <v>45559.66667</v>
      </c>
      <c r="N185" s="1">
        <f>IFERROR(__xludf.DUMMYFUNCTION("""COMPUTED_VALUE"""),5726402.0)</f>
        <v>5726402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IFERROR(__xludf.DUMMYFUNCTION("""COMPUTED_VALUE"""),868.05)</f>
        <v>868.05</v>
      </c>
      <c r="D186" s="2">
        <f>IFERROR(__xludf.DUMMYFUNCTION("""COMPUTED_VALUE"""),45560.66666666667)</f>
        <v>45560.66667</v>
      </c>
      <c r="E186" s="1">
        <f>IFERROR(__xludf.DUMMYFUNCTION("""COMPUTED_VALUE"""),872.28)</f>
        <v>872.28</v>
      </c>
      <c r="G186" s="2">
        <f>IFERROR(__xludf.DUMMYFUNCTION("""COMPUTED_VALUE"""),45560.66666666667)</f>
        <v>45560.66667</v>
      </c>
      <c r="H186" s="1">
        <f>IFERROR(__xludf.DUMMYFUNCTION("""COMPUTED_VALUE"""),864.75)</f>
        <v>864.75</v>
      </c>
      <c r="J186" s="2">
        <f>IFERROR(__xludf.DUMMYFUNCTION("""COMPUTED_VALUE"""),45560.66666666667)</f>
        <v>45560.66667</v>
      </c>
      <c r="K186" s="1">
        <f>IFERROR(__xludf.DUMMYFUNCTION("""COMPUTED_VALUE"""),868.96)</f>
        <v>868.96</v>
      </c>
      <c r="M186" s="2">
        <f>IFERROR(__xludf.DUMMYFUNCTION("""COMPUTED_VALUE"""),45560.66666666667)</f>
        <v>45560.66667</v>
      </c>
      <c r="N186" s="1">
        <f>IFERROR(__xludf.DUMMYFUNCTION("""COMPUTED_VALUE"""),6437590.0)</f>
        <v>6437590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IFERROR(__xludf.DUMMYFUNCTION("""COMPUTED_VALUE"""),868.96)</f>
        <v>868.96</v>
      </c>
      <c r="D187" s="2">
        <f>IFERROR(__xludf.DUMMYFUNCTION("""COMPUTED_VALUE"""),45561.66666666667)</f>
        <v>45561.66667</v>
      </c>
      <c r="E187" s="1">
        <f>IFERROR(__xludf.DUMMYFUNCTION("""COMPUTED_VALUE"""),882.98)</f>
        <v>882.98</v>
      </c>
      <c r="G187" s="2">
        <f>IFERROR(__xludf.DUMMYFUNCTION("""COMPUTED_VALUE"""),45561.66666666667)</f>
        <v>45561.66667</v>
      </c>
      <c r="H187" s="1">
        <f>IFERROR(__xludf.DUMMYFUNCTION("""COMPUTED_VALUE"""),868.96)</f>
        <v>868.96</v>
      </c>
      <c r="J187" s="2">
        <f>IFERROR(__xludf.DUMMYFUNCTION("""COMPUTED_VALUE"""),45561.66666666667)</f>
        <v>45561.66667</v>
      </c>
      <c r="K187" s="1">
        <f>IFERROR(__xludf.DUMMYFUNCTION("""COMPUTED_VALUE"""),876.1)</f>
        <v>876.1</v>
      </c>
      <c r="M187" s="2">
        <f>IFERROR(__xludf.DUMMYFUNCTION("""COMPUTED_VALUE"""),45561.66666666667)</f>
        <v>45561.66667</v>
      </c>
      <c r="N187" s="1">
        <f>IFERROR(__xludf.DUMMYFUNCTION("""COMPUTED_VALUE"""),5707292.0)</f>
        <v>5707292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IFERROR(__xludf.DUMMYFUNCTION("""COMPUTED_VALUE"""),876.72)</f>
        <v>876.72</v>
      </c>
      <c r="D188" s="2">
        <f>IFERROR(__xludf.DUMMYFUNCTION("""COMPUTED_VALUE"""),45562.66666666667)</f>
        <v>45562.66667</v>
      </c>
      <c r="E188" s="1">
        <f>IFERROR(__xludf.DUMMYFUNCTION("""COMPUTED_VALUE"""),885.35)</f>
        <v>885.35</v>
      </c>
      <c r="G188" s="2">
        <f>IFERROR(__xludf.DUMMYFUNCTION("""COMPUTED_VALUE"""),45562.66666666667)</f>
        <v>45562.66667</v>
      </c>
      <c r="H188" s="1">
        <f>IFERROR(__xludf.DUMMYFUNCTION("""COMPUTED_VALUE"""),871.98)</f>
        <v>871.98</v>
      </c>
      <c r="J188" s="2">
        <f>IFERROR(__xludf.DUMMYFUNCTION("""COMPUTED_VALUE"""),45562.66666666667)</f>
        <v>45562.66667</v>
      </c>
      <c r="K188" s="1">
        <f>IFERROR(__xludf.DUMMYFUNCTION("""COMPUTED_VALUE"""),872.85)</f>
        <v>872.85</v>
      </c>
      <c r="M188" s="2">
        <f>IFERROR(__xludf.DUMMYFUNCTION("""COMPUTED_VALUE"""),45562.66666666667)</f>
        <v>45562.66667</v>
      </c>
      <c r="N188" s="1">
        <f>IFERROR(__xludf.DUMMYFUNCTION("""COMPUTED_VALUE"""),5406973.0)</f>
        <v>5406973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IFERROR(__xludf.DUMMYFUNCTION("""COMPUTED_VALUE"""),874.32)</f>
        <v>874.32</v>
      </c>
      <c r="D189" s="2">
        <f>IFERROR(__xludf.DUMMYFUNCTION("""COMPUTED_VALUE"""),45565.66666666667)</f>
        <v>45565.66667</v>
      </c>
      <c r="E189" s="1">
        <f>IFERROR(__xludf.DUMMYFUNCTION("""COMPUTED_VALUE"""),877.37)</f>
        <v>877.37</v>
      </c>
      <c r="G189" s="2">
        <f>IFERROR(__xludf.DUMMYFUNCTION("""COMPUTED_VALUE"""),45565.66666666667)</f>
        <v>45565.66667</v>
      </c>
      <c r="H189" s="1">
        <f>IFERROR(__xludf.DUMMYFUNCTION("""COMPUTED_VALUE"""),859.04)</f>
        <v>859.04</v>
      </c>
      <c r="J189" s="2">
        <f>IFERROR(__xludf.DUMMYFUNCTION("""COMPUTED_VALUE"""),45565.66666666667)</f>
        <v>45565.66667</v>
      </c>
      <c r="K189" s="1">
        <f>IFERROR(__xludf.DUMMYFUNCTION("""COMPUTED_VALUE"""),869.0)</f>
        <v>869</v>
      </c>
      <c r="M189" s="2">
        <f>IFERROR(__xludf.DUMMYFUNCTION("""COMPUTED_VALUE"""),45565.66666666667)</f>
        <v>45565.66667</v>
      </c>
      <c r="N189" s="1">
        <f>IFERROR(__xludf.DUMMYFUNCTION("""COMPUTED_VALUE"""),6438350.0)</f>
        <v>6438350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IFERROR(__xludf.DUMMYFUNCTION("""COMPUTED_VALUE"""),869.0)</f>
        <v>869</v>
      </c>
      <c r="D190" s="2">
        <f>IFERROR(__xludf.DUMMYFUNCTION("""COMPUTED_VALUE"""),45566.66666666667)</f>
        <v>45566.66667</v>
      </c>
      <c r="E190" s="1">
        <f>IFERROR(__xludf.DUMMYFUNCTION("""COMPUTED_VALUE"""),873.03)</f>
        <v>873.03</v>
      </c>
      <c r="G190" s="2">
        <f>IFERROR(__xludf.DUMMYFUNCTION("""COMPUTED_VALUE"""),45566.66666666667)</f>
        <v>45566.66667</v>
      </c>
      <c r="H190" s="1">
        <f>IFERROR(__xludf.DUMMYFUNCTION("""COMPUTED_VALUE"""),861.22)</f>
        <v>861.22</v>
      </c>
      <c r="J190" s="2">
        <f>IFERROR(__xludf.DUMMYFUNCTION("""COMPUTED_VALUE"""),45566.66666666667)</f>
        <v>45566.66667</v>
      </c>
      <c r="K190" s="1">
        <f>IFERROR(__xludf.DUMMYFUNCTION("""COMPUTED_VALUE"""),868.1)</f>
        <v>868.1</v>
      </c>
      <c r="M190" s="2">
        <f>IFERROR(__xludf.DUMMYFUNCTION("""COMPUTED_VALUE"""),45566.66666666667)</f>
        <v>45566.66667</v>
      </c>
      <c r="N190" s="1">
        <f>IFERROR(__xludf.DUMMYFUNCTION("""COMPUTED_VALUE"""),5350458.0)</f>
        <v>5350458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IFERROR(__xludf.DUMMYFUNCTION("""COMPUTED_VALUE"""),866.83)</f>
        <v>866.83</v>
      </c>
      <c r="D191" s="2">
        <f>IFERROR(__xludf.DUMMYFUNCTION("""COMPUTED_VALUE"""),45567.66666666667)</f>
        <v>45567.66667</v>
      </c>
      <c r="E191" s="1">
        <f>IFERROR(__xludf.DUMMYFUNCTION("""COMPUTED_VALUE"""),867.77)</f>
        <v>867.77</v>
      </c>
      <c r="G191" s="2">
        <f>IFERROR(__xludf.DUMMYFUNCTION("""COMPUTED_VALUE"""),45567.66666666667)</f>
        <v>45567.66667</v>
      </c>
      <c r="H191" s="1">
        <f>IFERROR(__xludf.DUMMYFUNCTION("""COMPUTED_VALUE"""),858.35)</f>
        <v>858.35</v>
      </c>
      <c r="J191" s="2">
        <f>IFERROR(__xludf.DUMMYFUNCTION("""COMPUTED_VALUE"""),45567.66666666667)</f>
        <v>45567.66667</v>
      </c>
      <c r="K191" s="1">
        <f>IFERROR(__xludf.DUMMYFUNCTION("""COMPUTED_VALUE"""),858.47)</f>
        <v>858.47</v>
      </c>
      <c r="M191" s="2">
        <f>IFERROR(__xludf.DUMMYFUNCTION("""COMPUTED_VALUE"""),45567.66666666667)</f>
        <v>45567.66667</v>
      </c>
      <c r="N191" s="1">
        <f>IFERROR(__xludf.DUMMYFUNCTION("""COMPUTED_VALUE"""),4466339.0)</f>
        <v>4466339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IFERROR(__xludf.DUMMYFUNCTION("""COMPUTED_VALUE"""),854.75)</f>
        <v>854.75</v>
      </c>
      <c r="D192" s="2">
        <f>IFERROR(__xludf.DUMMYFUNCTION("""COMPUTED_VALUE"""),45568.66666666667)</f>
        <v>45568.66667</v>
      </c>
      <c r="E192" s="1">
        <f>IFERROR(__xludf.DUMMYFUNCTION("""COMPUTED_VALUE"""),856.46)</f>
        <v>856.46</v>
      </c>
      <c r="G192" s="2">
        <f>IFERROR(__xludf.DUMMYFUNCTION("""COMPUTED_VALUE"""),45568.66666666667)</f>
        <v>45568.66667</v>
      </c>
      <c r="H192" s="1">
        <f>IFERROR(__xludf.DUMMYFUNCTION("""COMPUTED_VALUE"""),850.01)</f>
        <v>850.01</v>
      </c>
      <c r="J192" s="2">
        <f>IFERROR(__xludf.DUMMYFUNCTION("""COMPUTED_VALUE"""),45568.66666666667)</f>
        <v>45568.66667</v>
      </c>
      <c r="K192" s="1">
        <f>IFERROR(__xludf.DUMMYFUNCTION("""COMPUTED_VALUE"""),854.3)</f>
        <v>854.3</v>
      </c>
      <c r="M192" s="2">
        <f>IFERROR(__xludf.DUMMYFUNCTION("""COMPUTED_VALUE"""),45568.66666666667)</f>
        <v>45568.66667</v>
      </c>
      <c r="N192" s="1">
        <f>IFERROR(__xludf.DUMMYFUNCTION("""COMPUTED_VALUE"""),4551003.0)</f>
        <v>4551003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IFERROR(__xludf.DUMMYFUNCTION("""COMPUTED_VALUE"""),858.61)</f>
        <v>858.61</v>
      </c>
      <c r="D193" s="2">
        <f>IFERROR(__xludf.DUMMYFUNCTION("""COMPUTED_VALUE"""),45569.66666666667)</f>
        <v>45569.66667</v>
      </c>
      <c r="E193" s="1">
        <f>IFERROR(__xludf.DUMMYFUNCTION("""COMPUTED_VALUE"""),861.44)</f>
        <v>861.44</v>
      </c>
      <c r="G193" s="2">
        <f>IFERROR(__xludf.DUMMYFUNCTION("""COMPUTED_VALUE"""),45569.66666666667)</f>
        <v>45569.66667</v>
      </c>
      <c r="H193" s="1">
        <f>IFERROR(__xludf.DUMMYFUNCTION("""COMPUTED_VALUE"""),849.92)</f>
        <v>849.92</v>
      </c>
      <c r="J193" s="2">
        <f>IFERROR(__xludf.DUMMYFUNCTION("""COMPUTED_VALUE"""),45569.66666666667)</f>
        <v>45569.66667</v>
      </c>
      <c r="K193" s="1">
        <f>IFERROR(__xludf.DUMMYFUNCTION("""COMPUTED_VALUE"""),857.84)</f>
        <v>857.84</v>
      </c>
      <c r="M193" s="2">
        <f>IFERROR(__xludf.DUMMYFUNCTION("""COMPUTED_VALUE"""),45569.66666666667)</f>
        <v>45569.66667</v>
      </c>
      <c r="N193" s="1">
        <f>IFERROR(__xludf.DUMMYFUNCTION("""COMPUTED_VALUE"""),4030578.0)</f>
        <v>4030578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IFERROR(__xludf.DUMMYFUNCTION("""COMPUTED_VALUE"""),854.39)</f>
        <v>854.39</v>
      </c>
      <c r="D194" s="2">
        <f>IFERROR(__xludf.DUMMYFUNCTION("""COMPUTED_VALUE"""),45572.66666666667)</f>
        <v>45572.66667</v>
      </c>
      <c r="E194" s="1">
        <f>IFERROR(__xludf.DUMMYFUNCTION("""COMPUTED_VALUE"""),858.12)</f>
        <v>858.12</v>
      </c>
      <c r="G194" s="2">
        <f>IFERROR(__xludf.DUMMYFUNCTION("""COMPUTED_VALUE"""),45572.66666666667)</f>
        <v>45572.66667</v>
      </c>
      <c r="H194" s="1">
        <f>IFERROR(__xludf.DUMMYFUNCTION("""COMPUTED_VALUE"""),850.27)</f>
        <v>850.27</v>
      </c>
      <c r="J194" s="2">
        <f>IFERROR(__xludf.DUMMYFUNCTION("""COMPUTED_VALUE"""),45572.66666666667)</f>
        <v>45572.66667</v>
      </c>
      <c r="K194" s="1">
        <f>IFERROR(__xludf.DUMMYFUNCTION("""COMPUTED_VALUE"""),855.67)</f>
        <v>855.67</v>
      </c>
      <c r="M194" s="2">
        <f>IFERROR(__xludf.DUMMYFUNCTION("""COMPUTED_VALUE"""),45572.66666666667)</f>
        <v>45572.66667</v>
      </c>
      <c r="N194" s="1">
        <f>IFERROR(__xludf.DUMMYFUNCTION("""COMPUTED_VALUE"""),4053743.0)</f>
        <v>4053743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IFERROR(__xludf.DUMMYFUNCTION("""COMPUTED_VALUE"""),869.09)</f>
        <v>869.09</v>
      </c>
      <c r="D195" s="2">
        <f>IFERROR(__xludf.DUMMYFUNCTION("""COMPUTED_VALUE"""),45573.66666666667)</f>
        <v>45573.66667</v>
      </c>
      <c r="E195" s="1">
        <f>IFERROR(__xludf.DUMMYFUNCTION("""COMPUTED_VALUE"""),872.79)</f>
        <v>872.79</v>
      </c>
      <c r="G195" s="2">
        <f>IFERROR(__xludf.DUMMYFUNCTION("""COMPUTED_VALUE"""),45573.66666666667)</f>
        <v>45573.66667</v>
      </c>
      <c r="H195" s="1">
        <f>IFERROR(__xludf.DUMMYFUNCTION("""COMPUTED_VALUE"""),854.0)</f>
        <v>854</v>
      </c>
      <c r="J195" s="2">
        <f>IFERROR(__xludf.DUMMYFUNCTION("""COMPUTED_VALUE"""),45573.66666666667)</f>
        <v>45573.66667</v>
      </c>
      <c r="K195" s="1">
        <f>IFERROR(__xludf.DUMMYFUNCTION("""COMPUTED_VALUE"""),865.21)</f>
        <v>865.21</v>
      </c>
      <c r="M195" s="2">
        <f>IFERROR(__xludf.DUMMYFUNCTION("""COMPUTED_VALUE"""),45573.66666666667)</f>
        <v>45573.66667</v>
      </c>
      <c r="N195" s="1">
        <f>IFERROR(__xludf.DUMMYFUNCTION("""COMPUTED_VALUE"""),6867825.0)</f>
        <v>6867825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IFERROR(__xludf.DUMMYFUNCTION("""COMPUTED_VALUE"""),865.24)</f>
        <v>865.24</v>
      </c>
      <c r="D196" s="2">
        <f>IFERROR(__xludf.DUMMYFUNCTION("""COMPUTED_VALUE"""),45574.66666666667)</f>
        <v>45574.66667</v>
      </c>
      <c r="E196" s="1">
        <f>IFERROR(__xludf.DUMMYFUNCTION("""COMPUTED_VALUE"""),884.67)</f>
        <v>884.67</v>
      </c>
      <c r="G196" s="2">
        <f>IFERROR(__xludf.DUMMYFUNCTION("""COMPUTED_VALUE"""),45574.66666666667)</f>
        <v>45574.66667</v>
      </c>
      <c r="H196" s="1">
        <f>IFERROR(__xludf.DUMMYFUNCTION("""COMPUTED_VALUE"""),864.96)</f>
        <v>864.96</v>
      </c>
      <c r="J196" s="2">
        <f>IFERROR(__xludf.DUMMYFUNCTION("""COMPUTED_VALUE"""),45574.66666666667)</f>
        <v>45574.66667</v>
      </c>
      <c r="K196" s="1">
        <f>IFERROR(__xludf.DUMMYFUNCTION("""COMPUTED_VALUE"""),884.02)</f>
        <v>884.02</v>
      </c>
      <c r="M196" s="2">
        <f>IFERROR(__xludf.DUMMYFUNCTION("""COMPUTED_VALUE"""),45574.66666666667)</f>
        <v>45574.66667</v>
      </c>
      <c r="N196" s="1">
        <f>IFERROR(__xludf.DUMMYFUNCTION("""COMPUTED_VALUE"""),7589163.0)</f>
        <v>7589163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IFERROR(__xludf.DUMMYFUNCTION("""COMPUTED_VALUE"""),876.15)</f>
        <v>876.15</v>
      </c>
      <c r="D197" s="2">
        <f>IFERROR(__xludf.DUMMYFUNCTION("""COMPUTED_VALUE"""),45575.66666666667)</f>
        <v>45575.66667</v>
      </c>
      <c r="E197" s="1">
        <f>IFERROR(__xludf.DUMMYFUNCTION("""COMPUTED_VALUE"""),880.38)</f>
        <v>880.38</v>
      </c>
      <c r="G197" s="2">
        <f>IFERROR(__xludf.DUMMYFUNCTION("""COMPUTED_VALUE"""),45575.66666666667)</f>
        <v>45575.66667</v>
      </c>
      <c r="H197" s="1">
        <f>IFERROR(__xludf.DUMMYFUNCTION("""COMPUTED_VALUE"""),874.37)</f>
        <v>874.37</v>
      </c>
      <c r="J197" s="2">
        <f>IFERROR(__xludf.DUMMYFUNCTION("""COMPUTED_VALUE"""),45575.66666666667)</f>
        <v>45575.66667</v>
      </c>
      <c r="K197" s="1">
        <f>IFERROR(__xludf.DUMMYFUNCTION("""COMPUTED_VALUE"""),880.22)</f>
        <v>880.22</v>
      </c>
      <c r="M197" s="2">
        <f>IFERROR(__xludf.DUMMYFUNCTION("""COMPUTED_VALUE"""),45575.66666666667)</f>
        <v>45575.66667</v>
      </c>
      <c r="N197" s="1">
        <f>IFERROR(__xludf.DUMMYFUNCTION("""COMPUTED_VALUE"""),7985237.0)</f>
        <v>7985237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IFERROR(__xludf.DUMMYFUNCTION("""COMPUTED_VALUE"""),884.48)</f>
        <v>884.48</v>
      </c>
      <c r="D198" s="2">
        <f>IFERROR(__xludf.DUMMYFUNCTION("""COMPUTED_VALUE"""),45576.66666666667)</f>
        <v>45576.66667</v>
      </c>
      <c r="E198" s="1">
        <f>IFERROR(__xludf.DUMMYFUNCTION("""COMPUTED_VALUE"""),889.91)</f>
        <v>889.91</v>
      </c>
      <c r="G198" s="2">
        <f>IFERROR(__xludf.DUMMYFUNCTION("""COMPUTED_VALUE"""),45576.66666666667)</f>
        <v>45576.66667</v>
      </c>
      <c r="H198" s="1">
        <f>IFERROR(__xludf.DUMMYFUNCTION("""COMPUTED_VALUE"""),880.06)</f>
        <v>880.06</v>
      </c>
      <c r="J198" s="2">
        <f>IFERROR(__xludf.DUMMYFUNCTION("""COMPUTED_VALUE"""),45576.66666666667)</f>
        <v>45576.66667</v>
      </c>
      <c r="K198" s="1">
        <f>IFERROR(__xludf.DUMMYFUNCTION("""COMPUTED_VALUE"""),889.61)</f>
        <v>889.61</v>
      </c>
      <c r="M198" s="2">
        <f>IFERROR(__xludf.DUMMYFUNCTION("""COMPUTED_VALUE"""),45576.66666666667)</f>
        <v>45576.66667</v>
      </c>
      <c r="N198" s="1">
        <f>IFERROR(__xludf.DUMMYFUNCTION("""COMPUTED_VALUE"""),6779780.0)</f>
        <v>6779780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IFERROR(__xludf.DUMMYFUNCTION("""COMPUTED_VALUE"""),889.61)</f>
        <v>889.61</v>
      </c>
      <c r="D199" s="2">
        <f>IFERROR(__xludf.DUMMYFUNCTION("""COMPUTED_VALUE"""),45579.66666666667)</f>
        <v>45579.66667</v>
      </c>
      <c r="E199" s="1">
        <f>IFERROR(__xludf.DUMMYFUNCTION("""COMPUTED_VALUE"""),896.56)</f>
        <v>896.56</v>
      </c>
      <c r="G199" s="2">
        <f>IFERROR(__xludf.DUMMYFUNCTION("""COMPUTED_VALUE"""),45579.66666666667)</f>
        <v>45579.66667</v>
      </c>
      <c r="H199" s="1">
        <f>IFERROR(__xludf.DUMMYFUNCTION("""COMPUTED_VALUE"""),886.25)</f>
        <v>886.25</v>
      </c>
      <c r="J199" s="2">
        <f>IFERROR(__xludf.DUMMYFUNCTION("""COMPUTED_VALUE"""),45579.66666666667)</f>
        <v>45579.66667</v>
      </c>
      <c r="K199" s="1">
        <f>IFERROR(__xludf.DUMMYFUNCTION("""COMPUTED_VALUE"""),896.25)</f>
        <v>896.25</v>
      </c>
      <c r="M199" s="2">
        <f>IFERROR(__xludf.DUMMYFUNCTION("""COMPUTED_VALUE"""),45579.66666666667)</f>
        <v>45579.66667</v>
      </c>
      <c r="N199" s="1">
        <f>IFERROR(__xludf.DUMMYFUNCTION("""COMPUTED_VALUE"""),4056926.0)</f>
        <v>4056926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IFERROR(__xludf.DUMMYFUNCTION("""COMPUTED_VALUE"""),896.8)</f>
        <v>896.8</v>
      </c>
      <c r="D200" s="2">
        <f>IFERROR(__xludf.DUMMYFUNCTION("""COMPUTED_VALUE"""),45580.66666666667)</f>
        <v>45580.66667</v>
      </c>
      <c r="E200" s="1">
        <f>IFERROR(__xludf.DUMMYFUNCTION("""COMPUTED_VALUE"""),902.11)</f>
        <v>902.11</v>
      </c>
      <c r="G200" s="2">
        <f>IFERROR(__xludf.DUMMYFUNCTION("""COMPUTED_VALUE"""),45580.66666666667)</f>
        <v>45580.66667</v>
      </c>
      <c r="H200" s="1">
        <f>IFERROR(__xludf.DUMMYFUNCTION("""COMPUTED_VALUE"""),893.05)</f>
        <v>893.05</v>
      </c>
      <c r="J200" s="2">
        <f>IFERROR(__xludf.DUMMYFUNCTION("""COMPUTED_VALUE"""),45580.66666666667)</f>
        <v>45580.66667</v>
      </c>
      <c r="K200" s="1">
        <f>IFERROR(__xludf.DUMMYFUNCTION("""COMPUTED_VALUE"""),895.29)</f>
        <v>895.29</v>
      </c>
      <c r="M200" s="2">
        <f>IFERROR(__xludf.DUMMYFUNCTION("""COMPUTED_VALUE"""),45580.66666666667)</f>
        <v>45580.66667</v>
      </c>
      <c r="N200" s="1">
        <f>IFERROR(__xludf.DUMMYFUNCTION("""COMPUTED_VALUE"""),6403345.0)</f>
        <v>6403345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IFERROR(__xludf.DUMMYFUNCTION("""COMPUTED_VALUE"""),894.45)</f>
        <v>894.45</v>
      </c>
      <c r="D201" s="2">
        <f>IFERROR(__xludf.DUMMYFUNCTION("""COMPUTED_VALUE"""),45581.66666666667)</f>
        <v>45581.66667</v>
      </c>
      <c r="E201" s="1">
        <f>IFERROR(__xludf.DUMMYFUNCTION("""COMPUTED_VALUE"""),904.34)</f>
        <v>904.34</v>
      </c>
      <c r="G201" s="2">
        <f>IFERROR(__xludf.DUMMYFUNCTION("""COMPUTED_VALUE"""),45581.66666666667)</f>
        <v>45581.66667</v>
      </c>
      <c r="H201" s="1">
        <f>IFERROR(__xludf.DUMMYFUNCTION("""COMPUTED_VALUE"""),893.31)</f>
        <v>893.31</v>
      </c>
      <c r="J201" s="2">
        <f>IFERROR(__xludf.DUMMYFUNCTION("""COMPUTED_VALUE"""),45581.66666666667)</f>
        <v>45581.66667</v>
      </c>
      <c r="K201" s="1">
        <f>IFERROR(__xludf.DUMMYFUNCTION("""COMPUTED_VALUE"""),901.26)</f>
        <v>901.26</v>
      </c>
      <c r="M201" s="2">
        <f>IFERROR(__xludf.DUMMYFUNCTION("""COMPUTED_VALUE"""),45581.66666666667)</f>
        <v>45581.66667</v>
      </c>
      <c r="N201" s="1">
        <f>IFERROR(__xludf.DUMMYFUNCTION("""COMPUTED_VALUE"""),4617188.0)</f>
        <v>4617188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IFERROR(__xludf.DUMMYFUNCTION("""COMPUTED_VALUE"""),904.68)</f>
        <v>904.68</v>
      </c>
      <c r="D202" s="2">
        <f>IFERROR(__xludf.DUMMYFUNCTION("""COMPUTED_VALUE"""),45582.66666666667)</f>
        <v>45582.66667</v>
      </c>
      <c r="E202" s="1">
        <f>IFERROR(__xludf.DUMMYFUNCTION("""COMPUTED_VALUE"""),904.68)</f>
        <v>904.68</v>
      </c>
      <c r="G202" s="2">
        <f>IFERROR(__xludf.DUMMYFUNCTION("""COMPUTED_VALUE"""),45582.66666666667)</f>
        <v>45582.66667</v>
      </c>
      <c r="H202" s="1">
        <f>IFERROR(__xludf.DUMMYFUNCTION("""COMPUTED_VALUE"""),897.42)</f>
        <v>897.42</v>
      </c>
      <c r="J202" s="2">
        <f>IFERROR(__xludf.DUMMYFUNCTION("""COMPUTED_VALUE"""),45582.66666666667)</f>
        <v>45582.66667</v>
      </c>
      <c r="K202" s="1">
        <f>IFERROR(__xludf.DUMMYFUNCTION("""COMPUTED_VALUE"""),901.33)</f>
        <v>901.33</v>
      </c>
      <c r="M202" s="2">
        <f>IFERROR(__xludf.DUMMYFUNCTION("""COMPUTED_VALUE"""),45582.66666666667)</f>
        <v>45582.66667</v>
      </c>
      <c r="N202" s="1">
        <f>IFERROR(__xludf.DUMMYFUNCTION("""COMPUTED_VALUE"""),5461000.0)</f>
        <v>5461000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IFERROR(__xludf.DUMMYFUNCTION("""COMPUTED_VALUE"""),896.65)</f>
        <v>896.65</v>
      </c>
      <c r="D203" s="2">
        <f>IFERROR(__xludf.DUMMYFUNCTION("""COMPUTED_VALUE"""),45583.66666666667)</f>
        <v>45583.66667</v>
      </c>
      <c r="E203" s="1">
        <f>IFERROR(__xludf.DUMMYFUNCTION("""COMPUTED_VALUE"""),906.78)</f>
        <v>906.78</v>
      </c>
      <c r="G203" s="2">
        <f>IFERROR(__xludf.DUMMYFUNCTION("""COMPUTED_VALUE"""),45583.66666666667)</f>
        <v>45583.66667</v>
      </c>
      <c r="H203" s="1">
        <f>IFERROR(__xludf.DUMMYFUNCTION("""COMPUTED_VALUE"""),896.23)</f>
        <v>896.23</v>
      </c>
      <c r="J203" s="2">
        <f>IFERROR(__xludf.DUMMYFUNCTION("""COMPUTED_VALUE"""),45583.66666666667)</f>
        <v>45583.66667</v>
      </c>
      <c r="K203" s="1">
        <f>IFERROR(__xludf.DUMMYFUNCTION("""COMPUTED_VALUE"""),906.77)</f>
        <v>906.77</v>
      </c>
      <c r="M203" s="2">
        <f>IFERROR(__xludf.DUMMYFUNCTION("""COMPUTED_VALUE"""),45583.66666666667)</f>
        <v>45583.66667</v>
      </c>
      <c r="N203" s="1">
        <f>IFERROR(__xludf.DUMMYFUNCTION("""COMPUTED_VALUE"""),6819638.0)</f>
        <v>6819638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IFERROR(__xludf.DUMMYFUNCTION("""COMPUTED_VALUE"""),906.63)</f>
        <v>906.63</v>
      </c>
      <c r="D204" s="2">
        <f>IFERROR(__xludf.DUMMYFUNCTION("""COMPUTED_VALUE"""),45586.66666666667)</f>
        <v>45586.66667</v>
      </c>
      <c r="E204" s="1">
        <f>IFERROR(__xludf.DUMMYFUNCTION("""COMPUTED_VALUE"""),910.06)</f>
        <v>910.06</v>
      </c>
      <c r="G204" s="2">
        <f>IFERROR(__xludf.DUMMYFUNCTION("""COMPUTED_VALUE"""),45586.66666666667)</f>
        <v>45586.66667</v>
      </c>
      <c r="H204" s="1">
        <f>IFERROR(__xludf.DUMMYFUNCTION("""COMPUTED_VALUE"""),898.63)</f>
        <v>898.63</v>
      </c>
      <c r="J204" s="2">
        <f>IFERROR(__xludf.DUMMYFUNCTION("""COMPUTED_VALUE"""),45586.66666666667)</f>
        <v>45586.66667</v>
      </c>
      <c r="K204" s="1">
        <f>IFERROR(__xludf.DUMMYFUNCTION("""COMPUTED_VALUE"""),904.68)</f>
        <v>904.68</v>
      </c>
      <c r="M204" s="2">
        <f>IFERROR(__xludf.DUMMYFUNCTION("""COMPUTED_VALUE"""),45586.66666666667)</f>
        <v>45586.66667</v>
      </c>
      <c r="N204" s="1">
        <f>IFERROR(__xludf.DUMMYFUNCTION("""COMPUTED_VALUE"""),9622637.0)</f>
        <v>9622637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IFERROR(__xludf.DUMMYFUNCTION("""COMPUTED_VALUE"""),915.8)</f>
        <v>915.8</v>
      </c>
      <c r="D205" s="2">
        <f>IFERROR(__xludf.DUMMYFUNCTION("""COMPUTED_VALUE"""),45587.66666666667)</f>
        <v>45587.66667</v>
      </c>
      <c r="E205" s="1">
        <f>IFERROR(__xludf.DUMMYFUNCTION("""COMPUTED_VALUE"""),917.96)</f>
        <v>917.96</v>
      </c>
      <c r="G205" s="2">
        <f>IFERROR(__xludf.DUMMYFUNCTION("""COMPUTED_VALUE"""),45587.66666666667)</f>
        <v>45587.66667</v>
      </c>
      <c r="H205" s="1">
        <f>IFERROR(__xludf.DUMMYFUNCTION("""COMPUTED_VALUE"""),892.33)</f>
        <v>892.33</v>
      </c>
      <c r="J205" s="2">
        <f>IFERROR(__xludf.DUMMYFUNCTION("""COMPUTED_VALUE"""),45587.66666666667)</f>
        <v>45587.66667</v>
      </c>
      <c r="K205" s="1">
        <f>IFERROR(__xludf.DUMMYFUNCTION("""COMPUTED_VALUE"""),899.89)</f>
        <v>899.89</v>
      </c>
      <c r="M205" s="2">
        <f>IFERROR(__xludf.DUMMYFUNCTION("""COMPUTED_VALUE"""),45587.66666666667)</f>
        <v>45587.66667</v>
      </c>
      <c r="N205" s="1">
        <f>IFERROR(__xludf.DUMMYFUNCTION("""COMPUTED_VALUE"""),1.7069967E7)</f>
        <v>17069967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IFERROR(__xludf.DUMMYFUNCTION("""COMPUTED_VALUE"""),897.71)</f>
        <v>897.71</v>
      </c>
      <c r="D206" s="2">
        <f>IFERROR(__xludf.DUMMYFUNCTION("""COMPUTED_VALUE"""),45588.66666666667)</f>
        <v>45588.66667</v>
      </c>
      <c r="E206" s="1">
        <f>IFERROR(__xludf.DUMMYFUNCTION("""COMPUTED_VALUE"""),898.57)</f>
        <v>898.57</v>
      </c>
      <c r="G206" s="2">
        <f>IFERROR(__xludf.DUMMYFUNCTION("""COMPUTED_VALUE"""),45588.66666666667)</f>
        <v>45588.66667</v>
      </c>
      <c r="H206" s="1">
        <f>IFERROR(__xludf.DUMMYFUNCTION("""COMPUTED_VALUE"""),878.56)</f>
        <v>878.56</v>
      </c>
      <c r="J206" s="2">
        <f>IFERROR(__xludf.DUMMYFUNCTION("""COMPUTED_VALUE"""),45588.66666666667)</f>
        <v>45588.66667</v>
      </c>
      <c r="K206" s="1">
        <f>IFERROR(__xludf.DUMMYFUNCTION("""COMPUTED_VALUE"""),885.77)</f>
        <v>885.77</v>
      </c>
      <c r="M206" s="2">
        <f>IFERROR(__xludf.DUMMYFUNCTION("""COMPUTED_VALUE"""),45588.66666666667)</f>
        <v>45588.66667</v>
      </c>
      <c r="N206" s="1">
        <f>IFERROR(__xludf.DUMMYFUNCTION("""COMPUTED_VALUE"""),1.4294154E7)</f>
        <v>14294154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IFERROR(__xludf.DUMMYFUNCTION("""COMPUTED_VALUE"""),869.39)</f>
        <v>869.39</v>
      </c>
      <c r="D207" s="2">
        <f>IFERROR(__xludf.DUMMYFUNCTION("""COMPUTED_VALUE"""),45589.66666666667)</f>
        <v>45589.66667</v>
      </c>
      <c r="E207" s="1">
        <f>IFERROR(__xludf.DUMMYFUNCTION("""COMPUTED_VALUE"""),874.87)</f>
        <v>874.87</v>
      </c>
      <c r="G207" s="2">
        <f>IFERROR(__xludf.DUMMYFUNCTION("""COMPUTED_VALUE"""),45589.66666666667)</f>
        <v>45589.66667</v>
      </c>
      <c r="H207" s="1">
        <f>IFERROR(__xludf.DUMMYFUNCTION("""COMPUTED_VALUE"""),851.58)</f>
        <v>851.58</v>
      </c>
      <c r="J207" s="2">
        <f>IFERROR(__xludf.DUMMYFUNCTION("""COMPUTED_VALUE"""),45589.66666666667)</f>
        <v>45589.66667</v>
      </c>
      <c r="K207" s="1">
        <f>IFERROR(__xludf.DUMMYFUNCTION("""COMPUTED_VALUE"""),852.16)</f>
        <v>852.16</v>
      </c>
      <c r="M207" s="2">
        <f>IFERROR(__xludf.DUMMYFUNCTION("""COMPUTED_VALUE"""),45589.66666666667)</f>
        <v>45589.66667</v>
      </c>
      <c r="N207" s="1">
        <f>IFERROR(__xludf.DUMMYFUNCTION("""COMPUTED_VALUE"""),1.3779741E7)</f>
        <v>13779741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IFERROR(__xludf.DUMMYFUNCTION("""COMPUTED_VALUE"""),852.07)</f>
        <v>852.07</v>
      </c>
      <c r="D208" s="2">
        <f>IFERROR(__xludf.DUMMYFUNCTION("""COMPUTED_VALUE"""),45590.66666666667)</f>
        <v>45590.66667</v>
      </c>
      <c r="E208" s="1">
        <f>IFERROR(__xludf.DUMMYFUNCTION("""COMPUTED_VALUE"""),855.71)</f>
        <v>855.71</v>
      </c>
      <c r="G208" s="2">
        <f>IFERROR(__xludf.DUMMYFUNCTION("""COMPUTED_VALUE"""),45590.66666666667)</f>
        <v>45590.66667</v>
      </c>
      <c r="H208" s="1">
        <f>IFERROR(__xludf.DUMMYFUNCTION("""COMPUTED_VALUE"""),842.78)</f>
        <v>842.78</v>
      </c>
      <c r="J208" s="2">
        <f>IFERROR(__xludf.DUMMYFUNCTION("""COMPUTED_VALUE"""),45590.66666666667)</f>
        <v>45590.66667</v>
      </c>
      <c r="K208" s="1">
        <f>IFERROR(__xludf.DUMMYFUNCTION("""COMPUTED_VALUE"""),845.28)</f>
        <v>845.28</v>
      </c>
      <c r="M208" s="2">
        <f>IFERROR(__xludf.DUMMYFUNCTION("""COMPUTED_VALUE"""),45590.66666666667)</f>
        <v>45590.66667</v>
      </c>
      <c r="N208" s="1">
        <f>IFERROR(__xludf.DUMMYFUNCTION("""COMPUTED_VALUE"""),9861550.0)</f>
        <v>9861550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IFERROR(__xludf.DUMMYFUNCTION("""COMPUTED_VALUE"""),846.69)</f>
        <v>846.69</v>
      </c>
      <c r="D209" s="2">
        <f>IFERROR(__xludf.DUMMYFUNCTION("""COMPUTED_VALUE"""),45593.66666666667)</f>
        <v>45593.66667</v>
      </c>
      <c r="E209" s="1">
        <f>IFERROR(__xludf.DUMMYFUNCTION("""COMPUTED_VALUE"""),856.63)</f>
        <v>856.63</v>
      </c>
      <c r="G209" s="2">
        <f>IFERROR(__xludf.DUMMYFUNCTION("""COMPUTED_VALUE"""),45593.66666666667)</f>
        <v>45593.66667</v>
      </c>
      <c r="H209" s="1">
        <f>IFERROR(__xludf.DUMMYFUNCTION("""COMPUTED_VALUE"""),846.19)</f>
        <v>846.19</v>
      </c>
      <c r="J209" s="2">
        <f>IFERROR(__xludf.DUMMYFUNCTION("""COMPUTED_VALUE"""),45593.66666666667)</f>
        <v>45593.66667</v>
      </c>
      <c r="K209" s="1">
        <f>IFERROR(__xludf.DUMMYFUNCTION("""COMPUTED_VALUE"""),852.76)</f>
        <v>852.76</v>
      </c>
      <c r="M209" s="2">
        <f>IFERROR(__xludf.DUMMYFUNCTION("""COMPUTED_VALUE"""),45593.66666666667)</f>
        <v>45593.66667</v>
      </c>
      <c r="N209" s="1">
        <f>IFERROR(__xludf.DUMMYFUNCTION("""COMPUTED_VALUE"""),1.1331969E7)</f>
        <v>11331969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IFERROR(__xludf.DUMMYFUNCTION("""COMPUTED_VALUE"""),850.0)</f>
        <v>850</v>
      </c>
      <c r="D210" s="2">
        <f>IFERROR(__xludf.DUMMYFUNCTION("""COMPUTED_VALUE"""),45594.66666666667)</f>
        <v>45594.66667</v>
      </c>
      <c r="E210" s="1">
        <f>IFERROR(__xludf.DUMMYFUNCTION("""COMPUTED_VALUE"""),855.48)</f>
        <v>855.48</v>
      </c>
      <c r="G210" s="2">
        <f>IFERROR(__xludf.DUMMYFUNCTION("""COMPUTED_VALUE"""),45594.66666666667)</f>
        <v>45594.66667</v>
      </c>
      <c r="H210" s="1">
        <f>IFERROR(__xludf.DUMMYFUNCTION("""COMPUTED_VALUE"""),839.99)</f>
        <v>839.99</v>
      </c>
      <c r="J210" s="2">
        <f>IFERROR(__xludf.DUMMYFUNCTION("""COMPUTED_VALUE"""),45594.66666666667)</f>
        <v>45594.66667</v>
      </c>
      <c r="K210" s="1">
        <f>IFERROR(__xludf.DUMMYFUNCTION("""COMPUTED_VALUE"""),850.12)</f>
        <v>850.12</v>
      </c>
      <c r="M210" s="2">
        <f>IFERROR(__xludf.DUMMYFUNCTION("""COMPUTED_VALUE"""),45594.66666666667)</f>
        <v>45594.66667</v>
      </c>
      <c r="N210" s="1">
        <f>IFERROR(__xludf.DUMMYFUNCTION("""COMPUTED_VALUE"""),8885567.0)</f>
        <v>8885567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IFERROR(__xludf.DUMMYFUNCTION("""COMPUTED_VALUE"""),850.12)</f>
        <v>850.12</v>
      </c>
      <c r="D211" s="2">
        <f>IFERROR(__xludf.DUMMYFUNCTION("""COMPUTED_VALUE"""),45595.66666666667)</f>
        <v>45595.66667</v>
      </c>
      <c r="E211" s="1">
        <f>IFERROR(__xludf.DUMMYFUNCTION("""COMPUTED_VALUE"""),851.45)</f>
        <v>851.45</v>
      </c>
      <c r="G211" s="2">
        <f>IFERROR(__xludf.DUMMYFUNCTION("""COMPUTED_VALUE"""),45595.66666666667)</f>
        <v>45595.66667</v>
      </c>
      <c r="H211" s="1">
        <f>IFERROR(__xludf.DUMMYFUNCTION("""COMPUTED_VALUE"""),839.39)</f>
        <v>839.39</v>
      </c>
      <c r="J211" s="2">
        <f>IFERROR(__xludf.DUMMYFUNCTION("""COMPUTED_VALUE"""),45595.66666666667)</f>
        <v>45595.66667</v>
      </c>
      <c r="K211" s="1">
        <f>IFERROR(__xludf.DUMMYFUNCTION("""COMPUTED_VALUE"""),841.42)</f>
        <v>841.42</v>
      </c>
      <c r="M211" s="2">
        <f>IFERROR(__xludf.DUMMYFUNCTION("""COMPUTED_VALUE"""),45595.66666666667)</f>
        <v>45595.66667</v>
      </c>
      <c r="N211" s="1">
        <f>IFERROR(__xludf.DUMMYFUNCTION("""COMPUTED_VALUE"""),8083074.0)</f>
        <v>8083074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IFERROR(__xludf.DUMMYFUNCTION("""COMPUTED_VALUE"""),841.42)</f>
        <v>841.42</v>
      </c>
      <c r="D212" s="2">
        <f>IFERROR(__xludf.DUMMYFUNCTION("""COMPUTED_VALUE"""),45596.66666666667)</f>
        <v>45596.66667</v>
      </c>
      <c r="E212" s="1">
        <f>IFERROR(__xludf.DUMMYFUNCTION("""COMPUTED_VALUE"""),850.18)</f>
        <v>850.18</v>
      </c>
      <c r="G212" s="2">
        <f>IFERROR(__xludf.DUMMYFUNCTION("""COMPUTED_VALUE"""),45596.66666666667)</f>
        <v>45596.66667</v>
      </c>
      <c r="H212" s="1">
        <f>IFERROR(__xludf.DUMMYFUNCTION("""COMPUTED_VALUE"""),838.33)</f>
        <v>838.33</v>
      </c>
      <c r="J212" s="2">
        <f>IFERROR(__xludf.DUMMYFUNCTION("""COMPUTED_VALUE"""),45596.66666666667)</f>
        <v>45596.66667</v>
      </c>
      <c r="K212" s="1">
        <f>IFERROR(__xludf.DUMMYFUNCTION("""COMPUTED_VALUE"""),847.49)</f>
        <v>847.49</v>
      </c>
      <c r="M212" s="2">
        <f>IFERROR(__xludf.DUMMYFUNCTION("""COMPUTED_VALUE"""),45596.66666666667)</f>
        <v>45596.66667</v>
      </c>
      <c r="N212" s="1">
        <f>IFERROR(__xludf.DUMMYFUNCTION("""COMPUTED_VALUE"""),8061842.0)</f>
        <v>8061842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IFERROR(__xludf.DUMMYFUNCTION("""COMPUTED_VALUE"""),849.13)</f>
        <v>849.13</v>
      </c>
      <c r="D213" s="2">
        <f>IFERROR(__xludf.DUMMYFUNCTION("""COMPUTED_VALUE"""),45597.66666666667)</f>
        <v>45597.66667</v>
      </c>
      <c r="E213" s="1">
        <f>IFERROR(__xludf.DUMMYFUNCTION("""COMPUTED_VALUE"""),855.26)</f>
        <v>855.26</v>
      </c>
      <c r="G213" s="2">
        <f>IFERROR(__xludf.DUMMYFUNCTION("""COMPUTED_VALUE"""),45597.66666666667)</f>
        <v>45597.66667</v>
      </c>
      <c r="H213" s="1">
        <f>IFERROR(__xludf.DUMMYFUNCTION("""COMPUTED_VALUE"""),847.32)</f>
        <v>847.32</v>
      </c>
      <c r="J213" s="2">
        <f>IFERROR(__xludf.DUMMYFUNCTION("""COMPUTED_VALUE"""),45597.66666666667)</f>
        <v>45597.66667</v>
      </c>
      <c r="K213" s="1">
        <f>IFERROR(__xludf.DUMMYFUNCTION("""COMPUTED_VALUE"""),854.11)</f>
        <v>854.11</v>
      </c>
      <c r="M213" s="2">
        <f>IFERROR(__xludf.DUMMYFUNCTION("""COMPUTED_VALUE"""),45597.66666666667)</f>
        <v>45597.66667</v>
      </c>
      <c r="N213" s="1">
        <f>IFERROR(__xludf.DUMMYFUNCTION("""COMPUTED_VALUE"""),7552804.0)</f>
        <v>7552804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IFERROR(__xludf.DUMMYFUNCTION("""COMPUTED_VALUE"""),854.11)</f>
        <v>854.11</v>
      </c>
      <c r="D214" s="2">
        <f>IFERROR(__xludf.DUMMYFUNCTION("""COMPUTED_VALUE"""),45600.66666666667)</f>
        <v>45600.66667</v>
      </c>
      <c r="E214" s="1">
        <f>IFERROR(__xludf.DUMMYFUNCTION("""COMPUTED_VALUE"""),854.94)</f>
        <v>854.94</v>
      </c>
      <c r="G214" s="2">
        <f>IFERROR(__xludf.DUMMYFUNCTION("""COMPUTED_VALUE"""),45600.66666666667)</f>
        <v>45600.66667</v>
      </c>
      <c r="H214" s="1">
        <f>IFERROR(__xludf.DUMMYFUNCTION("""COMPUTED_VALUE"""),843.77)</f>
        <v>843.77</v>
      </c>
      <c r="J214" s="2">
        <f>IFERROR(__xludf.DUMMYFUNCTION("""COMPUTED_VALUE"""),45600.66666666667)</f>
        <v>45600.66667</v>
      </c>
      <c r="K214" s="1">
        <f>IFERROR(__xludf.DUMMYFUNCTION("""COMPUTED_VALUE"""),846.54)</f>
        <v>846.54</v>
      </c>
      <c r="M214" s="2">
        <f>IFERROR(__xludf.DUMMYFUNCTION("""COMPUTED_VALUE"""),45600.66666666667)</f>
        <v>45600.66667</v>
      </c>
      <c r="N214" s="1">
        <f>IFERROR(__xludf.DUMMYFUNCTION("""COMPUTED_VALUE"""),7672357.0)</f>
        <v>7672357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IFERROR(__xludf.DUMMYFUNCTION("""COMPUTED_VALUE"""),846.54)</f>
        <v>846.54</v>
      </c>
      <c r="D215" s="2">
        <f>IFERROR(__xludf.DUMMYFUNCTION("""COMPUTED_VALUE"""),45601.66666666667)</f>
        <v>45601.66667</v>
      </c>
      <c r="E215" s="1">
        <f>IFERROR(__xludf.DUMMYFUNCTION("""COMPUTED_VALUE"""),862.43)</f>
        <v>862.43</v>
      </c>
      <c r="G215" s="2">
        <f>IFERROR(__xludf.DUMMYFUNCTION("""COMPUTED_VALUE"""),45601.66666666667)</f>
        <v>45601.66667</v>
      </c>
      <c r="H215" s="1">
        <f>IFERROR(__xludf.DUMMYFUNCTION("""COMPUTED_VALUE"""),842.69)</f>
        <v>842.69</v>
      </c>
      <c r="J215" s="2">
        <f>IFERROR(__xludf.DUMMYFUNCTION("""COMPUTED_VALUE"""),45601.66666666667)</f>
        <v>45601.66667</v>
      </c>
      <c r="K215" s="1">
        <f>IFERROR(__xludf.DUMMYFUNCTION("""COMPUTED_VALUE"""),851.41)</f>
        <v>851.41</v>
      </c>
      <c r="M215" s="2">
        <f>IFERROR(__xludf.DUMMYFUNCTION("""COMPUTED_VALUE"""),45601.66666666667)</f>
        <v>45601.66667</v>
      </c>
      <c r="N215" s="1">
        <f>IFERROR(__xludf.DUMMYFUNCTION("""COMPUTED_VALUE"""),1.1317074E7)</f>
        <v>11317074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IFERROR(__xludf.DUMMYFUNCTION("""COMPUTED_VALUE"""),869.78)</f>
        <v>869.78</v>
      </c>
      <c r="D216" s="2">
        <f>IFERROR(__xludf.DUMMYFUNCTION("""COMPUTED_VALUE"""),45602.66666666667)</f>
        <v>45602.66667</v>
      </c>
      <c r="E216" s="1">
        <f>IFERROR(__xludf.DUMMYFUNCTION("""COMPUTED_VALUE"""),889.26)</f>
        <v>889.26</v>
      </c>
      <c r="G216" s="2">
        <f>IFERROR(__xludf.DUMMYFUNCTION("""COMPUTED_VALUE"""),45602.66666666667)</f>
        <v>45602.66667</v>
      </c>
      <c r="H216" s="1">
        <f>IFERROR(__xludf.DUMMYFUNCTION("""COMPUTED_VALUE"""),863.04)</f>
        <v>863.04</v>
      </c>
      <c r="J216" s="2">
        <f>IFERROR(__xludf.DUMMYFUNCTION("""COMPUTED_VALUE"""),45602.66666666667)</f>
        <v>45602.66667</v>
      </c>
      <c r="K216" s="1">
        <f>IFERROR(__xludf.DUMMYFUNCTION("""COMPUTED_VALUE"""),888.82)</f>
        <v>888.82</v>
      </c>
      <c r="M216" s="2">
        <f>IFERROR(__xludf.DUMMYFUNCTION("""COMPUTED_VALUE"""),45602.66666666667)</f>
        <v>45602.66667</v>
      </c>
      <c r="N216" s="1">
        <f>IFERROR(__xludf.DUMMYFUNCTION("""COMPUTED_VALUE"""),1.0954571E7)</f>
        <v>10954571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IFERROR(__xludf.DUMMYFUNCTION("""COMPUTED_VALUE"""),889.04)</f>
        <v>889.04</v>
      </c>
      <c r="D217" s="2">
        <f>IFERROR(__xludf.DUMMYFUNCTION("""COMPUTED_VALUE"""),45603.66666666667)</f>
        <v>45603.66667</v>
      </c>
      <c r="E217" s="1">
        <f>IFERROR(__xludf.DUMMYFUNCTION("""COMPUTED_VALUE"""),894.26)</f>
        <v>894.26</v>
      </c>
      <c r="G217" s="2">
        <f>IFERROR(__xludf.DUMMYFUNCTION("""COMPUTED_VALUE"""),45603.66666666667)</f>
        <v>45603.66667</v>
      </c>
      <c r="H217" s="1">
        <f>IFERROR(__xludf.DUMMYFUNCTION("""COMPUTED_VALUE"""),886.04)</f>
        <v>886.04</v>
      </c>
      <c r="J217" s="2">
        <f>IFERROR(__xludf.DUMMYFUNCTION("""COMPUTED_VALUE"""),45603.66666666667)</f>
        <v>45603.66667</v>
      </c>
      <c r="K217" s="1">
        <f>IFERROR(__xludf.DUMMYFUNCTION("""COMPUTED_VALUE"""),889.86)</f>
        <v>889.86</v>
      </c>
      <c r="M217" s="2">
        <f>IFERROR(__xludf.DUMMYFUNCTION("""COMPUTED_VALUE"""),45603.66666666667)</f>
        <v>45603.66667</v>
      </c>
      <c r="N217" s="1">
        <f>IFERROR(__xludf.DUMMYFUNCTION("""COMPUTED_VALUE"""),9279607.0)</f>
        <v>9279607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IFERROR(__xludf.DUMMYFUNCTION("""COMPUTED_VALUE"""),890.72)</f>
        <v>890.72</v>
      </c>
      <c r="D218" s="2">
        <f>IFERROR(__xludf.DUMMYFUNCTION("""COMPUTED_VALUE"""),45604.66666666667)</f>
        <v>45604.66667</v>
      </c>
      <c r="E218" s="1">
        <f>IFERROR(__xludf.DUMMYFUNCTION("""COMPUTED_VALUE"""),900.16)</f>
        <v>900.16</v>
      </c>
      <c r="G218" s="2">
        <f>IFERROR(__xludf.DUMMYFUNCTION("""COMPUTED_VALUE"""),45604.66666666667)</f>
        <v>45604.66667</v>
      </c>
      <c r="H218" s="1">
        <f>IFERROR(__xludf.DUMMYFUNCTION("""COMPUTED_VALUE"""),887.72)</f>
        <v>887.72</v>
      </c>
      <c r="J218" s="2">
        <f>IFERROR(__xludf.DUMMYFUNCTION("""COMPUTED_VALUE"""),45604.66666666667)</f>
        <v>45604.66667</v>
      </c>
      <c r="K218" s="1">
        <f>IFERROR(__xludf.DUMMYFUNCTION("""COMPUTED_VALUE"""),898.12)</f>
        <v>898.12</v>
      </c>
      <c r="M218" s="2">
        <f>IFERROR(__xludf.DUMMYFUNCTION("""COMPUTED_VALUE"""),45604.66666666667)</f>
        <v>45604.66667</v>
      </c>
      <c r="N218" s="1">
        <f>IFERROR(__xludf.DUMMYFUNCTION("""COMPUTED_VALUE"""),9159030.0)</f>
        <v>9159030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IFERROR(__xludf.DUMMYFUNCTION("""COMPUTED_VALUE"""),897.33)</f>
        <v>897.33</v>
      </c>
      <c r="D219" s="2">
        <f>IFERROR(__xludf.DUMMYFUNCTION("""COMPUTED_VALUE"""),45607.66666666667)</f>
        <v>45607.66667</v>
      </c>
      <c r="E219" s="1">
        <f>IFERROR(__xludf.DUMMYFUNCTION("""COMPUTED_VALUE"""),913.94)</f>
        <v>913.94</v>
      </c>
      <c r="G219" s="2">
        <f>IFERROR(__xludf.DUMMYFUNCTION("""COMPUTED_VALUE"""),45607.66666666667)</f>
        <v>45607.66667</v>
      </c>
      <c r="H219" s="1">
        <f>IFERROR(__xludf.DUMMYFUNCTION("""COMPUTED_VALUE"""),897.33)</f>
        <v>897.33</v>
      </c>
      <c r="J219" s="2">
        <f>IFERROR(__xludf.DUMMYFUNCTION("""COMPUTED_VALUE"""),45607.66666666667)</f>
        <v>45607.66667</v>
      </c>
      <c r="K219" s="1">
        <f>IFERROR(__xludf.DUMMYFUNCTION("""COMPUTED_VALUE"""),910.58)</f>
        <v>910.58</v>
      </c>
      <c r="M219" s="2">
        <f>IFERROR(__xludf.DUMMYFUNCTION("""COMPUTED_VALUE"""),45607.66666666667)</f>
        <v>45607.66667</v>
      </c>
      <c r="N219" s="1">
        <f>IFERROR(__xludf.DUMMYFUNCTION("""COMPUTED_VALUE"""),1.1089031E7)</f>
        <v>11089031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IFERROR(__xludf.DUMMYFUNCTION("""COMPUTED_VALUE"""),950.41)</f>
        <v>950.41</v>
      </c>
      <c r="D220" s="2">
        <f>IFERROR(__xludf.DUMMYFUNCTION("""COMPUTED_VALUE"""),45608.66666666667)</f>
        <v>45608.66667</v>
      </c>
      <c r="E220" s="1">
        <f>IFERROR(__xludf.DUMMYFUNCTION("""COMPUTED_VALUE"""),952.36)</f>
        <v>952.36</v>
      </c>
      <c r="G220" s="2">
        <f>IFERROR(__xludf.DUMMYFUNCTION("""COMPUTED_VALUE"""),45608.66666666667)</f>
        <v>45608.66667</v>
      </c>
      <c r="H220" s="1">
        <f>IFERROR(__xludf.DUMMYFUNCTION("""COMPUTED_VALUE"""),912.67)</f>
        <v>912.67</v>
      </c>
      <c r="J220" s="2">
        <f>IFERROR(__xludf.DUMMYFUNCTION("""COMPUTED_VALUE"""),45608.66666666667)</f>
        <v>45608.66667</v>
      </c>
      <c r="K220" s="1">
        <f>IFERROR(__xludf.DUMMYFUNCTION("""COMPUTED_VALUE"""),927.95)</f>
        <v>927.95</v>
      </c>
      <c r="M220" s="2">
        <f>IFERROR(__xludf.DUMMYFUNCTION("""COMPUTED_VALUE"""),45608.66666666667)</f>
        <v>45608.66667</v>
      </c>
      <c r="N220" s="1">
        <f>IFERROR(__xludf.DUMMYFUNCTION("""COMPUTED_VALUE"""),1.4226729E7)</f>
        <v>14226729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IFERROR(__xludf.DUMMYFUNCTION("""COMPUTED_VALUE"""),930.94)</f>
        <v>930.94</v>
      </c>
      <c r="D221" s="2">
        <f>IFERROR(__xludf.DUMMYFUNCTION("""COMPUTED_VALUE"""),45609.66666666667)</f>
        <v>45609.66667</v>
      </c>
      <c r="E221" s="1">
        <f>IFERROR(__xludf.DUMMYFUNCTION("""COMPUTED_VALUE"""),937.28)</f>
        <v>937.28</v>
      </c>
      <c r="G221" s="2">
        <f>IFERROR(__xludf.DUMMYFUNCTION("""COMPUTED_VALUE"""),45609.66666666667)</f>
        <v>45609.66667</v>
      </c>
      <c r="H221" s="1">
        <f>IFERROR(__xludf.DUMMYFUNCTION("""COMPUTED_VALUE"""),925.54)</f>
        <v>925.54</v>
      </c>
      <c r="J221" s="2">
        <f>IFERROR(__xludf.DUMMYFUNCTION("""COMPUTED_VALUE"""),45609.66666666667)</f>
        <v>45609.66667</v>
      </c>
      <c r="K221" s="1">
        <f>IFERROR(__xludf.DUMMYFUNCTION("""COMPUTED_VALUE"""),928.18)</f>
        <v>928.18</v>
      </c>
      <c r="M221" s="2">
        <f>IFERROR(__xludf.DUMMYFUNCTION("""COMPUTED_VALUE"""),45609.66666666667)</f>
        <v>45609.66667</v>
      </c>
      <c r="N221" s="1">
        <f>IFERROR(__xludf.DUMMYFUNCTION("""COMPUTED_VALUE"""),8206438.0)</f>
        <v>8206438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IFERROR(__xludf.DUMMYFUNCTION("""COMPUTED_VALUE"""),928.2)</f>
        <v>928.2</v>
      </c>
      <c r="D222" s="2">
        <f>IFERROR(__xludf.DUMMYFUNCTION("""COMPUTED_VALUE"""),45610.66666666667)</f>
        <v>45610.66667</v>
      </c>
      <c r="E222" s="1">
        <f>IFERROR(__xludf.DUMMYFUNCTION("""COMPUTED_VALUE"""),934.12)</f>
        <v>934.12</v>
      </c>
      <c r="G222" s="2">
        <f>IFERROR(__xludf.DUMMYFUNCTION("""COMPUTED_VALUE"""),45610.66666666667)</f>
        <v>45610.66667</v>
      </c>
      <c r="H222" s="1">
        <f>IFERROR(__xludf.DUMMYFUNCTION("""COMPUTED_VALUE"""),923.14)</f>
        <v>923.14</v>
      </c>
      <c r="J222" s="2">
        <f>IFERROR(__xludf.DUMMYFUNCTION("""COMPUTED_VALUE"""),45610.66666666667)</f>
        <v>45610.66667</v>
      </c>
      <c r="K222" s="1">
        <f>IFERROR(__xludf.DUMMYFUNCTION("""COMPUTED_VALUE"""),923.69)</f>
        <v>923.69</v>
      </c>
      <c r="M222" s="2">
        <f>IFERROR(__xludf.DUMMYFUNCTION("""COMPUTED_VALUE"""),45610.66666666667)</f>
        <v>45610.66667</v>
      </c>
      <c r="N222" s="1">
        <f>IFERROR(__xludf.DUMMYFUNCTION("""COMPUTED_VALUE"""),6120751.0)</f>
        <v>6120751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IFERROR(__xludf.DUMMYFUNCTION("""COMPUTED_VALUE"""),913.83)</f>
        <v>913.83</v>
      </c>
      <c r="D223" s="2">
        <f>IFERROR(__xludf.DUMMYFUNCTION("""COMPUTED_VALUE"""),45611.66666666667)</f>
        <v>45611.66667</v>
      </c>
      <c r="E223" s="1">
        <f>IFERROR(__xludf.DUMMYFUNCTION("""COMPUTED_VALUE"""),922.41)</f>
        <v>922.41</v>
      </c>
      <c r="G223" s="2">
        <f>IFERROR(__xludf.DUMMYFUNCTION("""COMPUTED_VALUE"""),45611.66666666667)</f>
        <v>45611.66667</v>
      </c>
      <c r="H223" s="1">
        <f>IFERROR(__xludf.DUMMYFUNCTION("""COMPUTED_VALUE"""),912.55)</f>
        <v>912.55</v>
      </c>
      <c r="J223" s="2">
        <f>IFERROR(__xludf.DUMMYFUNCTION("""COMPUTED_VALUE"""),45611.66666666667)</f>
        <v>45611.66667</v>
      </c>
      <c r="K223" s="1">
        <f>IFERROR(__xludf.DUMMYFUNCTION("""COMPUTED_VALUE"""),913.39)</f>
        <v>913.39</v>
      </c>
      <c r="M223" s="2">
        <f>IFERROR(__xludf.DUMMYFUNCTION("""COMPUTED_VALUE"""),45611.66666666667)</f>
        <v>45611.66667</v>
      </c>
      <c r="N223" s="1">
        <f>IFERROR(__xludf.DUMMYFUNCTION("""COMPUTED_VALUE"""),5636143.0)</f>
        <v>5636143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IFERROR(__xludf.DUMMYFUNCTION("""COMPUTED_VALUE"""),914.72)</f>
        <v>914.72</v>
      </c>
      <c r="D224" s="2">
        <f>IFERROR(__xludf.DUMMYFUNCTION("""COMPUTED_VALUE"""),45614.66666666667)</f>
        <v>45614.66667</v>
      </c>
      <c r="E224" s="1">
        <f>IFERROR(__xludf.DUMMYFUNCTION("""COMPUTED_VALUE"""),917.23)</f>
        <v>917.23</v>
      </c>
      <c r="G224" s="2">
        <f>IFERROR(__xludf.DUMMYFUNCTION("""COMPUTED_VALUE"""),45614.66666666667)</f>
        <v>45614.66667</v>
      </c>
      <c r="H224" s="1">
        <f>IFERROR(__xludf.DUMMYFUNCTION("""COMPUTED_VALUE"""),910.77)</f>
        <v>910.77</v>
      </c>
      <c r="J224" s="2">
        <f>IFERROR(__xludf.DUMMYFUNCTION("""COMPUTED_VALUE"""),45614.66666666667)</f>
        <v>45614.66667</v>
      </c>
      <c r="K224" s="1">
        <f>IFERROR(__xludf.DUMMYFUNCTION("""COMPUTED_VALUE"""),913.88)</f>
        <v>913.88</v>
      </c>
      <c r="M224" s="2">
        <f>IFERROR(__xludf.DUMMYFUNCTION("""COMPUTED_VALUE"""),45614.66666666667)</f>
        <v>45614.66667</v>
      </c>
      <c r="N224" s="1">
        <f>IFERROR(__xludf.DUMMYFUNCTION("""COMPUTED_VALUE"""),5878799.0)</f>
        <v>5878799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IFERROR(__xludf.DUMMYFUNCTION("""COMPUTED_VALUE"""),907.56)</f>
        <v>907.56</v>
      </c>
      <c r="D225" s="2">
        <f>IFERROR(__xludf.DUMMYFUNCTION("""COMPUTED_VALUE"""),45615.66666666667)</f>
        <v>45615.66667</v>
      </c>
      <c r="E225" s="1">
        <f>IFERROR(__xludf.DUMMYFUNCTION("""COMPUTED_VALUE"""),911.05)</f>
        <v>911.05</v>
      </c>
      <c r="G225" s="2">
        <f>IFERROR(__xludf.DUMMYFUNCTION("""COMPUTED_VALUE"""),45615.66666666667)</f>
        <v>45615.66667</v>
      </c>
      <c r="H225" s="1">
        <f>IFERROR(__xludf.DUMMYFUNCTION("""COMPUTED_VALUE"""),903.63)</f>
        <v>903.63</v>
      </c>
      <c r="J225" s="2">
        <f>IFERROR(__xludf.DUMMYFUNCTION("""COMPUTED_VALUE"""),45615.66666666667)</f>
        <v>45615.66667</v>
      </c>
      <c r="K225" s="1">
        <f>IFERROR(__xludf.DUMMYFUNCTION("""COMPUTED_VALUE"""),907.62)</f>
        <v>907.62</v>
      </c>
      <c r="M225" s="2">
        <f>IFERROR(__xludf.DUMMYFUNCTION("""COMPUTED_VALUE"""),45615.66666666667)</f>
        <v>45615.66667</v>
      </c>
      <c r="N225" s="1">
        <f>IFERROR(__xludf.DUMMYFUNCTION("""COMPUTED_VALUE"""),6296862.0)</f>
        <v>6296862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IFERROR(__xludf.DUMMYFUNCTION("""COMPUTED_VALUE"""),905.03)</f>
        <v>905.03</v>
      </c>
      <c r="D226" s="2">
        <f>IFERROR(__xludf.DUMMYFUNCTION("""COMPUTED_VALUE"""),45616.66666666667)</f>
        <v>45616.66667</v>
      </c>
      <c r="E226" s="1">
        <f>IFERROR(__xludf.DUMMYFUNCTION("""COMPUTED_VALUE"""),908.53)</f>
        <v>908.53</v>
      </c>
      <c r="G226" s="2">
        <f>IFERROR(__xludf.DUMMYFUNCTION("""COMPUTED_VALUE"""),45616.66666666667)</f>
        <v>45616.66667</v>
      </c>
      <c r="H226" s="1">
        <f>IFERROR(__xludf.DUMMYFUNCTION("""COMPUTED_VALUE"""),898.61)</f>
        <v>898.61</v>
      </c>
      <c r="J226" s="2">
        <f>IFERROR(__xludf.DUMMYFUNCTION("""COMPUTED_VALUE"""),45616.66666666667)</f>
        <v>45616.66667</v>
      </c>
      <c r="K226" s="1">
        <f>IFERROR(__xludf.DUMMYFUNCTION("""COMPUTED_VALUE"""),902.69)</f>
        <v>902.69</v>
      </c>
      <c r="M226" s="2">
        <f>IFERROR(__xludf.DUMMYFUNCTION("""COMPUTED_VALUE"""),45616.66666666667)</f>
        <v>45616.66667</v>
      </c>
      <c r="N226" s="1">
        <f>IFERROR(__xludf.DUMMYFUNCTION("""COMPUTED_VALUE"""),6333016.0)</f>
        <v>6333016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IFERROR(__xludf.DUMMYFUNCTION("""COMPUTED_VALUE"""),906.28)</f>
        <v>906.28</v>
      </c>
      <c r="D227" s="2">
        <f>IFERROR(__xludf.DUMMYFUNCTION("""COMPUTED_VALUE"""),45617.66666666667)</f>
        <v>45617.66667</v>
      </c>
      <c r="E227" s="1">
        <f>IFERROR(__xludf.DUMMYFUNCTION("""COMPUTED_VALUE"""),907.62)</f>
        <v>907.62</v>
      </c>
      <c r="G227" s="2">
        <f>IFERROR(__xludf.DUMMYFUNCTION("""COMPUTED_VALUE"""),45617.66666666667)</f>
        <v>45617.66667</v>
      </c>
      <c r="H227" s="1">
        <f>IFERROR(__xludf.DUMMYFUNCTION("""COMPUTED_VALUE"""),896.84)</f>
        <v>896.84</v>
      </c>
      <c r="J227" s="2">
        <f>IFERROR(__xludf.DUMMYFUNCTION("""COMPUTED_VALUE"""),45617.66666666667)</f>
        <v>45617.66667</v>
      </c>
      <c r="K227" s="1">
        <f>IFERROR(__xludf.DUMMYFUNCTION("""COMPUTED_VALUE"""),899.95)</f>
        <v>899.95</v>
      </c>
      <c r="M227" s="2">
        <f>IFERROR(__xludf.DUMMYFUNCTION("""COMPUTED_VALUE"""),45617.66666666667)</f>
        <v>45617.66667</v>
      </c>
      <c r="N227" s="1">
        <f>IFERROR(__xludf.DUMMYFUNCTION("""COMPUTED_VALUE"""),8173014.0)</f>
        <v>8173014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IFERROR(__xludf.DUMMYFUNCTION("""COMPUTED_VALUE"""),899.95)</f>
        <v>899.95</v>
      </c>
      <c r="D228" s="2">
        <f>IFERROR(__xludf.DUMMYFUNCTION("""COMPUTED_VALUE"""),45618.66666666667)</f>
        <v>45618.66667</v>
      </c>
      <c r="E228" s="1">
        <f>IFERROR(__xludf.DUMMYFUNCTION("""COMPUTED_VALUE"""),911.83)</f>
        <v>911.83</v>
      </c>
      <c r="G228" s="2">
        <f>IFERROR(__xludf.DUMMYFUNCTION("""COMPUTED_VALUE"""),45618.66666666667)</f>
        <v>45618.66667</v>
      </c>
      <c r="H228" s="1">
        <f>IFERROR(__xludf.DUMMYFUNCTION("""COMPUTED_VALUE"""),899.95)</f>
        <v>899.95</v>
      </c>
      <c r="J228" s="2">
        <f>IFERROR(__xludf.DUMMYFUNCTION("""COMPUTED_VALUE"""),45618.66666666667)</f>
        <v>45618.66667</v>
      </c>
      <c r="K228" s="1">
        <f>IFERROR(__xludf.DUMMYFUNCTION("""COMPUTED_VALUE"""),910.6)</f>
        <v>910.6</v>
      </c>
      <c r="M228" s="2">
        <f>IFERROR(__xludf.DUMMYFUNCTION("""COMPUTED_VALUE"""),45618.66666666667)</f>
        <v>45618.66667</v>
      </c>
      <c r="N228" s="1">
        <f>IFERROR(__xludf.DUMMYFUNCTION("""COMPUTED_VALUE"""),6787297.0)</f>
        <v>6787297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IFERROR(__xludf.DUMMYFUNCTION("""COMPUTED_VALUE"""),910.6)</f>
        <v>910.6</v>
      </c>
      <c r="D229" s="2">
        <f>IFERROR(__xludf.DUMMYFUNCTION("""COMPUTED_VALUE"""),45621.66666666667)</f>
        <v>45621.66667</v>
      </c>
      <c r="E229" s="1">
        <f>IFERROR(__xludf.DUMMYFUNCTION("""COMPUTED_VALUE"""),922.17)</f>
        <v>922.17</v>
      </c>
      <c r="G229" s="2">
        <f>IFERROR(__xludf.DUMMYFUNCTION("""COMPUTED_VALUE"""),45621.66666666667)</f>
        <v>45621.66667</v>
      </c>
      <c r="H229" s="1">
        <f>IFERROR(__xludf.DUMMYFUNCTION("""COMPUTED_VALUE"""),910.34)</f>
        <v>910.34</v>
      </c>
      <c r="J229" s="2">
        <f>IFERROR(__xludf.DUMMYFUNCTION("""COMPUTED_VALUE"""),45621.66666666667)</f>
        <v>45621.66667</v>
      </c>
      <c r="K229" s="1">
        <f>IFERROR(__xludf.DUMMYFUNCTION("""COMPUTED_VALUE"""),918.95)</f>
        <v>918.95</v>
      </c>
      <c r="M229" s="2">
        <f>IFERROR(__xludf.DUMMYFUNCTION("""COMPUTED_VALUE"""),45621.66666666667)</f>
        <v>45621.66667</v>
      </c>
      <c r="N229" s="1">
        <f>IFERROR(__xludf.DUMMYFUNCTION("""COMPUTED_VALUE"""),8908292.0)</f>
        <v>8908292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IFERROR(__xludf.DUMMYFUNCTION("""COMPUTED_VALUE"""),922.18)</f>
        <v>922.18</v>
      </c>
      <c r="D230" s="2">
        <f>IFERROR(__xludf.DUMMYFUNCTION("""COMPUTED_VALUE"""),45622.66666666667)</f>
        <v>45622.66667</v>
      </c>
      <c r="E230" s="1">
        <f>IFERROR(__xludf.DUMMYFUNCTION("""COMPUTED_VALUE"""),927.06)</f>
        <v>927.06</v>
      </c>
      <c r="G230" s="2">
        <f>IFERROR(__xludf.DUMMYFUNCTION("""COMPUTED_VALUE"""),45622.66666666667)</f>
        <v>45622.66667</v>
      </c>
      <c r="H230" s="1">
        <f>IFERROR(__xludf.DUMMYFUNCTION("""COMPUTED_VALUE"""),916.01)</f>
        <v>916.01</v>
      </c>
      <c r="J230" s="2">
        <f>IFERROR(__xludf.DUMMYFUNCTION("""COMPUTED_VALUE"""),45622.66666666667)</f>
        <v>45622.66667</v>
      </c>
      <c r="K230" s="1">
        <f>IFERROR(__xludf.DUMMYFUNCTION("""COMPUTED_VALUE"""),924.39)</f>
        <v>924.39</v>
      </c>
      <c r="M230" s="2">
        <f>IFERROR(__xludf.DUMMYFUNCTION("""COMPUTED_VALUE"""),45622.66666666667)</f>
        <v>45622.66667</v>
      </c>
      <c r="N230" s="1">
        <f>IFERROR(__xludf.DUMMYFUNCTION("""COMPUTED_VALUE"""),7282448.0)</f>
        <v>7282448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IFERROR(__xludf.DUMMYFUNCTION("""COMPUTED_VALUE"""),924.39)</f>
        <v>924.39</v>
      </c>
      <c r="D231" s="2">
        <f>IFERROR(__xludf.DUMMYFUNCTION("""COMPUTED_VALUE"""),45623.66666666667)</f>
        <v>45623.66667</v>
      </c>
      <c r="E231" s="1">
        <f>IFERROR(__xludf.DUMMYFUNCTION("""COMPUTED_VALUE"""),937.19)</f>
        <v>937.19</v>
      </c>
      <c r="G231" s="2">
        <f>IFERROR(__xludf.DUMMYFUNCTION("""COMPUTED_VALUE"""),45623.66666666667)</f>
        <v>45623.66667</v>
      </c>
      <c r="H231" s="1">
        <f>IFERROR(__xludf.DUMMYFUNCTION("""COMPUTED_VALUE"""),920.7)</f>
        <v>920.7</v>
      </c>
      <c r="J231" s="2">
        <f>IFERROR(__xludf.DUMMYFUNCTION("""COMPUTED_VALUE"""),45623.66666666667)</f>
        <v>45623.66667</v>
      </c>
      <c r="K231" s="1">
        <f>IFERROR(__xludf.DUMMYFUNCTION("""COMPUTED_VALUE"""),921.27)</f>
        <v>921.27</v>
      </c>
      <c r="M231" s="2">
        <f>IFERROR(__xludf.DUMMYFUNCTION("""COMPUTED_VALUE"""),45623.66666666667)</f>
        <v>45623.66667</v>
      </c>
      <c r="N231" s="1">
        <f>IFERROR(__xludf.DUMMYFUNCTION("""COMPUTED_VALUE"""),5447370.0)</f>
        <v>5447370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IFERROR(__xludf.DUMMYFUNCTION("""COMPUTED_VALUE"""),921.86)</f>
        <v>921.86</v>
      </c>
      <c r="D232" s="2">
        <f>IFERROR(__xludf.DUMMYFUNCTION("""COMPUTED_VALUE"""),45625.54166666667)</f>
        <v>45625.54167</v>
      </c>
      <c r="E232" s="1">
        <f>IFERROR(__xludf.DUMMYFUNCTION("""COMPUTED_VALUE"""),933.6)</f>
        <v>933.6</v>
      </c>
      <c r="G232" s="2">
        <f>IFERROR(__xludf.DUMMYFUNCTION("""COMPUTED_VALUE"""),45625.54166666667)</f>
        <v>45625.54167</v>
      </c>
      <c r="H232" s="1">
        <f>IFERROR(__xludf.DUMMYFUNCTION("""COMPUTED_VALUE"""),921.86)</f>
        <v>921.86</v>
      </c>
      <c r="J232" s="2">
        <f>IFERROR(__xludf.DUMMYFUNCTION("""COMPUTED_VALUE"""),45625.54166666667)</f>
        <v>45625.54167</v>
      </c>
      <c r="K232" s="1">
        <f>IFERROR(__xludf.DUMMYFUNCTION("""COMPUTED_VALUE"""),932.54)</f>
        <v>932.54</v>
      </c>
      <c r="M232" s="2">
        <f>IFERROR(__xludf.DUMMYFUNCTION("""COMPUTED_VALUE"""),45625.54166666667)</f>
        <v>45625.54167</v>
      </c>
      <c r="N232" s="1">
        <f>IFERROR(__xludf.DUMMYFUNCTION("""COMPUTED_VALUE"""),3535747.0)</f>
        <v>3535747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IFERROR(__xludf.DUMMYFUNCTION("""COMPUTED_VALUE"""),932.54)</f>
        <v>932.54</v>
      </c>
      <c r="D233" s="2">
        <f>IFERROR(__xludf.DUMMYFUNCTION("""COMPUTED_VALUE"""),45628.66666666667)</f>
        <v>45628.66667</v>
      </c>
      <c r="E233" s="1">
        <f>IFERROR(__xludf.DUMMYFUNCTION("""COMPUTED_VALUE"""),934.36)</f>
        <v>934.36</v>
      </c>
      <c r="G233" s="2">
        <f>IFERROR(__xludf.DUMMYFUNCTION("""COMPUTED_VALUE"""),45628.66666666667)</f>
        <v>45628.66667</v>
      </c>
      <c r="H233" s="1">
        <f>IFERROR(__xludf.DUMMYFUNCTION("""COMPUTED_VALUE"""),922.08)</f>
        <v>922.08</v>
      </c>
      <c r="J233" s="2">
        <f>IFERROR(__xludf.DUMMYFUNCTION("""COMPUTED_VALUE"""),45628.66666666667)</f>
        <v>45628.66667</v>
      </c>
      <c r="K233" s="1">
        <f>IFERROR(__xludf.DUMMYFUNCTION("""COMPUTED_VALUE"""),923.04)</f>
        <v>923.04</v>
      </c>
      <c r="M233" s="2">
        <f>IFERROR(__xludf.DUMMYFUNCTION("""COMPUTED_VALUE"""),45628.66666666667)</f>
        <v>45628.66667</v>
      </c>
      <c r="N233" s="1">
        <f>IFERROR(__xludf.DUMMYFUNCTION("""COMPUTED_VALUE"""),6209020.0)</f>
        <v>6209020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IFERROR(__xludf.DUMMYFUNCTION("""COMPUTED_VALUE"""),920.18)</f>
        <v>920.18</v>
      </c>
      <c r="D234" s="2">
        <f>IFERROR(__xludf.DUMMYFUNCTION("""COMPUTED_VALUE"""),45629.66666666667)</f>
        <v>45629.66667</v>
      </c>
      <c r="E234" s="1">
        <f>IFERROR(__xludf.DUMMYFUNCTION("""COMPUTED_VALUE"""),920.18)</f>
        <v>920.18</v>
      </c>
      <c r="G234" s="2">
        <f>IFERROR(__xludf.DUMMYFUNCTION("""COMPUTED_VALUE"""),45629.66666666667)</f>
        <v>45629.66667</v>
      </c>
      <c r="H234" s="1">
        <f>IFERROR(__xludf.DUMMYFUNCTION("""COMPUTED_VALUE"""),900.91)</f>
        <v>900.91</v>
      </c>
      <c r="J234" s="2">
        <f>IFERROR(__xludf.DUMMYFUNCTION("""COMPUTED_VALUE"""),45629.66666666667)</f>
        <v>45629.66667</v>
      </c>
      <c r="K234" s="1">
        <f>IFERROR(__xludf.DUMMYFUNCTION("""COMPUTED_VALUE"""),911.01)</f>
        <v>911.01</v>
      </c>
      <c r="M234" s="2">
        <f>IFERROR(__xludf.DUMMYFUNCTION("""COMPUTED_VALUE"""),45629.66666666667)</f>
        <v>45629.66667</v>
      </c>
      <c r="N234" s="1">
        <f>IFERROR(__xludf.DUMMYFUNCTION("""COMPUTED_VALUE"""),6398320.0)</f>
        <v>6398320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IFERROR(__xludf.DUMMYFUNCTION("""COMPUTED_VALUE"""),911.01)</f>
        <v>911.01</v>
      </c>
      <c r="D235" s="2">
        <f>IFERROR(__xludf.DUMMYFUNCTION("""COMPUTED_VALUE"""),45630.66666666667)</f>
        <v>45630.66667</v>
      </c>
      <c r="E235" s="1">
        <f>IFERROR(__xludf.DUMMYFUNCTION("""COMPUTED_VALUE"""),918.49)</f>
        <v>918.49</v>
      </c>
      <c r="G235" s="2">
        <f>IFERROR(__xludf.DUMMYFUNCTION("""COMPUTED_VALUE"""),45630.66666666667)</f>
        <v>45630.66667</v>
      </c>
      <c r="H235" s="1">
        <f>IFERROR(__xludf.DUMMYFUNCTION("""COMPUTED_VALUE"""),907.44)</f>
        <v>907.44</v>
      </c>
      <c r="J235" s="2">
        <f>IFERROR(__xludf.DUMMYFUNCTION("""COMPUTED_VALUE"""),45630.66666666667)</f>
        <v>45630.66667</v>
      </c>
      <c r="K235" s="1">
        <f>IFERROR(__xludf.DUMMYFUNCTION("""COMPUTED_VALUE"""),917.06)</f>
        <v>917.06</v>
      </c>
      <c r="M235" s="2">
        <f>IFERROR(__xludf.DUMMYFUNCTION("""COMPUTED_VALUE"""),45630.66666666667)</f>
        <v>45630.66667</v>
      </c>
      <c r="N235" s="1">
        <f>IFERROR(__xludf.DUMMYFUNCTION("""COMPUTED_VALUE"""),5156373.0)</f>
        <v>5156373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IFERROR(__xludf.DUMMYFUNCTION("""COMPUTED_VALUE"""),917.02)</f>
        <v>917.02</v>
      </c>
      <c r="D236" s="2">
        <f>IFERROR(__xludf.DUMMYFUNCTION("""COMPUTED_VALUE"""),45631.66666666667)</f>
        <v>45631.66667</v>
      </c>
      <c r="E236" s="1">
        <f>IFERROR(__xludf.DUMMYFUNCTION("""COMPUTED_VALUE"""),924.46)</f>
        <v>924.46</v>
      </c>
      <c r="G236" s="2">
        <f>IFERROR(__xludf.DUMMYFUNCTION("""COMPUTED_VALUE"""),45631.66666666667)</f>
        <v>45631.66667</v>
      </c>
      <c r="H236" s="1">
        <f>IFERROR(__xludf.DUMMYFUNCTION("""COMPUTED_VALUE"""),909.51)</f>
        <v>909.51</v>
      </c>
      <c r="J236" s="2">
        <f>IFERROR(__xludf.DUMMYFUNCTION("""COMPUTED_VALUE"""),45631.66666666667)</f>
        <v>45631.66667</v>
      </c>
      <c r="K236" s="1">
        <f>IFERROR(__xludf.DUMMYFUNCTION("""COMPUTED_VALUE"""),914.17)</f>
        <v>914.17</v>
      </c>
      <c r="M236" s="2">
        <f>IFERROR(__xludf.DUMMYFUNCTION("""COMPUTED_VALUE"""),45631.66666666667)</f>
        <v>45631.66667</v>
      </c>
      <c r="N236" s="1">
        <f>IFERROR(__xludf.DUMMYFUNCTION("""COMPUTED_VALUE"""),9330189.0)</f>
        <v>9330189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IFERROR(__xludf.DUMMYFUNCTION("""COMPUTED_VALUE"""),914.17)</f>
        <v>914.17</v>
      </c>
      <c r="D237" s="2">
        <f>IFERROR(__xludf.DUMMYFUNCTION("""COMPUTED_VALUE"""),45632.66666666667)</f>
        <v>45632.66667</v>
      </c>
      <c r="E237" s="1">
        <f>IFERROR(__xludf.DUMMYFUNCTION("""COMPUTED_VALUE"""),919.4)</f>
        <v>919.4</v>
      </c>
      <c r="G237" s="2">
        <f>IFERROR(__xludf.DUMMYFUNCTION("""COMPUTED_VALUE"""),45632.66666666667)</f>
        <v>45632.66667</v>
      </c>
      <c r="H237" s="1">
        <f>IFERROR(__xludf.DUMMYFUNCTION("""COMPUTED_VALUE"""),910.72)</f>
        <v>910.72</v>
      </c>
      <c r="J237" s="2">
        <f>IFERROR(__xludf.DUMMYFUNCTION("""COMPUTED_VALUE"""),45632.66666666667)</f>
        <v>45632.66667</v>
      </c>
      <c r="K237" s="1">
        <f>IFERROR(__xludf.DUMMYFUNCTION("""COMPUTED_VALUE"""),913.91)</f>
        <v>913.91</v>
      </c>
      <c r="M237" s="2">
        <f>IFERROR(__xludf.DUMMYFUNCTION("""COMPUTED_VALUE"""),45632.66666666667)</f>
        <v>45632.66667</v>
      </c>
      <c r="N237" s="1">
        <f>IFERROR(__xludf.DUMMYFUNCTION("""COMPUTED_VALUE"""),5092046.0)</f>
        <v>5092046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IFERROR(__xludf.DUMMYFUNCTION("""COMPUTED_VALUE"""),915.12)</f>
        <v>915.12</v>
      </c>
      <c r="D238" s="2">
        <f>IFERROR(__xludf.DUMMYFUNCTION("""COMPUTED_VALUE"""),45635.66666666667)</f>
        <v>45635.66667</v>
      </c>
      <c r="E238" s="1">
        <f>IFERROR(__xludf.DUMMYFUNCTION("""COMPUTED_VALUE"""),918.28)</f>
        <v>918.28</v>
      </c>
      <c r="G238" s="2">
        <f>IFERROR(__xludf.DUMMYFUNCTION("""COMPUTED_VALUE"""),45635.66666666667)</f>
        <v>45635.66667</v>
      </c>
      <c r="H238" s="1">
        <f>IFERROR(__xludf.DUMMYFUNCTION("""COMPUTED_VALUE"""),906.19)</f>
        <v>906.19</v>
      </c>
      <c r="J238" s="2">
        <f>IFERROR(__xludf.DUMMYFUNCTION("""COMPUTED_VALUE"""),45635.66666666667)</f>
        <v>45635.66667</v>
      </c>
      <c r="K238" s="1">
        <f>IFERROR(__xludf.DUMMYFUNCTION("""COMPUTED_VALUE"""),906.74)</f>
        <v>906.74</v>
      </c>
      <c r="M238" s="2">
        <f>IFERROR(__xludf.DUMMYFUNCTION("""COMPUTED_VALUE"""),45635.66666666667)</f>
        <v>45635.66667</v>
      </c>
      <c r="N238" s="1">
        <f>IFERROR(__xludf.DUMMYFUNCTION("""COMPUTED_VALUE"""),5966550.0)</f>
        <v>5966550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IFERROR(__xludf.DUMMYFUNCTION("""COMPUTED_VALUE"""),903.81)</f>
        <v>903.81</v>
      </c>
      <c r="D239" s="2">
        <f>IFERROR(__xludf.DUMMYFUNCTION("""COMPUTED_VALUE"""),45636.66666666667)</f>
        <v>45636.66667</v>
      </c>
      <c r="E239" s="1">
        <f>IFERROR(__xludf.DUMMYFUNCTION("""COMPUTED_VALUE"""),915.57)</f>
        <v>915.57</v>
      </c>
      <c r="G239" s="2">
        <f>IFERROR(__xludf.DUMMYFUNCTION("""COMPUTED_VALUE"""),45636.66666666667)</f>
        <v>45636.66667</v>
      </c>
      <c r="H239" s="1">
        <f>IFERROR(__xludf.DUMMYFUNCTION("""COMPUTED_VALUE"""),897.74)</f>
        <v>897.74</v>
      </c>
      <c r="J239" s="2">
        <f>IFERROR(__xludf.DUMMYFUNCTION("""COMPUTED_VALUE"""),45636.66666666667)</f>
        <v>45636.66667</v>
      </c>
      <c r="K239" s="1">
        <f>IFERROR(__xludf.DUMMYFUNCTION("""COMPUTED_VALUE"""),913.59)</f>
        <v>913.59</v>
      </c>
      <c r="M239" s="2">
        <f>IFERROR(__xludf.DUMMYFUNCTION("""COMPUTED_VALUE"""),45636.66666666667)</f>
        <v>45636.66667</v>
      </c>
      <c r="N239" s="1">
        <f>IFERROR(__xludf.DUMMYFUNCTION("""COMPUTED_VALUE"""),6771327.0)</f>
        <v>6771327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IFERROR(__xludf.DUMMYFUNCTION("""COMPUTED_VALUE"""),914.73)</f>
        <v>914.73</v>
      </c>
      <c r="D240" s="2">
        <f>IFERROR(__xludf.DUMMYFUNCTION("""COMPUTED_VALUE"""),45637.66666666667)</f>
        <v>45637.66667</v>
      </c>
      <c r="E240" s="1">
        <f>IFERROR(__xludf.DUMMYFUNCTION("""COMPUTED_VALUE"""),928.32)</f>
        <v>928.32</v>
      </c>
      <c r="G240" s="2">
        <f>IFERROR(__xludf.DUMMYFUNCTION("""COMPUTED_VALUE"""),45637.66666666667)</f>
        <v>45637.66667</v>
      </c>
      <c r="H240" s="1">
        <f>IFERROR(__xludf.DUMMYFUNCTION("""COMPUTED_VALUE"""),910.3)</f>
        <v>910.3</v>
      </c>
      <c r="J240" s="2">
        <f>IFERROR(__xludf.DUMMYFUNCTION("""COMPUTED_VALUE"""),45637.66666666667)</f>
        <v>45637.66667</v>
      </c>
      <c r="K240" s="1">
        <f>IFERROR(__xludf.DUMMYFUNCTION("""COMPUTED_VALUE"""),913.54)</f>
        <v>913.54</v>
      </c>
      <c r="M240" s="2">
        <f>IFERROR(__xludf.DUMMYFUNCTION("""COMPUTED_VALUE"""),45637.66666666667)</f>
        <v>45637.66667</v>
      </c>
      <c r="N240" s="1">
        <f>IFERROR(__xludf.DUMMYFUNCTION("""COMPUTED_VALUE"""),8299803.0)</f>
        <v>8299803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IFERROR(__xludf.DUMMYFUNCTION("""COMPUTED_VALUE"""),913.54)</f>
        <v>913.54</v>
      </c>
      <c r="D241" s="2">
        <f>IFERROR(__xludf.DUMMYFUNCTION("""COMPUTED_VALUE"""),45638.66666666667)</f>
        <v>45638.66667</v>
      </c>
      <c r="E241" s="1">
        <f>IFERROR(__xludf.DUMMYFUNCTION("""COMPUTED_VALUE"""),917.3)</f>
        <v>917.3</v>
      </c>
      <c r="G241" s="2">
        <f>IFERROR(__xludf.DUMMYFUNCTION("""COMPUTED_VALUE"""),45638.66666666667)</f>
        <v>45638.66667</v>
      </c>
      <c r="H241" s="1">
        <f>IFERROR(__xludf.DUMMYFUNCTION("""COMPUTED_VALUE"""),907.24)</f>
        <v>907.24</v>
      </c>
      <c r="J241" s="2">
        <f>IFERROR(__xludf.DUMMYFUNCTION("""COMPUTED_VALUE"""),45638.66666666667)</f>
        <v>45638.66667</v>
      </c>
      <c r="K241" s="1">
        <f>IFERROR(__xludf.DUMMYFUNCTION("""COMPUTED_VALUE"""),909.8)</f>
        <v>909.8</v>
      </c>
      <c r="M241" s="2">
        <f>IFERROR(__xludf.DUMMYFUNCTION("""COMPUTED_VALUE"""),45638.66666666667)</f>
        <v>45638.66667</v>
      </c>
      <c r="N241" s="1">
        <f>IFERROR(__xludf.DUMMYFUNCTION("""COMPUTED_VALUE"""),5628600.0)</f>
        <v>5628600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IFERROR(__xludf.DUMMYFUNCTION("""COMPUTED_VALUE"""),905.21)</f>
        <v>905.21</v>
      </c>
      <c r="D242" s="2">
        <f>IFERROR(__xludf.DUMMYFUNCTION("""COMPUTED_VALUE"""),45639.66666666667)</f>
        <v>45639.66667</v>
      </c>
      <c r="E242" s="1">
        <f>IFERROR(__xludf.DUMMYFUNCTION("""COMPUTED_VALUE"""),913.73)</f>
        <v>913.73</v>
      </c>
      <c r="G242" s="2">
        <f>IFERROR(__xludf.DUMMYFUNCTION("""COMPUTED_VALUE"""),45639.66666666667)</f>
        <v>45639.66667</v>
      </c>
      <c r="H242" s="1">
        <f>IFERROR(__xludf.DUMMYFUNCTION("""COMPUTED_VALUE"""),905.13)</f>
        <v>905.13</v>
      </c>
      <c r="J242" s="2">
        <f>IFERROR(__xludf.DUMMYFUNCTION("""COMPUTED_VALUE"""),45639.66666666667)</f>
        <v>45639.66667</v>
      </c>
      <c r="K242" s="1">
        <f>IFERROR(__xludf.DUMMYFUNCTION("""COMPUTED_VALUE"""),909.99)</f>
        <v>909.99</v>
      </c>
      <c r="M242" s="2">
        <f>IFERROR(__xludf.DUMMYFUNCTION("""COMPUTED_VALUE"""),45639.66666666667)</f>
        <v>45639.66667</v>
      </c>
      <c r="N242" s="1">
        <f>IFERROR(__xludf.DUMMYFUNCTION("""COMPUTED_VALUE"""),4809746.0)</f>
        <v>4809746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IFERROR(__xludf.DUMMYFUNCTION("""COMPUTED_VALUE"""),909.99)</f>
        <v>909.99</v>
      </c>
      <c r="D243" s="2">
        <f>IFERROR(__xludf.DUMMYFUNCTION("""COMPUTED_VALUE"""),45642.66666666667)</f>
        <v>45642.66667</v>
      </c>
      <c r="E243" s="1">
        <f>IFERROR(__xludf.DUMMYFUNCTION("""COMPUTED_VALUE"""),936.97)</f>
        <v>936.97</v>
      </c>
      <c r="G243" s="2">
        <f>IFERROR(__xludf.DUMMYFUNCTION("""COMPUTED_VALUE"""),45642.66666666667)</f>
        <v>45642.66667</v>
      </c>
      <c r="H243" s="1">
        <f>IFERROR(__xludf.DUMMYFUNCTION("""COMPUTED_VALUE"""),909.99)</f>
        <v>909.99</v>
      </c>
      <c r="J243" s="2">
        <f>IFERROR(__xludf.DUMMYFUNCTION("""COMPUTED_VALUE"""),45642.66666666667)</f>
        <v>45642.66667</v>
      </c>
      <c r="K243" s="1">
        <f>IFERROR(__xludf.DUMMYFUNCTION("""COMPUTED_VALUE"""),931.58)</f>
        <v>931.58</v>
      </c>
      <c r="M243" s="2">
        <f>IFERROR(__xludf.DUMMYFUNCTION("""COMPUTED_VALUE"""),45642.66666666667)</f>
        <v>45642.66667</v>
      </c>
      <c r="N243" s="1">
        <f>IFERROR(__xludf.DUMMYFUNCTION("""COMPUTED_VALUE"""),1.129236E7)</f>
        <v>11292360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IFERROR(__xludf.DUMMYFUNCTION("""COMPUTED_VALUE"""),936.6)</f>
        <v>936.6</v>
      </c>
      <c r="D244" s="2">
        <f>IFERROR(__xludf.DUMMYFUNCTION("""COMPUTED_VALUE"""),45643.66666666667)</f>
        <v>45643.66667</v>
      </c>
      <c r="E244" s="1">
        <f>IFERROR(__xludf.DUMMYFUNCTION("""COMPUTED_VALUE"""),936.6)</f>
        <v>936.6</v>
      </c>
      <c r="G244" s="2">
        <f>IFERROR(__xludf.DUMMYFUNCTION("""COMPUTED_VALUE"""),45643.66666666667)</f>
        <v>45643.66667</v>
      </c>
      <c r="H244" s="1">
        <f>IFERROR(__xludf.DUMMYFUNCTION("""COMPUTED_VALUE"""),916.88)</f>
        <v>916.88</v>
      </c>
      <c r="J244" s="2">
        <f>IFERROR(__xludf.DUMMYFUNCTION("""COMPUTED_VALUE"""),45643.66666666667)</f>
        <v>45643.66667</v>
      </c>
      <c r="K244" s="1">
        <f>IFERROR(__xludf.DUMMYFUNCTION("""COMPUTED_VALUE"""),920.61)</f>
        <v>920.61</v>
      </c>
      <c r="M244" s="2">
        <f>IFERROR(__xludf.DUMMYFUNCTION("""COMPUTED_VALUE"""),45643.66666666667)</f>
        <v>45643.66667</v>
      </c>
      <c r="N244" s="1">
        <f>IFERROR(__xludf.DUMMYFUNCTION("""COMPUTED_VALUE"""),7983785.0)</f>
        <v>7983785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IFERROR(__xludf.DUMMYFUNCTION("""COMPUTED_VALUE"""),922.72)</f>
        <v>922.72</v>
      </c>
      <c r="D245" s="2">
        <f>IFERROR(__xludf.DUMMYFUNCTION("""COMPUTED_VALUE"""),45644.66666666667)</f>
        <v>45644.66667</v>
      </c>
      <c r="E245" s="1">
        <f>IFERROR(__xludf.DUMMYFUNCTION("""COMPUTED_VALUE"""),925.69)</f>
        <v>925.69</v>
      </c>
      <c r="G245" s="2">
        <f>IFERROR(__xludf.DUMMYFUNCTION("""COMPUTED_VALUE"""),45644.66666666667)</f>
        <v>45644.66667</v>
      </c>
      <c r="H245" s="1">
        <f>IFERROR(__xludf.DUMMYFUNCTION("""COMPUTED_VALUE"""),896.76)</f>
        <v>896.76</v>
      </c>
      <c r="J245" s="2">
        <f>IFERROR(__xludf.DUMMYFUNCTION("""COMPUTED_VALUE"""),45644.66666666667)</f>
        <v>45644.66667</v>
      </c>
      <c r="K245" s="1">
        <f>IFERROR(__xludf.DUMMYFUNCTION("""COMPUTED_VALUE"""),897.95)</f>
        <v>897.95</v>
      </c>
      <c r="M245" s="2">
        <f>IFERROR(__xludf.DUMMYFUNCTION("""COMPUTED_VALUE"""),45644.66666666667)</f>
        <v>45644.66667</v>
      </c>
      <c r="N245" s="1">
        <f>IFERROR(__xludf.DUMMYFUNCTION("""COMPUTED_VALUE"""),1.0169777E7)</f>
        <v>10169777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IFERROR(__xludf.DUMMYFUNCTION("""COMPUTED_VALUE"""),897.95)</f>
        <v>897.95</v>
      </c>
      <c r="D246" s="2">
        <f>IFERROR(__xludf.DUMMYFUNCTION("""COMPUTED_VALUE"""),45645.66666666667)</f>
        <v>45645.66667</v>
      </c>
      <c r="E246" s="1">
        <f>IFERROR(__xludf.DUMMYFUNCTION("""COMPUTED_VALUE"""),917.15)</f>
        <v>917.15</v>
      </c>
      <c r="G246" s="2">
        <f>IFERROR(__xludf.DUMMYFUNCTION("""COMPUTED_VALUE"""),45645.66666666667)</f>
        <v>45645.66667</v>
      </c>
      <c r="H246" s="1">
        <f>IFERROR(__xludf.DUMMYFUNCTION("""COMPUTED_VALUE"""),897.43)</f>
        <v>897.43</v>
      </c>
      <c r="J246" s="2">
        <f>IFERROR(__xludf.DUMMYFUNCTION("""COMPUTED_VALUE"""),45645.66666666667)</f>
        <v>45645.66667</v>
      </c>
      <c r="K246" s="1">
        <f>IFERROR(__xludf.DUMMYFUNCTION("""COMPUTED_VALUE"""),901.65)</f>
        <v>901.65</v>
      </c>
      <c r="M246" s="2">
        <f>IFERROR(__xludf.DUMMYFUNCTION("""COMPUTED_VALUE"""),45645.66666666667)</f>
        <v>45645.66667</v>
      </c>
      <c r="N246" s="1">
        <f>IFERROR(__xludf.DUMMYFUNCTION("""COMPUTED_VALUE"""),7907654.0)</f>
        <v>7907654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IFERROR(__xludf.DUMMYFUNCTION("""COMPUTED_VALUE"""),901.65)</f>
        <v>901.65</v>
      </c>
      <c r="D247" s="2">
        <f>IFERROR(__xludf.DUMMYFUNCTION("""COMPUTED_VALUE"""),45646.66666666667)</f>
        <v>45646.66667</v>
      </c>
      <c r="E247" s="1">
        <f>IFERROR(__xludf.DUMMYFUNCTION("""COMPUTED_VALUE"""),915.84)</f>
        <v>915.84</v>
      </c>
      <c r="G247" s="2">
        <f>IFERROR(__xludf.DUMMYFUNCTION("""COMPUTED_VALUE"""),45646.66666666667)</f>
        <v>45646.66667</v>
      </c>
      <c r="H247" s="1">
        <f>IFERROR(__xludf.DUMMYFUNCTION("""COMPUTED_VALUE"""),892.91)</f>
        <v>892.91</v>
      </c>
      <c r="J247" s="2">
        <f>IFERROR(__xludf.DUMMYFUNCTION("""COMPUTED_VALUE"""),45646.66666666667)</f>
        <v>45646.66667</v>
      </c>
      <c r="K247" s="1">
        <f>IFERROR(__xludf.DUMMYFUNCTION("""COMPUTED_VALUE"""),910.43)</f>
        <v>910.43</v>
      </c>
      <c r="M247" s="2">
        <f>IFERROR(__xludf.DUMMYFUNCTION("""COMPUTED_VALUE"""),45646.66666666667)</f>
        <v>45646.66667</v>
      </c>
      <c r="N247" s="1">
        <f>IFERROR(__xludf.DUMMYFUNCTION("""COMPUTED_VALUE"""),1.518371E7)</f>
        <v>15183710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IFERROR(__xludf.DUMMYFUNCTION("""COMPUTED_VALUE"""),910.43)</f>
        <v>910.43</v>
      </c>
      <c r="D248" s="2">
        <f>IFERROR(__xludf.DUMMYFUNCTION("""COMPUTED_VALUE"""),45649.66666666667)</f>
        <v>45649.66667</v>
      </c>
      <c r="E248" s="1">
        <f>IFERROR(__xludf.DUMMYFUNCTION("""COMPUTED_VALUE"""),910.43)</f>
        <v>910.43</v>
      </c>
      <c r="G248" s="2">
        <f>IFERROR(__xludf.DUMMYFUNCTION("""COMPUTED_VALUE"""),45649.66666666667)</f>
        <v>45649.66667</v>
      </c>
      <c r="H248" s="1">
        <f>IFERROR(__xludf.DUMMYFUNCTION("""COMPUTED_VALUE"""),900.83)</f>
        <v>900.83</v>
      </c>
      <c r="J248" s="2">
        <f>IFERROR(__xludf.DUMMYFUNCTION("""COMPUTED_VALUE"""),45649.66666666667)</f>
        <v>45649.66667</v>
      </c>
      <c r="K248" s="1">
        <f>IFERROR(__xludf.DUMMYFUNCTION("""COMPUTED_VALUE"""),906.55)</f>
        <v>906.55</v>
      </c>
      <c r="M248" s="2">
        <f>IFERROR(__xludf.DUMMYFUNCTION("""COMPUTED_VALUE"""),45649.66666666667)</f>
        <v>45649.66667</v>
      </c>
      <c r="N248" s="1">
        <f>IFERROR(__xludf.DUMMYFUNCTION("""COMPUTED_VALUE"""),5535109.0)</f>
        <v>5535109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IFERROR(__xludf.DUMMYFUNCTION("""COMPUTED_VALUE"""),904.39)</f>
        <v>904.39</v>
      </c>
      <c r="D249" s="2">
        <f>IFERROR(__xludf.DUMMYFUNCTION("""COMPUTED_VALUE"""),45650.54166666667)</f>
        <v>45650.54167</v>
      </c>
      <c r="E249" s="1">
        <f>IFERROR(__xludf.DUMMYFUNCTION("""COMPUTED_VALUE"""),915.17)</f>
        <v>915.17</v>
      </c>
      <c r="G249" s="2">
        <f>IFERROR(__xludf.DUMMYFUNCTION("""COMPUTED_VALUE"""),45650.54166666667)</f>
        <v>45650.54167</v>
      </c>
      <c r="H249" s="1">
        <f>IFERROR(__xludf.DUMMYFUNCTION("""COMPUTED_VALUE"""),900.85)</f>
        <v>900.85</v>
      </c>
      <c r="J249" s="2">
        <f>IFERROR(__xludf.DUMMYFUNCTION("""COMPUTED_VALUE"""),45650.54166666667)</f>
        <v>45650.54167</v>
      </c>
      <c r="K249" s="1">
        <f>IFERROR(__xludf.DUMMYFUNCTION("""COMPUTED_VALUE"""),914.44)</f>
        <v>914.44</v>
      </c>
      <c r="M249" s="2">
        <f>IFERROR(__xludf.DUMMYFUNCTION("""COMPUTED_VALUE"""),45650.54166666667)</f>
        <v>45650.54167</v>
      </c>
      <c r="N249" s="1">
        <f>IFERROR(__xludf.DUMMYFUNCTION("""COMPUTED_VALUE"""),2676805.0)</f>
        <v>2676805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IFERROR(__xludf.DUMMYFUNCTION("""COMPUTED_VALUE"""),914.44)</f>
        <v>914.44</v>
      </c>
      <c r="D250" s="2">
        <f>IFERROR(__xludf.DUMMYFUNCTION("""COMPUTED_VALUE"""),45652.66666666667)</f>
        <v>45652.66667</v>
      </c>
      <c r="E250" s="1">
        <f>IFERROR(__xludf.DUMMYFUNCTION("""COMPUTED_VALUE"""),925.01)</f>
        <v>925.01</v>
      </c>
      <c r="G250" s="2">
        <f>IFERROR(__xludf.DUMMYFUNCTION("""COMPUTED_VALUE"""),45652.66666666667)</f>
        <v>45652.66667</v>
      </c>
      <c r="H250" s="1">
        <f>IFERROR(__xludf.DUMMYFUNCTION("""COMPUTED_VALUE"""),911.34)</f>
        <v>911.34</v>
      </c>
      <c r="J250" s="2">
        <f>IFERROR(__xludf.DUMMYFUNCTION("""COMPUTED_VALUE"""),45652.66666666667)</f>
        <v>45652.66667</v>
      </c>
      <c r="K250" s="1">
        <f>IFERROR(__xludf.DUMMYFUNCTION("""COMPUTED_VALUE"""),924.3)</f>
        <v>924.3</v>
      </c>
      <c r="M250" s="2">
        <f>IFERROR(__xludf.DUMMYFUNCTION("""COMPUTED_VALUE"""),45652.66666666667)</f>
        <v>45652.66667</v>
      </c>
      <c r="N250" s="1">
        <f>IFERROR(__xludf.DUMMYFUNCTION("""COMPUTED_VALUE"""),4556295.0)</f>
        <v>4556295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IFERROR(__xludf.DUMMYFUNCTION("""COMPUTED_VALUE"""),921.98)</f>
        <v>921.98</v>
      </c>
      <c r="D251" s="2">
        <f>IFERROR(__xludf.DUMMYFUNCTION("""COMPUTED_VALUE"""),45653.66666666667)</f>
        <v>45653.66667</v>
      </c>
      <c r="E251" s="1">
        <f>IFERROR(__xludf.DUMMYFUNCTION("""COMPUTED_VALUE"""),923.25)</f>
        <v>923.25</v>
      </c>
      <c r="G251" s="2">
        <f>IFERROR(__xludf.DUMMYFUNCTION("""COMPUTED_VALUE"""),45653.66666666667)</f>
        <v>45653.66667</v>
      </c>
      <c r="H251" s="1">
        <f>IFERROR(__xludf.DUMMYFUNCTION("""COMPUTED_VALUE"""),911.86)</f>
        <v>911.86</v>
      </c>
      <c r="J251" s="2">
        <f>IFERROR(__xludf.DUMMYFUNCTION("""COMPUTED_VALUE"""),45653.66666666667)</f>
        <v>45653.66667</v>
      </c>
      <c r="K251" s="1">
        <f>IFERROR(__xludf.DUMMYFUNCTION("""COMPUTED_VALUE"""),915.68)</f>
        <v>915.68</v>
      </c>
      <c r="M251" s="2">
        <f>IFERROR(__xludf.DUMMYFUNCTION("""COMPUTED_VALUE"""),45653.66666666667)</f>
        <v>45653.66667</v>
      </c>
      <c r="N251" s="1">
        <f>IFERROR(__xludf.DUMMYFUNCTION("""COMPUTED_VALUE"""),4896355.0)</f>
        <v>4896355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IFERROR(__xludf.DUMMYFUNCTION("""COMPUTED_VALUE"""),915.68)</f>
        <v>915.68</v>
      </c>
      <c r="D252" s="2">
        <f>IFERROR(__xludf.DUMMYFUNCTION("""COMPUTED_VALUE"""),45656.66666666667)</f>
        <v>45656.66667</v>
      </c>
      <c r="E252" s="1">
        <f>IFERROR(__xludf.DUMMYFUNCTION("""COMPUTED_VALUE"""),915.68)</f>
        <v>915.68</v>
      </c>
      <c r="G252" s="2">
        <f>IFERROR(__xludf.DUMMYFUNCTION("""COMPUTED_VALUE"""),45656.66666666667)</f>
        <v>45656.66667</v>
      </c>
      <c r="H252" s="1">
        <f>IFERROR(__xludf.DUMMYFUNCTION("""COMPUTED_VALUE"""),899.85)</f>
        <v>899.85</v>
      </c>
      <c r="J252" s="2">
        <f>IFERROR(__xludf.DUMMYFUNCTION("""COMPUTED_VALUE"""),45656.66666666667)</f>
        <v>45656.66667</v>
      </c>
      <c r="K252" s="1">
        <f>IFERROR(__xludf.DUMMYFUNCTION("""COMPUTED_VALUE"""),905.43)</f>
        <v>905.43</v>
      </c>
      <c r="M252" s="2">
        <f>IFERROR(__xludf.DUMMYFUNCTION("""COMPUTED_VALUE"""),45656.66666666667)</f>
        <v>45656.66667</v>
      </c>
      <c r="N252" s="1">
        <f>IFERROR(__xludf.DUMMYFUNCTION("""COMPUTED_VALUE"""),4522052.0)</f>
        <v>4522052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IFERROR(__xludf.DUMMYFUNCTION("""COMPUTED_VALUE"""),905.59)</f>
        <v>905.59</v>
      </c>
      <c r="D253" s="2">
        <f>IFERROR(__xludf.DUMMYFUNCTION("""COMPUTED_VALUE"""),45657.66666666667)</f>
        <v>45657.66667</v>
      </c>
      <c r="E253" s="1">
        <f>IFERROR(__xludf.DUMMYFUNCTION("""COMPUTED_VALUE"""),909.57)</f>
        <v>909.57</v>
      </c>
      <c r="G253" s="2">
        <f>IFERROR(__xludf.DUMMYFUNCTION("""COMPUTED_VALUE"""),45657.66666666667)</f>
        <v>45657.66667</v>
      </c>
      <c r="H253" s="1">
        <f>IFERROR(__xludf.DUMMYFUNCTION("""COMPUTED_VALUE"""),901.66)</f>
        <v>901.66</v>
      </c>
      <c r="J253" s="2">
        <f>IFERROR(__xludf.DUMMYFUNCTION("""COMPUTED_VALUE"""),45657.66666666667)</f>
        <v>45657.66667</v>
      </c>
      <c r="K253" s="1">
        <f>IFERROR(__xludf.DUMMYFUNCTION("""COMPUTED_VALUE"""),903.42)</f>
        <v>903.42</v>
      </c>
      <c r="M253" s="2">
        <f>IFERROR(__xludf.DUMMYFUNCTION("""COMPUTED_VALUE"""),45657.66666666667)</f>
        <v>45657.66667</v>
      </c>
      <c r="N253" s="1">
        <f>IFERROR(__xludf.DUMMYFUNCTION("""COMPUTED_VALUE"""),4155970.0)</f>
        <v>4155970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IFERROR(__xludf.DUMMYFUNCTION("""COMPUTED_VALUE"""),903.42)</f>
        <v>903.42</v>
      </c>
      <c r="D254" s="2">
        <f>IFERROR(__xludf.DUMMYFUNCTION("""COMPUTED_VALUE"""),45659.66666666667)</f>
        <v>45659.66667</v>
      </c>
      <c r="E254" s="1">
        <f>IFERROR(__xludf.DUMMYFUNCTION("""COMPUTED_VALUE"""),913.86)</f>
        <v>913.86</v>
      </c>
      <c r="G254" s="2">
        <f>IFERROR(__xludf.DUMMYFUNCTION("""COMPUTED_VALUE"""),45659.66666666667)</f>
        <v>45659.66667</v>
      </c>
      <c r="H254" s="1">
        <f>IFERROR(__xludf.DUMMYFUNCTION("""COMPUTED_VALUE"""),901.73)</f>
        <v>901.73</v>
      </c>
      <c r="J254" s="2">
        <f>IFERROR(__xludf.DUMMYFUNCTION("""COMPUTED_VALUE"""),45659.66666666667)</f>
        <v>45659.66667</v>
      </c>
      <c r="K254" s="1">
        <f>IFERROR(__xludf.DUMMYFUNCTION("""COMPUTED_VALUE"""),903.8)</f>
        <v>903.8</v>
      </c>
      <c r="M254" s="2">
        <f>IFERROR(__xludf.DUMMYFUNCTION("""COMPUTED_VALUE"""),45659.66666666667)</f>
        <v>45659.66667</v>
      </c>
      <c r="N254" s="1">
        <f>IFERROR(__xludf.DUMMYFUNCTION("""COMPUTED_VALUE"""),5338337.0)</f>
        <v>5338337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IFERROR(__xludf.DUMMYFUNCTION("""COMPUTED_VALUE"""),903.8)</f>
        <v>903.8</v>
      </c>
      <c r="D255" s="2">
        <f>IFERROR(__xludf.DUMMYFUNCTION("""COMPUTED_VALUE"""),45660.66666666667)</f>
        <v>45660.66667</v>
      </c>
      <c r="E255" s="1">
        <f>IFERROR(__xludf.DUMMYFUNCTION("""COMPUTED_VALUE"""),910.65)</f>
        <v>910.65</v>
      </c>
      <c r="G255" s="2">
        <f>IFERROR(__xludf.DUMMYFUNCTION("""COMPUTED_VALUE"""),45660.66666666667)</f>
        <v>45660.66667</v>
      </c>
      <c r="H255" s="1">
        <f>IFERROR(__xludf.DUMMYFUNCTION("""COMPUTED_VALUE"""),903.8)</f>
        <v>903.8</v>
      </c>
      <c r="J255" s="2">
        <f>IFERROR(__xludf.DUMMYFUNCTION("""COMPUTED_VALUE"""),45660.66666666667)</f>
        <v>45660.66667</v>
      </c>
      <c r="K255" s="1">
        <f>IFERROR(__xludf.DUMMYFUNCTION("""COMPUTED_VALUE"""),906.89)</f>
        <v>906.89</v>
      </c>
      <c r="M255" s="2">
        <f>IFERROR(__xludf.DUMMYFUNCTION("""COMPUTED_VALUE"""),45660.66666666667)</f>
        <v>45660.66667</v>
      </c>
      <c r="N255" s="1">
        <f>IFERROR(__xludf.DUMMYFUNCTION("""COMPUTED_VALUE"""),4910806.0)</f>
        <v>4910806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IFERROR(__xludf.DUMMYFUNCTION("""COMPUTED_VALUE"""),906.89)</f>
        <v>906.89</v>
      </c>
      <c r="D256" s="2">
        <f>IFERROR(__xludf.DUMMYFUNCTION("""COMPUTED_VALUE"""),45663.66666666667)</f>
        <v>45663.66667</v>
      </c>
      <c r="E256" s="1">
        <f>IFERROR(__xludf.DUMMYFUNCTION("""COMPUTED_VALUE"""),910.9)</f>
        <v>910.9</v>
      </c>
      <c r="G256" s="2">
        <f>IFERROR(__xludf.DUMMYFUNCTION("""COMPUTED_VALUE"""),45663.66666666667)</f>
        <v>45663.66667</v>
      </c>
      <c r="H256" s="1">
        <f>IFERROR(__xludf.DUMMYFUNCTION("""COMPUTED_VALUE"""),893.45)</f>
        <v>893.45</v>
      </c>
      <c r="J256" s="2">
        <f>IFERROR(__xludf.DUMMYFUNCTION("""COMPUTED_VALUE"""),45663.66666666667)</f>
        <v>45663.66667</v>
      </c>
      <c r="K256" s="1">
        <f>IFERROR(__xludf.DUMMYFUNCTION("""COMPUTED_VALUE"""),894.92)</f>
        <v>894.92</v>
      </c>
      <c r="M256" s="2">
        <f>IFERROR(__xludf.DUMMYFUNCTION("""COMPUTED_VALUE"""),45663.66666666667)</f>
        <v>45663.66667</v>
      </c>
      <c r="N256" s="1">
        <f>IFERROR(__xludf.DUMMYFUNCTION("""COMPUTED_VALUE"""),6895297.0)</f>
        <v>6895297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IFERROR(__xludf.DUMMYFUNCTION("""COMPUTED_VALUE"""),893.98)</f>
        <v>893.98</v>
      </c>
      <c r="D257" s="2">
        <f>IFERROR(__xludf.DUMMYFUNCTION("""COMPUTED_VALUE"""),45664.66666666667)</f>
        <v>45664.66667</v>
      </c>
      <c r="E257" s="1">
        <f>IFERROR(__xludf.DUMMYFUNCTION("""COMPUTED_VALUE"""),903.29)</f>
        <v>903.29</v>
      </c>
      <c r="G257" s="2">
        <f>IFERROR(__xludf.DUMMYFUNCTION("""COMPUTED_VALUE"""),45664.66666666667)</f>
        <v>45664.66667</v>
      </c>
      <c r="H257" s="1">
        <f>IFERROR(__xludf.DUMMYFUNCTION("""COMPUTED_VALUE"""),893.0)</f>
        <v>893</v>
      </c>
      <c r="J257" s="2">
        <f>IFERROR(__xludf.DUMMYFUNCTION("""COMPUTED_VALUE"""),45664.66666666667)</f>
        <v>45664.66667</v>
      </c>
      <c r="K257" s="1">
        <f>IFERROR(__xludf.DUMMYFUNCTION("""COMPUTED_VALUE"""),897.53)</f>
        <v>897.53</v>
      </c>
      <c r="M257" s="2">
        <f>IFERROR(__xludf.DUMMYFUNCTION("""COMPUTED_VALUE"""),45664.66666666667)</f>
        <v>45664.66667</v>
      </c>
      <c r="N257" s="1">
        <f>IFERROR(__xludf.DUMMYFUNCTION("""COMPUTED_VALUE"""),6430418.0)</f>
        <v>6430418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IFERROR(__xludf.DUMMYFUNCTION("""COMPUTED_VALUE"""),897.53)</f>
        <v>897.53</v>
      </c>
      <c r="D258" s="2">
        <f>IFERROR(__xludf.DUMMYFUNCTION("""COMPUTED_VALUE"""),45665.66666666667)</f>
        <v>45665.66667</v>
      </c>
      <c r="E258" s="1">
        <f>IFERROR(__xludf.DUMMYFUNCTION("""COMPUTED_VALUE"""),903.51)</f>
        <v>903.51</v>
      </c>
      <c r="G258" s="2">
        <f>IFERROR(__xludf.DUMMYFUNCTION("""COMPUTED_VALUE"""),45665.66666666667)</f>
        <v>45665.66667</v>
      </c>
      <c r="H258" s="1">
        <f>IFERROR(__xludf.DUMMYFUNCTION("""COMPUTED_VALUE"""),891.68)</f>
        <v>891.68</v>
      </c>
      <c r="J258" s="2">
        <f>IFERROR(__xludf.DUMMYFUNCTION("""COMPUTED_VALUE"""),45665.66666666667)</f>
        <v>45665.66667</v>
      </c>
      <c r="K258" s="1">
        <f>IFERROR(__xludf.DUMMYFUNCTION("""COMPUTED_VALUE"""),900.27)</f>
        <v>900.27</v>
      </c>
      <c r="M258" s="2">
        <f>IFERROR(__xludf.DUMMYFUNCTION("""COMPUTED_VALUE"""),45665.66666666667)</f>
        <v>45665.66667</v>
      </c>
      <c r="N258" s="1">
        <f>IFERROR(__xludf.DUMMYFUNCTION("""COMPUTED_VALUE"""),7615292.0)</f>
        <v>7615292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IFERROR(__xludf.DUMMYFUNCTION("""COMPUTED_VALUE"""),900.27)</f>
        <v>900.27</v>
      </c>
      <c r="D259" s="2">
        <f>IFERROR(__xludf.DUMMYFUNCTION("""COMPUTED_VALUE"""),45667.66666666667)</f>
        <v>45667.66667</v>
      </c>
      <c r="E259" s="1">
        <f>IFERROR(__xludf.DUMMYFUNCTION("""COMPUTED_VALUE"""),900.27)</f>
        <v>900.27</v>
      </c>
      <c r="G259" s="2">
        <f>IFERROR(__xludf.DUMMYFUNCTION("""COMPUTED_VALUE"""),45667.66666666667)</f>
        <v>45667.66667</v>
      </c>
      <c r="H259" s="1">
        <f>IFERROR(__xludf.DUMMYFUNCTION("""COMPUTED_VALUE"""),883.19)</f>
        <v>883.19</v>
      </c>
      <c r="J259" s="2">
        <f>IFERROR(__xludf.DUMMYFUNCTION("""COMPUTED_VALUE"""),45667.66666666667)</f>
        <v>45667.66667</v>
      </c>
      <c r="K259" s="1">
        <f>IFERROR(__xludf.DUMMYFUNCTION("""COMPUTED_VALUE"""),887.4)</f>
        <v>887.4</v>
      </c>
      <c r="M259" s="2">
        <f>IFERROR(__xludf.DUMMYFUNCTION("""COMPUTED_VALUE"""),45667.66666666667)</f>
        <v>45667.66667</v>
      </c>
      <c r="N259" s="1">
        <f>IFERROR(__xludf.DUMMYFUNCTION("""COMPUTED_VALUE"""),8246707.0)</f>
        <v>8246707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IFERROR(__xludf.DUMMYFUNCTION("""COMPUTED_VALUE"""),886.33)</f>
        <v>886.33</v>
      </c>
      <c r="D260" s="2">
        <f>IFERROR(__xludf.DUMMYFUNCTION("""COMPUTED_VALUE"""),45670.66666666667)</f>
        <v>45670.66667</v>
      </c>
      <c r="E260" s="1">
        <f>IFERROR(__xludf.DUMMYFUNCTION("""COMPUTED_VALUE"""),918.67)</f>
        <v>918.67</v>
      </c>
      <c r="G260" s="2">
        <f>IFERROR(__xludf.DUMMYFUNCTION("""COMPUTED_VALUE"""),45670.66666666667)</f>
        <v>45670.66667</v>
      </c>
      <c r="H260" s="1">
        <f>IFERROR(__xludf.DUMMYFUNCTION("""COMPUTED_VALUE"""),882.62)</f>
        <v>882.62</v>
      </c>
      <c r="J260" s="2">
        <f>IFERROR(__xludf.DUMMYFUNCTION("""COMPUTED_VALUE"""),45670.66666666667)</f>
        <v>45670.66667</v>
      </c>
      <c r="K260" s="1">
        <f>IFERROR(__xludf.DUMMYFUNCTION("""COMPUTED_VALUE"""),897.54)</f>
        <v>897.54</v>
      </c>
      <c r="M260" s="2">
        <f>IFERROR(__xludf.DUMMYFUNCTION("""COMPUTED_VALUE"""),45670.66666666667)</f>
        <v>45670.66667</v>
      </c>
      <c r="N260" s="1">
        <f>IFERROR(__xludf.DUMMYFUNCTION("""COMPUTED_VALUE"""),9586372.0)</f>
        <v>9586372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IFERROR(__xludf.DUMMYFUNCTION("""COMPUTED_VALUE"""),901.04)</f>
        <v>901.04</v>
      </c>
      <c r="D261" s="2">
        <f>IFERROR(__xludf.DUMMYFUNCTION("""COMPUTED_VALUE"""),45671.66666666667)</f>
        <v>45671.66667</v>
      </c>
      <c r="E261" s="1">
        <f>IFERROR(__xludf.DUMMYFUNCTION("""COMPUTED_VALUE"""),903.26)</f>
        <v>903.26</v>
      </c>
      <c r="G261" s="2">
        <f>IFERROR(__xludf.DUMMYFUNCTION("""COMPUTED_VALUE"""),45671.66666666667)</f>
        <v>45671.66667</v>
      </c>
      <c r="H261" s="1">
        <f>IFERROR(__xludf.DUMMYFUNCTION("""COMPUTED_VALUE"""),886.98)</f>
        <v>886.98</v>
      </c>
      <c r="J261" s="2">
        <f>IFERROR(__xludf.DUMMYFUNCTION("""COMPUTED_VALUE"""),45671.66666666667)</f>
        <v>45671.66667</v>
      </c>
      <c r="K261" s="1">
        <f>IFERROR(__xludf.DUMMYFUNCTION("""COMPUTED_VALUE"""),901.83)</f>
        <v>901.83</v>
      </c>
      <c r="M261" s="2">
        <f>IFERROR(__xludf.DUMMYFUNCTION("""COMPUTED_VALUE"""),45671.66666666667)</f>
        <v>45671.66667</v>
      </c>
      <c r="N261" s="1">
        <f>IFERROR(__xludf.DUMMYFUNCTION("""COMPUTED_VALUE"""),8649801.0)</f>
        <v>8649801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IFERROR(__xludf.DUMMYFUNCTION("""COMPUTED_VALUE"""),901.83)</f>
        <v>901.83</v>
      </c>
      <c r="D262" s="2">
        <f>IFERROR(__xludf.DUMMYFUNCTION("""COMPUTED_VALUE"""),45672.66666666667)</f>
        <v>45672.66667</v>
      </c>
      <c r="E262" s="1">
        <f>IFERROR(__xludf.DUMMYFUNCTION("""COMPUTED_VALUE"""),910.58)</f>
        <v>910.58</v>
      </c>
      <c r="G262" s="2">
        <f>IFERROR(__xludf.DUMMYFUNCTION("""COMPUTED_VALUE"""),45672.66666666667)</f>
        <v>45672.66667</v>
      </c>
      <c r="H262" s="1">
        <f>IFERROR(__xludf.DUMMYFUNCTION("""COMPUTED_VALUE"""),896.25)</f>
        <v>896.25</v>
      </c>
      <c r="J262" s="2">
        <f>IFERROR(__xludf.DUMMYFUNCTION("""COMPUTED_VALUE"""),45672.66666666667)</f>
        <v>45672.66667</v>
      </c>
      <c r="K262" s="1">
        <f>IFERROR(__xludf.DUMMYFUNCTION("""COMPUTED_VALUE"""),905.93)</f>
        <v>905.93</v>
      </c>
      <c r="M262" s="2">
        <f>IFERROR(__xludf.DUMMYFUNCTION("""COMPUTED_VALUE"""),45672.66666666667)</f>
        <v>45672.66667</v>
      </c>
      <c r="N262" s="1">
        <f>IFERROR(__xludf.DUMMYFUNCTION("""COMPUTED_VALUE"""),8758216.0)</f>
        <v>8758216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IFERROR(__xludf.DUMMYFUNCTION("""COMPUTED_VALUE"""),908.61)</f>
        <v>908.61</v>
      </c>
      <c r="D263" s="2">
        <f>IFERROR(__xludf.DUMMYFUNCTION("""COMPUTED_VALUE"""),45673.66666666667)</f>
        <v>45673.66667</v>
      </c>
      <c r="E263" s="1">
        <f>IFERROR(__xludf.DUMMYFUNCTION("""COMPUTED_VALUE"""),922.72)</f>
        <v>922.72</v>
      </c>
      <c r="G263" s="2">
        <f>IFERROR(__xludf.DUMMYFUNCTION("""COMPUTED_VALUE"""),45673.66666666667)</f>
        <v>45673.66667</v>
      </c>
      <c r="H263" s="1">
        <f>IFERROR(__xludf.DUMMYFUNCTION("""COMPUTED_VALUE"""),904.8)</f>
        <v>904.8</v>
      </c>
      <c r="J263" s="2">
        <f>IFERROR(__xludf.DUMMYFUNCTION("""COMPUTED_VALUE"""),45673.66666666667)</f>
        <v>45673.66667</v>
      </c>
      <c r="K263" s="1">
        <f>IFERROR(__xludf.DUMMYFUNCTION("""COMPUTED_VALUE"""),917.62)</f>
        <v>917.62</v>
      </c>
      <c r="M263" s="2">
        <f>IFERROR(__xludf.DUMMYFUNCTION("""COMPUTED_VALUE"""),45673.66666666667)</f>
        <v>45673.66667</v>
      </c>
      <c r="N263" s="1">
        <f>IFERROR(__xludf.DUMMYFUNCTION("""COMPUTED_VALUE"""),8733137.0)</f>
        <v>8733137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IFERROR(__xludf.DUMMYFUNCTION("""COMPUTED_VALUE"""),918.78)</f>
        <v>918.78</v>
      </c>
      <c r="D264" s="2">
        <f>IFERROR(__xludf.DUMMYFUNCTION("""COMPUTED_VALUE"""),45674.66666666667)</f>
        <v>45674.66667</v>
      </c>
      <c r="E264" s="1">
        <f>IFERROR(__xludf.DUMMYFUNCTION("""COMPUTED_VALUE"""),929.29)</f>
        <v>929.29</v>
      </c>
      <c r="G264" s="2">
        <f>IFERROR(__xludf.DUMMYFUNCTION("""COMPUTED_VALUE"""),45674.66666666667)</f>
        <v>45674.66667</v>
      </c>
      <c r="H264" s="1">
        <f>IFERROR(__xludf.DUMMYFUNCTION("""COMPUTED_VALUE"""),918.13)</f>
        <v>918.13</v>
      </c>
      <c r="J264" s="2">
        <f>IFERROR(__xludf.DUMMYFUNCTION("""COMPUTED_VALUE"""),45674.66666666667)</f>
        <v>45674.66667</v>
      </c>
      <c r="K264" s="1">
        <f>IFERROR(__xludf.DUMMYFUNCTION("""COMPUTED_VALUE"""),921.52)</f>
        <v>921.52</v>
      </c>
      <c r="M264" s="2">
        <f>IFERROR(__xludf.DUMMYFUNCTION("""COMPUTED_VALUE"""),45674.66666666667)</f>
        <v>45674.66667</v>
      </c>
      <c r="N264" s="1">
        <f>IFERROR(__xludf.DUMMYFUNCTION("""COMPUTED_VALUE"""),9065255.0)</f>
        <v>9065255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IFERROR(__xludf.DUMMYFUNCTION("""COMPUTED_VALUE"""),923.72)</f>
        <v>923.72</v>
      </c>
      <c r="D265" s="2">
        <f>IFERROR(__xludf.DUMMYFUNCTION("""COMPUTED_VALUE"""),45678.66666666667)</f>
        <v>45678.66667</v>
      </c>
      <c r="E265" s="1">
        <f>IFERROR(__xludf.DUMMYFUNCTION("""COMPUTED_VALUE"""),952.75)</f>
        <v>952.75</v>
      </c>
      <c r="G265" s="2">
        <f>IFERROR(__xludf.DUMMYFUNCTION("""COMPUTED_VALUE"""),45678.66666666667)</f>
        <v>45678.66667</v>
      </c>
      <c r="H265" s="1">
        <f>IFERROR(__xludf.DUMMYFUNCTION("""COMPUTED_VALUE"""),923.72)</f>
        <v>923.72</v>
      </c>
      <c r="J265" s="2">
        <f>IFERROR(__xludf.DUMMYFUNCTION("""COMPUTED_VALUE"""),45678.66666666667)</f>
        <v>45678.66667</v>
      </c>
      <c r="K265" s="1">
        <f>IFERROR(__xludf.DUMMYFUNCTION("""COMPUTED_VALUE"""),941.53)</f>
        <v>941.53</v>
      </c>
      <c r="M265" s="2">
        <f>IFERROR(__xludf.DUMMYFUNCTION("""COMPUTED_VALUE"""),45678.66666666667)</f>
        <v>45678.66667</v>
      </c>
      <c r="N265" s="1">
        <f>IFERROR(__xludf.DUMMYFUNCTION("""COMPUTED_VALUE"""),1.6016938E7)</f>
        <v>16016938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IFERROR(__xludf.DUMMYFUNCTION("""COMPUTED_VALUE"""),944.01)</f>
        <v>944.01</v>
      </c>
      <c r="D266" s="2">
        <f>IFERROR(__xludf.DUMMYFUNCTION("""COMPUTED_VALUE"""),45679.66666666667)</f>
        <v>45679.66667</v>
      </c>
      <c r="E266" s="1">
        <f>IFERROR(__xludf.DUMMYFUNCTION("""COMPUTED_VALUE"""),948.31)</f>
        <v>948.31</v>
      </c>
      <c r="G266" s="2">
        <f>IFERROR(__xludf.DUMMYFUNCTION("""COMPUTED_VALUE"""),45679.66666666667)</f>
        <v>45679.66667</v>
      </c>
      <c r="H266" s="1">
        <f>IFERROR(__xludf.DUMMYFUNCTION("""COMPUTED_VALUE"""),938.38)</f>
        <v>938.38</v>
      </c>
      <c r="J266" s="2">
        <f>IFERROR(__xludf.DUMMYFUNCTION("""COMPUTED_VALUE"""),45679.66666666667)</f>
        <v>45679.66667</v>
      </c>
      <c r="K266" s="1">
        <f>IFERROR(__xludf.DUMMYFUNCTION("""COMPUTED_VALUE"""),941.22)</f>
        <v>941.22</v>
      </c>
      <c r="M266" s="2">
        <f>IFERROR(__xludf.DUMMYFUNCTION("""COMPUTED_VALUE"""),45679.66666666667)</f>
        <v>45679.66667</v>
      </c>
      <c r="N266" s="1">
        <f>IFERROR(__xludf.DUMMYFUNCTION("""COMPUTED_VALUE"""),1.0047217E7)</f>
        <v>10047217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IFERROR(__xludf.DUMMYFUNCTION("""COMPUTED_VALUE"""),941.97)</f>
        <v>941.97</v>
      </c>
      <c r="D267" s="2">
        <f>IFERROR(__xludf.DUMMYFUNCTION("""COMPUTED_VALUE"""),45680.66666666667)</f>
        <v>45680.66667</v>
      </c>
      <c r="E267" s="1">
        <f>IFERROR(__xludf.DUMMYFUNCTION("""COMPUTED_VALUE"""),951.46)</f>
        <v>951.46</v>
      </c>
      <c r="G267" s="2">
        <f>IFERROR(__xludf.DUMMYFUNCTION("""COMPUTED_VALUE"""),45680.66666666667)</f>
        <v>45680.66667</v>
      </c>
      <c r="H267" s="1">
        <f>IFERROR(__xludf.DUMMYFUNCTION("""COMPUTED_VALUE"""),940.51)</f>
        <v>940.51</v>
      </c>
      <c r="J267" s="2">
        <f>IFERROR(__xludf.DUMMYFUNCTION("""COMPUTED_VALUE"""),45680.66666666667)</f>
        <v>45680.66667</v>
      </c>
      <c r="K267" s="1">
        <f>IFERROR(__xludf.DUMMYFUNCTION("""COMPUTED_VALUE"""),949.33)</f>
        <v>949.33</v>
      </c>
      <c r="M267" s="2">
        <f>IFERROR(__xludf.DUMMYFUNCTION("""COMPUTED_VALUE"""),45680.66666666667)</f>
        <v>45680.66667</v>
      </c>
      <c r="N267" s="1">
        <f>IFERROR(__xludf.DUMMYFUNCTION("""COMPUTED_VALUE"""),7475502.0)</f>
        <v>7475502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IFERROR(__xludf.DUMMYFUNCTION("""COMPUTED_VALUE"""),949.33)</f>
        <v>949.33</v>
      </c>
      <c r="D268" s="2">
        <f>IFERROR(__xludf.DUMMYFUNCTION("""COMPUTED_VALUE"""),45681.66666666667)</f>
        <v>45681.66667</v>
      </c>
      <c r="E268" s="1">
        <f>IFERROR(__xludf.DUMMYFUNCTION("""COMPUTED_VALUE"""),953.13)</f>
        <v>953.13</v>
      </c>
      <c r="G268" s="2">
        <f>IFERROR(__xludf.DUMMYFUNCTION("""COMPUTED_VALUE"""),45681.66666666667)</f>
        <v>45681.66667</v>
      </c>
      <c r="H268" s="1">
        <f>IFERROR(__xludf.DUMMYFUNCTION("""COMPUTED_VALUE"""),936.99)</f>
        <v>936.99</v>
      </c>
      <c r="J268" s="2">
        <f>IFERROR(__xludf.DUMMYFUNCTION("""COMPUTED_VALUE"""),45681.66666666667)</f>
        <v>45681.66667</v>
      </c>
      <c r="K268" s="1">
        <f>IFERROR(__xludf.DUMMYFUNCTION("""COMPUTED_VALUE"""),937.65)</f>
        <v>937.65</v>
      </c>
      <c r="M268" s="2">
        <f>IFERROR(__xludf.DUMMYFUNCTION("""COMPUTED_VALUE"""),45681.66666666667)</f>
        <v>45681.66667</v>
      </c>
      <c r="N268" s="1">
        <f>IFERROR(__xludf.DUMMYFUNCTION("""COMPUTED_VALUE"""),1.1190498E7)</f>
        <v>11190498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IFERROR(__xludf.DUMMYFUNCTION("""COMPUTED_VALUE"""),936.68)</f>
        <v>936.68</v>
      </c>
      <c r="D269" s="2">
        <f>IFERROR(__xludf.DUMMYFUNCTION("""COMPUTED_VALUE"""),45684.66666666667)</f>
        <v>45684.66667</v>
      </c>
      <c r="E269" s="1">
        <f>IFERROR(__xludf.DUMMYFUNCTION("""COMPUTED_VALUE"""),953.97)</f>
        <v>953.97</v>
      </c>
      <c r="G269" s="2">
        <f>IFERROR(__xludf.DUMMYFUNCTION("""COMPUTED_VALUE"""),45684.66666666667)</f>
        <v>45684.66667</v>
      </c>
      <c r="H269" s="1">
        <f>IFERROR(__xludf.DUMMYFUNCTION("""COMPUTED_VALUE"""),933.43)</f>
        <v>933.43</v>
      </c>
      <c r="J269" s="2">
        <f>IFERROR(__xludf.DUMMYFUNCTION("""COMPUTED_VALUE"""),45684.66666666667)</f>
        <v>45684.66667</v>
      </c>
      <c r="K269" s="1">
        <f>IFERROR(__xludf.DUMMYFUNCTION("""COMPUTED_VALUE"""),953.74)</f>
        <v>953.74</v>
      </c>
      <c r="M269" s="2">
        <f>IFERROR(__xludf.DUMMYFUNCTION("""COMPUTED_VALUE"""),45684.66666666667)</f>
        <v>45684.66667</v>
      </c>
      <c r="N269" s="1">
        <f>IFERROR(__xludf.DUMMYFUNCTION("""COMPUTED_VALUE"""),8039405.0)</f>
        <v>8039405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IFERROR(__xludf.DUMMYFUNCTION("""COMPUTED_VALUE"""),953.74)</f>
        <v>953.74</v>
      </c>
      <c r="D270" s="2">
        <f>IFERROR(__xludf.DUMMYFUNCTION("""COMPUTED_VALUE"""),45685.66666666667)</f>
        <v>45685.66667</v>
      </c>
      <c r="E270" s="1">
        <f>IFERROR(__xludf.DUMMYFUNCTION("""COMPUTED_VALUE"""),953.74)</f>
        <v>953.74</v>
      </c>
      <c r="G270" s="2">
        <f>IFERROR(__xludf.DUMMYFUNCTION("""COMPUTED_VALUE"""),45685.66666666667)</f>
        <v>45685.66667</v>
      </c>
      <c r="H270" s="1">
        <f>IFERROR(__xludf.DUMMYFUNCTION("""COMPUTED_VALUE"""),936.11)</f>
        <v>936.11</v>
      </c>
      <c r="J270" s="2">
        <f>IFERROR(__xludf.DUMMYFUNCTION("""COMPUTED_VALUE"""),45685.66666666667)</f>
        <v>45685.66667</v>
      </c>
      <c r="K270" s="1">
        <f>IFERROR(__xludf.DUMMYFUNCTION("""COMPUTED_VALUE"""),939.92)</f>
        <v>939.92</v>
      </c>
      <c r="M270" s="2">
        <f>IFERROR(__xludf.DUMMYFUNCTION("""COMPUTED_VALUE"""),45685.66666666667)</f>
        <v>45685.66667</v>
      </c>
      <c r="N270" s="1">
        <f>IFERROR(__xludf.DUMMYFUNCTION("""COMPUTED_VALUE"""),7662521.0)</f>
        <v>7662521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IFERROR(__xludf.DUMMYFUNCTION("""COMPUTED_VALUE"""),940.15)</f>
        <v>940.15</v>
      </c>
      <c r="D271" s="2">
        <f>IFERROR(__xludf.DUMMYFUNCTION("""COMPUTED_VALUE"""),45686.66666666667)</f>
        <v>45686.66667</v>
      </c>
      <c r="E271" s="1">
        <f>IFERROR(__xludf.DUMMYFUNCTION("""COMPUTED_VALUE"""),948.21)</f>
        <v>948.21</v>
      </c>
      <c r="G271" s="2">
        <f>IFERROR(__xludf.DUMMYFUNCTION("""COMPUTED_VALUE"""),45686.66666666667)</f>
        <v>45686.66667</v>
      </c>
      <c r="H271" s="1">
        <f>IFERROR(__xludf.DUMMYFUNCTION("""COMPUTED_VALUE"""),939.42)</f>
        <v>939.42</v>
      </c>
      <c r="J271" s="2">
        <f>IFERROR(__xludf.DUMMYFUNCTION("""COMPUTED_VALUE"""),45686.66666666667)</f>
        <v>45686.66667</v>
      </c>
      <c r="K271" s="1">
        <f>IFERROR(__xludf.DUMMYFUNCTION("""COMPUTED_VALUE"""),941.19)</f>
        <v>941.19</v>
      </c>
      <c r="M271" s="2">
        <f>IFERROR(__xludf.DUMMYFUNCTION("""COMPUTED_VALUE"""),45686.66666666667)</f>
        <v>45686.66667</v>
      </c>
      <c r="N271" s="1">
        <f>IFERROR(__xludf.DUMMYFUNCTION("""COMPUTED_VALUE"""),5819111.0)</f>
        <v>5819111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IFERROR(__xludf.DUMMYFUNCTION("""COMPUTED_VALUE"""),945.39)</f>
        <v>945.39</v>
      </c>
      <c r="D272" s="2">
        <f>IFERROR(__xludf.DUMMYFUNCTION("""COMPUTED_VALUE"""),45687.66666666667)</f>
        <v>45687.66667</v>
      </c>
      <c r="E272" s="1">
        <f>IFERROR(__xludf.DUMMYFUNCTION("""COMPUTED_VALUE"""),958.01)</f>
        <v>958.01</v>
      </c>
      <c r="G272" s="2">
        <f>IFERROR(__xludf.DUMMYFUNCTION("""COMPUTED_VALUE"""),45687.66666666667)</f>
        <v>45687.66667</v>
      </c>
      <c r="H272" s="1">
        <f>IFERROR(__xludf.DUMMYFUNCTION("""COMPUTED_VALUE"""),944.77)</f>
        <v>944.77</v>
      </c>
      <c r="J272" s="2">
        <f>IFERROR(__xludf.DUMMYFUNCTION("""COMPUTED_VALUE"""),45687.66666666667)</f>
        <v>45687.66667</v>
      </c>
      <c r="K272" s="1">
        <f>IFERROR(__xludf.DUMMYFUNCTION("""COMPUTED_VALUE"""),955.81)</f>
        <v>955.81</v>
      </c>
      <c r="M272" s="2">
        <f>IFERROR(__xludf.DUMMYFUNCTION("""COMPUTED_VALUE"""),45687.66666666667)</f>
        <v>45687.66667</v>
      </c>
      <c r="N272" s="1">
        <f>IFERROR(__xludf.DUMMYFUNCTION("""COMPUTED_VALUE"""),5681651.0)</f>
        <v>5681651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IFERROR(__xludf.DUMMYFUNCTION("""COMPUTED_VALUE"""),953.76)</f>
        <v>953.76</v>
      </c>
      <c r="D273" s="2">
        <f>IFERROR(__xludf.DUMMYFUNCTION("""COMPUTED_VALUE"""),45688.66666666667)</f>
        <v>45688.66667</v>
      </c>
      <c r="E273" s="1">
        <f>IFERROR(__xludf.DUMMYFUNCTION("""COMPUTED_VALUE"""),961.07)</f>
        <v>961.07</v>
      </c>
      <c r="G273" s="2">
        <f>IFERROR(__xludf.DUMMYFUNCTION("""COMPUTED_VALUE"""),45688.66666666667)</f>
        <v>45688.66667</v>
      </c>
      <c r="H273" s="1">
        <f>IFERROR(__xludf.DUMMYFUNCTION("""COMPUTED_VALUE"""),948.49)</f>
        <v>948.49</v>
      </c>
      <c r="J273" s="2">
        <f>IFERROR(__xludf.DUMMYFUNCTION("""COMPUTED_VALUE"""),45688.66666666667)</f>
        <v>45688.66667</v>
      </c>
      <c r="K273" s="1">
        <f>IFERROR(__xludf.DUMMYFUNCTION("""COMPUTED_VALUE"""),949.9)</f>
        <v>949.9</v>
      </c>
      <c r="M273" s="2">
        <f>IFERROR(__xludf.DUMMYFUNCTION("""COMPUTED_VALUE"""),45688.66666666667)</f>
        <v>45688.66667</v>
      </c>
      <c r="N273" s="1">
        <f>IFERROR(__xludf.DUMMYFUNCTION("""COMPUTED_VALUE"""),6305668.0)</f>
        <v>6305668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IFERROR(__xludf.DUMMYFUNCTION("""COMPUTED_VALUE"""),941.79)</f>
        <v>941.79</v>
      </c>
      <c r="D274" s="2">
        <f>IFERROR(__xludf.DUMMYFUNCTION("""COMPUTED_VALUE"""),45691.66666666667)</f>
        <v>45691.66667</v>
      </c>
      <c r="E274" s="1">
        <f>IFERROR(__xludf.DUMMYFUNCTION("""COMPUTED_VALUE"""),947.39)</f>
        <v>947.39</v>
      </c>
      <c r="G274" s="2">
        <f>IFERROR(__xludf.DUMMYFUNCTION("""COMPUTED_VALUE"""),45691.66666666667)</f>
        <v>45691.66667</v>
      </c>
      <c r="H274" s="1">
        <f>IFERROR(__xludf.DUMMYFUNCTION("""COMPUTED_VALUE"""),930.02)</f>
        <v>930.02</v>
      </c>
      <c r="J274" s="2">
        <f>IFERROR(__xludf.DUMMYFUNCTION("""COMPUTED_VALUE"""),45691.66666666667)</f>
        <v>45691.66667</v>
      </c>
      <c r="K274" s="1">
        <f>IFERROR(__xludf.DUMMYFUNCTION("""COMPUTED_VALUE"""),941.47)</f>
        <v>941.47</v>
      </c>
      <c r="M274" s="2">
        <f>IFERROR(__xludf.DUMMYFUNCTION("""COMPUTED_VALUE"""),45691.66666666667)</f>
        <v>45691.66667</v>
      </c>
      <c r="N274" s="1">
        <f>IFERROR(__xludf.DUMMYFUNCTION("""COMPUTED_VALUE"""),6771817.0)</f>
        <v>6771817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IFERROR(__xludf.DUMMYFUNCTION("""COMPUTED_VALUE"""),945.99)</f>
        <v>945.99</v>
      </c>
      <c r="D275" s="2">
        <f>IFERROR(__xludf.DUMMYFUNCTION("""COMPUTED_VALUE"""),45692.66666666667)</f>
        <v>45692.66667</v>
      </c>
      <c r="E275" s="1">
        <f>IFERROR(__xludf.DUMMYFUNCTION("""COMPUTED_VALUE"""),955.71)</f>
        <v>955.71</v>
      </c>
      <c r="G275" s="2">
        <f>IFERROR(__xludf.DUMMYFUNCTION("""COMPUTED_VALUE"""),45692.66666666667)</f>
        <v>45692.66667</v>
      </c>
      <c r="H275" s="1">
        <f>IFERROR(__xludf.DUMMYFUNCTION("""COMPUTED_VALUE"""),945.99)</f>
        <v>945.99</v>
      </c>
      <c r="J275" s="2">
        <f>IFERROR(__xludf.DUMMYFUNCTION("""COMPUTED_VALUE"""),45692.66666666667)</f>
        <v>45692.66667</v>
      </c>
      <c r="K275" s="1">
        <f>IFERROR(__xludf.DUMMYFUNCTION("""COMPUTED_VALUE"""),948.26)</f>
        <v>948.26</v>
      </c>
      <c r="M275" s="2">
        <f>IFERROR(__xludf.DUMMYFUNCTION("""COMPUTED_VALUE"""),45692.66666666667)</f>
        <v>45692.66667</v>
      </c>
      <c r="N275" s="1">
        <f>IFERROR(__xludf.DUMMYFUNCTION("""COMPUTED_VALUE"""),6546636.0)</f>
        <v>6546636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IFERROR(__xludf.DUMMYFUNCTION("""COMPUTED_VALUE"""),948.26)</f>
        <v>948.26</v>
      </c>
      <c r="D276" s="2">
        <f>IFERROR(__xludf.DUMMYFUNCTION("""COMPUTED_VALUE"""),45693.66666666667)</f>
        <v>45693.66667</v>
      </c>
      <c r="E276" s="1">
        <f>IFERROR(__xludf.DUMMYFUNCTION("""COMPUTED_VALUE"""),952.06)</f>
        <v>952.06</v>
      </c>
      <c r="G276" s="2">
        <f>IFERROR(__xludf.DUMMYFUNCTION("""COMPUTED_VALUE"""),45693.66666666667)</f>
        <v>45693.66667</v>
      </c>
      <c r="H276" s="1">
        <f>IFERROR(__xludf.DUMMYFUNCTION("""COMPUTED_VALUE"""),934.69)</f>
        <v>934.69</v>
      </c>
      <c r="J276" s="2">
        <f>IFERROR(__xludf.DUMMYFUNCTION("""COMPUTED_VALUE"""),45693.66666666667)</f>
        <v>45693.66667</v>
      </c>
      <c r="K276" s="1">
        <f>IFERROR(__xludf.DUMMYFUNCTION("""COMPUTED_VALUE"""),946.76)</f>
        <v>946.76</v>
      </c>
      <c r="M276" s="2">
        <f>IFERROR(__xludf.DUMMYFUNCTION("""COMPUTED_VALUE"""),45693.66666666667)</f>
        <v>45693.66667</v>
      </c>
      <c r="N276" s="1">
        <f>IFERROR(__xludf.DUMMYFUNCTION("""COMPUTED_VALUE"""),7319306.0)</f>
        <v>7319306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IFERROR(__xludf.DUMMYFUNCTION("""COMPUTED_VALUE"""),927.34)</f>
        <v>927.34</v>
      </c>
      <c r="D277" s="2">
        <f>IFERROR(__xludf.DUMMYFUNCTION("""COMPUTED_VALUE"""),45694.66666666667)</f>
        <v>45694.66667</v>
      </c>
      <c r="E277" s="1">
        <f>IFERROR(__xludf.DUMMYFUNCTION("""COMPUTED_VALUE"""),927.34)</f>
        <v>927.34</v>
      </c>
      <c r="G277" s="2">
        <f>IFERROR(__xludf.DUMMYFUNCTION("""COMPUTED_VALUE"""),45694.66666666667)</f>
        <v>45694.66667</v>
      </c>
      <c r="H277" s="1">
        <f>IFERROR(__xludf.DUMMYFUNCTION("""COMPUTED_VALUE"""),904.66)</f>
        <v>904.66</v>
      </c>
      <c r="J277" s="2">
        <f>IFERROR(__xludf.DUMMYFUNCTION("""COMPUTED_VALUE"""),45694.66666666667)</f>
        <v>45694.66667</v>
      </c>
      <c r="K277" s="1">
        <f>IFERROR(__xludf.DUMMYFUNCTION("""COMPUTED_VALUE"""),912.58)</f>
        <v>912.58</v>
      </c>
      <c r="M277" s="2">
        <f>IFERROR(__xludf.DUMMYFUNCTION("""COMPUTED_VALUE"""),45694.66666666667)</f>
        <v>45694.66667</v>
      </c>
      <c r="N277" s="1">
        <f>IFERROR(__xludf.DUMMYFUNCTION("""COMPUTED_VALUE"""),1.4315666E7)</f>
        <v>14315666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IFERROR(__xludf.DUMMYFUNCTION("""COMPUTED_VALUE"""),918.88)</f>
        <v>918.88</v>
      </c>
      <c r="D278" s="2">
        <f>IFERROR(__xludf.DUMMYFUNCTION("""COMPUTED_VALUE"""),45695.66666666667)</f>
        <v>45695.66667</v>
      </c>
      <c r="E278" s="1">
        <f>IFERROR(__xludf.DUMMYFUNCTION("""COMPUTED_VALUE"""),922.56)</f>
        <v>922.56</v>
      </c>
      <c r="G278" s="2">
        <f>IFERROR(__xludf.DUMMYFUNCTION("""COMPUTED_VALUE"""),45695.66666666667)</f>
        <v>45695.66667</v>
      </c>
      <c r="H278" s="1">
        <f>IFERROR(__xludf.DUMMYFUNCTION("""COMPUTED_VALUE"""),894.75)</f>
        <v>894.75</v>
      </c>
      <c r="J278" s="2">
        <f>IFERROR(__xludf.DUMMYFUNCTION("""COMPUTED_VALUE"""),45695.66666666667)</f>
        <v>45695.66667</v>
      </c>
      <c r="K278" s="1">
        <f>IFERROR(__xludf.DUMMYFUNCTION("""COMPUTED_VALUE"""),895.4)</f>
        <v>895.4</v>
      </c>
      <c r="M278" s="2">
        <f>IFERROR(__xludf.DUMMYFUNCTION("""COMPUTED_VALUE"""),45695.66666666667)</f>
        <v>45695.66667</v>
      </c>
      <c r="N278" s="1">
        <f>IFERROR(__xludf.DUMMYFUNCTION("""COMPUTED_VALUE"""),1.004901E7)</f>
        <v>10049010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IFERROR(__xludf.DUMMYFUNCTION("""COMPUTED_VALUE"""),896.05)</f>
        <v>896.05</v>
      </c>
      <c r="D279" s="2">
        <f>IFERROR(__xludf.DUMMYFUNCTION("""COMPUTED_VALUE"""),45698.66666666667)</f>
        <v>45698.66667</v>
      </c>
      <c r="E279" s="1">
        <f>IFERROR(__xludf.DUMMYFUNCTION("""COMPUTED_VALUE"""),903.82)</f>
        <v>903.82</v>
      </c>
      <c r="G279" s="2">
        <f>IFERROR(__xludf.DUMMYFUNCTION("""COMPUTED_VALUE"""),45698.66666666667)</f>
        <v>45698.66667</v>
      </c>
      <c r="H279" s="1">
        <f>IFERROR(__xludf.DUMMYFUNCTION("""COMPUTED_VALUE"""),890.87)</f>
        <v>890.87</v>
      </c>
      <c r="J279" s="2">
        <f>IFERROR(__xludf.DUMMYFUNCTION("""COMPUTED_VALUE"""),45698.66666666667)</f>
        <v>45698.66667</v>
      </c>
      <c r="K279" s="1">
        <f>IFERROR(__xludf.DUMMYFUNCTION("""COMPUTED_VALUE"""),903.1)</f>
        <v>903.1</v>
      </c>
      <c r="M279" s="2">
        <f>IFERROR(__xludf.DUMMYFUNCTION("""COMPUTED_VALUE"""),45698.66666666667)</f>
        <v>45698.66667</v>
      </c>
      <c r="N279" s="1">
        <f>IFERROR(__xludf.DUMMYFUNCTION("""COMPUTED_VALUE"""),1.0158637E7)</f>
        <v>10158637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IFERROR(__xludf.DUMMYFUNCTION("""COMPUTED_VALUE"""),902.24)</f>
        <v>902.24</v>
      </c>
      <c r="D280" s="2">
        <f>IFERROR(__xludf.DUMMYFUNCTION("""COMPUTED_VALUE"""),45699.66666666667)</f>
        <v>45699.66667</v>
      </c>
      <c r="E280" s="1">
        <f>IFERROR(__xludf.DUMMYFUNCTION("""COMPUTED_VALUE"""),904.72)</f>
        <v>904.72</v>
      </c>
      <c r="G280" s="2">
        <f>IFERROR(__xludf.DUMMYFUNCTION("""COMPUTED_VALUE"""),45699.66666666667)</f>
        <v>45699.66667</v>
      </c>
      <c r="H280" s="1">
        <f>IFERROR(__xludf.DUMMYFUNCTION("""COMPUTED_VALUE"""),893.84)</f>
        <v>893.84</v>
      </c>
      <c r="J280" s="2">
        <f>IFERROR(__xludf.DUMMYFUNCTION("""COMPUTED_VALUE"""),45699.66666666667)</f>
        <v>45699.66667</v>
      </c>
      <c r="K280" s="1">
        <f>IFERROR(__xludf.DUMMYFUNCTION("""COMPUTED_VALUE"""),899.69)</f>
        <v>899.69</v>
      </c>
      <c r="M280" s="2">
        <f>IFERROR(__xludf.DUMMYFUNCTION("""COMPUTED_VALUE"""),45699.66666666667)</f>
        <v>45699.66667</v>
      </c>
      <c r="N280" s="1">
        <f>IFERROR(__xludf.DUMMYFUNCTION("""COMPUTED_VALUE"""),4862003.0)</f>
        <v>4862003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IFERROR(__xludf.DUMMYFUNCTION("""COMPUTED_VALUE"""),894.47)</f>
        <v>894.47</v>
      </c>
      <c r="D281" s="2">
        <f>IFERROR(__xludf.DUMMYFUNCTION("""COMPUTED_VALUE"""),45700.66666666667)</f>
        <v>45700.66667</v>
      </c>
      <c r="E281" s="1">
        <f>IFERROR(__xludf.DUMMYFUNCTION("""COMPUTED_VALUE"""),896.63)</f>
        <v>896.63</v>
      </c>
      <c r="G281" s="2">
        <f>IFERROR(__xludf.DUMMYFUNCTION("""COMPUTED_VALUE"""),45700.66666666667)</f>
        <v>45700.66667</v>
      </c>
      <c r="H281" s="1">
        <f>IFERROR(__xludf.DUMMYFUNCTION("""COMPUTED_VALUE"""),890.17)</f>
        <v>890.17</v>
      </c>
      <c r="J281" s="2">
        <f>IFERROR(__xludf.DUMMYFUNCTION("""COMPUTED_VALUE"""),45700.66666666667)</f>
        <v>45700.66667</v>
      </c>
      <c r="K281" s="1">
        <f>IFERROR(__xludf.DUMMYFUNCTION("""COMPUTED_VALUE"""),891.75)</f>
        <v>891.75</v>
      </c>
      <c r="M281" s="2">
        <f>IFERROR(__xludf.DUMMYFUNCTION("""COMPUTED_VALUE"""),45700.66666666667)</f>
        <v>45700.66667</v>
      </c>
      <c r="N281" s="1">
        <f>IFERROR(__xludf.DUMMYFUNCTION("""COMPUTED_VALUE"""),5380314.0)</f>
        <v>5380314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IFERROR(__xludf.DUMMYFUNCTION("""COMPUTED_VALUE"""),894.67)</f>
        <v>894.67</v>
      </c>
      <c r="D282" s="2">
        <f>IFERROR(__xludf.DUMMYFUNCTION("""COMPUTED_VALUE"""),45701.66666666667)</f>
        <v>45701.66667</v>
      </c>
      <c r="E282" s="1">
        <f>IFERROR(__xludf.DUMMYFUNCTION("""COMPUTED_VALUE"""),897.69)</f>
        <v>897.69</v>
      </c>
      <c r="G282" s="2">
        <f>IFERROR(__xludf.DUMMYFUNCTION("""COMPUTED_VALUE"""),45701.66666666667)</f>
        <v>45701.66667</v>
      </c>
      <c r="H282" s="1">
        <f>IFERROR(__xludf.DUMMYFUNCTION("""COMPUTED_VALUE"""),889.02)</f>
        <v>889.02</v>
      </c>
      <c r="J282" s="2">
        <f>IFERROR(__xludf.DUMMYFUNCTION("""COMPUTED_VALUE"""),45701.66666666667)</f>
        <v>45701.66667</v>
      </c>
      <c r="K282" s="1">
        <f>IFERROR(__xludf.DUMMYFUNCTION("""COMPUTED_VALUE"""),892.11)</f>
        <v>892.11</v>
      </c>
      <c r="M282" s="2">
        <f>IFERROR(__xludf.DUMMYFUNCTION("""COMPUTED_VALUE"""),45701.66666666667)</f>
        <v>45701.66667</v>
      </c>
      <c r="N282" s="1">
        <f>IFERROR(__xludf.DUMMYFUNCTION("""COMPUTED_VALUE"""),5428672.0)</f>
        <v>5428672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IFERROR(__xludf.DUMMYFUNCTION("""COMPUTED_VALUE"""),890.23)</f>
        <v>890.23</v>
      </c>
      <c r="D283" s="2">
        <f>IFERROR(__xludf.DUMMYFUNCTION("""COMPUTED_VALUE"""),45702.66666666667)</f>
        <v>45702.66667</v>
      </c>
      <c r="E283" s="1">
        <f>IFERROR(__xludf.DUMMYFUNCTION("""COMPUTED_VALUE"""),892.31)</f>
        <v>892.31</v>
      </c>
      <c r="G283" s="2">
        <f>IFERROR(__xludf.DUMMYFUNCTION("""COMPUTED_VALUE"""),45702.66666666667)</f>
        <v>45702.66667</v>
      </c>
      <c r="H283" s="1">
        <f>IFERROR(__xludf.DUMMYFUNCTION("""COMPUTED_VALUE"""),881.73)</f>
        <v>881.73</v>
      </c>
      <c r="J283" s="2">
        <f>IFERROR(__xludf.DUMMYFUNCTION("""COMPUTED_VALUE"""),45702.66666666667)</f>
        <v>45702.66667</v>
      </c>
      <c r="K283" s="1">
        <f>IFERROR(__xludf.DUMMYFUNCTION("""COMPUTED_VALUE"""),885.07)</f>
        <v>885.07</v>
      </c>
      <c r="M283" s="2">
        <f>IFERROR(__xludf.DUMMYFUNCTION("""COMPUTED_VALUE"""),45702.66666666667)</f>
        <v>45702.66667</v>
      </c>
      <c r="N283" s="1">
        <f>IFERROR(__xludf.DUMMYFUNCTION("""COMPUTED_VALUE"""),7739797.0)</f>
        <v>7739797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IFERROR(__xludf.DUMMYFUNCTION("""COMPUTED_VALUE"""),885.07)</f>
        <v>885.07</v>
      </c>
      <c r="D284" s="2">
        <f>IFERROR(__xludf.DUMMYFUNCTION("""COMPUTED_VALUE"""),45706.66666666667)</f>
        <v>45706.66667</v>
      </c>
      <c r="E284" s="1">
        <f>IFERROR(__xludf.DUMMYFUNCTION("""COMPUTED_VALUE"""),901.04)</f>
        <v>901.04</v>
      </c>
      <c r="G284" s="2">
        <f>IFERROR(__xludf.DUMMYFUNCTION("""COMPUTED_VALUE"""),45706.66666666667)</f>
        <v>45706.66667</v>
      </c>
      <c r="H284" s="1">
        <f>IFERROR(__xludf.DUMMYFUNCTION("""COMPUTED_VALUE"""),884.63)</f>
        <v>884.63</v>
      </c>
      <c r="J284" s="2">
        <f>IFERROR(__xludf.DUMMYFUNCTION("""COMPUTED_VALUE"""),45706.66666666667)</f>
        <v>45706.66667</v>
      </c>
      <c r="K284" s="1">
        <f>IFERROR(__xludf.DUMMYFUNCTION("""COMPUTED_VALUE"""),900.22)</f>
        <v>900.22</v>
      </c>
      <c r="M284" s="2">
        <f>IFERROR(__xludf.DUMMYFUNCTION("""COMPUTED_VALUE"""),45706.66666666667)</f>
        <v>45706.66667</v>
      </c>
      <c r="N284" s="1">
        <f>IFERROR(__xludf.DUMMYFUNCTION("""COMPUTED_VALUE"""),7497713.0)</f>
        <v>7497713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IFERROR(__xludf.DUMMYFUNCTION("""COMPUTED_VALUE"""),899.92)</f>
        <v>899.92</v>
      </c>
      <c r="D285" s="2">
        <f>IFERROR(__xludf.DUMMYFUNCTION("""COMPUTED_VALUE"""),45707.66666666667)</f>
        <v>45707.66667</v>
      </c>
      <c r="E285" s="1">
        <f>IFERROR(__xludf.DUMMYFUNCTION("""COMPUTED_VALUE"""),910.9)</f>
        <v>910.9</v>
      </c>
      <c r="G285" s="2">
        <f>IFERROR(__xludf.DUMMYFUNCTION("""COMPUTED_VALUE"""),45707.66666666667)</f>
        <v>45707.66667</v>
      </c>
      <c r="H285" s="1">
        <f>IFERROR(__xludf.DUMMYFUNCTION("""COMPUTED_VALUE"""),898.31)</f>
        <v>898.31</v>
      </c>
      <c r="J285" s="2">
        <f>IFERROR(__xludf.DUMMYFUNCTION("""COMPUTED_VALUE"""),45707.66666666667)</f>
        <v>45707.66667</v>
      </c>
      <c r="K285" s="1">
        <f>IFERROR(__xludf.DUMMYFUNCTION("""COMPUTED_VALUE"""),910.45)</f>
        <v>910.45</v>
      </c>
      <c r="M285" s="2">
        <f>IFERROR(__xludf.DUMMYFUNCTION("""COMPUTED_VALUE"""),45707.66666666667)</f>
        <v>45707.66667</v>
      </c>
      <c r="N285" s="1">
        <f>IFERROR(__xludf.DUMMYFUNCTION("""COMPUTED_VALUE"""),8079405.0)</f>
        <v>8079405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IFERROR(__xludf.DUMMYFUNCTION("""COMPUTED_VALUE"""),909.36)</f>
        <v>909.36</v>
      </c>
      <c r="D286" s="2">
        <f>IFERROR(__xludf.DUMMYFUNCTION("""COMPUTED_VALUE"""),45708.66666666667)</f>
        <v>45708.66667</v>
      </c>
      <c r="E286" s="1">
        <f>IFERROR(__xludf.DUMMYFUNCTION("""COMPUTED_VALUE"""),909.94)</f>
        <v>909.94</v>
      </c>
      <c r="G286" s="2">
        <f>IFERROR(__xludf.DUMMYFUNCTION("""COMPUTED_VALUE"""),45708.66666666667)</f>
        <v>45708.66667</v>
      </c>
      <c r="H286" s="1">
        <f>IFERROR(__xludf.DUMMYFUNCTION("""COMPUTED_VALUE"""),901.54)</f>
        <v>901.54</v>
      </c>
      <c r="J286" s="2">
        <f>IFERROR(__xludf.DUMMYFUNCTION("""COMPUTED_VALUE"""),45708.66666666667)</f>
        <v>45708.66667</v>
      </c>
      <c r="K286" s="1">
        <f>IFERROR(__xludf.DUMMYFUNCTION("""COMPUTED_VALUE"""),909.38)</f>
        <v>909.38</v>
      </c>
      <c r="M286" s="2">
        <f>IFERROR(__xludf.DUMMYFUNCTION("""COMPUTED_VALUE"""),45708.66666666667)</f>
        <v>45708.66667</v>
      </c>
      <c r="N286" s="1">
        <f>IFERROR(__xludf.DUMMYFUNCTION("""COMPUTED_VALUE"""),5866651.0)</f>
        <v>5866651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IFERROR(__xludf.DUMMYFUNCTION("""COMPUTED_VALUE"""),909.38)</f>
        <v>909.38</v>
      </c>
      <c r="D287" s="2">
        <f>IFERROR(__xludf.DUMMYFUNCTION("""COMPUTED_VALUE"""),45709.66666666667)</f>
        <v>45709.66667</v>
      </c>
      <c r="E287" s="1">
        <f>IFERROR(__xludf.DUMMYFUNCTION("""COMPUTED_VALUE"""),910.31)</f>
        <v>910.31</v>
      </c>
      <c r="G287" s="2">
        <f>IFERROR(__xludf.DUMMYFUNCTION("""COMPUTED_VALUE"""),45709.66666666667)</f>
        <v>45709.66667</v>
      </c>
      <c r="H287" s="1">
        <f>IFERROR(__xludf.DUMMYFUNCTION("""COMPUTED_VALUE"""),895.48)</f>
        <v>895.48</v>
      </c>
      <c r="J287" s="2">
        <f>IFERROR(__xludf.DUMMYFUNCTION("""COMPUTED_VALUE"""),45709.66666666667)</f>
        <v>45709.66667</v>
      </c>
      <c r="K287" s="1">
        <f>IFERROR(__xludf.DUMMYFUNCTION("""COMPUTED_VALUE"""),901.68)</f>
        <v>901.68</v>
      </c>
      <c r="M287" s="2">
        <f>IFERROR(__xludf.DUMMYFUNCTION("""COMPUTED_VALUE"""),45709.66666666667)</f>
        <v>45709.66667</v>
      </c>
      <c r="N287" s="1">
        <f>IFERROR(__xludf.DUMMYFUNCTION("""COMPUTED_VALUE"""),1.0499842E7)</f>
        <v>10499842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IFERROR(__xludf.DUMMYFUNCTION("""COMPUTED_VALUE"""),900.9)</f>
        <v>900.9</v>
      </c>
      <c r="D288" s="2">
        <f>IFERROR(__xludf.DUMMYFUNCTION("""COMPUTED_VALUE"""),45712.66666666667)</f>
        <v>45712.66667</v>
      </c>
      <c r="E288" s="1">
        <f>IFERROR(__xludf.DUMMYFUNCTION("""COMPUTED_VALUE"""),911.19)</f>
        <v>911.19</v>
      </c>
      <c r="G288" s="2">
        <f>IFERROR(__xludf.DUMMYFUNCTION("""COMPUTED_VALUE"""),45712.66666666667)</f>
        <v>45712.66667</v>
      </c>
      <c r="H288" s="1">
        <f>IFERROR(__xludf.DUMMYFUNCTION("""COMPUTED_VALUE"""),896.66)</f>
        <v>896.66</v>
      </c>
      <c r="J288" s="2">
        <f>IFERROR(__xludf.DUMMYFUNCTION("""COMPUTED_VALUE"""),45712.66666666667)</f>
        <v>45712.66667</v>
      </c>
      <c r="K288" s="1">
        <f>IFERROR(__xludf.DUMMYFUNCTION("""COMPUTED_VALUE"""),897.33)</f>
        <v>897.33</v>
      </c>
      <c r="M288" s="2">
        <f>IFERROR(__xludf.DUMMYFUNCTION("""COMPUTED_VALUE"""),45712.66666666667)</f>
        <v>45712.66667</v>
      </c>
      <c r="N288" s="1">
        <f>IFERROR(__xludf.DUMMYFUNCTION("""COMPUTED_VALUE"""),1.0184271E7)</f>
        <v>10184271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IFERROR(__xludf.DUMMYFUNCTION("""COMPUTED_VALUE"""),897.2)</f>
        <v>897.2</v>
      </c>
      <c r="D289" s="2">
        <f>IFERROR(__xludf.DUMMYFUNCTION("""COMPUTED_VALUE"""),45713.66666666667)</f>
        <v>45713.66667</v>
      </c>
      <c r="E289" s="1">
        <f>IFERROR(__xludf.DUMMYFUNCTION("""COMPUTED_VALUE"""),909.87)</f>
        <v>909.87</v>
      </c>
      <c r="G289" s="2">
        <f>IFERROR(__xludf.DUMMYFUNCTION("""COMPUTED_VALUE"""),45713.66666666667)</f>
        <v>45713.66667</v>
      </c>
      <c r="H289" s="1">
        <f>IFERROR(__xludf.DUMMYFUNCTION("""COMPUTED_VALUE"""),897.2)</f>
        <v>897.2</v>
      </c>
      <c r="J289" s="2">
        <f>IFERROR(__xludf.DUMMYFUNCTION("""COMPUTED_VALUE"""),45713.66666666667)</f>
        <v>45713.66667</v>
      </c>
      <c r="K289" s="1">
        <f>IFERROR(__xludf.DUMMYFUNCTION("""COMPUTED_VALUE"""),905.38)</f>
        <v>905.38</v>
      </c>
      <c r="M289" s="2">
        <f>IFERROR(__xludf.DUMMYFUNCTION("""COMPUTED_VALUE"""),45713.66666666667)</f>
        <v>45713.66667</v>
      </c>
      <c r="N289" s="1">
        <f>IFERROR(__xludf.DUMMYFUNCTION("""COMPUTED_VALUE"""),8154357.0)</f>
        <v>8154357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IFERROR(__xludf.DUMMYFUNCTION("""COMPUTED_VALUE"""),901.66)</f>
        <v>901.66</v>
      </c>
      <c r="D290" s="2">
        <f>IFERROR(__xludf.DUMMYFUNCTION("""COMPUTED_VALUE"""),45714.66666666667)</f>
        <v>45714.66667</v>
      </c>
      <c r="E290" s="1">
        <f>IFERROR(__xludf.DUMMYFUNCTION("""COMPUTED_VALUE"""),912.67)</f>
        <v>912.67</v>
      </c>
      <c r="G290" s="2">
        <f>IFERROR(__xludf.DUMMYFUNCTION("""COMPUTED_VALUE"""),45714.66666666667)</f>
        <v>45714.66667</v>
      </c>
      <c r="H290" s="1">
        <f>IFERROR(__xludf.DUMMYFUNCTION("""COMPUTED_VALUE"""),889.82)</f>
        <v>889.82</v>
      </c>
      <c r="J290" s="2">
        <f>IFERROR(__xludf.DUMMYFUNCTION("""COMPUTED_VALUE"""),45714.66666666667)</f>
        <v>45714.66667</v>
      </c>
      <c r="K290" s="1">
        <f>IFERROR(__xludf.DUMMYFUNCTION("""COMPUTED_VALUE"""),905.58)</f>
        <v>905.58</v>
      </c>
      <c r="M290" s="2">
        <f>IFERROR(__xludf.DUMMYFUNCTION("""COMPUTED_VALUE"""),45714.66666666667)</f>
        <v>45714.66667</v>
      </c>
      <c r="N290" s="1">
        <f>IFERROR(__xludf.DUMMYFUNCTION("""COMPUTED_VALUE"""),8908747.0)</f>
        <v>8908747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IFERROR(__xludf.DUMMYFUNCTION("""COMPUTED_VALUE"""),907.4)</f>
        <v>907.4</v>
      </c>
      <c r="D291" s="2">
        <f>IFERROR(__xludf.DUMMYFUNCTION("""COMPUTED_VALUE"""),45715.66666666667)</f>
        <v>45715.66667</v>
      </c>
      <c r="E291" s="1">
        <f>IFERROR(__xludf.DUMMYFUNCTION("""COMPUTED_VALUE"""),926.74)</f>
        <v>926.74</v>
      </c>
      <c r="G291" s="2">
        <f>IFERROR(__xludf.DUMMYFUNCTION("""COMPUTED_VALUE"""),45715.66666666667)</f>
        <v>45715.66667</v>
      </c>
      <c r="H291" s="1">
        <f>IFERROR(__xludf.DUMMYFUNCTION("""COMPUTED_VALUE"""),907.4)</f>
        <v>907.4</v>
      </c>
      <c r="J291" s="2">
        <f>IFERROR(__xludf.DUMMYFUNCTION("""COMPUTED_VALUE"""),45715.66666666667)</f>
        <v>45715.66667</v>
      </c>
      <c r="K291" s="1">
        <f>IFERROR(__xludf.DUMMYFUNCTION("""COMPUTED_VALUE"""),915.13)</f>
        <v>915.13</v>
      </c>
      <c r="M291" s="2">
        <f>IFERROR(__xludf.DUMMYFUNCTION("""COMPUTED_VALUE"""),45715.66666666667)</f>
        <v>45715.66667</v>
      </c>
      <c r="N291" s="1">
        <f>IFERROR(__xludf.DUMMYFUNCTION("""COMPUTED_VALUE"""),9329294.0)</f>
        <v>9329294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IFERROR(__xludf.DUMMYFUNCTION("""COMPUTED_VALUE"""),916.11)</f>
        <v>916.11</v>
      </c>
      <c r="D292" s="2">
        <f>IFERROR(__xludf.DUMMYFUNCTION("""COMPUTED_VALUE"""),45716.66666666667)</f>
        <v>45716.66667</v>
      </c>
      <c r="E292" s="1">
        <f>IFERROR(__xludf.DUMMYFUNCTION("""COMPUTED_VALUE"""),928.06)</f>
        <v>928.06</v>
      </c>
      <c r="G292" s="2">
        <f>IFERROR(__xludf.DUMMYFUNCTION("""COMPUTED_VALUE"""),45716.66666666667)</f>
        <v>45716.66667</v>
      </c>
      <c r="H292" s="1">
        <f>IFERROR(__xludf.DUMMYFUNCTION("""COMPUTED_VALUE"""),916.03)</f>
        <v>916.03</v>
      </c>
      <c r="J292" s="2">
        <f>IFERROR(__xludf.DUMMYFUNCTION("""COMPUTED_VALUE"""),45716.66666666667)</f>
        <v>45716.66667</v>
      </c>
      <c r="K292" s="1">
        <f>IFERROR(__xludf.DUMMYFUNCTION("""COMPUTED_VALUE"""),927.22)</f>
        <v>927.22</v>
      </c>
      <c r="M292" s="2">
        <f>IFERROR(__xludf.DUMMYFUNCTION("""COMPUTED_VALUE"""),45716.66666666667)</f>
        <v>45716.66667</v>
      </c>
      <c r="N292" s="1">
        <f>IFERROR(__xludf.DUMMYFUNCTION("""COMPUTED_VALUE"""),1.229761E7)</f>
        <v>12297610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IFERROR(__xludf.DUMMYFUNCTION("""COMPUTED_VALUE"""),930.73)</f>
        <v>930.73</v>
      </c>
      <c r="D293" s="2">
        <f>IFERROR(__xludf.DUMMYFUNCTION("""COMPUTED_VALUE"""),45719.66666666667)</f>
        <v>45719.66667</v>
      </c>
      <c r="E293" s="1">
        <f>IFERROR(__xludf.DUMMYFUNCTION("""COMPUTED_VALUE"""),938.03)</f>
        <v>938.03</v>
      </c>
      <c r="G293" s="2">
        <f>IFERROR(__xludf.DUMMYFUNCTION("""COMPUTED_VALUE"""),45719.66666666667)</f>
        <v>45719.66667</v>
      </c>
      <c r="H293" s="1">
        <f>IFERROR(__xludf.DUMMYFUNCTION("""COMPUTED_VALUE"""),915.46)</f>
        <v>915.46</v>
      </c>
      <c r="J293" s="2">
        <f>IFERROR(__xludf.DUMMYFUNCTION("""COMPUTED_VALUE"""),45719.66666666667)</f>
        <v>45719.66667</v>
      </c>
      <c r="K293" s="1">
        <f>IFERROR(__xludf.DUMMYFUNCTION("""COMPUTED_VALUE"""),921.02)</f>
        <v>921.02</v>
      </c>
      <c r="M293" s="2">
        <f>IFERROR(__xludf.DUMMYFUNCTION("""COMPUTED_VALUE"""),45719.66666666667)</f>
        <v>45719.66667</v>
      </c>
      <c r="N293" s="1">
        <f>IFERROR(__xludf.DUMMYFUNCTION("""COMPUTED_VALUE"""),1.078399E7)</f>
        <v>10783990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IFERROR(__xludf.DUMMYFUNCTION("""COMPUTED_VALUE"""),920.83)</f>
        <v>920.83</v>
      </c>
      <c r="D294" s="2">
        <f>IFERROR(__xludf.DUMMYFUNCTION("""COMPUTED_VALUE"""),45720.66666666667)</f>
        <v>45720.66667</v>
      </c>
      <c r="E294" s="1">
        <f>IFERROR(__xludf.DUMMYFUNCTION("""COMPUTED_VALUE"""),920.83)</f>
        <v>920.83</v>
      </c>
      <c r="G294" s="2">
        <f>IFERROR(__xludf.DUMMYFUNCTION("""COMPUTED_VALUE"""),45720.66666666667)</f>
        <v>45720.66667</v>
      </c>
      <c r="H294" s="1">
        <f>IFERROR(__xludf.DUMMYFUNCTION("""COMPUTED_VALUE"""),892.07)</f>
        <v>892.07</v>
      </c>
      <c r="J294" s="2">
        <f>IFERROR(__xludf.DUMMYFUNCTION("""COMPUTED_VALUE"""),45720.66666666667)</f>
        <v>45720.66667</v>
      </c>
      <c r="K294" s="1">
        <f>IFERROR(__xludf.DUMMYFUNCTION("""COMPUTED_VALUE"""),893.02)</f>
        <v>893.02</v>
      </c>
      <c r="M294" s="2">
        <f>IFERROR(__xludf.DUMMYFUNCTION("""COMPUTED_VALUE"""),45720.66666666667)</f>
        <v>45720.66667</v>
      </c>
      <c r="N294" s="1">
        <f>IFERROR(__xludf.DUMMYFUNCTION("""COMPUTED_VALUE"""),1.3517274E7)</f>
        <v>13517274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IFERROR(__xludf.DUMMYFUNCTION("""COMPUTED_VALUE"""),895.06)</f>
        <v>895.06</v>
      </c>
      <c r="D295" s="2">
        <f>IFERROR(__xludf.DUMMYFUNCTION("""COMPUTED_VALUE"""),45721.66666666667)</f>
        <v>45721.66667</v>
      </c>
      <c r="E295" s="1">
        <f>IFERROR(__xludf.DUMMYFUNCTION("""COMPUTED_VALUE"""),905.46)</f>
        <v>905.46</v>
      </c>
      <c r="G295" s="2">
        <f>IFERROR(__xludf.DUMMYFUNCTION("""COMPUTED_VALUE"""),45721.66666666667)</f>
        <v>45721.66667</v>
      </c>
      <c r="H295" s="1">
        <f>IFERROR(__xludf.DUMMYFUNCTION("""COMPUTED_VALUE"""),890.53)</f>
        <v>890.53</v>
      </c>
      <c r="J295" s="2">
        <f>IFERROR(__xludf.DUMMYFUNCTION("""COMPUTED_VALUE"""),45721.66666666667)</f>
        <v>45721.66667</v>
      </c>
      <c r="K295" s="1">
        <f>IFERROR(__xludf.DUMMYFUNCTION("""COMPUTED_VALUE"""),901.37)</f>
        <v>901.37</v>
      </c>
      <c r="M295" s="2">
        <f>IFERROR(__xludf.DUMMYFUNCTION("""COMPUTED_VALUE"""),45721.66666666667)</f>
        <v>45721.66667</v>
      </c>
      <c r="N295" s="1">
        <f>IFERROR(__xludf.DUMMYFUNCTION("""COMPUTED_VALUE"""),9203995.0)</f>
        <v>9203995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IFERROR(__xludf.DUMMYFUNCTION("""COMPUTED_VALUE"""),896.32)</f>
        <v>896.32</v>
      </c>
      <c r="D296" s="2">
        <f>IFERROR(__xludf.DUMMYFUNCTION("""COMPUTED_VALUE"""),45722.66666666667)</f>
        <v>45722.66667</v>
      </c>
      <c r="E296" s="1">
        <f>IFERROR(__xludf.DUMMYFUNCTION("""COMPUTED_VALUE"""),906.15)</f>
        <v>906.15</v>
      </c>
      <c r="G296" s="2">
        <f>IFERROR(__xludf.DUMMYFUNCTION("""COMPUTED_VALUE"""),45722.66666666667)</f>
        <v>45722.66667</v>
      </c>
      <c r="H296" s="1">
        <f>IFERROR(__xludf.DUMMYFUNCTION("""COMPUTED_VALUE"""),894.42)</f>
        <v>894.42</v>
      </c>
      <c r="J296" s="2">
        <f>IFERROR(__xludf.DUMMYFUNCTION("""COMPUTED_VALUE"""),45722.66666666667)</f>
        <v>45722.66667</v>
      </c>
      <c r="K296" s="1">
        <f>IFERROR(__xludf.DUMMYFUNCTION("""COMPUTED_VALUE"""),904.28)</f>
        <v>904.28</v>
      </c>
      <c r="M296" s="2">
        <f>IFERROR(__xludf.DUMMYFUNCTION("""COMPUTED_VALUE"""),45722.66666666667)</f>
        <v>45722.66667</v>
      </c>
      <c r="N296" s="1">
        <f>IFERROR(__xludf.DUMMYFUNCTION("""COMPUTED_VALUE"""),9533153.0)</f>
        <v>9533153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IFERROR(__xludf.DUMMYFUNCTION("""COMPUTED_VALUE"""),896.35)</f>
        <v>896.35</v>
      </c>
      <c r="D297" s="2">
        <f>IFERROR(__xludf.DUMMYFUNCTION("""COMPUTED_VALUE"""),45723.66666666667)</f>
        <v>45723.66667</v>
      </c>
      <c r="E297" s="1">
        <f>IFERROR(__xludf.DUMMYFUNCTION("""COMPUTED_VALUE"""),913.61)</f>
        <v>913.61</v>
      </c>
      <c r="G297" s="2">
        <f>IFERROR(__xludf.DUMMYFUNCTION("""COMPUTED_VALUE"""),45723.66666666667)</f>
        <v>45723.66667</v>
      </c>
      <c r="H297" s="1">
        <f>IFERROR(__xludf.DUMMYFUNCTION("""COMPUTED_VALUE"""),894.1)</f>
        <v>894.1</v>
      </c>
      <c r="J297" s="2">
        <f>IFERROR(__xludf.DUMMYFUNCTION("""COMPUTED_VALUE"""),45723.66666666667)</f>
        <v>45723.66667</v>
      </c>
      <c r="K297" s="1">
        <f>IFERROR(__xludf.DUMMYFUNCTION("""COMPUTED_VALUE"""),911.65)</f>
        <v>911.65</v>
      </c>
      <c r="M297" s="2">
        <f>IFERROR(__xludf.DUMMYFUNCTION("""COMPUTED_VALUE"""),45723.66666666667)</f>
        <v>45723.66667</v>
      </c>
      <c r="N297" s="1">
        <f>IFERROR(__xludf.DUMMYFUNCTION("""COMPUTED_VALUE"""),1.1492581E7)</f>
        <v>11492581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IFERROR(__xludf.DUMMYFUNCTION("""COMPUTED_VALUE"""),911.44)</f>
        <v>911.44</v>
      </c>
      <c r="D298" s="2">
        <f>IFERROR(__xludf.DUMMYFUNCTION("""COMPUTED_VALUE"""),45726.66666666667)</f>
        <v>45726.66667</v>
      </c>
      <c r="E298" s="1">
        <f>IFERROR(__xludf.DUMMYFUNCTION("""COMPUTED_VALUE"""),927.59)</f>
        <v>927.59</v>
      </c>
      <c r="G298" s="2">
        <f>IFERROR(__xludf.DUMMYFUNCTION("""COMPUTED_VALUE"""),45726.66666666667)</f>
        <v>45726.66667</v>
      </c>
      <c r="H298" s="1">
        <f>IFERROR(__xludf.DUMMYFUNCTION("""COMPUTED_VALUE"""),905.17)</f>
        <v>905.17</v>
      </c>
      <c r="J298" s="2">
        <f>IFERROR(__xludf.DUMMYFUNCTION("""COMPUTED_VALUE"""),45726.66666666667)</f>
        <v>45726.66667</v>
      </c>
      <c r="K298" s="1">
        <f>IFERROR(__xludf.DUMMYFUNCTION("""COMPUTED_VALUE"""),912.75)</f>
        <v>912.75</v>
      </c>
      <c r="M298" s="2">
        <f>IFERROR(__xludf.DUMMYFUNCTION("""COMPUTED_VALUE"""),45726.66666666667)</f>
        <v>45726.66667</v>
      </c>
      <c r="N298" s="1">
        <f>IFERROR(__xludf.DUMMYFUNCTION("""COMPUTED_VALUE"""),9135729.0)</f>
        <v>9135729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IFERROR(__xludf.DUMMYFUNCTION("""COMPUTED_VALUE"""),912.75)</f>
        <v>912.75</v>
      </c>
      <c r="D299" s="2">
        <f>IFERROR(__xludf.DUMMYFUNCTION("""COMPUTED_VALUE"""),45727.66666666667)</f>
        <v>45727.66667</v>
      </c>
      <c r="E299" s="1">
        <f>IFERROR(__xludf.DUMMYFUNCTION("""COMPUTED_VALUE"""),912.75)</f>
        <v>912.75</v>
      </c>
      <c r="G299" s="2">
        <f>IFERROR(__xludf.DUMMYFUNCTION("""COMPUTED_VALUE"""),45727.66666666667)</f>
        <v>45727.66667</v>
      </c>
      <c r="H299" s="1">
        <f>IFERROR(__xludf.DUMMYFUNCTION("""COMPUTED_VALUE"""),890.21)</f>
        <v>890.21</v>
      </c>
      <c r="J299" s="2">
        <f>IFERROR(__xludf.DUMMYFUNCTION("""COMPUTED_VALUE"""),45727.66666666667)</f>
        <v>45727.66667</v>
      </c>
      <c r="K299" s="1">
        <f>IFERROR(__xludf.DUMMYFUNCTION("""COMPUTED_VALUE"""),898.42)</f>
        <v>898.42</v>
      </c>
      <c r="M299" s="2">
        <f>IFERROR(__xludf.DUMMYFUNCTION("""COMPUTED_VALUE"""),45727.66666666667)</f>
        <v>45727.66667</v>
      </c>
      <c r="N299" s="1">
        <f>IFERROR(__xludf.DUMMYFUNCTION("""COMPUTED_VALUE"""),1.1034573E7)</f>
        <v>11034573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IFERROR(__xludf.DUMMYFUNCTION("""COMPUTED_VALUE"""),895.26)</f>
        <v>895.26</v>
      </c>
      <c r="D300" s="2">
        <f>IFERROR(__xludf.DUMMYFUNCTION("""COMPUTED_VALUE"""),45728.66666666667)</f>
        <v>45728.66667</v>
      </c>
      <c r="E300" s="1">
        <f>IFERROR(__xludf.DUMMYFUNCTION("""COMPUTED_VALUE"""),904.29)</f>
        <v>904.29</v>
      </c>
      <c r="G300" s="2">
        <f>IFERROR(__xludf.DUMMYFUNCTION("""COMPUTED_VALUE"""),45728.66666666667)</f>
        <v>45728.66667</v>
      </c>
      <c r="H300" s="1">
        <f>IFERROR(__xludf.DUMMYFUNCTION("""COMPUTED_VALUE"""),889.37)</f>
        <v>889.37</v>
      </c>
      <c r="J300" s="2">
        <f>IFERROR(__xludf.DUMMYFUNCTION("""COMPUTED_VALUE"""),45728.66666666667)</f>
        <v>45728.66667</v>
      </c>
      <c r="K300" s="1">
        <f>IFERROR(__xludf.DUMMYFUNCTION("""COMPUTED_VALUE"""),898.48)</f>
        <v>898.48</v>
      </c>
      <c r="M300" s="2">
        <f>IFERROR(__xludf.DUMMYFUNCTION("""COMPUTED_VALUE"""),45728.66666666667)</f>
        <v>45728.66667</v>
      </c>
      <c r="N300" s="1">
        <f>IFERROR(__xludf.DUMMYFUNCTION("""COMPUTED_VALUE"""),7834211.0)</f>
        <v>7834211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IFERROR(__xludf.DUMMYFUNCTION("""COMPUTED_VALUE"""),899.05)</f>
        <v>899.05</v>
      </c>
      <c r="D301" s="2">
        <f>IFERROR(__xludf.DUMMYFUNCTION("""COMPUTED_VALUE"""),45729.66666666667)</f>
        <v>45729.66667</v>
      </c>
      <c r="E301" s="1">
        <f>IFERROR(__xludf.DUMMYFUNCTION("""COMPUTED_VALUE"""),901.93)</f>
        <v>901.93</v>
      </c>
      <c r="G301" s="2">
        <f>IFERROR(__xludf.DUMMYFUNCTION("""COMPUTED_VALUE"""),45729.66666666667)</f>
        <v>45729.66667</v>
      </c>
      <c r="H301" s="1">
        <f>IFERROR(__xludf.DUMMYFUNCTION("""COMPUTED_VALUE"""),886.82)</f>
        <v>886.82</v>
      </c>
      <c r="J301" s="2">
        <f>IFERROR(__xludf.DUMMYFUNCTION("""COMPUTED_VALUE"""),45729.66666666667)</f>
        <v>45729.66667</v>
      </c>
      <c r="K301" s="1">
        <f>IFERROR(__xludf.DUMMYFUNCTION("""COMPUTED_VALUE"""),890.02)</f>
        <v>890.02</v>
      </c>
      <c r="M301" s="2">
        <f>IFERROR(__xludf.DUMMYFUNCTION("""COMPUTED_VALUE"""),45729.66666666667)</f>
        <v>45729.66667</v>
      </c>
      <c r="N301" s="1">
        <f>IFERROR(__xludf.DUMMYFUNCTION("""COMPUTED_VALUE"""),6742571.0)</f>
        <v>6742571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IFERROR(__xludf.DUMMYFUNCTION("""COMPUTED_VALUE"""),898.96)</f>
        <v>898.96</v>
      </c>
      <c r="D302" s="2">
        <f>IFERROR(__xludf.DUMMYFUNCTION("""COMPUTED_VALUE"""),45730.66666666667)</f>
        <v>45730.66667</v>
      </c>
      <c r="E302" s="1">
        <f>IFERROR(__xludf.DUMMYFUNCTION("""COMPUTED_VALUE"""),911.43)</f>
        <v>911.43</v>
      </c>
      <c r="G302" s="2">
        <f>IFERROR(__xludf.DUMMYFUNCTION("""COMPUTED_VALUE"""),45730.66666666667)</f>
        <v>45730.66667</v>
      </c>
      <c r="H302" s="1">
        <f>IFERROR(__xludf.DUMMYFUNCTION("""COMPUTED_VALUE"""),896.85)</f>
        <v>896.85</v>
      </c>
      <c r="J302" s="2">
        <f>IFERROR(__xludf.DUMMYFUNCTION("""COMPUTED_VALUE"""),45730.66666666667)</f>
        <v>45730.66667</v>
      </c>
      <c r="K302" s="1">
        <f>IFERROR(__xludf.DUMMYFUNCTION("""COMPUTED_VALUE"""),907.3)</f>
        <v>907.3</v>
      </c>
      <c r="M302" s="2">
        <f>IFERROR(__xludf.DUMMYFUNCTION("""COMPUTED_VALUE"""),45730.66666666667)</f>
        <v>45730.66667</v>
      </c>
      <c r="N302" s="1">
        <f>IFERROR(__xludf.DUMMYFUNCTION("""COMPUTED_VALUE"""),7613284.0)</f>
        <v>7613284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IFERROR(__xludf.DUMMYFUNCTION("""COMPUTED_VALUE"""),903.45)</f>
        <v>903.45</v>
      </c>
      <c r="D303" s="2">
        <f>IFERROR(__xludf.DUMMYFUNCTION("""COMPUTED_VALUE"""),45733.66666666667)</f>
        <v>45733.66667</v>
      </c>
      <c r="E303" s="1">
        <f>IFERROR(__xludf.DUMMYFUNCTION("""COMPUTED_VALUE"""),919.6)</f>
        <v>919.6</v>
      </c>
      <c r="G303" s="2">
        <f>IFERROR(__xludf.DUMMYFUNCTION("""COMPUTED_VALUE"""),45733.66666666667)</f>
        <v>45733.66667</v>
      </c>
      <c r="H303" s="1">
        <f>IFERROR(__xludf.DUMMYFUNCTION("""COMPUTED_VALUE"""),901.82)</f>
        <v>901.82</v>
      </c>
      <c r="J303" s="2">
        <f>IFERROR(__xludf.DUMMYFUNCTION("""COMPUTED_VALUE"""),45733.66666666667)</f>
        <v>45733.66667</v>
      </c>
      <c r="K303" s="1">
        <f>IFERROR(__xludf.DUMMYFUNCTION("""COMPUTED_VALUE"""),916.22)</f>
        <v>916.22</v>
      </c>
      <c r="M303" s="2">
        <f>IFERROR(__xludf.DUMMYFUNCTION("""COMPUTED_VALUE"""),45733.66666666667)</f>
        <v>45733.66667</v>
      </c>
      <c r="N303" s="1">
        <f>IFERROR(__xludf.DUMMYFUNCTION("""COMPUTED_VALUE"""),8977123.0)</f>
        <v>8977123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IFERROR(__xludf.DUMMYFUNCTION("""COMPUTED_VALUE"""),916.58)</f>
        <v>916.58</v>
      </c>
      <c r="D304" s="2">
        <f>IFERROR(__xludf.DUMMYFUNCTION("""COMPUTED_VALUE"""),45734.66666666667)</f>
        <v>45734.66667</v>
      </c>
      <c r="E304" s="1">
        <f>IFERROR(__xludf.DUMMYFUNCTION("""COMPUTED_VALUE"""),917.49)</f>
        <v>917.49</v>
      </c>
      <c r="G304" s="2">
        <f>IFERROR(__xludf.DUMMYFUNCTION("""COMPUTED_VALUE"""),45734.66666666667)</f>
        <v>45734.66667</v>
      </c>
      <c r="H304" s="1">
        <f>IFERROR(__xludf.DUMMYFUNCTION("""COMPUTED_VALUE"""),905.8)</f>
        <v>905.8</v>
      </c>
      <c r="J304" s="2">
        <f>IFERROR(__xludf.DUMMYFUNCTION("""COMPUTED_VALUE"""),45734.66666666667)</f>
        <v>45734.66667</v>
      </c>
      <c r="K304" s="1">
        <f>IFERROR(__xludf.DUMMYFUNCTION("""COMPUTED_VALUE"""),909.19)</f>
        <v>909.19</v>
      </c>
      <c r="M304" s="2">
        <f>IFERROR(__xludf.DUMMYFUNCTION("""COMPUTED_VALUE"""),45734.66666666667)</f>
        <v>45734.66667</v>
      </c>
      <c r="N304" s="1">
        <f>IFERROR(__xludf.DUMMYFUNCTION("""COMPUTED_VALUE"""),6848212.0)</f>
        <v>6848212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IFERROR(__xludf.DUMMYFUNCTION("""COMPUTED_VALUE"""),909.94)</f>
        <v>909.94</v>
      </c>
      <c r="D305" s="2">
        <f>IFERROR(__xludf.DUMMYFUNCTION("""COMPUTED_VALUE"""),45735.66666666667)</f>
        <v>45735.66667</v>
      </c>
      <c r="E305" s="1">
        <f>IFERROR(__xludf.DUMMYFUNCTION("""COMPUTED_VALUE"""),918.38)</f>
        <v>918.38</v>
      </c>
      <c r="G305" s="2">
        <f>IFERROR(__xludf.DUMMYFUNCTION("""COMPUTED_VALUE"""),45735.66666666667)</f>
        <v>45735.66667</v>
      </c>
      <c r="H305" s="1">
        <f>IFERROR(__xludf.DUMMYFUNCTION("""COMPUTED_VALUE"""),908.93)</f>
        <v>908.93</v>
      </c>
      <c r="J305" s="2">
        <f>IFERROR(__xludf.DUMMYFUNCTION("""COMPUTED_VALUE"""),45735.66666666667)</f>
        <v>45735.66667</v>
      </c>
      <c r="K305" s="1">
        <f>IFERROR(__xludf.DUMMYFUNCTION("""COMPUTED_VALUE"""),911.43)</f>
        <v>911.43</v>
      </c>
      <c r="M305" s="2">
        <f>IFERROR(__xludf.DUMMYFUNCTION("""COMPUTED_VALUE"""),45735.66666666667)</f>
        <v>45735.66667</v>
      </c>
      <c r="N305" s="1">
        <f>IFERROR(__xludf.DUMMYFUNCTION("""COMPUTED_VALUE"""),8752031.0)</f>
        <v>8752031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IFERROR(__xludf.DUMMYFUNCTION("""COMPUTED_VALUE"""),905.43)</f>
        <v>905.43</v>
      </c>
      <c r="D306" s="2">
        <f>IFERROR(__xludf.DUMMYFUNCTION("""COMPUTED_VALUE"""),45736.66666666667)</f>
        <v>45736.66667</v>
      </c>
      <c r="E306" s="1">
        <f>IFERROR(__xludf.DUMMYFUNCTION("""COMPUTED_VALUE"""),919.42)</f>
        <v>919.42</v>
      </c>
      <c r="G306" s="2">
        <f>IFERROR(__xludf.DUMMYFUNCTION("""COMPUTED_VALUE"""),45736.66666666667)</f>
        <v>45736.66667</v>
      </c>
      <c r="H306" s="1">
        <f>IFERROR(__xludf.DUMMYFUNCTION("""COMPUTED_VALUE"""),904.87)</f>
        <v>904.87</v>
      </c>
      <c r="J306" s="2">
        <f>IFERROR(__xludf.DUMMYFUNCTION("""COMPUTED_VALUE"""),45736.66666666667)</f>
        <v>45736.66667</v>
      </c>
      <c r="K306" s="1">
        <f>IFERROR(__xludf.DUMMYFUNCTION("""COMPUTED_VALUE"""),913.09)</f>
        <v>913.09</v>
      </c>
      <c r="M306" s="2">
        <f>IFERROR(__xludf.DUMMYFUNCTION("""COMPUTED_VALUE"""),45736.66666666667)</f>
        <v>45736.66667</v>
      </c>
      <c r="N306" s="1">
        <f>IFERROR(__xludf.DUMMYFUNCTION("""COMPUTED_VALUE"""),6161374.0)</f>
        <v>6161374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IFERROR(__xludf.DUMMYFUNCTION("""COMPUTED_VALUE"""),913.09)</f>
        <v>913.09</v>
      </c>
      <c r="D307" s="2">
        <f>IFERROR(__xludf.DUMMYFUNCTION("""COMPUTED_VALUE"""),45737.66666666667)</f>
        <v>45737.66667</v>
      </c>
      <c r="E307" s="1">
        <f>IFERROR(__xludf.DUMMYFUNCTION("""COMPUTED_VALUE"""),913.35)</f>
        <v>913.35</v>
      </c>
      <c r="G307" s="2">
        <f>IFERROR(__xludf.DUMMYFUNCTION("""COMPUTED_VALUE"""),45737.66666666667)</f>
        <v>45737.66667</v>
      </c>
      <c r="H307" s="1">
        <f>IFERROR(__xludf.DUMMYFUNCTION("""COMPUTED_VALUE"""),902.53)</f>
        <v>902.53</v>
      </c>
      <c r="J307" s="2">
        <f>IFERROR(__xludf.DUMMYFUNCTION("""COMPUTED_VALUE"""),45737.66666666667)</f>
        <v>45737.66667</v>
      </c>
      <c r="K307" s="1">
        <f>IFERROR(__xludf.DUMMYFUNCTION("""COMPUTED_VALUE"""),908.95)</f>
        <v>908.95</v>
      </c>
      <c r="M307" s="2">
        <f>IFERROR(__xludf.DUMMYFUNCTION("""COMPUTED_VALUE"""),45737.66666666667)</f>
        <v>45737.66667</v>
      </c>
      <c r="N307" s="1">
        <f>IFERROR(__xludf.DUMMYFUNCTION("""COMPUTED_VALUE"""),1.2079231E7)</f>
        <v>12079231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IFERROR(__xludf.DUMMYFUNCTION("""COMPUTED_VALUE"""),913.23)</f>
        <v>913.23</v>
      </c>
      <c r="D308" s="2">
        <f>IFERROR(__xludf.DUMMYFUNCTION("""COMPUTED_VALUE"""),45740.66666666667)</f>
        <v>45740.66667</v>
      </c>
      <c r="E308" s="1">
        <f>IFERROR(__xludf.DUMMYFUNCTION("""COMPUTED_VALUE"""),922.6)</f>
        <v>922.6</v>
      </c>
      <c r="G308" s="2">
        <f>IFERROR(__xludf.DUMMYFUNCTION("""COMPUTED_VALUE"""),45740.66666666667)</f>
        <v>45740.66667</v>
      </c>
      <c r="H308" s="1">
        <f>IFERROR(__xludf.DUMMYFUNCTION("""COMPUTED_VALUE"""),911.09)</f>
        <v>911.09</v>
      </c>
      <c r="J308" s="2">
        <f>IFERROR(__xludf.DUMMYFUNCTION("""COMPUTED_VALUE"""),45740.66666666667)</f>
        <v>45740.66667</v>
      </c>
      <c r="K308" s="1">
        <f>IFERROR(__xludf.DUMMYFUNCTION("""COMPUTED_VALUE"""),919.94)</f>
        <v>919.94</v>
      </c>
      <c r="M308" s="2">
        <f>IFERROR(__xludf.DUMMYFUNCTION("""COMPUTED_VALUE"""),45740.66666666667)</f>
        <v>45740.66667</v>
      </c>
      <c r="N308" s="1">
        <f>IFERROR(__xludf.DUMMYFUNCTION("""COMPUTED_VALUE"""),7453561.0)</f>
        <v>7453561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IFERROR(__xludf.DUMMYFUNCTION("""COMPUTED_VALUE"""),917.75)</f>
        <v>917.75</v>
      </c>
      <c r="D309" s="2">
        <f>IFERROR(__xludf.DUMMYFUNCTION("""COMPUTED_VALUE"""),45741.66666666667)</f>
        <v>45741.66667</v>
      </c>
      <c r="E309" s="1">
        <f>IFERROR(__xludf.DUMMYFUNCTION("""COMPUTED_VALUE"""),924.3)</f>
        <v>924.3</v>
      </c>
      <c r="G309" s="2">
        <f>IFERROR(__xludf.DUMMYFUNCTION("""COMPUTED_VALUE"""),45741.66666666667)</f>
        <v>45741.66667</v>
      </c>
      <c r="H309" s="1">
        <f>IFERROR(__xludf.DUMMYFUNCTION("""COMPUTED_VALUE"""),916.04)</f>
        <v>916.04</v>
      </c>
      <c r="J309" s="2">
        <f>IFERROR(__xludf.DUMMYFUNCTION("""COMPUTED_VALUE"""),45741.66666666667)</f>
        <v>45741.66667</v>
      </c>
      <c r="K309" s="1">
        <f>IFERROR(__xludf.DUMMYFUNCTION("""COMPUTED_VALUE"""),921.46)</f>
        <v>921.46</v>
      </c>
      <c r="M309" s="2">
        <f>IFERROR(__xludf.DUMMYFUNCTION("""COMPUTED_VALUE"""),45741.66666666667)</f>
        <v>45741.66667</v>
      </c>
      <c r="N309" s="1">
        <f>IFERROR(__xludf.DUMMYFUNCTION("""COMPUTED_VALUE"""),7928070.0)</f>
        <v>7928070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IFERROR(__xludf.DUMMYFUNCTION("""COMPUTED_VALUE"""),921.46)</f>
        <v>921.46</v>
      </c>
      <c r="D310" s="2">
        <f>IFERROR(__xludf.DUMMYFUNCTION("""COMPUTED_VALUE"""),45742.66666666667)</f>
        <v>45742.66667</v>
      </c>
      <c r="E310" s="1">
        <f>IFERROR(__xludf.DUMMYFUNCTION("""COMPUTED_VALUE"""),935.91)</f>
        <v>935.91</v>
      </c>
      <c r="G310" s="2">
        <f>IFERROR(__xludf.DUMMYFUNCTION("""COMPUTED_VALUE"""),45742.66666666667)</f>
        <v>45742.66667</v>
      </c>
      <c r="H310" s="1">
        <f>IFERROR(__xludf.DUMMYFUNCTION("""COMPUTED_VALUE"""),920.68)</f>
        <v>920.68</v>
      </c>
      <c r="J310" s="2">
        <f>IFERROR(__xludf.DUMMYFUNCTION("""COMPUTED_VALUE"""),45742.66666666667)</f>
        <v>45742.66667</v>
      </c>
      <c r="K310" s="1">
        <f>IFERROR(__xludf.DUMMYFUNCTION("""COMPUTED_VALUE"""),922.32)</f>
        <v>922.32</v>
      </c>
      <c r="M310" s="2">
        <f>IFERROR(__xludf.DUMMYFUNCTION("""COMPUTED_VALUE"""),45742.66666666667)</f>
        <v>45742.66667</v>
      </c>
      <c r="N310" s="1">
        <f>IFERROR(__xludf.DUMMYFUNCTION("""COMPUTED_VALUE"""),9086443.0)</f>
        <v>9086443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IFERROR(__xludf.DUMMYFUNCTION("""COMPUTED_VALUE"""),922.32)</f>
        <v>922.32</v>
      </c>
      <c r="D311" s="2">
        <f>IFERROR(__xludf.DUMMYFUNCTION("""COMPUTED_VALUE"""),45743.66666666667)</f>
        <v>45743.66667</v>
      </c>
      <c r="E311" s="1">
        <f>IFERROR(__xludf.DUMMYFUNCTION("""COMPUTED_VALUE"""),924.67)</f>
        <v>924.67</v>
      </c>
      <c r="G311" s="2">
        <f>IFERROR(__xludf.DUMMYFUNCTION("""COMPUTED_VALUE"""),45743.66666666667)</f>
        <v>45743.66667</v>
      </c>
      <c r="H311" s="1">
        <f>IFERROR(__xludf.DUMMYFUNCTION("""COMPUTED_VALUE"""),911.71)</f>
        <v>911.71</v>
      </c>
      <c r="J311" s="2">
        <f>IFERROR(__xludf.DUMMYFUNCTION("""COMPUTED_VALUE"""),45743.66666666667)</f>
        <v>45743.66667</v>
      </c>
      <c r="K311" s="1">
        <f>IFERROR(__xludf.DUMMYFUNCTION("""COMPUTED_VALUE"""),915.57)</f>
        <v>915.57</v>
      </c>
      <c r="M311" s="2">
        <f>IFERROR(__xludf.DUMMYFUNCTION("""COMPUTED_VALUE"""),45743.66666666667)</f>
        <v>45743.66667</v>
      </c>
      <c r="N311" s="1">
        <f>IFERROR(__xludf.DUMMYFUNCTION("""COMPUTED_VALUE"""),6409425.0)</f>
        <v>6409425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IFERROR(__xludf.DUMMYFUNCTION("""COMPUTED_VALUE"""),915.11)</f>
        <v>915.11</v>
      </c>
      <c r="D312" s="2">
        <f>IFERROR(__xludf.DUMMYFUNCTION("""COMPUTED_VALUE"""),45744.66666666667)</f>
        <v>45744.66667</v>
      </c>
      <c r="E312" s="1">
        <f>IFERROR(__xludf.DUMMYFUNCTION("""COMPUTED_VALUE"""),917.76)</f>
        <v>917.76</v>
      </c>
      <c r="G312" s="2">
        <f>IFERROR(__xludf.DUMMYFUNCTION("""COMPUTED_VALUE"""),45744.66666666667)</f>
        <v>45744.66667</v>
      </c>
      <c r="H312" s="1">
        <f>IFERROR(__xludf.DUMMYFUNCTION("""COMPUTED_VALUE"""),894.96)</f>
        <v>894.96</v>
      </c>
      <c r="J312" s="2">
        <f>IFERROR(__xludf.DUMMYFUNCTION("""COMPUTED_VALUE"""),45744.66666666667)</f>
        <v>45744.66667</v>
      </c>
      <c r="K312" s="1">
        <f>IFERROR(__xludf.DUMMYFUNCTION("""COMPUTED_VALUE"""),897.06)</f>
        <v>897.06</v>
      </c>
      <c r="M312" s="2">
        <f>IFERROR(__xludf.DUMMYFUNCTION("""COMPUTED_VALUE"""),45744.66666666667)</f>
        <v>45744.66667</v>
      </c>
      <c r="N312" s="1">
        <f>IFERROR(__xludf.DUMMYFUNCTION("""COMPUTED_VALUE"""),5834726.0)</f>
        <v>5834726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IFERROR(__xludf.DUMMYFUNCTION("""COMPUTED_VALUE"""),895.16)</f>
        <v>895.16</v>
      </c>
      <c r="D313" s="2">
        <f>IFERROR(__xludf.DUMMYFUNCTION("""COMPUTED_VALUE"""),45747.66666666667)</f>
        <v>45747.66667</v>
      </c>
      <c r="E313" s="1">
        <f>IFERROR(__xludf.DUMMYFUNCTION("""COMPUTED_VALUE"""),909.3)</f>
        <v>909.3</v>
      </c>
      <c r="G313" s="2">
        <f>IFERROR(__xludf.DUMMYFUNCTION("""COMPUTED_VALUE"""),45747.66666666667)</f>
        <v>45747.66667</v>
      </c>
      <c r="H313" s="1">
        <f>IFERROR(__xludf.DUMMYFUNCTION("""COMPUTED_VALUE"""),890.28)</f>
        <v>890.28</v>
      </c>
      <c r="J313" s="2">
        <f>IFERROR(__xludf.DUMMYFUNCTION("""COMPUTED_VALUE"""),45747.66666666667)</f>
        <v>45747.66667</v>
      </c>
      <c r="K313" s="1">
        <f>IFERROR(__xludf.DUMMYFUNCTION("""COMPUTED_VALUE"""),905.45)</f>
        <v>905.45</v>
      </c>
      <c r="M313" s="2">
        <f>IFERROR(__xludf.DUMMYFUNCTION("""COMPUTED_VALUE"""),45747.66666666667)</f>
        <v>45747.66667</v>
      </c>
      <c r="N313" s="1">
        <f>IFERROR(__xludf.DUMMYFUNCTION("""COMPUTED_VALUE"""),8476126.0)</f>
        <v>8476126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IFERROR(__xludf.DUMMYFUNCTION("""COMPUTED_VALUE"""),903.72)</f>
        <v>903.72</v>
      </c>
      <c r="D314" s="2">
        <f>IFERROR(__xludf.DUMMYFUNCTION("""COMPUTED_VALUE"""),45748.66666666667)</f>
        <v>45748.66667</v>
      </c>
      <c r="E314" s="1">
        <f>IFERROR(__xludf.DUMMYFUNCTION("""COMPUTED_VALUE"""),913.15)</f>
        <v>913.15</v>
      </c>
      <c r="G314" s="2">
        <f>IFERROR(__xludf.DUMMYFUNCTION("""COMPUTED_VALUE"""),45748.66666666667)</f>
        <v>45748.66667</v>
      </c>
      <c r="H314" s="1">
        <f>IFERROR(__xludf.DUMMYFUNCTION("""COMPUTED_VALUE"""),894.57)</f>
        <v>894.57</v>
      </c>
      <c r="J314" s="2">
        <f>IFERROR(__xludf.DUMMYFUNCTION("""COMPUTED_VALUE"""),45748.66666666667)</f>
        <v>45748.66667</v>
      </c>
      <c r="K314" s="1">
        <f>IFERROR(__xludf.DUMMYFUNCTION("""COMPUTED_VALUE"""),911.88)</f>
        <v>911.88</v>
      </c>
      <c r="M314" s="2">
        <f>IFERROR(__xludf.DUMMYFUNCTION("""COMPUTED_VALUE"""),45748.66666666667)</f>
        <v>45748.66667</v>
      </c>
      <c r="N314" s="1">
        <f>IFERROR(__xludf.DUMMYFUNCTION("""COMPUTED_VALUE"""),6203558.0)</f>
        <v>6203558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IFERROR(__xludf.DUMMYFUNCTION("""COMPUTED_VALUE"""),911.88)</f>
        <v>911.88</v>
      </c>
      <c r="D315" s="2">
        <f>IFERROR(__xludf.DUMMYFUNCTION("""COMPUTED_VALUE"""),45749.66666666667)</f>
        <v>45749.66667</v>
      </c>
      <c r="E315" s="1">
        <f>IFERROR(__xludf.DUMMYFUNCTION("""COMPUTED_VALUE"""),920.46)</f>
        <v>920.46</v>
      </c>
      <c r="G315" s="2">
        <f>IFERROR(__xludf.DUMMYFUNCTION("""COMPUTED_VALUE"""),45749.66666666667)</f>
        <v>45749.66667</v>
      </c>
      <c r="H315" s="1">
        <f>IFERROR(__xludf.DUMMYFUNCTION("""COMPUTED_VALUE"""),904.27)</f>
        <v>904.27</v>
      </c>
      <c r="J315" s="2">
        <f>IFERROR(__xludf.DUMMYFUNCTION("""COMPUTED_VALUE"""),45749.66666666667)</f>
        <v>45749.66667</v>
      </c>
      <c r="K315" s="1">
        <f>IFERROR(__xludf.DUMMYFUNCTION("""COMPUTED_VALUE"""),918.97)</f>
        <v>918.97</v>
      </c>
      <c r="M315" s="2">
        <f>IFERROR(__xludf.DUMMYFUNCTION("""COMPUTED_VALUE"""),45749.66666666667)</f>
        <v>45749.66667</v>
      </c>
      <c r="N315" s="1">
        <f>IFERROR(__xludf.DUMMYFUNCTION("""COMPUTED_VALUE"""),7823884.0)</f>
        <v>7823884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IFERROR(__xludf.DUMMYFUNCTION("""COMPUTED_VALUE"""),901.9)</f>
        <v>901.9</v>
      </c>
      <c r="D316" s="2">
        <f>IFERROR(__xludf.DUMMYFUNCTION("""COMPUTED_VALUE"""),45750.66666666667)</f>
        <v>45750.66667</v>
      </c>
      <c r="E316" s="1">
        <f>IFERROR(__xludf.DUMMYFUNCTION("""COMPUTED_VALUE"""),912.1)</f>
        <v>912.1</v>
      </c>
      <c r="G316" s="2">
        <f>IFERROR(__xludf.DUMMYFUNCTION("""COMPUTED_VALUE"""),45750.66666666667)</f>
        <v>45750.66667</v>
      </c>
      <c r="H316" s="1">
        <f>IFERROR(__xludf.DUMMYFUNCTION("""COMPUTED_VALUE"""),875.07)</f>
        <v>875.07</v>
      </c>
      <c r="J316" s="2">
        <f>IFERROR(__xludf.DUMMYFUNCTION("""COMPUTED_VALUE"""),45750.66666666667)</f>
        <v>45750.66667</v>
      </c>
      <c r="K316" s="1">
        <f>IFERROR(__xludf.DUMMYFUNCTION("""COMPUTED_VALUE"""),875.62)</f>
        <v>875.62</v>
      </c>
      <c r="M316" s="2">
        <f>IFERROR(__xludf.DUMMYFUNCTION("""COMPUTED_VALUE"""),45750.66666666667)</f>
        <v>45750.66667</v>
      </c>
      <c r="N316" s="1">
        <f>IFERROR(__xludf.DUMMYFUNCTION("""COMPUTED_VALUE"""),1.3222069E7)</f>
        <v>13222069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IFERROR(__xludf.DUMMYFUNCTION("""COMPUTED_VALUE"""),866.74)</f>
        <v>866.74</v>
      </c>
      <c r="D317" s="2">
        <f>IFERROR(__xludf.DUMMYFUNCTION("""COMPUTED_VALUE"""),45751.66666666667)</f>
        <v>45751.66667</v>
      </c>
      <c r="E317" s="1">
        <f>IFERROR(__xludf.DUMMYFUNCTION("""COMPUTED_VALUE"""),866.74)</f>
        <v>866.74</v>
      </c>
      <c r="G317" s="2">
        <f>IFERROR(__xludf.DUMMYFUNCTION("""COMPUTED_VALUE"""),45751.66666666667)</f>
        <v>45751.66667</v>
      </c>
      <c r="H317" s="1">
        <f>IFERROR(__xludf.DUMMYFUNCTION("""COMPUTED_VALUE"""),803.18)</f>
        <v>803.18</v>
      </c>
      <c r="J317" s="2">
        <f>IFERROR(__xludf.DUMMYFUNCTION("""COMPUTED_VALUE"""),45751.66666666667)</f>
        <v>45751.66667</v>
      </c>
      <c r="K317" s="1">
        <f>IFERROR(__xludf.DUMMYFUNCTION("""COMPUTED_VALUE"""),804.13)</f>
        <v>804.13</v>
      </c>
      <c r="M317" s="2">
        <f>IFERROR(__xludf.DUMMYFUNCTION("""COMPUTED_VALUE"""),45751.66666666667)</f>
        <v>45751.66667</v>
      </c>
      <c r="N317" s="1">
        <f>IFERROR(__xludf.DUMMYFUNCTION("""COMPUTED_VALUE"""),1.8052804E7)</f>
        <v>18052804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IFERROR(__xludf.DUMMYFUNCTION("""COMPUTED_VALUE"""),803.57)</f>
        <v>803.57</v>
      </c>
      <c r="D318" s="2">
        <f>IFERROR(__xludf.DUMMYFUNCTION("""COMPUTED_VALUE"""),45754.66666666667)</f>
        <v>45754.66667</v>
      </c>
      <c r="E318" s="1">
        <f>IFERROR(__xludf.DUMMYFUNCTION("""COMPUTED_VALUE"""),833.61)</f>
        <v>833.61</v>
      </c>
      <c r="G318" s="2">
        <f>IFERROR(__xludf.DUMMYFUNCTION("""COMPUTED_VALUE"""),45754.66666666667)</f>
        <v>45754.66667</v>
      </c>
      <c r="H318" s="1">
        <f>IFERROR(__xludf.DUMMYFUNCTION("""COMPUTED_VALUE"""),774.34)</f>
        <v>774.34</v>
      </c>
      <c r="J318" s="2">
        <f>IFERROR(__xludf.DUMMYFUNCTION("""COMPUTED_VALUE"""),45754.66666666667)</f>
        <v>45754.66667</v>
      </c>
      <c r="K318" s="1">
        <f>IFERROR(__xludf.DUMMYFUNCTION("""COMPUTED_VALUE"""),798.27)</f>
        <v>798.27</v>
      </c>
      <c r="M318" s="2">
        <f>IFERROR(__xludf.DUMMYFUNCTION("""COMPUTED_VALUE"""),45754.66666666667)</f>
        <v>45754.66667</v>
      </c>
      <c r="N318" s="1">
        <f>IFERROR(__xludf.DUMMYFUNCTION("""COMPUTED_VALUE"""),1.5991546E7)</f>
        <v>15991546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IFERROR(__xludf.DUMMYFUNCTION("""COMPUTED_VALUE"""),798.27)</f>
        <v>798.27</v>
      </c>
      <c r="D319" s="2">
        <f>IFERROR(__xludf.DUMMYFUNCTION("""COMPUTED_VALUE"""),45755.66666666667)</f>
        <v>45755.66667</v>
      </c>
      <c r="E319" s="1">
        <f>IFERROR(__xludf.DUMMYFUNCTION("""COMPUTED_VALUE"""),819.92)</f>
        <v>819.92</v>
      </c>
      <c r="G319" s="2">
        <f>IFERROR(__xludf.DUMMYFUNCTION("""COMPUTED_VALUE"""),45755.66666666667)</f>
        <v>45755.66667</v>
      </c>
      <c r="H319" s="1">
        <f>IFERROR(__xludf.DUMMYFUNCTION("""COMPUTED_VALUE"""),772.1)</f>
        <v>772.1</v>
      </c>
      <c r="J319" s="2">
        <f>IFERROR(__xludf.DUMMYFUNCTION("""COMPUTED_VALUE"""),45755.66666666667)</f>
        <v>45755.66667</v>
      </c>
      <c r="K319" s="1">
        <f>IFERROR(__xludf.DUMMYFUNCTION("""COMPUTED_VALUE"""),782.68)</f>
        <v>782.68</v>
      </c>
      <c r="M319" s="2">
        <f>IFERROR(__xludf.DUMMYFUNCTION("""COMPUTED_VALUE"""),45755.66666666667)</f>
        <v>45755.66667</v>
      </c>
      <c r="N319" s="1">
        <f>IFERROR(__xludf.DUMMYFUNCTION("""COMPUTED_VALUE"""),1.228866E7)</f>
        <v>12288660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IFERROR(__xludf.DUMMYFUNCTION("""COMPUTED_VALUE"""),777.37)</f>
        <v>777.37</v>
      </c>
      <c r="D320" s="2">
        <f>IFERROR(__xludf.DUMMYFUNCTION("""COMPUTED_VALUE"""),45756.66666666667)</f>
        <v>45756.66667</v>
      </c>
      <c r="E320" s="1">
        <f>IFERROR(__xludf.DUMMYFUNCTION("""COMPUTED_VALUE"""),855.46)</f>
        <v>855.46</v>
      </c>
      <c r="G320" s="2">
        <f>IFERROR(__xludf.DUMMYFUNCTION("""COMPUTED_VALUE"""),45756.66666666667)</f>
        <v>45756.66667</v>
      </c>
      <c r="H320" s="1">
        <f>IFERROR(__xludf.DUMMYFUNCTION("""COMPUTED_VALUE"""),767.22)</f>
        <v>767.22</v>
      </c>
      <c r="J320" s="2">
        <f>IFERROR(__xludf.DUMMYFUNCTION("""COMPUTED_VALUE"""),45756.66666666667)</f>
        <v>45756.66667</v>
      </c>
      <c r="K320" s="1">
        <f>IFERROR(__xludf.DUMMYFUNCTION("""COMPUTED_VALUE"""),851.88)</f>
        <v>851.88</v>
      </c>
      <c r="M320" s="2">
        <f>IFERROR(__xludf.DUMMYFUNCTION("""COMPUTED_VALUE"""),45756.66666666667)</f>
        <v>45756.66667</v>
      </c>
      <c r="N320" s="1">
        <f>IFERROR(__xludf.DUMMYFUNCTION("""COMPUTED_VALUE"""),1.5302502E7)</f>
        <v>15302502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IFERROR(__xludf.DUMMYFUNCTION("""COMPUTED_VALUE"""),840.39)</f>
        <v>840.39</v>
      </c>
      <c r="D321" s="2">
        <f>IFERROR(__xludf.DUMMYFUNCTION("""COMPUTED_VALUE"""),45757.66666666667)</f>
        <v>45757.66667</v>
      </c>
      <c r="E321" s="1">
        <f>IFERROR(__xludf.DUMMYFUNCTION("""COMPUTED_VALUE"""),846.68)</f>
        <v>846.68</v>
      </c>
      <c r="G321" s="2">
        <f>IFERROR(__xludf.DUMMYFUNCTION("""COMPUTED_VALUE"""),45757.66666666667)</f>
        <v>45757.66667</v>
      </c>
      <c r="H321" s="1">
        <f>IFERROR(__xludf.DUMMYFUNCTION("""COMPUTED_VALUE"""),802.37)</f>
        <v>802.37</v>
      </c>
      <c r="J321" s="2">
        <f>IFERROR(__xludf.DUMMYFUNCTION("""COMPUTED_VALUE"""),45757.66666666667)</f>
        <v>45757.66667</v>
      </c>
      <c r="K321" s="1">
        <f>IFERROR(__xludf.DUMMYFUNCTION("""COMPUTED_VALUE"""),824.33)</f>
        <v>824.33</v>
      </c>
      <c r="M321" s="2">
        <f>IFERROR(__xludf.DUMMYFUNCTION("""COMPUTED_VALUE"""),45757.66666666667)</f>
        <v>45757.66667</v>
      </c>
      <c r="N321" s="1">
        <f>IFERROR(__xludf.DUMMYFUNCTION("""COMPUTED_VALUE"""),1.052375E7)</f>
        <v>10523750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IFERROR(__xludf.DUMMYFUNCTION("""COMPUTED_VALUE"""),824.33)</f>
        <v>824.33</v>
      </c>
      <c r="D322" s="2">
        <f>IFERROR(__xludf.DUMMYFUNCTION("""COMPUTED_VALUE"""),45758.66666666667)</f>
        <v>45758.66667</v>
      </c>
      <c r="E322" s="1">
        <f>IFERROR(__xludf.DUMMYFUNCTION("""COMPUTED_VALUE"""),847.73)</f>
        <v>847.73</v>
      </c>
      <c r="G322" s="2">
        <f>IFERROR(__xludf.DUMMYFUNCTION("""COMPUTED_VALUE"""),45758.66666666667)</f>
        <v>45758.66667</v>
      </c>
      <c r="H322" s="1">
        <f>IFERROR(__xludf.DUMMYFUNCTION("""COMPUTED_VALUE"""),817.77)</f>
        <v>817.77</v>
      </c>
      <c r="J322" s="2">
        <f>IFERROR(__xludf.DUMMYFUNCTION("""COMPUTED_VALUE"""),45758.66666666667)</f>
        <v>45758.66667</v>
      </c>
      <c r="K322" s="1">
        <f>IFERROR(__xludf.DUMMYFUNCTION("""COMPUTED_VALUE"""),845.04)</f>
        <v>845.04</v>
      </c>
      <c r="M322" s="2">
        <f>IFERROR(__xludf.DUMMYFUNCTION("""COMPUTED_VALUE"""),45758.66666666667)</f>
        <v>45758.66667</v>
      </c>
      <c r="N322" s="1">
        <f>IFERROR(__xludf.DUMMYFUNCTION("""COMPUTED_VALUE"""),8124322.0)</f>
        <v>8124322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IFERROR(__xludf.DUMMYFUNCTION("""COMPUTED_VALUE"""),845.04)</f>
        <v>845.04</v>
      </c>
      <c r="D323" s="2">
        <f>IFERROR(__xludf.DUMMYFUNCTION("""COMPUTED_VALUE"""),45761.66666666667)</f>
        <v>45761.66667</v>
      </c>
      <c r="E323" s="1">
        <f>IFERROR(__xludf.DUMMYFUNCTION("""COMPUTED_VALUE"""),856.31)</f>
        <v>856.31</v>
      </c>
      <c r="G323" s="2">
        <f>IFERROR(__xludf.DUMMYFUNCTION("""COMPUTED_VALUE"""),45761.66666666667)</f>
        <v>45761.66667</v>
      </c>
      <c r="H323" s="1">
        <f>IFERROR(__xludf.DUMMYFUNCTION("""COMPUTED_VALUE"""),842.32)</f>
        <v>842.32</v>
      </c>
      <c r="J323" s="2">
        <f>IFERROR(__xludf.DUMMYFUNCTION("""COMPUTED_VALUE"""),45761.66666666667)</f>
        <v>45761.66667</v>
      </c>
      <c r="K323" s="1">
        <f>IFERROR(__xludf.DUMMYFUNCTION("""COMPUTED_VALUE"""),849.78)</f>
        <v>849.78</v>
      </c>
      <c r="M323" s="2">
        <f>IFERROR(__xludf.DUMMYFUNCTION("""COMPUTED_VALUE"""),45761.66666666667)</f>
        <v>45761.66667</v>
      </c>
      <c r="N323" s="1">
        <f>IFERROR(__xludf.DUMMYFUNCTION("""COMPUTED_VALUE"""),8307820.0)</f>
        <v>8307820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IFERROR(__xludf.DUMMYFUNCTION("""COMPUTED_VALUE"""),849.41)</f>
        <v>849.41</v>
      </c>
      <c r="D324" s="2">
        <f>IFERROR(__xludf.DUMMYFUNCTION("""COMPUTED_VALUE"""),45762.66666666667)</f>
        <v>45762.66667</v>
      </c>
      <c r="E324" s="1">
        <f>IFERROR(__xludf.DUMMYFUNCTION("""COMPUTED_VALUE"""),858.18)</f>
        <v>858.18</v>
      </c>
      <c r="G324" s="2">
        <f>IFERROR(__xludf.DUMMYFUNCTION("""COMPUTED_VALUE"""),45762.66666666667)</f>
        <v>45762.66667</v>
      </c>
      <c r="H324" s="1">
        <f>IFERROR(__xludf.DUMMYFUNCTION("""COMPUTED_VALUE"""),843.27)</f>
        <v>843.27</v>
      </c>
      <c r="J324" s="2">
        <f>IFERROR(__xludf.DUMMYFUNCTION("""COMPUTED_VALUE"""),45762.66666666667)</f>
        <v>45762.66667</v>
      </c>
      <c r="K324" s="1">
        <f>IFERROR(__xludf.DUMMYFUNCTION("""COMPUTED_VALUE"""),844.18)</f>
        <v>844.18</v>
      </c>
      <c r="M324" s="2">
        <f>IFERROR(__xludf.DUMMYFUNCTION("""COMPUTED_VALUE"""),45762.66666666667)</f>
        <v>45762.66667</v>
      </c>
      <c r="N324" s="1">
        <f>IFERROR(__xludf.DUMMYFUNCTION("""COMPUTED_VALUE"""),5348888.0)</f>
        <v>5348888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IFERROR(__xludf.DUMMYFUNCTION("""COMPUTED_VALUE"""),836.87)</f>
        <v>836.87</v>
      </c>
      <c r="D325" s="2">
        <f>IFERROR(__xludf.DUMMYFUNCTION("""COMPUTED_VALUE"""),45763.66666666667)</f>
        <v>45763.66667</v>
      </c>
      <c r="E325" s="1">
        <f>IFERROR(__xludf.DUMMYFUNCTION("""COMPUTED_VALUE"""),840.73)</f>
        <v>840.73</v>
      </c>
      <c r="G325" s="2">
        <f>IFERROR(__xludf.DUMMYFUNCTION("""COMPUTED_VALUE"""),45763.66666666667)</f>
        <v>45763.66667</v>
      </c>
      <c r="H325" s="1">
        <f>IFERROR(__xludf.DUMMYFUNCTION("""COMPUTED_VALUE"""),815.14)</f>
        <v>815.14</v>
      </c>
      <c r="J325" s="2">
        <f>IFERROR(__xludf.DUMMYFUNCTION("""COMPUTED_VALUE"""),45763.66666666667)</f>
        <v>45763.66667</v>
      </c>
      <c r="K325" s="1">
        <f>IFERROR(__xludf.DUMMYFUNCTION("""COMPUTED_VALUE"""),818.35)</f>
        <v>818.35</v>
      </c>
      <c r="M325" s="2">
        <f>IFERROR(__xludf.DUMMYFUNCTION("""COMPUTED_VALUE"""),45763.66666666667)</f>
        <v>45763.66667</v>
      </c>
      <c r="N325" s="1">
        <f>IFERROR(__xludf.DUMMYFUNCTION("""COMPUTED_VALUE"""),9764314.0)</f>
        <v>9764314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IFERROR(__xludf.DUMMYFUNCTION("""COMPUTED_VALUE"""),823.42)</f>
        <v>823.42</v>
      </c>
      <c r="D326" s="2">
        <f>IFERROR(__xludf.DUMMYFUNCTION("""COMPUTED_VALUE"""),45764.66666666667)</f>
        <v>45764.66667</v>
      </c>
      <c r="E326" s="1">
        <f>IFERROR(__xludf.DUMMYFUNCTION("""COMPUTED_VALUE"""),836.64)</f>
        <v>836.64</v>
      </c>
      <c r="G326" s="2">
        <f>IFERROR(__xludf.DUMMYFUNCTION("""COMPUTED_VALUE"""),45764.66666666667)</f>
        <v>45764.66667</v>
      </c>
      <c r="H326" s="1">
        <f>IFERROR(__xludf.DUMMYFUNCTION("""COMPUTED_VALUE"""),823.42)</f>
        <v>823.42</v>
      </c>
      <c r="J326" s="2">
        <f>IFERROR(__xludf.DUMMYFUNCTION("""COMPUTED_VALUE"""),45764.66666666667)</f>
        <v>45764.66667</v>
      </c>
      <c r="K326" s="1">
        <f>IFERROR(__xludf.DUMMYFUNCTION("""COMPUTED_VALUE"""),826.78)</f>
        <v>826.78</v>
      </c>
      <c r="M326" s="2">
        <f>IFERROR(__xludf.DUMMYFUNCTION("""COMPUTED_VALUE"""),45764.66666666667)</f>
        <v>45764.66667</v>
      </c>
      <c r="N326" s="1">
        <f>IFERROR(__xludf.DUMMYFUNCTION("""COMPUTED_VALUE"""),8167454.0)</f>
        <v>8167454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IFERROR(__xludf.DUMMYFUNCTION("""COMPUTED_VALUE"""),822.39)</f>
        <v>822.39</v>
      </c>
      <c r="D327" s="2">
        <f>IFERROR(__xludf.DUMMYFUNCTION("""COMPUTED_VALUE"""),45768.66666666667)</f>
        <v>45768.66667</v>
      </c>
      <c r="E327" s="1">
        <f>IFERROR(__xludf.DUMMYFUNCTION("""COMPUTED_VALUE"""),823.04)</f>
        <v>823.04</v>
      </c>
      <c r="G327" s="2">
        <f>IFERROR(__xludf.DUMMYFUNCTION("""COMPUTED_VALUE"""),45768.66666666667)</f>
        <v>45768.66667</v>
      </c>
      <c r="H327" s="1">
        <f>IFERROR(__xludf.DUMMYFUNCTION("""COMPUTED_VALUE"""),802.38)</f>
        <v>802.38</v>
      </c>
      <c r="J327" s="2">
        <f>IFERROR(__xludf.DUMMYFUNCTION("""COMPUTED_VALUE"""),45768.66666666667)</f>
        <v>45768.66667</v>
      </c>
      <c r="K327" s="1">
        <f>IFERROR(__xludf.DUMMYFUNCTION("""COMPUTED_VALUE"""),811.05)</f>
        <v>811.05</v>
      </c>
      <c r="M327" s="2">
        <f>IFERROR(__xludf.DUMMYFUNCTION("""COMPUTED_VALUE"""),45768.66666666667)</f>
        <v>45768.66667</v>
      </c>
      <c r="N327" s="1">
        <f>IFERROR(__xludf.DUMMYFUNCTION("""COMPUTED_VALUE"""),1.0536877E7)</f>
        <v>10536877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IFERROR(__xludf.DUMMYFUNCTION("""COMPUTED_VALUE"""),811.05)</f>
        <v>811.05</v>
      </c>
      <c r="D328" s="2">
        <f>IFERROR(__xludf.DUMMYFUNCTION("""COMPUTED_VALUE"""),45769.66666666667)</f>
        <v>45769.66667</v>
      </c>
      <c r="E328" s="1">
        <f>IFERROR(__xludf.DUMMYFUNCTION("""COMPUTED_VALUE"""),848.98)</f>
        <v>848.98</v>
      </c>
      <c r="G328" s="2">
        <f>IFERROR(__xludf.DUMMYFUNCTION("""COMPUTED_VALUE"""),45769.66666666667)</f>
        <v>45769.66667</v>
      </c>
      <c r="H328" s="1">
        <f>IFERROR(__xludf.DUMMYFUNCTION("""COMPUTED_VALUE"""),811.05)</f>
        <v>811.05</v>
      </c>
      <c r="J328" s="2">
        <f>IFERROR(__xludf.DUMMYFUNCTION("""COMPUTED_VALUE"""),45769.66666666667)</f>
        <v>45769.66667</v>
      </c>
      <c r="K328" s="1">
        <f>IFERROR(__xludf.DUMMYFUNCTION("""COMPUTED_VALUE"""),845.41)</f>
        <v>845.41</v>
      </c>
      <c r="M328" s="2">
        <f>IFERROR(__xludf.DUMMYFUNCTION("""COMPUTED_VALUE"""),45769.66666666667)</f>
        <v>45769.66667</v>
      </c>
      <c r="N328" s="1">
        <f>IFERROR(__xludf.DUMMYFUNCTION("""COMPUTED_VALUE"""),1.2283328E7)</f>
        <v>12283328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IFERROR(__xludf.DUMMYFUNCTION("""COMPUTED_VALUE"""),848.14)</f>
        <v>848.14</v>
      </c>
      <c r="D329" s="2">
        <f>IFERROR(__xludf.DUMMYFUNCTION("""COMPUTED_VALUE"""),45770.66666666667)</f>
        <v>45770.66667</v>
      </c>
      <c r="E329" s="1">
        <f>IFERROR(__xludf.DUMMYFUNCTION("""COMPUTED_VALUE"""),862.67)</f>
        <v>862.67</v>
      </c>
      <c r="G329" s="2">
        <f>IFERROR(__xludf.DUMMYFUNCTION("""COMPUTED_VALUE"""),45770.66666666667)</f>
        <v>45770.66667</v>
      </c>
      <c r="H329" s="1">
        <f>IFERROR(__xludf.DUMMYFUNCTION("""COMPUTED_VALUE"""),838.95)</f>
        <v>838.95</v>
      </c>
      <c r="J329" s="2">
        <f>IFERROR(__xludf.DUMMYFUNCTION("""COMPUTED_VALUE"""),45770.66666666667)</f>
        <v>45770.66667</v>
      </c>
      <c r="K329" s="1">
        <f>IFERROR(__xludf.DUMMYFUNCTION("""COMPUTED_VALUE"""),841.93)</f>
        <v>841.93</v>
      </c>
      <c r="M329" s="2">
        <f>IFERROR(__xludf.DUMMYFUNCTION("""COMPUTED_VALUE"""),45770.66666666667)</f>
        <v>45770.66667</v>
      </c>
      <c r="N329" s="1">
        <f>IFERROR(__xludf.DUMMYFUNCTION("""COMPUTED_VALUE"""),8808664.0)</f>
        <v>8808664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IFERROR(__xludf.DUMMYFUNCTION("""COMPUTED_VALUE"""),839.52)</f>
        <v>839.52</v>
      </c>
      <c r="D330" s="2">
        <f>IFERROR(__xludf.DUMMYFUNCTION("""COMPUTED_VALUE"""),45771.66666666667)</f>
        <v>45771.66667</v>
      </c>
      <c r="E330" s="1">
        <f>IFERROR(__xludf.DUMMYFUNCTION("""COMPUTED_VALUE"""),861.58)</f>
        <v>861.58</v>
      </c>
      <c r="G330" s="2">
        <f>IFERROR(__xludf.DUMMYFUNCTION("""COMPUTED_VALUE"""),45771.66666666667)</f>
        <v>45771.66667</v>
      </c>
      <c r="H330" s="1">
        <f>IFERROR(__xludf.DUMMYFUNCTION("""COMPUTED_VALUE"""),838.07)</f>
        <v>838.07</v>
      </c>
      <c r="J330" s="2">
        <f>IFERROR(__xludf.DUMMYFUNCTION("""COMPUTED_VALUE"""),45771.66666666667)</f>
        <v>45771.66667</v>
      </c>
      <c r="K330" s="1">
        <f>IFERROR(__xludf.DUMMYFUNCTION("""COMPUTED_VALUE"""),857.59)</f>
        <v>857.59</v>
      </c>
      <c r="M330" s="2">
        <f>IFERROR(__xludf.DUMMYFUNCTION("""COMPUTED_VALUE"""),45771.66666666667)</f>
        <v>45771.66667</v>
      </c>
      <c r="N330" s="1">
        <f>IFERROR(__xludf.DUMMYFUNCTION("""COMPUTED_VALUE"""),6158932.0)</f>
        <v>6158932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IFERROR(__xludf.DUMMYFUNCTION("""COMPUTED_VALUE"""),853.42)</f>
        <v>853.42</v>
      </c>
      <c r="D331" s="2">
        <f>IFERROR(__xludf.DUMMYFUNCTION("""COMPUTED_VALUE"""),45772.66666666667)</f>
        <v>45772.66667</v>
      </c>
      <c r="E331" s="1">
        <f>IFERROR(__xludf.DUMMYFUNCTION("""COMPUTED_VALUE"""),856.67)</f>
        <v>856.67</v>
      </c>
      <c r="G331" s="2">
        <f>IFERROR(__xludf.DUMMYFUNCTION("""COMPUTED_VALUE"""),45772.66666666667)</f>
        <v>45772.66667</v>
      </c>
      <c r="H331" s="1">
        <f>IFERROR(__xludf.DUMMYFUNCTION("""COMPUTED_VALUE"""),846.12)</f>
        <v>846.12</v>
      </c>
      <c r="J331" s="2">
        <f>IFERROR(__xludf.DUMMYFUNCTION("""COMPUTED_VALUE"""),45772.66666666667)</f>
        <v>45772.66667</v>
      </c>
      <c r="K331" s="1">
        <f>IFERROR(__xludf.DUMMYFUNCTION("""COMPUTED_VALUE"""),849.79)</f>
        <v>849.79</v>
      </c>
      <c r="M331" s="2">
        <f>IFERROR(__xludf.DUMMYFUNCTION("""COMPUTED_VALUE"""),45772.66666666667)</f>
        <v>45772.66667</v>
      </c>
      <c r="N331" s="1">
        <f>IFERROR(__xludf.DUMMYFUNCTION("""COMPUTED_VALUE"""),5779878.0)</f>
        <v>5779878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IFERROR(__xludf.DUMMYFUNCTION("""COMPUTED_VALUE"""),849.79)</f>
        <v>849.79</v>
      </c>
      <c r="D332" s="2">
        <f>IFERROR(__xludf.DUMMYFUNCTION("""COMPUTED_VALUE"""),45775.66666666667)</f>
        <v>45775.66667</v>
      </c>
      <c r="E332" s="1">
        <f>IFERROR(__xludf.DUMMYFUNCTION("""COMPUTED_VALUE"""),858.42)</f>
        <v>858.42</v>
      </c>
      <c r="G332" s="2">
        <f>IFERROR(__xludf.DUMMYFUNCTION("""COMPUTED_VALUE"""),45775.66666666667)</f>
        <v>45775.66667</v>
      </c>
      <c r="H332" s="1">
        <f>IFERROR(__xludf.DUMMYFUNCTION("""COMPUTED_VALUE"""),843.83)</f>
        <v>843.83</v>
      </c>
      <c r="J332" s="2">
        <f>IFERROR(__xludf.DUMMYFUNCTION("""COMPUTED_VALUE"""),45775.66666666667)</f>
        <v>45775.66667</v>
      </c>
      <c r="K332" s="1">
        <f>IFERROR(__xludf.DUMMYFUNCTION("""COMPUTED_VALUE"""),855.23)</f>
        <v>855.23</v>
      </c>
      <c r="M332" s="2">
        <f>IFERROR(__xludf.DUMMYFUNCTION("""COMPUTED_VALUE"""),45775.66666666667)</f>
        <v>45775.66667</v>
      </c>
      <c r="N332" s="1">
        <f>IFERROR(__xludf.DUMMYFUNCTION("""COMPUTED_VALUE"""),8189074.0)</f>
        <v>8189074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IFERROR(__xludf.DUMMYFUNCTION("""COMPUTED_VALUE"""),855.23)</f>
        <v>855.23</v>
      </c>
      <c r="D333" s="2">
        <f>IFERROR(__xludf.DUMMYFUNCTION("""COMPUTED_VALUE"""),45776.66666666667)</f>
        <v>45776.66667</v>
      </c>
      <c r="E333" s="1">
        <f>IFERROR(__xludf.DUMMYFUNCTION("""COMPUTED_VALUE"""),887.62)</f>
        <v>887.62</v>
      </c>
      <c r="G333" s="2">
        <f>IFERROR(__xludf.DUMMYFUNCTION("""COMPUTED_VALUE"""),45776.66666666667)</f>
        <v>45776.66667</v>
      </c>
      <c r="H333" s="1">
        <f>IFERROR(__xludf.DUMMYFUNCTION("""COMPUTED_VALUE"""),855.23)</f>
        <v>855.23</v>
      </c>
      <c r="J333" s="2">
        <f>IFERROR(__xludf.DUMMYFUNCTION("""COMPUTED_VALUE"""),45776.66666666667)</f>
        <v>45776.66667</v>
      </c>
      <c r="K333" s="1">
        <f>IFERROR(__xludf.DUMMYFUNCTION("""COMPUTED_VALUE"""),885.57)</f>
        <v>885.57</v>
      </c>
      <c r="M333" s="2">
        <f>IFERROR(__xludf.DUMMYFUNCTION("""COMPUTED_VALUE"""),45776.66666666667)</f>
        <v>45776.66667</v>
      </c>
      <c r="N333" s="1">
        <f>IFERROR(__xludf.DUMMYFUNCTION("""COMPUTED_VALUE"""),1.0128964E7)</f>
        <v>10128964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IFERROR(__xludf.DUMMYFUNCTION("""COMPUTED_VALUE"""),883.28)</f>
        <v>883.28</v>
      </c>
      <c r="D334" s="2">
        <f>IFERROR(__xludf.DUMMYFUNCTION("""COMPUTED_VALUE"""),45777.66666666667)</f>
        <v>45777.66667</v>
      </c>
      <c r="E334" s="1">
        <f>IFERROR(__xludf.DUMMYFUNCTION("""COMPUTED_VALUE"""),887.87)</f>
        <v>887.87</v>
      </c>
      <c r="G334" s="2">
        <f>IFERROR(__xludf.DUMMYFUNCTION("""COMPUTED_VALUE"""),45777.66666666667)</f>
        <v>45777.66667</v>
      </c>
      <c r="H334" s="1">
        <f>IFERROR(__xludf.DUMMYFUNCTION("""COMPUTED_VALUE"""),862.83)</f>
        <v>862.83</v>
      </c>
      <c r="J334" s="2">
        <f>IFERROR(__xludf.DUMMYFUNCTION("""COMPUTED_VALUE"""),45777.66666666667)</f>
        <v>45777.66667</v>
      </c>
      <c r="K334" s="1">
        <f>IFERROR(__xludf.DUMMYFUNCTION("""COMPUTED_VALUE"""),884.09)</f>
        <v>884.09</v>
      </c>
      <c r="M334" s="2">
        <f>IFERROR(__xludf.DUMMYFUNCTION("""COMPUTED_VALUE"""),45777.66666666667)</f>
        <v>45777.66667</v>
      </c>
      <c r="N334" s="1">
        <f>IFERROR(__xludf.DUMMYFUNCTION("""COMPUTED_VALUE"""),8087320.0)</f>
        <v>8087320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IFERROR(__xludf.DUMMYFUNCTION("""COMPUTED_VALUE"""),883.75)</f>
        <v>883.75</v>
      </c>
      <c r="D335" s="2">
        <f>IFERROR(__xludf.DUMMYFUNCTION("""COMPUTED_VALUE"""),45778.66666666667)</f>
        <v>45778.66667</v>
      </c>
      <c r="E335" s="1">
        <f>IFERROR(__xludf.DUMMYFUNCTION("""COMPUTED_VALUE"""),887.99)</f>
        <v>887.99</v>
      </c>
      <c r="G335" s="2">
        <f>IFERROR(__xludf.DUMMYFUNCTION("""COMPUTED_VALUE"""),45778.66666666667)</f>
        <v>45778.66667</v>
      </c>
      <c r="H335" s="1">
        <f>IFERROR(__xludf.DUMMYFUNCTION("""COMPUTED_VALUE"""),880.35)</f>
        <v>880.35</v>
      </c>
      <c r="J335" s="2">
        <f>IFERROR(__xludf.DUMMYFUNCTION("""COMPUTED_VALUE"""),45778.66666666667)</f>
        <v>45778.66667</v>
      </c>
      <c r="K335" s="1">
        <f>IFERROR(__xludf.DUMMYFUNCTION("""COMPUTED_VALUE"""),882.46)</f>
        <v>882.46</v>
      </c>
      <c r="M335" s="2">
        <f>IFERROR(__xludf.DUMMYFUNCTION("""COMPUTED_VALUE"""),45778.66666666667)</f>
        <v>45778.66667</v>
      </c>
      <c r="N335" s="1">
        <f>IFERROR(__xludf.DUMMYFUNCTION("""COMPUTED_VALUE"""),5825471.0)</f>
        <v>5825471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IFERROR(__xludf.DUMMYFUNCTION("""COMPUTED_VALUE"""),886.32)</f>
        <v>886.32</v>
      </c>
      <c r="D336" s="2">
        <f>IFERROR(__xludf.DUMMYFUNCTION("""COMPUTED_VALUE"""),45779.66666666667)</f>
        <v>45779.66667</v>
      </c>
      <c r="E336" s="1">
        <f>IFERROR(__xludf.DUMMYFUNCTION("""COMPUTED_VALUE"""),905.06)</f>
        <v>905.06</v>
      </c>
      <c r="G336" s="2">
        <f>IFERROR(__xludf.DUMMYFUNCTION("""COMPUTED_VALUE"""),45779.66666666667)</f>
        <v>45779.66667</v>
      </c>
      <c r="H336" s="1">
        <f>IFERROR(__xludf.DUMMYFUNCTION("""COMPUTED_VALUE"""),886.32)</f>
        <v>886.32</v>
      </c>
      <c r="J336" s="2">
        <f>IFERROR(__xludf.DUMMYFUNCTION("""COMPUTED_VALUE"""),45779.66666666667)</f>
        <v>45779.66667</v>
      </c>
      <c r="K336" s="1">
        <f>IFERROR(__xludf.DUMMYFUNCTION("""COMPUTED_VALUE"""),901.09)</f>
        <v>901.09</v>
      </c>
      <c r="M336" s="2">
        <f>IFERROR(__xludf.DUMMYFUNCTION("""COMPUTED_VALUE"""),45779.66666666667)</f>
        <v>45779.66667</v>
      </c>
      <c r="N336" s="1">
        <f>IFERROR(__xludf.DUMMYFUNCTION("""COMPUTED_VALUE"""),7107892.0)</f>
        <v>7107892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IFERROR(__xludf.DUMMYFUNCTION("""COMPUTED_VALUE"""),898.22)</f>
        <v>898.22</v>
      </c>
      <c r="D337" s="2">
        <f>IFERROR(__xludf.DUMMYFUNCTION("""COMPUTED_VALUE"""),45782.66666666667)</f>
        <v>45782.66667</v>
      </c>
      <c r="E337" s="1">
        <f>IFERROR(__xludf.DUMMYFUNCTION("""COMPUTED_VALUE"""),903.44)</f>
        <v>903.44</v>
      </c>
      <c r="G337" s="2">
        <f>IFERROR(__xludf.DUMMYFUNCTION("""COMPUTED_VALUE"""),45782.66666666667)</f>
        <v>45782.66667</v>
      </c>
      <c r="H337" s="1">
        <f>IFERROR(__xludf.DUMMYFUNCTION("""COMPUTED_VALUE"""),893.67)</f>
        <v>893.67</v>
      </c>
      <c r="J337" s="2">
        <f>IFERROR(__xludf.DUMMYFUNCTION("""COMPUTED_VALUE"""),45782.66666666667)</f>
        <v>45782.66667</v>
      </c>
      <c r="K337" s="1">
        <f>IFERROR(__xludf.DUMMYFUNCTION("""COMPUTED_VALUE"""),898.52)</f>
        <v>898.52</v>
      </c>
      <c r="M337" s="2">
        <f>IFERROR(__xludf.DUMMYFUNCTION("""COMPUTED_VALUE"""),45782.66666666667)</f>
        <v>45782.66667</v>
      </c>
      <c r="N337" s="1">
        <f>IFERROR(__xludf.DUMMYFUNCTION("""COMPUTED_VALUE"""),8908526.0)</f>
        <v>8908526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IFERROR(__xludf.DUMMYFUNCTION("""COMPUTED_VALUE"""),890.61)</f>
        <v>890.61</v>
      </c>
      <c r="D338" s="2">
        <f>IFERROR(__xludf.DUMMYFUNCTION("""COMPUTED_VALUE"""),45783.66666666667)</f>
        <v>45783.66667</v>
      </c>
      <c r="E338" s="1">
        <f>IFERROR(__xludf.DUMMYFUNCTION("""COMPUTED_VALUE"""),892.97)</f>
        <v>892.97</v>
      </c>
      <c r="G338" s="2">
        <f>IFERROR(__xludf.DUMMYFUNCTION("""COMPUTED_VALUE"""),45783.66666666667)</f>
        <v>45783.66667</v>
      </c>
      <c r="H338" s="1">
        <f>IFERROR(__xludf.DUMMYFUNCTION("""COMPUTED_VALUE"""),879.54)</f>
        <v>879.54</v>
      </c>
      <c r="J338" s="2">
        <f>IFERROR(__xludf.DUMMYFUNCTION("""COMPUTED_VALUE"""),45783.66666666667)</f>
        <v>45783.66667</v>
      </c>
      <c r="K338" s="1">
        <f>IFERROR(__xludf.DUMMYFUNCTION("""COMPUTED_VALUE"""),880.53)</f>
        <v>880.53</v>
      </c>
      <c r="M338" s="2">
        <f>IFERROR(__xludf.DUMMYFUNCTION("""COMPUTED_VALUE"""),45783.66666666667)</f>
        <v>45783.66667</v>
      </c>
      <c r="N338" s="1">
        <f>IFERROR(__xludf.DUMMYFUNCTION("""COMPUTED_VALUE"""),7950829.0)</f>
        <v>7950829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IFERROR(__xludf.DUMMYFUNCTION("""COMPUTED_VALUE"""),893.93)</f>
        <v>893.93</v>
      </c>
      <c r="D339" s="2">
        <f>IFERROR(__xludf.DUMMYFUNCTION("""COMPUTED_VALUE"""),45784.66666666667)</f>
        <v>45784.66667</v>
      </c>
      <c r="E339" s="1">
        <f>IFERROR(__xludf.DUMMYFUNCTION("""COMPUTED_VALUE"""),901.91)</f>
        <v>901.91</v>
      </c>
      <c r="G339" s="2">
        <f>IFERROR(__xludf.DUMMYFUNCTION("""COMPUTED_VALUE"""),45784.66666666667)</f>
        <v>45784.66667</v>
      </c>
      <c r="H339" s="1">
        <f>IFERROR(__xludf.DUMMYFUNCTION("""COMPUTED_VALUE"""),889.92)</f>
        <v>889.92</v>
      </c>
      <c r="J339" s="2">
        <f>IFERROR(__xludf.DUMMYFUNCTION("""COMPUTED_VALUE"""),45784.66666666667)</f>
        <v>45784.66667</v>
      </c>
      <c r="K339" s="1">
        <f>IFERROR(__xludf.DUMMYFUNCTION("""COMPUTED_VALUE"""),894.61)</f>
        <v>894.61</v>
      </c>
      <c r="M339" s="2">
        <f>IFERROR(__xludf.DUMMYFUNCTION("""COMPUTED_VALUE"""),45784.66666666667)</f>
        <v>45784.66667</v>
      </c>
      <c r="N339" s="1">
        <f>IFERROR(__xludf.DUMMYFUNCTION("""COMPUTED_VALUE"""),6889203.0)</f>
        <v>6889203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IFERROR(__xludf.DUMMYFUNCTION("""COMPUTED_VALUE"""),894.61)</f>
        <v>894.61</v>
      </c>
      <c r="D340" s="2">
        <f>IFERROR(__xludf.DUMMYFUNCTION("""COMPUTED_VALUE"""),45785.66666666667)</f>
        <v>45785.66667</v>
      </c>
      <c r="E340" s="1">
        <f>IFERROR(__xludf.DUMMYFUNCTION("""COMPUTED_VALUE"""),907.26)</f>
        <v>907.26</v>
      </c>
      <c r="G340" s="2">
        <f>IFERROR(__xludf.DUMMYFUNCTION("""COMPUTED_VALUE"""),45785.66666666667)</f>
        <v>45785.66667</v>
      </c>
      <c r="H340" s="1">
        <f>IFERROR(__xludf.DUMMYFUNCTION("""COMPUTED_VALUE"""),893.81)</f>
        <v>893.81</v>
      </c>
      <c r="J340" s="2">
        <f>IFERROR(__xludf.DUMMYFUNCTION("""COMPUTED_VALUE"""),45785.66666666667)</f>
        <v>45785.66667</v>
      </c>
      <c r="K340" s="1">
        <f>IFERROR(__xludf.DUMMYFUNCTION("""COMPUTED_VALUE"""),900.03)</f>
        <v>900.03</v>
      </c>
      <c r="M340" s="2">
        <f>IFERROR(__xludf.DUMMYFUNCTION("""COMPUTED_VALUE"""),45785.66666666667)</f>
        <v>45785.66667</v>
      </c>
      <c r="N340" s="1">
        <f>IFERROR(__xludf.DUMMYFUNCTION("""COMPUTED_VALUE"""),6801156.0)</f>
        <v>6801156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IFERROR(__xludf.DUMMYFUNCTION("""COMPUTED_VALUE"""),900.35)</f>
        <v>900.35</v>
      </c>
      <c r="D341" s="2">
        <f>IFERROR(__xludf.DUMMYFUNCTION("""COMPUTED_VALUE"""),45786.66666666667)</f>
        <v>45786.66667</v>
      </c>
      <c r="E341" s="1">
        <f>IFERROR(__xludf.DUMMYFUNCTION("""COMPUTED_VALUE"""),902.55)</f>
        <v>902.55</v>
      </c>
      <c r="G341" s="2">
        <f>IFERROR(__xludf.DUMMYFUNCTION("""COMPUTED_VALUE"""),45786.66666666667)</f>
        <v>45786.66667</v>
      </c>
      <c r="H341" s="1">
        <f>IFERROR(__xludf.DUMMYFUNCTION("""COMPUTED_VALUE"""),895.08)</f>
        <v>895.08</v>
      </c>
      <c r="J341" s="2">
        <f>IFERROR(__xludf.DUMMYFUNCTION("""COMPUTED_VALUE"""),45786.66666666667)</f>
        <v>45786.66667</v>
      </c>
      <c r="K341" s="1">
        <f>IFERROR(__xludf.DUMMYFUNCTION("""COMPUTED_VALUE"""),899.28)</f>
        <v>899.28</v>
      </c>
      <c r="M341" s="2">
        <f>IFERROR(__xludf.DUMMYFUNCTION("""COMPUTED_VALUE"""),45786.66666666667)</f>
        <v>45786.66667</v>
      </c>
      <c r="N341" s="1">
        <f>IFERROR(__xludf.DUMMYFUNCTION("""COMPUTED_VALUE"""),4660042.0)</f>
        <v>4660042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IFERROR(__xludf.DUMMYFUNCTION("""COMPUTED_VALUE"""),912.5)</f>
        <v>912.5</v>
      </c>
      <c r="D342" s="2">
        <f>IFERROR(__xludf.DUMMYFUNCTION("""COMPUTED_VALUE"""),45789.66666666667)</f>
        <v>45789.66667</v>
      </c>
      <c r="E342" s="1">
        <f>IFERROR(__xludf.DUMMYFUNCTION("""COMPUTED_VALUE"""),934.29)</f>
        <v>934.29</v>
      </c>
      <c r="G342" s="2">
        <f>IFERROR(__xludf.DUMMYFUNCTION("""COMPUTED_VALUE"""),45789.66666666667)</f>
        <v>45789.66667</v>
      </c>
      <c r="H342" s="1">
        <f>IFERROR(__xludf.DUMMYFUNCTION("""COMPUTED_VALUE"""),912.5)</f>
        <v>912.5</v>
      </c>
      <c r="J342" s="2">
        <f>IFERROR(__xludf.DUMMYFUNCTION("""COMPUTED_VALUE"""),45789.66666666667)</f>
        <v>45789.66667</v>
      </c>
      <c r="K342" s="1">
        <f>IFERROR(__xludf.DUMMYFUNCTION("""COMPUTED_VALUE"""),933.85)</f>
        <v>933.85</v>
      </c>
      <c r="M342" s="2">
        <f>IFERROR(__xludf.DUMMYFUNCTION("""COMPUTED_VALUE"""),45789.66666666667)</f>
        <v>45789.66667</v>
      </c>
      <c r="N342" s="1">
        <f>IFERROR(__xludf.DUMMYFUNCTION("""COMPUTED_VALUE"""),9006742.0)</f>
        <v>9006742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IFERROR(__xludf.DUMMYFUNCTION("""COMPUTED_VALUE"""),934.93)</f>
        <v>934.93</v>
      </c>
      <c r="D343" s="2">
        <f>IFERROR(__xludf.DUMMYFUNCTION("""COMPUTED_VALUE"""),45790.66666666667)</f>
        <v>45790.66667</v>
      </c>
      <c r="E343" s="1">
        <f>IFERROR(__xludf.DUMMYFUNCTION("""COMPUTED_VALUE"""),938.81)</f>
        <v>938.81</v>
      </c>
      <c r="G343" s="2">
        <f>IFERROR(__xludf.DUMMYFUNCTION("""COMPUTED_VALUE"""),45790.66666666667)</f>
        <v>45790.66667</v>
      </c>
      <c r="H343" s="1">
        <f>IFERROR(__xludf.DUMMYFUNCTION("""COMPUTED_VALUE"""),930.33)</f>
        <v>930.33</v>
      </c>
      <c r="J343" s="2">
        <f>IFERROR(__xludf.DUMMYFUNCTION("""COMPUTED_VALUE"""),45790.66666666667)</f>
        <v>45790.66667</v>
      </c>
      <c r="K343" s="1">
        <f>IFERROR(__xludf.DUMMYFUNCTION("""COMPUTED_VALUE"""),931.74)</f>
        <v>931.74</v>
      </c>
      <c r="M343" s="2">
        <f>IFERROR(__xludf.DUMMYFUNCTION("""COMPUTED_VALUE"""),45790.66666666667)</f>
        <v>45790.66667</v>
      </c>
      <c r="N343" s="1">
        <f>IFERROR(__xludf.DUMMYFUNCTION("""COMPUTED_VALUE"""),7313554.0)</f>
        <v>7313554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IFERROR(__xludf.DUMMYFUNCTION("""COMPUTED_VALUE"""),928.25)</f>
        <v>928.25</v>
      </c>
      <c r="D344" s="2">
        <f>IFERROR(__xludf.DUMMYFUNCTION("""COMPUTED_VALUE"""),45791.66666666667)</f>
        <v>45791.66667</v>
      </c>
      <c r="E344" s="1">
        <f>IFERROR(__xludf.DUMMYFUNCTION("""COMPUTED_VALUE"""),930.84)</f>
        <v>930.84</v>
      </c>
      <c r="G344" s="2">
        <f>IFERROR(__xludf.DUMMYFUNCTION("""COMPUTED_VALUE"""),45791.66666666667)</f>
        <v>45791.66667</v>
      </c>
      <c r="H344" s="1">
        <f>IFERROR(__xludf.DUMMYFUNCTION("""COMPUTED_VALUE"""),918.19)</f>
        <v>918.19</v>
      </c>
      <c r="J344" s="2">
        <f>IFERROR(__xludf.DUMMYFUNCTION("""COMPUTED_VALUE"""),45791.66666666667)</f>
        <v>45791.66667</v>
      </c>
      <c r="K344" s="1">
        <f>IFERROR(__xludf.DUMMYFUNCTION("""COMPUTED_VALUE"""),922.46)</f>
        <v>922.46</v>
      </c>
      <c r="M344" s="2">
        <f>IFERROR(__xludf.DUMMYFUNCTION("""COMPUTED_VALUE"""),45791.66666666667)</f>
        <v>45791.66667</v>
      </c>
      <c r="N344" s="1">
        <f>IFERROR(__xludf.DUMMYFUNCTION("""COMPUTED_VALUE"""),7011199.0)</f>
        <v>7011199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IFERROR(__xludf.DUMMYFUNCTION("""COMPUTED_VALUE"""),918.44)</f>
        <v>918.44</v>
      </c>
      <c r="D345" s="2">
        <f>IFERROR(__xludf.DUMMYFUNCTION("""COMPUTED_VALUE"""),45792.66666666667)</f>
        <v>45792.66667</v>
      </c>
      <c r="E345" s="1">
        <f>IFERROR(__xludf.DUMMYFUNCTION("""COMPUTED_VALUE"""),940.13)</f>
        <v>940.13</v>
      </c>
      <c r="G345" s="2">
        <f>IFERROR(__xludf.DUMMYFUNCTION("""COMPUTED_VALUE"""),45792.66666666667)</f>
        <v>45792.66667</v>
      </c>
      <c r="H345" s="1">
        <f>IFERROR(__xludf.DUMMYFUNCTION("""COMPUTED_VALUE"""),918.44)</f>
        <v>918.44</v>
      </c>
      <c r="J345" s="2">
        <f>IFERROR(__xludf.DUMMYFUNCTION("""COMPUTED_VALUE"""),45792.66666666667)</f>
        <v>45792.66667</v>
      </c>
      <c r="K345" s="1">
        <f>IFERROR(__xludf.DUMMYFUNCTION("""COMPUTED_VALUE"""),938.24)</f>
        <v>938.24</v>
      </c>
      <c r="M345" s="2">
        <f>IFERROR(__xludf.DUMMYFUNCTION("""COMPUTED_VALUE"""),45792.66666666667)</f>
        <v>45792.66667</v>
      </c>
      <c r="N345" s="1">
        <f>IFERROR(__xludf.DUMMYFUNCTION("""COMPUTED_VALUE"""),7956721.0)</f>
        <v>7956721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IFERROR(__xludf.DUMMYFUNCTION("""COMPUTED_VALUE"""),936.32)</f>
        <v>936.32</v>
      </c>
      <c r="D346" s="2">
        <f>IFERROR(__xludf.DUMMYFUNCTION("""COMPUTED_VALUE"""),45793.66666666667)</f>
        <v>45793.66667</v>
      </c>
      <c r="E346" s="1">
        <f>IFERROR(__xludf.DUMMYFUNCTION("""COMPUTED_VALUE"""),950.06)</f>
        <v>950.06</v>
      </c>
      <c r="G346" s="2">
        <f>IFERROR(__xludf.DUMMYFUNCTION("""COMPUTED_VALUE"""),45793.66666666667)</f>
        <v>45793.66667</v>
      </c>
      <c r="H346" s="1">
        <f>IFERROR(__xludf.DUMMYFUNCTION("""COMPUTED_VALUE"""),934.9)</f>
        <v>934.9</v>
      </c>
      <c r="J346" s="2">
        <f>IFERROR(__xludf.DUMMYFUNCTION("""COMPUTED_VALUE"""),45793.66666666667)</f>
        <v>45793.66667</v>
      </c>
      <c r="K346" s="1">
        <f>IFERROR(__xludf.DUMMYFUNCTION("""COMPUTED_VALUE"""),949.72)</f>
        <v>949.72</v>
      </c>
      <c r="M346" s="2">
        <f>IFERROR(__xludf.DUMMYFUNCTION("""COMPUTED_VALUE"""),45793.66666666667)</f>
        <v>45793.66667</v>
      </c>
      <c r="N346" s="1">
        <f>IFERROR(__xludf.DUMMYFUNCTION("""COMPUTED_VALUE"""),6451275.0)</f>
        <v>6451275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IFERROR(__xludf.DUMMYFUNCTION("""COMPUTED_VALUE"""),945.6)</f>
        <v>945.6</v>
      </c>
      <c r="D347" s="2">
        <f>IFERROR(__xludf.DUMMYFUNCTION("""COMPUTED_VALUE"""),45796.66666666667)</f>
        <v>45796.66667</v>
      </c>
      <c r="E347" s="1">
        <f>IFERROR(__xludf.DUMMYFUNCTION("""COMPUTED_VALUE"""),958.13)</f>
        <v>958.13</v>
      </c>
      <c r="G347" s="2">
        <f>IFERROR(__xludf.DUMMYFUNCTION("""COMPUTED_VALUE"""),45796.66666666667)</f>
        <v>45796.66667</v>
      </c>
      <c r="H347" s="1">
        <f>IFERROR(__xludf.DUMMYFUNCTION("""COMPUTED_VALUE"""),941.33)</f>
        <v>941.33</v>
      </c>
      <c r="J347" s="2">
        <f>IFERROR(__xludf.DUMMYFUNCTION("""COMPUTED_VALUE"""),45796.66666666667)</f>
        <v>45796.66667</v>
      </c>
      <c r="K347" s="1">
        <f>IFERROR(__xludf.DUMMYFUNCTION("""COMPUTED_VALUE"""),957.63)</f>
        <v>957.63</v>
      </c>
      <c r="M347" s="2">
        <f>IFERROR(__xludf.DUMMYFUNCTION("""COMPUTED_VALUE"""),45796.66666666667)</f>
        <v>45796.66667</v>
      </c>
      <c r="N347" s="1">
        <f>IFERROR(__xludf.DUMMYFUNCTION("""COMPUTED_VALUE"""),6027672.0)</f>
        <v>6027672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IFERROR(__xludf.DUMMYFUNCTION("""COMPUTED_VALUE"""),955.63)</f>
        <v>955.63</v>
      </c>
      <c r="D348" s="2">
        <f>IFERROR(__xludf.DUMMYFUNCTION("""COMPUTED_VALUE"""),45797.66666666667)</f>
        <v>45797.66667</v>
      </c>
      <c r="E348" s="1">
        <f>IFERROR(__xludf.DUMMYFUNCTION("""COMPUTED_VALUE"""),958.99)</f>
        <v>958.99</v>
      </c>
      <c r="G348" s="2">
        <f>IFERROR(__xludf.DUMMYFUNCTION("""COMPUTED_VALUE"""),45797.66666666667)</f>
        <v>45797.66667</v>
      </c>
      <c r="H348" s="1">
        <f>IFERROR(__xludf.DUMMYFUNCTION("""COMPUTED_VALUE"""),952.98)</f>
        <v>952.98</v>
      </c>
      <c r="J348" s="2">
        <f>IFERROR(__xludf.DUMMYFUNCTION("""COMPUTED_VALUE"""),45797.66666666667)</f>
        <v>45797.66667</v>
      </c>
      <c r="K348" s="1">
        <f>IFERROR(__xludf.DUMMYFUNCTION("""COMPUTED_VALUE"""),957.97)</f>
        <v>957.97</v>
      </c>
      <c r="M348" s="2">
        <f>IFERROR(__xludf.DUMMYFUNCTION("""COMPUTED_VALUE"""),45797.66666666667)</f>
        <v>45797.66667</v>
      </c>
      <c r="N348" s="1">
        <f>IFERROR(__xludf.DUMMYFUNCTION("""COMPUTED_VALUE"""),5520530.0)</f>
        <v>5520530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IFERROR(__xludf.DUMMYFUNCTION("""COMPUTED_VALUE"""),955.82)</f>
        <v>955.82</v>
      </c>
      <c r="D349" s="2">
        <f>IFERROR(__xludf.DUMMYFUNCTION("""COMPUTED_VALUE"""),45798.66666666667)</f>
        <v>45798.66667</v>
      </c>
      <c r="E349" s="1">
        <f>IFERROR(__xludf.DUMMYFUNCTION("""COMPUTED_VALUE"""),955.82)</f>
        <v>955.82</v>
      </c>
      <c r="G349" s="2">
        <f>IFERROR(__xludf.DUMMYFUNCTION("""COMPUTED_VALUE"""),45798.66666666667)</f>
        <v>45798.66667</v>
      </c>
      <c r="H349" s="1">
        <f>IFERROR(__xludf.DUMMYFUNCTION("""COMPUTED_VALUE"""),937.88)</f>
        <v>937.88</v>
      </c>
      <c r="J349" s="2">
        <f>IFERROR(__xludf.DUMMYFUNCTION("""COMPUTED_VALUE"""),45798.66666666667)</f>
        <v>45798.66667</v>
      </c>
      <c r="K349" s="1">
        <f>IFERROR(__xludf.DUMMYFUNCTION("""COMPUTED_VALUE"""),938.6)</f>
        <v>938.6</v>
      </c>
      <c r="M349" s="2">
        <f>IFERROR(__xludf.DUMMYFUNCTION("""COMPUTED_VALUE"""),45798.66666666667)</f>
        <v>45798.66667</v>
      </c>
      <c r="N349" s="1">
        <f>IFERROR(__xludf.DUMMYFUNCTION("""COMPUTED_VALUE"""),6272143.0)</f>
        <v>6272143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IFERROR(__xludf.DUMMYFUNCTION("""COMPUTED_VALUE"""),937.93)</f>
        <v>937.93</v>
      </c>
      <c r="D350" s="2">
        <f>IFERROR(__xludf.DUMMYFUNCTION("""COMPUTED_VALUE"""),45799.66666666667)</f>
        <v>45799.66667</v>
      </c>
      <c r="E350" s="1">
        <f>IFERROR(__xludf.DUMMYFUNCTION("""COMPUTED_VALUE"""),949.66)</f>
        <v>949.66</v>
      </c>
      <c r="G350" s="2">
        <f>IFERROR(__xludf.DUMMYFUNCTION("""COMPUTED_VALUE"""),45799.66666666667)</f>
        <v>45799.66667</v>
      </c>
      <c r="H350" s="1">
        <f>IFERROR(__xludf.DUMMYFUNCTION("""COMPUTED_VALUE"""),934.03)</f>
        <v>934.03</v>
      </c>
      <c r="J350" s="2">
        <f>IFERROR(__xludf.DUMMYFUNCTION("""COMPUTED_VALUE"""),45799.66666666667)</f>
        <v>45799.66667</v>
      </c>
      <c r="K350" s="1">
        <f>IFERROR(__xludf.DUMMYFUNCTION("""COMPUTED_VALUE"""),944.22)</f>
        <v>944.22</v>
      </c>
      <c r="M350" s="2">
        <f>IFERROR(__xludf.DUMMYFUNCTION("""COMPUTED_VALUE"""),45799.66666666667)</f>
        <v>45799.66667</v>
      </c>
      <c r="N350" s="1">
        <f>IFERROR(__xludf.DUMMYFUNCTION("""COMPUTED_VALUE"""),5777365.0)</f>
        <v>5777365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IFERROR(__xludf.DUMMYFUNCTION("""COMPUTED_VALUE"""),931.62)</f>
        <v>931.62</v>
      </c>
      <c r="D351" s="2">
        <f>IFERROR(__xludf.DUMMYFUNCTION("""COMPUTED_VALUE"""),45800.66666666667)</f>
        <v>45800.66667</v>
      </c>
      <c r="E351" s="1">
        <f>IFERROR(__xludf.DUMMYFUNCTION("""COMPUTED_VALUE"""),939.78)</f>
        <v>939.78</v>
      </c>
      <c r="G351" s="2">
        <f>IFERROR(__xludf.DUMMYFUNCTION("""COMPUTED_VALUE"""),45800.66666666667)</f>
        <v>45800.66667</v>
      </c>
      <c r="H351" s="1">
        <f>IFERROR(__xludf.DUMMYFUNCTION("""COMPUTED_VALUE"""),930.81)</f>
        <v>930.81</v>
      </c>
      <c r="J351" s="2">
        <f>IFERROR(__xludf.DUMMYFUNCTION("""COMPUTED_VALUE"""),45800.66666666667)</f>
        <v>45800.66667</v>
      </c>
      <c r="K351" s="1">
        <f>IFERROR(__xludf.DUMMYFUNCTION("""COMPUTED_VALUE"""),935.0)</f>
        <v>935</v>
      </c>
      <c r="M351" s="2">
        <f>IFERROR(__xludf.DUMMYFUNCTION("""COMPUTED_VALUE"""),45800.66666666667)</f>
        <v>45800.66667</v>
      </c>
      <c r="N351" s="1">
        <f>IFERROR(__xludf.DUMMYFUNCTION("""COMPUTED_VALUE"""),4904198.0)</f>
        <v>4904198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IFERROR(__xludf.DUMMYFUNCTION("""COMPUTED_VALUE"""),940.88)</f>
        <v>940.88</v>
      </c>
      <c r="D352" s="2">
        <f>IFERROR(__xludf.DUMMYFUNCTION("""COMPUTED_VALUE"""),45804.66666666667)</f>
        <v>45804.66667</v>
      </c>
      <c r="E352" s="1">
        <f>IFERROR(__xludf.DUMMYFUNCTION("""COMPUTED_VALUE"""),952.09)</f>
        <v>952.09</v>
      </c>
      <c r="G352" s="2">
        <f>IFERROR(__xludf.DUMMYFUNCTION("""COMPUTED_VALUE"""),45804.66666666667)</f>
        <v>45804.66667</v>
      </c>
      <c r="H352" s="1">
        <f>IFERROR(__xludf.DUMMYFUNCTION("""COMPUTED_VALUE"""),935.3)</f>
        <v>935.3</v>
      </c>
      <c r="J352" s="2">
        <f>IFERROR(__xludf.DUMMYFUNCTION("""COMPUTED_VALUE"""),45804.66666666667)</f>
        <v>45804.66667</v>
      </c>
      <c r="K352" s="1">
        <f>IFERROR(__xludf.DUMMYFUNCTION("""COMPUTED_VALUE"""),951.23)</f>
        <v>951.23</v>
      </c>
      <c r="M352" s="2">
        <f>IFERROR(__xludf.DUMMYFUNCTION("""COMPUTED_VALUE"""),45804.66666666667)</f>
        <v>45804.66667</v>
      </c>
      <c r="N352" s="1">
        <f>IFERROR(__xludf.DUMMYFUNCTION("""COMPUTED_VALUE"""),5646904.0)</f>
        <v>5646904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IFERROR(__xludf.DUMMYFUNCTION("""COMPUTED_VALUE"""),951.64)</f>
        <v>951.64</v>
      </c>
      <c r="D353" s="2">
        <f>IFERROR(__xludf.DUMMYFUNCTION("""COMPUTED_VALUE"""),45805.66666666667)</f>
        <v>45805.66667</v>
      </c>
      <c r="E353" s="1">
        <f>IFERROR(__xludf.DUMMYFUNCTION("""COMPUTED_VALUE"""),954.27)</f>
        <v>954.27</v>
      </c>
      <c r="G353" s="2">
        <f>IFERROR(__xludf.DUMMYFUNCTION("""COMPUTED_VALUE"""),45805.66666666667)</f>
        <v>45805.66667</v>
      </c>
      <c r="H353" s="1">
        <f>IFERROR(__xludf.DUMMYFUNCTION("""COMPUTED_VALUE"""),942.22)</f>
        <v>942.22</v>
      </c>
      <c r="J353" s="2">
        <f>IFERROR(__xludf.DUMMYFUNCTION("""COMPUTED_VALUE"""),45805.66666666667)</f>
        <v>45805.66667</v>
      </c>
      <c r="K353" s="1">
        <f>IFERROR(__xludf.DUMMYFUNCTION("""COMPUTED_VALUE"""),944.34)</f>
        <v>944.34</v>
      </c>
      <c r="M353" s="2">
        <f>IFERROR(__xludf.DUMMYFUNCTION("""COMPUTED_VALUE"""),45805.66666666667)</f>
        <v>45805.66667</v>
      </c>
      <c r="N353" s="1">
        <f>IFERROR(__xludf.DUMMYFUNCTION("""COMPUTED_VALUE"""),4873972.0)</f>
        <v>4873972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IFERROR(__xludf.DUMMYFUNCTION("""COMPUTED_VALUE"""),946.77)</f>
        <v>946.77</v>
      </c>
      <c r="D354" s="2">
        <f>IFERROR(__xludf.DUMMYFUNCTION("""COMPUTED_VALUE"""),45806.66666666667)</f>
        <v>45806.66667</v>
      </c>
      <c r="E354" s="1">
        <f>IFERROR(__xludf.DUMMYFUNCTION("""COMPUTED_VALUE"""),950.65)</f>
        <v>950.65</v>
      </c>
      <c r="G354" s="2">
        <f>IFERROR(__xludf.DUMMYFUNCTION("""COMPUTED_VALUE"""),45806.66666666667)</f>
        <v>45806.66667</v>
      </c>
      <c r="H354" s="1">
        <f>IFERROR(__xludf.DUMMYFUNCTION("""COMPUTED_VALUE"""),939.76)</f>
        <v>939.76</v>
      </c>
      <c r="J354" s="2">
        <f>IFERROR(__xludf.DUMMYFUNCTION("""COMPUTED_VALUE"""),45806.66666666667)</f>
        <v>45806.66667</v>
      </c>
      <c r="K354" s="1">
        <f>IFERROR(__xludf.DUMMYFUNCTION("""COMPUTED_VALUE"""),948.11)</f>
        <v>948.11</v>
      </c>
      <c r="M354" s="2">
        <f>IFERROR(__xludf.DUMMYFUNCTION("""COMPUTED_VALUE"""),45806.66666666667)</f>
        <v>45806.66667</v>
      </c>
      <c r="N354" s="1">
        <f>IFERROR(__xludf.DUMMYFUNCTION("""COMPUTED_VALUE"""),9153307.0)</f>
        <v>9153307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IFERROR(__xludf.DUMMYFUNCTION("""COMPUTED_VALUE"""),948.11)</f>
        <v>948.11</v>
      </c>
      <c r="D355" s="2">
        <f>IFERROR(__xludf.DUMMYFUNCTION("""COMPUTED_VALUE"""),45807.66666666667)</f>
        <v>45807.66667</v>
      </c>
      <c r="E355" s="1">
        <f>IFERROR(__xludf.DUMMYFUNCTION("""COMPUTED_VALUE"""),950.8)</f>
        <v>950.8</v>
      </c>
      <c r="G355" s="2">
        <f>IFERROR(__xludf.DUMMYFUNCTION("""COMPUTED_VALUE"""),45807.66666666667)</f>
        <v>45807.66667</v>
      </c>
      <c r="H355" s="1">
        <f>IFERROR(__xludf.DUMMYFUNCTION("""COMPUTED_VALUE"""),939.87)</f>
        <v>939.87</v>
      </c>
      <c r="J355" s="2">
        <f>IFERROR(__xludf.DUMMYFUNCTION("""COMPUTED_VALUE"""),45807.66666666667)</f>
        <v>45807.66667</v>
      </c>
      <c r="K355" s="1">
        <f>IFERROR(__xludf.DUMMYFUNCTION("""COMPUTED_VALUE"""),949.22)</f>
        <v>949.22</v>
      </c>
      <c r="M355" s="2">
        <f>IFERROR(__xludf.DUMMYFUNCTION("""COMPUTED_VALUE"""),45807.66666666667)</f>
        <v>45807.66667</v>
      </c>
      <c r="N355" s="1">
        <f>IFERROR(__xludf.DUMMYFUNCTION("""COMPUTED_VALUE"""),1.3561937E7)</f>
        <v>13561937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IFERROR(__xludf.DUMMYFUNCTION("""COMPUTED_VALUE"""),944.7)</f>
        <v>944.7</v>
      </c>
      <c r="D356" s="2">
        <f>IFERROR(__xludf.DUMMYFUNCTION("""COMPUTED_VALUE"""),45810.66666666667)</f>
        <v>45810.66667</v>
      </c>
      <c r="E356" s="1">
        <f>IFERROR(__xludf.DUMMYFUNCTION("""COMPUTED_VALUE"""),944.97)</f>
        <v>944.97</v>
      </c>
      <c r="G356" s="2">
        <f>IFERROR(__xludf.DUMMYFUNCTION("""COMPUTED_VALUE"""),45810.66666666667)</f>
        <v>45810.66667</v>
      </c>
      <c r="H356" s="1">
        <f>IFERROR(__xludf.DUMMYFUNCTION("""COMPUTED_VALUE"""),929.87)</f>
        <v>929.87</v>
      </c>
      <c r="J356" s="2">
        <f>IFERROR(__xludf.DUMMYFUNCTION("""COMPUTED_VALUE"""),45810.66666666667)</f>
        <v>45810.66667</v>
      </c>
      <c r="K356" s="1">
        <f>IFERROR(__xludf.DUMMYFUNCTION("""COMPUTED_VALUE"""),941.7)</f>
        <v>941.7</v>
      </c>
      <c r="M356" s="2">
        <f>IFERROR(__xludf.DUMMYFUNCTION("""COMPUTED_VALUE"""),45810.66666666667)</f>
        <v>45810.66667</v>
      </c>
      <c r="N356" s="1">
        <f>IFERROR(__xludf.DUMMYFUNCTION("""COMPUTED_VALUE"""),4905108.0)</f>
        <v>4905108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IFERROR(__xludf.DUMMYFUNCTION("""COMPUTED_VALUE"""),940.29)</f>
        <v>940.29</v>
      </c>
      <c r="D357" s="2">
        <f>IFERROR(__xludf.DUMMYFUNCTION("""COMPUTED_VALUE"""),45811.66666666667)</f>
        <v>45811.66667</v>
      </c>
      <c r="E357" s="1">
        <f>IFERROR(__xludf.DUMMYFUNCTION("""COMPUTED_VALUE"""),950.26)</f>
        <v>950.26</v>
      </c>
      <c r="G357" s="2">
        <f>IFERROR(__xludf.DUMMYFUNCTION("""COMPUTED_VALUE"""),45811.66666666667)</f>
        <v>45811.66667</v>
      </c>
      <c r="H357" s="1">
        <f>IFERROR(__xludf.DUMMYFUNCTION("""COMPUTED_VALUE"""),939.64)</f>
        <v>939.64</v>
      </c>
      <c r="J357" s="2">
        <f>IFERROR(__xludf.DUMMYFUNCTION("""COMPUTED_VALUE"""),45811.66666666667)</f>
        <v>45811.66667</v>
      </c>
      <c r="K357" s="1">
        <f>IFERROR(__xludf.DUMMYFUNCTION("""COMPUTED_VALUE"""),948.99)</f>
        <v>948.99</v>
      </c>
      <c r="M357" s="2">
        <f>IFERROR(__xludf.DUMMYFUNCTION("""COMPUTED_VALUE"""),45811.66666666667)</f>
        <v>45811.66667</v>
      </c>
      <c r="N357" s="1">
        <f>IFERROR(__xludf.DUMMYFUNCTION("""COMPUTED_VALUE"""),5152207.0)</f>
        <v>5152207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IFERROR(__xludf.DUMMYFUNCTION("""COMPUTED_VALUE"""),950.28)</f>
        <v>950.28</v>
      </c>
      <c r="D358" s="2">
        <f>IFERROR(__xludf.DUMMYFUNCTION("""COMPUTED_VALUE"""),45812.66666666667)</f>
        <v>45812.66667</v>
      </c>
      <c r="E358" s="1">
        <f>IFERROR(__xludf.DUMMYFUNCTION("""COMPUTED_VALUE"""),953.64)</f>
        <v>953.64</v>
      </c>
      <c r="G358" s="2">
        <f>IFERROR(__xludf.DUMMYFUNCTION("""COMPUTED_VALUE"""),45812.66666666667)</f>
        <v>45812.66667</v>
      </c>
      <c r="H358" s="1">
        <f>IFERROR(__xludf.DUMMYFUNCTION("""COMPUTED_VALUE"""),946.17)</f>
        <v>946.17</v>
      </c>
      <c r="J358" s="2">
        <f>IFERROR(__xludf.DUMMYFUNCTION("""COMPUTED_VALUE"""),45812.66666666667)</f>
        <v>45812.66667</v>
      </c>
      <c r="K358" s="1">
        <f>IFERROR(__xludf.DUMMYFUNCTION("""COMPUTED_VALUE"""),947.85)</f>
        <v>947.85</v>
      </c>
      <c r="M358" s="2">
        <f>IFERROR(__xludf.DUMMYFUNCTION("""COMPUTED_VALUE"""),45812.66666666667)</f>
        <v>45812.66667</v>
      </c>
      <c r="N358" s="1">
        <f>IFERROR(__xludf.DUMMYFUNCTION("""COMPUTED_VALUE"""),4178950.0)</f>
        <v>4178950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IFERROR(__xludf.DUMMYFUNCTION("""COMPUTED_VALUE"""),947.9)</f>
        <v>947.9</v>
      </c>
      <c r="D359" s="2">
        <f>IFERROR(__xludf.DUMMYFUNCTION("""COMPUTED_VALUE"""),45813.66666666667)</f>
        <v>45813.66667</v>
      </c>
      <c r="E359" s="1">
        <f>IFERROR(__xludf.DUMMYFUNCTION("""COMPUTED_VALUE"""),950.07)</f>
        <v>950.07</v>
      </c>
      <c r="G359" s="2">
        <f>IFERROR(__xludf.DUMMYFUNCTION("""COMPUTED_VALUE"""),45813.66666666667)</f>
        <v>45813.66667</v>
      </c>
      <c r="H359" s="1">
        <f>IFERROR(__xludf.DUMMYFUNCTION("""COMPUTED_VALUE"""),940.98)</f>
        <v>940.98</v>
      </c>
      <c r="J359" s="2">
        <f>IFERROR(__xludf.DUMMYFUNCTION("""COMPUTED_VALUE"""),45813.66666666667)</f>
        <v>45813.66667</v>
      </c>
      <c r="K359" s="1">
        <f>IFERROR(__xludf.DUMMYFUNCTION("""COMPUTED_VALUE"""),944.49)</f>
        <v>944.49</v>
      </c>
      <c r="M359" s="2">
        <f>IFERROR(__xludf.DUMMYFUNCTION("""COMPUTED_VALUE"""),45813.66666666667)</f>
        <v>45813.66667</v>
      </c>
      <c r="N359" s="1">
        <f>IFERROR(__xludf.DUMMYFUNCTION("""COMPUTED_VALUE"""),6815279.0)</f>
        <v>6815279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IFERROR(__xludf.DUMMYFUNCTION("""COMPUTED_VALUE"""),954.47)</f>
        <v>954.47</v>
      </c>
      <c r="D360" s="2">
        <f>IFERROR(__xludf.DUMMYFUNCTION("""COMPUTED_VALUE"""),45814.66666666667)</f>
        <v>45814.66667</v>
      </c>
      <c r="E360" s="1">
        <f>IFERROR(__xludf.DUMMYFUNCTION("""COMPUTED_VALUE"""),959.31)</f>
        <v>959.31</v>
      </c>
      <c r="G360" s="2">
        <f>IFERROR(__xludf.DUMMYFUNCTION("""COMPUTED_VALUE"""),45814.66666666667)</f>
        <v>45814.66667</v>
      </c>
      <c r="H360" s="1">
        <f>IFERROR(__xludf.DUMMYFUNCTION("""COMPUTED_VALUE"""),947.26)</f>
        <v>947.26</v>
      </c>
      <c r="J360" s="2">
        <f>IFERROR(__xludf.DUMMYFUNCTION("""COMPUTED_VALUE"""),45814.66666666667)</f>
        <v>45814.66667</v>
      </c>
      <c r="K360" s="1">
        <f>IFERROR(__xludf.DUMMYFUNCTION("""COMPUTED_VALUE"""),948.49)</f>
        <v>948.49</v>
      </c>
      <c r="M360" s="2">
        <f>IFERROR(__xludf.DUMMYFUNCTION("""COMPUTED_VALUE"""),45814.66666666667)</f>
        <v>45814.66667</v>
      </c>
      <c r="N360" s="1">
        <f>IFERROR(__xludf.DUMMYFUNCTION("""COMPUTED_VALUE"""),4512807.0)</f>
        <v>4512807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IFERROR(__xludf.DUMMYFUNCTION("""COMPUTED_VALUE"""),947.96)</f>
        <v>947.96</v>
      </c>
      <c r="D361" s="2">
        <f>IFERROR(__xludf.DUMMYFUNCTION("""COMPUTED_VALUE"""),45817.66666666667)</f>
        <v>45817.66667</v>
      </c>
      <c r="E361" s="1">
        <f>IFERROR(__xludf.DUMMYFUNCTION("""COMPUTED_VALUE"""),949.28)</f>
        <v>949.28</v>
      </c>
      <c r="G361" s="2">
        <f>IFERROR(__xludf.DUMMYFUNCTION("""COMPUTED_VALUE"""),45817.66666666667)</f>
        <v>45817.66667</v>
      </c>
      <c r="H361" s="1">
        <f>IFERROR(__xludf.DUMMYFUNCTION("""COMPUTED_VALUE"""),936.79)</f>
        <v>936.79</v>
      </c>
      <c r="J361" s="2">
        <f>IFERROR(__xludf.DUMMYFUNCTION("""COMPUTED_VALUE"""),45817.66666666667)</f>
        <v>45817.66667</v>
      </c>
      <c r="K361" s="1">
        <f>IFERROR(__xludf.DUMMYFUNCTION("""COMPUTED_VALUE"""),941.15)</f>
        <v>941.15</v>
      </c>
      <c r="M361" s="2">
        <f>IFERROR(__xludf.DUMMYFUNCTION("""COMPUTED_VALUE"""),45817.66666666667)</f>
        <v>45817.66667</v>
      </c>
      <c r="N361" s="1">
        <f>IFERROR(__xludf.DUMMYFUNCTION("""COMPUTED_VALUE"""),5962915.0)</f>
        <v>5962915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IFERROR(__xludf.DUMMYFUNCTION("""COMPUTED_VALUE"""),941.12)</f>
        <v>941.12</v>
      </c>
      <c r="D362" s="2">
        <f>IFERROR(__xludf.DUMMYFUNCTION("""COMPUTED_VALUE"""),45818.66666666667)</f>
        <v>45818.66667</v>
      </c>
      <c r="E362" s="1">
        <f>IFERROR(__xludf.DUMMYFUNCTION("""COMPUTED_VALUE"""),943.59)</f>
        <v>943.59</v>
      </c>
      <c r="G362" s="2">
        <f>IFERROR(__xludf.DUMMYFUNCTION("""COMPUTED_VALUE"""),45818.66666666667)</f>
        <v>45818.66667</v>
      </c>
      <c r="H362" s="1">
        <f>IFERROR(__xludf.DUMMYFUNCTION("""COMPUTED_VALUE"""),937.29)</f>
        <v>937.29</v>
      </c>
      <c r="J362" s="2">
        <f>IFERROR(__xludf.DUMMYFUNCTION("""COMPUTED_VALUE"""),45818.66666666667)</f>
        <v>45818.66667</v>
      </c>
      <c r="K362" s="1">
        <f>IFERROR(__xludf.DUMMYFUNCTION("""COMPUTED_VALUE"""),940.67)</f>
        <v>940.67</v>
      </c>
      <c r="M362" s="2">
        <f>IFERROR(__xludf.DUMMYFUNCTION("""COMPUTED_VALUE"""),45818.66666666667)</f>
        <v>45818.66667</v>
      </c>
      <c r="N362" s="1">
        <f>IFERROR(__xludf.DUMMYFUNCTION("""COMPUTED_VALUE"""),5708046.0)</f>
        <v>5708046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IFERROR(__xludf.DUMMYFUNCTION("""COMPUTED_VALUE"""),939.93)</f>
        <v>939.93</v>
      </c>
      <c r="D363" s="2">
        <f>IFERROR(__xludf.DUMMYFUNCTION("""COMPUTED_VALUE"""),45819.66666666667)</f>
        <v>45819.66667</v>
      </c>
      <c r="E363" s="1">
        <f>IFERROR(__xludf.DUMMYFUNCTION("""COMPUTED_VALUE"""),948.89)</f>
        <v>948.89</v>
      </c>
      <c r="G363" s="2">
        <f>IFERROR(__xludf.DUMMYFUNCTION("""COMPUTED_VALUE"""),45819.66666666667)</f>
        <v>45819.66667</v>
      </c>
      <c r="H363" s="1">
        <f>IFERROR(__xludf.DUMMYFUNCTION("""COMPUTED_VALUE"""),927.37)</f>
        <v>927.37</v>
      </c>
      <c r="J363" s="2">
        <f>IFERROR(__xludf.DUMMYFUNCTION("""COMPUTED_VALUE"""),45819.66666666667)</f>
        <v>45819.66667</v>
      </c>
      <c r="K363" s="1">
        <f>IFERROR(__xludf.DUMMYFUNCTION("""COMPUTED_VALUE"""),944.27)</f>
        <v>944.27</v>
      </c>
      <c r="M363" s="2">
        <f>IFERROR(__xludf.DUMMYFUNCTION("""COMPUTED_VALUE"""),45819.66666666667)</f>
        <v>45819.66667</v>
      </c>
      <c r="N363" s="1">
        <f>IFERROR(__xludf.DUMMYFUNCTION("""COMPUTED_VALUE"""),5395295.0)</f>
        <v>5395295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IFERROR(__xludf.DUMMYFUNCTION("""COMPUTED_VALUE"""),943.89)</f>
        <v>943.89</v>
      </c>
      <c r="D364" s="2">
        <f>IFERROR(__xludf.DUMMYFUNCTION("""COMPUTED_VALUE"""),45820.66666666667)</f>
        <v>45820.66667</v>
      </c>
      <c r="E364" s="1">
        <f>IFERROR(__xludf.DUMMYFUNCTION("""COMPUTED_VALUE"""),943.89)</f>
        <v>943.89</v>
      </c>
      <c r="G364" s="2">
        <f>IFERROR(__xludf.DUMMYFUNCTION("""COMPUTED_VALUE"""),45820.66666666667)</f>
        <v>45820.66667</v>
      </c>
      <c r="H364" s="1">
        <f>IFERROR(__xludf.DUMMYFUNCTION("""COMPUTED_VALUE"""),937.42)</f>
        <v>937.42</v>
      </c>
      <c r="J364" s="2">
        <f>IFERROR(__xludf.DUMMYFUNCTION("""COMPUTED_VALUE"""),45820.66666666667)</f>
        <v>45820.66667</v>
      </c>
      <c r="K364" s="1">
        <f>IFERROR(__xludf.DUMMYFUNCTION("""COMPUTED_VALUE"""),939.45)</f>
        <v>939.45</v>
      </c>
      <c r="M364" s="2">
        <f>IFERROR(__xludf.DUMMYFUNCTION("""COMPUTED_VALUE"""),45820.66666666667)</f>
        <v>45820.66667</v>
      </c>
      <c r="N364" s="1">
        <f>IFERROR(__xludf.DUMMYFUNCTION("""COMPUTED_VALUE"""),3667848.0)</f>
        <v>3667848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IFERROR(__xludf.DUMMYFUNCTION("""COMPUTED_VALUE"""),939.45)</f>
        <v>939.45</v>
      </c>
      <c r="D365" s="2">
        <f>IFERROR(__xludf.DUMMYFUNCTION("""COMPUTED_VALUE"""),45821.66666666667)</f>
        <v>45821.66667</v>
      </c>
      <c r="E365" s="1">
        <f>IFERROR(__xludf.DUMMYFUNCTION("""COMPUTED_VALUE"""),939.45)</f>
        <v>939.45</v>
      </c>
      <c r="G365" s="2">
        <f>IFERROR(__xludf.DUMMYFUNCTION("""COMPUTED_VALUE"""),45821.66666666667)</f>
        <v>45821.66667</v>
      </c>
      <c r="H365" s="1">
        <f>IFERROR(__xludf.DUMMYFUNCTION("""COMPUTED_VALUE"""),926.41)</f>
        <v>926.41</v>
      </c>
      <c r="J365" s="2">
        <f>IFERROR(__xludf.DUMMYFUNCTION("""COMPUTED_VALUE"""),45821.66666666667)</f>
        <v>45821.66667</v>
      </c>
      <c r="K365" s="1">
        <f>IFERROR(__xludf.DUMMYFUNCTION("""COMPUTED_VALUE"""),929.14)</f>
        <v>929.14</v>
      </c>
      <c r="M365" s="2">
        <f>IFERROR(__xludf.DUMMYFUNCTION("""COMPUTED_VALUE"""),45821.66666666667)</f>
        <v>45821.66667</v>
      </c>
      <c r="N365" s="1">
        <f>IFERROR(__xludf.DUMMYFUNCTION("""COMPUTED_VALUE"""),4947304.0)</f>
        <v>4947304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IFERROR(__xludf.DUMMYFUNCTION("""COMPUTED_VALUE"""),931.82)</f>
        <v>931.82</v>
      </c>
      <c r="D366" s="2">
        <f>IFERROR(__xludf.DUMMYFUNCTION("""COMPUTED_VALUE"""),45824.66666666667)</f>
        <v>45824.66667</v>
      </c>
      <c r="E366" s="1">
        <f>IFERROR(__xludf.DUMMYFUNCTION("""COMPUTED_VALUE"""),941.22)</f>
        <v>941.22</v>
      </c>
      <c r="G366" s="2">
        <f>IFERROR(__xludf.DUMMYFUNCTION("""COMPUTED_VALUE"""),45824.66666666667)</f>
        <v>45824.66667</v>
      </c>
      <c r="H366" s="1">
        <f>IFERROR(__xludf.DUMMYFUNCTION("""COMPUTED_VALUE"""),931.82)</f>
        <v>931.82</v>
      </c>
      <c r="J366" s="2">
        <f>IFERROR(__xludf.DUMMYFUNCTION("""COMPUTED_VALUE"""),45824.66666666667)</f>
        <v>45824.66667</v>
      </c>
      <c r="K366" s="1">
        <f>IFERROR(__xludf.DUMMYFUNCTION("""COMPUTED_VALUE"""),934.82)</f>
        <v>934.82</v>
      </c>
      <c r="M366" s="2">
        <f>IFERROR(__xludf.DUMMYFUNCTION("""COMPUTED_VALUE"""),45824.66666666667)</f>
        <v>45824.66667</v>
      </c>
      <c r="N366" s="1">
        <f>IFERROR(__xludf.DUMMYFUNCTION("""COMPUTED_VALUE"""),4118460.0)</f>
        <v>4118460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IFERROR(__xludf.DUMMYFUNCTION("""COMPUTED_VALUE"""),933.49)</f>
        <v>933.49</v>
      </c>
      <c r="D367" s="2">
        <f>IFERROR(__xludf.DUMMYFUNCTION("""COMPUTED_VALUE"""),45825.66666666667)</f>
        <v>45825.66667</v>
      </c>
      <c r="E367" s="1">
        <f>IFERROR(__xludf.DUMMYFUNCTION("""COMPUTED_VALUE"""),933.49)</f>
        <v>933.49</v>
      </c>
      <c r="G367" s="2">
        <f>IFERROR(__xludf.DUMMYFUNCTION("""COMPUTED_VALUE"""),45825.66666666667)</f>
        <v>45825.66667</v>
      </c>
      <c r="H367" s="1">
        <f>IFERROR(__xludf.DUMMYFUNCTION("""COMPUTED_VALUE"""),920.81)</f>
        <v>920.81</v>
      </c>
      <c r="J367" s="2">
        <f>IFERROR(__xludf.DUMMYFUNCTION("""COMPUTED_VALUE"""),45825.66666666667)</f>
        <v>45825.66667</v>
      </c>
      <c r="K367" s="1">
        <f>IFERROR(__xludf.DUMMYFUNCTION("""COMPUTED_VALUE"""),922.12)</f>
        <v>922.12</v>
      </c>
      <c r="M367" s="2">
        <f>IFERROR(__xludf.DUMMYFUNCTION("""COMPUTED_VALUE"""),45825.66666666667)</f>
        <v>45825.66667</v>
      </c>
      <c r="N367" s="1">
        <f>IFERROR(__xludf.DUMMYFUNCTION("""COMPUTED_VALUE"""),4814488.0)</f>
        <v>4814488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IFERROR(__xludf.DUMMYFUNCTION("""COMPUTED_VALUE"""),923.13)</f>
        <v>923.13</v>
      </c>
      <c r="D368" s="2">
        <f>IFERROR(__xludf.DUMMYFUNCTION("""COMPUTED_VALUE"""),45826.66666666667)</f>
        <v>45826.66667</v>
      </c>
      <c r="E368" s="1">
        <f>IFERROR(__xludf.DUMMYFUNCTION("""COMPUTED_VALUE"""),928.01)</f>
        <v>928.01</v>
      </c>
      <c r="G368" s="2">
        <f>IFERROR(__xludf.DUMMYFUNCTION("""COMPUTED_VALUE"""),45826.66666666667)</f>
        <v>45826.66667</v>
      </c>
      <c r="H368" s="1">
        <f>IFERROR(__xludf.DUMMYFUNCTION("""COMPUTED_VALUE"""),919.57)</f>
        <v>919.57</v>
      </c>
      <c r="J368" s="2">
        <f>IFERROR(__xludf.DUMMYFUNCTION("""COMPUTED_VALUE"""),45826.66666666667)</f>
        <v>45826.66667</v>
      </c>
      <c r="K368" s="1">
        <f>IFERROR(__xludf.DUMMYFUNCTION("""COMPUTED_VALUE"""),923.02)</f>
        <v>923.02</v>
      </c>
      <c r="M368" s="2">
        <f>IFERROR(__xludf.DUMMYFUNCTION("""COMPUTED_VALUE"""),45826.66666666667)</f>
        <v>45826.66667</v>
      </c>
      <c r="N368" s="1">
        <f>IFERROR(__xludf.DUMMYFUNCTION("""COMPUTED_VALUE"""),6227249.0)</f>
        <v>6227249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IFERROR(__xludf.DUMMYFUNCTION("""COMPUTED_VALUE"""),929.33)</f>
        <v>929.33</v>
      </c>
      <c r="D369" s="2">
        <f>IFERROR(__xludf.DUMMYFUNCTION("""COMPUTED_VALUE"""),45828.66666666667)</f>
        <v>45828.66667</v>
      </c>
      <c r="E369" s="1">
        <f>IFERROR(__xludf.DUMMYFUNCTION("""COMPUTED_VALUE"""),929.33)</f>
        <v>929.33</v>
      </c>
      <c r="G369" s="2">
        <f>IFERROR(__xludf.DUMMYFUNCTION("""COMPUTED_VALUE"""),45828.66666666667)</f>
        <v>45828.66667</v>
      </c>
      <c r="H369" s="1">
        <f>IFERROR(__xludf.DUMMYFUNCTION("""COMPUTED_VALUE"""),917.92)</f>
        <v>917.92</v>
      </c>
      <c r="J369" s="2">
        <f>IFERROR(__xludf.DUMMYFUNCTION("""COMPUTED_VALUE"""),45828.66666666667)</f>
        <v>45828.66667</v>
      </c>
      <c r="K369" s="1">
        <f>IFERROR(__xludf.DUMMYFUNCTION("""COMPUTED_VALUE"""),926.27)</f>
        <v>926.27</v>
      </c>
      <c r="M369" s="2">
        <f>IFERROR(__xludf.DUMMYFUNCTION("""COMPUTED_VALUE"""),45828.66666666667)</f>
        <v>45828.66667</v>
      </c>
      <c r="N369" s="1">
        <f>IFERROR(__xludf.DUMMYFUNCTION("""COMPUTED_VALUE"""),1.1415135E7)</f>
        <v>11415135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IFERROR(__xludf.DUMMYFUNCTION("""COMPUTED_VALUE"""),926.27)</f>
        <v>926.27</v>
      </c>
      <c r="D370" s="2">
        <f>IFERROR(__xludf.DUMMYFUNCTION("""COMPUTED_VALUE"""),45831.66666666667)</f>
        <v>45831.66667</v>
      </c>
      <c r="E370" s="1">
        <f>IFERROR(__xludf.DUMMYFUNCTION("""COMPUTED_VALUE"""),942.96)</f>
        <v>942.96</v>
      </c>
      <c r="G370" s="2">
        <f>IFERROR(__xludf.DUMMYFUNCTION("""COMPUTED_VALUE"""),45831.66666666667)</f>
        <v>45831.66667</v>
      </c>
      <c r="H370" s="1">
        <f>IFERROR(__xludf.DUMMYFUNCTION("""COMPUTED_VALUE"""),924.57)</f>
        <v>924.57</v>
      </c>
      <c r="J370" s="2">
        <f>IFERROR(__xludf.DUMMYFUNCTION("""COMPUTED_VALUE"""),45831.66666666667)</f>
        <v>45831.66667</v>
      </c>
      <c r="K370" s="1">
        <f>IFERROR(__xludf.DUMMYFUNCTION("""COMPUTED_VALUE"""),942.31)</f>
        <v>942.31</v>
      </c>
      <c r="M370" s="2">
        <f>IFERROR(__xludf.DUMMYFUNCTION("""COMPUTED_VALUE"""),45831.66666666667)</f>
        <v>45831.66667</v>
      </c>
      <c r="N370" s="1">
        <f>IFERROR(__xludf.DUMMYFUNCTION("""COMPUTED_VALUE"""),5483516.0)</f>
        <v>5483516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IFERROR(__xludf.DUMMYFUNCTION("""COMPUTED_VALUE"""),947.2)</f>
        <v>947.2</v>
      </c>
      <c r="D371" s="2">
        <f>IFERROR(__xludf.DUMMYFUNCTION("""COMPUTED_VALUE"""),45832.66666666667)</f>
        <v>45832.66667</v>
      </c>
      <c r="E371" s="1">
        <f>IFERROR(__xludf.DUMMYFUNCTION("""COMPUTED_VALUE"""),950.81)</f>
        <v>950.81</v>
      </c>
      <c r="G371" s="2">
        <f>IFERROR(__xludf.DUMMYFUNCTION("""COMPUTED_VALUE"""),45832.66666666667)</f>
        <v>45832.66667</v>
      </c>
      <c r="H371" s="1">
        <f>IFERROR(__xludf.DUMMYFUNCTION("""COMPUTED_VALUE"""),941.72)</f>
        <v>941.72</v>
      </c>
      <c r="J371" s="2">
        <f>IFERROR(__xludf.DUMMYFUNCTION("""COMPUTED_VALUE"""),45832.66666666667)</f>
        <v>45832.66667</v>
      </c>
      <c r="K371" s="1">
        <f>IFERROR(__xludf.DUMMYFUNCTION("""COMPUTED_VALUE"""),947.07)</f>
        <v>947.07</v>
      </c>
      <c r="M371" s="2">
        <f>IFERROR(__xludf.DUMMYFUNCTION("""COMPUTED_VALUE"""),45832.66666666667)</f>
        <v>45832.66667</v>
      </c>
      <c r="N371" s="1">
        <f>IFERROR(__xludf.DUMMYFUNCTION("""COMPUTED_VALUE"""),6283190.0)</f>
        <v>6283190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IFERROR(__xludf.DUMMYFUNCTION("""COMPUTED_VALUE"""),947.07)</f>
        <v>947.07</v>
      </c>
      <c r="D372" s="2">
        <f>IFERROR(__xludf.DUMMYFUNCTION("""COMPUTED_VALUE"""),45833.66666666667)</f>
        <v>45833.66667</v>
      </c>
      <c r="E372" s="1">
        <f>IFERROR(__xludf.DUMMYFUNCTION("""COMPUTED_VALUE"""),947.07)</f>
        <v>947.07</v>
      </c>
      <c r="G372" s="2">
        <f>IFERROR(__xludf.DUMMYFUNCTION("""COMPUTED_VALUE"""),45833.66666666667)</f>
        <v>45833.66667</v>
      </c>
      <c r="H372" s="1">
        <f>IFERROR(__xludf.DUMMYFUNCTION("""COMPUTED_VALUE"""),932.1)</f>
        <v>932.1</v>
      </c>
      <c r="J372" s="2">
        <f>IFERROR(__xludf.DUMMYFUNCTION("""COMPUTED_VALUE"""),45833.66666666667)</f>
        <v>45833.66667</v>
      </c>
      <c r="K372" s="1">
        <f>IFERROR(__xludf.DUMMYFUNCTION("""COMPUTED_VALUE"""),934.67)</f>
        <v>934.67</v>
      </c>
      <c r="M372" s="2">
        <f>IFERROR(__xludf.DUMMYFUNCTION("""COMPUTED_VALUE"""),45833.66666666667)</f>
        <v>45833.66667</v>
      </c>
      <c r="N372" s="1">
        <f>IFERROR(__xludf.DUMMYFUNCTION("""COMPUTED_VALUE"""),5381740.0)</f>
        <v>5381740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IFERROR(__xludf.DUMMYFUNCTION("""COMPUTED_VALUE"""),937.32)</f>
        <v>937.32</v>
      </c>
      <c r="D373" s="2">
        <f>IFERROR(__xludf.DUMMYFUNCTION("""COMPUTED_VALUE"""),45834.66666666667)</f>
        <v>45834.66667</v>
      </c>
      <c r="E373" s="1">
        <f>IFERROR(__xludf.DUMMYFUNCTION("""COMPUTED_VALUE"""),954.46)</f>
        <v>954.46</v>
      </c>
      <c r="G373" s="2">
        <f>IFERROR(__xludf.DUMMYFUNCTION("""COMPUTED_VALUE"""),45834.66666666667)</f>
        <v>45834.66667</v>
      </c>
      <c r="H373" s="1">
        <f>IFERROR(__xludf.DUMMYFUNCTION("""COMPUTED_VALUE"""),934.84)</f>
        <v>934.84</v>
      </c>
      <c r="J373" s="2">
        <f>IFERROR(__xludf.DUMMYFUNCTION("""COMPUTED_VALUE"""),45834.66666666667)</f>
        <v>45834.66667</v>
      </c>
      <c r="K373" s="1">
        <f>IFERROR(__xludf.DUMMYFUNCTION("""COMPUTED_VALUE"""),953.9)</f>
        <v>953.9</v>
      </c>
      <c r="M373" s="2">
        <f>IFERROR(__xludf.DUMMYFUNCTION("""COMPUTED_VALUE"""),45834.66666666667)</f>
        <v>45834.66667</v>
      </c>
      <c r="N373" s="1">
        <f>IFERROR(__xludf.DUMMYFUNCTION("""COMPUTED_VALUE"""),5368832.0)</f>
        <v>5368832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IFERROR(__xludf.DUMMYFUNCTION("""COMPUTED_VALUE"""),953.33)</f>
        <v>953.33</v>
      </c>
      <c r="D374" s="2">
        <f>IFERROR(__xludf.DUMMYFUNCTION("""COMPUTED_VALUE"""),45835.66666666667)</f>
        <v>45835.66667</v>
      </c>
      <c r="E374" s="1">
        <f>IFERROR(__xludf.DUMMYFUNCTION("""COMPUTED_VALUE"""),965.11)</f>
        <v>965.11</v>
      </c>
      <c r="G374" s="2">
        <f>IFERROR(__xludf.DUMMYFUNCTION("""COMPUTED_VALUE"""),45835.66666666667)</f>
        <v>45835.66667</v>
      </c>
      <c r="H374" s="1">
        <f>IFERROR(__xludf.DUMMYFUNCTION("""COMPUTED_VALUE"""),953.22)</f>
        <v>953.22</v>
      </c>
      <c r="J374" s="2">
        <f>IFERROR(__xludf.DUMMYFUNCTION("""COMPUTED_VALUE"""),45835.66666666667)</f>
        <v>45835.66667</v>
      </c>
      <c r="K374" s="1">
        <f>IFERROR(__xludf.DUMMYFUNCTION("""COMPUTED_VALUE"""),963.44)</f>
        <v>963.44</v>
      </c>
      <c r="M374" s="2">
        <f>IFERROR(__xludf.DUMMYFUNCTION("""COMPUTED_VALUE"""),45835.66666666667)</f>
        <v>45835.66667</v>
      </c>
      <c r="N374" s="1">
        <f>IFERROR(__xludf.DUMMYFUNCTION("""COMPUTED_VALUE"""),8885669.0)</f>
        <v>8885669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IFERROR(__xludf.DUMMYFUNCTION("""COMPUTED_VALUE"""),963.44)</f>
        <v>963.44</v>
      </c>
      <c r="D375" s="2">
        <f>IFERROR(__xludf.DUMMYFUNCTION("""COMPUTED_VALUE"""),45838.66666666667)</f>
        <v>45838.66667</v>
      </c>
      <c r="E375" s="1">
        <f>IFERROR(__xludf.DUMMYFUNCTION("""COMPUTED_VALUE"""),976.45)</f>
        <v>976.45</v>
      </c>
      <c r="G375" s="2">
        <f>IFERROR(__xludf.DUMMYFUNCTION("""COMPUTED_VALUE"""),45838.66666666667)</f>
        <v>45838.66667</v>
      </c>
      <c r="H375" s="1">
        <f>IFERROR(__xludf.DUMMYFUNCTION("""COMPUTED_VALUE"""),961.2)</f>
        <v>961.2</v>
      </c>
      <c r="J375" s="2">
        <f>IFERROR(__xludf.DUMMYFUNCTION("""COMPUTED_VALUE"""),45838.66666666667)</f>
        <v>45838.66667</v>
      </c>
      <c r="K375" s="1">
        <f>IFERROR(__xludf.DUMMYFUNCTION("""COMPUTED_VALUE"""),974.84)</f>
        <v>974.84</v>
      </c>
      <c r="M375" s="2">
        <f>IFERROR(__xludf.DUMMYFUNCTION("""COMPUTED_VALUE"""),45838.66666666667)</f>
        <v>45838.66667</v>
      </c>
      <c r="N375" s="1">
        <f>IFERROR(__xludf.DUMMYFUNCTION("""COMPUTED_VALUE"""),6363089.0)</f>
        <v>6363089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IFERROR(__xludf.DUMMYFUNCTION("""COMPUTED_VALUE"""),976.35)</f>
        <v>976.35</v>
      </c>
      <c r="D376" s="2">
        <f>IFERROR(__xludf.DUMMYFUNCTION("""COMPUTED_VALUE"""),45839.66666666667)</f>
        <v>45839.66667</v>
      </c>
      <c r="E376" s="1">
        <f>IFERROR(__xludf.DUMMYFUNCTION("""COMPUTED_VALUE"""),999.56)</f>
        <v>999.56</v>
      </c>
      <c r="G376" s="2">
        <f>IFERROR(__xludf.DUMMYFUNCTION("""COMPUTED_VALUE"""),45839.66666666667)</f>
        <v>45839.66667</v>
      </c>
      <c r="H376" s="1">
        <f>IFERROR(__xludf.DUMMYFUNCTION("""COMPUTED_VALUE"""),974.26)</f>
        <v>974.26</v>
      </c>
      <c r="J376" s="2">
        <f>IFERROR(__xludf.DUMMYFUNCTION("""COMPUTED_VALUE"""),45839.66666666667)</f>
        <v>45839.66667</v>
      </c>
      <c r="K376" s="1">
        <f>IFERROR(__xludf.DUMMYFUNCTION("""COMPUTED_VALUE"""),994.33)</f>
        <v>994.33</v>
      </c>
      <c r="M376" s="2">
        <f>IFERROR(__xludf.DUMMYFUNCTION("""COMPUTED_VALUE"""),45839.66666666667)</f>
        <v>45839.66667</v>
      </c>
      <c r="N376" s="1">
        <f>IFERROR(__xludf.DUMMYFUNCTION("""COMPUTED_VALUE"""),7656159.0)</f>
        <v>7656159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IFERROR(__xludf.DUMMYFUNCTION("""COMPUTED_VALUE"""),992.68)</f>
        <v>992.68</v>
      </c>
      <c r="D377" s="2">
        <f>IFERROR(__xludf.DUMMYFUNCTION("""COMPUTED_VALUE"""),45840.66666666667)</f>
        <v>45840.66667</v>
      </c>
      <c r="E377" s="1">
        <f>IFERROR(__xludf.DUMMYFUNCTION("""COMPUTED_VALUE"""),1002.42)</f>
        <v>1002.42</v>
      </c>
      <c r="G377" s="2">
        <f>IFERROR(__xludf.DUMMYFUNCTION("""COMPUTED_VALUE"""),45840.66666666667)</f>
        <v>45840.66667</v>
      </c>
      <c r="H377" s="1">
        <f>IFERROR(__xludf.DUMMYFUNCTION("""COMPUTED_VALUE"""),988.12)</f>
        <v>988.12</v>
      </c>
      <c r="J377" s="2">
        <f>IFERROR(__xludf.DUMMYFUNCTION("""COMPUTED_VALUE"""),45840.66666666667)</f>
        <v>45840.66667</v>
      </c>
      <c r="K377" s="1">
        <f>IFERROR(__xludf.DUMMYFUNCTION("""COMPUTED_VALUE"""),996.01)</f>
        <v>996.01</v>
      </c>
      <c r="M377" s="2">
        <f>IFERROR(__xludf.DUMMYFUNCTION("""COMPUTED_VALUE"""),45840.66666666667)</f>
        <v>45840.66667</v>
      </c>
      <c r="N377" s="1">
        <f>IFERROR(__xludf.DUMMYFUNCTION("""COMPUTED_VALUE"""),6920057.0)</f>
        <v>6920057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IFERROR(__xludf.DUMMYFUNCTION("""COMPUTED_VALUE"""),998.65)</f>
        <v>998.65</v>
      </c>
      <c r="D378" s="2">
        <f>IFERROR(__xludf.DUMMYFUNCTION("""COMPUTED_VALUE"""),45841.54166666667)</f>
        <v>45841.54167</v>
      </c>
      <c r="E378" s="1">
        <f>IFERROR(__xludf.DUMMYFUNCTION("""COMPUTED_VALUE"""),1003.17)</f>
        <v>1003.17</v>
      </c>
      <c r="G378" s="2">
        <f>IFERROR(__xludf.DUMMYFUNCTION("""COMPUTED_VALUE"""),45841.54166666667)</f>
        <v>45841.54167</v>
      </c>
      <c r="H378" s="1">
        <f>IFERROR(__xludf.DUMMYFUNCTION("""COMPUTED_VALUE"""),987.75)</f>
        <v>987.75</v>
      </c>
      <c r="J378" s="2">
        <f>IFERROR(__xludf.DUMMYFUNCTION("""COMPUTED_VALUE"""),45841.54166666667)</f>
        <v>45841.54167</v>
      </c>
      <c r="K378" s="1">
        <f>IFERROR(__xludf.DUMMYFUNCTION("""COMPUTED_VALUE"""),996.76)</f>
        <v>996.76</v>
      </c>
      <c r="M378" s="2">
        <f>IFERROR(__xludf.DUMMYFUNCTION("""COMPUTED_VALUE"""),45841.54166666667)</f>
        <v>45841.54167</v>
      </c>
      <c r="N378" s="1">
        <f>IFERROR(__xludf.DUMMYFUNCTION("""COMPUTED_VALUE"""),5086043.0)</f>
        <v>5086043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IFERROR(__xludf.DUMMYFUNCTION("""COMPUTED_VALUE"""),996.76)</f>
        <v>996.76</v>
      </c>
      <c r="D379" s="2">
        <f>IFERROR(__xludf.DUMMYFUNCTION("""COMPUTED_VALUE"""),45845.66666666667)</f>
        <v>45845.66667</v>
      </c>
      <c r="E379" s="1">
        <f>IFERROR(__xludf.DUMMYFUNCTION("""COMPUTED_VALUE"""),1000.92)</f>
        <v>1000.92</v>
      </c>
      <c r="G379" s="2">
        <f>IFERROR(__xludf.DUMMYFUNCTION("""COMPUTED_VALUE"""),45845.66666666667)</f>
        <v>45845.66667</v>
      </c>
      <c r="H379" s="1">
        <f>IFERROR(__xludf.DUMMYFUNCTION("""COMPUTED_VALUE"""),986.17)</f>
        <v>986.17</v>
      </c>
      <c r="J379" s="2">
        <f>IFERROR(__xludf.DUMMYFUNCTION("""COMPUTED_VALUE"""),45845.66666666667)</f>
        <v>45845.66667</v>
      </c>
      <c r="K379" s="1">
        <f>IFERROR(__xludf.DUMMYFUNCTION("""COMPUTED_VALUE"""),991.43)</f>
        <v>991.43</v>
      </c>
      <c r="M379" s="2">
        <f>IFERROR(__xludf.DUMMYFUNCTION("""COMPUTED_VALUE"""),45845.66666666667)</f>
        <v>45845.66667</v>
      </c>
      <c r="N379" s="1">
        <f>IFERROR(__xludf.DUMMYFUNCTION("""COMPUTED_VALUE"""),6582123.0)</f>
        <v>6582123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IFERROR(__xludf.DUMMYFUNCTION("""COMPUTED_VALUE"""),992.61)</f>
        <v>992.61</v>
      </c>
      <c r="D380" s="2">
        <f>IFERROR(__xludf.DUMMYFUNCTION("""COMPUTED_VALUE"""),45846.66666666667)</f>
        <v>45846.66667</v>
      </c>
      <c r="E380" s="1">
        <f>IFERROR(__xludf.DUMMYFUNCTION("""COMPUTED_VALUE"""),1002.26)</f>
        <v>1002.26</v>
      </c>
      <c r="G380" s="2">
        <f>IFERROR(__xludf.DUMMYFUNCTION("""COMPUTED_VALUE"""),45846.66666666667)</f>
        <v>45846.66667</v>
      </c>
      <c r="H380" s="1">
        <f>IFERROR(__xludf.DUMMYFUNCTION("""COMPUTED_VALUE"""),990.72)</f>
        <v>990.72</v>
      </c>
      <c r="J380" s="2">
        <f>IFERROR(__xludf.DUMMYFUNCTION("""COMPUTED_VALUE"""),45846.66666666667)</f>
        <v>45846.66667</v>
      </c>
      <c r="K380" s="1">
        <f>IFERROR(__xludf.DUMMYFUNCTION("""COMPUTED_VALUE"""),996.95)</f>
        <v>996.95</v>
      </c>
      <c r="M380" s="2">
        <f>IFERROR(__xludf.DUMMYFUNCTION("""COMPUTED_VALUE"""),45846.66666666667)</f>
        <v>45846.66667</v>
      </c>
      <c r="N380" s="1">
        <f>IFERROR(__xludf.DUMMYFUNCTION("""COMPUTED_VALUE"""),6019819.0)</f>
        <v>6019819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IFERROR(__xludf.DUMMYFUNCTION("""COMPUTED_VALUE"""),999.36)</f>
        <v>999.36</v>
      </c>
      <c r="D381" s="2">
        <f>IFERROR(__xludf.DUMMYFUNCTION("""COMPUTED_VALUE"""),45847.66666666667)</f>
        <v>45847.66667</v>
      </c>
      <c r="E381" s="1">
        <f>IFERROR(__xludf.DUMMYFUNCTION("""COMPUTED_VALUE"""),1006.45)</f>
        <v>1006.45</v>
      </c>
      <c r="G381" s="2">
        <f>IFERROR(__xludf.DUMMYFUNCTION("""COMPUTED_VALUE"""),45847.66666666667)</f>
        <v>45847.66667</v>
      </c>
      <c r="H381" s="1">
        <f>IFERROR(__xludf.DUMMYFUNCTION("""COMPUTED_VALUE"""),989.95)</f>
        <v>989.95</v>
      </c>
      <c r="J381" s="2">
        <f>IFERROR(__xludf.DUMMYFUNCTION("""COMPUTED_VALUE"""),45847.66666666667)</f>
        <v>45847.66667</v>
      </c>
      <c r="K381" s="1">
        <f>IFERROR(__xludf.DUMMYFUNCTION("""COMPUTED_VALUE"""),999.11)</f>
        <v>999.11</v>
      </c>
      <c r="M381" s="2">
        <f>IFERROR(__xludf.DUMMYFUNCTION("""COMPUTED_VALUE"""),45847.66666666667)</f>
        <v>45847.66667</v>
      </c>
      <c r="N381" s="1">
        <f>IFERROR(__xludf.DUMMYFUNCTION("""COMPUTED_VALUE"""),4984637.0)</f>
        <v>4984637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IFERROR(__xludf.DUMMYFUNCTION("""COMPUTED_VALUE"""),996.56)</f>
        <v>996.56</v>
      </c>
      <c r="D382" s="2">
        <f>IFERROR(__xludf.DUMMYFUNCTION("""COMPUTED_VALUE"""),45848.66666666667)</f>
        <v>45848.66667</v>
      </c>
      <c r="E382" s="1">
        <f>IFERROR(__xludf.DUMMYFUNCTION("""COMPUTED_VALUE"""),1008.5)</f>
        <v>1008.5</v>
      </c>
      <c r="G382" s="2">
        <f>IFERROR(__xludf.DUMMYFUNCTION("""COMPUTED_VALUE"""),45848.66666666667)</f>
        <v>45848.66667</v>
      </c>
      <c r="H382" s="1">
        <f>IFERROR(__xludf.DUMMYFUNCTION("""COMPUTED_VALUE"""),995.44)</f>
        <v>995.44</v>
      </c>
      <c r="J382" s="2">
        <f>IFERROR(__xludf.DUMMYFUNCTION("""COMPUTED_VALUE"""),45848.66666666667)</f>
        <v>45848.66667</v>
      </c>
      <c r="K382" s="1">
        <f>IFERROR(__xludf.DUMMYFUNCTION("""COMPUTED_VALUE"""),996.87)</f>
        <v>996.87</v>
      </c>
      <c r="M382" s="2">
        <f>IFERROR(__xludf.DUMMYFUNCTION("""COMPUTED_VALUE"""),45848.66666666667)</f>
        <v>45848.66667</v>
      </c>
      <c r="N382" s="1">
        <f>IFERROR(__xludf.DUMMYFUNCTION("""COMPUTED_VALUE"""),6307296.0)</f>
        <v>6307296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IFERROR(__xludf.DUMMYFUNCTION("""COMPUTED_VALUE"""),992.08)</f>
        <v>992.08</v>
      </c>
      <c r="D383" s="2">
        <f>IFERROR(__xludf.DUMMYFUNCTION("""COMPUTED_VALUE"""),45849.66666666667)</f>
        <v>45849.66667</v>
      </c>
      <c r="E383" s="1">
        <f>IFERROR(__xludf.DUMMYFUNCTION("""COMPUTED_VALUE"""),992.29)</f>
        <v>992.29</v>
      </c>
      <c r="G383" s="2">
        <f>IFERROR(__xludf.DUMMYFUNCTION("""COMPUTED_VALUE"""),45849.66666666667)</f>
        <v>45849.66667</v>
      </c>
      <c r="H383" s="1">
        <f>IFERROR(__xludf.DUMMYFUNCTION("""COMPUTED_VALUE"""),984.27)</f>
        <v>984.27</v>
      </c>
      <c r="J383" s="2">
        <f>IFERROR(__xludf.DUMMYFUNCTION("""COMPUTED_VALUE"""),45849.66666666667)</f>
        <v>45849.66667</v>
      </c>
      <c r="K383" s="1">
        <f>IFERROR(__xludf.DUMMYFUNCTION("""COMPUTED_VALUE"""),991.24)</f>
        <v>991.24</v>
      </c>
      <c r="M383" s="2">
        <f>IFERROR(__xludf.DUMMYFUNCTION("""COMPUTED_VALUE"""),45849.66666666667)</f>
        <v>45849.66667</v>
      </c>
      <c r="N383" s="1">
        <f>IFERROR(__xludf.DUMMYFUNCTION("""COMPUTED_VALUE"""),4734247.0)</f>
        <v>4734247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IFERROR(__xludf.DUMMYFUNCTION("""COMPUTED_VALUE"""),992.22)</f>
        <v>992.22</v>
      </c>
      <c r="D384" s="2">
        <f>IFERROR(__xludf.DUMMYFUNCTION("""COMPUTED_VALUE"""),45852.66666666667)</f>
        <v>45852.66667</v>
      </c>
      <c r="E384" s="1">
        <f>IFERROR(__xludf.DUMMYFUNCTION("""COMPUTED_VALUE"""),1003.04)</f>
        <v>1003.04</v>
      </c>
      <c r="G384" s="2">
        <f>IFERROR(__xludf.DUMMYFUNCTION("""COMPUTED_VALUE"""),45852.66666666667)</f>
        <v>45852.66667</v>
      </c>
      <c r="H384" s="1">
        <f>IFERROR(__xludf.DUMMYFUNCTION("""COMPUTED_VALUE"""),986.01)</f>
        <v>986.01</v>
      </c>
      <c r="J384" s="2">
        <f>IFERROR(__xludf.DUMMYFUNCTION("""COMPUTED_VALUE"""),45852.66666666667)</f>
        <v>45852.66667</v>
      </c>
      <c r="K384" s="1">
        <f>IFERROR(__xludf.DUMMYFUNCTION("""COMPUTED_VALUE"""),1001.69)</f>
        <v>1001.69</v>
      </c>
      <c r="M384" s="2">
        <f>IFERROR(__xludf.DUMMYFUNCTION("""COMPUTED_VALUE"""),45852.66666666667)</f>
        <v>45852.66667</v>
      </c>
      <c r="N384" s="1">
        <f>IFERROR(__xludf.DUMMYFUNCTION("""COMPUTED_VALUE"""),5872389.0)</f>
        <v>5872389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IFERROR(__xludf.DUMMYFUNCTION("""COMPUTED_VALUE"""),999.34)</f>
        <v>999.34</v>
      </c>
      <c r="D385" s="2">
        <f>IFERROR(__xludf.DUMMYFUNCTION("""COMPUTED_VALUE"""),45853.66666666667)</f>
        <v>45853.66667</v>
      </c>
      <c r="E385" s="1">
        <f>IFERROR(__xludf.DUMMYFUNCTION("""COMPUTED_VALUE"""),1000.54)</f>
        <v>1000.54</v>
      </c>
      <c r="G385" s="2">
        <f>IFERROR(__xludf.DUMMYFUNCTION("""COMPUTED_VALUE"""),45853.66666666667)</f>
        <v>45853.66667</v>
      </c>
      <c r="H385" s="1">
        <f>IFERROR(__xludf.DUMMYFUNCTION("""COMPUTED_VALUE"""),990.05)</f>
        <v>990.05</v>
      </c>
      <c r="J385" s="2">
        <f>IFERROR(__xludf.DUMMYFUNCTION("""COMPUTED_VALUE"""),45853.66666666667)</f>
        <v>45853.66667</v>
      </c>
      <c r="K385" s="1">
        <f>IFERROR(__xludf.DUMMYFUNCTION("""COMPUTED_VALUE"""),991.24)</f>
        <v>991.24</v>
      </c>
      <c r="M385" s="2">
        <f>IFERROR(__xludf.DUMMYFUNCTION("""COMPUTED_VALUE"""),45853.66666666667)</f>
        <v>45853.66667</v>
      </c>
      <c r="N385" s="1">
        <f>IFERROR(__xludf.DUMMYFUNCTION("""COMPUTED_VALUE"""),5412675.0)</f>
        <v>5412675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IFERROR(__xludf.DUMMYFUNCTION("""COMPUTED_VALUE"""),991.67)</f>
        <v>991.67</v>
      </c>
      <c r="D386" s="2">
        <f>IFERROR(__xludf.DUMMYFUNCTION("""COMPUTED_VALUE"""),45854.66666666667)</f>
        <v>45854.66667</v>
      </c>
      <c r="E386" s="1">
        <f>IFERROR(__xludf.DUMMYFUNCTION("""COMPUTED_VALUE"""),997.9)</f>
        <v>997.9</v>
      </c>
      <c r="G386" s="2">
        <f>IFERROR(__xludf.DUMMYFUNCTION("""COMPUTED_VALUE"""),45854.66666666667)</f>
        <v>45854.66667</v>
      </c>
      <c r="H386" s="1">
        <f>IFERROR(__xludf.DUMMYFUNCTION("""COMPUTED_VALUE"""),982.14)</f>
        <v>982.14</v>
      </c>
      <c r="J386" s="2">
        <f>IFERROR(__xludf.DUMMYFUNCTION("""COMPUTED_VALUE"""),45854.66666666667)</f>
        <v>45854.66667</v>
      </c>
      <c r="K386" s="1">
        <f>IFERROR(__xludf.DUMMYFUNCTION("""COMPUTED_VALUE"""),997.71)</f>
        <v>997.71</v>
      </c>
      <c r="M386" s="2">
        <f>IFERROR(__xludf.DUMMYFUNCTION("""COMPUTED_VALUE"""),45854.66666666667)</f>
        <v>45854.66667</v>
      </c>
      <c r="N386" s="1">
        <f>IFERROR(__xludf.DUMMYFUNCTION("""COMPUTED_VALUE"""),6017807.0)</f>
        <v>6017807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IFERROR(__xludf.DUMMYFUNCTION("""COMPUTED_VALUE"""),997.71)</f>
        <v>997.71</v>
      </c>
      <c r="D387" s="2">
        <f>IFERROR(__xludf.DUMMYFUNCTION("""COMPUTED_VALUE"""),45855.66666666667)</f>
        <v>45855.66667</v>
      </c>
      <c r="E387" s="1">
        <f>IFERROR(__xludf.DUMMYFUNCTION("""COMPUTED_VALUE"""),1006.15)</f>
        <v>1006.15</v>
      </c>
      <c r="G387" s="2">
        <f>IFERROR(__xludf.DUMMYFUNCTION("""COMPUTED_VALUE"""),45855.66666666667)</f>
        <v>45855.66667</v>
      </c>
      <c r="H387" s="1">
        <f>IFERROR(__xludf.DUMMYFUNCTION("""COMPUTED_VALUE"""),994.62)</f>
        <v>994.62</v>
      </c>
      <c r="J387" s="2">
        <f>IFERROR(__xludf.DUMMYFUNCTION("""COMPUTED_VALUE"""),45855.66666666667)</f>
        <v>45855.66667</v>
      </c>
      <c r="K387" s="1">
        <f>IFERROR(__xludf.DUMMYFUNCTION("""COMPUTED_VALUE"""),1005.09)</f>
        <v>1005.09</v>
      </c>
      <c r="M387" s="2">
        <f>IFERROR(__xludf.DUMMYFUNCTION("""COMPUTED_VALUE"""),45855.66666666667)</f>
        <v>45855.66667</v>
      </c>
      <c r="N387" s="1">
        <f>IFERROR(__xludf.DUMMYFUNCTION("""COMPUTED_VALUE"""),7513388.0)</f>
        <v>7513388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IFERROR(__xludf.DUMMYFUNCTION("""COMPUTED_VALUE"""),1007.09)</f>
        <v>1007.09</v>
      </c>
      <c r="D388" s="2">
        <f>IFERROR(__xludf.DUMMYFUNCTION("""COMPUTED_VALUE"""),45856.66666666667)</f>
        <v>45856.66667</v>
      </c>
      <c r="E388" s="1">
        <f>IFERROR(__xludf.DUMMYFUNCTION("""COMPUTED_VALUE"""),1017.95)</f>
        <v>1017.95</v>
      </c>
      <c r="G388" s="2">
        <f>IFERROR(__xludf.DUMMYFUNCTION("""COMPUTED_VALUE"""),45856.66666666667)</f>
        <v>45856.66667</v>
      </c>
      <c r="H388" s="1">
        <f>IFERROR(__xludf.DUMMYFUNCTION("""COMPUTED_VALUE"""),976.92)</f>
        <v>976.92</v>
      </c>
      <c r="J388" s="2">
        <f>IFERROR(__xludf.DUMMYFUNCTION("""COMPUTED_VALUE"""),45856.66666666667)</f>
        <v>45856.66667</v>
      </c>
      <c r="K388" s="1">
        <f>IFERROR(__xludf.DUMMYFUNCTION("""COMPUTED_VALUE"""),986.98)</f>
        <v>986.98</v>
      </c>
      <c r="M388" s="2">
        <f>IFERROR(__xludf.DUMMYFUNCTION("""COMPUTED_VALUE"""),45856.66666666667)</f>
        <v>45856.66667</v>
      </c>
      <c r="N388" s="1">
        <f>IFERROR(__xludf.DUMMYFUNCTION("""COMPUTED_VALUE"""),1.530378E7)</f>
        <v>15303780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IFERROR(__xludf.DUMMYFUNCTION("""COMPUTED_VALUE"""),986.98)</f>
        <v>986.98</v>
      </c>
      <c r="D389" s="2">
        <f>IFERROR(__xludf.DUMMYFUNCTION("""COMPUTED_VALUE"""),45859.66666666667)</f>
        <v>45859.66667</v>
      </c>
      <c r="E389" s="1">
        <f>IFERROR(__xludf.DUMMYFUNCTION("""COMPUTED_VALUE"""),991.77)</f>
        <v>991.77</v>
      </c>
      <c r="G389" s="2">
        <f>IFERROR(__xludf.DUMMYFUNCTION("""COMPUTED_VALUE"""),45859.66666666667)</f>
        <v>45859.66667</v>
      </c>
      <c r="H389" s="1">
        <f>IFERROR(__xludf.DUMMYFUNCTION("""COMPUTED_VALUE"""),978.74)</f>
        <v>978.74</v>
      </c>
      <c r="J389" s="2">
        <f>IFERROR(__xludf.DUMMYFUNCTION("""COMPUTED_VALUE"""),45859.66666666667)</f>
        <v>45859.66667</v>
      </c>
      <c r="K389" s="1">
        <f>IFERROR(__xludf.DUMMYFUNCTION("""COMPUTED_VALUE"""),982.48)</f>
        <v>982.48</v>
      </c>
      <c r="M389" s="2">
        <f>IFERROR(__xludf.DUMMYFUNCTION("""COMPUTED_VALUE"""),45859.66666666667)</f>
        <v>45859.66667</v>
      </c>
      <c r="N389" s="1">
        <f>IFERROR(__xludf.DUMMYFUNCTION("""COMPUTED_VALUE"""),8038633.0)</f>
        <v>8038633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IFERROR(__xludf.DUMMYFUNCTION("""COMPUTED_VALUE"""),982.48)</f>
        <v>982.48</v>
      </c>
      <c r="D390" s="2">
        <f>IFERROR(__xludf.DUMMYFUNCTION("""COMPUTED_VALUE"""),45860.66666666667)</f>
        <v>45860.66667</v>
      </c>
      <c r="E390" s="1">
        <f>IFERROR(__xludf.DUMMYFUNCTION("""COMPUTED_VALUE"""),987.18)</f>
        <v>987.18</v>
      </c>
      <c r="G390" s="2">
        <f>IFERROR(__xludf.DUMMYFUNCTION("""COMPUTED_VALUE"""),45860.66666666667)</f>
        <v>45860.66667</v>
      </c>
      <c r="H390" s="1">
        <f>IFERROR(__xludf.DUMMYFUNCTION("""COMPUTED_VALUE"""),977.83)</f>
        <v>977.83</v>
      </c>
      <c r="J390" s="2">
        <f>IFERROR(__xludf.DUMMYFUNCTION("""COMPUTED_VALUE"""),45860.66666666667)</f>
        <v>45860.66667</v>
      </c>
      <c r="K390" s="1">
        <f>IFERROR(__xludf.DUMMYFUNCTION("""COMPUTED_VALUE"""),982.49)</f>
        <v>982.49</v>
      </c>
      <c r="M390" s="2">
        <f>IFERROR(__xludf.DUMMYFUNCTION("""COMPUTED_VALUE"""),45860.66666666667)</f>
        <v>45860.66667</v>
      </c>
      <c r="N390" s="1">
        <f>IFERROR(__xludf.DUMMYFUNCTION("""COMPUTED_VALUE"""),7926700.0)</f>
        <v>7926700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IFERROR(__xludf.DUMMYFUNCTION("""COMPUTED_VALUE"""),984.25)</f>
        <v>984.25</v>
      </c>
      <c r="D391" s="2">
        <f>IFERROR(__xludf.DUMMYFUNCTION("""COMPUTED_VALUE"""),45861.66666666667)</f>
        <v>45861.66667</v>
      </c>
      <c r="E391" s="1">
        <f>IFERROR(__xludf.DUMMYFUNCTION("""COMPUTED_VALUE"""),994.91)</f>
        <v>994.91</v>
      </c>
      <c r="G391" s="2">
        <f>IFERROR(__xludf.DUMMYFUNCTION("""COMPUTED_VALUE"""),45861.66666666667)</f>
        <v>45861.66667</v>
      </c>
      <c r="H391" s="1">
        <f>IFERROR(__xludf.DUMMYFUNCTION("""COMPUTED_VALUE"""),982.8)</f>
        <v>982.8</v>
      </c>
      <c r="J391" s="2">
        <f>IFERROR(__xludf.DUMMYFUNCTION("""COMPUTED_VALUE"""),45861.66666666667)</f>
        <v>45861.66667</v>
      </c>
      <c r="K391" s="1">
        <f>IFERROR(__xludf.DUMMYFUNCTION("""COMPUTED_VALUE"""),988.91)</f>
        <v>988.91</v>
      </c>
      <c r="M391" s="2">
        <f>IFERROR(__xludf.DUMMYFUNCTION("""COMPUTED_VALUE"""),45861.66666666667)</f>
        <v>45861.66667</v>
      </c>
      <c r="N391" s="1">
        <f>IFERROR(__xludf.DUMMYFUNCTION("""COMPUTED_VALUE"""),8765830.0)</f>
        <v>8765830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IFERROR(__xludf.DUMMYFUNCTION("""COMPUTED_VALUE"""),953.79)</f>
        <v>953.79</v>
      </c>
      <c r="D392" s="2">
        <f>IFERROR(__xludf.DUMMYFUNCTION("""COMPUTED_VALUE"""),45862.66666666667)</f>
        <v>45862.66667</v>
      </c>
      <c r="E392" s="1">
        <f>IFERROR(__xludf.DUMMYFUNCTION("""COMPUTED_VALUE"""),966.16)</f>
        <v>966.16</v>
      </c>
      <c r="G392" s="2">
        <f>IFERROR(__xludf.DUMMYFUNCTION("""COMPUTED_VALUE"""),45862.66666666667)</f>
        <v>45862.66667</v>
      </c>
      <c r="H392" s="1">
        <f>IFERROR(__xludf.DUMMYFUNCTION("""COMPUTED_VALUE"""),942.86)</f>
        <v>942.86</v>
      </c>
      <c r="J392" s="2">
        <f>IFERROR(__xludf.DUMMYFUNCTION("""COMPUTED_VALUE"""),45862.66666666667)</f>
        <v>45862.66667</v>
      </c>
      <c r="K392" s="1">
        <f>IFERROR(__xludf.DUMMYFUNCTION("""COMPUTED_VALUE"""),945.45)</f>
        <v>945.45</v>
      </c>
      <c r="M392" s="2">
        <f>IFERROR(__xludf.DUMMYFUNCTION("""COMPUTED_VALUE"""),45862.66666666667)</f>
        <v>45862.66667</v>
      </c>
      <c r="N392" s="1">
        <f>IFERROR(__xludf.DUMMYFUNCTION("""COMPUTED_VALUE"""),1.5972119E7)</f>
        <v>15972119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IFERROR(__xludf.DUMMYFUNCTION("""COMPUTED_VALUE"""),952.77)</f>
        <v>952.77</v>
      </c>
      <c r="D393" s="2">
        <f>IFERROR(__xludf.DUMMYFUNCTION("""COMPUTED_VALUE"""),45863.66666666667)</f>
        <v>45863.66667</v>
      </c>
      <c r="E393" s="1">
        <f>IFERROR(__xludf.DUMMYFUNCTION("""COMPUTED_VALUE"""),952.77)</f>
        <v>952.77</v>
      </c>
      <c r="G393" s="2">
        <f>IFERROR(__xludf.DUMMYFUNCTION("""COMPUTED_VALUE"""),45863.66666666667)</f>
        <v>45863.66667</v>
      </c>
      <c r="H393" s="1">
        <f>IFERROR(__xludf.DUMMYFUNCTION("""COMPUTED_VALUE"""),941.45)</f>
        <v>941.45</v>
      </c>
      <c r="J393" s="2">
        <f>IFERROR(__xludf.DUMMYFUNCTION("""COMPUTED_VALUE"""),45863.66666666667)</f>
        <v>45863.66667</v>
      </c>
      <c r="K393" s="1">
        <f>IFERROR(__xludf.DUMMYFUNCTION("""COMPUTED_VALUE"""),949.27)</f>
        <v>949.27</v>
      </c>
      <c r="M393" s="2">
        <f>IFERROR(__xludf.DUMMYFUNCTION("""COMPUTED_VALUE"""),45863.66666666667)</f>
        <v>45863.66667</v>
      </c>
      <c r="N393" s="1">
        <f>IFERROR(__xludf.DUMMYFUNCTION("""COMPUTED_VALUE"""),8424109.0)</f>
        <v>8424109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IFERROR(__xludf.DUMMYFUNCTION("""COMPUTED_VALUE"""),951.93)</f>
        <v>951.93</v>
      </c>
      <c r="D394" s="2">
        <f>IFERROR(__xludf.DUMMYFUNCTION("""COMPUTED_VALUE"""),45866.66666666667)</f>
        <v>45866.66667</v>
      </c>
      <c r="E394" s="1">
        <f>IFERROR(__xludf.DUMMYFUNCTION("""COMPUTED_VALUE"""),963.09)</f>
        <v>963.09</v>
      </c>
      <c r="G394" s="2">
        <f>IFERROR(__xludf.DUMMYFUNCTION("""COMPUTED_VALUE"""),45866.66666666667)</f>
        <v>45866.66667</v>
      </c>
      <c r="H394" s="1">
        <f>IFERROR(__xludf.DUMMYFUNCTION("""COMPUTED_VALUE"""),948.84)</f>
        <v>948.84</v>
      </c>
      <c r="J394" s="2">
        <f>IFERROR(__xludf.DUMMYFUNCTION("""COMPUTED_VALUE"""),45866.66666666667)</f>
        <v>45866.66667</v>
      </c>
      <c r="K394" s="1">
        <f>IFERROR(__xludf.DUMMYFUNCTION("""COMPUTED_VALUE"""),953.31)</f>
        <v>953.31</v>
      </c>
      <c r="M394" s="2">
        <f>IFERROR(__xludf.DUMMYFUNCTION("""COMPUTED_VALUE"""),45866.66666666667)</f>
        <v>45866.66667</v>
      </c>
      <c r="N394" s="1">
        <f>IFERROR(__xludf.DUMMYFUNCTION("""COMPUTED_VALUE"""),8778858.0)</f>
        <v>8778858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IFERROR(__xludf.DUMMYFUNCTION("""COMPUTED_VALUE"""),955.04)</f>
        <v>955.04</v>
      </c>
      <c r="D395" s="2">
        <f>IFERROR(__xludf.DUMMYFUNCTION("""COMPUTED_VALUE"""),45867.66666666667)</f>
        <v>45867.66667</v>
      </c>
      <c r="E395" s="1">
        <f>IFERROR(__xludf.DUMMYFUNCTION("""COMPUTED_VALUE"""),956.04)</f>
        <v>956.04</v>
      </c>
      <c r="G395" s="2">
        <f>IFERROR(__xludf.DUMMYFUNCTION("""COMPUTED_VALUE"""),45867.66666666667)</f>
        <v>45867.66667</v>
      </c>
      <c r="H395" s="1">
        <f>IFERROR(__xludf.DUMMYFUNCTION("""COMPUTED_VALUE"""),941.14)</f>
        <v>941.14</v>
      </c>
      <c r="J395" s="2">
        <f>IFERROR(__xludf.DUMMYFUNCTION("""COMPUTED_VALUE"""),45867.66666666667)</f>
        <v>45867.66667</v>
      </c>
      <c r="K395" s="1">
        <f>IFERROR(__xludf.DUMMYFUNCTION("""COMPUTED_VALUE"""),943.63)</f>
        <v>943.63</v>
      </c>
      <c r="M395" s="2">
        <f>IFERROR(__xludf.DUMMYFUNCTION("""COMPUTED_VALUE"""),45867.66666666667)</f>
        <v>45867.66667</v>
      </c>
      <c r="N395" s="1">
        <f>IFERROR(__xludf.DUMMYFUNCTION("""COMPUTED_VALUE"""),7563311.0)</f>
        <v>7563311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IFERROR(__xludf.DUMMYFUNCTION("""COMPUTED_VALUE"""),943.63)</f>
        <v>943.63</v>
      </c>
      <c r="D396" s="2">
        <f>IFERROR(__xludf.DUMMYFUNCTION("""COMPUTED_VALUE"""),45868.66666666667)</f>
        <v>45868.66667</v>
      </c>
      <c r="E396" s="1">
        <f>IFERROR(__xludf.DUMMYFUNCTION("""COMPUTED_VALUE"""),948.15)</f>
        <v>948.15</v>
      </c>
      <c r="G396" s="2">
        <f>IFERROR(__xludf.DUMMYFUNCTION("""COMPUTED_VALUE"""),45868.66666666667)</f>
        <v>45868.66667</v>
      </c>
      <c r="H396" s="1">
        <f>IFERROR(__xludf.DUMMYFUNCTION("""COMPUTED_VALUE"""),931.71)</f>
        <v>931.71</v>
      </c>
      <c r="J396" s="2">
        <f>IFERROR(__xludf.DUMMYFUNCTION("""COMPUTED_VALUE"""),45868.66666666667)</f>
        <v>45868.66667</v>
      </c>
      <c r="K396" s="1">
        <f>IFERROR(__xludf.DUMMYFUNCTION("""COMPUTED_VALUE"""),933.11)</f>
        <v>933.11</v>
      </c>
      <c r="M396" s="2">
        <f>IFERROR(__xludf.DUMMYFUNCTION("""COMPUTED_VALUE"""),45868.66666666667)</f>
        <v>45868.66667</v>
      </c>
      <c r="N396" s="1">
        <f>IFERROR(__xludf.DUMMYFUNCTION("""COMPUTED_VALUE"""),8252909.0)</f>
        <v>8252909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IFERROR(__xludf.DUMMYFUNCTION("""COMPUTED_VALUE"""),933.11)</f>
        <v>933.11</v>
      </c>
      <c r="D397" s="2">
        <f>IFERROR(__xludf.DUMMYFUNCTION("""COMPUTED_VALUE"""),45869.66666666667)</f>
        <v>45869.66667</v>
      </c>
      <c r="E397" s="1">
        <f>IFERROR(__xludf.DUMMYFUNCTION("""COMPUTED_VALUE"""),942.82)</f>
        <v>942.82</v>
      </c>
      <c r="G397" s="2">
        <f>IFERROR(__xludf.DUMMYFUNCTION("""COMPUTED_VALUE"""),45869.66666666667)</f>
        <v>45869.66667</v>
      </c>
      <c r="H397" s="1">
        <f>IFERROR(__xludf.DUMMYFUNCTION("""COMPUTED_VALUE"""),928.8)</f>
        <v>928.8</v>
      </c>
      <c r="J397" s="2">
        <f>IFERROR(__xludf.DUMMYFUNCTION("""COMPUTED_VALUE"""),45869.66666666667)</f>
        <v>45869.66667</v>
      </c>
      <c r="K397" s="1">
        <f>IFERROR(__xludf.DUMMYFUNCTION("""COMPUTED_VALUE"""),939.51)</f>
        <v>939.51</v>
      </c>
      <c r="M397" s="2">
        <f>IFERROR(__xludf.DUMMYFUNCTION("""COMPUTED_VALUE"""),45869.66666666667)</f>
        <v>45869.66667</v>
      </c>
      <c r="N397" s="1">
        <f>IFERROR(__xludf.DUMMYFUNCTION("""COMPUTED_VALUE"""),7435931.0)</f>
        <v>7435931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IFERROR(__xludf.DUMMYFUNCTION("""COMPUTED_VALUE"""),936.85)</f>
        <v>936.85</v>
      </c>
      <c r="D398" s="2">
        <f>IFERROR(__xludf.DUMMYFUNCTION("""COMPUTED_VALUE"""),45870.66666666667)</f>
        <v>45870.66667</v>
      </c>
      <c r="E398" s="1">
        <f>IFERROR(__xludf.DUMMYFUNCTION("""COMPUTED_VALUE"""),936.85)</f>
        <v>936.85</v>
      </c>
      <c r="G398" s="2">
        <f>IFERROR(__xludf.DUMMYFUNCTION("""COMPUTED_VALUE"""),45870.66666666667)</f>
        <v>45870.66667</v>
      </c>
      <c r="H398" s="1">
        <f>IFERROR(__xludf.DUMMYFUNCTION("""COMPUTED_VALUE"""),915.62)</f>
        <v>915.62</v>
      </c>
      <c r="J398" s="2">
        <f>IFERROR(__xludf.DUMMYFUNCTION("""COMPUTED_VALUE"""),45870.66666666667)</f>
        <v>45870.66667</v>
      </c>
      <c r="K398" s="1">
        <f>IFERROR(__xludf.DUMMYFUNCTION("""COMPUTED_VALUE"""),916.06)</f>
        <v>916.06</v>
      </c>
      <c r="M398" s="2">
        <f>IFERROR(__xludf.DUMMYFUNCTION("""COMPUTED_VALUE"""),45870.66666666667)</f>
        <v>45870.66667</v>
      </c>
      <c r="N398" s="1">
        <f>IFERROR(__xludf.DUMMYFUNCTION("""COMPUTED_VALUE"""),8035869.0)</f>
        <v>8035869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IFERROR(__xludf.DUMMYFUNCTION("""COMPUTED_VALUE"""),919.93)</f>
        <v>919.93</v>
      </c>
      <c r="D399" s="2">
        <f>IFERROR(__xludf.DUMMYFUNCTION("""COMPUTED_VALUE"""),45873.66666666667)</f>
        <v>45873.66667</v>
      </c>
      <c r="E399" s="1">
        <f>IFERROR(__xludf.DUMMYFUNCTION("""COMPUTED_VALUE"""),932.48)</f>
        <v>932.48</v>
      </c>
      <c r="G399" s="2">
        <f>IFERROR(__xludf.DUMMYFUNCTION("""COMPUTED_VALUE"""),45873.66666666667)</f>
        <v>45873.66667</v>
      </c>
      <c r="H399" s="1">
        <f>IFERROR(__xludf.DUMMYFUNCTION("""COMPUTED_VALUE"""),919.72)</f>
        <v>919.72</v>
      </c>
      <c r="J399" s="2">
        <f>IFERROR(__xludf.DUMMYFUNCTION("""COMPUTED_VALUE"""),45873.66666666667)</f>
        <v>45873.66667</v>
      </c>
      <c r="K399" s="1">
        <f>IFERROR(__xludf.DUMMYFUNCTION("""COMPUTED_VALUE"""),932.23)</f>
        <v>932.23</v>
      </c>
      <c r="M399" s="2">
        <f>IFERROR(__xludf.DUMMYFUNCTION("""COMPUTED_VALUE"""),45873.66666666667)</f>
        <v>45873.66667</v>
      </c>
      <c r="N399" s="1">
        <f>IFERROR(__xludf.DUMMYFUNCTION("""COMPUTED_VALUE"""),7093050.0)</f>
        <v>7093050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IFERROR(__xludf.DUMMYFUNCTION("""COMPUTED_VALUE"""),933.41)</f>
        <v>933.41</v>
      </c>
      <c r="D400" s="2">
        <f>IFERROR(__xludf.DUMMYFUNCTION("""COMPUTED_VALUE"""),45874.66666666667)</f>
        <v>45874.66667</v>
      </c>
      <c r="E400" s="1">
        <f>IFERROR(__xludf.DUMMYFUNCTION("""COMPUTED_VALUE"""),938.47)</f>
        <v>938.47</v>
      </c>
      <c r="G400" s="2">
        <f>IFERROR(__xludf.DUMMYFUNCTION("""COMPUTED_VALUE"""),45874.66666666667)</f>
        <v>45874.66667</v>
      </c>
      <c r="H400" s="1">
        <f>IFERROR(__xludf.DUMMYFUNCTION("""COMPUTED_VALUE"""),930.99)</f>
        <v>930.99</v>
      </c>
      <c r="J400" s="2">
        <f>IFERROR(__xludf.DUMMYFUNCTION("""COMPUTED_VALUE"""),45874.66666666667)</f>
        <v>45874.66667</v>
      </c>
      <c r="K400" s="1">
        <f>IFERROR(__xludf.DUMMYFUNCTION("""COMPUTED_VALUE"""),937.99)</f>
        <v>937.99</v>
      </c>
      <c r="M400" s="2">
        <f>IFERROR(__xludf.DUMMYFUNCTION("""COMPUTED_VALUE"""),45874.66666666667)</f>
        <v>45874.66667</v>
      </c>
      <c r="N400" s="1">
        <f>IFERROR(__xludf.DUMMYFUNCTION("""COMPUTED_VALUE"""),6004709.0)</f>
        <v>6004709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IFERROR(__xludf.DUMMYFUNCTION("""COMPUTED_VALUE"""),937.99)</f>
        <v>937.99</v>
      </c>
      <c r="D401" s="2">
        <f>IFERROR(__xludf.DUMMYFUNCTION("""COMPUTED_VALUE"""),45875.66666666667)</f>
        <v>45875.66667</v>
      </c>
      <c r="E401" s="1">
        <f>IFERROR(__xludf.DUMMYFUNCTION("""COMPUTED_VALUE"""),940.17)</f>
        <v>940.17</v>
      </c>
      <c r="G401" s="2">
        <f>IFERROR(__xludf.DUMMYFUNCTION("""COMPUTED_VALUE"""),45875.66666666667)</f>
        <v>45875.66667</v>
      </c>
      <c r="H401" s="1">
        <f>IFERROR(__xludf.DUMMYFUNCTION("""COMPUTED_VALUE"""),929.27)</f>
        <v>929.27</v>
      </c>
      <c r="J401" s="2">
        <f>IFERROR(__xludf.DUMMYFUNCTION("""COMPUTED_VALUE"""),45875.66666666667)</f>
        <v>45875.66667</v>
      </c>
      <c r="K401" s="1">
        <f>IFERROR(__xludf.DUMMYFUNCTION("""COMPUTED_VALUE"""),934.69)</f>
        <v>934.69</v>
      </c>
      <c r="M401" s="2">
        <f>IFERROR(__xludf.DUMMYFUNCTION("""COMPUTED_VALUE"""),45875.66666666667)</f>
        <v>45875.66667</v>
      </c>
      <c r="N401" s="1">
        <f>IFERROR(__xludf.DUMMYFUNCTION("""COMPUTED_VALUE"""),5426699.0)</f>
        <v>5426699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IFERROR(__xludf.DUMMYFUNCTION("""COMPUTED_VALUE"""),937.32)</f>
        <v>937.32</v>
      </c>
      <c r="D402" s="2">
        <f>IFERROR(__xludf.DUMMYFUNCTION("""COMPUTED_VALUE"""),45876.66666666667)</f>
        <v>45876.66667</v>
      </c>
      <c r="E402" s="1">
        <f>IFERROR(__xludf.DUMMYFUNCTION("""COMPUTED_VALUE"""),941.59)</f>
        <v>941.59</v>
      </c>
      <c r="G402" s="2">
        <f>IFERROR(__xludf.DUMMYFUNCTION("""COMPUTED_VALUE"""),45876.66666666667)</f>
        <v>45876.66667</v>
      </c>
      <c r="H402" s="1">
        <f>IFERROR(__xludf.DUMMYFUNCTION("""COMPUTED_VALUE"""),923.12)</f>
        <v>923.12</v>
      </c>
      <c r="J402" s="2">
        <f>IFERROR(__xludf.DUMMYFUNCTION("""COMPUTED_VALUE"""),45876.66666666667)</f>
        <v>45876.66667</v>
      </c>
      <c r="K402" s="1">
        <f>IFERROR(__xludf.DUMMYFUNCTION("""COMPUTED_VALUE"""),929.61)</f>
        <v>929.61</v>
      </c>
      <c r="M402" s="2">
        <f>IFERROR(__xludf.DUMMYFUNCTION("""COMPUTED_VALUE"""),45876.66666666667)</f>
        <v>45876.66667</v>
      </c>
      <c r="N402" s="1">
        <f>IFERROR(__xludf.DUMMYFUNCTION("""COMPUTED_VALUE"""),5135943.0)</f>
        <v>5135943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IFERROR(__xludf.DUMMYFUNCTION("""COMPUTED_VALUE"""),931.1)</f>
        <v>931.1</v>
      </c>
      <c r="D403" s="2">
        <f>IFERROR(__xludf.DUMMYFUNCTION("""COMPUTED_VALUE"""),45877.66666666667)</f>
        <v>45877.66667</v>
      </c>
      <c r="E403" s="1">
        <f>IFERROR(__xludf.DUMMYFUNCTION("""COMPUTED_VALUE"""),935.76)</f>
        <v>935.76</v>
      </c>
      <c r="G403" s="2">
        <f>IFERROR(__xludf.DUMMYFUNCTION("""COMPUTED_VALUE"""),45877.66666666667)</f>
        <v>45877.66667</v>
      </c>
      <c r="H403" s="1">
        <f>IFERROR(__xludf.DUMMYFUNCTION("""COMPUTED_VALUE"""),928.35)</f>
        <v>928.35</v>
      </c>
      <c r="J403" s="2">
        <f>IFERROR(__xludf.DUMMYFUNCTION("""COMPUTED_VALUE"""),45877.66666666667)</f>
        <v>45877.66667</v>
      </c>
      <c r="K403" s="1">
        <f>IFERROR(__xludf.DUMMYFUNCTION("""COMPUTED_VALUE"""),932.41)</f>
        <v>932.41</v>
      </c>
      <c r="M403" s="2">
        <f>IFERROR(__xludf.DUMMYFUNCTION("""COMPUTED_VALUE"""),45877.66666666667)</f>
        <v>45877.66667</v>
      </c>
      <c r="N403" s="1">
        <f>IFERROR(__xludf.DUMMYFUNCTION("""COMPUTED_VALUE"""),5007361.0)</f>
        <v>5007361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IFERROR(__xludf.DUMMYFUNCTION("""COMPUTED_VALUE"""),932.41)</f>
        <v>932.41</v>
      </c>
      <c r="D404" s="2">
        <f>IFERROR(__xludf.DUMMYFUNCTION("""COMPUTED_VALUE"""),45880.66666666667)</f>
        <v>45880.66667</v>
      </c>
      <c r="E404" s="1">
        <f>IFERROR(__xludf.DUMMYFUNCTION("""COMPUTED_VALUE"""),937.59)</f>
        <v>937.59</v>
      </c>
      <c r="G404" s="2">
        <f>IFERROR(__xludf.DUMMYFUNCTION("""COMPUTED_VALUE"""),45880.66666666667)</f>
        <v>45880.66667</v>
      </c>
      <c r="H404" s="1">
        <f>IFERROR(__xludf.DUMMYFUNCTION("""COMPUTED_VALUE"""),926.79)</f>
        <v>926.79</v>
      </c>
      <c r="J404" s="2">
        <f>IFERROR(__xludf.DUMMYFUNCTION("""COMPUTED_VALUE"""),45880.66666666667)</f>
        <v>45880.66667</v>
      </c>
      <c r="K404" s="1">
        <f>IFERROR(__xludf.DUMMYFUNCTION("""COMPUTED_VALUE"""),937.35)</f>
        <v>937.35</v>
      </c>
      <c r="M404" s="2">
        <f>IFERROR(__xludf.DUMMYFUNCTION("""COMPUTED_VALUE"""),45880.66666666667)</f>
        <v>45880.66667</v>
      </c>
      <c r="N404" s="1">
        <f>IFERROR(__xludf.DUMMYFUNCTION("""COMPUTED_VALUE"""),5764658.0)</f>
        <v>5764658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IFERROR(__xludf.DUMMYFUNCTION("""COMPUTED_VALUE"""),938.27)</f>
        <v>938.27</v>
      </c>
      <c r="D405" s="2">
        <f>IFERROR(__xludf.DUMMYFUNCTION("""COMPUTED_VALUE"""),45881.66666666667)</f>
        <v>45881.66667</v>
      </c>
      <c r="E405" s="1">
        <f>IFERROR(__xludf.DUMMYFUNCTION("""COMPUTED_VALUE"""),945.77)</f>
        <v>945.77</v>
      </c>
      <c r="G405" s="2">
        <f>IFERROR(__xludf.DUMMYFUNCTION("""COMPUTED_VALUE"""),45881.66666666667)</f>
        <v>45881.66667</v>
      </c>
      <c r="H405" s="1">
        <f>IFERROR(__xludf.DUMMYFUNCTION("""COMPUTED_VALUE"""),937.36)</f>
        <v>937.36</v>
      </c>
      <c r="J405" s="2">
        <f>IFERROR(__xludf.DUMMYFUNCTION("""COMPUTED_VALUE"""),45881.66666666667)</f>
        <v>45881.66667</v>
      </c>
      <c r="K405" s="1">
        <f>IFERROR(__xludf.DUMMYFUNCTION("""COMPUTED_VALUE"""),944.61)</f>
        <v>944.61</v>
      </c>
      <c r="M405" s="2">
        <f>IFERROR(__xludf.DUMMYFUNCTION("""COMPUTED_VALUE"""),45881.66666666667)</f>
        <v>45881.66667</v>
      </c>
      <c r="N405" s="1">
        <f>IFERROR(__xludf.DUMMYFUNCTION("""COMPUTED_VALUE"""),7015788.0)</f>
        <v>7015788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IFERROR(__xludf.DUMMYFUNCTION("""COMPUTED_VALUE"""),945.57)</f>
        <v>945.57</v>
      </c>
      <c r="D406" s="2">
        <f>IFERROR(__xludf.DUMMYFUNCTION("""COMPUTED_VALUE"""),45882.66666666667)</f>
        <v>45882.66667</v>
      </c>
      <c r="E406" s="1">
        <f>IFERROR(__xludf.DUMMYFUNCTION("""COMPUTED_VALUE"""),958.22)</f>
        <v>958.22</v>
      </c>
      <c r="G406" s="2">
        <f>IFERROR(__xludf.DUMMYFUNCTION("""COMPUTED_VALUE"""),45882.66666666667)</f>
        <v>45882.66667</v>
      </c>
      <c r="H406" s="1">
        <f>IFERROR(__xludf.DUMMYFUNCTION("""COMPUTED_VALUE"""),944.96)</f>
        <v>944.96</v>
      </c>
      <c r="J406" s="2">
        <f>IFERROR(__xludf.DUMMYFUNCTION("""COMPUTED_VALUE"""),45882.66666666667)</f>
        <v>45882.66667</v>
      </c>
      <c r="K406" s="1">
        <f>IFERROR(__xludf.DUMMYFUNCTION("""COMPUTED_VALUE"""),957.32)</f>
        <v>957.32</v>
      </c>
      <c r="M406" s="2">
        <f>IFERROR(__xludf.DUMMYFUNCTION("""COMPUTED_VALUE"""),45882.66666666667)</f>
        <v>45882.66667</v>
      </c>
      <c r="N406" s="1">
        <f>IFERROR(__xludf.DUMMYFUNCTION("""COMPUTED_VALUE"""),6758971.0)</f>
        <v>6758971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IFERROR(__xludf.DUMMYFUNCTION("""COMPUTED_VALUE"""),955.0)</f>
        <v>955</v>
      </c>
      <c r="D407" s="2">
        <f>IFERROR(__xludf.DUMMYFUNCTION("""COMPUTED_VALUE"""),45883.66666666667)</f>
        <v>45883.66667</v>
      </c>
      <c r="E407" s="1">
        <f>IFERROR(__xludf.DUMMYFUNCTION("""COMPUTED_VALUE"""),955.0)</f>
        <v>955</v>
      </c>
      <c r="G407" s="2">
        <f>IFERROR(__xludf.DUMMYFUNCTION("""COMPUTED_VALUE"""),45883.66666666667)</f>
        <v>45883.66667</v>
      </c>
      <c r="H407" s="1">
        <f>IFERROR(__xludf.DUMMYFUNCTION("""COMPUTED_VALUE"""),944.91)</f>
        <v>944.91</v>
      </c>
      <c r="J407" s="2">
        <f>IFERROR(__xludf.DUMMYFUNCTION("""COMPUTED_VALUE"""),45883.66666666667)</f>
        <v>45883.66667</v>
      </c>
      <c r="K407" s="1">
        <f>IFERROR(__xludf.DUMMYFUNCTION("""COMPUTED_VALUE"""),945.11)</f>
        <v>945.11</v>
      </c>
      <c r="M407" s="2">
        <f>IFERROR(__xludf.DUMMYFUNCTION("""COMPUTED_VALUE"""),45883.66666666667)</f>
        <v>45883.66667</v>
      </c>
      <c r="N407" s="1">
        <f>IFERROR(__xludf.DUMMYFUNCTION("""COMPUTED_VALUE"""),8716428.0)</f>
        <v>8716428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IFERROR(__xludf.DUMMYFUNCTION("""COMPUTED_VALUE"""),945.11)</f>
        <v>945.11</v>
      </c>
      <c r="D408" s="2">
        <f>IFERROR(__xludf.DUMMYFUNCTION("""COMPUTED_VALUE"""),45884.66666666667)</f>
        <v>45884.66667</v>
      </c>
      <c r="E408" s="1">
        <f>IFERROR(__xludf.DUMMYFUNCTION("""COMPUTED_VALUE"""),945.11)</f>
        <v>945.11</v>
      </c>
      <c r="G408" s="2">
        <f>IFERROR(__xludf.DUMMYFUNCTION("""COMPUTED_VALUE"""),45884.66666666667)</f>
        <v>45884.66667</v>
      </c>
      <c r="H408" s="1">
        <f>IFERROR(__xludf.DUMMYFUNCTION("""COMPUTED_VALUE"""),928.0)</f>
        <v>928</v>
      </c>
      <c r="J408" s="2">
        <f>IFERROR(__xludf.DUMMYFUNCTION("""COMPUTED_VALUE"""),45884.66666666667)</f>
        <v>45884.66667</v>
      </c>
      <c r="K408" s="1">
        <f>IFERROR(__xludf.DUMMYFUNCTION("""COMPUTED_VALUE"""),931.6)</f>
        <v>931.6</v>
      </c>
      <c r="M408" s="2">
        <f>IFERROR(__xludf.DUMMYFUNCTION("""COMPUTED_VALUE"""),45884.66666666667)</f>
        <v>45884.66667</v>
      </c>
      <c r="N408" s="1">
        <f>IFERROR(__xludf.DUMMYFUNCTION("""COMPUTED_VALUE"""),6660166.0)</f>
        <v>6660166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IFERROR(__xludf.DUMMYFUNCTION("""COMPUTED_VALUE"""),931.26)</f>
        <v>931.26</v>
      </c>
      <c r="D409" s="2">
        <f>IFERROR(__xludf.DUMMYFUNCTION("""COMPUTED_VALUE"""),45887.66666666667)</f>
        <v>45887.66667</v>
      </c>
      <c r="E409" s="1">
        <f>IFERROR(__xludf.DUMMYFUNCTION("""COMPUTED_VALUE"""),939.92)</f>
        <v>939.92</v>
      </c>
      <c r="G409" s="2">
        <f>IFERROR(__xludf.DUMMYFUNCTION("""COMPUTED_VALUE"""),45887.66666666667)</f>
        <v>45887.66667</v>
      </c>
      <c r="H409" s="1">
        <f>IFERROR(__xludf.DUMMYFUNCTION("""COMPUTED_VALUE"""),930.45)</f>
        <v>930.45</v>
      </c>
      <c r="J409" s="2">
        <f>IFERROR(__xludf.DUMMYFUNCTION("""COMPUTED_VALUE"""),45887.66666666667)</f>
        <v>45887.66667</v>
      </c>
      <c r="K409" s="1">
        <f>IFERROR(__xludf.DUMMYFUNCTION("""COMPUTED_VALUE"""),931.66)</f>
        <v>931.66</v>
      </c>
      <c r="M409" s="2">
        <f>IFERROR(__xludf.DUMMYFUNCTION("""COMPUTED_VALUE"""),45887.66666666667)</f>
        <v>45887.66667</v>
      </c>
      <c r="N409" s="1">
        <f>IFERROR(__xludf.DUMMYFUNCTION("""COMPUTED_VALUE"""),6092068.0)</f>
        <v>6092068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IFERROR(__xludf.DUMMYFUNCTION("""COMPUTED_VALUE"""),931.23)</f>
        <v>931.23</v>
      </c>
      <c r="D410" s="2">
        <f>IFERROR(__xludf.DUMMYFUNCTION("""COMPUTED_VALUE"""),45888.66666666667)</f>
        <v>45888.66667</v>
      </c>
      <c r="E410" s="1">
        <f>IFERROR(__xludf.DUMMYFUNCTION("""COMPUTED_VALUE"""),942.69)</f>
        <v>942.69</v>
      </c>
      <c r="G410" s="2">
        <f>IFERROR(__xludf.DUMMYFUNCTION("""COMPUTED_VALUE"""),45888.66666666667)</f>
        <v>45888.66667</v>
      </c>
      <c r="H410" s="1">
        <f>IFERROR(__xludf.DUMMYFUNCTION("""COMPUTED_VALUE"""),928.0)</f>
        <v>928</v>
      </c>
      <c r="J410" s="2">
        <f>IFERROR(__xludf.DUMMYFUNCTION("""COMPUTED_VALUE"""),45888.66666666667)</f>
        <v>45888.66667</v>
      </c>
      <c r="K410" s="1">
        <f>IFERROR(__xludf.DUMMYFUNCTION("""COMPUTED_VALUE"""),935.93)</f>
        <v>935.93</v>
      </c>
      <c r="M410" s="2">
        <f>IFERROR(__xludf.DUMMYFUNCTION("""COMPUTED_VALUE"""),45888.66666666667)</f>
        <v>45888.66667</v>
      </c>
      <c r="N410" s="1">
        <f>IFERROR(__xludf.DUMMYFUNCTION("""COMPUTED_VALUE"""),4343425.0)</f>
        <v>4343425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IFERROR(__xludf.DUMMYFUNCTION("""COMPUTED_VALUE"""),935.93)</f>
        <v>935.93</v>
      </c>
      <c r="D411" s="2">
        <f>IFERROR(__xludf.DUMMYFUNCTION("""COMPUTED_VALUE"""),45889.66666666667)</f>
        <v>45889.66667</v>
      </c>
      <c r="E411" s="1">
        <f>IFERROR(__xludf.DUMMYFUNCTION("""COMPUTED_VALUE"""),944.0)</f>
        <v>944</v>
      </c>
      <c r="G411" s="2">
        <f>IFERROR(__xludf.DUMMYFUNCTION("""COMPUTED_VALUE"""),45889.66666666667)</f>
        <v>45889.66667</v>
      </c>
      <c r="H411" s="1">
        <f>IFERROR(__xludf.DUMMYFUNCTION("""COMPUTED_VALUE"""),931.94)</f>
        <v>931.94</v>
      </c>
      <c r="J411" s="2">
        <f>IFERROR(__xludf.DUMMYFUNCTION("""COMPUTED_VALUE"""),45889.66666666667)</f>
        <v>45889.66667</v>
      </c>
      <c r="K411" s="1">
        <f>IFERROR(__xludf.DUMMYFUNCTION("""COMPUTED_VALUE"""),937.56)</f>
        <v>937.56</v>
      </c>
      <c r="M411" s="2">
        <f>IFERROR(__xludf.DUMMYFUNCTION("""COMPUTED_VALUE"""),45889.66666666667)</f>
        <v>45889.66667</v>
      </c>
      <c r="N411" s="1">
        <f>IFERROR(__xludf.DUMMYFUNCTION("""COMPUTED_VALUE"""),7239996.0)</f>
        <v>7239996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IFERROR(__xludf.DUMMYFUNCTION("""COMPUTED_VALUE"""),931.29)</f>
        <v>931.29</v>
      </c>
      <c r="D412" s="2">
        <f>IFERROR(__xludf.DUMMYFUNCTION("""COMPUTED_VALUE"""),45890.66666666667)</f>
        <v>45890.66667</v>
      </c>
      <c r="E412" s="1">
        <f>IFERROR(__xludf.DUMMYFUNCTION("""COMPUTED_VALUE"""),940.07)</f>
        <v>940.07</v>
      </c>
      <c r="G412" s="2">
        <f>IFERROR(__xludf.DUMMYFUNCTION("""COMPUTED_VALUE"""),45890.66666666667)</f>
        <v>45890.66667</v>
      </c>
      <c r="H412" s="1">
        <f>IFERROR(__xludf.DUMMYFUNCTION("""COMPUTED_VALUE"""),931.1)</f>
        <v>931.1</v>
      </c>
      <c r="J412" s="2">
        <f>IFERROR(__xludf.DUMMYFUNCTION("""COMPUTED_VALUE"""),45890.66666666667)</f>
        <v>45890.66667</v>
      </c>
      <c r="K412" s="1">
        <f>IFERROR(__xludf.DUMMYFUNCTION("""COMPUTED_VALUE"""),937.86)</f>
        <v>937.86</v>
      </c>
      <c r="M412" s="2">
        <f>IFERROR(__xludf.DUMMYFUNCTION("""COMPUTED_VALUE"""),45890.66666666667)</f>
        <v>45890.66667</v>
      </c>
      <c r="N412" s="1">
        <f>IFERROR(__xludf.DUMMYFUNCTION("""COMPUTED_VALUE"""),4922848.0)</f>
        <v>4922848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IFERROR(__xludf.DUMMYFUNCTION("""COMPUTED_VALUE"""),945.13)</f>
        <v>945.13</v>
      </c>
      <c r="D413" s="2">
        <f>IFERROR(__xludf.DUMMYFUNCTION("""COMPUTED_VALUE"""),45891.66666666667)</f>
        <v>45891.66667</v>
      </c>
      <c r="E413" s="1">
        <f>IFERROR(__xludf.DUMMYFUNCTION("""COMPUTED_VALUE"""),963.16)</f>
        <v>963.16</v>
      </c>
      <c r="G413" s="2">
        <f>IFERROR(__xludf.DUMMYFUNCTION("""COMPUTED_VALUE"""),45891.66666666667)</f>
        <v>45891.66667</v>
      </c>
      <c r="H413" s="1">
        <f>IFERROR(__xludf.DUMMYFUNCTION("""COMPUTED_VALUE"""),943.72)</f>
        <v>943.72</v>
      </c>
      <c r="J413" s="2">
        <f>IFERROR(__xludf.DUMMYFUNCTION("""COMPUTED_VALUE"""),45891.66666666667)</f>
        <v>45891.66667</v>
      </c>
      <c r="K413" s="1">
        <f>IFERROR(__xludf.DUMMYFUNCTION("""COMPUTED_VALUE"""),962.33)</f>
        <v>962.33</v>
      </c>
      <c r="M413" s="2">
        <f>IFERROR(__xludf.DUMMYFUNCTION("""COMPUTED_VALUE"""),45891.66666666667)</f>
        <v>45891.66667</v>
      </c>
      <c r="N413" s="1">
        <f>IFERROR(__xludf.DUMMYFUNCTION("""COMPUTED_VALUE"""),5240292.0)</f>
        <v>5240292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IFERROR(__xludf.DUMMYFUNCTION("""COMPUTED_VALUE"""),961.02)</f>
        <v>961.02</v>
      </c>
      <c r="D414" s="2">
        <f>IFERROR(__xludf.DUMMYFUNCTION("""COMPUTED_VALUE"""),45894.66666666667)</f>
        <v>45894.66667</v>
      </c>
      <c r="E414" s="1">
        <f>IFERROR(__xludf.DUMMYFUNCTION("""COMPUTED_VALUE"""),961.02)</f>
        <v>961.02</v>
      </c>
      <c r="G414" s="2">
        <f>IFERROR(__xludf.DUMMYFUNCTION("""COMPUTED_VALUE"""),45894.66666666667)</f>
        <v>45894.66667</v>
      </c>
      <c r="H414" s="1">
        <f>IFERROR(__xludf.DUMMYFUNCTION("""COMPUTED_VALUE"""),949.67)</f>
        <v>949.67</v>
      </c>
      <c r="J414" s="2">
        <f>IFERROR(__xludf.DUMMYFUNCTION("""COMPUTED_VALUE"""),45894.66666666667)</f>
        <v>45894.66667</v>
      </c>
      <c r="K414" s="1">
        <f>IFERROR(__xludf.DUMMYFUNCTION("""COMPUTED_VALUE"""),949.82)</f>
        <v>949.82</v>
      </c>
      <c r="M414" s="2">
        <f>IFERROR(__xludf.DUMMYFUNCTION("""COMPUTED_VALUE"""),45894.66666666667)</f>
        <v>45894.66667</v>
      </c>
      <c r="N414" s="1">
        <f>IFERROR(__xludf.DUMMYFUNCTION("""COMPUTED_VALUE"""),3819657.0)</f>
        <v>3819657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IFERROR(__xludf.DUMMYFUNCTION("""COMPUTED_VALUE"""),948.66)</f>
        <v>948.66</v>
      </c>
      <c r="D415" s="2">
        <f>IFERROR(__xludf.DUMMYFUNCTION("""COMPUTED_VALUE"""),45895.66666666667)</f>
        <v>45895.66667</v>
      </c>
      <c r="E415" s="1">
        <f>IFERROR(__xludf.DUMMYFUNCTION("""COMPUTED_VALUE"""),957.16)</f>
        <v>957.16</v>
      </c>
      <c r="G415" s="2">
        <f>IFERROR(__xludf.DUMMYFUNCTION("""COMPUTED_VALUE"""),45895.66666666667)</f>
        <v>45895.66667</v>
      </c>
      <c r="H415" s="1">
        <f>IFERROR(__xludf.DUMMYFUNCTION("""COMPUTED_VALUE"""),945.46)</f>
        <v>945.46</v>
      </c>
      <c r="J415" s="2">
        <f>IFERROR(__xludf.DUMMYFUNCTION("""COMPUTED_VALUE"""),45895.66666666667)</f>
        <v>45895.66667</v>
      </c>
      <c r="K415" s="1">
        <f>IFERROR(__xludf.DUMMYFUNCTION("""COMPUTED_VALUE"""),956.73)</f>
        <v>956.73</v>
      </c>
      <c r="M415" s="2">
        <f>IFERROR(__xludf.DUMMYFUNCTION("""COMPUTED_VALUE"""),45895.66666666667)</f>
        <v>45895.66667</v>
      </c>
      <c r="N415" s="1">
        <f>IFERROR(__xludf.DUMMYFUNCTION("""COMPUTED_VALUE"""),7000152.0)</f>
        <v>7000152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IFERROR(__xludf.DUMMYFUNCTION("""COMPUTED_VALUE"""),953.52)</f>
        <v>953.52</v>
      </c>
      <c r="D416" s="2">
        <f>IFERROR(__xludf.DUMMYFUNCTION("""COMPUTED_VALUE"""),45896.66666666667)</f>
        <v>45896.66667</v>
      </c>
      <c r="E416" s="1">
        <f>IFERROR(__xludf.DUMMYFUNCTION("""COMPUTED_VALUE"""),958.5)</f>
        <v>958.5</v>
      </c>
      <c r="G416" s="2">
        <f>IFERROR(__xludf.DUMMYFUNCTION("""COMPUTED_VALUE"""),45896.66666666667)</f>
        <v>45896.66667</v>
      </c>
      <c r="H416" s="1">
        <f>IFERROR(__xludf.DUMMYFUNCTION("""COMPUTED_VALUE"""),950.42)</f>
        <v>950.42</v>
      </c>
      <c r="J416" s="2">
        <f>IFERROR(__xludf.DUMMYFUNCTION("""COMPUTED_VALUE"""),45896.66666666667)</f>
        <v>45896.66667</v>
      </c>
      <c r="K416" s="1">
        <f>IFERROR(__xludf.DUMMYFUNCTION("""COMPUTED_VALUE"""),953.09)</f>
        <v>953.09</v>
      </c>
      <c r="M416" s="2">
        <f>IFERROR(__xludf.DUMMYFUNCTION("""COMPUTED_VALUE"""),45896.66666666667)</f>
        <v>45896.66667</v>
      </c>
      <c r="N416" s="1">
        <f>IFERROR(__xludf.DUMMYFUNCTION("""COMPUTED_VALUE"""),4217309.0)</f>
        <v>4217309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IFERROR(__xludf.DUMMYFUNCTION("""COMPUTED_VALUE"""),953.9)</f>
        <v>953.9</v>
      </c>
      <c r="D417" s="2">
        <f>IFERROR(__xludf.DUMMYFUNCTION("""COMPUTED_VALUE"""),45897.66666666667)</f>
        <v>45897.66667</v>
      </c>
      <c r="E417" s="1">
        <f>IFERROR(__xludf.DUMMYFUNCTION("""COMPUTED_VALUE"""),957.19)</f>
        <v>957.19</v>
      </c>
      <c r="G417" s="2">
        <f>IFERROR(__xludf.DUMMYFUNCTION("""COMPUTED_VALUE"""),45897.66666666667)</f>
        <v>45897.66667</v>
      </c>
      <c r="H417" s="1">
        <f>IFERROR(__xludf.DUMMYFUNCTION("""COMPUTED_VALUE"""),950.88)</f>
        <v>950.88</v>
      </c>
      <c r="J417" s="2">
        <f>IFERROR(__xludf.DUMMYFUNCTION("""COMPUTED_VALUE"""),45897.66666666667)</f>
        <v>45897.66667</v>
      </c>
      <c r="K417" s="1">
        <f>IFERROR(__xludf.DUMMYFUNCTION("""COMPUTED_VALUE"""),955.7)</f>
        <v>955.7</v>
      </c>
      <c r="M417" s="2">
        <f>IFERROR(__xludf.DUMMYFUNCTION("""COMPUTED_VALUE"""),45897.66666666667)</f>
        <v>45897.66667</v>
      </c>
      <c r="N417" s="1">
        <f>IFERROR(__xludf.DUMMYFUNCTION("""COMPUTED_VALUE"""),5580707.0)</f>
        <v>5580707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IFERROR(__xludf.DUMMYFUNCTION("""COMPUTED_VALUE"""),954.94)</f>
        <v>954.94</v>
      </c>
      <c r="D418" s="2">
        <f>IFERROR(__xludf.DUMMYFUNCTION("""COMPUTED_VALUE"""),45898.66666666667)</f>
        <v>45898.66667</v>
      </c>
      <c r="E418" s="1">
        <f>IFERROR(__xludf.DUMMYFUNCTION("""COMPUTED_VALUE"""),957.67)</f>
        <v>957.67</v>
      </c>
      <c r="G418" s="2">
        <f>IFERROR(__xludf.DUMMYFUNCTION("""COMPUTED_VALUE"""),45898.66666666667)</f>
        <v>45898.66667</v>
      </c>
      <c r="H418" s="1">
        <f>IFERROR(__xludf.DUMMYFUNCTION("""COMPUTED_VALUE"""),945.45)</f>
        <v>945.45</v>
      </c>
      <c r="J418" s="2">
        <f>IFERROR(__xludf.DUMMYFUNCTION("""COMPUTED_VALUE"""),45898.66666666667)</f>
        <v>45898.66667</v>
      </c>
      <c r="K418" s="1">
        <f>IFERROR(__xludf.DUMMYFUNCTION("""COMPUTED_VALUE"""),946.09)</f>
        <v>946.09</v>
      </c>
      <c r="M418" s="2">
        <f>IFERROR(__xludf.DUMMYFUNCTION("""COMPUTED_VALUE"""),45898.66666666667)</f>
        <v>45898.66667</v>
      </c>
      <c r="N418" s="1">
        <f>IFERROR(__xludf.DUMMYFUNCTION("""COMPUTED_VALUE"""),5270370.0)</f>
        <v>5270370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IFERROR(__xludf.DUMMYFUNCTION("""COMPUTED_VALUE"""),939.41)</f>
        <v>939.41</v>
      </c>
      <c r="D419" s="2">
        <f>IFERROR(__xludf.DUMMYFUNCTION("""COMPUTED_VALUE"""),45902.66666666667)</f>
        <v>45902.66667</v>
      </c>
      <c r="E419" s="1">
        <f>IFERROR(__xludf.DUMMYFUNCTION("""COMPUTED_VALUE"""),939.75)</f>
        <v>939.75</v>
      </c>
      <c r="G419" s="2">
        <f>IFERROR(__xludf.DUMMYFUNCTION("""COMPUTED_VALUE"""),45902.66666666667)</f>
        <v>45902.66667</v>
      </c>
      <c r="H419" s="1">
        <f>IFERROR(__xludf.DUMMYFUNCTION("""COMPUTED_VALUE"""),927.68)</f>
        <v>927.68</v>
      </c>
      <c r="J419" s="2">
        <f>IFERROR(__xludf.DUMMYFUNCTION("""COMPUTED_VALUE"""),45902.66666666667)</f>
        <v>45902.66667</v>
      </c>
      <c r="K419" s="1">
        <f>IFERROR(__xludf.DUMMYFUNCTION("""COMPUTED_VALUE"""),938.1)</f>
        <v>938.1</v>
      </c>
      <c r="M419" s="2">
        <f>IFERROR(__xludf.DUMMYFUNCTION("""COMPUTED_VALUE"""),45902.66666666667)</f>
        <v>45902.66667</v>
      </c>
      <c r="N419" s="1">
        <f>IFERROR(__xludf.DUMMYFUNCTION("""COMPUTED_VALUE"""),5995015.0)</f>
        <v>5995015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IFERROR(__xludf.DUMMYFUNCTION("""COMPUTED_VALUE"""),936.72)</f>
        <v>936.72</v>
      </c>
      <c r="D420" s="2">
        <f>IFERROR(__xludf.DUMMYFUNCTION("""COMPUTED_VALUE"""),45903.66666666667)</f>
        <v>45903.66667</v>
      </c>
      <c r="E420" s="1">
        <f>IFERROR(__xludf.DUMMYFUNCTION("""COMPUTED_VALUE"""),936.72)</f>
        <v>936.72</v>
      </c>
      <c r="G420" s="2">
        <f>IFERROR(__xludf.DUMMYFUNCTION("""COMPUTED_VALUE"""),45903.66666666667)</f>
        <v>45903.66667</v>
      </c>
      <c r="H420" s="1">
        <f>IFERROR(__xludf.DUMMYFUNCTION("""COMPUTED_VALUE"""),918.18)</f>
        <v>918.18</v>
      </c>
      <c r="J420" s="2">
        <f>IFERROR(__xludf.DUMMYFUNCTION("""COMPUTED_VALUE"""),45903.66666666667)</f>
        <v>45903.66667</v>
      </c>
      <c r="K420" s="1">
        <f>IFERROR(__xludf.DUMMYFUNCTION("""COMPUTED_VALUE"""),923.22)</f>
        <v>923.22</v>
      </c>
      <c r="M420" s="2">
        <f>IFERROR(__xludf.DUMMYFUNCTION("""COMPUTED_VALUE"""),45903.66666666667)</f>
        <v>45903.66667</v>
      </c>
      <c r="N420" s="1">
        <f>IFERROR(__xludf.DUMMYFUNCTION("""COMPUTED_VALUE"""),7435939.0)</f>
        <v>7435939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IFERROR(__xludf.DUMMYFUNCTION("""COMPUTED_VALUE"""),921.98)</f>
        <v>921.98</v>
      </c>
      <c r="D421" s="2">
        <f>IFERROR(__xludf.DUMMYFUNCTION("""COMPUTED_VALUE"""),45904.66666666667)</f>
        <v>45904.66667</v>
      </c>
      <c r="E421" s="1">
        <f>IFERROR(__xludf.DUMMYFUNCTION("""COMPUTED_VALUE"""),935.39)</f>
        <v>935.39</v>
      </c>
      <c r="G421" s="2">
        <f>IFERROR(__xludf.DUMMYFUNCTION("""COMPUTED_VALUE"""),45904.66666666667)</f>
        <v>45904.66667</v>
      </c>
      <c r="H421" s="1">
        <f>IFERROR(__xludf.DUMMYFUNCTION("""COMPUTED_VALUE"""),919.44)</f>
        <v>919.44</v>
      </c>
      <c r="J421" s="2">
        <f>IFERROR(__xludf.DUMMYFUNCTION("""COMPUTED_VALUE"""),45904.66666666667)</f>
        <v>45904.66667</v>
      </c>
      <c r="K421" s="1">
        <f>IFERROR(__xludf.DUMMYFUNCTION("""COMPUTED_VALUE"""),934.33)</f>
        <v>934.33</v>
      </c>
      <c r="M421" s="2">
        <f>IFERROR(__xludf.DUMMYFUNCTION("""COMPUTED_VALUE"""),45904.66666666667)</f>
        <v>45904.66667</v>
      </c>
      <c r="N421" s="1">
        <f>IFERROR(__xludf.DUMMYFUNCTION("""COMPUTED_VALUE"""),7036165.0)</f>
        <v>7036165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IFERROR(__xludf.DUMMYFUNCTION("""COMPUTED_VALUE"""),933.9)</f>
        <v>933.9</v>
      </c>
      <c r="D422" s="2">
        <f>IFERROR(__xludf.DUMMYFUNCTION("""COMPUTED_VALUE"""),45905.66666666667)</f>
        <v>45905.66667</v>
      </c>
      <c r="E422" s="1">
        <f>IFERROR(__xludf.DUMMYFUNCTION("""COMPUTED_VALUE"""),941.28)</f>
        <v>941.28</v>
      </c>
      <c r="G422" s="2">
        <f>IFERROR(__xludf.DUMMYFUNCTION("""COMPUTED_VALUE"""),45905.66666666667)</f>
        <v>45905.66667</v>
      </c>
      <c r="H422" s="1">
        <f>IFERROR(__xludf.DUMMYFUNCTION("""COMPUTED_VALUE"""),927.49)</f>
        <v>927.49</v>
      </c>
      <c r="J422" s="2">
        <f>IFERROR(__xludf.DUMMYFUNCTION("""COMPUTED_VALUE"""),45905.66666666667)</f>
        <v>45905.66667</v>
      </c>
      <c r="K422" s="1">
        <f>IFERROR(__xludf.DUMMYFUNCTION("""COMPUTED_VALUE"""),931.37)</f>
        <v>931.37</v>
      </c>
      <c r="M422" s="2">
        <f>IFERROR(__xludf.DUMMYFUNCTION("""COMPUTED_VALUE"""),45905.66666666667)</f>
        <v>45905.66667</v>
      </c>
      <c r="N422" s="1">
        <f>IFERROR(__xludf.DUMMYFUNCTION("""COMPUTED_VALUE"""),6114063.0)</f>
        <v>6114063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IFERROR(__xludf.DUMMYFUNCTION("""COMPUTED_VALUE"""),932.91)</f>
        <v>932.91</v>
      </c>
      <c r="D423" s="2">
        <f>IFERROR(__xludf.DUMMYFUNCTION("""COMPUTED_VALUE"""),45908.66666666667)</f>
        <v>45908.66667</v>
      </c>
      <c r="E423" s="1">
        <f>IFERROR(__xludf.DUMMYFUNCTION("""COMPUTED_VALUE"""),932.91)</f>
        <v>932.91</v>
      </c>
      <c r="G423" s="2">
        <f>IFERROR(__xludf.DUMMYFUNCTION("""COMPUTED_VALUE"""),45908.66666666667)</f>
        <v>45908.66667</v>
      </c>
      <c r="H423" s="1">
        <f>IFERROR(__xludf.DUMMYFUNCTION("""COMPUTED_VALUE"""),920.48)</f>
        <v>920.48</v>
      </c>
      <c r="J423" s="2">
        <f>IFERROR(__xludf.DUMMYFUNCTION("""COMPUTED_VALUE"""),45908.66666666667)</f>
        <v>45908.66667</v>
      </c>
      <c r="K423" s="1">
        <f>IFERROR(__xludf.DUMMYFUNCTION("""COMPUTED_VALUE"""),929.78)</f>
        <v>929.78</v>
      </c>
      <c r="M423" s="2">
        <f>IFERROR(__xludf.DUMMYFUNCTION("""COMPUTED_VALUE"""),45908.66666666667)</f>
        <v>45908.66667</v>
      </c>
      <c r="N423" s="1">
        <f>IFERROR(__xludf.DUMMYFUNCTION("""COMPUTED_VALUE"""),7278673.0)</f>
        <v>7278673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IFERROR(__xludf.DUMMYFUNCTION("""COMPUTED_VALUE"""),930.12)</f>
        <v>930.12</v>
      </c>
      <c r="D424" s="2">
        <f>IFERROR(__xludf.DUMMYFUNCTION("""COMPUTED_VALUE"""),45909.66666666667)</f>
        <v>45909.66667</v>
      </c>
      <c r="E424" s="1">
        <f>IFERROR(__xludf.DUMMYFUNCTION("""COMPUTED_VALUE"""),930.12)</f>
        <v>930.12</v>
      </c>
      <c r="G424" s="2">
        <f>IFERROR(__xludf.DUMMYFUNCTION("""COMPUTED_VALUE"""),45909.66666666667)</f>
        <v>45909.66667</v>
      </c>
      <c r="H424" s="1">
        <f>IFERROR(__xludf.DUMMYFUNCTION("""COMPUTED_VALUE"""),917.85)</f>
        <v>917.85</v>
      </c>
      <c r="J424" s="2">
        <f>IFERROR(__xludf.DUMMYFUNCTION("""COMPUTED_VALUE"""),45909.66666666667)</f>
        <v>45909.66667</v>
      </c>
      <c r="K424" s="1">
        <f>IFERROR(__xludf.DUMMYFUNCTION("""COMPUTED_VALUE"""),926.21)</f>
        <v>926.21</v>
      </c>
      <c r="M424" s="2">
        <f>IFERROR(__xludf.DUMMYFUNCTION("""COMPUTED_VALUE"""),45909.66666666667)</f>
        <v>45909.66667</v>
      </c>
      <c r="N424" s="1">
        <f>IFERROR(__xludf.DUMMYFUNCTION("""COMPUTED_VALUE"""),4606758.0)</f>
        <v>4606758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IFERROR(__xludf.DUMMYFUNCTION("""COMPUTED_VALUE"""),925.62)</f>
        <v>925.62</v>
      </c>
      <c r="D425" s="2">
        <f>IFERROR(__xludf.DUMMYFUNCTION("""COMPUTED_VALUE"""),45910.66666666667)</f>
        <v>45910.66667</v>
      </c>
      <c r="E425" s="1">
        <f>IFERROR(__xludf.DUMMYFUNCTION("""COMPUTED_VALUE"""),931.24)</f>
        <v>931.24</v>
      </c>
      <c r="G425" s="2">
        <f>IFERROR(__xludf.DUMMYFUNCTION("""COMPUTED_VALUE"""),45910.66666666667)</f>
        <v>45910.66667</v>
      </c>
      <c r="H425" s="1">
        <f>IFERROR(__xludf.DUMMYFUNCTION("""COMPUTED_VALUE"""),917.52)</f>
        <v>917.52</v>
      </c>
      <c r="J425" s="2">
        <f>IFERROR(__xludf.DUMMYFUNCTION("""COMPUTED_VALUE"""),45910.66666666667)</f>
        <v>45910.66667</v>
      </c>
      <c r="K425" s="1">
        <f>IFERROR(__xludf.DUMMYFUNCTION("""COMPUTED_VALUE"""),920.55)</f>
        <v>920.55</v>
      </c>
      <c r="M425" s="2">
        <f>IFERROR(__xludf.DUMMYFUNCTION("""COMPUTED_VALUE"""),45910.66666666667)</f>
        <v>45910.66667</v>
      </c>
      <c r="N425" s="1">
        <f>IFERROR(__xludf.DUMMYFUNCTION("""COMPUTED_VALUE"""),7011569.0)</f>
        <v>7011569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IFERROR(__xludf.DUMMYFUNCTION("""COMPUTED_VALUE"""),920.57)</f>
        <v>920.57</v>
      </c>
      <c r="D426" s="2">
        <f>IFERROR(__xludf.DUMMYFUNCTION("""COMPUTED_VALUE"""),45911.66666666667)</f>
        <v>45911.66667</v>
      </c>
      <c r="E426" s="1">
        <f>IFERROR(__xludf.DUMMYFUNCTION("""COMPUTED_VALUE"""),945.49)</f>
        <v>945.49</v>
      </c>
      <c r="G426" s="2">
        <f>IFERROR(__xludf.DUMMYFUNCTION("""COMPUTED_VALUE"""),45911.66666666667)</f>
        <v>45911.66667</v>
      </c>
      <c r="H426" s="1">
        <f>IFERROR(__xludf.DUMMYFUNCTION("""COMPUTED_VALUE"""),920.57)</f>
        <v>920.57</v>
      </c>
      <c r="J426" s="2">
        <f>IFERROR(__xludf.DUMMYFUNCTION("""COMPUTED_VALUE"""),45911.66666666667)</f>
        <v>45911.66667</v>
      </c>
      <c r="K426" s="1">
        <f>IFERROR(__xludf.DUMMYFUNCTION("""COMPUTED_VALUE"""),943.68)</f>
        <v>943.68</v>
      </c>
      <c r="M426" s="2">
        <f>IFERROR(__xludf.DUMMYFUNCTION("""COMPUTED_VALUE"""),45911.66666666667)</f>
        <v>45911.66667</v>
      </c>
      <c r="N426" s="1">
        <f>IFERROR(__xludf.DUMMYFUNCTION("""COMPUTED_VALUE"""),8960970.0)</f>
        <v>8960970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IFERROR(__xludf.DUMMYFUNCTION("""COMPUTED_VALUE"""),940.36)</f>
        <v>940.36</v>
      </c>
      <c r="D427" s="2">
        <f>IFERROR(__xludf.DUMMYFUNCTION("""COMPUTED_VALUE"""),45912.66666666667)</f>
        <v>45912.66667</v>
      </c>
      <c r="E427" s="1">
        <f>IFERROR(__xludf.DUMMYFUNCTION("""COMPUTED_VALUE"""),945.16)</f>
        <v>945.16</v>
      </c>
      <c r="G427" s="2">
        <f>IFERROR(__xludf.DUMMYFUNCTION("""COMPUTED_VALUE"""),45912.66666666667)</f>
        <v>45912.66667</v>
      </c>
      <c r="H427" s="1">
        <f>IFERROR(__xludf.DUMMYFUNCTION("""COMPUTED_VALUE"""),928.28)</f>
        <v>928.28</v>
      </c>
      <c r="J427" s="2">
        <f>IFERROR(__xludf.DUMMYFUNCTION("""COMPUTED_VALUE"""),45912.66666666667)</f>
        <v>45912.66667</v>
      </c>
      <c r="K427" s="1">
        <f>IFERROR(__xludf.DUMMYFUNCTION("""COMPUTED_VALUE"""),929.65)</f>
        <v>929.65</v>
      </c>
      <c r="M427" s="2">
        <f>IFERROR(__xludf.DUMMYFUNCTION("""COMPUTED_VALUE"""),45912.66666666667)</f>
        <v>45912.66667</v>
      </c>
      <c r="N427" s="1">
        <f>IFERROR(__xludf.DUMMYFUNCTION("""COMPUTED_VALUE"""),6034056.0)</f>
        <v>6034056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IFERROR(__xludf.DUMMYFUNCTION("""COMPUTED_VALUE"""),930.46)</f>
        <v>930.46</v>
      </c>
      <c r="D428" s="2">
        <f>IFERROR(__xludf.DUMMYFUNCTION("""COMPUTED_VALUE"""),45915.66666666667)</f>
        <v>45915.66667</v>
      </c>
      <c r="E428" s="1">
        <f>IFERROR(__xludf.DUMMYFUNCTION("""COMPUTED_VALUE"""),932.79)</f>
        <v>932.79</v>
      </c>
      <c r="G428" s="2">
        <f>IFERROR(__xludf.DUMMYFUNCTION("""COMPUTED_VALUE"""),45915.66666666667)</f>
        <v>45915.66667</v>
      </c>
      <c r="H428" s="1">
        <f>IFERROR(__xludf.DUMMYFUNCTION("""COMPUTED_VALUE"""),922.52)</f>
        <v>922.52</v>
      </c>
      <c r="J428" s="2">
        <f>IFERROR(__xludf.DUMMYFUNCTION("""COMPUTED_VALUE"""),45915.66666666667)</f>
        <v>45915.66667</v>
      </c>
      <c r="K428" s="1">
        <f>IFERROR(__xludf.DUMMYFUNCTION("""COMPUTED_VALUE"""),927.66)</f>
        <v>927.66</v>
      </c>
      <c r="M428" s="2">
        <f>IFERROR(__xludf.DUMMYFUNCTION("""COMPUTED_VALUE"""),45915.66666666667)</f>
        <v>45915.66667</v>
      </c>
      <c r="N428" s="1">
        <f>IFERROR(__xludf.DUMMYFUNCTION("""COMPUTED_VALUE"""),7010543.0)</f>
        <v>7010543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IFERROR(__xludf.DUMMYFUNCTION("""COMPUTED_VALUE"""),929.09)</f>
        <v>929.09</v>
      </c>
      <c r="D429" s="2">
        <f>IFERROR(__xludf.DUMMYFUNCTION("""COMPUTED_VALUE"""),45916.66666666667)</f>
        <v>45916.66667</v>
      </c>
      <c r="E429" s="1">
        <f>IFERROR(__xludf.DUMMYFUNCTION("""COMPUTED_VALUE"""),933.79)</f>
        <v>933.79</v>
      </c>
      <c r="G429" s="2">
        <f>IFERROR(__xludf.DUMMYFUNCTION("""COMPUTED_VALUE"""),45916.66666666667)</f>
        <v>45916.66667</v>
      </c>
      <c r="H429" s="1">
        <f>IFERROR(__xludf.DUMMYFUNCTION("""COMPUTED_VALUE"""),917.92)</f>
        <v>917.92</v>
      </c>
      <c r="J429" s="2">
        <f>IFERROR(__xludf.DUMMYFUNCTION("""COMPUTED_VALUE"""),45916.66666666667)</f>
        <v>45916.66667</v>
      </c>
      <c r="K429" s="1">
        <f>IFERROR(__xludf.DUMMYFUNCTION("""COMPUTED_VALUE"""),925.16)</f>
        <v>925.16</v>
      </c>
      <c r="M429" s="2">
        <f>IFERROR(__xludf.DUMMYFUNCTION("""COMPUTED_VALUE"""),45916.66666666667)</f>
        <v>45916.66667</v>
      </c>
      <c r="N429" s="1">
        <f>IFERROR(__xludf.DUMMYFUNCTION("""COMPUTED_VALUE"""),5542409.0)</f>
        <v>5542409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IFERROR(__xludf.DUMMYFUNCTION("""COMPUTED_VALUE"""),926.53)</f>
        <v>926.53</v>
      </c>
      <c r="D430" s="2">
        <f>IFERROR(__xludf.DUMMYFUNCTION("""COMPUTED_VALUE"""),45917.66666666667)</f>
        <v>45917.66667</v>
      </c>
      <c r="E430" s="1">
        <f>IFERROR(__xludf.DUMMYFUNCTION("""COMPUTED_VALUE"""),936.51)</f>
        <v>936.51</v>
      </c>
      <c r="G430" s="2">
        <f>IFERROR(__xludf.DUMMYFUNCTION("""COMPUTED_VALUE"""),45917.66666666667)</f>
        <v>45917.66667</v>
      </c>
      <c r="H430" s="1">
        <f>IFERROR(__xludf.DUMMYFUNCTION("""COMPUTED_VALUE"""),916.86)</f>
        <v>916.86</v>
      </c>
      <c r="J430" s="2">
        <f>IFERROR(__xludf.DUMMYFUNCTION("""COMPUTED_VALUE"""),45917.66666666667)</f>
        <v>45917.66667</v>
      </c>
      <c r="K430" s="1">
        <f>IFERROR(__xludf.DUMMYFUNCTION("""COMPUTED_VALUE"""),924.1)</f>
        <v>924.1</v>
      </c>
      <c r="M430" s="2">
        <f>IFERROR(__xludf.DUMMYFUNCTION("""COMPUTED_VALUE"""),45917.66666666667)</f>
        <v>45917.66667</v>
      </c>
      <c r="N430" s="1">
        <f>IFERROR(__xludf.DUMMYFUNCTION("""COMPUTED_VALUE"""),8165663.0)</f>
        <v>8165663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IFERROR(__xludf.DUMMYFUNCTION("""COMPUTED_VALUE"""),923.17)</f>
        <v>923.17</v>
      </c>
      <c r="D431" s="2">
        <f>IFERROR(__xludf.DUMMYFUNCTION("""COMPUTED_VALUE"""),45918.66666666667)</f>
        <v>45918.66667</v>
      </c>
      <c r="E431" s="1">
        <f>IFERROR(__xludf.DUMMYFUNCTION("""COMPUTED_VALUE"""),931.49)</f>
        <v>931.49</v>
      </c>
      <c r="G431" s="2">
        <f>IFERROR(__xludf.DUMMYFUNCTION("""COMPUTED_VALUE"""),45918.66666666667)</f>
        <v>45918.66667</v>
      </c>
      <c r="H431" s="1">
        <f>IFERROR(__xludf.DUMMYFUNCTION("""COMPUTED_VALUE"""),919.31)</f>
        <v>919.31</v>
      </c>
      <c r="J431" s="2">
        <f>IFERROR(__xludf.DUMMYFUNCTION("""COMPUTED_VALUE"""),45918.66666666667)</f>
        <v>45918.66667</v>
      </c>
      <c r="K431" s="1">
        <f>IFERROR(__xludf.DUMMYFUNCTION("""COMPUTED_VALUE"""),920.64)</f>
        <v>920.64</v>
      </c>
      <c r="M431" s="2">
        <f>IFERROR(__xludf.DUMMYFUNCTION("""COMPUTED_VALUE"""),45918.66666666667)</f>
        <v>45918.66667</v>
      </c>
      <c r="N431" s="1">
        <f>IFERROR(__xludf.DUMMYFUNCTION("""COMPUTED_VALUE"""),6220783.0)</f>
        <v>6220783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IFERROR(__xludf.DUMMYFUNCTION("""COMPUTED_VALUE"""),920.64)</f>
        <v>920.64</v>
      </c>
      <c r="D432" s="2">
        <f>IFERROR(__xludf.DUMMYFUNCTION("""COMPUTED_VALUE"""),45919.66666666667)</f>
        <v>45919.66667</v>
      </c>
      <c r="E432" s="1">
        <f>IFERROR(__xludf.DUMMYFUNCTION("""COMPUTED_VALUE"""),924.17)</f>
        <v>924.17</v>
      </c>
      <c r="G432" s="2">
        <f>IFERROR(__xludf.DUMMYFUNCTION("""COMPUTED_VALUE"""),45919.66666666667)</f>
        <v>45919.66667</v>
      </c>
      <c r="H432" s="1">
        <f>IFERROR(__xludf.DUMMYFUNCTION("""COMPUTED_VALUE"""),911.74)</f>
        <v>911.74</v>
      </c>
      <c r="J432" s="2">
        <f>IFERROR(__xludf.DUMMYFUNCTION("""COMPUTED_VALUE"""),45919.66666666667)</f>
        <v>45919.66667</v>
      </c>
      <c r="K432" s="1">
        <f>IFERROR(__xludf.DUMMYFUNCTION("""COMPUTED_VALUE"""),921.11)</f>
        <v>921.11</v>
      </c>
      <c r="M432" s="2">
        <f>IFERROR(__xludf.DUMMYFUNCTION("""COMPUTED_VALUE"""),45919.66666666667)</f>
        <v>45919.66667</v>
      </c>
      <c r="N432" s="1">
        <f>IFERROR(__xludf.DUMMYFUNCTION("""COMPUTED_VALUE"""),1.7485045E7)</f>
        <v>17485045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IFERROR(__xludf.DUMMYFUNCTION("""COMPUTED_VALUE"""),919.43)</f>
        <v>919.43</v>
      </c>
      <c r="D433" s="2">
        <f>IFERROR(__xludf.DUMMYFUNCTION("""COMPUTED_VALUE"""),45922.66666666667)</f>
        <v>45922.66667</v>
      </c>
      <c r="E433" s="1">
        <f>IFERROR(__xludf.DUMMYFUNCTION("""COMPUTED_VALUE"""),919.81)</f>
        <v>919.81</v>
      </c>
      <c r="G433" s="2">
        <f>IFERROR(__xludf.DUMMYFUNCTION("""COMPUTED_VALUE"""),45922.66666666667)</f>
        <v>45922.66667</v>
      </c>
      <c r="H433" s="1">
        <f>IFERROR(__xludf.DUMMYFUNCTION("""COMPUTED_VALUE"""),910.18)</f>
        <v>910.18</v>
      </c>
      <c r="J433" s="2">
        <f>IFERROR(__xludf.DUMMYFUNCTION("""COMPUTED_VALUE"""),45922.66666666667)</f>
        <v>45922.66667</v>
      </c>
      <c r="K433" s="1">
        <f>IFERROR(__xludf.DUMMYFUNCTION("""COMPUTED_VALUE"""),913.9)</f>
        <v>913.9</v>
      </c>
      <c r="M433" s="2">
        <f>IFERROR(__xludf.DUMMYFUNCTION("""COMPUTED_VALUE"""),45922.66666666667)</f>
        <v>45922.66667</v>
      </c>
      <c r="N433" s="1">
        <f>IFERROR(__xludf.DUMMYFUNCTION("""COMPUTED_VALUE"""),7266942.0)</f>
        <v>7266942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IFERROR(__xludf.DUMMYFUNCTION("""COMPUTED_VALUE"""),915.03)</f>
        <v>915.03</v>
      </c>
      <c r="D434" s="2">
        <f>IFERROR(__xludf.DUMMYFUNCTION("""COMPUTED_VALUE"""),45923.66666666667)</f>
        <v>45923.66667</v>
      </c>
      <c r="E434" s="1">
        <f>IFERROR(__xludf.DUMMYFUNCTION("""COMPUTED_VALUE"""),927.56)</f>
        <v>927.56</v>
      </c>
      <c r="G434" s="2">
        <f>IFERROR(__xludf.DUMMYFUNCTION("""COMPUTED_VALUE"""),45923.66666666667)</f>
        <v>45923.66667</v>
      </c>
      <c r="H434" s="1">
        <f>IFERROR(__xludf.DUMMYFUNCTION("""COMPUTED_VALUE"""),914.91)</f>
        <v>914.91</v>
      </c>
      <c r="J434" s="2">
        <f>IFERROR(__xludf.DUMMYFUNCTION("""COMPUTED_VALUE"""),45923.66666666667)</f>
        <v>45923.66667</v>
      </c>
      <c r="K434" s="1">
        <f>IFERROR(__xludf.DUMMYFUNCTION("""COMPUTED_VALUE"""),920.25)</f>
        <v>920.25</v>
      </c>
      <c r="M434" s="2">
        <f>IFERROR(__xludf.DUMMYFUNCTION("""COMPUTED_VALUE"""),45923.66666666667)</f>
        <v>45923.66667</v>
      </c>
      <c r="N434" s="1">
        <f>IFERROR(__xludf.DUMMYFUNCTION("""COMPUTED_VALUE"""),8486824.0)</f>
        <v>8486824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IFERROR(__xludf.DUMMYFUNCTION("""COMPUTED_VALUE"""),919.48)</f>
        <v>919.48</v>
      </c>
      <c r="D435" s="2">
        <f>IFERROR(__xludf.DUMMYFUNCTION("""COMPUTED_VALUE"""),45924.66666666667)</f>
        <v>45924.66667</v>
      </c>
      <c r="E435" s="1">
        <f>IFERROR(__xludf.DUMMYFUNCTION("""COMPUTED_VALUE"""),921.42)</f>
        <v>921.42</v>
      </c>
      <c r="G435" s="2">
        <f>IFERROR(__xludf.DUMMYFUNCTION("""COMPUTED_VALUE"""),45924.66666666667)</f>
        <v>45924.66667</v>
      </c>
      <c r="H435" s="1">
        <f>IFERROR(__xludf.DUMMYFUNCTION("""COMPUTED_VALUE"""),913.94)</f>
        <v>913.94</v>
      </c>
      <c r="J435" s="2">
        <f>IFERROR(__xludf.DUMMYFUNCTION("""COMPUTED_VALUE"""),45924.66666666667)</f>
        <v>45924.66667</v>
      </c>
      <c r="K435" s="1">
        <f>IFERROR(__xludf.DUMMYFUNCTION("""COMPUTED_VALUE"""),914.5)</f>
        <v>914.5</v>
      </c>
      <c r="M435" s="2">
        <f>IFERROR(__xludf.DUMMYFUNCTION("""COMPUTED_VALUE"""),45924.66666666667)</f>
        <v>45924.66667</v>
      </c>
      <c r="N435" s="1">
        <f>IFERROR(__xludf.DUMMYFUNCTION("""COMPUTED_VALUE"""),7897309.0)</f>
        <v>7897309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IFERROR(__xludf.DUMMYFUNCTION("""COMPUTED_VALUE"""),914.81)</f>
        <v>914.81</v>
      </c>
      <c r="D436" s="2">
        <f>IFERROR(__xludf.DUMMYFUNCTION("""COMPUTED_VALUE"""),45925.66666666667)</f>
        <v>45925.66667</v>
      </c>
      <c r="E436" s="1">
        <f>IFERROR(__xludf.DUMMYFUNCTION("""COMPUTED_VALUE"""),914.81)</f>
        <v>914.81</v>
      </c>
      <c r="G436" s="2">
        <f>IFERROR(__xludf.DUMMYFUNCTION("""COMPUTED_VALUE"""),45925.66666666667)</f>
        <v>45925.66667</v>
      </c>
      <c r="H436" s="1">
        <f>IFERROR(__xludf.DUMMYFUNCTION("""COMPUTED_VALUE"""),905.22)</f>
        <v>905.22</v>
      </c>
      <c r="J436" s="2">
        <f>IFERROR(__xludf.DUMMYFUNCTION("""COMPUTED_VALUE"""),45925.66666666667)</f>
        <v>45925.66667</v>
      </c>
      <c r="K436" s="1">
        <f>IFERROR(__xludf.DUMMYFUNCTION("""COMPUTED_VALUE"""),908.5)</f>
        <v>908.5</v>
      </c>
      <c r="M436" s="2">
        <f>IFERROR(__xludf.DUMMYFUNCTION("""COMPUTED_VALUE"""),45925.66666666667)</f>
        <v>45925.66667</v>
      </c>
      <c r="N436" s="1">
        <f>IFERROR(__xludf.DUMMYFUNCTION("""COMPUTED_VALUE"""),7018082.0)</f>
        <v>7018082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IFERROR(__xludf.DUMMYFUNCTION("""COMPUTED_VALUE"""),912.7)</f>
        <v>912.7</v>
      </c>
      <c r="D437" s="2">
        <f>IFERROR(__xludf.DUMMYFUNCTION("""COMPUTED_VALUE"""),45926.66666666667)</f>
        <v>45926.66667</v>
      </c>
      <c r="E437" s="1">
        <f>IFERROR(__xludf.DUMMYFUNCTION("""COMPUTED_VALUE"""),915.17)</f>
        <v>915.17</v>
      </c>
      <c r="G437" s="2">
        <f>IFERROR(__xludf.DUMMYFUNCTION("""COMPUTED_VALUE"""),45926.66666666667)</f>
        <v>45926.66667</v>
      </c>
      <c r="H437" s="1">
        <f>IFERROR(__xludf.DUMMYFUNCTION("""COMPUTED_VALUE"""),907.76)</f>
        <v>907.76</v>
      </c>
      <c r="J437" s="2">
        <f>IFERROR(__xludf.DUMMYFUNCTION("""COMPUTED_VALUE"""),45926.66666666667)</f>
        <v>45926.66667</v>
      </c>
      <c r="K437" s="1">
        <f>IFERROR(__xludf.DUMMYFUNCTION("""COMPUTED_VALUE"""),909.33)</f>
        <v>909.33</v>
      </c>
      <c r="M437" s="2">
        <f>IFERROR(__xludf.DUMMYFUNCTION("""COMPUTED_VALUE"""),45926.66666666667)</f>
        <v>45926.66667</v>
      </c>
      <c r="N437" s="1">
        <f>IFERROR(__xludf.DUMMYFUNCTION("""COMPUTED_VALUE"""),5647433.0)</f>
        <v>5647433</v>
      </c>
    </row>
  </sheetData>
  <drawing r:id="rId1"/>
</worksheet>
</file>