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IFERROR(__xludf.DUMMYFUNCTION("GOOGLEFINANCE(""DJUSIL"",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IFERROR(__xludf.DUMMYFUNCTION("GOOGLEFINANCE(""DJUSIL"",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IFERROR(__xludf.DUMMYFUNCTION("GOOGLEFINANCE(""DJUSIL"",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IFERROR(__xludf.DUMMYFUNCTION("GOOGLEFINANCE(""DJUSIL"",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IFERROR(__xludf.DUMMYFUNCTION("GOOGLEFINANCE(""DJUSIL"",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IFERROR(__xludf.DUMMYFUNCTION("""COMPUTED_VALUE"""),1058.67)</f>
        <v>1058.67</v>
      </c>
      <c r="D2" s="2">
        <f>IFERROR(__xludf.DUMMYFUNCTION("""COMPUTED_VALUE"""),45293.66666666667)</f>
        <v>45293.66667</v>
      </c>
      <c r="E2" s="1">
        <f>IFERROR(__xludf.DUMMYFUNCTION("""COMPUTED_VALUE"""),1073.97)</f>
        <v>1073.97</v>
      </c>
      <c r="G2" s="2">
        <f>IFERROR(__xludf.DUMMYFUNCTION("""COMPUTED_VALUE"""),45293.66666666667)</f>
        <v>45293.66667</v>
      </c>
      <c r="H2" s="1">
        <f>IFERROR(__xludf.DUMMYFUNCTION("""COMPUTED_VALUE"""),1057.76)</f>
        <v>1057.76</v>
      </c>
      <c r="J2" s="2">
        <f>IFERROR(__xludf.DUMMYFUNCTION("""COMPUTED_VALUE"""),45293.66666666667)</f>
        <v>45293.66667</v>
      </c>
      <c r="K2" s="1">
        <f>IFERROR(__xludf.DUMMYFUNCTION("""COMPUTED_VALUE"""),1070.91)</f>
        <v>1070.91</v>
      </c>
      <c r="M2" s="2">
        <f>IFERROR(__xludf.DUMMYFUNCTION("""COMPUTED_VALUE"""),45293.66666666667)</f>
        <v>45293.66667</v>
      </c>
      <c r="N2" s="1">
        <f>IFERROR(__xludf.DUMMYFUNCTION("""COMPUTED_VALUE"""),1.2314081E7)</f>
        <v>12314081</v>
      </c>
    </row>
    <row r="3">
      <c r="A3" s="2">
        <f>IFERROR(__xludf.DUMMYFUNCTION("""COMPUTED_VALUE"""),45294.66666666667)</f>
        <v>45294.66667</v>
      </c>
      <c r="B3" s="1">
        <f>IFERROR(__xludf.DUMMYFUNCTION("""COMPUTED_VALUE"""),1065.1)</f>
        <v>1065.1</v>
      </c>
      <c r="D3" s="2">
        <f>IFERROR(__xludf.DUMMYFUNCTION("""COMPUTED_VALUE"""),45294.66666666667)</f>
        <v>45294.66667</v>
      </c>
      <c r="E3" s="1">
        <f>IFERROR(__xludf.DUMMYFUNCTION("""COMPUTED_VALUE"""),1070.64)</f>
        <v>1070.64</v>
      </c>
      <c r="G3" s="2">
        <f>IFERROR(__xludf.DUMMYFUNCTION("""COMPUTED_VALUE"""),45294.66666666667)</f>
        <v>45294.66667</v>
      </c>
      <c r="H3" s="1">
        <f>IFERROR(__xludf.DUMMYFUNCTION("""COMPUTED_VALUE"""),1060.89)</f>
        <v>1060.89</v>
      </c>
      <c r="J3" s="2">
        <f>IFERROR(__xludf.DUMMYFUNCTION("""COMPUTED_VALUE"""),45294.66666666667)</f>
        <v>45294.66667</v>
      </c>
      <c r="K3" s="1">
        <f>IFERROR(__xludf.DUMMYFUNCTION("""COMPUTED_VALUE"""),1063.69)</f>
        <v>1063.69</v>
      </c>
      <c r="M3" s="2">
        <f>IFERROR(__xludf.DUMMYFUNCTION("""COMPUTED_VALUE"""),45294.66666666667)</f>
        <v>45294.66667</v>
      </c>
      <c r="N3" s="1">
        <f>IFERROR(__xludf.DUMMYFUNCTION("""COMPUTED_VALUE"""),1.496304E7)</f>
        <v>14963040</v>
      </c>
    </row>
    <row r="4">
      <c r="A4" s="2">
        <f>IFERROR(__xludf.DUMMYFUNCTION("""COMPUTED_VALUE"""),45295.66666666667)</f>
        <v>45295.66667</v>
      </c>
      <c r="B4" s="1">
        <f>IFERROR(__xludf.DUMMYFUNCTION("""COMPUTED_VALUE"""),1063.54)</f>
        <v>1063.54</v>
      </c>
      <c r="D4" s="2">
        <f>IFERROR(__xludf.DUMMYFUNCTION("""COMPUTED_VALUE"""),45295.66666666667)</f>
        <v>45295.66667</v>
      </c>
      <c r="E4" s="1">
        <f>IFERROR(__xludf.DUMMYFUNCTION("""COMPUTED_VALUE"""),1076.05)</f>
        <v>1076.05</v>
      </c>
      <c r="G4" s="2">
        <f>IFERROR(__xludf.DUMMYFUNCTION("""COMPUTED_VALUE"""),45295.66666666667)</f>
        <v>45295.66667</v>
      </c>
      <c r="H4" s="1">
        <f>IFERROR(__xludf.DUMMYFUNCTION("""COMPUTED_VALUE"""),1062.85)</f>
        <v>1062.85</v>
      </c>
      <c r="J4" s="2">
        <f>IFERROR(__xludf.DUMMYFUNCTION("""COMPUTED_VALUE"""),45295.66666666667)</f>
        <v>45295.66667</v>
      </c>
      <c r="K4" s="1">
        <f>IFERROR(__xludf.DUMMYFUNCTION("""COMPUTED_VALUE"""),1064.56)</f>
        <v>1064.56</v>
      </c>
      <c r="M4" s="2">
        <f>IFERROR(__xludf.DUMMYFUNCTION("""COMPUTED_VALUE"""),45295.66666666667)</f>
        <v>45295.66667</v>
      </c>
      <c r="N4" s="1">
        <f>IFERROR(__xludf.DUMMYFUNCTION("""COMPUTED_VALUE"""),1.3329646E7)</f>
        <v>13329646</v>
      </c>
    </row>
    <row r="5">
      <c r="A5" s="2">
        <f>IFERROR(__xludf.DUMMYFUNCTION("""COMPUTED_VALUE"""),45296.66666666667)</f>
        <v>45296.66667</v>
      </c>
      <c r="B5" s="1">
        <f>IFERROR(__xludf.DUMMYFUNCTION("""COMPUTED_VALUE"""),1065.05)</f>
        <v>1065.05</v>
      </c>
      <c r="D5" s="2">
        <f>IFERROR(__xludf.DUMMYFUNCTION("""COMPUTED_VALUE"""),45296.66666666667)</f>
        <v>45296.66667</v>
      </c>
      <c r="E5" s="1">
        <f>IFERROR(__xludf.DUMMYFUNCTION("""COMPUTED_VALUE"""),1078.71)</f>
        <v>1078.71</v>
      </c>
      <c r="G5" s="2">
        <f>IFERROR(__xludf.DUMMYFUNCTION("""COMPUTED_VALUE"""),45296.66666666667)</f>
        <v>45296.66667</v>
      </c>
      <c r="H5" s="1">
        <f>IFERROR(__xludf.DUMMYFUNCTION("""COMPUTED_VALUE"""),1063.67)</f>
        <v>1063.67</v>
      </c>
      <c r="J5" s="2">
        <f>IFERROR(__xludf.DUMMYFUNCTION("""COMPUTED_VALUE"""),45296.66666666667)</f>
        <v>45296.66667</v>
      </c>
      <c r="K5" s="1">
        <f>IFERROR(__xludf.DUMMYFUNCTION("""COMPUTED_VALUE"""),1077.62)</f>
        <v>1077.62</v>
      </c>
      <c r="M5" s="2">
        <f>IFERROR(__xludf.DUMMYFUNCTION("""COMPUTED_VALUE"""),45296.66666666667)</f>
        <v>45296.66667</v>
      </c>
      <c r="N5" s="1">
        <f>IFERROR(__xludf.DUMMYFUNCTION("""COMPUTED_VALUE"""),1.6659182E7)</f>
        <v>16659182</v>
      </c>
    </row>
    <row r="6">
      <c r="A6" s="2">
        <f>IFERROR(__xludf.DUMMYFUNCTION("""COMPUTED_VALUE"""),45299.66666666667)</f>
        <v>45299.66667</v>
      </c>
      <c r="B6" s="1">
        <f>IFERROR(__xludf.DUMMYFUNCTION("""COMPUTED_VALUE"""),1076.52)</f>
        <v>1076.52</v>
      </c>
      <c r="D6" s="2">
        <f>IFERROR(__xludf.DUMMYFUNCTION("""COMPUTED_VALUE"""),45299.66666666667)</f>
        <v>45299.66667</v>
      </c>
      <c r="E6" s="1">
        <f>IFERROR(__xludf.DUMMYFUNCTION("""COMPUTED_VALUE"""),1081.54)</f>
        <v>1081.54</v>
      </c>
      <c r="G6" s="2">
        <f>IFERROR(__xludf.DUMMYFUNCTION("""COMPUTED_VALUE"""),45299.66666666667)</f>
        <v>45299.66667</v>
      </c>
      <c r="H6" s="1">
        <f>IFERROR(__xludf.DUMMYFUNCTION("""COMPUTED_VALUE"""),1070.08)</f>
        <v>1070.08</v>
      </c>
      <c r="J6" s="2">
        <f>IFERROR(__xludf.DUMMYFUNCTION("""COMPUTED_VALUE"""),45299.66666666667)</f>
        <v>45299.66667</v>
      </c>
      <c r="K6" s="1">
        <f>IFERROR(__xludf.DUMMYFUNCTION("""COMPUTED_VALUE"""),1081.06)</f>
        <v>1081.06</v>
      </c>
      <c r="M6" s="2">
        <f>IFERROR(__xludf.DUMMYFUNCTION("""COMPUTED_VALUE"""),45299.66666666667)</f>
        <v>45299.66667</v>
      </c>
      <c r="N6" s="1">
        <f>IFERROR(__xludf.DUMMYFUNCTION("""COMPUTED_VALUE"""),1.3031514E7)</f>
        <v>13031514</v>
      </c>
    </row>
    <row r="7">
      <c r="A7" s="2">
        <f>IFERROR(__xludf.DUMMYFUNCTION("""COMPUTED_VALUE"""),45300.66666666667)</f>
        <v>45300.66667</v>
      </c>
      <c r="B7" s="1">
        <f>IFERROR(__xludf.DUMMYFUNCTION("""COMPUTED_VALUE"""),1073.79)</f>
        <v>1073.79</v>
      </c>
      <c r="D7" s="2">
        <f>IFERROR(__xludf.DUMMYFUNCTION("""COMPUTED_VALUE"""),45300.66666666667)</f>
        <v>45300.66667</v>
      </c>
      <c r="E7" s="1">
        <f>IFERROR(__xludf.DUMMYFUNCTION("""COMPUTED_VALUE"""),1073.79)</f>
        <v>1073.79</v>
      </c>
      <c r="G7" s="2">
        <f>IFERROR(__xludf.DUMMYFUNCTION("""COMPUTED_VALUE"""),45300.66666666667)</f>
        <v>45300.66667</v>
      </c>
      <c r="H7" s="1">
        <f>IFERROR(__xludf.DUMMYFUNCTION("""COMPUTED_VALUE"""),1058.31)</f>
        <v>1058.31</v>
      </c>
      <c r="J7" s="2">
        <f>IFERROR(__xludf.DUMMYFUNCTION("""COMPUTED_VALUE"""),45300.66666666667)</f>
        <v>45300.66667</v>
      </c>
      <c r="K7" s="1">
        <f>IFERROR(__xludf.DUMMYFUNCTION("""COMPUTED_VALUE"""),1063.49)</f>
        <v>1063.49</v>
      </c>
      <c r="M7" s="2">
        <f>IFERROR(__xludf.DUMMYFUNCTION("""COMPUTED_VALUE"""),45300.66666666667)</f>
        <v>45300.66667</v>
      </c>
      <c r="N7" s="1">
        <f>IFERROR(__xludf.DUMMYFUNCTION("""COMPUTED_VALUE"""),1.4208017E7)</f>
        <v>14208017</v>
      </c>
    </row>
    <row r="8">
      <c r="A8" s="2">
        <f>IFERROR(__xludf.DUMMYFUNCTION("""COMPUTED_VALUE"""),45301.66666666667)</f>
        <v>45301.66667</v>
      </c>
      <c r="B8" s="1">
        <f>IFERROR(__xludf.DUMMYFUNCTION("""COMPUTED_VALUE"""),1065.65)</f>
        <v>1065.65</v>
      </c>
      <c r="D8" s="2">
        <f>IFERROR(__xludf.DUMMYFUNCTION("""COMPUTED_VALUE"""),45301.66666666667)</f>
        <v>45301.66667</v>
      </c>
      <c r="E8" s="1">
        <f>IFERROR(__xludf.DUMMYFUNCTION("""COMPUTED_VALUE"""),1074.73)</f>
        <v>1074.73</v>
      </c>
      <c r="G8" s="2">
        <f>IFERROR(__xludf.DUMMYFUNCTION("""COMPUTED_VALUE"""),45301.66666666667)</f>
        <v>45301.66667</v>
      </c>
      <c r="H8" s="1">
        <f>IFERROR(__xludf.DUMMYFUNCTION("""COMPUTED_VALUE"""),1063.06)</f>
        <v>1063.06</v>
      </c>
      <c r="J8" s="2">
        <f>IFERROR(__xludf.DUMMYFUNCTION("""COMPUTED_VALUE"""),45301.66666666667)</f>
        <v>45301.66667</v>
      </c>
      <c r="K8" s="1">
        <f>IFERROR(__xludf.DUMMYFUNCTION("""COMPUTED_VALUE"""),1074.34)</f>
        <v>1074.34</v>
      </c>
      <c r="M8" s="2">
        <f>IFERROR(__xludf.DUMMYFUNCTION("""COMPUTED_VALUE"""),45301.66666666667)</f>
        <v>45301.66667</v>
      </c>
      <c r="N8" s="1">
        <f>IFERROR(__xludf.DUMMYFUNCTION("""COMPUTED_VALUE"""),1.1184235E7)</f>
        <v>11184235</v>
      </c>
    </row>
    <row r="9">
      <c r="A9" s="2">
        <f>IFERROR(__xludf.DUMMYFUNCTION("""COMPUTED_VALUE"""),45302.66666666667)</f>
        <v>45302.66667</v>
      </c>
      <c r="B9" s="1">
        <f>IFERROR(__xludf.DUMMYFUNCTION("""COMPUTED_VALUE"""),1071.9)</f>
        <v>1071.9</v>
      </c>
      <c r="D9" s="2">
        <f>IFERROR(__xludf.DUMMYFUNCTION("""COMPUTED_VALUE"""),45302.66666666667)</f>
        <v>45302.66667</v>
      </c>
      <c r="E9" s="1">
        <f>IFERROR(__xludf.DUMMYFUNCTION("""COMPUTED_VALUE"""),1074.21)</f>
        <v>1074.21</v>
      </c>
      <c r="G9" s="2">
        <f>IFERROR(__xludf.DUMMYFUNCTION("""COMPUTED_VALUE"""),45302.66666666667)</f>
        <v>45302.66667</v>
      </c>
      <c r="H9" s="1">
        <f>IFERROR(__xludf.DUMMYFUNCTION("""COMPUTED_VALUE"""),1063.57)</f>
        <v>1063.57</v>
      </c>
      <c r="J9" s="2">
        <f>IFERROR(__xludf.DUMMYFUNCTION("""COMPUTED_VALUE"""),45302.66666666667)</f>
        <v>45302.66667</v>
      </c>
      <c r="K9" s="1">
        <f>IFERROR(__xludf.DUMMYFUNCTION("""COMPUTED_VALUE"""),1073.1)</f>
        <v>1073.1</v>
      </c>
      <c r="M9" s="2">
        <f>IFERROR(__xludf.DUMMYFUNCTION("""COMPUTED_VALUE"""),45302.66666666667)</f>
        <v>45302.66667</v>
      </c>
      <c r="N9" s="1">
        <f>IFERROR(__xludf.DUMMYFUNCTION("""COMPUTED_VALUE"""),1.1395853E7)</f>
        <v>11395853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IFERROR(__xludf.DUMMYFUNCTION("""COMPUTED_VALUE"""),1078.77)</f>
        <v>1078.77</v>
      </c>
      <c r="D10" s="2">
        <f>IFERROR(__xludf.DUMMYFUNCTION("""COMPUTED_VALUE"""),45303.66666666667)</f>
        <v>45303.66667</v>
      </c>
      <c r="E10" s="1">
        <f>IFERROR(__xludf.DUMMYFUNCTION("""COMPUTED_VALUE"""),1081.1)</f>
        <v>1081.1</v>
      </c>
      <c r="G10" s="2">
        <f>IFERROR(__xludf.DUMMYFUNCTION("""COMPUTED_VALUE"""),45303.66666666667)</f>
        <v>45303.66667</v>
      </c>
      <c r="H10" s="1">
        <f>IFERROR(__xludf.DUMMYFUNCTION("""COMPUTED_VALUE"""),1067.41)</f>
        <v>1067.41</v>
      </c>
      <c r="J10" s="2">
        <f>IFERROR(__xludf.DUMMYFUNCTION("""COMPUTED_VALUE"""),45303.66666666667)</f>
        <v>45303.66667</v>
      </c>
      <c r="K10" s="1">
        <f>IFERROR(__xludf.DUMMYFUNCTION("""COMPUTED_VALUE"""),1071.9)</f>
        <v>1071.9</v>
      </c>
      <c r="M10" s="2">
        <f>IFERROR(__xludf.DUMMYFUNCTION("""COMPUTED_VALUE"""),45303.66666666667)</f>
        <v>45303.66667</v>
      </c>
      <c r="N10" s="1">
        <f>IFERROR(__xludf.DUMMYFUNCTION("""COMPUTED_VALUE"""),9521579.0)</f>
        <v>9521579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IFERROR(__xludf.DUMMYFUNCTION("""COMPUTED_VALUE"""),1065.66)</f>
        <v>1065.66</v>
      </c>
      <c r="D11" s="2">
        <f>IFERROR(__xludf.DUMMYFUNCTION("""COMPUTED_VALUE"""),45307.66666666667)</f>
        <v>45307.66667</v>
      </c>
      <c r="E11" s="1">
        <f>IFERROR(__xludf.DUMMYFUNCTION("""COMPUTED_VALUE"""),1066.44)</f>
        <v>1066.44</v>
      </c>
      <c r="G11" s="2">
        <f>IFERROR(__xludf.DUMMYFUNCTION("""COMPUTED_VALUE"""),45307.66666666667)</f>
        <v>45307.66667</v>
      </c>
      <c r="H11" s="1">
        <f>IFERROR(__xludf.DUMMYFUNCTION("""COMPUTED_VALUE"""),1058.99)</f>
        <v>1058.99</v>
      </c>
      <c r="J11" s="2">
        <f>IFERROR(__xludf.DUMMYFUNCTION("""COMPUTED_VALUE"""),45307.66666666667)</f>
        <v>45307.66667</v>
      </c>
      <c r="K11" s="1">
        <f>IFERROR(__xludf.DUMMYFUNCTION("""COMPUTED_VALUE"""),1064.97)</f>
        <v>1064.97</v>
      </c>
      <c r="M11" s="2">
        <f>IFERROR(__xludf.DUMMYFUNCTION("""COMPUTED_VALUE"""),45307.66666666667)</f>
        <v>45307.66667</v>
      </c>
      <c r="N11" s="1">
        <f>IFERROR(__xludf.DUMMYFUNCTION("""COMPUTED_VALUE"""),1.1389175E7)</f>
        <v>11389175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IFERROR(__xludf.DUMMYFUNCTION("""COMPUTED_VALUE"""),1057.17)</f>
        <v>1057.17</v>
      </c>
      <c r="D12" s="2">
        <f>IFERROR(__xludf.DUMMYFUNCTION("""COMPUTED_VALUE"""),45308.66666666667)</f>
        <v>45308.66667</v>
      </c>
      <c r="E12" s="1">
        <f>IFERROR(__xludf.DUMMYFUNCTION("""COMPUTED_VALUE"""),1072.05)</f>
        <v>1072.05</v>
      </c>
      <c r="G12" s="2">
        <f>IFERROR(__xludf.DUMMYFUNCTION("""COMPUTED_VALUE"""),45308.66666666667)</f>
        <v>45308.66667</v>
      </c>
      <c r="H12" s="1">
        <f>IFERROR(__xludf.DUMMYFUNCTION("""COMPUTED_VALUE"""),1056.14)</f>
        <v>1056.14</v>
      </c>
      <c r="J12" s="2">
        <f>IFERROR(__xludf.DUMMYFUNCTION("""COMPUTED_VALUE"""),45308.66666666667)</f>
        <v>45308.66667</v>
      </c>
      <c r="K12" s="1">
        <f>IFERROR(__xludf.DUMMYFUNCTION("""COMPUTED_VALUE"""),1060.48)</f>
        <v>1060.48</v>
      </c>
      <c r="M12" s="2">
        <f>IFERROR(__xludf.DUMMYFUNCTION("""COMPUTED_VALUE"""),45308.66666666667)</f>
        <v>45308.66667</v>
      </c>
      <c r="N12" s="1">
        <f>IFERROR(__xludf.DUMMYFUNCTION("""COMPUTED_VALUE"""),1.0446453E7)</f>
        <v>10446453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IFERROR(__xludf.DUMMYFUNCTION("""COMPUTED_VALUE"""),1059.34)</f>
        <v>1059.34</v>
      </c>
      <c r="D13" s="2">
        <f>IFERROR(__xludf.DUMMYFUNCTION("""COMPUTED_VALUE"""),45309.66666666667)</f>
        <v>45309.66667</v>
      </c>
      <c r="E13" s="1">
        <f>IFERROR(__xludf.DUMMYFUNCTION("""COMPUTED_VALUE"""),1067.49)</f>
        <v>1067.49</v>
      </c>
      <c r="G13" s="2">
        <f>IFERROR(__xludf.DUMMYFUNCTION("""COMPUTED_VALUE"""),45309.66666666667)</f>
        <v>45309.66667</v>
      </c>
      <c r="H13" s="1">
        <f>IFERROR(__xludf.DUMMYFUNCTION("""COMPUTED_VALUE"""),1055.52)</f>
        <v>1055.52</v>
      </c>
      <c r="J13" s="2">
        <f>IFERROR(__xludf.DUMMYFUNCTION("""COMPUTED_VALUE"""),45309.66666666667)</f>
        <v>45309.66667</v>
      </c>
      <c r="K13" s="1">
        <f>IFERROR(__xludf.DUMMYFUNCTION("""COMPUTED_VALUE"""),1065.85)</f>
        <v>1065.85</v>
      </c>
      <c r="M13" s="2">
        <f>IFERROR(__xludf.DUMMYFUNCTION("""COMPUTED_VALUE"""),45309.66666666667)</f>
        <v>45309.66667</v>
      </c>
      <c r="N13" s="1">
        <f>IFERROR(__xludf.DUMMYFUNCTION("""COMPUTED_VALUE"""),1.1219542E7)</f>
        <v>11219542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IFERROR(__xludf.DUMMYFUNCTION("""COMPUTED_VALUE"""),1072.11)</f>
        <v>1072.11</v>
      </c>
      <c r="D14" s="2">
        <f>IFERROR(__xludf.DUMMYFUNCTION("""COMPUTED_VALUE"""),45310.66666666667)</f>
        <v>45310.66667</v>
      </c>
      <c r="E14" s="1">
        <f>IFERROR(__xludf.DUMMYFUNCTION("""COMPUTED_VALUE"""),1081.4)</f>
        <v>1081.4</v>
      </c>
      <c r="G14" s="2">
        <f>IFERROR(__xludf.DUMMYFUNCTION("""COMPUTED_VALUE"""),45310.66666666667)</f>
        <v>45310.66667</v>
      </c>
      <c r="H14" s="1">
        <f>IFERROR(__xludf.DUMMYFUNCTION("""COMPUTED_VALUE"""),1064.83)</f>
        <v>1064.83</v>
      </c>
      <c r="J14" s="2">
        <f>IFERROR(__xludf.DUMMYFUNCTION("""COMPUTED_VALUE"""),45310.66666666667)</f>
        <v>45310.66667</v>
      </c>
      <c r="K14" s="1">
        <f>IFERROR(__xludf.DUMMYFUNCTION("""COMPUTED_VALUE"""),1080.28)</f>
        <v>1080.28</v>
      </c>
      <c r="M14" s="2">
        <f>IFERROR(__xludf.DUMMYFUNCTION("""COMPUTED_VALUE"""),45310.66666666667)</f>
        <v>45310.66667</v>
      </c>
      <c r="N14" s="1">
        <f>IFERROR(__xludf.DUMMYFUNCTION("""COMPUTED_VALUE"""),1.2559138E7)</f>
        <v>12559138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IFERROR(__xludf.DUMMYFUNCTION("""COMPUTED_VALUE"""),1083.36)</f>
        <v>1083.36</v>
      </c>
      <c r="D15" s="2">
        <f>IFERROR(__xludf.DUMMYFUNCTION("""COMPUTED_VALUE"""),45313.66666666667)</f>
        <v>45313.66667</v>
      </c>
      <c r="E15" s="1">
        <f>IFERROR(__xludf.DUMMYFUNCTION("""COMPUTED_VALUE"""),1094.36)</f>
        <v>1094.36</v>
      </c>
      <c r="G15" s="2">
        <f>IFERROR(__xludf.DUMMYFUNCTION("""COMPUTED_VALUE"""),45313.66666666667)</f>
        <v>45313.66667</v>
      </c>
      <c r="H15" s="1">
        <f>IFERROR(__xludf.DUMMYFUNCTION("""COMPUTED_VALUE"""),1083.36)</f>
        <v>1083.36</v>
      </c>
      <c r="J15" s="2">
        <f>IFERROR(__xludf.DUMMYFUNCTION("""COMPUTED_VALUE"""),45313.66666666667)</f>
        <v>45313.66667</v>
      </c>
      <c r="K15" s="1">
        <f>IFERROR(__xludf.DUMMYFUNCTION("""COMPUTED_VALUE"""),1089.07)</f>
        <v>1089.07</v>
      </c>
      <c r="M15" s="2">
        <f>IFERROR(__xludf.DUMMYFUNCTION("""COMPUTED_VALUE"""),45313.66666666667)</f>
        <v>45313.66667</v>
      </c>
      <c r="N15" s="1">
        <f>IFERROR(__xludf.DUMMYFUNCTION("""COMPUTED_VALUE"""),1.3154087E7)</f>
        <v>13154087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IFERROR(__xludf.DUMMYFUNCTION("""COMPUTED_VALUE"""),1088.11)</f>
        <v>1088.11</v>
      </c>
      <c r="D16" s="2">
        <f>IFERROR(__xludf.DUMMYFUNCTION("""COMPUTED_VALUE"""),45314.66666666667)</f>
        <v>45314.66667</v>
      </c>
      <c r="E16" s="1">
        <f>IFERROR(__xludf.DUMMYFUNCTION("""COMPUTED_VALUE"""),1095.03)</f>
        <v>1095.03</v>
      </c>
      <c r="G16" s="2">
        <f>IFERROR(__xludf.DUMMYFUNCTION("""COMPUTED_VALUE"""),45314.66666666667)</f>
        <v>45314.66667</v>
      </c>
      <c r="H16" s="1">
        <f>IFERROR(__xludf.DUMMYFUNCTION("""COMPUTED_VALUE"""),1085.43)</f>
        <v>1085.43</v>
      </c>
      <c r="J16" s="2">
        <f>IFERROR(__xludf.DUMMYFUNCTION("""COMPUTED_VALUE"""),45314.66666666667)</f>
        <v>45314.66667</v>
      </c>
      <c r="K16" s="1">
        <f>IFERROR(__xludf.DUMMYFUNCTION("""COMPUTED_VALUE"""),1088.53)</f>
        <v>1088.53</v>
      </c>
      <c r="M16" s="2">
        <f>IFERROR(__xludf.DUMMYFUNCTION("""COMPUTED_VALUE"""),45314.66666666667)</f>
        <v>45314.66667</v>
      </c>
      <c r="N16" s="1">
        <f>IFERROR(__xludf.DUMMYFUNCTION("""COMPUTED_VALUE"""),9268001.0)</f>
        <v>9268001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IFERROR(__xludf.DUMMYFUNCTION("""COMPUTED_VALUE"""),1094.99)</f>
        <v>1094.99</v>
      </c>
      <c r="D17" s="2">
        <f>IFERROR(__xludf.DUMMYFUNCTION("""COMPUTED_VALUE"""),45315.66666666667)</f>
        <v>45315.66667</v>
      </c>
      <c r="E17" s="1">
        <f>IFERROR(__xludf.DUMMYFUNCTION("""COMPUTED_VALUE"""),1099.43)</f>
        <v>1099.43</v>
      </c>
      <c r="G17" s="2">
        <f>IFERROR(__xludf.DUMMYFUNCTION("""COMPUTED_VALUE"""),45315.66666666667)</f>
        <v>45315.66667</v>
      </c>
      <c r="H17" s="1">
        <f>IFERROR(__xludf.DUMMYFUNCTION("""COMPUTED_VALUE"""),1090.75)</f>
        <v>1090.75</v>
      </c>
      <c r="J17" s="2">
        <f>IFERROR(__xludf.DUMMYFUNCTION("""COMPUTED_VALUE"""),45315.66666666667)</f>
        <v>45315.66667</v>
      </c>
      <c r="K17" s="1">
        <f>IFERROR(__xludf.DUMMYFUNCTION("""COMPUTED_VALUE"""),1092.45)</f>
        <v>1092.45</v>
      </c>
      <c r="M17" s="2">
        <f>IFERROR(__xludf.DUMMYFUNCTION("""COMPUTED_VALUE"""),45315.66666666667)</f>
        <v>45315.66667</v>
      </c>
      <c r="N17" s="1">
        <f>IFERROR(__xludf.DUMMYFUNCTION("""COMPUTED_VALUE"""),1.1366331E7)</f>
        <v>11366331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IFERROR(__xludf.DUMMYFUNCTION("""COMPUTED_VALUE"""),1096.22)</f>
        <v>1096.22</v>
      </c>
      <c r="D18" s="2">
        <f>IFERROR(__xludf.DUMMYFUNCTION("""COMPUTED_VALUE"""),45316.66666666667)</f>
        <v>45316.66667</v>
      </c>
      <c r="E18" s="1">
        <f>IFERROR(__xludf.DUMMYFUNCTION("""COMPUTED_VALUE"""),1099.85)</f>
        <v>1099.85</v>
      </c>
      <c r="G18" s="2">
        <f>IFERROR(__xludf.DUMMYFUNCTION("""COMPUTED_VALUE"""),45316.66666666667)</f>
        <v>45316.66667</v>
      </c>
      <c r="H18" s="1">
        <f>IFERROR(__xludf.DUMMYFUNCTION("""COMPUTED_VALUE"""),1090.71)</f>
        <v>1090.71</v>
      </c>
      <c r="J18" s="2">
        <f>IFERROR(__xludf.DUMMYFUNCTION("""COMPUTED_VALUE"""),45316.66666666667)</f>
        <v>45316.66667</v>
      </c>
      <c r="K18" s="1">
        <f>IFERROR(__xludf.DUMMYFUNCTION("""COMPUTED_VALUE"""),1099.3)</f>
        <v>1099.3</v>
      </c>
      <c r="M18" s="2">
        <f>IFERROR(__xludf.DUMMYFUNCTION("""COMPUTED_VALUE"""),45316.66666666667)</f>
        <v>45316.66667</v>
      </c>
      <c r="N18" s="1">
        <f>IFERROR(__xludf.DUMMYFUNCTION("""COMPUTED_VALUE"""),1.0605476E7)</f>
        <v>10605476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IFERROR(__xludf.DUMMYFUNCTION("""COMPUTED_VALUE"""),1099.76)</f>
        <v>1099.76</v>
      </c>
      <c r="D19" s="2">
        <f>IFERROR(__xludf.DUMMYFUNCTION("""COMPUTED_VALUE"""),45317.66666666667)</f>
        <v>45317.66667</v>
      </c>
      <c r="E19" s="1">
        <f>IFERROR(__xludf.DUMMYFUNCTION("""COMPUTED_VALUE"""),1105.11)</f>
        <v>1105.11</v>
      </c>
      <c r="G19" s="2">
        <f>IFERROR(__xludf.DUMMYFUNCTION("""COMPUTED_VALUE"""),45317.66666666667)</f>
        <v>45317.66667</v>
      </c>
      <c r="H19" s="1">
        <f>IFERROR(__xludf.DUMMYFUNCTION("""COMPUTED_VALUE"""),1099.76)</f>
        <v>1099.76</v>
      </c>
      <c r="J19" s="2">
        <f>IFERROR(__xludf.DUMMYFUNCTION("""COMPUTED_VALUE"""),45317.66666666667)</f>
        <v>45317.66667</v>
      </c>
      <c r="K19" s="1">
        <f>IFERROR(__xludf.DUMMYFUNCTION("""COMPUTED_VALUE"""),1104.53)</f>
        <v>1104.53</v>
      </c>
      <c r="M19" s="2">
        <f>IFERROR(__xludf.DUMMYFUNCTION("""COMPUTED_VALUE"""),45317.66666666667)</f>
        <v>45317.66667</v>
      </c>
      <c r="N19" s="1">
        <f>IFERROR(__xludf.DUMMYFUNCTION("""COMPUTED_VALUE"""),9697270.0)</f>
        <v>9697270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IFERROR(__xludf.DUMMYFUNCTION("""COMPUTED_VALUE"""),1100.58)</f>
        <v>1100.58</v>
      </c>
      <c r="D20" s="2">
        <f>IFERROR(__xludf.DUMMYFUNCTION("""COMPUTED_VALUE"""),45320.66666666667)</f>
        <v>45320.66667</v>
      </c>
      <c r="E20" s="1">
        <f>IFERROR(__xludf.DUMMYFUNCTION("""COMPUTED_VALUE"""),1102.5)</f>
        <v>1102.5</v>
      </c>
      <c r="G20" s="2">
        <f>IFERROR(__xludf.DUMMYFUNCTION("""COMPUTED_VALUE"""),45320.66666666667)</f>
        <v>45320.66667</v>
      </c>
      <c r="H20" s="1">
        <f>IFERROR(__xludf.DUMMYFUNCTION("""COMPUTED_VALUE"""),1090.61)</f>
        <v>1090.61</v>
      </c>
      <c r="J20" s="2">
        <f>IFERROR(__xludf.DUMMYFUNCTION("""COMPUTED_VALUE"""),45320.66666666667)</f>
        <v>45320.66667</v>
      </c>
      <c r="K20" s="1">
        <f>IFERROR(__xludf.DUMMYFUNCTION("""COMPUTED_VALUE"""),1098.49)</f>
        <v>1098.49</v>
      </c>
      <c r="M20" s="2">
        <f>IFERROR(__xludf.DUMMYFUNCTION("""COMPUTED_VALUE"""),45320.66666666667)</f>
        <v>45320.66667</v>
      </c>
      <c r="N20" s="1">
        <f>IFERROR(__xludf.DUMMYFUNCTION("""COMPUTED_VALUE"""),1.1417825E7)</f>
        <v>11417825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IFERROR(__xludf.DUMMYFUNCTION("""COMPUTED_VALUE"""),1095.33)</f>
        <v>1095.33</v>
      </c>
      <c r="D21" s="2">
        <f>IFERROR(__xludf.DUMMYFUNCTION("""COMPUTED_VALUE"""),45321.66666666667)</f>
        <v>45321.66667</v>
      </c>
      <c r="E21" s="1">
        <f>IFERROR(__xludf.DUMMYFUNCTION("""COMPUTED_VALUE"""),1109.71)</f>
        <v>1109.71</v>
      </c>
      <c r="G21" s="2">
        <f>IFERROR(__xludf.DUMMYFUNCTION("""COMPUTED_VALUE"""),45321.66666666667)</f>
        <v>45321.66667</v>
      </c>
      <c r="H21" s="1">
        <f>IFERROR(__xludf.DUMMYFUNCTION("""COMPUTED_VALUE"""),1095.28)</f>
        <v>1095.28</v>
      </c>
      <c r="J21" s="2">
        <f>IFERROR(__xludf.DUMMYFUNCTION("""COMPUTED_VALUE"""),45321.66666666667)</f>
        <v>45321.66667</v>
      </c>
      <c r="K21" s="1">
        <f>IFERROR(__xludf.DUMMYFUNCTION("""COMPUTED_VALUE"""),1109.24)</f>
        <v>1109.24</v>
      </c>
      <c r="M21" s="2">
        <f>IFERROR(__xludf.DUMMYFUNCTION("""COMPUTED_VALUE"""),45321.66666666667)</f>
        <v>45321.66667</v>
      </c>
      <c r="N21" s="1">
        <f>IFERROR(__xludf.DUMMYFUNCTION("""COMPUTED_VALUE"""),1.1999503E7)</f>
        <v>11999503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IFERROR(__xludf.DUMMYFUNCTION("""COMPUTED_VALUE"""),1112.09)</f>
        <v>1112.09</v>
      </c>
      <c r="D22" s="2">
        <f>IFERROR(__xludf.DUMMYFUNCTION("""COMPUTED_VALUE"""),45322.66666666667)</f>
        <v>45322.66667</v>
      </c>
      <c r="E22" s="1">
        <f>IFERROR(__xludf.DUMMYFUNCTION("""COMPUTED_VALUE"""),1114.14)</f>
        <v>1114.14</v>
      </c>
      <c r="G22" s="2">
        <f>IFERROR(__xludf.DUMMYFUNCTION("""COMPUTED_VALUE"""),45322.66666666667)</f>
        <v>45322.66667</v>
      </c>
      <c r="H22" s="1">
        <f>IFERROR(__xludf.DUMMYFUNCTION("""COMPUTED_VALUE"""),1090.81)</f>
        <v>1090.81</v>
      </c>
      <c r="J22" s="2">
        <f>IFERROR(__xludf.DUMMYFUNCTION("""COMPUTED_VALUE"""),45322.66666666667)</f>
        <v>45322.66667</v>
      </c>
      <c r="K22" s="1">
        <f>IFERROR(__xludf.DUMMYFUNCTION("""COMPUTED_VALUE"""),1091.15)</f>
        <v>1091.15</v>
      </c>
      <c r="M22" s="2">
        <f>IFERROR(__xludf.DUMMYFUNCTION("""COMPUTED_VALUE"""),45322.66666666667)</f>
        <v>45322.66667</v>
      </c>
      <c r="N22" s="1">
        <f>IFERROR(__xludf.DUMMYFUNCTION("""COMPUTED_VALUE"""),2.0518817E7)</f>
        <v>20518817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IFERROR(__xludf.DUMMYFUNCTION("""COMPUTED_VALUE"""),1054.55)</f>
        <v>1054.55</v>
      </c>
      <c r="D23" s="2">
        <f>IFERROR(__xludf.DUMMYFUNCTION("""COMPUTED_VALUE"""),45323.66666666667)</f>
        <v>45323.66667</v>
      </c>
      <c r="E23" s="1">
        <f>IFERROR(__xludf.DUMMYFUNCTION("""COMPUTED_VALUE"""),1061.18)</f>
        <v>1061.18</v>
      </c>
      <c r="G23" s="2">
        <f>IFERROR(__xludf.DUMMYFUNCTION("""COMPUTED_VALUE"""),45323.66666666667)</f>
        <v>45323.66667</v>
      </c>
      <c r="H23" s="1">
        <f>IFERROR(__xludf.DUMMYFUNCTION("""COMPUTED_VALUE"""),1023.76)</f>
        <v>1023.76</v>
      </c>
      <c r="J23" s="2">
        <f>IFERROR(__xludf.DUMMYFUNCTION("""COMPUTED_VALUE"""),45323.66666666667)</f>
        <v>45323.66667</v>
      </c>
      <c r="K23" s="1">
        <f>IFERROR(__xludf.DUMMYFUNCTION("""COMPUTED_VALUE"""),1037.96)</f>
        <v>1037.96</v>
      </c>
      <c r="M23" s="2">
        <f>IFERROR(__xludf.DUMMYFUNCTION("""COMPUTED_VALUE"""),45323.66666666667)</f>
        <v>45323.66667</v>
      </c>
      <c r="N23" s="1">
        <f>IFERROR(__xludf.DUMMYFUNCTION("""COMPUTED_VALUE"""),2.9189476E7)</f>
        <v>29189476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IFERROR(__xludf.DUMMYFUNCTION("""COMPUTED_VALUE"""),1042.06)</f>
        <v>1042.06</v>
      </c>
      <c r="D24" s="2">
        <f>IFERROR(__xludf.DUMMYFUNCTION("""COMPUTED_VALUE"""),45324.66666666667)</f>
        <v>45324.66667</v>
      </c>
      <c r="E24" s="1">
        <f>IFERROR(__xludf.DUMMYFUNCTION("""COMPUTED_VALUE"""),1049.63)</f>
        <v>1049.63</v>
      </c>
      <c r="G24" s="2">
        <f>IFERROR(__xludf.DUMMYFUNCTION("""COMPUTED_VALUE"""),45324.66666666667)</f>
        <v>45324.66667</v>
      </c>
      <c r="H24" s="1">
        <f>IFERROR(__xludf.DUMMYFUNCTION("""COMPUTED_VALUE"""),1035.53)</f>
        <v>1035.53</v>
      </c>
      <c r="J24" s="2">
        <f>IFERROR(__xludf.DUMMYFUNCTION("""COMPUTED_VALUE"""),45324.66666666667)</f>
        <v>45324.66667</v>
      </c>
      <c r="K24" s="1">
        <f>IFERROR(__xludf.DUMMYFUNCTION("""COMPUTED_VALUE"""),1045.68)</f>
        <v>1045.68</v>
      </c>
      <c r="M24" s="2">
        <f>IFERROR(__xludf.DUMMYFUNCTION("""COMPUTED_VALUE"""),45324.66666666667)</f>
        <v>45324.66667</v>
      </c>
      <c r="N24" s="1">
        <f>IFERROR(__xludf.DUMMYFUNCTION("""COMPUTED_VALUE"""),1.5148163E7)</f>
        <v>15148163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IFERROR(__xludf.DUMMYFUNCTION("""COMPUTED_VALUE"""),1034.29)</f>
        <v>1034.29</v>
      </c>
      <c r="D25" s="2">
        <f>IFERROR(__xludf.DUMMYFUNCTION("""COMPUTED_VALUE"""),45327.66666666667)</f>
        <v>45327.66667</v>
      </c>
      <c r="E25" s="1">
        <f>IFERROR(__xludf.DUMMYFUNCTION("""COMPUTED_VALUE"""),1046.43)</f>
        <v>1046.43</v>
      </c>
      <c r="G25" s="2">
        <f>IFERROR(__xludf.DUMMYFUNCTION("""COMPUTED_VALUE"""),45327.66666666667)</f>
        <v>45327.66667</v>
      </c>
      <c r="H25" s="1">
        <f>IFERROR(__xludf.DUMMYFUNCTION("""COMPUTED_VALUE"""),1031.32)</f>
        <v>1031.32</v>
      </c>
      <c r="J25" s="2">
        <f>IFERROR(__xludf.DUMMYFUNCTION("""COMPUTED_VALUE"""),45327.66666666667)</f>
        <v>45327.66667</v>
      </c>
      <c r="K25" s="1">
        <f>IFERROR(__xludf.DUMMYFUNCTION("""COMPUTED_VALUE"""),1041.47)</f>
        <v>1041.47</v>
      </c>
      <c r="M25" s="2">
        <f>IFERROR(__xludf.DUMMYFUNCTION("""COMPUTED_VALUE"""),45327.66666666667)</f>
        <v>45327.66667</v>
      </c>
      <c r="N25" s="1">
        <f>IFERROR(__xludf.DUMMYFUNCTION("""COMPUTED_VALUE"""),1.4494842E7)</f>
        <v>14494842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IFERROR(__xludf.DUMMYFUNCTION("""COMPUTED_VALUE"""),1038.89)</f>
        <v>1038.89</v>
      </c>
      <c r="D26" s="2">
        <f>IFERROR(__xludf.DUMMYFUNCTION("""COMPUTED_VALUE"""),45328.66666666667)</f>
        <v>45328.66667</v>
      </c>
      <c r="E26" s="1">
        <f>IFERROR(__xludf.DUMMYFUNCTION("""COMPUTED_VALUE"""),1052.02)</f>
        <v>1052.02</v>
      </c>
      <c r="G26" s="2">
        <f>IFERROR(__xludf.DUMMYFUNCTION("""COMPUTED_VALUE"""),45328.66666666667)</f>
        <v>45328.66667</v>
      </c>
      <c r="H26" s="1">
        <f>IFERROR(__xludf.DUMMYFUNCTION("""COMPUTED_VALUE"""),1038.89)</f>
        <v>1038.89</v>
      </c>
      <c r="J26" s="2">
        <f>IFERROR(__xludf.DUMMYFUNCTION("""COMPUTED_VALUE"""),45328.66666666667)</f>
        <v>45328.66667</v>
      </c>
      <c r="K26" s="1">
        <f>IFERROR(__xludf.DUMMYFUNCTION("""COMPUTED_VALUE"""),1046.94)</f>
        <v>1046.94</v>
      </c>
      <c r="M26" s="2">
        <f>IFERROR(__xludf.DUMMYFUNCTION("""COMPUTED_VALUE"""),45328.66666666667)</f>
        <v>45328.66667</v>
      </c>
      <c r="N26" s="1">
        <f>IFERROR(__xludf.DUMMYFUNCTION("""COMPUTED_VALUE"""),1.3933505E7)</f>
        <v>13933505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IFERROR(__xludf.DUMMYFUNCTION("""COMPUTED_VALUE"""),1054.07)</f>
        <v>1054.07</v>
      </c>
      <c r="D27" s="2">
        <f>IFERROR(__xludf.DUMMYFUNCTION("""COMPUTED_VALUE"""),45329.66666666667)</f>
        <v>45329.66667</v>
      </c>
      <c r="E27" s="1">
        <f>IFERROR(__xludf.DUMMYFUNCTION("""COMPUTED_VALUE"""),1072.67)</f>
        <v>1072.67</v>
      </c>
      <c r="G27" s="2">
        <f>IFERROR(__xludf.DUMMYFUNCTION("""COMPUTED_VALUE"""),45329.66666666667)</f>
        <v>45329.66667</v>
      </c>
      <c r="H27" s="1">
        <f>IFERROR(__xludf.DUMMYFUNCTION("""COMPUTED_VALUE"""),1049.74)</f>
        <v>1049.74</v>
      </c>
      <c r="J27" s="2">
        <f>IFERROR(__xludf.DUMMYFUNCTION("""COMPUTED_VALUE"""),45329.66666666667)</f>
        <v>45329.66667</v>
      </c>
      <c r="K27" s="1">
        <f>IFERROR(__xludf.DUMMYFUNCTION("""COMPUTED_VALUE"""),1070.75)</f>
        <v>1070.75</v>
      </c>
      <c r="M27" s="2">
        <f>IFERROR(__xludf.DUMMYFUNCTION("""COMPUTED_VALUE"""),45329.66666666667)</f>
        <v>45329.66667</v>
      </c>
      <c r="N27" s="1">
        <f>IFERROR(__xludf.DUMMYFUNCTION("""COMPUTED_VALUE"""),1.7571419E7)</f>
        <v>17571419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IFERROR(__xludf.DUMMYFUNCTION("""COMPUTED_VALUE"""),1066.07)</f>
        <v>1066.07</v>
      </c>
      <c r="D28" s="2">
        <f>IFERROR(__xludf.DUMMYFUNCTION("""COMPUTED_VALUE"""),45330.66666666667)</f>
        <v>45330.66667</v>
      </c>
      <c r="E28" s="1">
        <f>IFERROR(__xludf.DUMMYFUNCTION("""COMPUTED_VALUE"""),1072.69)</f>
        <v>1072.69</v>
      </c>
      <c r="G28" s="2">
        <f>IFERROR(__xludf.DUMMYFUNCTION("""COMPUTED_VALUE"""),45330.66666666667)</f>
        <v>45330.66667</v>
      </c>
      <c r="H28" s="1">
        <f>IFERROR(__xludf.DUMMYFUNCTION("""COMPUTED_VALUE"""),1056.21)</f>
        <v>1056.21</v>
      </c>
      <c r="J28" s="2">
        <f>IFERROR(__xludf.DUMMYFUNCTION("""COMPUTED_VALUE"""),45330.66666666667)</f>
        <v>45330.66667</v>
      </c>
      <c r="K28" s="1">
        <f>IFERROR(__xludf.DUMMYFUNCTION("""COMPUTED_VALUE"""),1067.31)</f>
        <v>1067.31</v>
      </c>
      <c r="M28" s="2">
        <f>IFERROR(__xludf.DUMMYFUNCTION("""COMPUTED_VALUE"""),45330.66666666667)</f>
        <v>45330.66667</v>
      </c>
      <c r="N28" s="1">
        <f>IFERROR(__xludf.DUMMYFUNCTION("""COMPUTED_VALUE"""),1.353574E7)</f>
        <v>13535740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IFERROR(__xludf.DUMMYFUNCTION("""COMPUTED_VALUE"""),1062.61)</f>
        <v>1062.61</v>
      </c>
      <c r="D29" s="2">
        <f>IFERROR(__xludf.DUMMYFUNCTION("""COMPUTED_VALUE"""),45331.66666666667)</f>
        <v>45331.66667</v>
      </c>
      <c r="E29" s="1">
        <f>IFERROR(__xludf.DUMMYFUNCTION("""COMPUTED_VALUE"""),1066.72)</f>
        <v>1066.72</v>
      </c>
      <c r="G29" s="2">
        <f>IFERROR(__xludf.DUMMYFUNCTION("""COMPUTED_VALUE"""),45331.66666666667)</f>
        <v>45331.66667</v>
      </c>
      <c r="H29" s="1">
        <f>IFERROR(__xludf.DUMMYFUNCTION("""COMPUTED_VALUE"""),1056.02)</f>
        <v>1056.02</v>
      </c>
      <c r="J29" s="2">
        <f>IFERROR(__xludf.DUMMYFUNCTION("""COMPUTED_VALUE"""),45331.66666666667)</f>
        <v>45331.66667</v>
      </c>
      <c r="K29" s="1">
        <f>IFERROR(__xludf.DUMMYFUNCTION("""COMPUTED_VALUE"""),1066.12)</f>
        <v>1066.12</v>
      </c>
      <c r="M29" s="2">
        <f>IFERROR(__xludf.DUMMYFUNCTION("""COMPUTED_VALUE"""),45331.66666666667)</f>
        <v>45331.66667</v>
      </c>
      <c r="N29" s="1">
        <f>IFERROR(__xludf.DUMMYFUNCTION("""COMPUTED_VALUE"""),1.515837E7)</f>
        <v>15158370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IFERROR(__xludf.DUMMYFUNCTION("""COMPUTED_VALUE"""),1066.36)</f>
        <v>1066.36</v>
      </c>
      <c r="D30" s="2">
        <f>IFERROR(__xludf.DUMMYFUNCTION("""COMPUTED_VALUE"""),45334.66666666667)</f>
        <v>45334.66667</v>
      </c>
      <c r="E30" s="1">
        <f>IFERROR(__xludf.DUMMYFUNCTION("""COMPUTED_VALUE"""),1086.04)</f>
        <v>1086.04</v>
      </c>
      <c r="G30" s="2">
        <f>IFERROR(__xludf.DUMMYFUNCTION("""COMPUTED_VALUE"""),45334.66666666667)</f>
        <v>45334.66667</v>
      </c>
      <c r="H30" s="1">
        <f>IFERROR(__xludf.DUMMYFUNCTION("""COMPUTED_VALUE"""),1066.36)</f>
        <v>1066.36</v>
      </c>
      <c r="J30" s="2">
        <f>IFERROR(__xludf.DUMMYFUNCTION("""COMPUTED_VALUE"""),45334.66666666667)</f>
        <v>45334.66667</v>
      </c>
      <c r="K30" s="1">
        <f>IFERROR(__xludf.DUMMYFUNCTION("""COMPUTED_VALUE"""),1077.86)</f>
        <v>1077.86</v>
      </c>
      <c r="M30" s="2">
        <f>IFERROR(__xludf.DUMMYFUNCTION("""COMPUTED_VALUE"""),45334.66666666667)</f>
        <v>45334.66667</v>
      </c>
      <c r="N30" s="1">
        <f>IFERROR(__xludf.DUMMYFUNCTION("""COMPUTED_VALUE"""),1.5510688E7)</f>
        <v>15510688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IFERROR(__xludf.DUMMYFUNCTION("""COMPUTED_VALUE"""),1071.73)</f>
        <v>1071.73</v>
      </c>
      <c r="D31" s="2">
        <f>IFERROR(__xludf.DUMMYFUNCTION("""COMPUTED_VALUE"""),45335.66666666667)</f>
        <v>45335.66667</v>
      </c>
      <c r="E31" s="1">
        <f>IFERROR(__xludf.DUMMYFUNCTION("""COMPUTED_VALUE"""),1083.34)</f>
        <v>1083.34</v>
      </c>
      <c r="G31" s="2">
        <f>IFERROR(__xludf.DUMMYFUNCTION("""COMPUTED_VALUE"""),45335.66666666667)</f>
        <v>45335.66667</v>
      </c>
      <c r="H31" s="1">
        <f>IFERROR(__xludf.DUMMYFUNCTION("""COMPUTED_VALUE"""),1053.17)</f>
        <v>1053.17</v>
      </c>
      <c r="J31" s="2">
        <f>IFERROR(__xludf.DUMMYFUNCTION("""COMPUTED_VALUE"""),45335.66666666667)</f>
        <v>45335.66667</v>
      </c>
      <c r="K31" s="1">
        <f>IFERROR(__xludf.DUMMYFUNCTION("""COMPUTED_VALUE"""),1064.61)</f>
        <v>1064.61</v>
      </c>
      <c r="M31" s="2">
        <f>IFERROR(__xludf.DUMMYFUNCTION("""COMPUTED_VALUE"""),45335.66666666667)</f>
        <v>45335.66667</v>
      </c>
      <c r="N31" s="1">
        <f>IFERROR(__xludf.DUMMYFUNCTION("""COMPUTED_VALUE"""),1.8947397E7)</f>
        <v>18947397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IFERROR(__xludf.DUMMYFUNCTION("""COMPUTED_VALUE"""),1069.0)</f>
        <v>1069</v>
      </c>
      <c r="D32" s="2">
        <f>IFERROR(__xludf.DUMMYFUNCTION("""COMPUTED_VALUE"""),45336.66666666667)</f>
        <v>45336.66667</v>
      </c>
      <c r="E32" s="1">
        <f>IFERROR(__xludf.DUMMYFUNCTION("""COMPUTED_VALUE"""),1078.76)</f>
        <v>1078.76</v>
      </c>
      <c r="G32" s="2">
        <f>IFERROR(__xludf.DUMMYFUNCTION("""COMPUTED_VALUE"""),45336.66666666667)</f>
        <v>45336.66667</v>
      </c>
      <c r="H32" s="1">
        <f>IFERROR(__xludf.DUMMYFUNCTION("""COMPUTED_VALUE"""),1066.37)</f>
        <v>1066.37</v>
      </c>
      <c r="J32" s="2">
        <f>IFERROR(__xludf.DUMMYFUNCTION("""COMPUTED_VALUE"""),45336.66666666667)</f>
        <v>45336.66667</v>
      </c>
      <c r="K32" s="1">
        <f>IFERROR(__xludf.DUMMYFUNCTION("""COMPUTED_VALUE"""),1073.3)</f>
        <v>1073.3</v>
      </c>
      <c r="M32" s="2">
        <f>IFERROR(__xludf.DUMMYFUNCTION("""COMPUTED_VALUE"""),45336.66666666667)</f>
        <v>45336.66667</v>
      </c>
      <c r="N32" s="1">
        <f>IFERROR(__xludf.DUMMYFUNCTION("""COMPUTED_VALUE"""),1.3544154E7)</f>
        <v>13544154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IFERROR(__xludf.DUMMYFUNCTION("""COMPUTED_VALUE"""),1078.47)</f>
        <v>1078.47</v>
      </c>
      <c r="D33" s="2">
        <f>IFERROR(__xludf.DUMMYFUNCTION("""COMPUTED_VALUE"""),45337.66666666667)</f>
        <v>45337.66667</v>
      </c>
      <c r="E33" s="1">
        <f>IFERROR(__xludf.DUMMYFUNCTION("""COMPUTED_VALUE"""),1100.28)</f>
        <v>1100.28</v>
      </c>
      <c r="G33" s="2">
        <f>IFERROR(__xludf.DUMMYFUNCTION("""COMPUTED_VALUE"""),45337.66666666667)</f>
        <v>45337.66667</v>
      </c>
      <c r="H33" s="1">
        <f>IFERROR(__xludf.DUMMYFUNCTION("""COMPUTED_VALUE"""),1078.47)</f>
        <v>1078.47</v>
      </c>
      <c r="J33" s="2">
        <f>IFERROR(__xludf.DUMMYFUNCTION("""COMPUTED_VALUE"""),45337.66666666667)</f>
        <v>45337.66667</v>
      </c>
      <c r="K33" s="1">
        <f>IFERROR(__xludf.DUMMYFUNCTION("""COMPUTED_VALUE"""),1094.14)</f>
        <v>1094.14</v>
      </c>
      <c r="M33" s="2">
        <f>IFERROR(__xludf.DUMMYFUNCTION("""COMPUTED_VALUE"""),45337.66666666667)</f>
        <v>45337.66667</v>
      </c>
      <c r="N33" s="1">
        <f>IFERROR(__xludf.DUMMYFUNCTION("""COMPUTED_VALUE"""),1.4456365E7)</f>
        <v>14456365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IFERROR(__xludf.DUMMYFUNCTION("""COMPUTED_VALUE"""),1086.29)</f>
        <v>1086.29</v>
      </c>
      <c r="D34" s="2">
        <f>IFERROR(__xludf.DUMMYFUNCTION("""COMPUTED_VALUE"""),45338.66666666667)</f>
        <v>45338.66667</v>
      </c>
      <c r="E34" s="1">
        <f>IFERROR(__xludf.DUMMYFUNCTION("""COMPUTED_VALUE"""),1092.2)</f>
        <v>1092.2</v>
      </c>
      <c r="G34" s="2">
        <f>IFERROR(__xludf.DUMMYFUNCTION("""COMPUTED_VALUE"""),45338.66666666667)</f>
        <v>45338.66667</v>
      </c>
      <c r="H34" s="1">
        <f>IFERROR(__xludf.DUMMYFUNCTION("""COMPUTED_VALUE"""),1081.52)</f>
        <v>1081.52</v>
      </c>
      <c r="J34" s="2">
        <f>IFERROR(__xludf.DUMMYFUNCTION("""COMPUTED_VALUE"""),45338.66666666667)</f>
        <v>45338.66667</v>
      </c>
      <c r="K34" s="1">
        <f>IFERROR(__xludf.DUMMYFUNCTION("""COMPUTED_VALUE"""),1082.17)</f>
        <v>1082.17</v>
      </c>
      <c r="M34" s="2">
        <f>IFERROR(__xludf.DUMMYFUNCTION("""COMPUTED_VALUE"""),45338.66666666667)</f>
        <v>45338.66667</v>
      </c>
      <c r="N34" s="1">
        <f>IFERROR(__xludf.DUMMYFUNCTION("""COMPUTED_VALUE"""),1.2809793E7)</f>
        <v>12809793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IFERROR(__xludf.DUMMYFUNCTION("""COMPUTED_VALUE"""),1072.64)</f>
        <v>1072.64</v>
      </c>
      <c r="D35" s="2">
        <f>IFERROR(__xludf.DUMMYFUNCTION("""COMPUTED_VALUE"""),45342.66666666667)</f>
        <v>45342.66667</v>
      </c>
      <c r="E35" s="1">
        <f>IFERROR(__xludf.DUMMYFUNCTION("""COMPUTED_VALUE"""),1088.69)</f>
        <v>1088.69</v>
      </c>
      <c r="G35" s="2">
        <f>IFERROR(__xludf.DUMMYFUNCTION("""COMPUTED_VALUE"""),45342.66666666667)</f>
        <v>45342.66667</v>
      </c>
      <c r="H35" s="1">
        <f>IFERROR(__xludf.DUMMYFUNCTION("""COMPUTED_VALUE"""),1072.61)</f>
        <v>1072.61</v>
      </c>
      <c r="J35" s="2">
        <f>IFERROR(__xludf.DUMMYFUNCTION("""COMPUTED_VALUE"""),45342.66666666667)</f>
        <v>45342.66667</v>
      </c>
      <c r="K35" s="1">
        <f>IFERROR(__xludf.DUMMYFUNCTION("""COMPUTED_VALUE"""),1080.51)</f>
        <v>1080.51</v>
      </c>
      <c r="M35" s="2">
        <f>IFERROR(__xludf.DUMMYFUNCTION("""COMPUTED_VALUE"""),45342.66666666667)</f>
        <v>45342.66667</v>
      </c>
      <c r="N35" s="1">
        <f>IFERROR(__xludf.DUMMYFUNCTION("""COMPUTED_VALUE"""),1.1522772E7)</f>
        <v>11522772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IFERROR(__xludf.DUMMYFUNCTION("""COMPUTED_VALUE"""),1082.54)</f>
        <v>1082.54</v>
      </c>
      <c r="D36" s="2">
        <f>IFERROR(__xludf.DUMMYFUNCTION("""COMPUTED_VALUE"""),45343.66666666667)</f>
        <v>45343.66667</v>
      </c>
      <c r="E36" s="1">
        <f>IFERROR(__xludf.DUMMYFUNCTION("""COMPUTED_VALUE"""),1084.25)</f>
        <v>1084.25</v>
      </c>
      <c r="G36" s="2">
        <f>IFERROR(__xludf.DUMMYFUNCTION("""COMPUTED_VALUE"""),45343.66666666667)</f>
        <v>45343.66667</v>
      </c>
      <c r="H36" s="1">
        <f>IFERROR(__xludf.DUMMYFUNCTION("""COMPUTED_VALUE"""),1075.74)</f>
        <v>1075.74</v>
      </c>
      <c r="J36" s="2">
        <f>IFERROR(__xludf.DUMMYFUNCTION("""COMPUTED_VALUE"""),45343.66666666667)</f>
        <v>45343.66667</v>
      </c>
      <c r="K36" s="1">
        <f>IFERROR(__xludf.DUMMYFUNCTION("""COMPUTED_VALUE"""),1083.3)</f>
        <v>1083.3</v>
      </c>
      <c r="M36" s="2">
        <f>IFERROR(__xludf.DUMMYFUNCTION("""COMPUTED_VALUE"""),45343.66666666667)</f>
        <v>45343.66667</v>
      </c>
      <c r="N36" s="1">
        <f>IFERROR(__xludf.DUMMYFUNCTION("""COMPUTED_VALUE"""),1.1913713E7)</f>
        <v>11913713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IFERROR(__xludf.DUMMYFUNCTION("""COMPUTED_VALUE"""),1084.5)</f>
        <v>1084.5</v>
      </c>
      <c r="D37" s="2">
        <f>IFERROR(__xludf.DUMMYFUNCTION("""COMPUTED_VALUE"""),45344.66666666667)</f>
        <v>45344.66667</v>
      </c>
      <c r="E37" s="1">
        <f>IFERROR(__xludf.DUMMYFUNCTION("""COMPUTED_VALUE"""),1092.35)</f>
        <v>1092.35</v>
      </c>
      <c r="G37" s="2">
        <f>IFERROR(__xludf.DUMMYFUNCTION("""COMPUTED_VALUE"""),45344.66666666667)</f>
        <v>45344.66667</v>
      </c>
      <c r="H37" s="1">
        <f>IFERROR(__xludf.DUMMYFUNCTION("""COMPUTED_VALUE"""),1083.53)</f>
        <v>1083.53</v>
      </c>
      <c r="J37" s="2">
        <f>IFERROR(__xludf.DUMMYFUNCTION("""COMPUTED_VALUE"""),45344.66666666667)</f>
        <v>45344.66667</v>
      </c>
      <c r="K37" s="1">
        <f>IFERROR(__xludf.DUMMYFUNCTION("""COMPUTED_VALUE"""),1088.22)</f>
        <v>1088.22</v>
      </c>
      <c r="M37" s="2">
        <f>IFERROR(__xludf.DUMMYFUNCTION("""COMPUTED_VALUE"""),45344.66666666667)</f>
        <v>45344.66667</v>
      </c>
      <c r="N37" s="1">
        <f>IFERROR(__xludf.DUMMYFUNCTION("""COMPUTED_VALUE"""),1.1334626E7)</f>
        <v>11334626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IFERROR(__xludf.DUMMYFUNCTION("""COMPUTED_VALUE"""),1088.93)</f>
        <v>1088.93</v>
      </c>
      <c r="D38" s="2">
        <f>IFERROR(__xludf.DUMMYFUNCTION("""COMPUTED_VALUE"""),45345.66666666667)</f>
        <v>45345.66667</v>
      </c>
      <c r="E38" s="1">
        <f>IFERROR(__xludf.DUMMYFUNCTION("""COMPUTED_VALUE"""),1100.24)</f>
        <v>1100.24</v>
      </c>
      <c r="G38" s="2">
        <f>IFERROR(__xludf.DUMMYFUNCTION("""COMPUTED_VALUE"""),45345.66666666667)</f>
        <v>45345.66667</v>
      </c>
      <c r="H38" s="1">
        <f>IFERROR(__xludf.DUMMYFUNCTION("""COMPUTED_VALUE"""),1087.25)</f>
        <v>1087.25</v>
      </c>
      <c r="J38" s="2">
        <f>IFERROR(__xludf.DUMMYFUNCTION("""COMPUTED_VALUE"""),45345.66666666667)</f>
        <v>45345.66667</v>
      </c>
      <c r="K38" s="1">
        <f>IFERROR(__xludf.DUMMYFUNCTION("""COMPUTED_VALUE"""),1091.67)</f>
        <v>1091.67</v>
      </c>
      <c r="M38" s="2">
        <f>IFERROR(__xludf.DUMMYFUNCTION("""COMPUTED_VALUE"""),45345.66666666667)</f>
        <v>45345.66667</v>
      </c>
      <c r="N38" s="1">
        <f>IFERROR(__xludf.DUMMYFUNCTION("""COMPUTED_VALUE"""),1.2391055E7)</f>
        <v>12391055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IFERROR(__xludf.DUMMYFUNCTION("""COMPUTED_VALUE"""),1088.35)</f>
        <v>1088.35</v>
      </c>
      <c r="D39" s="2">
        <f>IFERROR(__xludf.DUMMYFUNCTION("""COMPUTED_VALUE"""),45348.66666666667)</f>
        <v>45348.66667</v>
      </c>
      <c r="E39" s="1">
        <f>IFERROR(__xludf.DUMMYFUNCTION("""COMPUTED_VALUE"""),1094.23)</f>
        <v>1094.23</v>
      </c>
      <c r="G39" s="2">
        <f>IFERROR(__xludf.DUMMYFUNCTION("""COMPUTED_VALUE"""),45348.66666666667)</f>
        <v>45348.66667</v>
      </c>
      <c r="H39" s="1">
        <f>IFERROR(__xludf.DUMMYFUNCTION("""COMPUTED_VALUE"""),1079.82)</f>
        <v>1079.82</v>
      </c>
      <c r="J39" s="2">
        <f>IFERROR(__xludf.DUMMYFUNCTION("""COMPUTED_VALUE"""),45348.66666666667)</f>
        <v>45348.66667</v>
      </c>
      <c r="K39" s="1">
        <f>IFERROR(__xludf.DUMMYFUNCTION("""COMPUTED_VALUE"""),1082.23)</f>
        <v>1082.23</v>
      </c>
      <c r="M39" s="2">
        <f>IFERROR(__xludf.DUMMYFUNCTION("""COMPUTED_VALUE"""),45348.66666666667)</f>
        <v>45348.66667</v>
      </c>
      <c r="N39" s="1">
        <f>IFERROR(__xludf.DUMMYFUNCTION("""COMPUTED_VALUE"""),1.0641189E7)</f>
        <v>10641189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IFERROR(__xludf.DUMMYFUNCTION("""COMPUTED_VALUE"""),1082.18)</f>
        <v>1082.18</v>
      </c>
      <c r="D40" s="2">
        <f>IFERROR(__xludf.DUMMYFUNCTION("""COMPUTED_VALUE"""),45349.66666666667)</f>
        <v>45349.66667</v>
      </c>
      <c r="E40" s="1">
        <f>IFERROR(__xludf.DUMMYFUNCTION("""COMPUTED_VALUE"""),1089.71)</f>
        <v>1089.71</v>
      </c>
      <c r="G40" s="2">
        <f>IFERROR(__xludf.DUMMYFUNCTION("""COMPUTED_VALUE"""),45349.66666666667)</f>
        <v>45349.66667</v>
      </c>
      <c r="H40" s="1">
        <f>IFERROR(__xludf.DUMMYFUNCTION("""COMPUTED_VALUE"""),1080.88)</f>
        <v>1080.88</v>
      </c>
      <c r="J40" s="2">
        <f>IFERROR(__xludf.DUMMYFUNCTION("""COMPUTED_VALUE"""),45349.66666666667)</f>
        <v>45349.66667</v>
      </c>
      <c r="K40" s="1">
        <f>IFERROR(__xludf.DUMMYFUNCTION("""COMPUTED_VALUE"""),1089.03)</f>
        <v>1089.03</v>
      </c>
      <c r="M40" s="2">
        <f>IFERROR(__xludf.DUMMYFUNCTION("""COMPUTED_VALUE"""),45349.66666666667)</f>
        <v>45349.66667</v>
      </c>
      <c r="N40" s="1">
        <f>IFERROR(__xludf.DUMMYFUNCTION("""COMPUTED_VALUE"""),1.1401295E7)</f>
        <v>11401295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IFERROR(__xludf.DUMMYFUNCTION("""COMPUTED_VALUE"""),1087.88)</f>
        <v>1087.88</v>
      </c>
      <c r="D41" s="2">
        <f>IFERROR(__xludf.DUMMYFUNCTION("""COMPUTED_VALUE"""),45350.66666666667)</f>
        <v>45350.66667</v>
      </c>
      <c r="E41" s="1">
        <f>IFERROR(__xludf.DUMMYFUNCTION("""COMPUTED_VALUE"""),1097.6)</f>
        <v>1097.6</v>
      </c>
      <c r="G41" s="2">
        <f>IFERROR(__xludf.DUMMYFUNCTION("""COMPUTED_VALUE"""),45350.66666666667)</f>
        <v>45350.66667</v>
      </c>
      <c r="H41" s="1">
        <f>IFERROR(__xludf.DUMMYFUNCTION("""COMPUTED_VALUE"""),1086.67)</f>
        <v>1086.67</v>
      </c>
      <c r="J41" s="2">
        <f>IFERROR(__xludf.DUMMYFUNCTION("""COMPUTED_VALUE"""),45350.66666666667)</f>
        <v>45350.66667</v>
      </c>
      <c r="K41" s="1">
        <f>IFERROR(__xludf.DUMMYFUNCTION("""COMPUTED_VALUE"""),1091.38)</f>
        <v>1091.38</v>
      </c>
      <c r="M41" s="2">
        <f>IFERROR(__xludf.DUMMYFUNCTION("""COMPUTED_VALUE"""),45350.66666666667)</f>
        <v>45350.66667</v>
      </c>
      <c r="N41" s="1">
        <f>IFERROR(__xludf.DUMMYFUNCTION("""COMPUTED_VALUE"""),1.1662256E7)</f>
        <v>11662256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IFERROR(__xludf.DUMMYFUNCTION("""COMPUTED_VALUE"""),1096.66)</f>
        <v>1096.66</v>
      </c>
      <c r="D42" s="2">
        <f>IFERROR(__xludf.DUMMYFUNCTION("""COMPUTED_VALUE"""),45351.66666666667)</f>
        <v>45351.66667</v>
      </c>
      <c r="E42" s="1">
        <f>IFERROR(__xludf.DUMMYFUNCTION("""COMPUTED_VALUE"""),1101.71)</f>
        <v>1101.71</v>
      </c>
      <c r="G42" s="2">
        <f>IFERROR(__xludf.DUMMYFUNCTION("""COMPUTED_VALUE"""),45351.66666666667)</f>
        <v>45351.66667</v>
      </c>
      <c r="H42" s="1">
        <f>IFERROR(__xludf.DUMMYFUNCTION("""COMPUTED_VALUE"""),1089.52)</f>
        <v>1089.52</v>
      </c>
      <c r="J42" s="2">
        <f>IFERROR(__xludf.DUMMYFUNCTION("""COMPUTED_VALUE"""),45351.66666666667)</f>
        <v>45351.66667</v>
      </c>
      <c r="K42" s="1">
        <f>IFERROR(__xludf.DUMMYFUNCTION("""COMPUTED_VALUE"""),1095.39)</f>
        <v>1095.39</v>
      </c>
      <c r="M42" s="2">
        <f>IFERROR(__xludf.DUMMYFUNCTION("""COMPUTED_VALUE"""),45351.66666666667)</f>
        <v>45351.66667</v>
      </c>
      <c r="N42" s="1">
        <f>IFERROR(__xludf.DUMMYFUNCTION("""COMPUTED_VALUE"""),2.3093165E7)</f>
        <v>23093165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IFERROR(__xludf.DUMMYFUNCTION("""COMPUTED_VALUE"""),1094.12)</f>
        <v>1094.12</v>
      </c>
      <c r="D43" s="2">
        <f>IFERROR(__xludf.DUMMYFUNCTION("""COMPUTED_VALUE"""),45352.66666666667)</f>
        <v>45352.66667</v>
      </c>
      <c r="E43" s="1">
        <f>IFERROR(__xludf.DUMMYFUNCTION("""COMPUTED_VALUE"""),1096.41)</f>
        <v>1096.41</v>
      </c>
      <c r="G43" s="2">
        <f>IFERROR(__xludf.DUMMYFUNCTION("""COMPUTED_VALUE"""),45352.66666666667)</f>
        <v>45352.66667</v>
      </c>
      <c r="H43" s="1">
        <f>IFERROR(__xludf.DUMMYFUNCTION("""COMPUTED_VALUE"""),1086.7)</f>
        <v>1086.7</v>
      </c>
      <c r="J43" s="2">
        <f>IFERROR(__xludf.DUMMYFUNCTION("""COMPUTED_VALUE"""),45352.66666666667)</f>
        <v>45352.66667</v>
      </c>
      <c r="K43" s="1">
        <f>IFERROR(__xludf.DUMMYFUNCTION("""COMPUTED_VALUE"""),1091.38)</f>
        <v>1091.38</v>
      </c>
      <c r="M43" s="2">
        <f>IFERROR(__xludf.DUMMYFUNCTION("""COMPUTED_VALUE"""),45352.66666666667)</f>
        <v>45352.66667</v>
      </c>
      <c r="N43" s="1">
        <f>IFERROR(__xludf.DUMMYFUNCTION("""COMPUTED_VALUE"""),1.2307571E7)</f>
        <v>12307571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IFERROR(__xludf.DUMMYFUNCTION("""COMPUTED_VALUE"""),1086.83)</f>
        <v>1086.83</v>
      </c>
      <c r="D44" s="2">
        <f>IFERROR(__xludf.DUMMYFUNCTION("""COMPUTED_VALUE"""),45355.66666666667)</f>
        <v>45355.66667</v>
      </c>
      <c r="E44" s="1">
        <f>IFERROR(__xludf.DUMMYFUNCTION("""COMPUTED_VALUE"""),1091.74)</f>
        <v>1091.74</v>
      </c>
      <c r="G44" s="2">
        <f>IFERROR(__xludf.DUMMYFUNCTION("""COMPUTED_VALUE"""),45355.66666666667)</f>
        <v>45355.66667</v>
      </c>
      <c r="H44" s="1">
        <f>IFERROR(__xludf.DUMMYFUNCTION("""COMPUTED_VALUE"""),1081.53)</f>
        <v>1081.53</v>
      </c>
      <c r="J44" s="2">
        <f>IFERROR(__xludf.DUMMYFUNCTION("""COMPUTED_VALUE"""),45355.66666666667)</f>
        <v>45355.66667</v>
      </c>
      <c r="K44" s="1">
        <f>IFERROR(__xludf.DUMMYFUNCTION("""COMPUTED_VALUE"""),1087.02)</f>
        <v>1087.02</v>
      </c>
      <c r="M44" s="2">
        <f>IFERROR(__xludf.DUMMYFUNCTION("""COMPUTED_VALUE"""),45355.66666666667)</f>
        <v>45355.66667</v>
      </c>
      <c r="N44" s="1">
        <f>IFERROR(__xludf.DUMMYFUNCTION("""COMPUTED_VALUE"""),1.5537681E7)</f>
        <v>15537681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IFERROR(__xludf.DUMMYFUNCTION("""COMPUTED_VALUE"""),1084.4)</f>
        <v>1084.4</v>
      </c>
      <c r="D45" s="2">
        <f>IFERROR(__xludf.DUMMYFUNCTION("""COMPUTED_VALUE"""),45356.66666666667)</f>
        <v>45356.66667</v>
      </c>
      <c r="E45" s="1">
        <f>IFERROR(__xludf.DUMMYFUNCTION("""COMPUTED_VALUE"""),1104.02)</f>
        <v>1104.02</v>
      </c>
      <c r="G45" s="2">
        <f>IFERROR(__xludf.DUMMYFUNCTION("""COMPUTED_VALUE"""),45356.66666666667)</f>
        <v>45356.66667</v>
      </c>
      <c r="H45" s="1">
        <f>IFERROR(__xludf.DUMMYFUNCTION("""COMPUTED_VALUE"""),1082.34)</f>
        <v>1082.34</v>
      </c>
      <c r="J45" s="2">
        <f>IFERROR(__xludf.DUMMYFUNCTION("""COMPUTED_VALUE"""),45356.66666666667)</f>
        <v>45356.66667</v>
      </c>
      <c r="K45" s="1">
        <f>IFERROR(__xludf.DUMMYFUNCTION("""COMPUTED_VALUE"""),1098.39)</f>
        <v>1098.39</v>
      </c>
      <c r="M45" s="2">
        <f>IFERROR(__xludf.DUMMYFUNCTION("""COMPUTED_VALUE"""),45356.66666666667)</f>
        <v>45356.66667</v>
      </c>
      <c r="N45" s="1">
        <f>IFERROR(__xludf.DUMMYFUNCTION("""COMPUTED_VALUE"""),1.3159252E7)</f>
        <v>13159252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IFERROR(__xludf.DUMMYFUNCTION("""COMPUTED_VALUE"""),1101.86)</f>
        <v>1101.86</v>
      </c>
      <c r="D46" s="2">
        <f>IFERROR(__xludf.DUMMYFUNCTION("""COMPUTED_VALUE"""),45357.66666666667)</f>
        <v>45357.66667</v>
      </c>
      <c r="E46" s="1">
        <f>IFERROR(__xludf.DUMMYFUNCTION("""COMPUTED_VALUE"""),1109.76)</f>
        <v>1109.76</v>
      </c>
      <c r="G46" s="2">
        <f>IFERROR(__xludf.DUMMYFUNCTION("""COMPUTED_VALUE"""),45357.66666666667)</f>
        <v>45357.66667</v>
      </c>
      <c r="H46" s="1">
        <f>IFERROR(__xludf.DUMMYFUNCTION("""COMPUTED_VALUE"""),1092.9)</f>
        <v>1092.9</v>
      </c>
      <c r="J46" s="2">
        <f>IFERROR(__xludf.DUMMYFUNCTION("""COMPUTED_VALUE"""),45357.66666666667)</f>
        <v>45357.66667</v>
      </c>
      <c r="K46" s="1">
        <f>IFERROR(__xludf.DUMMYFUNCTION("""COMPUTED_VALUE"""),1108.26)</f>
        <v>1108.26</v>
      </c>
      <c r="M46" s="2">
        <f>IFERROR(__xludf.DUMMYFUNCTION("""COMPUTED_VALUE"""),45357.66666666667)</f>
        <v>45357.66667</v>
      </c>
      <c r="N46" s="1">
        <f>IFERROR(__xludf.DUMMYFUNCTION("""COMPUTED_VALUE"""),1.1963571E7)</f>
        <v>11963571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IFERROR(__xludf.DUMMYFUNCTION("""COMPUTED_VALUE"""),1112.39)</f>
        <v>1112.39</v>
      </c>
      <c r="D47" s="2">
        <f>IFERROR(__xludf.DUMMYFUNCTION("""COMPUTED_VALUE"""),45358.66666666667)</f>
        <v>45358.66667</v>
      </c>
      <c r="E47" s="1">
        <f>IFERROR(__xludf.DUMMYFUNCTION("""COMPUTED_VALUE"""),1120.96)</f>
        <v>1120.96</v>
      </c>
      <c r="G47" s="2">
        <f>IFERROR(__xludf.DUMMYFUNCTION("""COMPUTED_VALUE"""),45358.66666666667)</f>
        <v>45358.66667</v>
      </c>
      <c r="H47" s="1">
        <f>IFERROR(__xludf.DUMMYFUNCTION("""COMPUTED_VALUE"""),1108.82)</f>
        <v>1108.82</v>
      </c>
      <c r="J47" s="2">
        <f>IFERROR(__xludf.DUMMYFUNCTION("""COMPUTED_VALUE"""),45358.66666666667)</f>
        <v>45358.66667</v>
      </c>
      <c r="K47" s="1">
        <f>IFERROR(__xludf.DUMMYFUNCTION("""COMPUTED_VALUE"""),1111.05)</f>
        <v>1111.05</v>
      </c>
      <c r="M47" s="2">
        <f>IFERROR(__xludf.DUMMYFUNCTION("""COMPUTED_VALUE"""),45358.66666666667)</f>
        <v>45358.66667</v>
      </c>
      <c r="N47" s="1">
        <f>IFERROR(__xludf.DUMMYFUNCTION("""COMPUTED_VALUE"""),1.0969604E7)</f>
        <v>10969604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IFERROR(__xludf.DUMMYFUNCTION("""COMPUTED_VALUE"""),1117.54)</f>
        <v>1117.54</v>
      </c>
      <c r="D48" s="2">
        <f>IFERROR(__xludf.DUMMYFUNCTION("""COMPUTED_VALUE"""),45359.66666666667)</f>
        <v>45359.66667</v>
      </c>
      <c r="E48" s="1">
        <f>IFERROR(__xludf.DUMMYFUNCTION("""COMPUTED_VALUE"""),1119.88)</f>
        <v>1119.88</v>
      </c>
      <c r="G48" s="2">
        <f>IFERROR(__xludf.DUMMYFUNCTION("""COMPUTED_VALUE"""),45359.66666666667)</f>
        <v>45359.66667</v>
      </c>
      <c r="H48" s="1">
        <f>IFERROR(__xludf.DUMMYFUNCTION("""COMPUTED_VALUE"""),1106.11)</f>
        <v>1106.11</v>
      </c>
      <c r="J48" s="2">
        <f>IFERROR(__xludf.DUMMYFUNCTION("""COMPUTED_VALUE"""),45359.66666666667)</f>
        <v>45359.66667</v>
      </c>
      <c r="K48" s="1">
        <f>IFERROR(__xludf.DUMMYFUNCTION("""COMPUTED_VALUE"""),1106.63)</f>
        <v>1106.63</v>
      </c>
      <c r="M48" s="2">
        <f>IFERROR(__xludf.DUMMYFUNCTION("""COMPUTED_VALUE"""),45359.66666666667)</f>
        <v>45359.66667</v>
      </c>
      <c r="N48" s="1">
        <f>IFERROR(__xludf.DUMMYFUNCTION("""COMPUTED_VALUE"""),1.2099068E7)</f>
        <v>12099068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IFERROR(__xludf.DUMMYFUNCTION("""COMPUTED_VALUE"""),1101.17)</f>
        <v>1101.17</v>
      </c>
      <c r="D49" s="2">
        <f>IFERROR(__xludf.DUMMYFUNCTION("""COMPUTED_VALUE"""),45362.66666666667)</f>
        <v>45362.66667</v>
      </c>
      <c r="E49" s="1">
        <f>IFERROR(__xludf.DUMMYFUNCTION("""COMPUTED_VALUE"""),1114.68)</f>
        <v>1114.68</v>
      </c>
      <c r="G49" s="2">
        <f>IFERROR(__xludf.DUMMYFUNCTION("""COMPUTED_VALUE"""),45362.66666666667)</f>
        <v>45362.66667</v>
      </c>
      <c r="H49" s="1">
        <f>IFERROR(__xludf.DUMMYFUNCTION("""COMPUTED_VALUE"""),1099.48)</f>
        <v>1099.48</v>
      </c>
      <c r="J49" s="2">
        <f>IFERROR(__xludf.DUMMYFUNCTION("""COMPUTED_VALUE"""),45362.66666666667)</f>
        <v>45362.66667</v>
      </c>
      <c r="K49" s="1">
        <f>IFERROR(__xludf.DUMMYFUNCTION("""COMPUTED_VALUE"""),1114.39)</f>
        <v>1114.39</v>
      </c>
      <c r="M49" s="2">
        <f>IFERROR(__xludf.DUMMYFUNCTION("""COMPUTED_VALUE"""),45362.66666666667)</f>
        <v>45362.66667</v>
      </c>
      <c r="N49" s="1">
        <f>IFERROR(__xludf.DUMMYFUNCTION("""COMPUTED_VALUE"""),1.0036501E7)</f>
        <v>10036501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IFERROR(__xludf.DUMMYFUNCTION("""COMPUTED_VALUE"""),1114.86)</f>
        <v>1114.86</v>
      </c>
      <c r="D50" s="2">
        <f>IFERROR(__xludf.DUMMYFUNCTION("""COMPUTED_VALUE"""),45363.66666666667)</f>
        <v>45363.66667</v>
      </c>
      <c r="E50" s="1">
        <f>IFERROR(__xludf.DUMMYFUNCTION("""COMPUTED_VALUE"""),1117.65)</f>
        <v>1117.65</v>
      </c>
      <c r="G50" s="2">
        <f>IFERROR(__xludf.DUMMYFUNCTION("""COMPUTED_VALUE"""),45363.66666666667)</f>
        <v>45363.66667</v>
      </c>
      <c r="H50" s="1">
        <f>IFERROR(__xludf.DUMMYFUNCTION("""COMPUTED_VALUE"""),1108.44)</f>
        <v>1108.44</v>
      </c>
      <c r="J50" s="2">
        <f>IFERROR(__xludf.DUMMYFUNCTION("""COMPUTED_VALUE"""),45363.66666666667)</f>
        <v>45363.66667</v>
      </c>
      <c r="K50" s="1">
        <f>IFERROR(__xludf.DUMMYFUNCTION("""COMPUTED_VALUE"""),1114.41)</f>
        <v>1114.41</v>
      </c>
      <c r="M50" s="2">
        <f>IFERROR(__xludf.DUMMYFUNCTION("""COMPUTED_VALUE"""),45363.66666666667)</f>
        <v>45363.66667</v>
      </c>
      <c r="N50" s="1">
        <f>IFERROR(__xludf.DUMMYFUNCTION("""COMPUTED_VALUE"""),1.0851827E7)</f>
        <v>10851827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IFERROR(__xludf.DUMMYFUNCTION("""COMPUTED_VALUE"""),1115.86)</f>
        <v>1115.86</v>
      </c>
      <c r="D51" s="2">
        <f>IFERROR(__xludf.DUMMYFUNCTION("""COMPUTED_VALUE"""),45364.66666666667)</f>
        <v>45364.66667</v>
      </c>
      <c r="E51" s="1">
        <f>IFERROR(__xludf.DUMMYFUNCTION("""COMPUTED_VALUE"""),1129.52)</f>
        <v>1129.52</v>
      </c>
      <c r="G51" s="2">
        <f>IFERROR(__xludf.DUMMYFUNCTION("""COMPUTED_VALUE"""),45364.66666666667)</f>
        <v>45364.66667</v>
      </c>
      <c r="H51" s="1">
        <f>IFERROR(__xludf.DUMMYFUNCTION("""COMPUTED_VALUE"""),1115.79)</f>
        <v>1115.79</v>
      </c>
      <c r="J51" s="2">
        <f>IFERROR(__xludf.DUMMYFUNCTION("""COMPUTED_VALUE"""),45364.66666666667)</f>
        <v>45364.66667</v>
      </c>
      <c r="K51" s="1">
        <f>IFERROR(__xludf.DUMMYFUNCTION("""COMPUTED_VALUE"""),1123.63)</f>
        <v>1123.63</v>
      </c>
      <c r="M51" s="2">
        <f>IFERROR(__xludf.DUMMYFUNCTION("""COMPUTED_VALUE"""),45364.66666666667)</f>
        <v>45364.66667</v>
      </c>
      <c r="N51" s="1">
        <f>IFERROR(__xludf.DUMMYFUNCTION("""COMPUTED_VALUE"""),1.3992866E7)</f>
        <v>13992866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IFERROR(__xludf.DUMMYFUNCTION("""COMPUTED_VALUE"""),1118.67)</f>
        <v>1118.67</v>
      </c>
      <c r="D52" s="2">
        <f>IFERROR(__xludf.DUMMYFUNCTION("""COMPUTED_VALUE"""),45365.66666666667)</f>
        <v>45365.66667</v>
      </c>
      <c r="E52" s="1">
        <f>IFERROR(__xludf.DUMMYFUNCTION("""COMPUTED_VALUE"""),1126.26)</f>
        <v>1126.26</v>
      </c>
      <c r="G52" s="2">
        <f>IFERROR(__xludf.DUMMYFUNCTION("""COMPUTED_VALUE"""),45365.66666666667)</f>
        <v>45365.66667</v>
      </c>
      <c r="H52" s="1">
        <f>IFERROR(__xludf.DUMMYFUNCTION("""COMPUTED_VALUE"""),1107.38)</f>
        <v>1107.38</v>
      </c>
      <c r="J52" s="2">
        <f>IFERROR(__xludf.DUMMYFUNCTION("""COMPUTED_VALUE"""),45365.66666666667)</f>
        <v>45365.66667</v>
      </c>
      <c r="K52" s="1">
        <f>IFERROR(__xludf.DUMMYFUNCTION("""COMPUTED_VALUE"""),1114.42)</f>
        <v>1114.42</v>
      </c>
      <c r="M52" s="2">
        <f>IFERROR(__xludf.DUMMYFUNCTION("""COMPUTED_VALUE"""),45365.66666666667)</f>
        <v>45365.66667</v>
      </c>
      <c r="N52" s="1">
        <f>IFERROR(__xludf.DUMMYFUNCTION("""COMPUTED_VALUE"""),1.5752068E7)</f>
        <v>15752068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IFERROR(__xludf.DUMMYFUNCTION("""COMPUTED_VALUE"""),1108.8)</f>
        <v>1108.8</v>
      </c>
      <c r="D53" s="2">
        <f>IFERROR(__xludf.DUMMYFUNCTION("""COMPUTED_VALUE"""),45366.66666666667)</f>
        <v>45366.66667</v>
      </c>
      <c r="E53" s="1">
        <f>IFERROR(__xludf.DUMMYFUNCTION("""COMPUTED_VALUE"""),1126.09)</f>
        <v>1126.09</v>
      </c>
      <c r="G53" s="2">
        <f>IFERROR(__xludf.DUMMYFUNCTION("""COMPUTED_VALUE"""),45366.66666666667)</f>
        <v>45366.66667</v>
      </c>
      <c r="H53" s="1">
        <f>IFERROR(__xludf.DUMMYFUNCTION("""COMPUTED_VALUE"""),1108.8)</f>
        <v>1108.8</v>
      </c>
      <c r="J53" s="2">
        <f>IFERROR(__xludf.DUMMYFUNCTION("""COMPUTED_VALUE"""),45366.66666666667)</f>
        <v>45366.66667</v>
      </c>
      <c r="K53" s="1">
        <f>IFERROR(__xludf.DUMMYFUNCTION("""COMPUTED_VALUE"""),1125.4)</f>
        <v>1125.4</v>
      </c>
      <c r="M53" s="2">
        <f>IFERROR(__xludf.DUMMYFUNCTION("""COMPUTED_VALUE"""),45366.66666666667)</f>
        <v>45366.66667</v>
      </c>
      <c r="N53" s="1">
        <f>IFERROR(__xludf.DUMMYFUNCTION("""COMPUTED_VALUE"""),3.5094656E7)</f>
        <v>35094656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IFERROR(__xludf.DUMMYFUNCTION("""COMPUTED_VALUE"""),1126.44)</f>
        <v>1126.44</v>
      </c>
      <c r="D54" s="2">
        <f>IFERROR(__xludf.DUMMYFUNCTION("""COMPUTED_VALUE"""),45369.66666666667)</f>
        <v>45369.66667</v>
      </c>
      <c r="E54" s="1">
        <f>IFERROR(__xludf.DUMMYFUNCTION("""COMPUTED_VALUE"""),1132.76)</f>
        <v>1132.76</v>
      </c>
      <c r="G54" s="2">
        <f>IFERROR(__xludf.DUMMYFUNCTION("""COMPUTED_VALUE"""),45369.66666666667)</f>
        <v>45369.66667</v>
      </c>
      <c r="H54" s="1">
        <f>IFERROR(__xludf.DUMMYFUNCTION("""COMPUTED_VALUE"""),1123.27)</f>
        <v>1123.27</v>
      </c>
      <c r="J54" s="2">
        <f>IFERROR(__xludf.DUMMYFUNCTION("""COMPUTED_VALUE"""),45369.66666666667)</f>
        <v>45369.66667</v>
      </c>
      <c r="K54" s="1">
        <f>IFERROR(__xludf.DUMMYFUNCTION("""COMPUTED_VALUE"""),1126.3)</f>
        <v>1126.3</v>
      </c>
      <c r="M54" s="2">
        <f>IFERROR(__xludf.DUMMYFUNCTION("""COMPUTED_VALUE"""),45369.66666666667)</f>
        <v>45369.66667</v>
      </c>
      <c r="N54" s="1">
        <f>IFERROR(__xludf.DUMMYFUNCTION("""COMPUTED_VALUE"""),1.3019681E7)</f>
        <v>13019681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IFERROR(__xludf.DUMMYFUNCTION("""COMPUTED_VALUE"""),1129.3)</f>
        <v>1129.3</v>
      </c>
      <c r="D55" s="2">
        <f>IFERROR(__xludf.DUMMYFUNCTION("""COMPUTED_VALUE"""),45370.66666666667)</f>
        <v>45370.66667</v>
      </c>
      <c r="E55" s="1">
        <f>IFERROR(__xludf.DUMMYFUNCTION("""COMPUTED_VALUE"""),1134.93)</f>
        <v>1134.93</v>
      </c>
      <c r="G55" s="2">
        <f>IFERROR(__xludf.DUMMYFUNCTION("""COMPUTED_VALUE"""),45370.66666666667)</f>
        <v>45370.66667</v>
      </c>
      <c r="H55" s="1">
        <f>IFERROR(__xludf.DUMMYFUNCTION("""COMPUTED_VALUE"""),1126.01)</f>
        <v>1126.01</v>
      </c>
      <c r="J55" s="2">
        <f>IFERROR(__xludf.DUMMYFUNCTION("""COMPUTED_VALUE"""),45370.66666666667)</f>
        <v>45370.66667</v>
      </c>
      <c r="K55" s="1">
        <f>IFERROR(__xludf.DUMMYFUNCTION("""COMPUTED_VALUE"""),1130.34)</f>
        <v>1130.34</v>
      </c>
      <c r="M55" s="2">
        <f>IFERROR(__xludf.DUMMYFUNCTION("""COMPUTED_VALUE"""),45370.66666666667)</f>
        <v>45370.66667</v>
      </c>
      <c r="N55" s="1">
        <f>IFERROR(__xludf.DUMMYFUNCTION("""COMPUTED_VALUE"""),1.3425303E7)</f>
        <v>13425303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IFERROR(__xludf.DUMMYFUNCTION("""COMPUTED_VALUE"""),1125.47)</f>
        <v>1125.47</v>
      </c>
      <c r="D56" s="2">
        <f>IFERROR(__xludf.DUMMYFUNCTION("""COMPUTED_VALUE"""),45371.66666666667)</f>
        <v>45371.66667</v>
      </c>
      <c r="E56" s="1">
        <f>IFERROR(__xludf.DUMMYFUNCTION("""COMPUTED_VALUE"""),1144.99)</f>
        <v>1144.99</v>
      </c>
      <c r="G56" s="2">
        <f>IFERROR(__xludf.DUMMYFUNCTION("""COMPUTED_VALUE"""),45371.66666666667)</f>
        <v>45371.66667</v>
      </c>
      <c r="H56" s="1">
        <f>IFERROR(__xludf.DUMMYFUNCTION("""COMPUTED_VALUE"""),1124.18)</f>
        <v>1124.18</v>
      </c>
      <c r="J56" s="2">
        <f>IFERROR(__xludf.DUMMYFUNCTION("""COMPUTED_VALUE"""),45371.66666666667)</f>
        <v>45371.66667</v>
      </c>
      <c r="K56" s="1">
        <f>IFERROR(__xludf.DUMMYFUNCTION("""COMPUTED_VALUE"""),1143.25)</f>
        <v>1143.25</v>
      </c>
      <c r="M56" s="2">
        <f>IFERROR(__xludf.DUMMYFUNCTION("""COMPUTED_VALUE"""),45371.66666666667)</f>
        <v>45371.66667</v>
      </c>
      <c r="N56" s="1">
        <f>IFERROR(__xludf.DUMMYFUNCTION("""COMPUTED_VALUE"""),1.2316149E7)</f>
        <v>12316149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IFERROR(__xludf.DUMMYFUNCTION("""COMPUTED_VALUE"""),1144.49)</f>
        <v>1144.49</v>
      </c>
      <c r="D57" s="2">
        <f>IFERROR(__xludf.DUMMYFUNCTION("""COMPUTED_VALUE"""),45372.66666666667)</f>
        <v>45372.66667</v>
      </c>
      <c r="E57" s="1">
        <f>IFERROR(__xludf.DUMMYFUNCTION("""COMPUTED_VALUE"""),1149.95)</f>
        <v>1149.95</v>
      </c>
      <c r="G57" s="2">
        <f>IFERROR(__xludf.DUMMYFUNCTION("""COMPUTED_VALUE"""),45372.66666666667)</f>
        <v>45372.66667</v>
      </c>
      <c r="H57" s="1">
        <f>IFERROR(__xludf.DUMMYFUNCTION("""COMPUTED_VALUE"""),1142.89)</f>
        <v>1142.89</v>
      </c>
      <c r="J57" s="2">
        <f>IFERROR(__xludf.DUMMYFUNCTION("""COMPUTED_VALUE"""),45372.66666666667)</f>
        <v>45372.66667</v>
      </c>
      <c r="K57" s="1">
        <f>IFERROR(__xludf.DUMMYFUNCTION("""COMPUTED_VALUE"""),1145.14)</f>
        <v>1145.14</v>
      </c>
      <c r="M57" s="2">
        <f>IFERROR(__xludf.DUMMYFUNCTION("""COMPUTED_VALUE"""),45372.66666666667)</f>
        <v>45372.66667</v>
      </c>
      <c r="N57" s="1">
        <f>IFERROR(__xludf.DUMMYFUNCTION("""COMPUTED_VALUE"""),1.4210751E7)</f>
        <v>14210751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IFERROR(__xludf.DUMMYFUNCTION("""COMPUTED_VALUE"""),1147.46)</f>
        <v>1147.46</v>
      </c>
      <c r="D58" s="2">
        <f>IFERROR(__xludf.DUMMYFUNCTION("""COMPUTED_VALUE"""),45373.66666666667)</f>
        <v>45373.66667</v>
      </c>
      <c r="E58" s="1">
        <f>IFERROR(__xludf.DUMMYFUNCTION("""COMPUTED_VALUE"""),1150.69)</f>
        <v>1150.69</v>
      </c>
      <c r="G58" s="2">
        <f>IFERROR(__xludf.DUMMYFUNCTION("""COMPUTED_VALUE"""),45373.66666666667)</f>
        <v>45373.66667</v>
      </c>
      <c r="H58" s="1">
        <f>IFERROR(__xludf.DUMMYFUNCTION("""COMPUTED_VALUE"""),1133.54)</f>
        <v>1133.54</v>
      </c>
      <c r="J58" s="2">
        <f>IFERROR(__xludf.DUMMYFUNCTION("""COMPUTED_VALUE"""),45373.66666666667)</f>
        <v>45373.66667</v>
      </c>
      <c r="K58" s="1">
        <f>IFERROR(__xludf.DUMMYFUNCTION("""COMPUTED_VALUE"""),1133.65)</f>
        <v>1133.65</v>
      </c>
      <c r="M58" s="2">
        <f>IFERROR(__xludf.DUMMYFUNCTION("""COMPUTED_VALUE"""),45373.66666666667)</f>
        <v>45373.66667</v>
      </c>
      <c r="N58" s="1">
        <f>IFERROR(__xludf.DUMMYFUNCTION("""COMPUTED_VALUE"""),1.1359172E7)</f>
        <v>11359172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IFERROR(__xludf.DUMMYFUNCTION("""COMPUTED_VALUE"""),1135.53)</f>
        <v>1135.53</v>
      </c>
      <c r="D59" s="2">
        <f>IFERROR(__xludf.DUMMYFUNCTION("""COMPUTED_VALUE"""),45376.66666666667)</f>
        <v>45376.66667</v>
      </c>
      <c r="E59" s="1">
        <f>IFERROR(__xludf.DUMMYFUNCTION("""COMPUTED_VALUE"""),1147.66)</f>
        <v>1147.66</v>
      </c>
      <c r="G59" s="2">
        <f>IFERROR(__xludf.DUMMYFUNCTION("""COMPUTED_VALUE"""),45376.66666666667)</f>
        <v>45376.66667</v>
      </c>
      <c r="H59" s="1">
        <f>IFERROR(__xludf.DUMMYFUNCTION("""COMPUTED_VALUE"""),1135.12)</f>
        <v>1135.12</v>
      </c>
      <c r="J59" s="2">
        <f>IFERROR(__xludf.DUMMYFUNCTION("""COMPUTED_VALUE"""),45376.66666666667)</f>
        <v>45376.66667</v>
      </c>
      <c r="K59" s="1">
        <f>IFERROR(__xludf.DUMMYFUNCTION("""COMPUTED_VALUE"""),1143.94)</f>
        <v>1143.94</v>
      </c>
      <c r="M59" s="2">
        <f>IFERROR(__xludf.DUMMYFUNCTION("""COMPUTED_VALUE"""),45376.66666666667)</f>
        <v>45376.66667</v>
      </c>
      <c r="N59" s="1">
        <f>IFERROR(__xludf.DUMMYFUNCTION("""COMPUTED_VALUE"""),1.0280656E7)</f>
        <v>10280656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IFERROR(__xludf.DUMMYFUNCTION("""COMPUTED_VALUE"""),1140.9)</f>
        <v>1140.9</v>
      </c>
      <c r="D60" s="2">
        <f>IFERROR(__xludf.DUMMYFUNCTION("""COMPUTED_VALUE"""),45377.66666666667)</f>
        <v>45377.66667</v>
      </c>
      <c r="E60" s="1">
        <f>IFERROR(__xludf.DUMMYFUNCTION("""COMPUTED_VALUE"""),1150.82)</f>
        <v>1150.82</v>
      </c>
      <c r="G60" s="2">
        <f>IFERROR(__xludf.DUMMYFUNCTION("""COMPUTED_VALUE"""),45377.66666666667)</f>
        <v>45377.66667</v>
      </c>
      <c r="H60" s="1">
        <f>IFERROR(__xludf.DUMMYFUNCTION("""COMPUTED_VALUE"""),1140.83)</f>
        <v>1140.83</v>
      </c>
      <c r="J60" s="2">
        <f>IFERROR(__xludf.DUMMYFUNCTION("""COMPUTED_VALUE"""),45377.66666666667)</f>
        <v>45377.66667</v>
      </c>
      <c r="K60" s="1">
        <f>IFERROR(__xludf.DUMMYFUNCTION("""COMPUTED_VALUE"""),1146.05)</f>
        <v>1146.05</v>
      </c>
      <c r="M60" s="2">
        <f>IFERROR(__xludf.DUMMYFUNCTION("""COMPUTED_VALUE"""),45377.66666666667)</f>
        <v>45377.66667</v>
      </c>
      <c r="N60" s="1">
        <f>IFERROR(__xludf.DUMMYFUNCTION("""COMPUTED_VALUE"""),1.0993267E7)</f>
        <v>10993267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IFERROR(__xludf.DUMMYFUNCTION("""COMPUTED_VALUE"""),1150.81)</f>
        <v>1150.81</v>
      </c>
      <c r="D61" s="2">
        <f>IFERROR(__xludf.DUMMYFUNCTION("""COMPUTED_VALUE"""),45378.66666666667)</f>
        <v>45378.66667</v>
      </c>
      <c r="E61" s="1">
        <f>IFERROR(__xludf.DUMMYFUNCTION("""COMPUTED_VALUE"""),1160.3)</f>
        <v>1160.3</v>
      </c>
      <c r="G61" s="2">
        <f>IFERROR(__xludf.DUMMYFUNCTION("""COMPUTED_VALUE"""),45378.66666666667)</f>
        <v>45378.66667</v>
      </c>
      <c r="H61" s="1">
        <f>IFERROR(__xludf.DUMMYFUNCTION("""COMPUTED_VALUE"""),1149.21)</f>
        <v>1149.21</v>
      </c>
      <c r="J61" s="2">
        <f>IFERROR(__xludf.DUMMYFUNCTION("""COMPUTED_VALUE"""),45378.66666666667)</f>
        <v>45378.66667</v>
      </c>
      <c r="K61" s="1">
        <f>IFERROR(__xludf.DUMMYFUNCTION("""COMPUTED_VALUE"""),1160.03)</f>
        <v>1160.03</v>
      </c>
      <c r="M61" s="2">
        <f>IFERROR(__xludf.DUMMYFUNCTION("""COMPUTED_VALUE"""),45378.66666666667)</f>
        <v>45378.66667</v>
      </c>
      <c r="N61" s="1">
        <f>IFERROR(__xludf.DUMMYFUNCTION("""COMPUTED_VALUE"""),1.2069494E7)</f>
        <v>12069494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IFERROR(__xludf.DUMMYFUNCTION("""COMPUTED_VALUE"""),1163.17)</f>
        <v>1163.17</v>
      </c>
      <c r="D62" s="2">
        <f>IFERROR(__xludf.DUMMYFUNCTION("""COMPUTED_VALUE"""),45379.66666666667)</f>
        <v>45379.66667</v>
      </c>
      <c r="E62" s="1">
        <f>IFERROR(__xludf.DUMMYFUNCTION("""COMPUTED_VALUE"""),1167.07)</f>
        <v>1167.07</v>
      </c>
      <c r="G62" s="2">
        <f>IFERROR(__xludf.DUMMYFUNCTION("""COMPUTED_VALUE"""),45379.66666666667)</f>
        <v>45379.66667</v>
      </c>
      <c r="H62" s="1">
        <f>IFERROR(__xludf.DUMMYFUNCTION("""COMPUTED_VALUE"""),1160.57)</f>
        <v>1160.57</v>
      </c>
      <c r="J62" s="2">
        <f>IFERROR(__xludf.DUMMYFUNCTION("""COMPUTED_VALUE"""),45379.66666666667)</f>
        <v>45379.66667</v>
      </c>
      <c r="K62" s="1">
        <f>IFERROR(__xludf.DUMMYFUNCTION("""COMPUTED_VALUE"""),1161.85)</f>
        <v>1161.85</v>
      </c>
      <c r="M62" s="2">
        <f>IFERROR(__xludf.DUMMYFUNCTION("""COMPUTED_VALUE"""),45379.66666666667)</f>
        <v>45379.66667</v>
      </c>
      <c r="N62" s="1">
        <f>IFERROR(__xludf.DUMMYFUNCTION("""COMPUTED_VALUE"""),1.2733823E7)</f>
        <v>12733823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IFERROR(__xludf.DUMMYFUNCTION("""COMPUTED_VALUE"""),1160.67)</f>
        <v>1160.67</v>
      </c>
      <c r="D63" s="2">
        <f>IFERROR(__xludf.DUMMYFUNCTION("""COMPUTED_VALUE"""),45383.66666666667)</f>
        <v>45383.66667</v>
      </c>
      <c r="E63" s="1">
        <f>IFERROR(__xludf.DUMMYFUNCTION("""COMPUTED_VALUE"""),1161.31)</f>
        <v>1161.31</v>
      </c>
      <c r="G63" s="2">
        <f>IFERROR(__xludf.DUMMYFUNCTION("""COMPUTED_VALUE"""),45383.66666666667)</f>
        <v>45383.66667</v>
      </c>
      <c r="H63" s="1">
        <f>IFERROR(__xludf.DUMMYFUNCTION("""COMPUTED_VALUE"""),1149.88)</f>
        <v>1149.88</v>
      </c>
      <c r="J63" s="2">
        <f>IFERROR(__xludf.DUMMYFUNCTION("""COMPUTED_VALUE"""),45383.66666666667)</f>
        <v>45383.66667</v>
      </c>
      <c r="K63" s="1">
        <f>IFERROR(__xludf.DUMMYFUNCTION("""COMPUTED_VALUE"""),1153.53)</f>
        <v>1153.53</v>
      </c>
      <c r="M63" s="2">
        <f>IFERROR(__xludf.DUMMYFUNCTION("""COMPUTED_VALUE"""),45383.66666666667)</f>
        <v>45383.66667</v>
      </c>
      <c r="N63" s="1">
        <f>IFERROR(__xludf.DUMMYFUNCTION("""COMPUTED_VALUE"""),9306378.0)</f>
        <v>9306378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IFERROR(__xludf.DUMMYFUNCTION("""COMPUTED_VALUE"""),1152.0)</f>
        <v>1152</v>
      </c>
      <c r="D64" s="2">
        <f>IFERROR(__xludf.DUMMYFUNCTION("""COMPUTED_VALUE"""),45384.66666666667)</f>
        <v>45384.66667</v>
      </c>
      <c r="E64" s="1">
        <f>IFERROR(__xludf.DUMMYFUNCTION("""COMPUTED_VALUE"""),1159.41)</f>
        <v>1159.41</v>
      </c>
      <c r="G64" s="2">
        <f>IFERROR(__xludf.DUMMYFUNCTION("""COMPUTED_VALUE"""),45384.66666666667)</f>
        <v>45384.66667</v>
      </c>
      <c r="H64" s="1">
        <f>IFERROR(__xludf.DUMMYFUNCTION("""COMPUTED_VALUE"""),1146.01)</f>
        <v>1146.01</v>
      </c>
      <c r="J64" s="2">
        <f>IFERROR(__xludf.DUMMYFUNCTION("""COMPUTED_VALUE"""),45384.66666666667)</f>
        <v>45384.66667</v>
      </c>
      <c r="K64" s="1">
        <f>IFERROR(__xludf.DUMMYFUNCTION("""COMPUTED_VALUE"""),1147.66)</f>
        <v>1147.66</v>
      </c>
      <c r="M64" s="2">
        <f>IFERROR(__xludf.DUMMYFUNCTION("""COMPUTED_VALUE"""),45384.66666666667)</f>
        <v>45384.66667</v>
      </c>
      <c r="N64" s="1">
        <f>IFERROR(__xludf.DUMMYFUNCTION("""COMPUTED_VALUE"""),1.2091112E7)</f>
        <v>12091112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IFERROR(__xludf.DUMMYFUNCTION("""COMPUTED_VALUE"""),1147.11)</f>
        <v>1147.11</v>
      </c>
      <c r="D65" s="2">
        <f>IFERROR(__xludf.DUMMYFUNCTION("""COMPUTED_VALUE"""),45385.66666666667)</f>
        <v>45385.66667</v>
      </c>
      <c r="E65" s="1">
        <f>IFERROR(__xludf.DUMMYFUNCTION("""COMPUTED_VALUE"""),1157.26)</f>
        <v>1157.26</v>
      </c>
      <c r="G65" s="2">
        <f>IFERROR(__xludf.DUMMYFUNCTION("""COMPUTED_VALUE"""),45385.66666666667)</f>
        <v>45385.66667</v>
      </c>
      <c r="H65" s="1">
        <f>IFERROR(__xludf.DUMMYFUNCTION("""COMPUTED_VALUE"""),1147.11)</f>
        <v>1147.11</v>
      </c>
      <c r="J65" s="2">
        <f>IFERROR(__xludf.DUMMYFUNCTION("""COMPUTED_VALUE"""),45385.66666666667)</f>
        <v>45385.66667</v>
      </c>
      <c r="K65" s="1">
        <f>IFERROR(__xludf.DUMMYFUNCTION("""COMPUTED_VALUE"""),1152.53)</f>
        <v>1152.53</v>
      </c>
      <c r="M65" s="2">
        <f>IFERROR(__xludf.DUMMYFUNCTION("""COMPUTED_VALUE"""),45385.66666666667)</f>
        <v>45385.66667</v>
      </c>
      <c r="N65" s="1">
        <f>IFERROR(__xludf.DUMMYFUNCTION("""COMPUTED_VALUE"""),1.2043026E7)</f>
        <v>12043026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IFERROR(__xludf.DUMMYFUNCTION("""COMPUTED_VALUE"""),1160.03)</f>
        <v>1160.03</v>
      </c>
      <c r="D66" s="2">
        <f>IFERROR(__xludf.DUMMYFUNCTION("""COMPUTED_VALUE"""),45386.66666666667)</f>
        <v>45386.66667</v>
      </c>
      <c r="E66" s="1">
        <f>IFERROR(__xludf.DUMMYFUNCTION("""COMPUTED_VALUE"""),1166.08)</f>
        <v>1166.08</v>
      </c>
      <c r="G66" s="2">
        <f>IFERROR(__xludf.DUMMYFUNCTION("""COMPUTED_VALUE"""),45386.66666666667)</f>
        <v>45386.66667</v>
      </c>
      <c r="H66" s="1">
        <f>IFERROR(__xludf.DUMMYFUNCTION("""COMPUTED_VALUE"""),1137.94)</f>
        <v>1137.94</v>
      </c>
      <c r="J66" s="2">
        <f>IFERROR(__xludf.DUMMYFUNCTION("""COMPUTED_VALUE"""),45386.66666666667)</f>
        <v>45386.66667</v>
      </c>
      <c r="K66" s="1">
        <f>IFERROR(__xludf.DUMMYFUNCTION("""COMPUTED_VALUE"""),1141.27)</f>
        <v>1141.27</v>
      </c>
      <c r="M66" s="2">
        <f>IFERROR(__xludf.DUMMYFUNCTION("""COMPUTED_VALUE"""),45386.66666666667)</f>
        <v>45386.66667</v>
      </c>
      <c r="N66" s="1">
        <f>IFERROR(__xludf.DUMMYFUNCTION("""COMPUTED_VALUE"""),1.1049797E7)</f>
        <v>11049797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IFERROR(__xludf.DUMMYFUNCTION("""COMPUTED_VALUE"""),1141.37)</f>
        <v>1141.37</v>
      </c>
      <c r="D67" s="2">
        <f>IFERROR(__xludf.DUMMYFUNCTION("""COMPUTED_VALUE"""),45387.66666666667)</f>
        <v>45387.66667</v>
      </c>
      <c r="E67" s="1">
        <f>IFERROR(__xludf.DUMMYFUNCTION("""COMPUTED_VALUE"""),1150.7)</f>
        <v>1150.7</v>
      </c>
      <c r="G67" s="2">
        <f>IFERROR(__xludf.DUMMYFUNCTION("""COMPUTED_VALUE"""),45387.66666666667)</f>
        <v>45387.66667</v>
      </c>
      <c r="H67" s="1">
        <f>IFERROR(__xludf.DUMMYFUNCTION("""COMPUTED_VALUE"""),1139.44)</f>
        <v>1139.44</v>
      </c>
      <c r="J67" s="2">
        <f>IFERROR(__xludf.DUMMYFUNCTION("""COMPUTED_VALUE"""),45387.66666666667)</f>
        <v>45387.66667</v>
      </c>
      <c r="K67" s="1">
        <f>IFERROR(__xludf.DUMMYFUNCTION("""COMPUTED_VALUE"""),1145.66)</f>
        <v>1145.66</v>
      </c>
      <c r="M67" s="2">
        <f>IFERROR(__xludf.DUMMYFUNCTION("""COMPUTED_VALUE"""),45387.66666666667)</f>
        <v>45387.66667</v>
      </c>
      <c r="N67" s="1">
        <f>IFERROR(__xludf.DUMMYFUNCTION("""COMPUTED_VALUE"""),9838254.0)</f>
        <v>9838254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IFERROR(__xludf.DUMMYFUNCTION("""COMPUTED_VALUE"""),1144.13)</f>
        <v>1144.13</v>
      </c>
      <c r="D68" s="2">
        <f>IFERROR(__xludf.DUMMYFUNCTION("""COMPUTED_VALUE"""),45390.66666666667)</f>
        <v>45390.66667</v>
      </c>
      <c r="E68" s="1">
        <f>IFERROR(__xludf.DUMMYFUNCTION("""COMPUTED_VALUE"""),1150.25)</f>
        <v>1150.25</v>
      </c>
      <c r="G68" s="2">
        <f>IFERROR(__xludf.DUMMYFUNCTION("""COMPUTED_VALUE"""),45390.66666666667)</f>
        <v>45390.66667</v>
      </c>
      <c r="H68" s="1">
        <f>IFERROR(__xludf.DUMMYFUNCTION("""COMPUTED_VALUE"""),1141.78)</f>
        <v>1141.78</v>
      </c>
      <c r="J68" s="2">
        <f>IFERROR(__xludf.DUMMYFUNCTION("""COMPUTED_VALUE"""),45390.66666666667)</f>
        <v>45390.66667</v>
      </c>
      <c r="K68" s="1">
        <f>IFERROR(__xludf.DUMMYFUNCTION("""COMPUTED_VALUE"""),1145.0)</f>
        <v>1145</v>
      </c>
      <c r="M68" s="2">
        <f>IFERROR(__xludf.DUMMYFUNCTION("""COMPUTED_VALUE"""),45390.66666666667)</f>
        <v>45390.66667</v>
      </c>
      <c r="N68" s="1">
        <f>IFERROR(__xludf.DUMMYFUNCTION("""COMPUTED_VALUE"""),1.0549704E7)</f>
        <v>10549704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IFERROR(__xludf.DUMMYFUNCTION("""COMPUTED_VALUE"""),1145.32)</f>
        <v>1145.32</v>
      </c>
      <c r="D69" s="2">
        <f>IFERROR(__xludf.DUMMYFUNCTION("""COMPUTED_VALUE"""),45391.66666666667)</f>
        <v>45391.66667</v>
      </c>
      <c r="E69" s="1">
        <f>IFERROR(__xludf.DUMMYFUNCTION("""COMPUTED_VALUE"""),1149.36)</f>
        <v>1149.36</v>
      </c>
      <c r="G69" s="2">
        <f>IFERROR(__xludf.DUMMYFUNCTION("""COMPUTED_VALUE"""),45391.66666666667)</f>
        <v>45391.66667</v>
      </c>
      <c r="H69" s="1">
        <f>IFERROR(__xludf.DUMMYFUNCTION("""COMPUTED_VALUE"""),1120.04)</f>
        <v>1120.04</v>
      </c>
      <c r="J69" s="2">
        <f>IFERROR(__xludf.DUMMYFUNCTION("""COMPUTED_VALUE"""),45391.66666666667)</f>
        <v>45391.66667</v>
      </c>
      <c r="K69" s="1">
        <f>IFERROR(__xludf.DUMMYFUNCTION("""COMPUTED_VALUE"""),1125.29)</f>
        <v>1125.29</v>
      </c>
      <c r="M69" s="2">
        <f>IFERROR(__xludf.DUMMYFUNCTION("""COMPUTED_VALUE"""),45391.66666666667)</f>
        <v>45391.66667</v>
      </c>
      <c r="N69" s="1">
        <f>IFERROR(__xludf.DUMMYFUNCTION("""COMPUTED_VALUE"""),1.1800616E7)</f>
        <v>11800616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IFERROR(__xludf.DUMMYFUNCTION("""COMPUTED_VALUE"""),1115.88)</f>
        <v>1115.88</v>
      </c>
      <c r="D70" s="2">
        <f>IFERROR(__xludf.DUMMYFUNCTION("""COMPUTED_VALUE"""),45392.66666666667)</f>
        <v>45392.66667</v>
      </c>
      <c r="E70" s="1">
        <f>IFERROR(__xludf.DUMMYFUNCTION("""COMPUTED_VALUE"""),1120.52)</f>
        <v>1120.52</v>
      </c>
      <c r="G70" s="2">
        <f>IFERROR(__xludf.DUMMYFUNCTION("""COMPUTED_VALUE"""),45392.66666666667)</f>
        <v>45392.66667</v>
      </c>
      <c r="H70" s="1">
        <f>IFERROR(__xludf.DUMMYFUNCTION("""COMPUTED_VALUE"""),1105.64)</f>
        <v>1105.64</v>
      </c>
      <c r="J70" s="2">
        <f>IFERROR(__xludf.DUMMYFUNCTION("""COMPUTED_VALUE"""),45392.66666666667)</f>
        <v>45392.66667</v>
      </c>
      <c r="K70" s="1">
        <f>IFERROR(__xludf.DUMMYFUNCTION("""COMPUTED_VALUE"""),1112.13)</f>
        <v>1112.13</v>
      </c>
      <c r="M70" s="2">
        <f>IFERROR(__xludf.DUMMYFUNCTION("""COMPUTED_VALUE"""),45392.66666666667)</f>
        <v>45392.66667</v>
      </c>
      <c r="N70" s="1">
        <f>IFERROR(__xludf.DUMMYFUNCTION("""COMPUTED_VALUE"""),1.227264E7)</f>
        <v>12272640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IFERROR(__xludf.DUMMYFUNCTION("""COMPUTED_VALUE"""),1105.63)</f>
        <v>1105.63</v>
      </c>
      <c r="D71" s="2">
        <f>IFERROR(__xludf.DUMMYFUNCTION("""COMPUTED_VALUE"""),45393.66666666667)</f>
        <v>45393.66667</v>
      </c>
      <c r="E71" s="1">
        <f>IFERROR(__xludf.DUMMYFUNCTION("""COMPUTED_VALUE"""),1105.63)</f>
        <v>1105.63</v>
      </c>
      <c r="G71" s="2">
        <f>IFERROR(__xludf.DUMMYFUNCTION("""COMPUTED_VALUE"""),45393.66666666667)</f>
        <v>45393.66667</v>
      </c>
      <c r="H71" s="1">
        <f>IFERROR(__xludf.DUMMYFUNCTION("""COMPUTED_VALUE"""),1053.71)</f>
        <v>1053.71</v>
      </c>
      <c r="J71" s="2">
        <f>IFERROR(__xludf.DUMMYFUNCTION("""COMPUTED_VALUE"""),45393.66666666667)</f>
        <v>45393.66667</v>
      </c>
      <c r="K71" s="1">
        <f>IFERROR(__xludf.DUMMYFUNCTION("""COMPUTED_VALUE"""),1058.31)</f>
        <v>1058.31</v>
      </c>
      <c r="M71" s="2">
        <f>IFERROR(__xludf.DUMMYFUNCTION("""COMPUTED_VALUE"""),45393.66666666667)</f>
        <v>45393.66667</v>
      </c>
      <c r="N71" s="1">
        <f>IFERROR(__xludf.DUMMYFUNCTION("""COMPUTED_VALUE"""),5.094773E7)</f>
        <v>50947730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IFERROR(__xludf.DUMMYFUNCTION("""COMPUTED_VALUE"""),1060.67)</f>
        <v>1060.67</v>
      </c>
      <c r="D72" s="2">
        <f>IFERROR(__xludf.DUMMYFUNCTION("""COMPUTED_VALUE"""),45394.66666666667)</f>
        <v>45394.66667</v>
      </c>
      <c r="E72" s="1">
        <f>IFERROR(__xludf.DUMMYFUNCTION("""COMPUTED_VALUE"""),1070.36)</f>
        <v>1070.36</v>
      </c>
      <c r="G72" s="2">
        <f>IFERROR(__xludf.DUMMYFUNCTION("""COMPUTED_VALUE"""),45394.66666666667)</f>
        <v>45394.66667</v>
      </c>
      <c r="H72" s="1">
        <f>IFERROR(__xludf.DUMMYFUNCTION("""COMPUTED_VALUE"""),1051.28)</f>
        <v>1051.28</v>
      </c>
      <c r="J72" s="2">
        <f>IFERROR(__xludf.DUMMYFUNCTION("""COMPUTED_VALUE"""),45394.66666666667)</f>
        <v>45394.66667</v>
      </c>
      <c r="K72" s="1">
        <f>IFERROR(__xludf.DUMMYFUNCTION("""COMPUTED_VALUE"""),1057.32)</f>
        <v>1057.32</v>
      </c>
      <c r="M72" s="2">
        <f>IFERROR(__xludf.DUMMYFUNCTION("""COMPUTED_VALUE"""),45394.66666666667)</f>
        <v>45394.66667</v>
      </c>
      <c r="N72" s="1">
        <f>IFERROR(__xludf.DUMMYFUNCTION("""COMPUTED_VALUE"""),3.8273559E7)</f>
        <v>38273559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IFERROR(__xludf.DUMMYFUNCTION("""COMPUTED_VALUE"""),1070.78)</f>
        <v>1070.78</v>
      </c>
      <c r="D73" s="2">
        <f>IFERROR(__xludf.DUMMYFUNCTION("""COMPUTED_VALUE"""),45397.66666666667)</f>
        <v>45397.66667</v>
      </c>
      <c r="E73" s="1">
        <f>IFERROR(__xludf.DUMMYFUNCTION("""COMPUTED_VALUE"""),1075.4)</f>
        <v>1075.4</v>
      </c>
      <c r="G73" s="2">
        <f>IFERROR(__xludf.DUMMYFUNCTION("""COMPUTED_VALUE"""),45397.66666666667)</f>
        <v>45397.66667</v>
      </c>
      <c r="H73" s="1">
        <f>IFERROR(__xludf.DUMMYFUNCTION("""COMPUTED_VALUE"""),1043.62)</f>
        <v>1043.62</v>
      </c>
      <c r="J73" s="2">
        <f>IFERROR(__xludf.DUMMYFUNCTION("""COMPUTED_VALUE"""),45397.66666666667)</f>
        <v>45397.66667</v>
      </c>
      <c r="K73" s="1">
        <f>IFERROR(__xludf.DUMMYFUNCTION("""COMPUTED_VALUE"""),1045.6)</f>
        <v>1045.6</v>
      </c>
      <c r="M73" s="2">
        <f>IFERROR(__xludf.DUMMYFUNCTION("""COMPUTED_VALUE"""),45397.66666666667)</f>
        <v>45397.66667</v>
      </c>
      <c r="N73" s="1">
        <f>IFERROR(__xludf.DUMMYFUNCTION("""COMPUTED_VALUE"""),1.735992E7)</f>
        <v>17359920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IFERROR(__xludf.DUMMYFUNCTION("""COMPUTED_VALUE"""),1046.16)</f>
        <v>1046.16</v>
      </c>
      <c r="D74" s="2">
        <f>IFERROR(__xludf.DUMMYFUNCTION("""COMPUTED_VALUE"""),45398.66666666667)</f>
        <v>45398.66667</v>
      </c>
      <c r="E74" s="1">
        <f>IFERROR(__xludf.DUMMYFUNCTION("""COMPUTED_VALUE"""),1048.55)</f>
        <v>1048.55</v>
      </c>
      <c r="G74" s="2">
        <f>IFERROR(__xludf.DUMMYFUNCTION("""COMPUTED_VALUE"""),45398.66666666667)</f>
        <v>45398.66667</v>
      </c>
      <c r="H74" s="1">
        <f>IFERROR(__xludf.DUMMYFUNCTION("""COMPUTED_VALUE"""),1035.12)</f>
        <v>1035.12</v>
      </c>
      <c r="J74" s="2">
        <f>IFERROR(__xludf.DUMMYFUNCTION("""COMPUTED_VALUE"""),45398.66666666667)</f>
        <v>45398.66667</v>
      </c>
      <c r="K74" s="1">
        <f>IFERROR(__xludf.DUMMYFUNCTION("""COMPUTED_VALUE"""),1044.03)</f>
        <v>1044.03</v>
      </c>
      <c r="M74" s="2">
        <f>IFERROR(__xludf.DUMMYFUNCTION("""COMPUTED_VALUE"""),45398.66666666667)</f>
        <v>45398.66667</v>
      </c>
      <c r="N74" s="1">
        <f>IFERROR(__xludf.DUMMYFUNCTION("""COMPUTED_VALUE"""),1.6329147E7)</f>
        <v>16329147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IFERROR(__xludf.DUMMYFUNCTION("""COMPUTED_VALUE"""),1049.12)</f>
        <v>1049.12</v>
      </c>
      <c r="D75" s="2">
        <f>IFERROR(__xludf.DUMMYFUNCTION("""COMPUTED_VALUE"""),45399.66666666667)</f>
        <v>45399.66667</v>
      </c>
      <c r="E75" s="1">
        <f>IFERROR(__xludf.DUMMYFUNCTION("""COMPUTED_VALUE"""),1053.34)</f>
        <v>1053.34</v>
      </c>
      <c r="G75" s="2">
        <f>IFERROR(__xludf.DUMMYFUNCTION("""COMPUTED_VALUE"""),45399.66666666667)</f>
        <v>45399.66667</v>
      </c>
      <c r="H75" s="1">
        <f>IFERROR(__xludf.DUMMYFUNCTION("""COMPUTED_VALUE"""),1039.84)</f>
        <v>1039.84</v>
      </c>
      <c r="J75" s="2">
        <f>IFERROR(__xludf.DUMMYFUNCTION("""COMPUTED_VALUE"""),45399.66666666667)</f>
        <v>45399.66667</v>
      </c>
      <c r="K75" s="1">
        <f>IFERROR(__xludf.DUMMYFUNCTION("""COMPUTED_VALUE"""),1043.45)</f>
        <v>1043.45</v>
      </c>
      <c r="M75" s="2">
        <f>IFERROR(__xludf.DUMMYFUNCTION("""COMPUTED_VALUE"""),45399.66666666667)</f>
        <v>45399.66667</v>
      </c>
      <c r="N75" s="1">
        <f>IFERROR(__xludf.DUMMYFUNCTION("""COMPUTED_VALUE"""),1.5098711E7)</f>
        <v>15098711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IFERROR(__xludf.DUMMYFUNCTION("""COMPUTED_VALUE"""),1051.51)</f>
        <v>1051.51</v>
      </c>
      <c r="D76" s="2">
        <f>IFERROR(__xludf.DUMMYFUNCTION("""COMPUTED_VALUE"""),45400.66666666667)</f>
        <v>45400.66667</v>
      </c>
      <c r="E76" s="1">
        <f>IFERROR(__xludf.DUMMYFUNCTION("""COMPUTED_VALUE"""),1060.68)</f>
        <v>1060.68</v>
      </c>
      <c r="G76" s="2">
        <f>IFERROR(__xludf.DUMMYFUNCTION("""COMPUTED_VALUE"""),45400.66666666667)</f>
        <v>45400.66667</v>
      </c>
      <c r="H76" s="1">
        <f>IFERROR(__xludf.DUMMYFUNCTION("""COMPUTED_VALUE"""),1048.95)</f>
        <v>1048.95</v>
      </c>
      <c r="J76" s="2">
        <f>IFERROR(__xludf.DUMMYFUNCTION("""COMPUTED_VALUE"""),45400.66666666667)</f>
        <v>45400.66667</v>
      </c>
      <c r="K76" s="1">
        <f>IFERROR(__xludf.DUMMYFUNCTION("""COMPUTED_VALUE"""),1055.18)</f>
        <v>1055.18</v>
      </c>
      <c r="M76" s="2">
        <f>IFERROR(__xludf.DUMMYFUNCTION("""COMPUTED_VALUE"""),45400.66666666667)</f>
        <v>45400.66667</v>
      </c>
      <c r="N76" s="1">
        <f>IFERROR(__xludf.DUMMYFUNCTION("""COMPUTED_VALUE"""),1.7850374E7)</f>
        <v>17850374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IFERROR(__xludf.DUMMYFUNCTION("""COMPUTED_VALUE"""),1058.17)</f>
        <v>1058.17</v>
      </c>
      <c r="D77" s="2">
        <f>IFERROR(__xludf.DUMMYFUNCTION("""COMPUTED_VALUE"""),45401.66666666667)</f>
        <v>45401.66667</v>
      </c>
      <c r="E77" s="1">
        <f>IFERROR(__xludf.DUMMYFUNCTION("""COMPUTED_VALUE"""),1077.65)</f>
        <v>1077.65</v>
      </c>
      <c r="G77" s="2">
        <f>IFERROR(__xludf.DUMMYFUNCTION("""COMPUTED_VALUE"""),45401.66666666667)</f>
        <v>45401.66667</v>
      </c>
      <c r="H77" s="1">
        <f>IFERROR(__xludf.DUMMYFUNCTION("""COMPUTED_VALUE"""),1058.17)</f>
        <v>1058.17</v>
      </c>
      <c r="J77" s="2">
        <f>IFERROR(__xludf.DUMMYFUNCTION("""COMPUTED_VALUE"""),45401.66666666667)</f>
        <v>45401.66667</v>
      </c>
      <c r="K77" s="1">
        <f>IFERROR(__xludf.DUMMYFUNCTION("""COMPUTED_VALUE"""),1076.69)</f>
        <v>1076.69</v>
      </c>
      <c r="M77" s="2">
        <f>IFERROR(__xludf.DUMMYFUNCTION("""COMPUTED_VALUE"""),45401.66666666667)</f>
        <v>45401.66667</v>
      </c>
      <c r="N77" s="1">
        <f>IFERROR(__xludf.DUMMYFUNCTION("""COMPUTED_VALUE"""),1.9510866E7)</f>
        <v>19510866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IFERROR(__xludf.DUMMYFUNCTION("""COMPUTED_VALUE"""),1084.49)</f>
        <v>1084.49</v>
      </c>
      <c r="D78" s="2">
        <f>IFERROR(__xludf.DUMMYFUNCTION("""COMPUTED_VALUE"""),45404.66666666667)</f>
        <v>45404.66667</v>
      </c>
      <c r="E78" s="1">
        <f>IFERROR(__xludf.DUMMYFUNCTION("""COMPUTED_VALUE"""),1092.19)</f>
        <v>1092.19</v>
      </c>
      <c r="G78" s="2">
        <f>IFERROR(__xludf.DUMMYFUNCTION("""COMPUTED_VALUE"""),45404.66666666667)</f>
        <v>45404.66667</v>
      </c>
      <c r="H78" s="1">
        <f>IFERROR(__xludf.DUMMYFUNCTION("""COMPUTED_VALUE"""),1076.62)</f>
        <v>1076.62</v>
      </c>
      <c r="J78" s="2">
        <f>IFERROR(__xludf.DUMMYFUNCTION("""COMPUTED_VALUE"""),45404.66666666667)</f>
        <v>45404.66667</v>
      </c>
      <c r="K78" s="1">
        <f>IFERROR(__xludf.DUMMYFUNCTION("""COMPUTED_VALUE"""),1085.57)</f>
        <v>1085.57</v>
      </c>
      <c r="M78" s="2">
        <f>IFERROR(__xludf.DUMMYFUNCTION("""COMPUTED_VALUE"""),45404.66666666667)</f>
        <v>45404.66667</v>
      </c>
      <c r="N78" s="1">
        <f>IFERROR(__xludf.DUMMYFUNCTION("""COMPUTED_VALUE"""),1.3627478E7)</f>
        <v>13627478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IFERROR(__xludf.DUMMYFUNCTION("""COMPUTED_VALUE"""),1089.25)</f>
        <v>1089.25</v>
      </c>
      <c r="D79" s="2">
        <f>IFERROR(__xludf.DUMMYFUNCTION("""COMPUTED_VALUE"""),45405.66666666667)</f>
        <v>45405.66667</v>
      </c>
      <c r="E79" s="1">
        <f>IFERROR(__xludf.DUMMYFUNCTION("""COMPUTED_VALUE"""),1097.23)</f>
        <v>1097.23</v>
      </c>
      <c r="G79" s="2">
        <f>IFERROR(__xludf.DUMMYFUNCTION("""COMPUTED_VALUE"""),45405.66666666667)</f>
        <v>45405.66667</v>
      </c>
      <c r="H79" s="1">
        <f>IFERROR(__xludf.DUMMYFUNCTION("""COMPUTED_VALUE"""),1087.27)</f>
        <v>1087.27</v>
      </c>
      <c r="J79" s="2">
        <f>IFERROR(__xludf.DUMMYFUNCTION("""COMPUTED_VALUE"""),45405.66666666667)</f>
        <v>45405.66667</v>
      </c>
      <c r="K79" s="1">
        <f>IFERROR(__xludf.DUMMYFUNCTION("""COMPUTED_VALUE"""),1094.75)</f>
        <v>1094.75</v>
      </c>
      <c r="M79" s="2">
        <f>IFERROR(__xludf.DUMMYFUNCTION("""COMPUTED_VALUE"""),45405.66666666667)</f>
        <v>45405.66667</v>
      </c>
      <c r="N79" s="1">
        <f>IFERROR(__xludf.DUMMYFUNCTION("""COMPUTED_VALUE"""),1.7971943E7)</f>
        <v>17971943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IFERROR(__xludf.DUMMYFUNCTION("""COMPUTED_VALUE"""),1092.37)</f>
        <v>1092.37</v>
      </c>
      <c r="D80" s="2">
        <f>IFERROR(__xludf.DUMMYFUNCTION("""COMPUTED_VALUE"""),45406.66666666667)</f>
        <v>45406.66667</v>
      </c>
      <c r="E80" s="1">
        <f>IFERROR(__xludf.DUMMYFUNCTION("""COMPUTED_VALUE"""),1105.38)</f>
        <v>1105.38</v>
      </c>
      <c r="G80" s="2">
        <f>IFERROR(__xludf.DUMMYFUNCTION("""COMPUTED_VALUE"""),45406.66666666667)</f>
        <v>45406.66667</v>
      </c>
      <c r="H80" s="1">
        <f>IFERROR(__xludf.DUMMYFUNCTION("""COMPUTED_VALUE"""),1088.41)</f>
        <v>1088.41</v>
      </c>
      <c r="J80" s="2">
        <f>IFERROR(__xludf.DUMMYFUNCTION("""COMPUTED_VALUE"""),45406.66666666667)</f>
        <v>45406.66667</v>
      </c>
      <c r="K80" s="1">
        <f>IFERROR(__xludf.DUMMYFUNCTION("""COMPUTED_VALUE"""),1103.46)</f>
        <v>1103.46</v>
      </c>
      <c r="M80" s="2">
        <f>IFERROR(__xludf.DUMMYFUNCTION("""COMPUTED_VALUE"""),45406.66666666667)</f>
        <v>45406.66667</v>
      </c>
      <c r="N80" s="1">
        <f>IFERROR(__xludf.DUMMYFUNCTION("""COMPUTED_VALUE"""),1.6379123E7)</f>
        <v>16379123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IFERROR(__xludf.DUMMYFUNCTION("""COMPUTED_VALUE"""),1097.77)</f>
        <v>1097.77</v>
      </c>
      <c r="D81" s="2">
        <f>IFERROR(__xludf.DUMMYFUNCTION("""COMPUTED_VALUE"""),45407.66666666667)</f>
        <v>45407.66667</v>
      </c>
      <c r="E81" s="1">
        <f>IFERROR(__xludf.DUMMYFUNCTION("""COMPUTED_VALUE"""),1100.55)</f>
        <v>1100.55</v>
      </c>
      <c r="G81" s="2">
        <f>IFERROR(__xludf.DUMMYFUNCTION("""COMPUTED_VALUE"""),45407.66666666667)</f>
        <v>45407.66667</v>
      </c>
      <c r="H81" s="1">
        <f>IFERROR(__xludf.DUMMYFUNCTION("""COMPUTED_VALUE"""),1083.13)</f>
        <v>1083.13</v>
      </c>
      <c r="J81" s="2">
        <f>IFERROR(__xludf.DUMMYFUNCTION("""COMPUTED_VALUE"""),45407.66666666667)</f>
        <v>45407.66667</v>
      </c>
      <c r="K81" s="1">
        <f>IFERROR(__xludf.DUMMYFUNCTION("""COMPUTED_VALUE"""),1089.32)</f>
        <v>1089.32</v>
      </c>
      <c r="M81" s="2">
        <f>IFERROR(__xludf.DUMMYFUNCTION("""COMPUTED_VALUE"""),45407.66666666667)</f>
        <v>45407.66667</v>
      </c>
      <c r="N81" s="1">
        <f>IFERROR(__xludf.DUMMYFUNCTION("""COMPUTED_VALUE"""),1.3638064E7)</f>
        <v>13638064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IFERROR(__xludf.DUMMYFUNCTION("""COMPUTED_VALUE"""),1084.28)</f>
        <v>1084.28</v>
      </c>
      <c r="D82" s="2">
        <f>IFERROR(__xludf.DUMMYFUNCTION("""COMPUTED_VALUE"""),45408.66666666667)</f>
        <v>45408.66667</v>
      </c>
      <c r="E82" s="1">
        <f>IFERROR(__xludf.DUMMYFUNCTION("""COMPUTED_VALUE"""),1084.97)</f>
        <v>1084.97</v>
      </c>
      <c r="G82" s="2">
        <f>IFERROR(__xludf.DUMMYFUNCTION("""COMPUTED_VALUE"""),45408.66666666667)</f>
        <v>45408.66667</v>
      </c>
      <c r="H82" s="1">
        <f>IFERROR(__xludf.DUMMYFUNCTION("""COMPUTED_VALUE"""),1071.48)</f>
        <v>1071.48</v>
      </c>
      <c r="J82" s="2">
        <f>IFERROR(__xludf.DUMMYFUNCTION("""COMPUTED_VALUE"""),45408.66666666667)</f>
        <v>45408.66667</v>
      </c>
      <c r="K82" s="1">
        <f>IFERROR(__xludf.DUMMYFUNCTION("""COMPUTED_VALUE"""),1077.38)</f>
        <v>1077.38</v>
      </c>
      <c r="M82" s="2">
        <f>IFERROR(__xludf.DUMMYFUNCTION("""COMPUTED_VALUE"""),45408.66666666667)</f>
        <v>45408.66667</v>
      </c>
      <c r="N82" s="1">
        <f>IFERROR(__xludf.DUMMYFUNCTION("""COMPUTED_VALUE"""),1.951735E7)</f>
        <v>19517350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IFERROR(__xludf.DUMMYFUNCTION("""COMPUTED_VALUE"""),1078.37)</f>
        <v>1078.37</v>
      </c>
      <c r="D83" s="2">
        <f>IFERROR(__xludf.DUMMYFUNCTION("""COMPUTED_VALUE"""),45411.66666666667)</f>
        <v>45411.66667</v>
      </c>
      <c r="E83" s="1">
        <f>IFERROR(__xludf.DUMMYFUNCTION("""COMPUTED_VALUE"""),1094.95)</f>
        <v>1094.95</v>
      </c>
      <c r="G83" s="2">
        <f>IFERROR(__xludf.DUMMYFUNCTION("""COMPUTED_VALUE"""),45411.66666666667)</f>
        <v>45411.66667</v>
      </c>
      <c r="H83" s="1">
        <f>IFERROR(__xludf.DUMMYFUNCTION("""COMPUTED_VALUE"""),1078.37)</f>
        <v>1078.37</v>
      </c>
      <c r="J83" s="2">
        <f>IFERROR(__xludf.DUMMYFUNCTION("""COMPUTED_VALUE"""),45411.66666666667)</f>
        <v>45411.66667</v>
      </c>
      <c r="K83" s="1">
        <f>IFERROR(__xludf.DUMMYFUNCTION("""COMPUTED_VALUE"""),1092.08)</f>
        <v>1092.08</v>
      </c>
      <c r="M83" s="2">
        <f>IFERROR(__xludf.DUMMYFUNCTION("""COMPUTED_VALUE"""),45411.66666666667)</f>
        <v>45411.66667</v>
      </c>
      <c r="N83" s="1">
        <f>IFERROR(__xludf.DUMMYFUNCTION("""COMPUTED_VALUE"""),1.7685614E7)</f>
        <v>17685614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IFERROR(__xludf.DUMMYFUNCTION("""COMPUTED_VALUE"""),1081.38)</f>
        <v>1081.38</v>
      </c>
      <c r="D84" s="2">
        <f>IFERROR(__xludf.DUMMYFUNCTION("""COMPUTED_VALUE"""),45412.66666666667)</f>
        <v>45412.66667</v>
      </c>
      <c r="E84" s="1">
        <f>IFERROR(__xludf.DUMMYFUNCTION("""COMPUTED_VALUE"""),1089.3)</f>
        <v>1089.3</v>
      </c>
      <c r="G84" s="2">
        <f>IFERROR(__xludf.DUMMYFUNCTION("""COMPUTED_VALUE"""),45412.66666666667)</f>
        <v>45412.66667</v>
      </c>
      <c r="H84" s="1">
        <f>IFERROR(__xludf.DUMMYFUNCTION("""COMPUTED_VALUE"""),1078.68)</f>
        <v>1078.68</v>
      </c>
      <c r="J84" s="2">
        <f>IFERROR(__xludf.DUMMYFUNCTION("""COMPUTED_VALUE"""),45412.66666666667)</f>
        <v>45412.66667</v>
      </c>
      <c r="K84" s="1">
        <f>IFERROR(__xludf.DUMMYFUNCTION("""COMPUTED_VALUE"""),1078.91)</f>
        <v>1078.91</v>
      </c>
      <c r="M84" s="2">
        <f>IFERROR(__xludf.DUMMYFUNCTION("""COMPUTED_VALUE"""),45412.66666666667)</f>
        <v>45412.66667</v>
      </c>
      <c r="N84" s="1">
        <f>IFERROR(__xludf.DUMMYFUNCTION("""COMPUTED_VALUE"""),1.7355327E7)</f>
        <v>17355327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IFERROR(__xludf.DUMMYFUNCTION("""COMPUTED_VALUE"""),1071.84)</f>
        <v>1071.84</v>
      </c>
      <c r="D85" s="2">
        <f>IFERROR(__xludf.DUMMYFUNCTION("""COMPUTED_VALUE"""),45413.66666666667)</f>
        <v>45413.66667</v>
      </c>
      <c r="E85" s="1">
        <f>IFERROR(__xludf.DUMMYFUNCTION("""COMPUTED_VALUE"""),1105.29)</f>
        <v>1105.29</v>
      </c>
      <c r="G85" s="2">
        <f>IFERROR(__xludf.DUMMYFUNCTION("""COMPUTED_VALUE"""),45413.66666666667)</f>
        <v>45413.66667</v>
      </c>
      <c r="H85" s="1">
        <f>IFERROR(__xludf.DUMMYFUNCTION("""COMPUTED_VALUE"""),1071.84)</f>
        <v>1071.84</v>
      </c>
      <c r="J85" s="2">
        <f>IFERROR(__xludf.DUMMYFUNCTION("""COMPUTED_VALUE"""),45413.66666666667)</f>
        <v>45413.66667</v>
      </c>
      <c r="K85" s="1">
        <f>IFERROR(__xludf.DUMMYFUNCTION("""COMPUTED_VALUE"""),1094.37)</f>
        <v>1094.37</v>
      </c>
      <c r="M85" s="2">
        <f>IFERROR(__xludf.DUMMYFUNCTION("""COMPUTED_VALUE"""),45413.66666666667)</f>
        <v>45413.66667</v>
      </c>
      <c r="N85" s="1">
        <f>IFERROR(__xludf.DUMMYFUNCTION("""COMPUTED_VALUE"""),1.8380629E7)</f>
        <v>18380629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IFERROR(__xludf.DUMMYFUNCTION("""COMPUTED_VALUE"""),1096.82)</f>
        <v>1096.82</v>
      </c>
      <c r="D86" s="2">
        <f>IFERROR(__xludf.DUMMYFUNCTION("""COMPUTED_VALUE"""),45414.66666666667)</f>
        <v>45414.66667</v>
      </c>
      <c r="E86" s="1">
        <f>IFERROR(__xludf.DUMMYFUNCTION("""COMPUTED_VALUE"""),1099.17)</f>
        <v>1099.17</v>
      </c>
      <c r="G86" s="2">
        <f>IFERROR(__xludf.DUMMYFUNCTION("""COMPUTED_VALUE"""),45414.66666666667)</f>
        <v>45414.66667</v>
      </c>
      <c r="H86" s="1">
        <f>IFERROR(__xludf.DUMMYFUNCTION("""COMPUTED_VALUE"""),1063.6)</f>
        <v>1063.6</v>
      </c>
      <c r="J86" s="2">
        <f>IFERROR(__xludf.DUMMYFUNCTION("""COMPUTED_VALUE"""),45414.66666666667)</f>
        <v>45414.66667</v>
      </c>
      <c r="K86" s="1">
        <f>IFERROR(__xludf.DUMMYFUNCTION("""COMPUTED_VALUE"""),1084.93)</f>
        <v>1084.93</v>
      </c>
      <c r="M86" s="2">
        <f>IFERROR(__xludf.DUMMYFUNCTION("""COMPUTED_VALUE"""),45414.66666666667)</f>
        <v>45414.66667</v>
      </c>
      <c r="N86" s="1">
        <f>IFERROR(__xludf.DUMMYFUNCTION("""COMPUTED_VALUE"""),2.173878E7)</f>
        <v>21738780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IFERROR(__xludf.DUMMYFUNCTION("""COMPUTED_VALUE"""),1088.43)</f>
        <v>1088.43</v>
      </c>
      <c r="D87" s="2">
        <f>IFERROR(__xludf.DUMMYFUNCTION("""COMPUTED_VALUE"""),45415.66666666667)</f>
        <v>45415.66667</v>
      </c>
      <c r="E87" s="1">
        <f>IFERROR(__xludf.DUMMYFUNCTION("""COMPUTED_VALUE"""),1092.75)</f>
        <v>1092.75</v>
      </c>
      <c r="G87" s="2">
        <f>IFERROR(__xludf.DUMMYFUNCTION("""COMPUTED_VALUE"""),45415.66666666667)</f>
        <v>45415.66667</v>
      </c>
      <c r="H87" s="1">
        <f>IFERROR(__xludf.DUMMYFUNCTION("""COMPUTED_VALUE"""),1075.46)</f>
        <v>1075.46</v>
      </c>
      <c r="J87" s="2">
        <f>IFERROR(__xludf.DUMMYFUNCTION("""COMPUTED_VALUE"""),45415.66666666667)</f>
        <v>45415.66667</v>
      </c>
      <c r="K87" s="1">
        <f>IFERROR(__xludf.DUMMYFUNCTION("""COMPUTED_VALUE"""),1086.53)</f>
        <v>1086.53</v>
      </c>
      <c r="M87" s="2">
        <f>IFERROR(__xludf.DUMMYFUNCTION("""COMPUTED_VALUE"""),45415.66666666667)</f>
        <v>45415.66667</v>
      </c>
      <c r="N87" s="1">
        <f>IFERROR(__xludf.DUMMYFUNCTION("""COMPUTED_VALUE"""),1.3706695E7)</f>
        <v>13706695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IFERROR(__xludf.DUMMYFUNCTION("""COMPUTED_VALUE"""),1092.5)</f>
        <v>1092.5</v>
      </c>
      <c r="D88" s="2">
        <f>IFERROR(__xludf.DUMMYFUNCTION("""COMPUTED_VALUE"""),45418.66666666667)</f>
        <v>45418.66667</v>
      </c>
      <c r="E88" s="1">
        <f>IFERROR(__xludf.DUMMYFUNCTION("""COMPUTED_VALUE"""),1107.64)</f>
        <v>1107.64</v>
      </c>
      <c r="G88" s="2">
        <f>IFERROR(__xludf.DUMMYFUNCTION("""COMPUTED_VALUE"""),45418.66666666667)</f>
        <v>45418.66667</v>
      </c>
      <c r="H88" s="1">
        <f>IFERROR(__xludf.DUMMYFUNCTION("""COMPUTED_VALUE"""),1090.65)</f>
        <v>1090.65</v>
      </c>
      <c r="J88" s="2">
        <f>IFERROR(__xludf.DUMMYFUNCTION("""COMPUTED_VALUE"""),45418.66666666667)</f>
        <v>45418.66667</v>
      </c>
      <c r="K88" s="1">
        <f>IFERROR(__xludf.DUMMYFUNCTION("""COMPUTED_VALUE"""),1107.56)</f>
        <v>1107.56</v>
      </c>
      <c r="M88" s="2">
        <f>IFERROR(__xludf.DUMMYFUNCTION("""COMPUTED_VALUE"""),45418.66666666667)</f>
        <v>45418.66667</v>
      </c>
      <c r="N88" s="1">
        <f>IFERROR(__xludf.DUMMYFUNCTION("""COMPUTED_VALUE"""),1.4205774E7)</f>
        <v>14205774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IFERROR(__xludf.DUMMYFUNCTION("""COMPUTED_VALUE"""),1113.11)</f>
        <v>1113.11</v>
      </c>
      <c r="D89" s="2">
        <f>IFERROR(__xludf.DUMMYFUNCTION("""COMPUTED_VALUE"""),45419.66666666667)</f>
        <v>45419.66667</v>
      </c>
      <c r="E89" s="1">
        <f>IFERROR(__xludf.DUMMYFUNCTION("""COMPUTED_VALUE"""),1116.97)</f>
        <v>1116.97</v>
      </c>
      <c r="G89" s="2">
        <f>IFERROR(__xludf.DUMMYFUNCTION("""COMPUTED_VALUE"""),45419.66666666667)</f>
        <v>45419.66667</v>
      </c>
      <c r="H89" s="1">
        <f>IFERROR(__xludf.DUMMYFUNCTION("""COMPUTED_VALUE"""),1110.24)</f>
        <v>1110.24</v>
      </c>
      <c r="J89" s="2">
        <f>IFERROR(__xludf.DUMMYFUNCTION("""COMPUTED_VALUE"""),45419.66666666667)</f>
        <v>45419.66667</v>
      </c>
      <c r="K89" s="1">
        <f>IFERROR(__xludf.DUMMYFUNCTION("""COMPUTED_VALUE"""),1111.62)</f>
        <v>1111.62</v>
      </c>
      <c r="M89" s="2">
        <f>IFERROR(__xludf.DUMMYFUNCTION("""COMPUTED_VALUE"""),45419.66666666667)</f>
        <v>45419.66667</v>
      </c>
      <c r="N89" s="1">
        <f>IFERROR(__xludf.DUMMYFUNCTION("""COMPUTED_VALUE"""),1.5924737E7)</f>
        <v>15924737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IFERROR(__xludf.DUMMYFUNCTION("""COMPUTED_VALUE"""),1111.14)</f>
        <v>1111.14</v>
      </c>
      <c r="D90" s="2">
        <f>IFERROR(__xludf.DUMMYFUNCTION("""COMPUTED_VALUE"""),45420.66666666667)</f>
        <v>45420.66667</v>
      </c>
      <c r="E90" s="1">
        <f>IFERROR(__xludf.DUMMYFUNCTION("""COMPUTED_VALUE"""),1118.62)</f>
        <v>1118.62</v>
      </c>
      <c r="G90" s="2">
        <f>IFERROR(__xludf.DUMMYFUNCTION("""COMPUTED_VALUE"""),45420.66666666667)</f>
        <v>45420.66667</v>
      </c>
      <c r="H90" s="1">
        <f>IFERROR(__xludf.DUMMYFUNCTION("""COMPUTED_VALUE"""),1107.76)</f>
        <v>1107.76</v>
      </c>
      <c r="J90" s="2">
        <f>IFERROR(__xludf.DUMMYFUNCTION("""COMPUTED_VALUE"""),45420.66666666667)</f>
        <v>45420.66667</v>
      </c>
      <c r="K90" s="1">
        <f>IFERROR(__xludf.DUMMYFUNCTION("""COMPUTED_VALUE"""),1115.57)</f>
        <v>1115.57</v>
      </c>
      <c r="M90" s="2">
        <f>IFERROR(__xludf.DUMMYFUNCTION("""COMPUTED_VALUE"""),45420.66666666667)</f>
        <v>45420.66667</v>
      </c>
      <c r="N90" s="1">
        <f>IFERROR(__xludf.DUMMYFUNCTION("""COMPUTED_VALUE"""),1.341712E7)</f>
        <v>13417120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IFERROR(__xludf.DUMMYFUNCTION("""COMPUTED_VALUE"""),1113.88)</f>
        <v>1113.88</v>
      </c>
      <c r="D91" s="2">
        <f>IFERROR(__xludf.DUMMYFUNCTION("""COMPUTED_VALUE"""),45421.66666666667)</f>
        <v>45421.66667</v>
      </c>
      <c r="E91" s="1">
        <f>IFERROR(__xludf.DUMMYFUNCTION("""COMPUTED_VALUE"""),1126.17)</f>
        <v>1126.17</v>
      </c>
      <c r="G91" s="2">
        <f>IFERROR(__xludf.DUMMYFUNCTION("""COMPUTED_VALUE"""),45421.66666666667)</f>
        <v>45421.66667</v>
      </c>
      <c r="H91" s="1">
        <f>IFERROR(__xludf.DUMMYFUNCTION("""COMPUTED_VALUE"""),1112.57)</f>
        <v>1112.57</v>
      </c>
      <c r="J91" s="2">
        <f>IFERROR(__xludf.DUMMYFUNCTION("""COMPUTED_VALUE"""),45421.66666666667)</f>
        <v>45421.66667</v>
      </c>
      <c r="K91" s="1">
        <f>IFERROR(__xludf.DUMMYFUNCTION("""COMPUTED_VALUE"""),1123.56)</f>
        <v>1123.56</v>
      </c>
      <c r="M91" s="2">
        <f>IFERROR(__xludf.DUMMYFUNCTION("""COMPUTED_VALUE"""),45421.66666666667)</f>
        <v>45421.66667</v>
      </c>
      <c r="N91" s="1">
        <f>IFERROR(__xludf.DUMMYFUNCTION("""COMPUTED_VALUE"""),1.2167092E7)</f>
        <v>12167092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IFERROR(__xludf.DUMMYFUNCTION("""COMPUTED_VALUE"""),1127.34)</f>
        <v>1127.34</v>
      </c>
      <c r="D92" s="2">
        <f>IFERROR(__xludf.DUMMYFUNCTION("""COMPUTED_VALUE"""),45422.66666666667)</f>
        <v>45422.66667</v>
      </c>
      <c r="E92" s="1">
        <f>IFERROR(__xludf.DUMMYFUNCTION("""COMPUTED_VALUE"""),1131.24)</f>
        <v>1131.24</v>
      </c>
      <c r="G92" s="2">
        <f>IFERROR(__xludf.DUMMYFUNCTION("""COMPUTED_VALUE"""),45422.66666666667)</f>
        <v>45422.66667</v>
      </c>
      <c r="H92" s="1">
        <f>IFERROR(__xludf.DUMMYFUNCTION("""COMPUTED_VALUE"""),1124.35)</f>
        <v>1124.35</v>
      </c>
      <c r="J92" s="2">
        <f>IFERROR(__xludf.DUMMYFUNCTION("""COMPUTED_VALUE"""),45422.66666666667)</f>
        <v>45422.66667</v>
      </c>
      <c r="K92" s="1">
        <f>IFERROR(__xludf.DUMMYFUNCTION("""COMPUTED_VALUE"""),1129.85)</f>
        <v>1129.85</v>
      </c>
      <c r="M92" s="2">
        <f>IFERROR(__xludf.DUMMYFUNCTION("""COMPUTED_VALUE"""),45422.66666666667)</f>
        <v>45422.66667</v>
      </c>
      <c r="N92" s="1">
        <f>IFERROR(__xludf.DUMMYFUNCTION("""COMPUTED_VALUE"""),1.0484193E7)</f>
        <v>10484193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IFERROR(__xludf.DUMMYFUNCTION("""COMPUTED_VALUE"""),1130.64)</f>
        <v>1130.64</v>
      </c>
      <c r="D93" s="2">
        <f>IFERROR(__xludf.DUMMYFUNCTION("""COMPUTED_VALUE"""),45425.66666666667)</f>
        <v>45425.66667</v>
      </c>
      <c r="E93" s="1">
        <f>IFERROR(__xludf.DUMMYFUNCTION("""COMPUTED_VALUE"""),1136.88)</f>
        <v>1136.88</v>
      </c>
      <c r="G93" s="2">
        <f>IFERROR(__xludf.DUMMYFUNCTION("""COMPUTED_VALUE"""),45425.66666666667)</f>
        <v>45425.66667</v>
      </c>
      <c r="H93" s="1">
        <f>IFERROR(__xludf.DUMMYFUNCTION("""COMPUTED_VALUE"""),1124.16)</f>
        <v>1124.16</v>
      </c>
      <c r="J93" s="2">
        <f>IFERROR(__xludf.DUMMYFUNCTION("""COMPUTED_VALUE"""),45425.66666666667)</f>
        <v>45425.66667</v>
      </c>
      <c r="K93" s="1">
        <f>IFERROR(__xludf.DUMMYFUNCTION("""COMPUTED_VALUE"""),1124.95)</f>
        <v>1124.95</v>
      </c>
      <c r="M93" s="2">
        <f>IFERROR(__xludf.DUMMYFUNCTION("""COMPUTED_VALUE"""),45425.66666666667)</f>
        <v>45425.66667</v>
      </c>
      <c r="N93" s="1">
        <f>IFERROR(__xludf.DUMMYFUNCTION("""COMPUTED_VALUE"""),1.004145E7)</f>
        <v>10041450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IFERROR(__xludf.DUMMYFUNCTION("""COMPUTED_VALUE"""),1125.62)</f>
        <v>1125.62</v>
      </c>
      <c r="D94" s="2">
        <f>IFERROR(__xludf.DUMMYFUNCTION("""COMPUTED_VALUE"""),45426.66666666667)</f>
        <v>45426.66667</v>
      </c>
      <c r="E94" s="1">
        <f>IFERROR(__xludf.DUMMYFUNCTION("""COMPUTED_VALUE"""),1135.85)</f>
        <v>1135.85</v>
      </c>
      <c r="G94" s="2">
        <f>IFERROR(__xludf.DUMMYFUNCTION("""COMPUTED_VALUE"""),45426.66666666667)</f>
        <v>45426.66667</v>
      </c>
      <c r="H94" s="1">
        <f>IFERROR(__xludf.DUMMYFUNCTION("""COMPUTED_VALUE"""),1125.42)</f>
        <v>1125.42</v>
      </c>
      <c r="J94" s="2">
        <f>IFERROR(__xludf.DUMMYFUNCTION("""COMPUTED_VALUE"""),45426.66666666667)</f>
        <v>45426.66667</v>
      </c>
      <c r="K94" s="1">
        <f>IFERROR(__xludf.DUMMYFUNCTION("""COMPUTED_VALUE"""),1134.81)</f>
        <v>1134.81</v>
      </c>
      <c r="M94" s="2">
        <f>IFERROR(__xludf.DUMMYFUNCTION("""COMPUTED_VALUE"""),45426.66666666667)</f>
        <v>45426.66667</v>
      </c>
      <c r="N94" s="1">
        <f>IFERROR(__xludf.DUMMYFUNCTION("""COMPUTED_VALUE"""),1.0487239E7)</f>
        <v>10487239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IFERROR(__xludf.DUMMYFUNCTION("""COMPUTED_VALUE"""),1135.49)</f>
        <v>1135.49</v>
      </c>
      <c r="D95" s="2">
        <f>IFERROR(__xludf.DUMMYFUNCTION("""COMPUTED_VALUE"""),45427.66666666667)</f>
        <v>45427.66667</v>
      </c>
      <c r="E95" s="1">
        <f>IFERROR(__xludf.DUMMYFUNCTION("""COMPUTED_VALUE"""),1140.64)</f>
        <v>1140.64</v>
      </c>
      <c r="G95" s="2">
        <f>IFERROR(__xludf.DUMMYFUNCTION("""COMPUTED_VALUE"""),45427.66666666667)</f>
        <v>45427.66667</v>
      </c>
      <c r="H95" s="1">
        <f>IFERROR(__xludf.DUMMYFUNCTION("""COMPUTED_VALUE"""),1133.03)</f>
        <v>1133.03</v>
      </c>
      <c r="J95" s="2">
        <f>IFERROR(__xludf.DUMMYFUNCTION("""COMPUTED_VALUE"""),45427.66666666667)</f>
        <v>45427.66667</v>
      </c>
      <c r="K95" s="1">
        <f>IFERROR(__xludf.DUMMYFUNCTION("""COMPUTED_VALUE"""),1139.77)</f>
        <v>1139.77</v>
      </c>
      <c r="M95" s="2">
        <f>IFERROR(__xludf.DUMMYFUNCTION("""COMPUTED_VALUE"""),45427.66666666667)</f>
        <v>45427.66667</v>
      </c>
      <c r="N95" s="1">
        <f>IFERROR(__xludf.DUMMYFUNCTION("""COMPUTED_VALUE"""),1.0377162E7)</f>
        <v>10377162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IFERROR(__xludf.DUMMYFUNCTION("""COMPUTED_VALUE"""),1143.27)</f>
        <v>1143.27</v>
      </c>
      <c r="D96" s="2">
        <f>IFERROR(__xludf.DUMMYFUNCTION("""COMPUTED_VALUE"""),45428.66666666667)</f>
        <v>45428.66667</v>
      </c>
      <c r="E96" s="1">
        <f>IFERROR(__xludf.DUMMYFUNCTION("""COMPUTED_VALUE"""),1147.07)</f>
        <v>1147.07</v>
      </c>
      <c r="G96" s="2">
        <f>IFERROR(__xludf.DUMMYFUNCTION("""COMPUTED_VALUE"""),45428.66666666667)</f>
        <v>45428.66667</v>
      </c>
      <c r="H96" s="1">
        <f>IFERROR(__xludf.DUMMYFUNCTION("""COMPUTED_VALUE"""),1138.12)</f>
        <v>1138.12</v>
      </c>
      <c r="J96" s="2">
        <f>IFERROR(__xludf.DUMMYFUNCTION("""COMPUTED_VALUE"""),45428.66666666667)</f>
        <v>45428.66667</v>
      </c>
      <c r="K96" s="1">
        <f>IFERROR(__xludf.DUMMYFUNCTION("""COMPUTED_VALUE"""),1138.32)</f>
        <v>1138.32</v>
      </c>
      <c r="M96" s="2">
        <f>IFERROR(__xludf.DUMMYFUNCTION("""COMPUTED_VALUE"""),45428.66666666667)</f>
        <v>45428.66667</v>
      </c>
      <c r="N96" s="1">
        <f>IFERROR(__xludf.DUMMYFUNCTION("""COMPUTED_VALUE"""),1.1923656E7)</f>
        <v>11923656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IFERROR(__xludf.DUMMYFUNCTION("""COMPUTED_VALUE"""),1141.95)</f>
        <v>1141.95</v>
      </c>
      <c r="D97" s="2">
        <f>IFERROR(__xludf.DUMMYFUNCTION("""COMPUTED_VALUE"""),45429.66666666667)</f>
        <v>45429.66667</v>
      </c>
      <c r="E97" s="1">
        <f>IFERROR(__xludf.DUMMYFUNCTION("""COMPUTED_VALUE"""),1151.97)</f>
        <v>1151.97</v>
      </c>
      <c r="G97" s="2">
        <f>IFERROR(__xludf.DUMMYFUNCTION("""COMPUTED_VALUE"""),45429.66666666667)</f>
        <v>45429.66667</v>
      </c>
      <c r="H97" s="1">
        <f>IFERROR(__xludf.DUMMYFUNCTION("""COMPUTED_VALUE"""),1139.45)</f>
        <v>1139.45</v>
      </c>
      <c r="J97" s="2">
        <f>IFERROR(__xludf.DUMMYFUNCTION("""COMPUTED_VALUE"""),45429.66666666667)</f>
        <v>45429.66667</v>
      </c>
      <c r="K97" s="1">
        <f>IFERROR(__xludf.DUMMYFUNCTION("""COMPUTED_VALUE"""),1151.83)</f>
        <v>1151.83</v>
      </c>
      <c r="M97" s="2">
        <f>IFERROR(__xludf.DUMMYFUNCTION("""COMPUTED_VALUE"""),45429.66666666667)</f>
        <v>45429.66667</v>
      </c>
      <c r="N97" s="1">
        <f>IFERROR(__xludf.DUMMYFUNCTION("""COMPUTED_VALUE"""),1.1981261E7)</f>
        <v>11981261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IFERROR(__xludf.DUMMYFUNCTION("""COMPUTED_VALUE"""),1148.99)</f>
        <v>1148.99</v>
      </c>
      <c r="D98" s="2">
        <f>IFERROR(__xludf.DUMMYFUNCTION("""COMPUTED_VALUE"""),45432.66666666667)</f>
        <v>45432.66667</v>
      </c>
      <c r="E98" s="1">
        <f>IFERROR(__xludf.DUMMYFUNCTION("""COMPUTED_VALUE"""),1149.97)</f>
        <v>1149.97</v>
      </c>
      <c r="G98" s="2">
        <f>IFERROR(__xludf.DUMMYFUNCTION("""COMPUTED_VALUE"""),45432.66666666667)</f>
        <v>45432.66667</v>
      </c>
      <c r="H98" s="1">
        <f>IFERROR(__xludf.DUMMYFUNCTION("""COMPUTED_VALUE"""),1131.71)</f>
        <v>1131.71</v>
      </c>
      <c r="J98" s="2">
        <f>IFERROR(__xludf.DUMMYFUNCTION("""COMPUTED_VALUE"""),45432.66666666667)</f>
        <v>45432.66667</v>
      </c>
      <c r="K98" s="1">
        <f>IFERROR(__xludf.DUMMYFUNCTION("""COMPUTED_VALUE"""),1133.17)</f>
        <v>1133.17</v>
      </c>
      <c r="M98" s="2">
        <f>IFERROR(__xludf.DUMMYFUNCTION("""COMPUTED_VALUE"""),45432.66666666667)</f>
        <v>45432.66667</v>
      </c>
      <c r="N98" s="1">
        <f>IFERROR(__xludf.DUMMYFUNCTION("""COMPUTED_VALUE"""),1.117104E7)</f>
        <v>11171040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IFERROR(__xludf.DUMMYFUNCTION("""COMPUTED_VALUE"""),1130.82)</f>
        <v>1130.82</v>
      </c>
      <c r="D99" s="2">
        <f>IFERROR(__xludf.DUMMYFUNCTION("""COMPUTED_VALUE"""),45433.66666666667)</f>
        <v>45433.66667</v>
      </c>
      <c r="E99" s="1">
        <f>IFERROR(__xludf.DUMMYFUNCTION("""COMPUTED_VALUE"""),1136.73)</f>
        <v>1136.73</v>
      </c>
      <c r="G99" s="2">
        <f>IFERROR(__xludf.DUMMYFUNCTION("""COMPUTED_VALUE"""),45433.66666666667)</f>
        <v>45433.66667</v>
      </c>
      <c r="H99" s="1">
        <f>IFERROR(__xludf.DUMMYFUNCTION("""COMPUTED_VALUE"""),1130.11)</f>
        <v>1130.11</v>
      </c>
      <c r="J99" s="2">
        <f>IFERROR(__xludf.DUMMYFUNCTION("""COMPUTED_VALUE"""),45433.66666666667)</f>
        <v>45433.66667</v>
      </c>
      <c r="K99" s="1">
        <f>IFERROR(__xludf.DUMMYFUNCTION("""COMPUTED_VALUE"""),1132.05)</f>
        <v>1132.05</v>
      </c>
      <c r="M99" s="2">
        <f>IFERROR(__xludf.DUMMYFUNCTION("""COMPUTED_VALUE"""),45433.66666666667)</f>
        <v>45433.66667</v>
      </c>
      <c r="N99" s="1">
        <f>IFERROR(__xludf.DUMMYFUNCTION("""COMPUTED_VALUE"""),9592503.0)</f>
        <v>9592503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IFERROR(__xludf.DUMMYFUNCTION("""COMPUTED_VALUE"""),1133.33)</f>
        <v>1133.33</v>
      </c>
      <c r="D100" s="2">
        <f>IFERROR(__xludf.DUMMYFUNCTION("""COMPUTED_VALUE"""),45434.66666666667)</f>
        <v>45434.66667</v>
      </c>
      <c r="E100" s="1">
        <f>IFERROR(__xludf.DUMMYFUNCTION("""COMPUTED_VALUE"""),1146.44)</f>
        <v>1146.44</v>
      </c>
      <c r="G100" s="2">
        <f>IFERROR(__xludf.DUMMYFUNCTION("""COMPUTED_VALUE"""),45434.66666666667)</f>
        <v>45434.66667</v>
      </c>
      <c r="H100" s="1">
        <f>IFERROR(__xludf.DUMMYFUNCTION("""COMPUTED_VALUE"""),1132.4)</f>
        <v>1132.4</v>
      </c>
      <c r="J100" s="2">
        <f>IFERROR(__xludf.DUMMYFUNCTION("""COMPUTED_VALUE"""),45434.66666666667)</f>
        <v>45434.66667</v>
      </c>
      <c r="K100" s="1">
        <f>IFERROR(__xludf.DUMMYFUNCTION("""COMPUTED_VALUE"""),1138.82)</f>
        <v>1138.82</v>
      </c>
      <c r="M100" s="2">
        <f>IFERROR(__xludf.DUMMYFUNCTION("""COMPUTED_VALUE"""),45434.66666666667)</f>
        <v>45434.66667</v>
      </c>
      <c r="N100" s="1">
        <f>IFERROR(__xludf.DUMMYFUNCTION("""COMPUTED_VALUE"""),1.2561086E7)</f>
        <v>12561086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IFERROR(__xludf.DUMMYFUNCTION("""COMPUTED_VALUE"""),1136.06)</f>
        <v>1136.06</v>
      </c>
      <c r="D101" s="2">
        <f>IFERROR(__xludf.DUMMYFUNCTION("""COMPUTED_VALUE"""),45435.66666666667)</f>
        <v>45435.66667</v>
      </c>
      <c r="E101" s="1">
        <f>IFERROR(__xludf.DUMMYFUNCTION("""COMPUTED_VALUE"""),1136.06)</f>
        <v>1136.06</v>
      </c>
      <c r="G101" s="2">
        <f>IFERROR(__xludf.DUMMYFUNCTION("""COMPUTED_VALUE"""),45435.66666666667)</f>
        <v>45435.66667</v>
      </c>
      <c r="H101" s="1">
        <f>IFERROR(__xludf.DUMMYFUNCTION("""COMPUTED_VALUE"""),1118.76)</f>
        <v>1118.76</v>
      </c>
      <c r="J101" s="2">
        <f>IFERROR(__xludf.DUMMYFUNCTION("""COMPUTED_VALUE"""),45435.66666666667)</f>
        <v>45435.66667</v>
      </c>
      <c r="K101" s="1">
        <f>IFERROR(__xludf.DUMMYFUNCTION("""COMPUTED_VALUE"""),1120.29)</f>
        <v>1120.29</v>
      </c>
      <c r="M101" s="2">
        <f>IFERROR(__xludf.DUMMYFUNCTION("""COMPUTED_VALUE"""),45435.66666666667)</f>
        <v>45435.66667</v>
      </c>
      <c r="N101" s="1">
        <f>IFERROR(__xludf.DUMMYFUNCTION("""COMPUTED_VALUE"""),1.2452943E7)</f>
        <v>12452943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IFERROR(__xludf.DUMMYFUNCTION("""COMPUTED_VALUE"""),1125.5)</f>
        <v>1125.5</v>
      </c>
      <c r="D102" s="2">
        <f>IFERROR(__xludf.DUMMYFUNCTION("""COMPUTED_VALUE"""),45436.66666666667)</f>
        <v>45436.66667</v>
      </c>
      <c r="E102" s="1">
        <f>IFERROR(__xludf.DUMMYFUNCTION("""COMPUTED_VALUE"""),1133.56)</f>
        <v>1133.56</v>
      </c>
      <c r="G102" s="2">
        <f>IFERROR(__xludf.DUMMYFUNCTION("""COMPUTED_VALUE"""),45436.66666666667)</f>
        <v>45436.66667</v>
      </c>
      <c r="H102" s="1">
        <f>IFERROR(__xludf.DUMMYFUNCTION("""COMPUTED_VALUE"""),1123.92)</f>
        <v>1123.92</v>
      </c>
      <c r="J102" s="2">
        <f>IFERROR(__xludf.DUMMYFUNCTION("""COMPUTED_VALUE"""),45436.66666666667)</f>
        <v>45436.66667</v>
      </c>
      <c r="K102" s="1">
        <f>IFERROR(__xludf.DUMMYFUNCTION("""COMPUTED_VALUE"""),1133.54)</f>
        <v>1133.54</v>
      </c>
      <c r="M102" s="2">
        <f>IFERROR(__xludf.DUMMYFUNCTION("""COMPUTED_VALUE"""),45436.66666666667)</f>
        <v>45436.66667</v>
      </c>
      <c r="N102" s="1">
        <f>IFERROR(__xludf.DUMMYFUNCTION("""COMPUTED_VALUE"""),1.0885218E7)</f>
        <v>10885218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IFERROR(__xludf.DUMMYFUNCTION("""COMPUTED_VALUE"""),1132.01)</f>
        <v>1132.01</v>
      </c>
      <c r="D103" s="2">
        <f>IFERROR(__xludf.DUMMYFUNCTION("""COMPUTED_VALUE"""),45440.66666666667)</f>
        <v>45440.66667</v>
      </c>
      <c r="E103" s="1">
        <f>IFERROR(__xludf.DUMMYFUNCTION("""COMPUTED_VALUE"""),1132.09)</f>
        <v>1132.09</v>
      </c>
      <c r="G103" s="2">
        <f>IFERROR(__xludf.DUMMYFUNCTION("""COMPUTED_VALUE"""),45440.66666666667)</f>
        <v>45440.66667</v>
      </c>
      <c r="H103" s="1">
        <f>IFERROR(__xludf.DUMMYFUNCTION("""COMPUTED_VALUE"""),1114.46)</f>
        <v>1114.46</v>
      </c>
      <c r="J103" s="2">
        <f>IFERROR(__xludf.DUMMYFUNCTION("""COMPUTED_VALUE"""),45440.66666666667)</f>
        <v>45440.66667</v>
      </c>
      <c r="K103" s="1">
        <f>IFERROR(__xludf.DUMMYFUNCTION("""COMPUTED_VALUE"""),1120.27)</f>
        <v>1120.27</v>
      </c>
      <c r="M103" s="2">
        <f>IFERROR(__xludf.DUMMYFUNCTION("""COMPUTED_VALUE"""),45440.66666666667)</f>
        <v>45440.66667</v>
      </c>
      <c r="N103" s="1">
        <f>IFERROR(__xludf.DUMMYFUNCTION("""COMPUTED_VALUE"""),1.2885708E7)</f>
        <v>12885708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IFERROR(__xludf.DUMMYFUNCTION("""COMPUTED_VALUE"""),1111.59)</f>
        <v>1111.59</v>
      </c>
      <c r="D104" s="2">
        <f>IFERROR(__xludf.DUMMYFUNCTION("""COMPUTED_VALUE"""),45441.66666666667)</f>
        <v>45441.66667</v>
      </c>
      <c r="E104" s="1">
        <f>IFERROR(__xludf.DUMMYFUNCTION("""COMPUTED_VALUE"""),1118.9)</f>
        <v>1118.9</v>
      </c>
      <c r="G104" s="2">
        <f>IFERROR(__xludf.DUMMYFUNCTION("""COMPUTED_VALUE"""),45441.66666666667)</f>
        <v>45441.66667</v>
      </c>
      <c r="H104" s="1">
        <f>IFERROR(__xludf.DUMMYFUNCTION("""COMPUTED_VALUE"""),1106.66)</f>
        <v>1106.66</v>
      </c>
      <c r="J104" s="2">
        <f>IFERROR(__xludf.DUMMYFUNCTION("""COMPUTED_VALUE"""),45441.66666666667)</f>
        <v>45441.66667</v>
      </c>
      <c r="K104" s="1">
        <f>IFERROR(__xludf.DUMMYFUNCTION("""COMPUTED_VALUE"""),1115.4)</f>
        <v>1115.4</v>
      </c>
      <c r="M104" s="2">
        <f>IFERROR(__xludf.DUMMYFUNCTION("""COMPUTED_VALUE"""),45441.66666666667)</f>
        <v>45441.66667</v>
      </c>
      <c r="N104" s="1">
        <f>IFERROR(__xludf.DUMMYFUNCTION("""COMPUTED_VALUE"""),9499063.0)</f>
        <v>9499063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IFERROR(__xludf.DUMMYFUNCTION("""COMPUTED_VALUE"""),1115.18)</f>
        <v>1115.18</v>
      </c>
      <c r="D105" s="2">
        <f>IFERROR(__xludf.DUMMYFUNCTION("""COMPUTED_VALUE"""),45442.66666666667)</f>
        <v>45442.66667</v>
      </c>
      <c r="E105" s="1">
        <f>IFERROR(__xludf.DUMMYFUNCTION("""COMPUTED_VALUE"""),1128.95)</f>
        <v>1128.95</v>
      </c>
      <c r="G105" s="2">
        <f>IFERROR(__xludf.DUMMYFUNCTION("""COMPUTED_VALUE"""),45442.66666666667)</f>
        <v>45442.66667</v>
      </c>
      <c r="H105" s="1">
        <f>IFERROR(__xludf.DUMMYFUNCTION("""COMPUTED_VALUE"""),1113.89)</f>
        <v>1113.89</v>
      </c>
      <c r="J105" s="2">
        <f>IFERROR(__xludf.DUMMYFUNCTION("""COMPUTED_VALUE"""),45442.66666666667)</f>
        <v>45442.66667</v>
      </c>
      <c r="K105" s="1">
        <f>IFERROR(__xludf.DUMMYFUNCTION("""COMPUTED_VALUE"""),1125.94)</f>
        <v>1125.94</v>
      </c>
      <c r="M105" s="2">
        <f>IFERROR(__xludf.DUMMYFUNCTION("""COMPUTED_VALUE"""),45442.66666666667)</f>
        <v>45442.66667</v>
      </c>
      <c r="N105" s="1">
        <f>IFERROR(__xludf.DUMMYFUNCTION("""COMPUTED_VALUE"""),9426470.0)</f>
        <v>9426470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IFERROR(__xludf.DUMMYFUNCTION("""COMPUTED_VALUE"""),1127.37)</f>
        <v>1127.37</v>
      </c>
      <c r="D106" s="2">
        <f>IFERROR(__xludf.DUMMYFUNCTION("""COMPUTED_VALUE"""),45443.66666666667)</f>
        <v>45443.66667</v>
      </c>
      <c r="E106" s="1">
        <f>IFERROR(__xludf.DUMMYFUNCTION("""COMPUTED_VALUE"""),1144.52)</f>
        <v>1144.52</v>
      </c>
      <c r="G106" s="2">
        <f>IFERROR(__xludf.DUMMYFUNCTION("""COMPUTED_VALUE"""),45443.66666666667)</f>
        <v>45443.66667</v>
      </c>
      <c r="H106" s="1">
        <f>IFERROR(__xludf.DUMMYFUNCTION("""COMPUTED_VALUE"""),1126.66)</f>
        <v>1126.66</v>
      </c>
      <c r="J106" s="2">
        <f>IFERROR(__xludf.DUMMYFUNCTION("""COMPUTED_VALUE"""),45443.66666666667)</f>
        <v>45443.66667</v>
      </c>
      <c r="K106" s="1">
        <f>IFERROR(__xludf.DUMMYFUNCTION("""COMPUTED_VALUE"""),1144.16)</f>
        <v>1144.16</v>
      </c>
      <c r="M106" s="2">
        <f>IFERROR(__xludf.DUMMYFUNCTION("""COMPUTED_VALUE"""),45443.66666666667)</f>
        <v>45443.66667</v>
      </c>
      <c r="N106" s="1">
        <f>IFERROR(__xludf.DUMMYFUNCTION("""COMPUTED_VALUE"""),2.6251886E7)</f>
        <v>26251886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IFERROR(__xludf.DUMMYFUNCTION("""COMPUTED_VALUE"""),1144.27)</f>
        <v>1144.27</v>
      </c>
      <c r="D107" s="2">
        <f>IFERROR(__xludf.DUMMYFUNCTION("""COMPUTED_VALUE"""),45446.66666666667)</f>
        <v>45446.66667</v>
      </c>
      <c r="E107" s="1">
        <f>IFERROR(__xludf.DUMMYFUNCTION("""COMPUTED_VALUE"""),1145.1)</f>
        <v>1145.1</v>
      </c>
      <c r="G107" s="2">
        <f>IFERROR(__xludf.DUMMYFUNCTION("""COMPUTED_VALUE"""),45446.66666666667)</f>
        <v>45446.66667</v>
      </c>
      <c r="H107" s="1">
        <f>IFERROR(__xludf.DUMMYFUNCTION("""COMPUTED_VALUE"""),1127.3)</f>
        <v>1127.3</v>
      </c>
      <c r="J107" s="2">
        <f>IFERROR(__xludf.DUMMYFUNCTION("""COMPUTED_VALUE"""),45446.66666666667)</f>
        <v>45446.66667</v>
      </c>
      <c r="K107" s="1">
        <f>IFERROR(__xludf.DUMMYFUNCTION("""COMPUTED_VALUE"""),1134.16)</f>
        <v>1134.16</v>
      </c>
      <c r="M107" s="2">
        <f>IFERROR(__xludf.DUMMYFUNCTION("""COMPUTED_VALUE"""),45446.66666666667)</f>
        <v>45446.66667</v>
      </c>
      <c r="N107" s="1">
        <f>IFERROR(__xludf.DUMMYFUNCTION("""COMPUTED_VALUE"""),1.2048036E7)</f>
        <v>12048036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IFERROR(__xludf.DUMMYFUNCTION("""COMPUTED_VALUE"""),1124.36)</f>
        <v>1124.36</v>
      </c>
      <c r="D108" s="2">
        <f>IFERROR(__xludf.DUMMYFUNCTION("""COMPUTED_VALUE"""),45447.66666666667)</f>
        <v>45447.66667</v>
      </c>
      <c r="E108" s="1">
        <f>IFERROR(__xludf.DUMMYFUNCTION("""COMPUTED_VALUE"""),1135.56)</f>
        <v>1135.56</v>
      </c>
      <c r="G108" s="2">
        <f>IFERROR(__xludf.DUMMYFUNCTION("""COMPUTED_VALUE"""),45447.66666666667)</f>
        <v>45447.66667</v>
      </c>
      <c r="H108" s="1">
        <f>IFERROR(__xludf.DUMMYFUNCTION("""COMPUTED_VALUE"""),1115.07)</f>
        <v>1115.07</v>
      </c>
      <c r="J108" s="2">
        <f>IFERROR(__xludf.DUMMYFUNCTION("""COMPUTED_VALUE"""),45447.66666666667)</f>
        <v>45447.66667</v>
      </c>
      <c r="K108" s="1">
        <f>IFERROR(__xludf.DUMMYFUNCTION("""COMPUTED_VALUE"""),1118.31)</f>
        <v>1118.31</v>
      </c>
      <c r="M108" s="2">
        <f>IFERROR(__xludf.DUMMYFUNCTION("""COMPUTED_VALUE"""),45447.66666666667)</f>
        <v>45447.66667</v>
      </c>
      <c r="N108" s="1">
        <f>IFERROR(__xludf.DUMMYFUNCTION("""COMPUTED_VALUE"""),1.3781729E7)</f>
        <v>13781729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IFERROR(__xludf.DUMMYFUNCTION("""COMPUTED_VALUE"""),1118.81)</f>
        <v>1118.81</v>
      </c>
      <c r="D109" s="2">
        <f>IFERROR(__xludf.DUMMYFUNCTION("""COMPUTED_VALUE"""),45448.66666666667)</f>
        <v>45448.66667</v>
      </c>
      <c r="E109" s="1">
        <f>IFERROR(__xludf.DUMMYFUNCTION("""COMPUTED_VALUE"""),1121.12)</f>
        <v>1121.12</v>
      </c>
      <c r="G109" s="2">
        <f>IFERROR(__xludf.DUMMYFUNCTION("""COMPUTED_VALUE"""),45448.66666666667)</f>
        <v>45448.66667</v>
      </c>
      <c r="H109" s="1">
        <f>IFERROR(__xludf.DUMMYFUNCTION("""COMPUTED_VALUE"""),1107.42)</f>
        <v>1107.42</v>
      </c>
      <c r="J109" s="2">
        <f>IFERROR(__xludf.DUMMYFUNCTION("""COMPUTED_VALUE"""),45448.66666666667)</f>
        <v>45448.66667</v>
      </c>
      <c r="K109" s="1">
        <f>IFERROR(__xludf.DUMMYFUNCTION("""COMPUTED_VALUE"""),1120.23)</f>
        <v>1120.23</v>
      </c>
      <c r="M109" s="2">
        <f>IFERROR(__xludf.DUMMYFUNCTION("""COMPUTED_VALUE"""),45448.66666666667)</f>
        <v>45448.66667</v>
      </c>
      <c r="N109" s="1">
        <f>IFERROR(__xludf.DUMMYFUNCTION("""COMPUTED_VALUE"""),1.1339285E7)</f>
        <v>11339285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IFERROR(__xludf.DUMMYFUNCTION("""COMPUTED_VALUE"""),1121.3)</f>
        <v>1121.3</v>
      </c>
      <c r="D110" s="2">
        <f>IFERROR(__xludf.DUMMYFUNCTION("""COMPUTED_VALUE"""),45449.66666666667)</f>
        <v>45449.66667</v>
      </c>
      <c r="E110" s="1">
        <f>IFERROR(__xludf.DUMMYFUNCTION("""COMPUTED_VALUE"""),1125.43)</f>
        <v>1125.43</v>
      </c>
      <c r="G110" s="2">
        <f>IFERROR(__xludf.DUMMYFUNCTION("""COMPUTED_VALUE"""),45449.66666666667)</f>
        <v>45449.66667</v>
      </c>
      <c r="H110" s="1">
        <f>IFERROR(__xludf.DUMMYFUNCTION("""COMPUTED_VALUE"""),1111.36)</f>
        <v>1111.36</v>
      </c>
      <c r="J110" s="2">
        <f>IFERROR(__xludf.DUMMYFUNCTION("""COMPUTED_VALUE"""),45449.66666666667)</f>
        <v>45449.66667</v>
      </c>
      <c r="K110" s="1">
        <f>IFERROR(__xludf.DUMMYFUNCTION("""COMPUTED_VALUE"""),1115.54)</f>
        <v>1115.54</v>
      </c>
      <c r="M110" s="2">
        <f>IFERROR(__xludf.DUMMYFUNCTION("""COMPUTED_VALUE"""),45449.66666666667)</f>
        <v>45449.66667</v>
      </c>
      <c r="N110" s="1">
        <f>IFERROR(__xludf.DUMMYFUNCTION("""COMPUTED_VALUE"""),1.1729094E7)</f>
        <v>11729094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IFERROR(__xludf.DUMMYFUNCTION("""COMPUTED_VALUE"""),1114.63)</f>
        <v>1114.63</v>
      </c>
      <c r="D111" s="2">
        <f>IFERROR(__xludf.DUMMYFUNCTION("""COMPUTED_VALUE"""),45450.66666666667)</f>
        <v>45450.66667</v>
      </c>
      <c r="E111" s="1">
        <f>IFERROR(__xludf.DUMMYFUNCTION("""COMPUTED_VALUE"""),1126.64)</f>
        <v>1126.64</v>
      </c>
      <c r="G111" s="2">
        <f>IFERROR(__xludf.DUMMYFUNCTION("""COMPUTED_VALUE"""),45450.66666666667)</f>
        <v>45450.66667</v>
      </c>
      <c r="H111" s="1">
        <f>IFERROR(__xludf.DUMMYFUNCTION("""COMPUTED_VALUE"""),1112.52)</f>
        <v>1112.52</v>
      </c>
      <c r="J111" s="2">
        <f>IFERROR(__xludf.DUMMYFUNCTION("""COMPUTED_VALUE"""),45450.66666666667)</f>
        <v>45450.66667</v>
      </c>
      <c r="K111" s="1">
        <f>IFERROR(__xludf.DUMMYFUNCTION("""COMPUTED_VALUE"""),1118.37)</f>
        <v>1118.37</v>
      </c>
      <c r="M111" s="2">
        <f>IFERROR(__xludf.DUMMYFUNCTION("""COMPUTED_VALUE"""),45450.66666666667)</f>
        <v>45450.66667</v>
      </c>
      <c r="N111" s="1">
        <f>IFERROR(__xludf.DUMMYFUNCTION("""COMPUTED_VALUE"""),9372512.0)</f>
        <v>9372512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IFERROR(__xludf.DUMMYFUNCTION("""COMPUTED_VALUE"""),1112.84)</f>
        <v>1112.84</v>
      </c>
      <c r="D112" s="2">
        <f>IFERROR(__xludf.DUMMYFUNCTION("""COMPUTED_VALUE"""),45453.66666666667)</f>
        <v>45453.66667</v>
      </c>
      <c r="E112" s="1">
        <f>IFERROR(__xludf.DUMMYFUNCTION("""COMPUTED_VALUE"""),1118.1)</f>
        <v>1118.1</v>
      </c>
      <c r="G112" s="2">
        <f>IFERROR(__xludf.DUMMYFUNCTION("""COMPUTED_VALUE"""),45453.66666666667)</f>
        <v>45453.66667</v>
      </c>
      <c r="H112" s="1">
        <f>IFERROR(__xludf.DUMMYFUNCTION("""COMPUTED_VALUE"""),1105.78)</f>
        <v>1105.78</v>
      </c>
      <c r="J112" s="2">
        <f>IFERROR(__xludf.DUMMYFUNCTION("""COMPUTED_VALUE"""),45453.66666666667)</f>
        <v>45453.66667</v>
      </c>
      <c r="K112" s="1">
        <f>IFERROR(__xludf.DUMMYFUNCTION("""COMPUTED_VALUE"""),1116.03)</f>
        <v>1116.03</v>
      </c>
      <c r="M112" s="2">
        <f>IFERROR(__xludf.DUMMYFUNCTION("""COMPUTED_VALUE"""),45453.66666666667)</f>
        <v>45453.66667</v>
      </c>
      <c r="N112" s="1">
        <f>IFERROR(__xludf.DUMMYFUNCTION("""COMPUTED_VALUE"""),1.1471804E7)</f>
        <v>11471804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IFERROR(__xludf.DUMMYFUNCTION("""COMPUTED_VALUE"""),1109.56)</f>
        <v>1109.56</v>
      </c>
      <c r="D113" s="2">
        <f>IFERROR(__xludf.DUMMYFUNCTION("""COMPUTED_VALUE"""),45454.66666666667)</f>
        <v>45454.66667</v>
      </c>
      <c r="E113" s="1">
        <f>IFERROR(__xludf.DUMMYFUNCTION("""COMPUTED_VALUE"""),1109.56)</f>
        <v>1109.56</v>
      </c>
      <c r="G113" s="2">
        <f>IFERROR(__xludf.DUMMYFUNCTION("""COMPUTED_VALUE"""),45454.66666666667)</f>
        <v>45454.66667</v>
      </c>
      <c r="H113" s="1">
        <f>IFERROR(__xludf.DUMMYFUNCTION("""COMPUTED_VALUE"""),1091.69)</f>
        <v>1091.69</v>
      </c>
      <c r="J113" s="2">
        <f>IFERROR(__xludf.DUMMYFUNCTION("""COMPUTED_VALUE"""),45454.66666666667)</f>
        <v>45454.66667</v>
      </c>
      <c r="K113" s="1">
        <f>IFERROR(__xludf.DUMMYFUNCTION("""COMPUTED_VALUE"""),1095.66)</f>
        <v>1095.66</v>
      </c>
      <c r="M113" s="2">
        <f>IFERROR(__xludf.DUMMYFUNCTION("""COMPUTED_VALUE"""),45454.66666666667)</f>
        <v>45454.66667</v>
      </c>
      <c r="N113" s="1">
        <f>IFERROR(__xludf.DUMMYFUNCTION("""COMPUTED_VALUE"""),1.2867643E7)</f>
        <v>12867643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IFERROR(__xludf.DUMMYFUNCTION("""COMPUTED_VALUE"""),1101.39)</f>
        <v>1101.39</v>
      </c>
      <c r="D114" s="2">
        <f>IFERROR(__xludf.DUMMYFUNCTION("""COMPUTED_VALUE"""),45455.66666666667)</f>
        <v>45455.66667</v>
      </c>
      <c r="E114" s="1">
        <f>IFERROR(__xludf.DUMMYFUNCTION("""COMPUTED_VALUE"""),1110.57)</f>
        <v>1110.57</v>
      </c>
      <c r="G114" s="2">
        <f>IFERROR(__xludf.DUMMYFUNCTION("""COMPUTED_VALUE"""),45455.66666666667)</f>
        <v>45455.66667</v>
      </c>
      <c r="H114" s="1">
        <f>IFERROR(__xludf.DUMMYFUNCTION("""COMPUTED_VALUE"""),1095.65)</f>
        <v>1095.65</v>
      </c>
      <c r="J114" s="2">
        <f>IFERROR(__xludf.DUMMYFUNCTION("""COMPUTED_VALUE"""),45455.66666666667)</f>
        <v>45455.66667</v>
      </c>
      <c r="K114" s="1">
        <f>IFERROR(__xludf.DUMMYFUNCTION("""COMPUTED_VALUE"""),1100.78)</f>
        <v>1100.78</v>
      </c>
      <c r="M114" s="2">
        <f>IFERROR(__xludf.DUMMYFUNCTION("""COMPUTED_VALUE"""),45455.66666666667)</f>
        <v>45455.66667</v>
      </c>
      <c r="N114" s="1">
        <f>IFERROR(__xludf.DUMMYFUNCTION("""COMPUTED_VALUE"""),1.2343425E7)</f>
        <v>12343425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IFERROR(__xludf.DUMMYFUNCTION("""COMPUTED_VALUE"""),1097.53)</f>
        <v>1097.53</v>
      </c>
      <c r="D115" s="2">
        <f>IFERROR(__xludf.DUMMYFUNCTION("""COMPUTED_VALUE"""),45456.66666666667)</f>
        <v>45456.66667</v>
      </c>
      <c r="E115" s="1">
        <f>IFERROR(__xludf.DUMMYFUNCTION("""COMPUTED_VALUE"""),1097.53)</f>
        <v>1097.53</v>
      </c>
      <c r="G115" s="2">
        <f>IFERROR(__xludf.DUMMYFUNCTION("""COMPUTED_VALUE"""),45456.66666666667)</f>
        <v>45456.66667</v>
      </c>
      <c r="H115" s="1">
        <f>IFERROR(__xludf.DUMMYFUNCTION("""COMPUTED_VALUE"""),1084.6)</f>
        <v>1084.6</v>
      </c>
      <c r="J115" s="2">
        <f>IFERROR(__xludf.DUMMYFUNCTION("""COMPUTED_VALUE"""),45456.66666666667)</f>
        <v>45456.66667</v>
      </c>
      <c r="K115" s="1">
        <f>IFERROR(__xludf.DUMMYFUNCTION("""COMPUTED_VALUE"""),1091.25)</f>
        <v>1091.25</v>
      </c>
      <c r="M115" s="2">
        <f>IFERROR(__xludf.DUMMYFUNCTION("""COMPUTED_VALUE"""),45456.66666666667)</f>
        <v>45456.66667</v>
      </c>
      <c r="N115" s="1">
        <f>IFERROR(__xludf.DUMMYFUNCTION("""COMPUTED_VALUE"""),1.0246556E7)</f>
        <v>10246556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IFERROR(__xludf.DUMMYFUNCTION("""COMPUTED_VALUE"""),1080.15)</f>
        <v>1080.15</v>
      </c>
      <c r="D116" s="2">
        <f>IFERROR(__xludf.DUMMYFUNCTION("""COMPUTED_VALUE"""),45457.66666666667)</f>
        <v>45457.66667</v>
      </c>
      <c r="E116" s="1">
        <f>IFERROR(__xludf.DUMMYFUNCTION("""COMPUTED_VALUE"""),1086.74)</f>
        <v>1086.74</v>
      </c>
      <c r="G116" s="2">
        <f>IFERROR(__xludf.DUMMYFUNCTION("""COMPUTED_VALUE"""),45457.66666666667)</f>
        <v>45457.66667</v>
      </c>
      <c r="H116" s="1">
        <f>IFERROR(__xludf.DUMMYFUNCTION("""COMPUTED_VALUE"""),1075.24)</f>
        <v>1075.24</v>
      </c>
      <c r="J116" s="2">
        <f>IFERROR(__xludf.DUMMYFUNCTION("""COMPUTED_VALUE"""),45457.66666666667)</f>
        <v>45457.66667</v>
      </c>
      <c r="K116" s="1">
        <f>IFERROR(__xludf.DUMMYFUNCTION("""COMPUTED_VALUE"""),1083.46)</f>
        <v>1083.46</v>
      </c>
      <c r="M116" s="2">
        <f>IFERROR(__xludf.DUMMYFUNCTION("""COMPUTED_VALUE"""),45457.66666666667)</f>
        <v>45457.66667</v>
      </c>
      <c r="N116" s="1">
        <f>IFERROR(__xludf.DUMMYFUNCTION("""COMPUTED_VALUE"""),9661534.0)</f>
        <v>9661534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IFERROR(__xludf.DUMMYFUNCTION("""COMPUTED_VALUE"""),1083.57)</f>
        <v>1083.57</v>
      </c>
      <c r="D117" s="2">
        <f>IFERROR(__xludf.DUMMYFUNCTION("""COMPUTED_VALUE"""),45460.66666666667)</f>
        <v>45460.66667</v>
      </c>
      <c r="E117" s="1">
        <f>IFERROR(__xludf.DUMMYFUNCTION("""COMPUTED_VALUE"""),1098.84)</f>
        <v>1098.84</v>
      </c>
      <c r="G117" s="2">
        <f>IFERROR(__xludf.DUMMYFUNCTION("""COMPUTED_VALUE"""),45460.66666666667)</f>
        <v>45460.66667</v>
      </c>
      <c r="H117" s="1">
        <f>IFERROR(__xludf.DUMMYFUNCTION("""COMPUTED_VALUE"""),1081.49)</f>
        <v>1081.49</v>
      </c>
      <c r="J117" s="2">
        <f>IFERROR(__xludf.DUMMYFUNCTION("""COMPUTED_VALUE"""),45460.66666666667)</f>
        <v>45460.66667</v>
      </c>
      <c r="K117" s="1">
        <f>IFERROR(__xludf.DUMMYFUNCTION("""COMPUTED_VALUE"""),1098.36)</f>
        <v>1098.36</v>
      </c>
      <c r="M117" s="2">
        <f>IFERROR(__xludf.DUMMYFUNCTION("""COMPUTED_VALUE"""),45460.66666666667)</f>
        <v>45460.66667</v>
      </c>
      <c r="N117" s="1">
        <f>IFERROR(__xludf.DUMMYFUNCTION("""COMPUTED_VALUE"""),1.0549945E7)</f>
        <v>10549945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IFERROR(__xludf.DUMMYFUNCTION("""COMPUTED_VALUE"""),1097.19)</f>
        <v>1097.19</v>
      </c>
      <c r="D118" s="2">
        <f>IFERROR(__xludf.DUMMYFUNCTION("""COMPUTED_VALUE"""),45461.66666666667)</f>
        <v>45461.66667</v>
      </c>
      <c r="E118" s="1">
        <f>IFERROR(__xludf.DUMMYFUNCTION("""COMPUTED_VALUE"""),1109.58)</f>
        <v>1109.58</v>
      </c>
      <c r="G118" s="2">
        <f>IFERROR(__xludf.DUMMYFUNCTION("""COMPUTED_VALUE"""),45461.66666666667)</f>
        <v>45461.66667</v>
      </c>
      <c r="H118" s="1">
        <f>IFERROR(__xludf.DUMMYFUNCTION("""COMPUTED_VALUE"""),1094.95)</f>
        <v>1094.95</v>
      </c>
      <c r="J118" s="2">
        <f>IFERROR(__xludf.DUMMYFUNCTION("""COMPUTED_VALUE"""),45461.66666666667)</f>
        <v>45461.66667</v>
      </c>
      <c r="K118" s="1">
        <f>IFERROR(__xludf.DUMMYFUNCTION("""COMPUTED_VALUE"""),1109.58)</f>
        <v>1109.58</v>
      </c>
      <c r="M118" s="2">
        <f>IFERROR(__xludf.DUMMYFUNCTION("""COMPUTED_VALUE"""),45461.66666666667)</f>
        <v>45461.66667</v>
      </c>
      <c r="N118" s="1">
        <f>IFERROR(__xludf.DUMMYFUNCTION("""COMPUTED_VALUE"""),1.1468095E7)</f>
        <v>11468095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IFERROR(__xludf.DUMMYFUNCTION("""COMPUTED_VALUE"""),1109.42)</f>
        <v>1109.42</v>
      </c>
      <c r="D119" s="2">
        <f>IFERROR(__xludf.DUMMYFUNCTION("""COMPUTED_VALUE"""),45463.66666666667)</f>
        <v>45463.66667</v>
      </c>
      <c r="E119" s="1">
        <f>IFERROR(__xludf.DUMMYFUNCTION("""COMPUTED_VALUE"""),1127.11)</f>
        <v>1127.11</v>
      </c>
      <c r="G119" s="2">
        <f>IFERROR(__xludf.DUMMYFUNCTION("""COMPUTED_VALUE"""),45463.66666666667)</f>
        <v>45463.66667</v>
      </c>
      <c r="H119" s="1">
        <f>IFERROR(__xludf.DUMMYFUNCTION("""COMPUTED_VALUE"""),1106.71)</f>
        <v>1106.71</v>
      </c>
      <c r="J119" s="2">
        <f>IFERROR(__xludf.DUMMYFUNCTION("""COMPUTED_VALUE"""),45463.66666666667)</f>
        <v>45463.66667</v>
      </c>
      <c r="K119" s="1">
        <f>IFERROR(__xludf.DUMMYFUNCTION("""COMPUTED_VALUE"""),1125.62)</f>
        <v>1125.62</v>
      </c>
      <c r="M119" s="2">
        <f>IFERROR(__xludf.DUMMYFUNCTION("""COMPUTED_VALUE"""),45463.66666666667)</f>
        <v>45463.66667</v>
      </c>
      <c r="N119" s="1">
        <f>IFERROR(__xludf.DUMMYFUNCTION("""COMPUTED_VALUE"""),1.2359117E7)</f>
        <v>12359117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IFERROR(__xludf.DUMMYFUNCTION("""COMPUTED_VALUE"""),1126.03)</f>
        <v>1126.03</v>
      </c>
      <c r="D120" s="2">
        <f>IFERROR(__xludf.DUMMYFUNCTION("""COMPUTED_VALUE"""),45464.66666666667)</f>
        <v>45464.66667</v>
      </c>
      <c r="E120" s="1">
        <f>IFERROR(__xludf.DUMMYFUNCTION("""COMPUTED_VALUE"""),1130.46)</f>
        <v>1130.46</v>
      </c>
      <c r="G120" s="2">
        <f>IFERROR(__xludf.DUMMYFUNCTION("""COMPUTED_VALUE"""),45464.66666666667)</f>
        <v>45464.66667</v>
      </c>
      <c r="H120" s="1">
        <f>IFERROR(__xludf.DUMMYFUNCTION("""COMPUTED_VALUE"""),1122.1)</f>
        <v>1122.1</v>
      </c>
      <c r="J120" s="2">
        <f>IFERROR(__xludf.DUMMYFUNCTION("""COMPUTED_VALUE"""),45464.66666666667)</f>
        <v>45464.66667</v>
      </c>
      <c r="K120" s="1">
        <f>IFERROR(__xludf.DUMMYFUNCTION("""COMPUTED_VALUE"""),1128.01)</f>
        <v>1128.01</v>
      </c>
      <c r="M120" s="2">
        <f>IFERROR(__xludf.DUMMYFUNCTION("""COMPUTED_VALUE"""),45464.66666666667)</f>
        <v>45464.66667</v>
      </c>
      <c r="N120" s="1">
        <f>IFERROR(__xludf.DUMMYFUNCTION("""COMPUTED_VALUE"""),2.9781164E7)</f>
        <v>29781164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IFERROR(__xludf.DUMMYFUNCTION("""COMPUTED_VALUE"""),1130.32)</f>
        <v>1130.32</v>
      </c>
      <c r="D121" s="2">
        <f>IFERROR(__xludf.DUMMYFUNCTION("""COMPUTED_VALUE"""),45467.66666666667)</f>
        <v>45467.66667</v>
      </c>
      <c r="E121" s="1">
        <f>IFERROR(__xludf.DUMMYFUNCTION("""COMPUTED_VALUE"""),1146.74)</f>
        <v>1146.74</v>
      </c>
      <c r="G121" s="2">
        <f>IFERROR(__xludf.DUMMYFUNCTION("""COMPUTED_VALUE"""),45467.66666666667)</f>
        <v>45467.66667</v>
      </c>
      <c r="H121" s="1">
        <f>IFERROR(__xludf.DUMMYFUNCTION("""COMPUTED_VALUE"""),1128.61)</f>
        <v>1128.61</v>
      </c>
      <c r="J121" s="2">
        <f>IFERROR(__xludf.DUMMYFUNCTION("""COMPUTED_VALUE"""),45467.66666666667)</f>
        <v>45467.66667</v>
      </c>
      <c r="K121" s="1">
        <f>IFERROR(__xludf.DUMMYFUNCTION("""COMPUTED_VALUE"""),1138.98)</f>
        <v>1138.98</v>
      </c>
      <c r="M121" s="2">
        <f>IFERROR(__xludf.DUMMYFUNCTION("""COMPUTED_VALUE"""),45467.66666666667)</f>
        <v>45467.66667</v>
      </c>
      <c r="N121" s="1">
        <f>IFERROR(__xludf.DUMMYFUNCTION("""COMPUTED_VALUE"""),1.1806291E7)</f>
        <v>11806291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IFERROR(__xludf.DUMMYFUNCTION("""COMPUTED_VALUE"""),1137.93)</f>
        <v>1137.93</v>
      </c>
      <c r="D122" s="2">
        <f>IFERROR(__xludf.DUMMYFUNCTION("""COMPUTED_VALUE"""),45468.66666666667)</f>
        <v>45468.66667</v>
      </c>
      <c r="E122" s="1">
        <f>IFERROR(__xludf.DUMMYFUNCTION("""COMPUTED_VALUE"""),1141.17)</f>
        <v>1141.17</v>
      </c>
      <c r="G122" s="2">
        <f>IFERROR(__xludf.DUMMYFUNCTION("""COMPUTED_VALUE"""),45468.66666666667)</f>
        <v>45468.66667</v>
      </c>
      <c r="H122" s="1">
        <f>IFERROR(__xludf.DUMMYFUNCTION("""COMPUTED_VALUE"""),1128.06)</f>
        <v>1128.06</v>
      </c>
      <c r="J122" s="2">
        <f>IFERROR(__xludf.DUMMYFUNCTION("""COMPUTED_VALUE"""),45468.66666666667)</f>
        <v>45468.66667</v>
      </c>
      <c r="K122" s="1">
        <f>IFERROR(__xludf.DUMMYFUNCTION("""COMPUTED_VALUE"""),1131.74)</f>
        <v>1131.74</v>
      </c>
      <c r="M122" s="2">
        <f>IFERROR(__xludf.DUMMYFUNCTION("""COMPUTED_VALUE"""),45468.66666666667)</f>
        <v>45468.66667</v>
      </c>
      <c r="N122" s="1">
        <f>IFERROR(__xludf.DUMMYFUNCTION("""COMPUTED_VALUE"""),1.0115063E7)</f>
        <v>10115063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IFERROR(__xludf.DUMMYFUNCTION("""COMPUTED_VALUE"""),1125.56)</f>
        <v>1125.56</v>
      </c>
      <c r="D123" s="2">
        <f>IFERROR(__xludf.DUMMYFUNCTION("""COMPUTED_VALUE"""),45469.66666666667)</f>
        <v>45469.66667</v>
      </c>
      <c r="E123" s="1">
        <f>IFERROR(__xludf.DUMMYFUNCTION("""COMPUTED_VALUE"""),1125.9)</f>
        <v>1125.9</v>
      </c>
      <c r="G123" s="2">
        <f>IFERROR(__xludf.DUMMYFUNCTION("""COMPUTED_VALUE"""),45469.66666666667)</f>
        <v>45469.66667</v>
      </c>
      <c r="H123" s="1">
        <f>IFERROR(__xludf.DUMMYFUNCTION("""COMPUTED_VALUE"""),1110.63)</f>
        <v>1110.63</v>
      </c>
      <c r="J123" s="2">
        <f>IFERROR(__xludf.DUMMYFUNCTION("""COMPUTED_VALUE"""),45469.66666666667)</f>
        <v>45469.66667</v>
      </c>
      <c r="K123" s="1">
        <f>IFERROR(__xludf.DUMMYFUNCTION("""COMPUTED_VALUE"""),1124.53)</f>
        <v>1124.53</v>
      </c>
      <c r="M123" s="2">
        <f>IFERROR(__xludf.DUMMYFUNCTION("""COMPUTED_VALUE"""),45469.66666666667)</f>
        <v>45469.66667</v>
      </c>
      <c r="N123" s="1">
        <f>IFERROR(__xludf.DUMMYFUNCTION("""COMPUTED_VALUE"""),1.1537446E7)</f>
        <v>11537446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IFERROR(__xludf.DUMMYFUNCTION("""COMPUTED_VALUE"""),1123.67)</f>
        <v>1123.67</v>
      </c>
      <c r="D124" s="2">
        <f>IFERROR(__xludf.DUMMYFUNCTION("""COMPUTED_VALUE"""),45470.66666666667)</f>
        <v>45470.66667</v>
      </c>
      <c r="E124" s="1">
        <f>IFERROR(__xludf.DUMMYFUNCTION("""COMPUTED_VALUE"""),1126.29)</f>
        <v>1126.29</v>
      </c>
      <c r="G124" s="2">
        <f>IFERROR(__xludf.DUMMYFUNCTION("""COMPUTED_VALUE"""),45470.66666666667)</f>
        <v>45470.66667</v>
      </c>
      <c r="H124" s="1">
        <f>IFERROR(__xludf.DUMMYFUNCTION("""COMPUTED_VALUE"""),1117.44)</f>
        <v>1117.44</v>
      </c>
      <c r="J124" s="2">
        <f>IFERROR(__xludf.DUMMYFUNCTION("""COMPUTED_VALUE"""),45470.66666666667)</f>
        <v>45470.66667</v>
      </c>
      <c r="K124" s="1">
        <f>IFERROR(__xludf.DUMMYFUNCTION("""COMPUTED_VALUE"""),1122.19)</f>
        <v>1122.19</v>
      </c>
      <c r="M124" s="2">
        <f>IFERROR(__xludf.DUMMYFUNCTION("""COMPUTED_VALUE"""),45470.66666666667)</f>
        <v>45470.66667</v>
      </c>
      <c r="N124" s="1">
        <f>IFERROR(__xludf.DUMMYFUNCTION("""COMPUTED_VALUE"""),1.028783E7)</f>
        <v>10287830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IFERROR(__xludf.DUMMYFUNCTION("""COMPUTED_VALUE"""),1124.01)</f>
        <v>1124.01</v>
      </c>
      <c r="D125" s="2">
        <f>IFERROR(__xludf.DUMMYFUNCTION("""COMPUTED_VALUE"""),45471.66666666667)</f>
        <v>45471.66667</v>
      </c>
      <c r="E125" s="1">
        <f>IFERROR(__xludf.DUMMYFUNCTION("""COMPUTED_VALUE"""),1130.79)</f>
        <v>1130.79</v>
      </c>
      <c r="G125" s="2">
        <f>IFERROR(__xludf.DUMMYFUNCTION("""COMPUTED_VALUE"""),45471.66666666667)</f>
        <v>45471.66667</v>
      </c>
      <c r="H125" s="1">
        <f>IFERROR(__xludf.DUMMYFUNCTION("""COMPUTED_VALUE"""),1115.66)</f>
        <v>1115.66</v>
      </c>
      <c r="J125" s="2">
        <f>IFERROR(__xludf.DUMMYFUNCTION("""COMPUTED_VALUE"""),45471.66666666667)</f>
        <v>45471.66667</v>
      </c>
      <c r="K125" s="1">
        <f>IFERROR(__xludf.DUMMYFUNCTION("""COMPUTED_VALUE"""),1118.7)</f>
        <v>1118.7</v>
      </c>
      <c r="M125" s="2">
        <f>IFERROR(__xludf.DUMMYFUNCTION("""COMPUTED_VALUE"""),45471.66666666667)</f>
        <v>45471.66667</v>
      </c>
      <c r="N125" s="1">
        <f>IFERROR(__xludf.DUMMYFUNCTION("""COMPUTED_VALUE"""),2.3437077E7)</f>
        <v>23437077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IFERROR(__xludf.DUMMYFUNCTION("""COMPUTED_VALUE"""),1122.45)</f>
        <v>1122.45</v>
      </c>
      <c r="D126" s="2">
        <f>IFERROR(__xludf.DUMMYFUNCTION("""COMPUTED_VALUE"""),45474.66666666667)</f>
        <v>45474.66667</v>
      </c>
      <c r="E126" s="1">
        <f>IFERROR(__xludf.DUMMYFUNCTION("""COMPUTED_VALUE"""),1132.36)</f>
        <v>1132.36</v>
      </c>
      <c r="G126" s="2">
        <f>IFERROR(__xludf.DUMMYFUNCTION("""COMPUTED_VALUE"""),45474.66666666667)</f>
        <v>45474.66667</v>
      </c>
      <c r="H126" s="1">
        <f>IFERROR(__xludf.DUMMYFUNCTION("""COMPUTED_VALUE"""),1114.69)</f>
        <v>1114.69</v>
      </c>
      <c r="J126" s="2">
        <f>IFERROR(__xludf.DUMMYFUNCTION("""COMPUTED_VALUE"""),45474.66666666667)</f>
        <v>45474.66667</v>
      </c>
      <c r="K126" s="1">
        <f>IFERROR(__xludf.DUMMYFUNCTION("""COMPUTED_VALUE"""),1117.66)</f>
        <v>1117.66</v>
      </c>
      <c r="M126" s="2">
        <f>IFERROR(__xludf.DUMMYFUNCTION("""COMPUTED_VALUE"""),45474.66666666667)</f>
        <v>45474.66667</v>
      </c>
      <c r="N126" s="1">
        <f>IFERROR(__xludf.DUMMYFUNCTION("""COMPUTED_VALUE"""),1.1099109E7)</f>
        <v>11099109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IFERROR(__xludf.DUMMYFUNCTION("""COMPUTED_VALUE"""),1112.32)</f>
        <v>1112.32</v>
      </c>
      <c r="D127" s="2">
        <f>IFERROR(__xludf.DUMMYFUNCTION("""COMPUTED_VALUE"""),45475.66666666667)</f>
        <v>45475.66667</v>
      </c>
      <c r="E127" s="1">
        <f>IFERROR(__xludf.DUMMYFUNCTION("""COMPUTED_VALUE"""),1125.18)</f>
        <v>1125.18</v>
      </c>
      <c r="G127" s="2">
        <f>IFERROR(__xludf.DUMMYFUNCTION("""COMPUTED_VALUE"""),45475.66666666667)</f>
        <v>45475.66667</v>
      </c>
      <c r="H127" s="1">
        <f>IFERROR(__xludf.DUMMYFUNCTION("""COMPUTED_VALUE"""),1112.32)</f>
        <v>1112.32</v>
      </c>
      <c r="J127" s="2">
        <f>IFERROR(__xludf.DUMMYFUNCTION("""COMPUTED_VALUE"""),45475.66666666667)</f>
        <v>45475.66667</v>
      </c>
      <c r="K127" s="1">
        <f>IFERROR(__xludf.DUMMYFUNCTION("""COMPUTED_VALUE"""),1124.2)</f>
        <v>1124.2</v>
      </c>
      <c r="M127" s="2">
        <f>IFERROR(__xludf.DUMMYFUNCTION("""COMPUTED_VALUE"""),45475.66666666667)</f>
        <v>45475.66667</v>
      </c>
      <c r="N127" s="1">
        <f>IFERROR(__xludf.DUMMYFUNCTION("""COMPUTED_VALUE"""),1.1854707E7)</f>
        <v>11854707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IFERROR(__xludf.DUMMYFUNCTION("""COMPUTED_VALUE"""),1124.49)</f>
        <v>1124.49</v>
      </c>
      <c r="D128" s="2">
        <f>IFERROR(__xludf.DUMMYFUNCTION("""COMPUTED_VALUE"""),45476.54166666667)</f>
        <v>45476.54167</v>
      </c>
      <c r="E128" s="1">
        <f>IFERROR(__xludf.DUMMYFUNCTION("""COMPUTED_VALUE"""),1134.0)</f>
        <v>1134</v>
      </c>
      <c r="G128" s="2">
        <f>IFERROR(__xludf.DUMMYFUNCTION("""COMPUTED_VALUE"""),45476.54166666667)</f>
        <v>45476.54167</v>
      </c>
      <c r="H128" s="1">
        <f>IFERROR(__xludf.DUMMYFUNCTION("""COMPUTED_VALUE"""),1121.61)</f>
        <v>1121.61</v>
      </c>
      <c r="J128" s="2">
        <f>IFERROR(__xludf.DUMMYFUNCTION("""COMPUTED_VALUE"""),45476.54166666667)</f>
        <v>45476.54167</v>
      </c>
      <c r="K128" s="1">
        <f>IFERROR(__xludf.DUMMYFUNCTION("""COMPUTED_VALUE"""),1121.9)</f>
        <v>1121.9</v>
      </c>
      <c r="M128" s="2">
        <f>IFERROR(__xludf.DUMMYFUNCTION("""COMPUTED_VALUE"""),45476.54166666667)</f>
        <v>45476.54167</v>
      </c>
      <c r="N128" s="1">
        <f>IFERROR(__xludf.DUMMYFUNCTION("""COMPUTED_VALUE"""),7289302.0)</f>
        <v>7289302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IFERROR(__xludf.DUMMYFUNCTION("""COMPUTED_VALUE"""),1118.9)</f>
        <v>1118.9</v>
      </c>
      <c r="D129" s="2">
        <f>IFERROR(__xludf.DUMMYFUNCTION("""COMPUTED_VALUE"""),45478.66666666667)</f>
        <v>45478.66667</v>
      </c>
      <c r="E129" s="1">
        <f>IFERROR(__xludf.DUMMYFUNCTION("""COMPUTED_VALUE"""),1120.4)</f>
        <v>1120.4</v>
      </c>
      <c r="G129" s="2">
        <f>IFERROR(__xludf.DUMMYFUNCTION("""COMPUTED_VALUE"""),45478.66666666667)</f>
        <v>45478.66667</v>
      </c>
      <c r="H129" s="1">
        <f>IFERROR(__xludf.DUMMYFUNCTION("""COMPUTED_VALUE"""),1107.56)</f>
        <v>1107.56</v>
      </c>
      <c r="J129" s="2">
        <f>IFERROR(__xludf.DUMMYFUNCTION("""COMPUTED_VALUE"""),45478.66666666667)</f>
        <v>45478.66667</v>
      </c>
      <c r="K129" s="1">
        <f>IFERROR(__xludf.DUMMYFUNCTION("""COMPUTED_VALUE"""),1111.39)</f>
        <v>1111.39</v>
      </c>
      <c r="M129" s="2">
        <f>IFERROR(__xludf.DUMMYFUNCTION("""COMPUTED_VALUE"""),45478.66666666667)</f>
        <v>45478.66667</v>
      </c>
      <c r="N129" s="1">
        <f>IFERROR(__xludf.DUMMYFUNCTION("""COMPUTED_VALUE"""),1.2158559E7)</f>
        <v>12158559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IFERROR(__xludf.DUMMYFUNCTION("""COMPUTED_VALUE"""),1115.02)</f>
        <v>1115.02</v>
      </c>
      <c r="D130" s="2">
        <f>IFERROR(__xludf.DUMMYFUNCTION("""COMPUTED_VALUE"""),45481.66666666667)</f>
        <v>45481.66667</v>
      </c>
      <c r="E130" s="1">
        <f>IFERROR(__xludf.DUMMYFUNCTION("""COMPUTED_VALUE"""),1123.46)</f>
        <v>1123.46</v>
      </c>
      <c r="G130" s="2">
        <f>IFERROR(__xludf.DUMMYFUNCTION("""COMPUTED_VALUE"""),45481.66666666667)</f>
        <v>45481.66667</v>
      </c>
      <c r="H130" s="1">
        <f>IFERROR(__xludf.DUMMYFUNCTION("""COMPUTED_VALUE"""),1109.87)</f>
        <v>1109.87</v>
      </c>
      <c r="J130" s="2">
        <f>IFERROR(__xludf.DUMMYFUNCTION("""COMPUTED_VALUE"""),45481.66666666667)</f>
        <v>45481.66667</v>
      </c>
      <c r="K130" s="1">
        <f>IFERROR(__xludf.DUMMYFUNCTION("""COMPUTED_VALUE"""),1110.15)</f>
        <v>1110.15</v>
      </c>
      <c r="M130" s="2">
        <f>IFERROR(__xludf.DUMMYFUNCTION("""COMPUTED_VALUE"""),45481.66666666667)</f>
        <v>45481.66667</v>
      </c>
      <c r="N130" s="1">
        <f>IFERROR(__xludf.DUMMYFUNCTION("""COMPUTED_VALUE"""),8725253.0)</f>
        <v>8725253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IFERROR(__xludf.DUMMYFUNCTION("""COMPUTED_VALUE"""),1111.08)</f>
        <v>1111.08</v>
      </c>
      <c r="D131" s="2">
        <f>IFERROR(__xludf.DUMMYFUNCTION("""COMPUTED_VALUE"""),45482.66666666667)</f>
        <v>45482.66667</v>
      </c>
      <c r="E131" s="1">
        <f>IFERROR(__xludf.DUMMYFUNCTION("""COMPUTED_VALUE"""),1130.78)</f>
        <v>1130.78</v>
      </c>
      <c r="G131" s="2">
        <f>IFERROR(__xludf.DUMMYFUNCTION("""COMPUTED_VALUE"""),45482.66666666667)</f>
        <v>45482.66667</v>
      </c>
      <c r="H131" s="1">
        <f>IFERROR(__xludf.DUMMYFUNCTION("""COMPUTED_VALUE"""),1109.43)</f>
        <v>1109.43</v>
      </c>
      <c r="J131" s="2">
        <f>IFERROR(__xludf.DUMMYFUNCTION("""COMPUTED_VALUE"""),45482.66666666667)</f>
        <v>45482.66667</v>
      </c>
      <c r="K131" s="1">
        <f>IFERROR(__xludf.DUMMYFUNCTION("""COMPUTED_VALUE"""),1121.33)</f>
        <v>1121.33</v>
      </c>
      <c r="M131" s="2">
        <f>IFERROR(__xludf.DUMMYFUNCTION("""COMPUTED_VALUE"""),45482.66666666667)</f>
        <v>45482.66667</v>
      </c>
      <c r="N131" s="1">
        <f>IFERROR(__xludf.DUMMYFUNCTION("""COMPUTED_VALUE"""),1.1956067E7)</f>
        <v>11956067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IFERROR(__xludf.DUMMYFUNCTION("""COMPUTED_VALUE"""),1122.09)</f>
        <v>1122.09</v>
      </c>
      <c r="D132" s="2">
        <f>IFERROR(__xludf.DUMMYFUNCTION("""COMPUTED_VALUE"""),45483.66666666667)</f>
        <v>45483.66667</v>
      </c>
      <c r="E132" s="1">
        <f>IFERROR(__xludf.DUMMYFUNCTION("""COMPUTED_VALUE"""),1140.47)</f>
        <v>1140.47</v>
      </c>
      <c r="G132" s="2">
        <f>IFERROR(__xludf.DUMMYFUNCTION("""COMPUTED_VALUE"""),45483.66666666667)</f>
        <v>45483.66667</v>
      </c>
      <c r="H132" s="1">
        <f>IFERROR(__xludf.DUMMYFUNCTION("""COMPUTED_VALUE"""),1122.09)</f>
        <v>1122.09</v>
      </c>
      <c r="J132" s="2">
        <f>IFERROR(__xludf.DUMMYFUNCTION("""COMPUTED_VALUE"""),45483.66666666667)</f>
        <v>45483.66667</v>
      </c>
      <c r="K132" s="1">
        <f>IFERROR(__xludf.DUMMYFUNCTION("""COMPUTED_VALUE"""),1140.31)</f>
        <v>1140.31</v>
      </c>
      <c r="M132" s="2">
        <f>IFERROR(__xludf.DUMMYFUNCTION("""COMPUTED_VALUE"""),45483.66666666667)</f>
        <v>45483.66667</v>
      </c>
      <c r="N132" s="1">
        <f>IFERROR(__xludf.DUMMYFUNCTION("""COMPUTED_VALUE"""),1.2153836E7)</f>
        <v>12153836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IFERROR(__xludf.DUMMYFUNCTION("""COMPUTED_VALUE"""),1144.04)</f>
        <v>1144.04</v>
      </c>
      <c r="D133" s="2">
        <f>IFERROR(__xludf.DUMMYFUNCTION("""COMPUTED_VALUE"""),45484.66666666667)</f>
        <v>45484.66667</v>
      </c>
      <c r="E133" s="1">
        <f>IFERROR(__xludf.DUMMYFUNCTION("""COMPUTED_VALUE"""),1161.81)</f>
        <v>1161.81</v>
      </c>
      <c r="G133" s="2">
        <f>IFERROR(__xludf.DUMMYFUNCTION("""COMPUTED_VALUE"""),45484.66666666667)</f>
        <v>45484.66667</v>
      </c>
      <c r="H133" s="1">
        <f>IFERROR(__xludf.DUMMYFUNCTION("""COMPUTED_VALUE"""),1142.91)</f>
        <v>1142.91</v>
      </c>
      <c r="J133" s="2">
        <f>IFERROR(__xludf.DUMMYFUNCTION("""COMPUTED_VALUE"""),45484.66666666667)</f>
        <v>45484.66667</v>
      </c>
      <c r="K133" s="1">
        <f>IFERROR(__xludf.DUMMYFUNCTION("""COMPUTED_VALUE"""),1161.26)</f>
        <v>1161.26</v>
      </c>
      <c r="M133" s="2">
        <f>IFERROR(__xludf.DUMMYFUNCTION("""COMPUTED_VALUE"""),45484.66666666667)</f>
        <v>45484.66667</v>
      </c>
      <c r="N133" s="1">
        <f>IFERROR(__xludf.DUMMYFUNCTION("""COMPUTED_VALUE"""),1.2989326E7)</f>
        <v>12989326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IFERROR(__xludf.DUMMYFUNCTION("""COMPUTED_VALUE"""),1164.68)</f>
        <v>1164.68</v>
      </c>
      <c r="D134" s="2">
        <f>IFERROR(__xludf.DUMMYFUNCTION("""COMPUTED_VALUE"""),45485.66666666667)</f>
        <v>45485.66667</v>
      </c>
      <c r="E134" s="1">
        <f>IFERROR(__xludf.DUMMYFUNCTION("""COMPUTED_VALUE"""),1176.4)</f>
        <v>1176.4</v>
      </c>
      <c r="G134" s="2">
        <f>IFERROR(__xludf.DUMMYFUNCTION("""COMPUTED_VALUE"""),45485.66666666667)</f>
        <v>45485.66667</v>
      </c>
      <c r="H134" s="1">
        <f>IFERROR(__xludf.DUMMYFUNCTION("""COMPUTED_VALUE"""),1160.87)</f>
        <v>1160.87</v>
      </c>
      <c r="J134" s="2">
        <f>IFERROR(__xludf.DUMMYFUNCTION("""COMPUTED_VALUE"""),45485.66666666667)</f>
        <v>45485.66667</v>
      </c>
      <c r="K134" s="1">
        <f>IFERROR(__xludf.DUMMYFUNCTION("""COMPUTED_VALUE"""),1171.06)</f>
        <v>1171.06</v>
      </c>
      <c r="M134" s="2">
        <f>IFERROR(__xludf.DUMMYFUNCTION("""COMPUTED_VALUE"""),45485.66666666667)</f>
        <v>45485.66667</v>
      </c>
      <c r="N134" s="1">
        <f>IFERROR(__xludf.DUMMYFUNCTION("""COMPUTED_VALUE"""),1.1206848E7)</f>
        <v>11206848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IFERROR(__xludf.DUMMYFUNCTION("""COMPUTED_VALUE"""),1173.37)</f>
        <v>1173.37</v>
      </c>
      <c r="D135" s="2">
        <f>IFERROR(__xludf.DUMMYFUNCTION("""COMPUTED_VALUE"""),45488.66666666667)</f>
        <v>45488.66667</v>
      </c>
      <c r="E135" s="1">
        <f>IFERROR(__xludf.DUMMYFUNCTION("""COMPUTED_VALUE"""),1193.03)</f>
        <v>1193.03</v>
      </c>
      <c r="G135" s="2">
        <f>IFERROR(__xludf.DUMMYFUNCTION("""COMPUTED_VALUE"""),45488.66666666667)</f>
        <v>45488.66667</v>
      </c>
      <c r="H135" s="1">
        <f>IFERROR(__xludf.DUMMYFUNCTION("""COMPUTED_VALUE"""),1171.96)</f>
        <v>1171.96</v>
      </c>
      <c r="J135" s="2">
        <f>IFERROR(__xludf.DUMMYFUNCTION("""COMPUTED_VALUE"""),45488.66666666667)</f>
        <v>45488.66667</v>
      </c>
      <c r="K135" s="1">
        <f>IFERROR(__xludf.DUMMYFUNCTION("""COMPUTED_VALUE"""),1187.2)</f>
        <v>1187.2</v>
      </c>
      <c r="M135" s="2">
        <f>IFERROR(__xludf.DUMMYFUNCTION("""COMPUTED_VALUE"""),45488.66666666667)</f>
        <v>45488.66667</v>
      </c>
      <c r="N135" s="1">
        <f>IFERROR(__xludf.DUMMYFUNCTION("""COMPUTED_VALUE"""),9928895.0)</f>
        <v>9928895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IFERROR(__xludf.DUMMYFUNCTION("""COMPUTED_VALUE"""),1189.27)</f>
        <v>1189.27</v>
      </c>
      <c r="D136" s="2">
        <f>IFERROR(__xludf.DUMMYFUNCTION("""COMPUTED_VALUE"""),45489.66666666667)</f>
        <v>45489.66667</v>
      </c>
      <c r="E136" s="1">
        <f>IFERROR(__xludf.DUMMYFUNCTION("""COMPUTED_VALUE"""),1203.78)</f>
        <v>1203.78</v>
      </c>
      <c r="G136" s="2">
        <f>IFERROR(__xludf.DUMMYFUNCTION("""COMPUTED_VALUE"""),45489.66666666667)</f>
        <v>45489.66667</v>
      </c>
      <c r="H136" s="1">
        <f>IFERROR(__xludf.DUMMYFUNCTION("""COMPUTED_VALUE"""),1187.41)</f>
        <v>1187.41</v>
      </c>
      <c r="J136" s="2">
        <f>IFERROR(__xludf.DUMMYFUNCTION("""COMPUTED_VALUE"""),45489.66666666667)</f>
        <v>45489.66667</v>
      </c>
      <c r="K136" s="1">
        <f>IFERROR(__xludf.DUMMYFUNCTION("""COMPUTED_VALUE"""),1198.9)</f>
        <v>1198.9</v>
      </c>
      <c r="M136" s="2">
        <f>IFERROR(__xludf.DUMMYFUNCTION("""COMPUTED_VALUE"""),45489.66666666667)</f>
        <v>45489.66667</v>
      </c>
      <c r="N136" s="1">
        <f>IFERROR(__xludf.DUMMYFUNCTION("""COMPUTED_VALUE"""),1.1280816E7)</f>
        <v>11280816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IFERROR(__xludf.DUMMYFUNCTION("""COMPUTED_VALUE"""),1200.37)</f>
        <v>1200.37</v>
      </c>
      <c r="D137" s="2">
        <f>IFERROR(__xludf.DUMMYFUNCTION("""COMPUTED_VALUE"""),45490.66666666667)</f>
        <v>45490.66667</v>
      </c>
      <c r="E137" s="1">
        <f>IFERROR(__xludf.DUMMYFUNCTION("""COMPUTED_VALUE"""),1215.37)</f>
        <v>1215.37</v>
      </c>
      <c r="G137" s="2">
        <f>IFERROR(__xludf.DUMMYFUNCTION("""COMPUTED_VALUE"""),45490.66666666667)</f>
        <v>45490.66667</v>
      </c>
      <c r="H137" s="1">
        <f>IFERROR(__xludf.DUMMYFUNCTION("""COMPUTED_VALUE"""),1199.75)</f>
        <v>1199.75</v>
      </c>
      <c r="J137" s="2">
        <f>IFERROR(__xludf.DUMMYFUNCTION("""COMPUTED_VALUE"""),45490.66666666667)</f>
        <v>45490.66667</v>
      </c>
      <c r="K137" s="1">
        <f>IFERROR(__xludf.DUMMYFUNCTION("""COMPUTED_VALUE"""),1205.1)</f>
        <v>1205.1</v>
      </c>
      <c r="M137" s="2">
        <f>IFERROR(__xludf.DUMMYFUNCTION("""COMPUTED_VALUE"""),45490.66666666667)</f>
        <v>45490.66667</v>
      </c>
      <c r="N137" s="1">
        <f>IFERROR(__xludf.DUMMYFUNCTION("""COMPUTED_VALUE"""),1.2655977E7)</f>
        <v>12655977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IFERROR(__xludf.DUMMYFUNCTION("""COMPUTED_VALUE"""),1199.56)</f>
        <v>1199.56</v>
      </c>
      <c r="D138" s="2">
        <f>IFERROR(__xludf.DUMMYFUNCTION("""COMPUTED_VALUE"""),45491.66666666667)</f>
        <v>45491.66667</v>
      </c>
      <c r="E138" s="1">
        <f>IFERROR(__xludf.DUMMYFUNCTION("""COMPUTED_VALUE"""),1218.18)</f>
        <v>1218.18</v>
      </c>
      <c r="G138" s="2">
        <f>IFERROR(__xludf.DUMMYFUNCTION("""COMPUTED_VALUE"""),45491.66666666667)</f>
        <v>45491.66667</v>
      </c>
      <c r="H138" s="1">
        <f>IFERROR(__xludf.DUMMYFUNCTION("""COMPUTED_VALUE"""),1191.73)</f>
        <v>1191.73</v>
      </c>
      <c r="J138" s="2">
        <f>IFERROR(__xludf.DUMMYFUNCTION("""COMPUTED_VALUE"""),45491.66666666667)</f>
        <v>45491.66667</v>
      </c>
      <c r="K138" s="1">
        <f>IFERROR(__xludf.DUMMYFUNCTION("""COMPUTED_VALUE"""),1194.14)</f>
        <v>1194.14</v>
      </c>
      <c r="M138" s="2">
        <f>IFERROR(__xludf.DUMMYFUNCTION("""COMPUTED_VALUE"""),45491.66666666667)</f>
        <v>45491.66667</v>
      </c>
      <c r="N138" s="1">
        <f>IFERROR(__xludf.DUMMYFUNCTION("""COMPUTED_VALUE"""),1.0543983E7)</f>
        <v>10543983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IFERROR(__xludf.DUMMYFUNCTION("""COMPUTED_VALUE"""),1195.25)</f>
        <v>1195.25</v>
      </c>
      <c r="D139" s="2">
        <f>IFERROR(__xludf.DUMMYFUNCTION("""COMPUTED_VALUE"""),45492.66666666667)</f>
        <v>45492.66667</v>
      </c>
      <c r="E139" s="1">
        <f>IFERROR(__xludf.DUMMYFUNCTION("""COMPUTED_VALUE"""),1195.25)</f>
        <v>1195.25</v>
      </c>
      <c r="G139" s="2">
        <f>IFERROR(__xludf.DUMMYFUNCTION("""COMPUTED_VALUE"""),45492.66666666667)</f>
        <v>45492.66667</v>
      </c>
      <c r="H139" s="1">
        <f>IFERROR(__xludf.DUMMYFUNCTION("""COMPUTED_VALUE"""),1179.77)</f>
        <v>1179.77</v>
      </c>
      <c r="J139" s="2">
        <f>IFERROR(__xludf.DUMMYFUNCTION("""COMPUTED_VALUE"""),45492.66666666667)</f>
        <v>45492.66667</v>
      </c>
      <c r="K139" s="1">
        <f>IFERROR(__xludf.DUMMYFUNCTION("""COMPUTED_VALUE"""),1181.94)</f>
        <v>1181.94</v>
      </c>
      <c r="M139" s="2">
        <f>IFERROR(__xludf.DUMMYFUNCTION("""COMPUTED_VALUE"""),45492.66666666667)</f>
        <v>45492.66667</v>
      </c>
      <c r="N139" s="1">
        <f>IFERROR(__xludf.DUMMYFUNCTION("""COMPUTED_VALUE"""),1.3424227E7)</f>
        <v>13424227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IFERROR(__xludf.DUMMYFUNCTION("""COMPUTED_VALUE"""),1185.52)</f>
        <v>1185.52</v>
      </c>
      <c r="D140" s="2">
        <f>IFERROR(__xludf.DUMMYFUNCTION("""COMPUTED_VALUE"""),45495.66666666667)</f>
        <v>45495.66667</v>
      </c>
      <c r="E140" s="1">
        <f>IFERROR(__xludf.DUMMYFUNCTION("""COMPUTED_VALUE"""),1195.26)</f>
        <v>1195.26</v>
      </c>
      <c r="G140" s="2">
        <f>IFERROR(__xludf.DUMMYFUNCTION("""COMPUTED_VALUE"""),45495.66666666667)</f>
        <v>45495.66667</v>
      </c>
      <c r="H140" s="1">
        <f>IFERROR(__xludf.DUMMYFUNCTION("""COMPUTED_VALUE"""),1180.49)</f>
        <v>1180.49</v>
      </c>
      <c r="J140" s="2">
        <f>IFERROR(__xludf.DUMMYFUNCTION("""COMPUTED_VALUE"""),45495.66666666667)</f>
        <v>45495.66667</v>
      </c>
      <c r="K140" s="1">
        <f>IFERROR(__xludf.DUMMYFUNCTION("""COMPUTED_VALUE"""),1193.12)</f>
        <v>1193.12</v>
      </c>
      <c r="M140" s="2">
        <f>IFERROR(__xludf.DUMMYFUNCTION("""COMPUTED_VALUE"""),45495.66666666667)</f>
        <v>45495.66667</v>
      </c>
      <c r="N140" s="1">
        <f>IFERROR(__xludf.DUMMYFUNCTION("""COMPUTED_VALUE"""),1.1018641E7)</f>
        <v>11018641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IFERROR(__xludf.DUMMYFUNCTION("""COMPUTED_VALUE"""),1191.07)</f>
        <v>1191.07</v>
      </c>
      <c r="D141" s="2">
        <f>IFERROR(__xludf.DUMMYFUNCTION("""COMPUTED_VALUE"""),45496.66666666667)</f>
        <v>45496.66667</v>
      </c>
      <c r="E141" s="1">
        <f>IFERROR(__xludf.DUMMYFUNCTION("""COMPUTED_VALUE"""),1196.72)</f>
        <v>1196.72</v>
      </c>
      <c r="G141" s="2">
        <f>IFERROR(__xludf.DUMMYFUNCTION("""COMPUTED_VALUE"""),45496.66666666667)</f>
        <v>45496.66667</v>
      </c>
      <c r="H141" s="1">
        <f>IFERROR(__xludf.DUMMYFUNCTION("""COMPUTED_VALUE"""),1189.45)</f>
        <v>1189.45</v>
      </c>
      <c r="J141" s="2">
        <f>IFERROR(__xludf.DUMMYFUNCTION("""COMPUTED_VALUE"""),45496.66666666667)</f>
        <v>45496.66667</v>
      </c>
      <c r="K141" s="1">
        <f>IFERROR(__xludf.DUMMYFUNCTION("""COMPUTED_VALUE"""),1192.82)</f>
        <v>1192.82</v>
      </c>
      <c r="M141" s="2">
        <f>IFERROR(__xludf.DUMMYFUNCTION("""COMPUTED_VALUE"""),45496.66666666667)</f>
        <v>45496.66667</v>
      </c>
      <c r="N141" s="1">
        <f>IFERROR(__xludf.DUMMYFUNCTION("""COMPUTED_VALUE"""),7863222.0)</f>
        <v>7863222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IFERROR(__xludf.DUMMYFUNCTION("""COMPUTED_VALUE"""),1191.12)</f>
        <v>1191.12</v>
      </c>
      <c r="D142" s="2">
        <f>IFERROR(__xludf.DUMMYFUNCTION("""COMPUTED_VALUE"""),45497.66666666667)</f>
        <v>45497.66667</v>
      </c>
      <c r="E142" s="1">
        <f>IFERROR(__xludf.DUMMYFUNCTION("""COMPUTED_VALUE"""),1198.43)</f>
        <v>1198.43</v>
      </c>
      <c r="G142" s="2">
        <f>IFERROR(__xludf.DUMMYFUNCTION("""COMPUTED_VALUE"""),45497.66666666667)</f>
        <v>45497.66667</v>
      </c>
      <c r="H142" s="1">
        <f>IFERROR(__xludf.DUMMYFUNCTION("""COMPUTED_VALUE"""),1181.71)</f>
        <v>1181.71</v>
      </c>
      <c r="J142" s="2">
        <f>IFERROR(__xludf.DUMMYFUNCTION("""COMPUTED_VALUE"""),45497.66666666667)</f>
        <v>45497.66667</v>
      </c>
      <c r="K142" s="1">
        <f>IFERROR(__xludf.DUMMYFUNCTION("""COMPUTED_VALUE"""),1182.66)</f>
        <v>1182.66</v>
      </c>
      <c r="M142" s="2">
        <f>IFERROR(__xludf.DUMMYFUNCTION("""COMPUTED_VALUE"""),45497.66666666667)</f>
        <v>45497.66667</v>
      </c>
      <c r="N142" s="1">
        <f>IFERROR(__xludf.DUMMYFUNCTION("""COMPUTED_VALUE"""),9649779.0)</f>
        <v>9649779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IFERROR(__xludf.DUMMYFUNCTION("""COMPUTED_VALUE"""),1188.73)</f>
        <v>1188.73</v>
      </c>
      <c r="D143" s="2">
        <f>IFERROR(__xludf.DUMMYFUNCTION("""COMPUTED_VALUE"""),45498.66666666667)</f>
        <v>45498.66667</v>
      </c>
      <c r="E143" s="1">
        <f>IFERROR(__xludf.DUMMYFUNCTION("""COMPUTED_VALUE"""),1204.45)</f>
        <v>1204.45</v>
      </c>
      <c r="G143" s="2">
        <f>IFERROR(__xludf.DUMMYFUNCTION("""COMPUTED_VALUE"""),45498.66666666667)</f>
        <v>45498.66667</v>
      </c>
      <c r="H143" s="1">
        <f>IFERROR(__xludf.DUMMYFUNCTION("""COMPUTED_VALUE"""),1187.1)</f>
        <v>1187.1</v>
      </c>
      <c r="J143" s="2">
        <f>IFERROR(__xludf.DUMMYFUNCTION("""COMPUTED_VALUE"""),45498.66666666667)</f>
        <v>45498.66667</v>
      </c>
      <c r="K143" s="1">
        <f>IFERROR(__xludf.DUMMYFUNCTION("""COMPUTED_VALUE"""),1187.34)</f>
        <v>1187.34</v>
      </c>
      <c r="M143" s="2">
        <f>IFERROR(__xludf.DUMMYFUNCTION("""COMPUTED_VALUE"""),45498.66666666667)</f>
        <v>45498.66667</v>
      </c>
      <c r="N143" s="1">
        <f>IFERROR(__xludf.DUMMYFUNCTION("""COMPUTED_VALUE"""),1.2436709E7)</f>
        <v>12436709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IFERROR(__xludf.DUMMYFUNCTION("""COMPUTED_VALUE"""),1185.76)</f>
        <v>1185.76</v>
      </c>
      <c r="D144" s="2">
        <f>IFERROR(__xludf.DUMMYFUNCTION("""COMPUTED_VALUE"""),45499.66666666667)</f>
        <v>45499.66667</v>
      </c>
      <c r="E144" s="1">
        <f>IFERROR(__xludf.DUMMYFUNCTION("""COMPUTED_VALUE"""),1198.78)</f>
        <v>1198.78</v>
      </c>
      <c r="G144" s="2">
        <f>IFERROR(__xludf.DUMMYFUNCTION("""COMPUTED_VALUE"""),45499.66666666667)</f>
        <v>45499.66667</v>
      </c>
      <c r="H144" s="1">
        <f>IFERROR(__xludf.DUMMYFUNCTION("""COMPUTED_VALUE"""),1184.47)</f>
        <v>1184.47</v>
      </c>
      <c r="J144" s="2">
        <f>IFERROR(__xludf.DUMMYFUNCTION("""COMPUTED_VALUE"""),45499.66666666667)</f>
        <v>45499.66667</v>
      </c>
      <c r="K144" s="1">
        <f>IFERROR(__xludf.DUMMYFUNCTION("""COMPUTED_VALUE"""),1192.19)</f>
        <v>1192.19</v>
      </c>
      <c r="M144" s="2">
        <f>IFERROR(__xludf.DUMMYFUNCTION("""COMPUTED_VALUE"""),45499.66666666667)</f>
        <v>45499.66667</v>
      </c>
      <c r="N144" s="1">
        <f>IFERROR(__xludf.DUMMYFUNCTION("""COMPUTED_VALUE"""),1.0178531E7)</f>
        <v>10178531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IFERROR(__xludf.DUMMYFUNCTION("""COMPUTED_VALUE"""),1194.56)</f>
        <v>1194.56</v>
      </c>
      <c r="D145" s="2">
        <f>IFERROR(__xludf.DUMMYFUNCTION("""COMPUTED_VALUE"""),45502.66666666667)</f>
        <v>45502.66667</v>
      </c>
      <c r="E145" s="1">
        <f>IFERROR(__xludf.DUMMYFUNCTION("""COMPUTED_VALUE"""),1195.76)</f>
        <v>1195.76</v>
      </c>
      <c r="G145" s="2">
        <f>IFERROR(__xludf.DUMMYFUNCTION("""COMPUTED_VALUE"""),45502.66666666667)</f>
        <v>45502.66667</v>
      </c>
      <c r="H145" s="1">
        <f>IFERROR(__xludf.DUMMYFUNCTION("""COMPUTED_VALUE"""),1186.48)</f>
        <v>1186.48</v>
      </c>
      <c r="J145" s="2">
        <f>IFERROR(__xludf.DUMMYFUNCTION("""COMPUTED_VALUE"""),45502.66666666667)</f>
        <v>45502.66667</v>
      </c>
      <c r="K145" s="1">
        <f>IFERROR(__xludf.DUMMYFUNCTION("""COMPUTED_VALUE"""),1190.66)</f>
        <v>1190.66</v>
      </c>
      <c r="M145" s="2">
        <f>IFERROR(__xludf.DUMMYFUNCTION("""COMPUTED_VALUE"""),45502.66666666667)</f>
        <v>45502.66667</v>
      </c>
      <c r="N145" s="1">
        <f>IFERROR(__xludf.DUMMYFUNCTION("""COMPUTED_VALUE"""),9407907.0)</f>
        <v>9407907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IFERROR(__xludf.DUMMYFUNCTION("""COMPUTED_VALUE"""),1197.19)</f>
        <v>1197.19</v>
      </c>
      <c r="D146" s="2">
        <f>IFERROR(__xludf.DUMMYFUNCTION("""COMPUTED_VALUE"""),45503.66666666667)</f>
        <v>45503.66667</v>
      </c>
      <c r="E146" s="1">
        <f>IFERROR(__xludf.DUMMYFUNCTION("""COMPUTED_VALUE"""),1211.86)</f>
        <v>1211.86</v>
      </c>
      <c r="G146" s="2">
        <f>IFERROR(__xludf.DUMMYFUNCTION("""COMPUTED_VALUE"""),45503.66666666667)</f>
        <v>45503.66667</v>
      </c>
      <c r="H146" s="1">
        <f>IFERROR(__xludf.DUMMYFUNCTION("""COMPUTED_VALUE"""),1197.19)</f>
        <v>1197.19</v>
      </c>
      <c r="J146" s="2">
        <f>IFERROR(__xludf.DUMMYFUNCTION("""COMPUTED_VALUE"""),45503.66666666667)</f>
        <v>45503.66667</v>
      </c>
      <c r="K146" s="1">
        <f>IFERROR(__xludf.DUMMYFUNCTION("""COMPUTED_VALUE"""),1205.62)</f>
        <v>1205.62</v>
      </c>
      <c r="M146" s="2">
        <f>IFERROR(__xludf.DUMMYFUNCTION("""COMPUTED_VALUE"""),45503.66666666667)</f>
        <v>45503.66667</v>
      </c>
      <c r="N146" s="1">
        <f>IFERROR(__xludf.DUMMYFUNCTION("""COMPUTED_VALUE"""),1.215439E7)</f>
        <v>12154390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IFERROR(__xludf.DUMMYFUNCTION("""COMPUTED_VALUE"""),1205.67)</f>
        <v>1205.67</v>
      </c>
      <c r="D147" s="2">
        <f>IFERROR(__xludf.DUMMYFUNCTION("""COMPUTED_VALUE"""),45504.66666666667)</f>
        <v>45504.66667</v>
      </c>
      <c r="E147" s="1">
        <f>IFERROR(__xludf.DUMMYFUNCTION("""COMPUTED_VALUE"""),1216.68)</f>
        <v>1216.68</v>
      </c>
      <c r="G147" s="2">
        <f>IFERROR(__xludf.DUMMYFUNCTION("""COMPUTED_VALUE"""),45504.66666666667)</f>
        <v>45504.66667</v>
      </c>
      <c r="H147" s="1">
        <f>IFERROR(__xludf.DUMMYFUNCTION("""COMPUTED_VALUE"""),1203.37)</f>
        <v>1203.37</v>
      </c>
      <c r="J147" s="2">
        <f>IFERROR(__xludf.DUMMYFUNCTION("""COMPUTED_VALUE"""),45504.66666666667)</f>
        <v>45504.66667</v>
      </c>
      <c r="K147" s="1">
        <f>IFERROR(__xludf.DUMMYFUNCTION("""COMPUTED_VALUE"""),1206.44)</f>
        <v>1206.44</v>
      </c>
      <c r="M147" s="2">
        <f>IFERROR(__xludf.DUMMYFUNCTION("""COMPUTED_VALUE"""),45504.66666666667)</f>
        <v>45504.66667</v>
      </c>
      <c r="N147" s="1">
        <f>IFERROR(__xludf.DUMMYFUNCTION("""COMPUTED_VALUE"""),1.7824445E7)</f>
        <v>17824445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IFERROR(__xludf.DUMMYFUNCTION("""COMPUTED_VALUE"""),1216.59)</f>
        <v>1216.59</v>
      </c>
      <c r="D148" s="2">
        <f>IFERROR(__xludf.DUMMYFUNCTION("""COMPUTED_VALUE"""),45505.66666666667)</f>
        <v>45505.66667</v>
      </c>
      <c r="E148" s="1">
        <f>IFERROR(__xludf.DUMMYFUNCTION("""COMPUTED_VALUE"""),1252.07)</f>
        <v>1252.07</v>
      </c>
      <c r="G148" s="2">
        <f>IFERROR(__xludf.DUMMYFUNCTION("""COMPUTED_VALUE"""),45505.66666666667)</f>
        <v>45505.66667</v>
      </c>
      <c r="H148" s="1">
        <f>IFERROR(__xludf.DUMMYFUNCTION("""COMPUTED_VALUE"""),1205.98)</f>
        <v>1205.98</v>
      </c>
      <c r="J148" s="2">
        <f>IFERROR(__xludf.DUMMYFUNCTION("""COMPUTED_VALUE"""),45505.66666666667)</f>
        <v>45505.66667</v>
      </c>
      <c r="K148" s="1">
        <f>IFERROR(__xludf.DUMMYFUNCTION("""COMPUTED_VALUE"""),1212.83)</f>
        <v>1212.83</v>
      </c>
      <c r="M148" s="2">
        <f>IFERROR(__xludf.DUMMYFUNCTION("""COMPUTED_VALUE"""),45505.66666666667)</f>
        <v>45505.66667</v>
      </c>
      <c r="N148" s="1">
        <f>IFERROR(__xludf.DUMMYFUNCTION("""COMPUTED_VALUE"""),2.3123743E7)</f>
        <v>23123743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IFERROR(__xludf.DUMMYFUNCTION("""COMPUTED_VALUE"""),1190.74)</f>
        <v>1190.74</v>
      </c>
      <c r="D149" s="2">
        <f>IFERROR(__xludf.DUMMYFUNCTION("""COMPUTED_VALUE"""),45506.66666666667)</f>
        <v>45506.66667</v>
      </c>
      <c r="E149" s="1">
        <f>IFERROR(__xludf.DUMMYFUNCTION("""COMPUTED_VALUE"""),1194.34)</f>
        <v>1194.34</v>
      </c>
      <c r="G149" s="2">
        <f>IFERROR(__xludf.DUMMYFUNCTION("""COMPUTED_VALUE"""),45506.66666666667)</f>
        <v>45506.66667</v>
      </c>
      <c r="H149" s="1">
        <f>IFERROR(__xludf.DUMMYFUNCTION("""COMPUTED_VALUE"""),1132.07)</f>
        <v>1132.07</v>
      </c>
      <c r="J149" s="2">
        <f>IFERROR(__xludf.DUMMYFUNCTION("""COMPUTED_VALUE"""),45506.66666666667)</f>
        <v>45506.66667</v>
      </c>
      <c r="K149" s="1">
        <f>IFERROR(__xludf.DUMMYFUNCTION("""COMPUTED_VALUE"""),1142.18)</f>
        <v>1142.18</v>
      </c>
      <c r="M149" s="2">
        <f>IFERROR(__xludf.DUMMYFUNCTION("""COMPUTED_VALUE"""),45506.66666666667)</f>
        <v>45506.66667</v>
      </c>
      <c r="N149" s="1">
        <f>IFERROR(__xludf.DUMMYFUNCTION("""COMPUTED_VALUE"""),2.5179649E7)</f>
        <v>25179649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IFERROR(__xludf.DUMMYFUNCTION("""COMPUTED_VALUE"""),1123.99)</f>
        <v>1123.99</v>
      </c>
      <c r="D150" s="2">
        <f>IFERROR(__xludf.DUMMYFUNCTION("""COMPUTED_VALUE"""),45509.66666666667)</f>
        <v>45509.66667</v>
      </c>
      <c r="E150" s="1">
        <f>IFERROR(__xludf.DUMMYFUNCTION("""COMPUTED_VALUE"""),1129.43)</f>
        <v>1129.43</v>
      </c>
      <c r="G150" s="2">
        <f>IFERROR(__xludf.DUMMYFUNCTION("""COMPUTED_VALUE"""),45509.66666666667)</f>
        <v>45509.66667</v>
      </c>
      <c r="H150" s="1">
        <f>IFERROR(__xludf.DUMMYFUNCTION("""COMPUTED_VALUE"""),1094.54)</f>
        <v>1094.54</v>
      </c>
      <c r="J150" s="2">
        <f>IFERROR(__xludf.DUMMYFUNCTION("""COMPUTED_VALUE"""),45509.66666666667)</f>
        <v>45509.66667</v>
      </c>
      <c r="K150" s="1">
        <f>IFERROR(__xludf.DUMMYFUNCTION("""COMPUTED_VALUE"""),1105.99)</f>
        <v>1105.99</v>
      </c>
      <c r="M150" s="2">
        <f>IFERROR(__xludf.DUMMYFUNCTION("""COMPUTED_VALUE"""),45509.66666666667)</f>
        <v>45509.66667</v>
      </c>
      <c r="N150" s="1">
        <f>IFERROR(__xludf.DUMMYFUNCTION("""COMPUTED_VALUE"""),2.0540518E7)</f>
        <v>20540518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IFERROR(__xludf.DUMMYFUNCTION("""COMPUTED_VALUE"""),1104.56)</f>
        <v>1104.56</v>
      </c>
      <c r="D151" s="2">
        <f>IFERROR(__xludf.DUMMYFUNCTION("""COMPUTED_VALUE"""),45510.66666666667)</f>
        <v>45510.66667</v>
      </c>
      <c r="E151" s="1">
        <f>IFERROR(__xludf.DUMMYFUNCTION("""COMPUTED_VALUE"""),1127.71)</f>
        <v>1127.71</v>
      </c>
      <c r="G151" s="2">
        <f>IFERROR(__xludf.DUMMYFUNCTION("""COMPUTED_VALUE"""),45510.66666666667)</f>
        <v>45510.66667</v>
      </c>
      <c r="H151" s="1">
        <f>IFERROR(__xludf.DUMMYFUNCTION("""COMPUTED_VALUE"""),1104.56)</f>
        <v>1104.56</v>
      </c>
      <c r="J151" s="2">
        <f>IFERROR(__xludf.DUMMYFUNCTION("""COMPUTED_VALUE"""),45510.66666666667)</f>
        <v>45510.66667</v>
      </c>
      <c r="K151" s="1">
        <f>IFERROR(__xludf.DUMMYFUNCTION("""COMPUTED_VALUE"""),1118.09)</f>
        <v>1118.09</v>
      </c>
      <c r="M151" s="2">
        <f>IFERROR(__xludf.DUMMYFUNCTION("""COMPUTED_VALUE"""),45510.66666666667)</f>
        <v>45510.66667</v>
      </c>
      <c r="N151" s="1">
        <f>IFERROR(__xludf.DUMMYFUNCTION("""COMPUTED_VALUE"""),1.4589617E7)</f>
        <v>14589617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IFERROR(__xludf.DUMMYFUNCTION("""COMPUTED_VALUE"""),1129.67)</f>
        <v>1129.67</v>
      </c>
      <c r="D152" s="2">
        <f>IFERROR(__xludf.DUMMYFUNCTION("""COMPUTED_VALUE"""),45511.66666666667)</f>
        <v>45511.66667</v>
      </c>
      <c r="E152" s="1">
        <f>IFERROR(__xludf.DUMMYFUNCTION("""COMPUTED_VALUE"""),1140.14)</f>
        <v>1140.14</v>
      </c>
      <c r="G152" s="2">
        <f>IFERROR(__xludf.DUMMYFUNCTION("""COMPUTED_VALUE"""),45511.66666666667)</f>
        <v>45511.66667</v>
      </c>
      <c r="H152" s="1">
        <f>IFERROR(__xludf.DUMMYFUNCTION("""COMPUTED_VALUE"""),1119.16)</f>
        <v>1119.16</v>
      </c>
      <c r="J152" s="2">
        <f>IFERROR(__xludf.DUMMYFUNCTION("""COMPUTED_VALUE"""),45511.66666666667)</f>
        <v>45511.66667</v>
      </c>
      <c r="K152" s="1">
        <f>IFERROR(__xludf.DUMMYFUNCTION("""COMPUTED_VALUE"""),1119.68)</f>
        <v>1119.68</v>
      </c>
      <c r="M152" s="2">
        <f>IFERROR(__xludf.DUMMYFUNCTION("""COMPUTED_VALUE"""),45511.66666666667)</f>
        <v>45511.66667</v>
      </c>
      <c r="N152" s="1">
        <f>IFERROR(__xludf.DUMMYFUNCTION("""COMPUTED_VALUE"""),1.3621261E7)</f>
        <v>13621261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IFERROR(__xludf.DUMMYFUNCTION("""COMPUTED_VALUE"""),1127.17)</f>
        <v>1127.17</v>
      </c>
      <c r="D153" s="2">
        <f>IFERROR(__xludf.DUMMYFUNCTION("""COMPUTED_VALUE"""),45512.66666666667)</f>
        <v>45512.66667</v>
      </c>
      <c r="E153" s="1">
        <f>IFERROR(__xludf.DUMMYFUNCTION("""COMPUTED_VALUE"""),1138.03)</f>
        <v>1138.03</v>
      </c>
      <c r="G153" s="2">
        <f>IFERROR(__xludf.DUMMYFUNCTION("""COMPUTED_VALUE"""),45512.66666666667)</f>
        <v>45512.66667</v>
      </c>
      <c r="H153" s="1">
        <f>IFERROR(__xludf.DUMMYFUNCTION("""COMPUTED_VALUE"""),1124.36)</f>
        <v>1124.36</v>
      </c>
      <c r="J153" s="2">
        <f>IFERROR(__xludf.DUMMYFUNCTION("""COMPUTED_VALUE"""),45512.66666666667)</f>
        <v>45512.66667</v>
      </c>
      <c r="K153" s="1">
        <f>IFERROR(__xludf.DUMMYFUNCTION("""COMPUTED_VALUE"""),1136.71)</f>
        <v>1136.71</v>
      </c>
      <c r="M153" s="2">
        <f>IFERROR(__xludf.DUMMYFUNCTION("""COMPUTED_VALUE"""),45512.66666666667)</f>
        <v>45512.66667</v>
      </c>
      <c r="N153" s="1">
        <f>IFERROR(__xludf.DUMMYFUNCTION("""COMPUTED_VALUE"""),1.1309476E7)</f>
        <v>11309476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IFERROR(__xludf.DUMMYFUNCTION("""COMPUTED_VALUE"""),1138.73)</f>
        <v>1138.73</v>
      </c>
      <c r="D154" s="2">
        <f>IFERROR(__xludf.DUMMYFUNCTION("""COMPUTED_VALUE"""),45513.66666666667)</f>
        <v>45513.66667</v>
      </c>
      <c r="E154" s="1">
        <f>IFERROR(__xludf.DUMMYFUNCTION("""COMPUTED_VALUE"""),1146.15)</f>
        <v>1146.15</v>
      </c>
      <c r="G154" s="2">
        <f>IFERROR(__xludf.DUMMYFUNCTION("""COMPUTED_VALUE"""),45513.66666666667)</f>
        <v>45513.66667</v>
      </c>
      <c r="H154" s="1">
        <f>IFERROR(__xludf.DUMMYFUNCTION("""COMPUTED_VALUE"""),1132.21)</f>
        <v>1132.21</v>
      </c>
      <c r="J154" s="2">
        <f>IFERROR(__xludf.DUMMYFUNCTION("""COMPUTED_VALUE"""),45513.66666666667)</f>
        <v>45513.66667</v>
      </c>
      <c r="K154" s="1">
        <f>IFERROR(__xludf.DUMMYFUNCTION("""COMPUTED_VALUE"""),1144.16)</f>
        <v>1144.16</v>
      </c>
      <c r="M154" s="2">
        <f>IFERROR(__xludf.DUMMYFUNCTION("""COMPUTED_VALUE"""),45513.66666666667)</f>
        <v>45513.66667</v>
      </c>
      <c r="N154" s="1">
        <f>IFERROR(__xludf.DUMMYFUNCTION("""COMPUTED_VALUE"""),9137759.0)</f>
        <v>9137759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IFERROR(__xludf.DUMMYFUNCTION("""COMPUTED_VALUE"""),1148.05)</f>
        <v>1148.05</v>
      </c>
      <c r="D155" s="2">
        <f>IFERROR(__xludf.DUMMYFUNCTION("""COMPUTED_VALUE"""),45516.66666666667)</f>
        <v>45516.66667</v>
      </c>
      <c r="E155" s="1">
        <f>IFERROR(__xludf.DUMMYFUNCTION("""COMPUTED_VALUE"""),1153.9)</f>
        <v>1153.9</v>
      </c>
      <c r="G155" s="2">
        <f>IFERROR(__xludf.DUMMYFUNCTION("""COMPUTED_VALUE"""),45516.66666666667)</f>
        <v>45516.66667</v>
      </c>
      <c r="H155" s="1">
        <f>IFERROR(__xludf.DUMMYFUNCTION("""COMPUTED_VALUE"""),1136.5)</f>
        <v>1136.5</v>
      </c>
      <c r="J155" s="2">
        <f>IFERROR(__xludf.DUMMYFUNCTION("""COMPUTED_VALUE"""),45516.66666666667)</f>
        <v>45516.66667</v>
      </c>
      <c r="K155" s="1">
        <f>IFERROR(__xludf.DUMMYFUNCTION("""COMPUTED_VALUE"""),1138.14)</f>
        <v>1138.14</v>
      </c>
      <c r="M155" s="2">
        <f>IFERROR(__xludf.DUMMYFUNCTION("""COMPUTED_VALUE"""),45516.66666666667)</f>
        <v>45516.66667</v>
      </c>
      <c r="N155" s="1">
        <f>IFERROR(__xludf.DUMMYFUNCTION("""COMPUTED_VALUE"""),9697196.0)</f>
        <v>9697196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IFERROR(__xludf.DUMMYFUNCTION("""COMPUTED_VALUE"""),1144.15)</f>
        <v>1144.15</v>
      </c>
      <c r="D156" s="2">
        <f>IFERROR(__xludf.DUMMYFUNCTION("""COMPUTED_VALUE"""),45517.66666666667)</f>
        <v>45517.66667</v>
      </c>
      <c r="E156" s="1">
        <f>IFERROR(__xludf.DUMMYFUNCTION("""COMPUTED_VALUE"""),1149.1)</f>
        <v>1149.1</v>
      </c>
      <c r="G156" s="2">
        <f>IFERROR(__xludf.DUMMYFUNCTION("""COMPUTED_VALUE"""),45517.66666666667)</f>
        <v>45517.66667</v>
      </c>
      <c r="H156" s="1">
        <f>IFERROR(__xludf.DUMMYFUNCTION("""COMPUTED_VALUE"""),1135.15)</f>
        <v>1135.15</v>
      </c>
      <c r="J156" s="2">
        <f>IFERROR(__xludf.DUMMYFUNCTION("""COMPUTED_VALUE"""),45517.66666666667)</f>
        <v>45517.66667</v>
      </c>
      <c r="K156" s="1">
        <f>IFERROR(__xludf.DUMMYFUNCTION("""COMPUTED_VALUE"""),1147.68)</f>
        <v>1147.68</v>
      </c>
      <c r="M156" s="2">
        <f>IFERROR(__xludf.DUMMYFUNCTION("""COMPUTED_VALUE"""),45517.66666666667)</f>
        <v>45517.66667</v>
      </c>
      <c r="N156" s="1">
        <f>IFERROR(__xludf.DUMMYFUNCTION("""COMPUTED_VALUE"""),1.140549E7)</f>
        <v>11405490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IFERROR(__xludf.DUMMYFUNCTION("""COMPUTED_VALUE"""),1151.18)</f>
        <v>1151.18</v>
      </c>
      <c r="D157" s="2">
        <f>IFERROR(__xludf.DUMMYFUNCTION("""COMPUTED_VALUE"""),45518.66666666667)</f>
        <v>45518.66667</v>
      </c>
      <c r="E157" s="1">
        <f>IFERROR(__xludf.DUMMYFUNCTION("""COMPUTED_VALUE"""),1163.0)</f>
        <v>1163</v>
      </c>
      <c r="G157" s="2">
        <f>IFERROR(__xludf.DUMMYFUNCTION("""COMPUTED_VALUE"""),45518.66666666667)</f>
        <v>45518.66667</v>
      </c>
      <c r="H157" s="1">
        <f>IFERROR(__xludf.DUMMYFUNCTION("""COMPUTED_VALUE"""),1149.82)</f>
        <v>1149.82</v>
      </c>
      <c r="J157" s="2">
        <f>IFERROR(__xludf.DUMMYFUNCTION("""COMPUTED_VALUE"""),45518.66666666667)</f>
        <v>45518.66667</v>
      </c>
      <c r="K157" s="1">
        <f>IFERROR(__xludf.DUMMYFUNCTION("""COMPUTED_VALUE"""),1159.51)</f>
        <v>1159.51</v>
      </c>
      <c r="M157" s="2">
        <f>IFERROR(__xludf.DUMMYFUNCTION("""COMPUTED_VALUE"""),45518.66666666667)</f>
        <v>45518.66667</v>
      </c>
      <c r="N157" s="1">
        <f>IFERROR(__xludf.DUMMYFUNCTION("""COMPUTED_VALUE"""),1.2078619E7)</f>
        <v>12078619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IFERROR(__xludf.DUMMYFUNCTION("""COMPUTED_VALUE"""),1170.45)</f>
        <v>1170.45</v>
      </c>
      <c r="D158" s="2">
        <f>IFERROR(__xludf.DUMMYFUNCTION("""COMPUTED_VALUE"""),45519.66666666667)</f>
        <v>45519.66667</v>
      </c>
      <c r="E158" s="1">
        <f>IFERROR(__xludf.DUMMYFUNCTION("""COMPUTED_VALUE"""),1176.61)</f>
        <v>1176.61</v>
      </c>
      <c r="G158" s="2">
        <f>IFERROR(__xludf.DUMMYFUNCTION("""COMPUTED_VALUE"""),45519.66666666667)</f>
        <v>45519.66667</v>
      </c>
      <c r="H158" s="1">
        <f>IFERROR(__xludf.DUMMYFUNCTION("""COMPUTED_VALUE"""),1164.39)</f>
        <v>1164.39</v>
      </c>
      <c r="J158" s="2">
        <f>IFERROR(__xludf.DUMMYFUNCTION("""COMPUTED_VALUE"""),45519.66666666667)</f>
        <v>45519.66667</v>
      </c>
      <c r="K158" s="1">
        <f>IFERROR(__xludf.DUMMYFUNCTION("""COMPUTED_VALUE"""),1171.59)</f>
        <v>1171.59</v>
      </c>
      <c r="M158" s="2">
        <f>IFERROR(__xludf.DUMMYFUNCTION("""COMPUTED_VALUE"""),45519.66666666667)</f>
        <v>45519.66667</v>
      </c>
      <c r="N158" s="1">
        <f>IFERROR(__xludf.DUMMYFUNCTION("""COMPUTED_VALUE"""),1.3110709E7)</f>
        <v>13110709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IFERROR(__xludf.DUMMYFUNCTION("""COMPUTED_VALUE"""),1173.66)</f>
        <v>1173.66</v>
      </c>
      <c r="D159" s="2">
        <f>IFERROR(__xludf.DUMMYFUNCTION("""COMPUTED_VALUE"""),45520.66666666667)</f>
        <v>45520.66667</v>
      </c>
      <c r="E159" s="1">
        <f>IFERROR(__xludf.DUMMYFUNCTION("""COMPUTED_VALUE"""),1189.86)</f>
        <v>1189.86</v>
      </c>
      <c r="G159" s="2">
        <f>IFERROR(__xludf.DUMMYFUNCTION("""COMPUTED_VALUE"""),45520.66666666667)</f>
        <v>45520.66667</v>
      </c>
      <c r="H159" s="1">
        <f>IFERROR(__xludf.DUMMYFUNCTION("""COMPUTED_VALUE"""),1173.66)</f>
        <v>1173.66</v>
      </c>
      <c r="J159" s="2">
        <f>IFERROR(__xludf.DUMMYFUNCTION("""COMPUTED_VALUE"""),45520.66666666667)</f>
        <v>45520.66667</v>
      </c>
      <c r="K159" s="1">
        <f>IFERROR(__xludf.DUMMYFUNCTION("""COMPUTED_VALUE"""),1189.81)</f>
        <v>1189.81</v>
      </c>
      <c r="M159" s="2">
        <f>IFERROR(__xludf.DUMMYFUNCTION("""COMPUTED_VALUE"""),45520.66666666667)</f>
        <v>45520.66667</v>
      </c>
      <c r="N159" s="1">
        <f>IFERROR(__xludf.DUMMYFUNCTION("""COMPUTED_VALUE"""),1.8871934E7)</f>
        <v>18871934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IFERROR(__xludf.DUMMYFUNCTION("""COMPUTED_VALUE"""),1187.99)</f>
        <v>1187.99</v>
      </c>
      <c r="D160" s="2">
        <f>IFERROR(__xludf.DUMMYFUNCTION("""COMPUTED_VALUE"""),45523.66666666667)</f>
        <v>45523.66667</v>
      </c>
      <c r="E160" s="1">
        <f>IFERROR(__xludf.DUMMYFUNCTION("""COMPUTED_VALUE"""),1196.15)</f>
        <v>1196.15</v>
      </c>
      <c r="G160" s="2">
        <f>IFERROR(__xludf.DUMMYFUNCTION("""COMPUTED_VALUE"""),45523.66666666667)</f>
        <v>45523.66667</v>
      </c>
      <c r="H160" s="1">
        <f>IFERROR(__xludf.DUMMYFUNCTION("""COMPUTED_VALUE"""),1187.99)</f>
        <v>1187.99</v>
      </c>
      <c r="J160" s="2">
        <f>IFERROR(__xludf.DUMMYFUNCTION("""COMPUTED_VALUE"""),45523.66666666667)</f>
        <v>45523.66667</v>
      </c>
      <c r="K160" s="1">
        <f>IFERROR(__xludf.DUMMYFUNCTION("""COMPUTED_VALUE"""),1195.5)</f>
        <v>1195.5</v>
      </c>
      <c r="M160" s="2">
        <f>IFERROR(__xludf.DUMMYFUNCTION("""COMPUTED_VALUE"""),45523.66666666667)</f>
        <v>45523.66667</v>
      </c>
      <c r="N160" s="1">
        <f>IFERROR(__xludf.DUMMYFUNCTION("""COMPUTED_VALUE"""),1.2437696E7)</f>
        <v>12437696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IFERROR(__xludf.DUMMYFUNCTION("""COMPUTED_VALUE"""),1190.99)</f>
        <v>1190.99</v>
      </c>
      <c r="D161" s="2">
        <f>IFERROR(__xludf.DUMMYFUNCTION("""COMPUTED_VALUE"""),45524.66666666667)</f>
        <v>45524.66667</v>
      </c>
      <c r="E161" s="1">
        <f>IFERROR(__xludf.DUMMYFUNCTION("""COMPUTED_VALUE"""),1193.03)</f>
        <v>1193.03</v>
      </c>
      <c r="G161" s="2">
        <f>IFERROR(__xludf.DUMMYFUNCTION("""COMPUTED_VALUE"""),45524.66666666667)</f>
        <v>45524.66667</v>
      </c>
      <c r="H161" s="1">
        <f>IFERROR(__xludf.DUMMYFUNCTION("""COMPUTED_VALUE"""),1181.53)</f>
        <v>1181.53</v>
      </c>
      <c r="J161" s="2">
        <f>IFERROR(__xludf.DUMMYFUNCTION("""COMPUTED_VALUE"""),45524.66666666667)</f>
        <v>45524.66667</v>
      </c>
      <c r="K161" s="1">
        <f>IFERROR(__xludf.DUMMYFUNCTION("""COMPUTED_VALUE"""),1183.27)</f>
        <v>1183.27</v>
      </c>
      <c r="M161" s="2">
        <f>IFERROR(__xludf.DUMMYFUNCTION("""COMPUTED_VALUE"""),45524.66666666667)</f>
        <v>45524.66667</v>
      </c>
      <c r="N161" s="1">
        <f>IFERROR(__xludf.DUMMYFUNCTION("""COMPUTED_VALUE"""),9767490.0)</f>
        <v>9767490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IFERROR(__xludf.DUMMYFUNCTION("""COMPUTED_VALUE"""),1183.91)</f>
        <v>1183.91</v>
      </c>
      <c r="D162" s="2">
        <f>IFERROR(__xludf.DUMMYFUNCTION("""COMPUTED_VALUE"""),45525.66666666667)</f>
        <v>45525.66667</v>
      </c>
      <c r="E162" s="1">
        <f>IFERROR(__xludf.DUMMYFUNCTION("""COMPUTED_VALUE"""),1191.67)</f>
        <v>1191.67</v>
      </c>
      <c r="G162" s="2">
        <f>IFERROR(__xludf.DUMMYFUNCTION("""COMPUTED_VALUE"""),45525.66666666667)</f>
        <v>45525.66667</v>
      </c>
      <c r="H162" s="1">
        <f>IFERROR(__xludf.DUMMYFUNCTION("""COMPUTED_VALUE"""),1180.89)</f>
        <v>1180.89</v>
      </c>
      <c r="J162" s="2">
        <f>IFERROR(__xludf.DUMMYFUNCTION("""COMPUTED_VALUE"""),45525.66666666667)</f>
        <v>45525.66667</v>
      </c>
      <c r="K162" s="1">
        <f>IFERROR(__xludf.DUMMYFUNCTION("""COMPUTED_VALUE"""),1188.98)</f>
        <v>1188.98</v>
      </c>
      <c r="M162" s="2">
        <f>IFERROR(__xludf.DUMMYFUNCTION("""COMPUTED_VALUE"""),45525.66666666667)</f>
        <v>45525.66667</v>
      </c>
      <c r="N162" s="1">
        <f>IFERROR(__xludf.DUMMYFUNCTION("""COMPUTED_VALUE"""),9585688.0)</f>
        <v>9585688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IFERROR(__xludf.DUMMYFUNCTION("""COMPUTED_VALUE"""),1189.37)</f>
        <v>1189.37</v>
      </c>
      <c r="D163" s="2">
        <f>IFERROR(__xludf.DUMMYFUNCTION("""COMPUTED_VALUE"""),45526.66666666667)</f>
        <v>45526.66667</v>
      </c>
      <c r="E163" s="1">
        <f>IFERROR(__xludf.DUMMYFUNCTION("""COMPUTED_VALUE"""),1200.88)</f>
        <v>1200.88</v>
      </c>
      <c r="G163" s="2">
        <f>IFERROR(__xludf.DUMMYFUNCTION("""COMPUTED_VALUE"""),45526.66666666667)</f>
        <v>45526.66667</v>
      </c>
      <c r="H163" s="1">
        <f>IFERROR(__xludf.DUMMYFUNCTION("""COMPUTED_VALUE"""),1188.27)</f>
        <v>1188.27</v>
      </c>
      <c r="J163" s="2">
        <f>IFERROR(__xludf.DUMMYFUNCTION("""COMPUTED_VALUE"""),45526.66666666667)</f>
        <v>45526.66667</v>
      </c>
      <c r="K163" s="1">
        <f>IFERROR(__xludf.DUMMYFUNCTION("""COMPUTED_VALUE"""),1200.47)</f>
        <v>1200.47</v>
      </c>
      <c r="M163" s="2">
        <f>IFERROR(__xludf.DUMMYFUNCTION("""COMPUTED_VALUE"""),45526.66666666667)</f>
        <v>45526.66667</v>
      </c>
      <c r="N163" s="1">
        <f>IFERROR(__xludf.DUMMYFUNCTION("""COMPUTED_VALUE"""),9819081.0)</f>
        <v>9819081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IFERROR(__xludf.DUMMYFUNCTION("""COMPUTED_VALUE"""),1207.27)</f>
        <v>1207.27</v>
      </c>
      <c r="D164" s="2">
        <f>IFERROR(__xludf.DUMMYFUNCTION("""COMPUTED_VALUE"""),45527.66666666667)</f>
        <v>45527.66667</v>
      </c>
      <c r="E164" s="1">
        <f>IFERROR(__xludf.DUMMYFUNCTION("""COMPUTED_VALUE"""),1218.81)</f>
        <v>1218.81</v>
      </c>
      <c r="G164" s="2">
        <f>IFERROR(__xludf.DUMMYFUNCTION("""COMPUTED_VALUE"""),45527.66666666667)</f>
        <v>45527.66667</v>
      </c>
      <c r="H164" s="1">
        <f>IFERROR(__xludf.DUMMYFUNCTION("""COMPUTED_VALUE"""),1204.67)</f>
        <v>1204.67</v>
      </c>
      <c r="J164" s="2">
        <f>IFERROR(__xludf.DUMMYFUNCTION("""COMPUTED_VALUE"""),45527.66666666667)</f>
        <v>45527.66667</v>
      </c>
      <c r="K164" s="1">
        <f>IFERROR(__xludf.DUMMYFUNCTION("""COMPUTED_VALUE"""),1214.2)</f>
        <v>1214.2</v>
      </c>
      <c r="M164" s="2">
        <f>IFERROR(__xludf.DUMMYFUNCTION("""COMPUTED_VALUE"""),45527.66666666667)</f>
        <v>45527.66667</v>
      </c>
      <c r="N164" s="1">
        <f>IFERROR(__xludf.DUMMYFUNCTION("""COMPUTED_VALUE"""),9154727.0)</f>
        <v>9154727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IFERROR(__xludf.DUMMYFUNCTION("""COMPUTED_VALUE"""),1219.03)</f>
        <v>1219.03</v>
      </c>
      <c r="D165" s="2">
        <f>IFERROR(__xludf.DUMMYFUNCTION("""COMPUTED_VALUE"""),45530.66666666667)</f>
        <v>45530.66667</v>
      </c>
      <c r="E165" s="1">
        <f>IFERROR(__xludf.DUMMYFUNCTION("""COMPUTED_VALUE"""),1229.34)</f>
        <v>1229.34</v>
      </c>
      <c r="G165" s="2">
        <f>IFERROR(__xludf.DUMMYFUNCTION("""COMPUTED_VALUE"""),45530.66666666667)</f>
        <v>45530.66667</v>
      </c>
      <c r="H165" s="1">
        <f>IFERROR(__xludf.DUMMYFUNCTION("""COMPUTED_VALUE"""),1216.93)</f>
        <v>1216.93</v>
      </c>
      <c r="J165" s="2">
        <f>IFERROR(__xludf.DUMMYFUNCTION("""COMPUTED_VALUE"""),45530.66666666667)</f>
        <v>45530.66667</v>
      </c>
      <c r="K165" s="1">
        <f>IFERROR(__xludf.DUMMYFUNCTION("""COMPUTED_VALUE"""),1219.26)</f>
        <v>1219.26</v>
      </c>
      <c r="M165" s="2">
        <f>IFERROR(__xludf.DUMMYFUNCTION("""COMPUTED_VALUE"""),45530.66666666667)</f>
        <v>45530.66667</v>
      </c>
      <c r="N165" s="1">
        <f>IFERROR(__xludf.DUMMYFUNCTION("""COMPUTED_VALUE"""),9059852.0)</f>
        <v>9059852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IFERROR(__xludf.DUMMYFUNCTION("""COMPUTED_VALUE"""),1218.71)</f>
        <v>1218.71</v>
      </c>
      <c r="D166" s="2">
        <f>IFERROR(__xludf.DUMMYFUNCTION("""COMPUTED_VALUE"""),45531.66666666667)</f>
        <v>45531.66667</v>
      </c>
      <c r="E166" s="1">
        <f>IFERROR(__xludf.DUMMYFUNCTION("""COMPUTED_VALUE"""),1224.58)</f>
        <v>1224.58</v>
      </c>
      <c r="G166" s="2">
        <f>IFERROR(__xludf.DUMMYFUNCTION("""COMPUTED_VALUE"""),45531.66666666667)</f>
        <v>45531.66667</v>
      </c>
      <c r="H166" s="1">
        <f>IFERROR(__xludf.DUMMYFUNCTION("""COMPUTED_VALUE"""),1216.92)</f>
        <v>1216.92</v>
      </c>
      <c r="J166" s="2">
        <f>IFERROR(__xludf.DUMMYFUNCTION("""COMPUTED_VALUE"""),45531.66666666667)</f>
        <v>45531.66667</v>
      </c>
      <c r="K166" s="1">
        <f>IFERROR(__xludf.DUMMYFUNCTION("""COMPUTED_VALUE"""),1220.48)</f>
        <v>1220.48</v>
      </c>
      <c r="M166" s="2">
        <f>IFERROR(__xludf.DUMMYFUNCTION("""COMPUTED_VALUE"""),45531.66666666667)</f>
        <v>45531.66667</v>
      </c>
      <c r="N166" s="1">
        <f>IFERROR(__xludf.DUMMYFUNCTION("""COMPUTED_VALUE"""),8207027.0)</f>
        <v>8207027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IFERROR(__xludf.DUMMYFUNCTION("""COMPUTED_VALUE"""),1220.6)</f>
        <v>1220.6</v>
      </c>
      <c r="D167" s="2">
        <f>IFERROR(__xludf.DUMMYFUNCTION("""COMPUTED_VALUE"""),45532.66666666667)</f>
        <v>45532.66667</v>
      </c>
      <c r="E167" s="1">
        <f>IFERROR(__xludf.DUMMYFUNCTION("""COMPUTED_VALUE"""),1235.8)</f>
        <v>1235.8</v>
      </c>
      <c r="G167" s="2">
        <f>IFERROR(__xludf.DUMMYFUNCTION("""COMPUTED_VALUE"""),45532.66666666667)</f>
        <v>45532.66667</v>
      </c>
      <c r="H167" s="1">
        <f>IFERROR(__xludf.DUMMYFUNCTION("""COMPUTED_VALUE"""),1220.31)</f>
        <v>1220.31</v>
      </c>
      <c r="J167" s="2">
        <f>IFERROR(__xludf.DUMMYFUNCTION("""COMPUTED_VALUE"""),45532.66666666667)</f>
        <v>45532.66667</v>
      </c>
      <c r="K167" s="1">
        <f>IFERROR(__xludf.DUMMYFUNCTION("""COMPUTED_VALUE"""),1231.46)</f>
        <v>1231.46</v>
      </c>
      <c r="M167" s="2">
        <f>IFERROR(__xludf.DUMMYFUNCTION("""COMPUTED_VALUE"""),45532.66666666667)</f>
        <v>45532.66667</v>
      </c>
      <c r="N167" s="1">
        <f>IFERROR(__xludf.DUMMYFUNCTION("""COMPUTED_VALUE"""),8626981.0)</f>
        <v>8626981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IFERROR(__xludf.DUMMYFUNCTION("""COMPUTED_VALUE"""),1235.67)</f>
        <v>1235.67</v>
      </c>
      <c r="D168" s="2">
        <f>IFERROR(__xludf.DUMMYFUNCTION("""COMPUTED_VALUE"""),45533.66666666667)</f>
        <v>45533.66667</v>
      </c>
      <c r="E168" s="1">
        <f>IFERROR(__xludf.DUMMYFUNCTION("""COMPUTED_VALUE"""),1246.14)</f>
        <v>1246.14</v>
      </c>
      <c r="G168" s="2">
        <f>IFERROR(__xludf.DUMMYFUNCTION("""COMPUTED_VALUE"""),45533.66666666667)</f>
        <v>45533.66667</v>
      </c>
      <c r="H168" s="1">
        <f>IFERROR(__xludf.DUMMYFUNCTION("""COMPUTED_VALUE"""),1225.34)</f>
        <v>1225.34</v>
      </c>
      <c r="J168" s="2">
        <f>IFERROR(__xludf.DUMMYFUNCTION("""COMPUTED_VALUE"""),45533.66666666667)</f>
        <v>45533.66667</v>
      </c>
      <c r="K168" s="1">
        <f>IFERROR(__xludf.DUMMYFUNCTION("""COMPUTED_VALUE"""),1241.83)</f>
        <v>1241.83</v>
      </c>
      <c r="M168" s="2">
        <f>IFERROR(__xludf.DUMMYFUNCTION("""COMPUTED_VALUE"""),45533.66666666667)</f>
        <v>45533.66667</v>
      </c>
      <c r="N168" s="1">
        <f>IFERROR(__xludf.DUMMYFUNCTION("""COMPUTED_VALUE"""),8781209.0)</f>
        <v>8781209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IFERROR(__xludf.DUMMYFUNCTION("""COMPUTED_VALUE"""),1244.1)</f>
        <v>1244.1</v>
      </c>
      <c r="D169" s="2">
        <f>IFERROR(__xludf.DUMMYFUNCTION("""COMPUTED_VALUE"""),45534.66666666667)</f>
        <v>45534.66667</v>
      </c>
      <c r="E169" s="1">
        <f>IFERROR(__xludf.DUMMYFUNCTION("""COMPUTED_VALUE"""),1254.08)</f>
        <v>1254.08</v>
      </c>
      <c r="G169" s="2">
        <f>IFERROR(__xludf.DUMMYFUNCTION("""COMPUTED_VALUE"""),45534.66666666667)</f>
        <v>45534.66667</v>
      </c>
      <c r="H169" s="1">
        <f>IFERROR(__xludf.DUMMYFUNCTION("""COMPUTED_VALUE"""),1238.84)</f>
        <v>1238.84</v>
      </c>
      <c r="J169" s="2">
        <f>IFERROR(__xludf.DUMMYFUNCTION("""COMPUTED_VALUE"""),45534.66666666667)</f>
        <v>45534.66667</v>
      </c>
      <c r="K169" s="1">
        <f>IFERROR(__xludf.DUMMYFUNCTION("""COMPUTED_VALUE"""),1251.64)</f>
        <v>1251.64</v>
      </c>
      <c r="M169" s="2">
        <f>IFERROR(__xludf.DUMMYFUNCTION("""COMPUTED_VALUE"""),45534.66666666667)</f>
        <v>45534.66667</v>
      </c>
      <c r="N169" s="1">
        <f>IFERROR(__xludf.DUMMYFUNCTION("""COMPUTED_VALUE"""),1.5758127E7)</f>
        <v>15758127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IFERROR(__xludf.DUMMYFUNCTION("""COMPUTED_VALUE"""),1243.7)</f>
        <v>1243.7</v>
      </c>
      <c r="D170" s="2">
        <f>IFERROR(__xludf.DUMMYFUNCTION("""COMPUTED_VALUE"""),45538.66666666667)</f>
        <v>45538.66667</v>
      </c>
      <c r="E170" s="1">
        <f>IFERROR(__xludf.DUMMYFUNCTION("""COMPUTED_VALUE"""),1252.93)</f>
        <v>1252.93</v>
      </c>
      <c r="G170" s="2">
        <f>IFERROR(__xludf.DUMMYFUNCTION("""COMPUTED_VALUE"""),45538.66666666667)</f>
        <v>45538.66667</v>
      </c>
      <c r="H170" s="1">
        <f>IFERROR(__xludf.DUMMYFUNCTION("""COMPUTED_VALUE"""),1239.32)</f>
        <v>1239.32</v>
      </c>
      <c r="J170" s="2">
        <f>IFERROR(__xludf.DUMMYFUNCTION("""COMPUTED_VALUE"""),45538.66666666667)</f>
        <v>45538.66667</v>
      </c>
      <c r="K170" s="1">
        <f>IFERROR(__xludf.DUMMYFUNCTION("""COMPUTED_VALUE"""),1245.11)</f>
        <v>1245.11</v>
      </c>
      <c r="M170" s="2">
        <f>IFERROR(__xludf.DUMMYFUNCTION("""COMPUTED_VALUE"""),45538.66666666667)</f>
        <v>45538.66667</v>
      </c>
      <c r="N170" s="1">
        <f>IFERROR(__xludf.DUMMYFUNCTION("""COMPUTED_VALUE"""),1.1866607E7)</f>
        <v>11866607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IFERROR(__xludf.DUMMYFUNCTION("""COMPUTED_VALUE"""),1246.73)</f>
        <v>1246.73</v>
      </c>
      <c r="D171" s="2">
        <f>IFERROR(__xludf.DUMMYFUNCTION("""COMPUTED_VALUE"""),45539.66666666667)</f>
        <v>45539.66667</v>
      </c>
      <c r="E171" s="1">
        <f>IFERROR(__xludf.DUMMYFUNCTION("""COMPUTED_VALUE"""),1260.07)</f>
        <v>1260.07</v>
      </c>
      <c r="G171" s="2">
        <f>IFERROR(__xludf.DUMMYFUNCTION("""COMPUTED_VALUE"""),45539.66666666667)</f>
        <v>45539.66667</v>
      </c>
      <c r="H171" s="1">
        <f>IFERROR(__xludf.DUMMYFUNCTION("""COMPUTED_VALUE"""),1238.69)</f>
        <v>1238.69</v>
      </c>
      <c r="J171" s="2">
        <f>IFERROR(__xludf.DUMMYFUNCTION("""COMPUTED_VALUE"""),45539.66666666667)</f>
        <v>45539.66667</v>
      </c>
      <c r="K171" s="1">
        <f>IFERROR(__xludf.DUMMYFUNCTION("""COMPUTED_VALUE"""),1246.3)</f>
        <v>1246.3</v>
      </c>
      <c r="M171" s="2">
        <f>IFERROR(__xludf.DUMMYFUNCTION("""COMPUTED_VALUE"""),45539.66666666667)</f>
        <v>45539.66667</v>
      </c>
      <c r="N171" s="1">
        <f>IFERROR(__xludf.DUMMYFUNCTION("""COMPUTED_VALUE"""),1.0888625E7)</f>
        <v>10888625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IFERROR(__xludf.DUMMYFUNCTION("""COMPUTED_VALUE"""),1248.48)</f>
        <v>1248.48</v>
      </c>
      <c r="D172" s="2">
        <f>IFERROR(__xludf.DUMMYFUNCTION("""COMPUTED_VALUE"""),45540.66666666667)</f>
        <v>45540.66667</v>
      </c>
      <c r="E172" s="1">
        <f>IFERROR(__xludf.DUMMYFUNCTION("""COMPUTED_VALUE"""),1252.31)</f>
        <v>1252.31</v>
      </c>
      <c r="G172" s="2">
        <f>IFERROR(__xludf.DUMMYFUNCTION("""COMPUTED_VALUE"""),45540.66666666667)</f>
        <v>45540.66667</v>
      </c>
      <c r="H172" s="1">
        <f>IFERROR(__xludf.DUMMYFUNCTION("""COMPUTED_VALUE"""),1222.92)</f>
        <v>1222.92</v>
      </c>
      <c r="J172" s="2">
        <f>IFERROR(__xludf.DUMMYFUNCTION("""COMPUTED_VALUE"""),45540.66666666667)</f>
        <v>45540.66667</v>
      </c>
      <c r="K172" s="1">
        <f>IFERROR(__xludf.DUMMYFUNCTION("""COMPUTED_VALUE"""),1232.67)</f>
        <v>1232.67</v>
      </c>
      <c r="M172" s="2">
        <f>IFERROR(__xludf.DUMMYFUNCTION("""COMPUTED_VALUE"""),45540.66666666667)</f>
        <v>45540.66667</v>
      </c>
      <c r="N172" s="1">
        <f>IFERROR(__xludf.DUMMYFUNCTION("""COMPUTED_VALUE"""),1.2076829E7)</f>
        <v>12076829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IFERROR(__xludf.DUMMYFUNCTION("""COMPUTED_VALUE"""),1232.25)</f>
        <v>1232.25</v>
      </c>
      <c r="D173" s="2">
        <f>IFERROR(__xludf.DUMMYFUNCTION("""COMPUTED_VALUE"""),45541.66666666667)</f>
        <v>45541.66667</v>
      </c>
      <c r="E173" s="1">
        <f>IFERROR(__xludf.DUMMYFUNCTION("""COMPUTED_VALUE"""),1240.86)</f>
        <v>1240.86</v>
      </c>
      <c r="G173" s="2">
        <f>IFERROR(__xludf.DUMMYFUNCTION("""COMPUTED_VALUE"""),45541.66666666667)</f>
        <v>45541.66667</v>
      </c>
      <c r="H173" s="1">
        <f>IFERROR(__xludf.DUMMYFUNCTION("""COMPUTED_VALUE"""),1199.09)</f>
        <v>1199.09</v>
      </c>
      <c r="J173" s="2">
        <f>IFERROR(__xludf.DUMMYFUNCTION("""COMPUTED_VALUE"""),45541.66666666667)</f>
        <v>45541.66667</v>
      </c>
      <c r="K173" s="1">
        <f>IFERROR(__xludf.DUMMYFUNCTION("""COMPUTED_VALUE"""),1202.04)</f>
        <v>1202.04</v>
      </c>
      <c r="M173" s="2">
        <f>IFERROR(__xludf.DUMMYFUNCTION("""COMPUTED_VALUE"""),45541.66666666667)</f>
        <v>45541.66667</v>
      </c>
      <c r="N173" s="1">
        <f>IFERROR(__xludf.DUMMYFUNCTION("""COMPUTED_VALUE"""),1.7495499E7)</f>
        <v>17495499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IFERROR(__xludf.DUMMYFUNCTION("""COMPUTED_VALUE"""),1209.85)</f>
        <v>1209.85</v>
      </c>
      <c r="D174" s="2">
        <f>IFERROR(__xludf.DUMMYFUNCTION("""COMPUTED_VALUE"""),45544.66666666667)</f>
        <v>45544.66667</v>
      </c>
      <c r="E174" s="1">
        <f>IFERROR(__xludf.DUMMYFUNCTION("""COMPUTED_VALUE"""),1218.5)</f>
        <v>1218.5</v>
      </c>
      <c r="G174" s="2">
        <f>IFERROR(__xludf.DUMMYFUNCTION("""COMPUTED_VALUE"""),45544.66666666667)</f>
        <v>45544.66667</v>
      </c>
      <c r="H174" s="1">
        <f>IFERROR(__xludf.DUMMYFUNCTION("""COMPUTED_VALUE"""),1199.96)</f>
        <v>1199.96</v>
      </c>
      <c r="J174" s="2">
        <f>IFERROR(__xludf.DUMMYFUNCTION("""COMPUTED_VALUE"""),45544.66666666667)</f>
        <v>45544.66667</v>
      </c>
      <c r="K174" s="1">
        <f>IFERROR(__xludf.DUMMYFUNCTION("""COMPUTED_VALUE"""),1215.17)</f>
        <v>1215.17</v>
      </c>
      <c r="M174" s="2">
        <f>IFERROR(__xludf.DUMMYFUNCTION("""COMPUTED_VALUE"""),45544.66666666667)</f>
        <v>45544.66667</v>
      </c>
      <c r="N174" s="1">
        <f>IFERROR(__xludf.DUMMYFUNCTION("""COMPUTED_VALUE"""),1.5370726E7)</f>
        <v>15370726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IFERROR(__xludf.DUMMYFUNCTION("""COMPUTED_VALUE"""),1217.87)</f>
        <v>1217.87</v>
      </c>
      <c r="D175" s="2">
        <f>IFERROR(__xludf.DUMMYFUNCTION("""COMPUTED_VALUE"""),45545.66666666667)</f>
        <v>45545.66667</v>
      </c>
      <c r="E175" s="1">
        <f>IFERROR(__xludf.DUMMYFUNCTION("""COMPUTED_VALUE"""),1217.87)</f>
        <v>1217.87</v>
      </c>
      <c r="G175" s="2">
        <f>IFERROR(__xludf.DUMMYFUNCTION("""COMPUTED_VALUE"""),45545.66666666667)</f>
        <v>45545.66667</v>
      </c>
      <c r="H175" s="1">
        <f>IFERROR(__xludf.DUMMYFUNCTION("""COMPUTED_VALUE"""),1196.48)</f>
        <v>1196.48</v>
      </c>
      <c r="J175" s="2">
        <f>IFERROR(__xludf.DUMMYFUNCTION("""COMPUTED_VALUE"""),45545.66666666667)</f>
        <v>45545.66667</v>
      </c>
      <c r="K175" s="1">
        <f>IFERROR(__xludf.DUMMYFUNCTION("""COMPUTED_VALUE"""),1206.7)</f>
        <v>1206.7</v>
      </c>
      <c r="M175" s="2">
        <f>IFERROR(__xludf.DUMMYFUNCTION("""COMPUTED_VALUE"""),45545.66666666667)</f>
        <v>45545.66667</v>
      </c>
      <c r="N175" s="1">
        <f>IFERROR(__xludf.DUMMYFUNCTION("""COMPUTED_VALUE"""),1.2316378E7)</f>
        <v>12316378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IFERROR(__xludf.DUMMYFUNCTION("""COMPUTED_VALUE"""),1202.41)</f>
        <v>1202.41</v>
      </c>
      <c r="D176" s="2">
        <f>IFERROR(__xludf.DUMMYFUNCTION("""COMPUTED_VALUE"""),45546.66666666667)</f>
        <v>45546.66667</v>
      </c>
      <c r="E176" s="1">
        <f>IFERROR(__xludf.DUMMYFUNCTION("""COMPUTED_VALUE"""),1202.57)</f>
        <v>1202.57</v>
      </c>
      <c r="G176" s="2">
        <f>IFERROR(__xludf.DUMMYFUNCTION("""COMPUTED_VALUE"""),45546.66666666667)</f>
        <v>45546.66667</v>
      </c>
      <c r="H176" s="1">
        <f>IFERROR(__xludf.DUMMYFUNCTION("""COMPUTED_VALUE"""),1176.64)</f>
        <v>1176.64</v>
      </c>
      <c r="J176" s="2">
        <f>IFERROR(__xludf.DUMMYFUNCTION("""COMPUTED_VALUE"""),45546.66666666667)</f>
        <v>45546.66667</v>
      </c>
      <c r="K176" s="1">
        <f>IFERROR(__xludf.DUMMYFUNCTION("""COMPUTED_VALUE"""),1200.84)</f>
        <v>1200.84</v>
      </c>
      <c r="M176" s="2">
        <f>IFERROR(__xludf.DUMMYFUNCTION("""COMPUTED_VALUE"""),45546.66666666667)</f>
        <v>45546.66667</v>
      </c>
      <c r="N176" s="1">
        <f>IFERROR(__xludf.DUMMYFUNCTION("""COMPUTED_VALUE"""),1.2463732E7)</f>
        <v>12463732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IFERROR(__xludf.DUMMYFUNCTION("""COMPUTED_VALUE"""),1202.33)</f>
        <v>1202.33</v>
      </c>
      <c r="D177" s="2">
        <f>IFERROR(__xludf.DUMMYFUNCTION("""COMPUTED_VALUE"""),45547.66666666667)</f>
        <v>45547.66667</v>
      </c>
      <c r="E177" s="1">
        <f>IFERROR(__xludf.DUMMYFUNCTION("""COMPUTED_VALUE"""),1213.94)</f>
        <v>1213.94</v>
      </c>
      <c r="G177" s="2">
        <f>IFERROR(__xludf.DUMMYFUNCTION("""COMPUTED_VALUE"""),45547.66666666667)</f>
        <v>45547.66667</v>
      </c>
      <c r="H177" s="1">
        <f>IFERROR(__xludf.DUMMYFUNCTION("""COMPUTED_VALUE"""),1192.35)</f>
        <v>1192.35</v>
      </c>
      <c r="J177" s="2">
        <f>IFERROR(__xludf.DUMMYFUNCTION("""COMPUTED_VALUE"""),45547.66666666667)</f>
        <v>45547.66667</v>
      </c>
      <c r="K177" s="1">
        <f>IFERROR(__xludf.DUMMYFUNCTION("""COMPUTED_VALUE"""),1213.33)</f>
        <v>1213.33</v>
      </c>
      <c r="M177" s="2">
        <f>IFERROR(__xludf.DUMMYFUNCTION("""COMPUTED_VALUE"""),45547.66666666667)</f>
        <v>45547.66667</v>
      </c>
      <c r="N177" s="1">
        <f>IFERROR(__xludf.DUMMYFUNCTION("""COMPUTED_VALUE"""),1.1786673E7)</f>
        <v>11786673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IFERROR(__xludf.DUMMYFUNCTION("""COMPUTED_VALUE"""),1219.29)</f>
        <v>1219.29</v>
      </c>
      <c r="D178" s="2">
        <f>IFERROR(__xludf.DUMMYFUNCTION("""COMPUTED_VALUE"""),45548.66666666667)</f>
        <v>45548.66667</v>
      </c>
      <c r="E178" s="1">
        <f>IFERROR(__xludf.DUMMYFUNCTION("""COMPUTED_VALUE"""),1224.67)</f>
        <v>1224.67</v>
      </c>
      <c r="G178" s="2">
        <f>IFERROR(__xludf.DUMMYFUNCTION("""COMPUTED_VALUE"""),45548.66666666667)</f>
        <v>45548.66667</v>
      </c>
      <c r="H178" s="1">
        <f>IFERROR(__xludf.DUMMYFUNCTION("""COMPUTED_VALUE"""),1218.39)</f>
        <v>1218.39</v>
      </c>
      <c r="J178" s="2">
        <f>IFERROR(__xludf.DUMMYFUNCTION("""COMPUTED_VALUE"""),45548.66666666667)</f>
        <v>45548.66667</v>
      </c>
      <c r="K178" s="1">
        <f>IFERROR(__xludf.DUMMYFUNCTION("""COMPUTED_VALUE"""),1222.61)</f>
        <v>1222.61</v>
      </c>
      <c r="M178" s="2">
        <f>IFERROR(__xludf.DUMMYFUNCTION("""COMPUTED_VALUE"""),45548.66666666667)</f>
        <v>45548.66667</v>
      </c>
      <c r="N178" s="1">
        <f>IFERROR(__xludf.DUMMYFUNCTION("""COMPUTED_VALUE"""),1.0340303E7)</f>
        <v>10340303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IFERROR(__xludf.DUMMYFUNCTION("""COMPUTED_VALUE"""),1230.78)</f>
        <v>1230.78</v>
      </c>
      <c r="D179" s="2">
        <f>IFERROR(__xludf.DUMMYFUNCTION("""COMPUTED_VALUE"""),45551.66666666667)</f>
        <v>45551.66667</v>
      </c>
      <c r="E179" s="1">
        <f>IFERROR(__xludf.DUMMYFUNCTION("""COMPUTED_VALUE"""),1240.52)</f>
        <v>1240.52</v>
      </c>
      <c r="G179" s="2">
        <f>IFERROR(__xludf.DUMMYFUNCTION("""COMPUTED_VALUE"""),45551.66666666667)</f>
        <v>45551.66667</v>
      </c>
      <c r="H179" s="1">
        <f>IFERROR(__xludf.DUMMYFUNCTION("""COMPUTED_VALUE"""),1226.34)</f>
        <v>1226.34</v>
      </c>
      <c r="J179" s="2">
        <f>IFERROR(__xludf.DUMMYFUNCTION("""COMPUTED_VALUE"""),45551.66666666667)</f>
        <v>45551.66667</v>
      </c>
      <c r="K179" s="1">
        <f>IFERROR(__xludf.DUMMYFUNCTION("""COMPUTED_VALUE"""),1240.02)</f>
        <v>1240.02</v>
      </c>
      <c r="M179" s="2">
        <f>IFERROR(__xludf.DUMMYFUNCTION("""COMPUTED_VALUE"""),45551.66666666667)</f>
        <v>45551.66667</v>
      </c>
      <c r="N179" s="1">
        <f>IFERROR(__xludf.DUMMYFUNCTION("""COMPUTED_VALUE"""),1.0872101E7)</f>
        <v>10872101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IFERROR(__xludf.DUMMYFUNCTION("""COMPUTED_VALUE"""),1240.22)</f>
        <v>1240.22</v>
      </c>
      <c r="D180" s="2">
        <f>IFERROR(__xludf.DUMMYFUNCTION("""COMPUTED_VALUE"""),45552.66666666667)</f>
        <v>45552.66667</v>
      </c>
      <c r="E180" s="1">
        <f>IFERROR(__xludf.DUMMYFUNCTION("""COMPUTED_VALUE"""),1252.41)</f>
        <v>1252.41</v>
      </c>
      <c r="G180" s="2">
        <f>IFERROR(__xludf.DUMMYFUNCTION("""COMPUTED_VALUE"""),45552.66666666667)</f>
        <v>45552.66667</v>
      </c>
      <c r="H180" s="1">
        <f>IFERROR(__xludf.DUMMYFUNCTION("""COMPUTED_VALUE"""),1239.89)</f>
        <v>1239.89</v>
      </c>
      <c r="J180" s="2">
        <f>IFERROR(__xludf.DUMMYFUNCTION("""COMPUTED_VALUE"""),45552.66666666667)</f>
        <v>45552.66667</v>
      </c>
      <c r="K180" s="1">
        <f>IFERROR(__xludf.DUMMYFUNCTION("""COMPUTED_VALUE"""),1246.22)</f>
        <v>1246.22</v>
      </c>
      <c r="M180" s="2">
        <f>IFERROR(__xludf.DUMMYFUNCTION("""COMPUTED_VALUE"""),45552.66666666667)</f>
        <v>45552.66667</v>
      </c>
      <c r="N180" s="1">
        <f>IFERROR(__xludf.DUMMYFUNCTION("""COMPUTED_VALUE"""),1.1401387E7)</f>
        <v>11401387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IFERROR(__xludf.DUMMYFUNCTION("""COMPUTED_VALUE"""),1247.13)</f>
        <v>1247.13</v>
      </c>
      <c r="D181" s="2">
        <f>IFERROR(__xludf.DUMMYFUNCTION("""COMPUTED_VALUE"""),45553.66666666667)</f>
        <v>45553.66667</v>
      </c>
      <c r="E181" s="1">
        <f>IFERROR(__xludf.DUMMYFUNCTION("""COMPUTED_VALUE"""),1261.57)</f>
        <v>1261.57</v>
      </c>
      <c r="G181" s="2">
        <f>IFERROR(__xludf.DUMMYFUNCTION("""COMPUTED_VALUE"""),45553.66666666667)</f>
        <v>45553.66667</v>
      </c>
      <c r="H181" s="1">
        <f>IFERROR(__xludf.DUMMYFUNCTION("""COMPUTED_VALUE"""),1243.01)</f>
        <v>1243.01</v>
      </c>
      <c r="J181" s="2">
        <f>IFERROR(__xludf.DUMMYFUNCTION("""COMPUTED_VALUE"""),45553.66666666667)</f>
        <v>45553.66667</v>
      </c>
      <c r="K181" s="1">
        <f>IFERROR(__xludf.DUMMYFUNCTION("""COMPUTED_VALUE"""),1249.73)</f>
        <v>1249.73</v>
      </c>
      <c r="M181" s="2">
        <f>IFERROR(__xludf.DUMMYFUNCTION("""COMPUTED_VALUE"""),45553.66666666667)</f>
        <v>45553.66667</v>
      </c>
      <c r="N181" s="1">
        <f>IFERROR(__xludf.DUMMYFUNCTION("""COMPUTED_VALUE"""),1.3773257E7)</f>
        <v>13773257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IFERROR(__xludf.DUMMYFUNCTION("""COMPUTED_VALUE"""),1261.47)</f>
        <v>1261.47</v>
      </c>
      <c r="D182" s="2">
        <f>IFERROR(__xludf.DUMMYFUNCTION("""COMPUTED_VALUE"""),45554.66666666667)</f>
        <v>45554.66667</v>
      </c>
      <c r="E182" s="1">
        <f>IFERROR(__xludf.DUMMYFUNCTION("""COMPUTED_VALUE"""),1267.95)</f>
        <v>1267.95</v>
      </c>
      <c r="G182" s="2">
        <f>IFERROR(__xludf.DUMMYFUNCTION("""COMPUTED_VALUE"""),45554.66666666667)</f>
        <v>45554.66667</v>
      </c>
      <c r="H182" s="1">
        <f>IFERROR(__xludf.DUMMYFUNCTION("""COMPUTED_VALUE"""),1250.61)</f>
        <v>1250.61</v>
      </c>
      <c r="J182" s="2">
        <f>IFERROR(__xludf.DUMMYFUNCTION("""COMPUTED_VALUE"""),45554.66666666667)</f>
        <v>45554.66667</v>
      </c>
      <c r="K182" s="1">
        <f>IFERROR(__xludf.DUMMYFUNCTION("""COMPUTED_VALUE"""),1264.68)</f>
        <v>1264.68</v>
      </c>
      <c r="M182" s="2">
        <f>IFERROR(__xludf.DUMMYFUNCTION("""COMPUTED_VALUE"""),45554.66666666667)</f>
        <v>45554.66667</v>
      </c>
      <c r="N182" s="1">
        <f>IFERROR(__xludf.DUMMYFUNCTION("""COMPUTED_VALUE"""),1.4164461E7)</f>
        <v>14164461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IFERROR(__xludf.DUMMYFUNCTION("""COMPUTED_VALUE"""),1261.11)</f>
        <v>1261.11</v>
      </c>
      <c r="D183" s="2">
        <f>IFERROR(__xludf.DUMMYFUNCTION("""COMPUTED_VALUE"""),45555.66666666667)</f>
        <v>45555.66667</v>
      </c>
      <c r="E183" s="1">
        <f>IFERROR(__xludf.DUMMYFUNCTION("""COMPUTED_VALUE"""),1264.3)</f>
        <v>1264.3</v>
      </c>
      <c r="G183" s="2">
        <f>IFERROR(__xludf.DUMMYFUNCTION("""COMPUTED_VALUE"""),45555.66666666667)</f>
        <v>45555.66667</v>
      </c>
      <c r="H183" s="1">
        <f>IFERROR(__xludf.DUMMYFUNCTION("""COMPUTED_VALUE"""),1257.27)</f>
        <v>1257.27</v>
      </c>
      <c r="J183" s="2">
        <f>IFERROR(__xludf.DUMMYFUNCTION("""COMPUTED_VALUE"""),45555.66666666667)</f>
        <v>45555.66667</v>
      </c>
      <c r="K183" s="1">
        <f>IFERROR(__xludf.DUMMYFUNCTION("""COMPUTED_VALUE"""),1262.82)</f>
        <v>1262.82</v>
      </c>
      <c r="M183" s="2">
        <f>IFERROR(__xludf.DUMMYFUNCTION("""COMPUTED_VALUE"""),45555.66666666667)</f>
        <v>45555.66667</v>
      </c>
      <c r="N183" s="1">
        <f>IFERROR(__xludf.DUMMYFUNCTION("""COMPUTED_VALUE"""),3.4846598E7)</f>
        <v>34846598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IFERROR(__xludf.DUMMYFUNCTION("""COMPUTED_VALUE"""),1266.82)</f>
        <v>1266.82</v>
      </c>
      <c r="D184" s="2">
        <f>IFERROR(__xludf.DUMMYFUNCTION("""COMPUTED_VALUE"""),45558.66666666667)</f>
        <v>45558.66667</v>
      </c>
      <c r="E184" s="1">
        <f>IFERROR(__xludf.DUMMYFUNCTION("""COMPUTED_VALUE"""),1276.04)</f>
        <v>1276.04</v>
      </c>
      <c r="G184" s="2">
        <f>IFERROR(__xludf.DUMMYFUNCTION("""COMPUTED_VALUE"""),45558.66666666667)</f>
        <v>45558.66667</v>
      </c>
      <c r="H184" s="1">
        <f>IFERROR(__xludf.DUMMYFUNCTION("""COMPUTED_VALUE"""),1266.82)</f>
        <v>1266.82</v>
      </c>
      <c r="J184" s="2">
        <f>IFERROR(__xludf.DUMMYFUNCTION("""COMPUTED_VALUE"""),45558.66666666667)</f>
        <v>45558.66667</v>
      </c>
      <c r="K184" s="1">
        <f>IFERROR(__xludf.DUMMYFUNCTION("""COMPUTED_VALUE"""),1274.05)</f>
        <v>1274.05</v>
      </c>
      <c r="M184" s="2">
        <f>IFERROR(__xludf.DUMMYFUNCTION("""COMPUTED_VALUE"""),45558.66666666667)</f>
        <v>45558.66667</v>
      </c>
      <c r="N184" s="1">
        <f>IFERROR(__xludf.DUMMYFUNCTION("""COMPUTED_VALUE"""),1.0822659E7)</f>
        <v>10822659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IFERROR(__xludf.DUMMYFUNCTION("""COMPUTED_VALUE"""),1272.64)</f>
        <v>1272.64</v>
      </c>
      <c r="D185" s="2">
        <f>IFERROR(__xludf.DUMMYFUNCTION("""COMPUTED_VALUE"""),45559.66666666667)</f>
        <v>45559.66667</v>
      </c>
      <c r="E185" s="1">
        <f>IFERROR(__xludf.DUMMYFUNCTION("""COMPUTED_VALUE"""),1276.48)</f>
        <v>1276.48</v>
      </c>
      <c r="G185" s="2">
        <f>IFERROR(__xludf.DUMMYFUNCTION("""COMPUTED_VALUE"""),45559.66666666667)</f>
        <v>45559.66667</v>
      </c>
      <c r="H185" s="1">
        <f>IFERROR(__xludf.DUMMYFUNCTION("""COMPUTED_VALUE"""),1258.84)</f>
        <v>1258.84</v>
      </c>
      <c r="J185" s="2">
        <f>IFERROR(__xludf.DUMMYFUNCTION("""COMPUTED_VALUE"""),45559.66666666667)</f>
        <v>45559.66667</v>
      </c>
      <c r="K185" s="1">
        <f>IFERROR(__xludf.DUMMYFUNCTION("""COMPUTED_VALUE"""),1262.62)</f>
        <v>1262.62</v>
      </c>
      <c r="M185" s="2">
        <f>IFERROR(__xludf.DUMMYFUNCTION("""COMPUTED_VALUE"""),45559.66666666667)</f>
        <v>45559.66667</v>
      </c>
      <c r="N185" s="1">
        <f>IFERROR(__xludf.DUMMYFUNCTION("""COMPUTED_VALUE"""),1.250709E7)</f>
        <v>12507090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IFERROR(__xludf.DUMMYFUNCTION("""COMPUTED_VALUE"""),1265.35)</f>
        <v>1265.35</v>
      </c>
      <c r="D186" s="2">
        <f>IFERROR(__xludf.DUMMYFUNCTION("""COMPUTED_VALUE"""),45560.66666666667)</f>
        <v>45560.66667</v>
      </c>
      <c r="E186" s="1">
        <f>IFERROR(__xludf.DUMMYFUNCTION("""COMPUTED_VALUE"""),1272.64)</f>
        <v>1272.64</v>
      </c>
      <c r="G186" s="2">
        <f>IFERROR(__xludf.DUMMYFUNCTION("""COMPUTED_VALUE"""),45560.66666666667)</f>
        <v>45560.66667</v>
      </c>
      <c r="H186" s="1">
        <f>IFERROR(__xludf.DUMMYFUNCTION("""COMPUTED_VALUE"""),1263.61)</f>
        <v>1263.61</v>
      </c>
      <c r="J186" s="2">
        <f>IFERROR(__xludf.DUMMYFUNCTION("""COMPUTED_VALUE"""),45560.66666666667)</f>
        <v>45560.66667</v>
      </c>
      <c r="K186" s="1">
        <f>IFERROR(__xludf.DUMMYFUNCTION("""COMPUTED_VALUE"""),1264.48)</f>
        <v>1264.48</v>
      </c>
      <c r="M186" s="2">
        <f>IFERROR(__xludf.DUMMYFUNCTION("""COMPUTED_VALUE"""),45560.66666666667)</f>
        <v>45560.66667</v>
      </c>
      <c r="N186" s="1">
        <f>IFERROR(__xludf.DUMMYFUNCTION("""COMPUTED_VALUE"""),1.0190381E7)</f>
        <v>10190381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IFERROR(__xludf.DUMMYFUNCTION("""COMPUTED_VALUE"""),1268.54)</f>
        <v>1268.54</v>
      </c>
      <c r="D187" s="2">
        <f>IFERROR(__xludf.DUMMYFUNCTION("""COMPUTED_VALUE"""),45561.66666666667)</f>
        <v>45561.66667</v>
      </c>
      <c r="E187" s="1">
        <f>IFERROR(__xludf.DUMMYFUNCTION("""COMPUTED_VALUE"""),1280.41)</f>
        <v>1280.41</v>
      </c>
      <c r="G187" s="2">
        <f>IFERROR(__xludf.DUMMYFUNCTION("""COMPUTED_VALUE"""),45561.66666666667)</f>
        <v>45561.66667</v>
      </c>
      <c r="H187" s="1">
        <f>IFERROR(__xludf.DUMMYFUNCTION("""COMPUTED_VALUE"""),1267.52)</f>
        <v>1267.52</v>
      </c>
      <c r="J187" s="2">
        <f>IFERROR(__xludf.DUMMYFUNCTION("""COMPUTED_VALUE"""),45561.66666666667)</f>
        <v>45561.66667</v>
      </c>
      <c r="K187" s="1">
        <f>IFERROR(__xludf.DUMMYFUNCTION("""COMPUTED_VALUE"""),1274.98)</f>
        <v>1274.98</v>
      </c>
      <c r="M187" s="2">
        <f>IFERROR(__xludf.DUMMYFUNCTION("""COMPUTED_VALUE"""),45561.66666666667)</f>
        <v>45561.66667</v>
      </c>
      <c r="N187" s="1">
        <f>IFERROR(__xludf.DUMMYFUNCTION("""COMPUTED_VALUE"""),9907384.0)</f>
        <v>9907384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IFERROR(__xludf.DUMMYFUNCTION("""COMPUTED_VALUE"""),1278.31)</f>
        <v>1278.31</v>
      </c>
      <c r="D188" s="2">
        <f>IFERROR(__xludf.DUMMYFUNCTION("""COMPUTED_VALUE"""),45562.66666666667)</f>
        <v>45562.66667</v>
      </c>
      <c r="E188" s="1">
        <f>IFERROR(__xludf.DUMMYFUNCTION("""COMPUTED_VALUE"""),1287.23)</f>
        <v>1287.23</v>
      </c>
      <c r="G188" s="2">
        <f>IFERROR(__xludf.DUMMYFUNCTION("""COMPUTED_VALUE"""),45562.66666666667)</f>
        <v>45562.66667</v>
      </c>
      <c r="H188" s="1">
        <f>IFERROR(__xludf.DUMMYFUNCTION("""COMPUTED_VALUE"""),1273.13)</f>
        <v>1273.13</v>
      </c>
      <c r="J188" s="2">
        <f>IFERROR(__xludf.DUMMYFUNCTION("""COMPUTED_VALUE"""),45562.66666666667)</f>
        <v>45562.66667</v>
      </c>
      <c r="K188" s="1">
        <f>IFERROR(__xludf.DUMMYFUNCTION("""COMPUTED_VALUE"""),1277.94)</f>
        <v>1277.94</v>
      </c>
      <c r="M188" s="2">
        <f>IFERROR(__xludf.DUMMYFUNCTION("""COMPUTED_VALUE"""),45562.66666666667)</f>
        <v>45562.66667</v>
      </c>
      <c r="N188" s="1">
        <f>IFERROR(__xludf.DUMMYFUNCTION("""COMPUTED_VALUE"""),1.0596315E7)</f>
        <v>10596315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IFERROR(__xludf.DUMMYFUNCTION("""COMPUTED_VALUE"""),1277.56)</f>
        <v>1277.56</v>
      </c>
      <c r="D189" s="2">
        <f>IFERROR(__xludf.DUMMYFUNCTION("""COMPUTED_VALUE"""),45565.66666666667)</f>
        <v>45565.66667</v>
      </c>
      <c r="E189" s="1">
        <f>IFERROR(__xludf.DUMMYFUNCTION("""COMPUTED_VALUE"""),1286.29)</f>
        <v>1286.29</v>
      </c>
      <c r="G189" s="2">
        <f>IFERROR(__xludf.DUMMYFUNCTION("""COMPUTED_VALUE"""),45565.66666666667)</f>
        <v>45565.66667</v>
      </c>
      <c r="H189" s="1">
        <f>IFERROR(__xludf.DUMMYFUNCTION("""COMPUTED_VALUE"""),1267.25)</f>
        <v>1267.25</v>
      </c>
      <c r="J189" s="2">
        <f>IFERROR(__xludf.DUMMYFUNCTION("""COMPUTED_VALUE"""),45565.66666666667)</f>
        <v>45565.66667</v>
      </c>
      <c r="K189" s="1">
        <f>IFERROR(__xludf.DUMMYFUNCTION("""COMPUTED_VALUE"""),1284.53)</f>
        <v>1284.53</v>
      </c>
      <c r="M189" s="2">
        <f>IFERROR(__xludf.DUMMYFUNCTION("""COMPUTED_VALUE"""),45565.66666666667)</f>
        <v>45565.66667</v>
      </c>
      <c r="N189" s="1">
        <f>IFERROR(__xludf.DUMMYFUNCTION("""COMPUTED_VALUE"""),1.2077228E7)</f>
        <v>12077228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IFERROR(__xludf.DUMMYFUNCTION("""COMPUTED_VALUE"""),1280.63)</f>
        <v>1280.63</v>
      </c>
      <c r="D190" s="2">
        <f>IFERROR(__xludf.DUMMYFUNCTION("""COMPUTED_VALUE"""),45566.66666666667)</f>
        <v>45566.66667</v>
      </c>
      <c r="E190" s="1">
        <f>IFERROR(__xludf.DUMMYFUNCTION("""COMPUTED_VALUE"""),1282.83)</f>
        <v>1282.83</v>
      </c>
      <c r="G190" s="2">
        <f>IFERROR(__xludf.DUMMYFUNCTION("""COMPUTED_VALUE"""),45566.66666666667)</f>
        <v>45566.66667</v>
      </c>
      <c r="H190" s="1">
        <f>IFERROR(__xludf.DUMMYFUNCTION("""COMPUTED_VALUE"""),1264.88)</f>
        <v>1264.88</v>
      </c>
      <c r="J190" s="2">
        <f>IFERROR(__xludf.DUMMYFUNCTION("""COMPUTED_VALUE"""),45566.66666666667)</f>
        <v>45566.66667</v>
      </c>
      <c r="K190" s="1">
        <f>IFERROR(__xludf.DUMMYFUNCTION("""COMPUTED_VALUE"""),1277.49)</f>
        <v>1277.49</v>
      </c>
      <c r="M190" s="2">
        <f>IFERROR(__xludf.DUMMYFUNCTION("""COMPUTED_VALUE"""),45566.66666666667)</f>
        <v>45566.66667</v>
      </c>
      <c r="N190" s="1">
        <f>IFERROR(__xludf.DUMMYFUNCTION("""COMPUTED_VALUE"""),9882593.0)</f>
        <v>9882593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IFERROR(__xludf.DUMMYFUNCTION("""COMPUTED_VALUE"""),1280.89)</f>
        <v>1280.89</v>
      </c>
      <c r="D191" s="2">
        <f>IFERROR(__xludf.DUMMYFUNCTION("""COMPUTED_VALUE"""),45567.66666666667)</f>
        <v>45567.66667</v>
      </c>
      <c r="E191" s="1">
        <f>IFERROR(__xludf.DUMMYFUNCTION("""COMPUTED_VALUE"""),1291.68)</f>
        <v>1291.68</v>
      </c>
      <c r="G191" s="2">
        <f>IFERROR(__xludf.DUMMYFUNCTION("""COMPUTED_VALUE"""),45567.66666666667)</f>
        <v>45567.66667</v>
      </c>
      <c r="H191" s="1">
        <f>IFERROR(__xludf.DUMMYFUNCTION("""COMPUTED_VALUE"""),1276.0)</f>
        <v>1276</v>
      </c>
      <c r="J191" s="2">
        <f>IFERROR(__xludf.DUMMYFUNCTION("""COMPUTED_VALUE"""),45567.66666666667)</f>
        <v>45567.66667</v>
      </c>
      <c r="K191" s="1">
        <f>IFERROR(__xludf.DUMMYFUNCTION("""COMPUTED_VALUE"""),1282.54)</f>
        <v>1282.54</v>
      </c>
      <c r="M191" s="2">
        <f>IFERROR(__xludf.DUMMYFUNCTION("""COMPUTED_VALUE"""),45567.66666666667)</f>
        <v>45567.66667</v>
      </c>
      <c r="N191" s="1">
        <f>IFERROR(__xludf.DUMMYFUNCTION("""COMPUTED_VALUE"""),1.0357197E7)</f>
        <v>10357197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IFERROR(__xludf.DUMMYFUNCTION("""COMPUTED_VALUE"""),1279.84)</f>
        <v>1279.84</v>
      </c>
      <c r="D192" s="2">
        <f>IFERROR(__xludf.DUMMYFUNCTION("""COMPUTED_VALUE"""),45568.66666666667)</f>
        <v>45568.66667</v>
      </c>
      <c r="E192" s="1">
        <f>IFERROR(__xludf.DUMMYFUNCTION("""COMPUTED_VALUE"""),1281.4)</f>
        <v>1281.4</v>
      </c>
      <c r="G192" s="2">
        <f>IFERROR(__xludf.DUMMYFUNCTION("""COMPUTED_VALUE"""),45568.66666666667)</f>
        <v>45568.66667</v>
      </c>
      <c r="H192" s="1">
        <f>IFERROR(__xludf.DUMMYFUNCTION("""COMPUTED_VALUE"""),1266.28)</f>
        <v>1266.28</v>
      </c>
      <c r="J192" s="2">
        <f>IFERROR(__xludf.DUMMYFUNCTION("""COMPUTED_VALUE"""),45568.66666666667)</f>
        <v>45568.66667</v>
      </c>
      <c r="K192" s="1">
        <f>IFERROR(__xludf.DUMMYFUNCTION("""COMPUTED_VALUE"""),1277.23)</f>
        <v>1277.23</v>
      </c>
      <c r="M192" s="2">
        <f>IFERROR(__xludf.DUMMYFUNCTION("""COMPUTED_VALUE"""),45568.66666666667)</f>
        <v>45568.66667</v>
      </c>
      <c r="N192" s="1">
        <f>IFERROR(__xludf.DUMMYFUNCTION("""COMPUTED_VALUE"""),8494067.0)</f>
        <v>8494067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IFERROR(__xludf.DUMMYFUNCTION("""COMPUTED_VALUE"""),1292.51)</f>
        <v>1292.51</v>
      </c>
      <c r="D193" s="2">
        <f>IFERROR(__xludf.DUMMYFUNCTION("""COMPUTED_VALUE"""),45569.66666666667)</f>
        <v>45569.66667</v>
      </c>
      <c r="E193" s="1">
        <f>IFERROR(__xludf.DUMMYFUNCTION("""COMPUTED_VALUE"""),1315.5)</f>
        <v>1315.5</v>
      </c>
      <c r="G193" s="2">
        <f>IFERROR(__xludf.DUMMYFUNCTION("""COMPUTED_VALUE"""),45569.66666666667)</f>
        <v>45569.66667</v>
      </c>
      <c r="H193" s="1">
        <f>IFERROR(__xludf.DUMMYFUNCTION("""COMPUTED_VALUE"""),1291.89)</f>
        <v>1291.89</v>
      </c>
      <c r="J193" s="2">
        <f>IFERROR(__xludf.DUMMYFUNCTION("""COMPUTED_VALUE"""),45569.66666666667)</f>
        <v>45569.66667</v>
      </c>
      <c r="K193" s="1">
        <f>IFERROR(__xludf.DUMMYFUNCTION("""COMPUTED_VALUE"""),1312.58)</f>
        <v>1312.58</v>
      </c>
      <c r="M193" s="2">
        <f>IFERROR(__xludf.DUMMYFUNCTION("""COMPUTED_VALUE"""),45569.66666666667)</f>
        <v>45569.66667</v>
      </c>
      <c r="N193" s="1">
        <f>IFERROR(__xludf.DUMMYFUNCTION("""COMPUTED_VALUE"""),1.2678416E7)</f>
        <v>12678416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IFERROR(__xludf.DUMMYFUNCTION("""COMPUTED_VALUE"""),1309.95)</f>
        <v>1309.95</v>
      </c>
      <c r="D194" s="2">
        <f>IFERROR(__xludf.DUMMYFUNCTION("""COMPUTED_VALUE"""),45572.66666666667)</f>
        <v>45572.66667</v>
      </c>
      <c r="E194" s="1">
        <f>IFERROR(__xludf.DUMMYFUNCTION("""COMPUTED_VALUE"""),1309.95)</f>
        <v>1309.95</v>
      </c>
      <c r="G194" s="2">
        <f>IFERROR(__xludf.DUMMYFUNCTION("""COMPUTED_VALUE"""),45572.66666666667)</f>
        <v>45572.66667</v>
      </c>
      <c r="H194" s="1">
        <f>IFERROR(__xludf.DUMMYFUNCTION("""COMPUTED_VALUE"""),1281.16)</f>
        <v>1281.16</v>
      </c>
      <c r="J194" s="2">
        <f>IFERROR(__xludf.DUMMYFUNCTION("""COMPUTED_VALUE"""),45572.66666666667)</f>
        <v>45572.66667</v>
      </c>
      <c r="K194" s="1">
        <f>IFERROR(__xludf.DUMMYFUNCTION("""COMPUTED_VALUE"""),1285.18)</f>
        <v>1285.18</v>
      </c>
      <c r="M194" s="2">
        <f>IFERROR(__xludf.DUMMYFUNCTION("""COMPUTED_VALUE"""),45572.66666666667)</f>
        <v>45572.66667</v>
      </c>
      <c r="N194" s="1">
        <f>IFERROR(__xludf.DUMMYFUNCTION("""COMPUTED_VALUE"""),1.2475459E7)</f>
        <v>12475459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IFERROR(__xludf.DUMMYFUNCTION("""COMPUTED_VALUE"""),1287.73)</f>
        <v>1287.73</v>
      </c>
      <c r="D195" s="2">
        <f>IFERROR(__xludf.DUMMYFUNCTION("""COMPUTED_VALUE"""),45573.66666666667)</f>
        <v>45573.66667</v>
      </c>
      <c r="E195" s="1">
        <f>IFERROR(__xludf.DUMMYFUNCTION("""COMPUTED_VALUE"""),1295.0)</f>
        <v>1295</v>
      </c>
      <c r="G195" s="2">
        <f>IFERROR(__xludf.DUMMYFUNCTION("""COMPUTED_VALUE"""),45573.66666666667)</f>
        <v>45573.66667</v>
      </c>
      <c r="H195" s="1">
        <f>IFERROR(__xludf.DUMMYFUNCTION("""COMPUTED_VALUE"""),1283.5)</f>
        <v>1283.5</v>
      </c>
      <c r="J195" s="2">
        <f>IFERROR(__xludf.DUMMYFUNCTION("""COMPUTED_VALUE"""),45573.66666666667)</f>
        <v>45573.66667</v>
      </c>
      <c r="K195" s="1">
        <f>IFERROR(__xludf.DUMMYFUNCTION("""COMPUTED_VALUE"""),1289.8)</f>
        <v>1289.8</v>
      </c>
      <c r="M195" s="2">
        <f>IFERROR(__xludf.DUMMYFUNCTION("""COMPUTED_VALUE"""),45573.66666666667)</f>
        <v>45573.66667</v>
      </c>
      <c r="N195" s="1">
        <f>IFERROR(__xludf.DUMMYFUNCTION("""COMPUTED_VALUE"""),8217320.0)</f>
        <v>8217320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IFERROR(__xludf.DUMMYFUNCTION("""COMPUTED_VALUE"""),1289.33)</f>
        <v>1289.33</v>
      </c>
      <c r="D196" s="2">
        <f>IFERROR(__xludf.DUMMYFUNCTION("""COMPUTED_VALUE"""),45574.66666666667)</f>
        <v>45574.66667</v>
      </c>
      <c r="E196" s="1">
        <f>IFERROR(__xludf.DUMMYFUNCTION("""COMPUTED_VALUE"""),1307.18)</f>
        <v>1307.18</v>
      </c>
      <c r="G196" s="2">
        <f>IFERROR(__xludf.DUMMYFUNCTION("""COMPUTED_VALUE"""),45574.66666666667)</f>
        <v>45574.66667</v>
      </c>
      <c r="H196" s="1">
        <f>IFERROR(__xludf.DUMMYFUNCTION("""COMPUTED_VALUE"""),1287.57)</f>
        <v>1287.57</v>
      </c>
      <c r="J196" s="2">
        <f>IFERROR(__xludf.DUMMYFUNCTION("""COMPUTED_VALUE"""),45574.66666666667)</f>
        <v>45574.66667</v>
      </c>
      <c r="K196" s="1">
        <f>IFERROR(__xludf.DUMMYFUNCTION("""COMPUTED_VALUE"""),1300.58)</f>
        <v>1300.58</v>
      </c>
      <c r="M196" s="2">
        <f>IFERROR(__xludf.DUMMYFUNCTION("""COMPUTED_VALUE"""),45574.66666666667)</f>
        <v>45574.66667</v>
      </c>
      <c r="N196" s="1">
        <f>IFERROR(__xludf.DUMMYFUNCTION("""COMPUTED_VALUE"""),1.2011025E7)</f>
        <v>12011025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IFERROR(__xludf.DUMMYFUNCTION("""COMPUTED_VALUE"""),1305.87)</f>
        <v>1305.87</v>
      </c>
      <c r="D197" s="2">
        <f>IFERROR(__xludf.DUMMYFUNCTION("""COMPUTED_VALUE"""),45575.66666666667)</f>
        <v>45575.66667</v>
      </c>
      <c r="E197" s="1">
        <f>IFERROR(__xludf.DUMMYFUNCTION("""COMPUTED_VALUE"""),1309.09)</f>
        <v>1309.09</v>
      </c>
      <c r="G197" s="2">
        <f>IFERROR(__xludf.DUMMYFUNCTION("""COMPUTED_VALUE"""),45575.66666666667)</f>
        <v>45575.66667</v>
      </c>
      <c r="H197" s="1">
        <f>IFERROR(__xludf.DUMMYFUNCTION("""COMPUTED_VALUE"""),1293.5)</f>
        <v>1293.5</v>
      </c>
      <c r="J197" s="2">
        <f>IFERROR(__xludf.DUMMYFUNCTION("""COMPUTED_VALUE"""),45575.66666666667)</f>
        <v>45575.66667</v>
      </c>
      <c r="K197" s="1">
        <f>IFERROR(__xludf.DUMMYFUNCTION("""COMPUTED_VALUE"""),1297.74)</f>
        <v>1297.74</v>
      </c>
      <c r="M197" s="2">
        <f>IFERROR(__xludf.DUMMYFUNCTION("""COMPUTED_VALUE"""),45575.66666666667)</f>
        <v>45575.66667</v>
      </c>
      <c r="N197" s="1">
        <f>IFERROR(__xludf.DUMMYFUNCTION("""COMPUTED_VALUE"""),9626246.0)</f>
        <v>9626246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IFERROR(__xludf.DUMMYFUNCTION("""COMPUTED_VALUE"""),1305.04)</f>
        <v>1305.04</v>
      </c>
      <c r="D198" s="2">
        <f>IFERROR(__xludf.DUMMYFUNCTION("""COMPUTED_VALUE"""),45576.66666666667)</f>
        <v>45576.66667</v>
      </c>
      <c r="E198" s="1">
        <f>IFERROR(__xludf.DUMMYFUNCTION("""COMPUTED_VALUE"""),1327.09)</f>
        <v>1327.09</v>
      </c>
      <c r="G198" s="2">
        <f>IFERROR(__xludf.DUMMYFUNCTION("""COMPUTED_VALUE"""),45576.66666666667)</f>
        <v>45576.66667</v>
      </c>
      <c r="H198" s="1">
        <f>IFERROR(__xludf.DUMMYFUNCTION("""COMPUTED_VALUE"""),1304.59)</f>
        <v>1304.59</v>
      </c>
      <c r="J198" s="2">
        <f>IFERROR(__xludf.DUMMYFUNCTION("""COMPUTED_VALUE"""),45576.66666666667)</f>
        <v>45576.66667</v>
      </c>
      <c r="K198" s="1">
        <f>IFERROR(__xludf.DUMMYFUNCTION("""COMPUTED_VALUE"""),1319.34)</f>
        <v>1319.34</v>
      </c>
      <c r="M198" s="2">
        <f>IFERROR(__xludf.DUMMYFUNCTION("""COMPUTED_VALUE"""),45576.66666666667)</f>
        <v>45576.66667</v>
      </c>
      <c r="N198" s="1">
        <f>IFERROR(__xludf.DUMMYFUNCTION("""COMPUTED_VALUE"""),9827464.0)</f>
        <v>9827464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IFERROR(__xludf.DUMMYFUNCTION("""COMPUTED_VALUE"""),1320.14)</f>
        <v>1320.14</v>
      </c>
      <c r="D199" s="2">
        <f>IFERROR(__xludf.DUMMYFUNCTION("""COMPUTED_VALUE"""),45579.66666666667)</f>
        <v>45579.66667</v>
      </c>
      <c r="E199" s="1">
        <f>IFERROR(__xludf.DUMMYFUNCTION("""COMPUTED_VALUE"""),1329.55)</f>
        <v>1329.55</v>
      </c>
      <c r="G199" s="2">
        <f>IFERROR(__xludf.DUMMYFUNCTION("""COMPUTED_VALUE"""),45579.66666666667)</f>
        <v>45579.66667</v>
      </c>
      <c r="H199" s="1">
        <f>IFERROR(__xludf.DUMMYFUNCTION("""COMPUTED_VALUE"""),1317.75)</f>
        <v>1317.75</v>
      </c>
      <c r="J199" s="2">
        <f>IFERROR(__xludf.DUMMYFUNCTION("""COMPUTED_VALUE"""),45579.66666666667)</f>
        <v>45579.66667</v>
      </c>
      <c r="K199" s="1">
        <f>IFERROR(__xludf.DUMMYFUNCTION("""COMPUTED_VALUE"""),1328.52)</f>
        <v>1328.52</v>
      </c>
      <c r="M199" s="2">
        <f>IFERROR(__xludf.DUMMYFUNCTION("""COMPUTED_VALUE"""),45579.66666666667)</f>
        <v>45579.66667</v>
      </c>
      <c r="N199" s="1">
        <f>IFERROR(__xludf.DUMMYFUNCTION("""COMPUTED_VALUE"""),8246619.0)</f>
        <v>8246619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IFERROR(__xludf.DUMMYFUNCTION("""COMPUTED_VALUE"""),1331.37)</f>
        <v>1331.37</v>
      </c>
      <c r="D200" s="2">
        <f>IFERROR(__xludf.DUMMYFUNCTION("""COMPUTED_VALUE"""),45580.66666666667)</f>
        <v>45580.66667</v>
      </c>
      <c r="E200" s="1">
        <f>IFERROR(__xludf.DUMMYFUNCTION("""COMPUTED_VALUE"""),1345.97)</f>
        <v>1345.97</v>
      </c>
      <c r="G200" s="2">
        <f>IFERROR(__xludf.DUMMYFUNCTION("""COMPUTED_VALUE"""),45580.66666666667)</f>
        <v>45580.66667</v>
      </c>
      <c r="H200" s="1">
        <f>IFERROR(__xludf.DUMMYFUNCTION("""COMPUTED_VALUE"""),1328.08)</f>
        <v>1328.08</v>
      </c>
      <c r="J200" s="2">
        <f>IFERROR(__xludf.DUMMYFUNCTION("""COMPUTED_VALUE"""),45580.66666666667)</f>
        <v>45580.66667</v>
      </c>
      <c r="K200" s="1">
        <f>IFERROR(__xludf.DUMMYFUNCTION("""COMPUTED_VALUE"""),1331.93)</f>
        <v>1331.93</v>
      </c>
      <c r="M200" s="2">
        <f>IFERROR(__xludf.DUMMYFUNCTION("""COMPUTED_VALUE"""),45580.66666666667)</f>
        <v>45580.66667</v>
      </c>
      <c r="N200" s="1">
        <f>IFERROR(__xludf.DUMMYFUNCTION("""COMPUTED_VALUE"""),1.1495333E7)</f>
        <v>11495333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IFERROR(__xludf.DUMMYFUNCTION("""COMPUTED_VALUE"""),1334.34)</f>
        <v>1334.34</v>
      </c>
      <c r="D201" s="2">
        <f>IFERROR(__xludf.DUMMYFUNCTION("""COMPUTED_VALUE"""),45581.66666666667)</f>
        <v>45581.66667</v>
      </c>
      <c r="E201" s="1">
        <f>IFERROR(__xludf.DUMMYFUNCTION("""COMPUTED_VALUE"""),1343.5)</f>
        <v>1343.5</v>
      </c>
      <c r="G201" s="2">
        <f>IFERROR(__xludf.DUMMYFUNCTION("""COMPUTED_VALUE"""),45581.66666666667)</f>
        <v>45581.66667</v>
      </c>
      <c r="H201" s="1">
        <f>IFERROR(__xludf.DUMMYFUNCTION("""COMPUTED_VALUE"""),1331.47)</f>
        <v>1331.47</v>
      </c>
      <c r="J201" s="2">
        <f>IFERROR(__xludf.DUMMYFUNCTION("""COMPUTED_VALUE"""),45581.66666666667)</f>
        <v>45581.66667</v>
      </c>
      <c r="K201" s="1">
        <f>IFERROR(__xludf.DUMMYFUNCTION("""COMPUTED_VALUE"""),1336.97)</f>
        <v>1336.97</v>
      </c>
      <c r="M201" s="2">
        <f>IFERROR(__xludf.DUMMYFUNCTION("""COMPUTED_VALUE"""),45581.66666666667)</f>
        <v>45581.66667</v>
      </c>
      <c r="N201" s="1">
        <f>IFERROR(__xludf.DUMMYFUNCTION("""COMPUTED_VALUE"""),9204833.0)</f>
        <v>9204833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IFERROR(__xludf.DUMMYFUNCTION("""COMPUTED_VALUE"""),1344.43)</f>
        <v>1344.43</v>
      </c>
      <c r="D202" s="2">
        <f>IFERROR(__xludf.DUMMYFUNCTION("""COMPUTED_VALUE"""),45582.66666666667)</f>
        <v>45582.66667</v>
      </c>
      <c r="E202" s="1">
        <f>IFERROR(__xludf.DUMMYFUNCTION("""COMPUTED_VALUE"""),1345.5)</f>
        <v>1345.5</v>
      </c>
      <c r="G202" s="2">
        <f>IFERROR(__xludf.DUMMYFUNCTION("""COMPUTED_VALUE"""),45582.66666666667)</f>
        <v>45582.66667</v>
      </c>
      <c r="H202" s="1">
        <f>IFERROR(__xludf.DUMMYFUNCTION("""COMPUTED_VALUE"""),1337.81)</f>
        <v>1337.81</v>
      </c>
      <c r="J202" s="2">
        <f>IFERROR(__xludf.DUMMYFUNCTION("""COMPUTED_VALUE"""),45582.66666666667)</f>
        <v>45582.66667</v>
      </c>
      <c r="K202" s="1">
        <f>IFERROR(__xludf.DUMMYFUNCTION("""COMPUTED_VALUE"""),1342.15)</f>
        <v>1342.15</v>
      </c>
      <c r="M202" s="2">
        <f>IFERROR(__xludf.DUMMYFUNCTION("""COMPUTED_VALUE"""),45582.66666666667)</f>
        <v>45582.66667</v>
      </c>
      <c r="N202" s="1">
        <f>IFERROR(__xludf.DUMMYFUNCTION("""COMPUTED_VALUE"""),8480354.0)</f>
        <v>8480354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IFERROR(__xludf.DUMMYFUNCTION("""COMPUTED_VALUE"""),1344.66)</f>
        <v>1344.66</v>
      </c>
      <c r="D203" s="2">
        <f>IFERROR(__xludf.DUMMYFUNCTION("""COMPUTED_VALUE"""),45583.66666666667)</f>
        <v>45583.66667</v>
      </c>
      <c r="E203" s="1">
        <f>IFERROR(__xludf.DUMMYFUNCTION("""COMPUTED_VALUE"""),1344.72)</f>
        <v>1344.72</v>
      </c>
      <c r="G203" s="2">
        <f>IFERROR(__xludf.DUMMYFUNCTION("""COMPUTED_VALUE"""),45583.66666666667)</f>
        <v>45583.66667</v>
      </c>
      <c r="H203" s="1">
        <f>IFERROR(__xludf.DUMMYFUNCTION("""COMPUTED_VALUE"""),1330.17)</f>
        <v>1330.17</v>
      </c>
      <c r="J203" s="2">
        <f>IFERROR(__xludf.DUMMYFUNCTION("""COMPUTED_VALUE"""),45583.66666666667)</f>
        <v>45583.66667</v>
      </c>
      <c r="K203" s="1">
        <f>IFERROR(__xludf.DUMMYFUNCTION("""COMPUTED_VALUE"""),1336.31)</f>
        <v>1336.31</v>
      </c>
      <c r="M203" s="2">
        <f>IFERROR(__xludf.DUMMYFUNCTION("""COMPUTED_VALUE"""),45583.66666666667)</f>
        <v>45583.66667</v>
      </c>
      <c r="N203" s="1">
        <f>IFERROR(__xludf.DUMMYFUNCTION("""COMPUTED_VALUE"""),8959420.0)</f>
        <v>8959420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IFERROR(__xludf.DUMMYFUNCTION("""COMPUTED_VALUE"""),1334.41)</f>
        <v>1334.41</v>
      </c>
      <c r="D204" s="2">
        <f>IFERROR(__xludf.DUMMYFUNCTION("""COMPUTED_VALUE"""),45586.66666666667)</f>
        <v>45586.66667</v>
      </c>
      <c r="E204" s="1">
        <f>IFERROR(__xludf.DUMMYFUNCTION("""COMPUTED_VALUE"""),1338.01)</f>
        <v>1338.01</v>
      </c>
      <c r="G204" s="2">
        <f>IFERROR(__xludf.DUMMYFUNCTION("""COMPUTED_VALUE"""),45586.66666666667)</f>
        <v>45586.66667</v>
      </c>
      <c r="H204" s="1">
        <f>IFERROR(__xludf.DUMMYFUNCTION("""COMPUTED_VALUE"""),1320.42)</f>
        <v>1320.42</v>
      </c>
      <c r="J204" s="2">
        <f>IFERROR(__xludf.DUMMYFUNCTION("""COMPUTED_VALUE"""),45586.66666666667)</f>
        <v>45586.66667</v>
      </c>
      <c r="K204" s="1">
        <f>IFERROR(__xludf.DUMMYFUNCTION("""COMPUTED_VALUE"""),1322.23)</f>
        <v>1322.23</v>
      </c>
      <c r="M204" s="2">
        <f>IFERROR(__xludf.DUMMYFUNCTION("""COMPUTED_VALUE"""),45586.66666666667)</f>
        <v>45586.66667</v>
      </c>
      <c r="N204" s="1">
        <f>IFERROR(__xludf.DUMMYFUNCTION("""COMPUTED_VALUE"""),8656144.0)</f>
        <v>8656144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IFERROR(__xludf.DUMMYFUNCTION("""COMPUTED_VALUE"""),1319.69)</f>
        <v>1319.69</v>
      </c>
      <c r="D205" s="2">
        <f>IFERROR(__xludf.DUMMYFUNCTION("""COMPUTED_VALUE"""),45587.66666666667)</f>
        <v>45587.66667</v>
      </c>
      <c r="E205" s="1">
        <f>IFERROR(__xludf.DUMMYFUNCTION("""COMPUTED_VALUE"""),1324.89)</f>
        <v>1324.89</v>
      </c>
      <c r="G205" s="2">
        <f>IFERROR(__xludf.DUMMYFUNCTION("""COMPUTED_VALUE"""),45587.66666666667)</f>
        <v>45587.66667</v>
      </c>
      <c r="H205" s="1">
        <f>IFERROR(__xludf.DUMMYFUNCTION("""COMPUTED_VALUE"""),1310.51)</f>
        <v>1310.51</v>
      </c>
      <c r="J205" s="2">
        <f>IFERROR(__xludf.DUMMYFUNCTION("""COMPUTED_VALUE"""),45587.66666666667)</f>
        <v>45587.66667</v>
      </c>
      <c r="K205" s="1">
        <f>IFERROR(__xludf.DUMMYFUNCTION("""COMPUTED_VALUE"""),1321.57)</f>
        <v>1321.57</v>
      </c>
      <c r="M205" s="2">
        <f>IFERROR(__xludf.DUMMYFUNCTION("""COMPUTED_VALUE"""),45587.66666666667)</f>
        <v>45587.66667</v>
      </c>
      <c r="N205" s="1">
        <f>IFERROR(__xludf.DUMMYFUNCTION("""COMPUTED_VALUE"""),6770756.0)</f>
        <v>6770756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IFERROR(__xludf.DUMMYFUNCTION("""COMPUTED_VALUE"""),1317.51)</f>
        <v>1317.51</v>
      </c>
      <c r="D206" s="2">
        <f>IFERROR(__xludf.DUMMYFUNCTION("""COMPUTED_VALUE"""),45588.66666666667)</f>
        <v>45588.66667</v>
      </c>
      <c r="E206" s="1">
        <f>IFERROR(__xludf.DUMMYFUNCTION("""COMPUTED_VALUE"""),1321.8)</f>
        <v>1321.8</v>
      </c>
      <c r="G206" s="2">
        <f>IFERROR(__xludf.DUMMYFUNCTION("""COMPUTED_VALUE"""),45588.66666666667)</f>
        <v>45588.66667</v>
      </c>
      <c r="H206" s="1">
        <f>IFERROR(__xludf.DUMMYFUNCTION("""COMPUTED_VALUE"""),1311.18)</f>
        <v>1311.18</v>
      </c>
      <c r="J206" s="2">
        <f>IFERROR(__xludf.DUMMYFUNCTION("""COMPUTED_VALUE"""),45588.66666666667)</f>
        <v>45588.66667</v>
      </c>
      <c r="K206" s="1">
        <f>IFERROR(__xludf.DUMMYFUNCTION("""COMPUTED_VALUE"""),1316.8)</f>
        <v>1316.8</v>
      </c>
      <c r="M206" s="2">
        <f>IFERROR(__xludf.DUMMYFUNCTION("""COMPUTED_VALUE"""),45588.66666666667)</f>
        <v>45588.66667</v>
      </c>
      <c r="N206" s="1">
        <f>IFERROR(__xludf.DUMMYFUNCTION("""COMPUTED_VALUE"""),7184793.0)</f>
        <v>7184793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IFERROR(__xludf.DUMMYFUNCTION("""COMPUTED_VALUE"""),1322.54)</f>
        <v>1322.54</v>
      </c>
      <c r="D207" s="2">
        <f>IFERROR(__xludf.DUMMYFUNCTION("""COMPUTED_VALUE"""),45589.66666666667)</f>
        <v>45589.66667</v>
      </c>
      <c r="E207" s="1">
        <f>IFERROR(__xludf.DUMMYFUNCTION("""COMPUTED_VALUE"""),1324.4)</f>
        <v>1324.4</v>
      </c>
      <c r="G207" s="2">
        <f>IFERROR(__xludf.DUMMYFUNCTION("""COMPUTED_VALUE"""),45589.66666666667)</f>
        <v>45589.66667</v>
      </c>
      <c r="H207" s="1">
        <f>IFERROR(__xludf.DUMMYFUNCTION("""COMPUTED_VALUE"""),1312.62)</f>
        <v>1312.62</v>
      </c>
      <c r="J207" s="2">
        <f>IFERROR(__xludf.DUMMYFUNCTION("""COMPUTED_VALUE"""),45589.66666666667)</f>
        <v>45589.66667</v>
      </c>
      <c r="K207" s="1">
        <f>IFERROR(__xludf.DUMMYFUNCTION("""COMPUTED_VALUE"""),1317.45)</f>
        <v>1317.45</v>
      </c>
      <c r="M207" s="2">
        <f>IFERROR(__xludf.DUMMYFUNCTION("""COMPUTED_VALUE"""),45589.66666666667)</f>
        <v>45589.66667</v>
      </c>
      <c r="N207" s="1">
        <f>IFERROR(__xludf.DUMMYFUNCTION("""COMPUTED_VALUE"""),8849477.0)</f>
        <v>8849477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IFERROR(__xludf.DUMMYFUNCTION("""COMPUTED_VALUE"""),1315.11)</f>
        <v>1315.11</v>
      </c>
      <c r="D208" s="2">
        <f>IFERROR(__xludf.DUMMYFUNCTION("""COMPUTED_VALUE"""),45590.66666666667)</f>
        <v>45590.66667</v>
      </c>
      <c r="E208" s="1">
        <f>IFERROR(__xludf.DUMMYFUNCTION("""COMPUTED_VALUE"""),1315.11)</f>
        <v>1315.11</v>
      </c>
      <c r="G208" s="2">
        <f>IFERROR(__xludf.DUMMYFUNCTION("""COMPUTED_VALUE"""),45590.66666666667)</f>
        <v>45590.66667</v>
      </c>
      <c r="H208" s="1">
        <f>IFERROR(__xludf.DUMMYFUNCTION("""COMPUTED_VALUE"""),1276.19)</f>
        <v>1276.19</v>
      </c>
      <c r="J208" s="2">
        <f>IFERROR(__xludf.DUMMYFUNCTION("""COMPUTED_VALUE"""),45590.66666666667)</f>
        <v>45590.66667</v>
      </c>
      <c r="K208" s="1">
        <f>IFERROR(__xludf.DUMMYFUNCTION("""COMPUTED_VALUE"""),1284.44)</f>
        <v>1284.44</v>
      </c>
      <c r="M208" s="2">
        <f>IFERROR(__xludf.DUMMYFUNCTION("""COMPUTED_VALUE"""),45590.66666666667)</f>
        <v>45590.66667</v>
      </c>
      <c r="N208" s="1">
        <f>IFERROR(__xludf.DUMMYFUNCTION("""COMPUTED_VALUE"""),1.4518385E7)</f>
        <v>14518385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IFERROR(__xludf.DUMMYFUNCTION("""COMPUTED_VALUE"""),1293.27)</f>
        <v>1293.27</v>
      </c>
      <c r="D209" s="2">
        <f>IFERROR(__xludf.DUMMYFUNCTION("""COMPUTED_VALUE"""),45593.66666666667)</f>
        <v>45593.66667</v>
      </c>
      <c r="E209" s="1">
        <f>IFERROR(__xludf.DUMMYFUNCTION("""COMPUTED_VALUE"""),1301.76)</f>
        <v>1301.76</v>
      </c>
      <c r="G209" s="2">
        <f>IFERROR(__xludf.DUMMYFUNCTION("""COMPUTED_VALUE"""),45593.66666666667)</f>
        <v>45593.66667</v>
      </c>
      <c r="H209" s="1">
        <f>IFERROR(__xludf.DUMMYFUNCTION("""COMPUTED_VALUE"""),1292.92)</f>
        <v>1292.92</v>
      </c>
      <c r="J209" s="2">
        <f>IFERROR(__xludf.DUMMYFUNCTION("""COMPUTED_VALUE"""),45593.66666666667)</f>
        <v>45593.66667</v>
      </c>
      <c r="K209" s="1">
        <f>IFERROR(__xludf.DUMMYFUNCTION("""COMPUTED_VALUE"""),1294.76)</f>
        <v>1294.76</v>
      </c>
      <c r="M209" s="2">
        <f>IFERROR(__xludf.DUMMYFUNCTION("""COMPUTED_VALUE"""),45593.66666666667)</f>
        <v>45593.66667</v>
      </c>
      <c r="N209" s="1">
        <f>IFERROR(__xludf.DUMMYFUNCTION("""COMPUTED_VALUE"""),1.1222382E7)</f>
        <v>11222382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IFERROR(__xludf.DUMMYFUNCTION("""COMPUTED_VALUE"""),1291.38)</f>
        <v>1291.38</v>
      </c>
      <c r="D210" s="2">
        <f>IFERROR(__xludf.DUMMYFUNCTION("""COMPUTED_VALUE"""),45594.66666666667)</f>
        <v>45594.66667</v>
      </c>
      <c r="E210" s="1">
        <f>IFERROR(__xludf.DUMMYFUNCTION("""COMPUTED_VALUE"""),1302.92)</f>
        <v>1302.92</v>
      </c>
      <c r="G210" s="2">
        <f>IFERROR(__xludf.DUMMYFUNCTION("""COMPUTED_VALUE"""),45594.66666666667)</f>
        <v>45594.66667</v>
      </c>
      <c r="H210" s="1">
        <f>IFERROR(__xludf.DUMMYFUNCTION("""COMPUTED_VALUE"""),1290.86)</f>
        <v>1290.86</v>
      </c>
      <c r="J210" s="2">
        <f>IFERROR(__xludf.DUMMYFUNCTION("""COMPUTED_VALUE"""),45594.66666666667)</f>
        <v>45594.66667</v>
      </c>
      <c r="K210" s="1">
        <f>IFERROR(__xludf.DUMMYFUNCTION("""COMPUTED_VALUE"""),1293.84)</f>
        <v>1293.84</v>
      </c>
      <c r="M210" s="2">
        <f>IFERROR(__xludf.DUMMYFUNCTION("""COMPUTED_VALUE"""),45594.66666666667)</f>
        <v>45594.66667</v>
      </c>
      <c r="N210" s="1">
        <f>IFERROR(__xludf.DUMMYFUNCTION("""COMPUTED_VALUE"""),1.2105234E7)</f>
        <v>12105234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IFERROR(__xludf.DUMMYFUNCTION("""COMPUTED_VALUE"""),1295.89)</f>
        <v>1295.89</v>
      </c>
      <c r="D211" s="2">
        <f>IFERROR(__xludf.DUMMYFUNCTION("""COMPUTED_VALUE"""),45595.66666666667)</f>
        <v>45595.66667</v>
      </c>
      <c r="E211" s="1">
        <f>IFERROR(__xludf.DUMMYFUNCTION("""COMPUTED_VALUE"""),1310.06)</f>
        <v>1310.06</v>
      </c>
      <c r="G211" s="2">
        <f>IFERROR(__xludf.DUMMYFUNCTION("""COMPUTED_VALUE"""),45595.66666666667)</f>
        <v>45595.66667</v>
      </c>
      <c r="H211" s="1">
        <f>IFERROR(__xludf.DUMMYFUNCTION("""COMPUTED_VALUE"""),1294.75)</f>
        <v>1294.75</v>
      </c>
      <c r="J211" s="2">
        <f>IFERROR(__xludf.DUMMYFUNCTION("""COMPUTED_VALUE"""),45595.66666666667)</f>
        <v>45595.66667</v>
      </c>
      <c r="K211" s="1">
        <f>IFERROR(__xludf.DUMMYFUNCTION("""COMPUTED_VALUE"""),1303.29)</f>
        <v>1303.29</v>
      </c>
      <c r="M211" s="2">
        <f>IFERROR(__xludf.DUMMYFUNCTION("""COMPUTED_VALUE"""),45595.66666666667)</f>
        <v>45595.66667</v>
      </c>
      <c r="N211" s="1">
        <f>IFERROR(__xludf.DUMMYFUNCTION("""COMPUTED_VALUE"""),1.3555942E7)</f>
        <v>13555942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IFERROR(__xludf.DUMMYFUNCTION("""COMPUTED_VALUE"""),1291.83)</f>
        <v>1291.83</v>
      </c>
      <c r="D212" s="2">
        <f>IFERROR(__xludf.DUMMYFUNCTION("""COMPUTED_VALUE"""),45596.66666666667)</f>
        <v>45596.66667</v>
      </c>
      <c r="E212" s="1">
        <f>IFERROR(__xludf.DUMMYFUNCTION("""COMPUTED_VALUE"""),1291.83)</f>
        <v>1291.83</v>
      </c>
      <c r="G212" s="2">
        <f>IFERROR(__xludf.DUMMYFUNCTION("""COMPUTED_VALUE"""),45596.66666666667)</f>
        <v>45596.66667</v>
      </c>
      <c r="H212" s="1">
        <f>IFERROR(__xludf.DUMMYFUNCTION("""COMPUTED_VALUE"""),1255.04)</f>
        <v>1255.04</v>
      </c>
      <c r="J212" s="2">
        <f>IFERROR(__xludf.DUMMYFUNCTION("""COMPUTED_VALUE"""),45596.66666666667)</f>
        <v>45596.66667</v>
      </c>
      <c r="K212" s="1">
        <f>IFERROR(__xludf.DUMMYFUNCTION("""COMPUTED_VALUE"""),1255.62)</f>
        <v>1255.62</v>
      </c>
      <c r="M212" s="2">
        <f>IFERROR(__xludf.DUMMYFUNCTION("""COMPUTED_VALUE"""),45596.66666666667)</f>
        <v>45596.66667</v>
      </c>
      <c r="N212" s="1">
        <f>IFERROR(__xludf.DUMMYFUNCTION("""COMPUTED_VALUE"""),2.0508628E7)</f>
        <v>20508628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IFERROR(__xludf.DUMMYFUNCTION("""COMPUTED_VALUE"""),1260.47)</f>
        <v>1260.47</v>
      </c>
      <c r="D213" s="2">
        <f>IFERROR(__xludf.DUMMYFUNCTION("""COMPUTED_VALUE"""),45597.66666666667)</f>
        <v>45597.66667</v>
      </c>
      <c r="E213" s="1">
        <f>IFERROR(__xludf.DUMMYFUNCTION("""COMPUTED_VALUE"""),1274.26)</f>
        <v>1274.26</v>
      </c>
      <c r="G213" s="2">
        <f>IFERROR(__xludf.DUMMYFUNCTION("""COMPUTED_VALUE"""),45597.66666666667)</f>
        <v>45597.66667</v>
      </c>
      <c r="H213" s="1">
        <f>IFERROR(__xludf.DUMMYFUNCTION("""COMPUTED_VALUE"""),1248.72)</f>
        <v>1248.72</v>
      </c>
      <c r="J213" s="2">
        <f>IFERROR(__xludf.DUMMYFUNCTION("""COMPUTED_VALUE"""),45597.66666666667)</f>
        <v>45597.66667</v>
      </c>
      <c r="K213" s="1">
        <f>IFERROR(__xludf.DUMMYFUNCTION("""COMPUTED_VALUE"""),1249.58)</f>
        <v>1249.58</v>
      </c>
      <c r="M213" s="2">
        <f>IFERROR(__xludf.DUMMYFUNCTION("""COMPUTED_VALUE"""),45597.66666666667)</f>
        <v>45597.66667</v>
      </c>
      <c r="N213" s="1">
        <f>IFERROR(__xludf.DUMMYFUNCTION("""COMPUTED_VALUE"""),1.3212526E7)</f>
        <v>13212526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IFERROR(__xludf.DUMMYFUNCTION("""COMPUTED_VALUE"""),1252.18)</f>
        <v>1252.18</v>
      </c>
      <c r="D214" s="2">
        <f>IFERROR(__xludf.DUMMYFUNCTION("""COMPUTED_VALUE"""),45600.66666666667)</f>
        <v>45600.66667</v>
      </c>
      <c r="E214" s="1">
        <f>IFERROR(__xludf.DUMMYFUNCTION("""COMPUTED_VALUE"""),1255.8)</f>
        <v>1255.8</v>
      </c>
      <c r="G214" s="2">
        <f>IFERROR(__xludf.DUMMYFUNCTION("""COMPUTED_VALUE"""),45600.66666666667)</f>
        <v>45600.66667</v>
      </c>
      <c r="H214" s="1">
        <f>IFERROR(__xludf.DUMMYFUNCTION("""COMPUTED_VALUE"""),1241.06)</f>
        <v>1241.06</v>
      </c>
      <c r="J214" s="2">
        <f>IFERROR(__xludf.DUMMYFUNCTION("""COMPUTED_VALUE"""),45600.66666666667)</f>
        <v>45600.66667</v>
      </c>
      <c r="K214" s="1">
        <f>IFERROR(__xludf.DUMMYFUNCTION("""COMPUTED_VALUE"""),1246.27)</f>
        <v>1246.27</v>
      </c>
      <c r="M214" s="2">
        <f>IFERROR(__xludf.DUMMYFUNCTION("""COMPUTED_VALUE"""),45600.66666666667)</f>
        <v>45600.66667</v>
      </c>
      <c r="N214" s="1">
        <f>IFERROR(__xludf.DUMMYFUNCTION("""COMPUTED_VALUE"""),1.1883486E7)</f>
        <v>11883486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IFERROR(__xludf.DUMMYFUNCTION("""COMPUTED_VALUE"""),1241.7)</f>
        <v>1241.7</v>
      </c>
      <c r="D215" s="2">
        <f>IFERROR(__xludf.DUMMYFUNCTION("""COMPUTED_VALUE"""),45601.66666666667)</f>
        <v>45601.66667</v>
      </c>
      <c r="E215" s="1">
        <f>IFERROR(__xludf.DUMMYFUNCTION("""COMPUTED_VALUE"""),1254.02)</f>
        <v>1254.02</v>
      </c>
      <c r="G215" s="2">
        <f>IFERROR(__xludf.DUMMYFUNCTION("""COMPUTED_VALUE"""),45601.66666666667)</f>
        <v>45601.66667</v>
      </c>
      <c r="H215" s="1">
        <f>IFERROR(__xludf.DUMMYFUNCTION("""COMPUTED_VALUE"""),1240.87)</f>
        <v>1240.87</v>
      </c>
      <c r="J215" s="2">
        <f>IFERROR(__xludf.DUMMYFUNCTION("""COMPUTED_VALUE"""),45601.66666666667)</f>
        <v>45601.66667</v>
      </c>
      <c r="K215" s="1">
        <f>IFERROR(__xludf.DUMMYFUNCTION("""COMPUTED_VALUE"""),1250.02)</f>
        <v>1250.02</v>
      </c>
      <c r="M215" s="2">
        <f>IFERROR(__xludf.DUMMYFUNCTION("""COMPUTED_VALUE"""),45601.66666666667)</f>
        <v>45601.66667</v>
      </c>
      <c r="N215" s="1">
        <f>IFERROR(__xludf.DUMMYFUNCTION("""COMPUTED_VALUE"""),1.1886874E7)</f>
        <v>11886874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IFERROR(__xludf.DUMMYFUNCTION("""COMPUTED_VALUE"""),1313.14)</f>
        <v>1313.14</v>
      </c>
      <c r="D216" s="2">
        <f>IFERROR(__xludf.DUMMYFUNCTION("""COMPUTED_VALUE"""),45602.66666666667)</f>
        <v>45602.66667</v>
      </c>
      <c r="E216" s="1">
        <f>IFERROR(__xludf.DUMMYFUNCTION("""COMPUTED_VALUE"""),1324.02)</f>
        <v>1324.02</v>
      </c>
      <c r="G216" s="2">
        <f>IFERROR(__xludf.DUMMYFUNCTION("""COMPUTED_VALUE"""),45602.66666666667)</f>
        <v>45602.66667</v>
      </c>
      <c r="H216" s="1">
        <f>IFERROR(__xludf.DUMMYFUNCTION("""COMPUTED_VALUE"""),1307.79)</f>
        <v>1307.79</v>
      </c>
      <c r="J216" s="2">
        <f>IFERROR(__xludf.DUMMYFUNCTION("""COMPUTED_VALUE"""),45602.66666666667)</f>
        <v>45602.66667</v>
      </c>
      <c r="K216" s="1">
        <f>IFERROR(__xludf.DUMMYFUNCTION("""COMPUTED_VALUE"""),1318.78)</f>
        <v>1318.78</v>
      </c>
      <c r="M216" s="2">
        <f>IFERROR(__xludf.DUMMYFUNCTION("""COMPUTED_VALUE"""),45602.66666666667)</f>
        <v>45602.66667</v>
      </c>
      <c r="N216" s="1">
        <f>IFERROR(__xludf.DUMMYFUNCTION("""COMPUTED_VALUE"""),2.4702613E7)</f>
        <v>24702613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IFERROR(__xludf.DUMMYFUNCTION("""COMPUTED_VALUE"""),1311.47)</f>
        <v>1311.47</v>
      </c>
      <c r="D217" s="2">
        <f>IFERROR(__xludf.DUMMYFUNCTION("""COMPUTED_VALUE"""),45603.66666666667)</f>
        <v>45603.66667</v>
      </c>
      <c r="E217" s="1">
        <f>IFERROR(__xludf.DUMMYFUNCTION("""COMPUTED_VALUE"""),1311.47)</f>
        <v>1311.47</v>
      </c>
      <c r="G217" s="2">
        <f>IFERROR(__xludf.DUMMYFUNCTION("""COMPUTED_VALUE"""),45603.66666666667)</f>
        <v>45603.66667</v>
      </c>
      <c r="H217" s="1">
        <f>IFERROR(__xludf.DUMMYFUNCTION("""COMPUTED_VALUE"""),1292.35)</f>
        <v>1292.35</v>
      </c>
      <c r="J217" s="2">
        <f>IFERROR(__xludf.DUMMYFUNCTION("""COMPUTED_VALUE"""),45603.66666666667)</f>
        <v>45603.66667</v>
      </c>
      <c r="K217" s="1">
        <f>IFERROR(__xludf.DUMMYFUNCTION("""COMPUTED_VALUE"""),1293.5)</f>
        <v>1293.5</v>
      </c>
      <c r="M217" s="2">
        <f>IFERROR(__xludf.DUMMYFUNCTION("""COMPUTED_VALUE"""),45603.66666666667)</f>
        <v>45603.66667</v>
      </c>
      <c r="N217" s="1">
        <f>IFERROR(__xludf.DUMMYFUNCTION("""COMPUTED_VALUE"""),1.4511389E7)</f>
        <v>14511389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IFERROR(__xludf.DUMMYFUNCTION("""COMPUTED_VALUE"""),1299.97)</f>
        <v>1299.97</v>
      </c>
      <c r="D218" s="2">
        <f>IFERROR(__xludf.DUMMYFUNCTION("""COMPUTED_VALUE"""),45604.66666666667)</f>
        <v>45604.66667</v>
      </c>
      <c r="E218" s="1">
        <f>IFERROR(__xludf.DUMMYFUNCTION("""COMPUTED_VALUE"""),1301.67)</f>
        <v>1301.67</v>
      </c>
      <c r="G218" s="2">
        <f>IFERROR(__xludf.DUMMYFUNCTION("""COMPUTED_VALUE"""),45604.66666666667)</f>
        <v>45604.66667</v>
      </c>
      <c r="H218" s="1">
        <f>IFERROR(__xludf.DUMMYFUNCTION("""COMPUTED_VALUE"""),1285.46)</f>
        <v>1285.46</v>
      </c>
      <c r="J218" s="2">
        <f>IFERROR(__xludf.DUMMYFUNCTION("""COMPUTED_VALUE"""),45604.66666666667)</f>
        <v>45604.66667</v>
      </c>
      <c r="K218" s="1">
        <f>IFERROR(__xludf.DUMMYFUNCTION("""COMPUTED_VALUE"""),1292.48)</f>
        <v>1292.48</v>
      </c>
      <c r="M218" s="2">
        <f>IFERROR(__xludf.DUMMYFUNCTION("""COMPUTED_VALUE"""),45604.66666666667)</f>
        <v>45604.66667</v>
      </c>
      <c r="N218" s="1">
        <f>IFERROR(__xludf.DUMMYFUNCTION("""COMPUTED_VALUE"""),1.1709739E7)</f>
        <v>11709739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IFERROR(__xludf.DUMMYFUNCTION("""COMPUTED_VALUE"""),1306.0)</f>
        <v>1306</v>
      </c>
      <c r="D219" s="2">
        <f>IFERROR(__xludf.DUMMYFUNCTION("""COMPUTED_VALUE"""),45607.66666666667)</f>
        <v>45607.66667</v>
      </c>
      <c r="E219" s="1">
        <f>IFERROR(__xludf.DUMMYFUNCTION("""COMPUTED_VALUE"""),1324.99)</f>
        <v>1324.99</v>
      </c>
      <c r="G219" s="2">
        <f>IFERROR(__xludf.DUMMYFUNCTION("""COMPUTED_VALUE"""),45607.66666666667)</f>
        <v>45607.66667</v>
      </c>
      <c r="H219" s="1">
        <f>IFERROR(__xludf.DUMMYFUNCTION("""COMPUTED_VALUE"""),1304.44)</f>
        <v>1304.44</v>
      </c>
      <c r="J219" s="2">
        <f>IFERROR(__xludf.DUMMYFUNCTION("""COMPUTED_VALUE"""),45607.66666666667)</f>
        <v>45607.66667</v>
      </c>
      <c r="K219" s="1">
        <f>IFERROR(__xludf.DUMMYFUNCTION("""COMPUTED_VALUE"""),1314.42)</f>
        <v>1314.42</v>
      </c>
      <c r="M219" s="2">
        <f>IFERROR(__xludf.DUMMYFUNCTION("""COMPUTED_VALUE"""),45607.66666666667)</f>
        <v>45607.66667</v>
      </c>
      <c r="N219" s="1">
        <f>IFERROR(__xludf.DUMMYFUNCTION("""COMPUTED_VALUE"""),1.2162278E7)</f>
        <v>12162278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IFERROR(__xludf.DUMMYFUNCTION("""COMPUTED_VALUE"""),1311.25)</f>
        <v>1311.25</v>
      </c>
      <c r="D220" s="2">
        <f>IFERROR(__xludf.DUMMYFUNCTION("""COMPUTED_VALUE"""),45608.66666666667)</f>
        <v>45608.66667</v>
      </c>
      <c r="E220" s="1">
        <f>IFERROR(__xludf.DUMMYFUNCTION("""COMPUTED_VALUE"""),1324.51)</f>
        <v>1324.51</v>
      </c>
      <c r="G220" s="2">
        <f>IFERROR(__xludf.DUMMYFUNCTION("""COMPUTED_VALUE"""),45608.66666666667)</f>
        <v>45608.66667</v>
      </c>
      <c r="H220" s="1">
        <f>IFERROR(__xludf.DUMMYFUNCTION("""COMPUTED_VALUE"""),1311.25)</f>
        <v>1311.25</v>
      </c>
      <c r="J220" s="2">
        <f>IFERROR(__xludf.DUMMYFUNCTION("""COMPUTED_VALUE"""),45608.66666666667)</f>
        <v>45608.66667</v>
      </c>
      <c r="K220" s="1">
        <f>IFERROR(__xludf.DUMMYFUNCTION("""COMPUTED_VALUE"""),1320.22)</f>
        <v>1320.22</v>
      </c>
      <c r="M220" s="2">
        <f>IFERROR(__xludf.DUMMYFUNCTION("""COMPUTED_VALUE"""),45608.66666666667)</f>
        <v>45608.66667</v>
      </c>
      <c r="N220" s="1">
        <f>IFERROR(__xludf.DUMMYFUNCTION("""COMPUTED_VALUE"""),9715063.0)</f>
        <v>9715063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IFERROR(__xludf.DUMMYFUNCTION("""COMPUTED_VALUE"""),1318.3)</f>
        <v>1318.3</v>
      </c>
      <c r="D221" s="2">
        <f>IFERROR(__xludf.DUMMYFUNCTION("""COMPUTED_VALUE"""),45609.66666666667)</f>
        <v>45609.66667</v>
      </c>
      <c r="E221" s="1">
        <f>IFERROR(__xludf.DUMMYFUNCTION("""COMPUTED_VALUE"""),1326.56)</f>
        <v>1326.56</v>
      </c>
      <c r="G221" s="2">
        <f>IFERROR(__xludf.DUMMYFUNCTION("""COMPUTED_VALUE"""),45609.66666666667)</f>
        <v>45609.66667</v>
      </c>
      <c r="H221" s="1">
        <f>IFERROR(__xludf.DUMMYFUNCTION("""COMPUTED_VALUE"""),1315.37)</f>
        <v>1315.37</v>
      </c>
      <c r="J221" s="2">
        <f>IFERROR(__xludf.DUMMYFUNCTION("""COMPUTED_VALUE"""),45609.66666666667)</f>
        <v>45609.66667</v>
      </c>
      <c r="K221" s="1">
        <f>IFERROR(__xludf.DUMMYFUNCTION("""COMPUTED_VALUE"""),1315.45)</f>
        <v>1315.45</v>
      </c>
      <c r="M221" s="2">
        <f>IFERROR(__xludf.DUMMYFUNCTION("""COMPUTED_VALUE"""),45609.66666666667)</f>
        <v>45609.66667</v>
      </c>
      <c r="N221" s="1">
        <f>IFERROR(__xludf.DUMMYFUNCTION("""COMPUTED_VALUE"""),8648275.0)</f>
        <v>8648275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IFERROR(__xludf.DUMMYFUNCTION("""COMPUTED_VALUE"""),1320.89)</f>
        <v>1320.89</v>
      </c>
      <c r="D222" s="2">
        <f>IFERROR(__xludf.DUMMYFUNCTION("""COMPUTED_VALUE"""),45610.66666666667)</f>
        <v>45610.66667</v>
      </c>
      <c r="E222" s="1">
        <f>IFERROR(__xludf.DUMMYFUNCTION("""COMPUTED_VALUE"""),1328.64)</f>
        <v>1328.64</v>
      </c>
      <c r="G222" s="2">
        <f>IFERROR(__xludf.DUMMYFUNCTION("""COMPUTED_VALUE"""),45610.66666666667)</f>
        <v>45610.66667</v>
      </c>
      <c r="H222" s="1">
        <f>IFERROR(__xludf.DUMMYFUNCTION("""COMPUTED_VALUE"""),1310.07)</f>
        <v>1310.07</v>
      </c>
      <c r="J222" s="2">
        <f>IFERROR(__xludf.DUMMYFUNCTION("""COMPUTED_VALUE"""),45610.66666666667)</f>
        <v>45610.66667</v>
      </c>
      <c r="K222" s="1">
        <f>IFERROR(__xludf.DUMMYFUNCTION("""COMPUTED_VALUE"""),1315.78)</f>
        <v>1315.78</v>
      </c>
      <c r="M222" s="2">
        <f>IFERROR(__xludf.DUMMYFUNCTION("""COMPUTED_VALUE"""),45610.66666666667)</f>
        <v>45610.66667</v>
      </c>
      <c r="N222" s="1">
        <f>IFERROR(__xludf.DUMMYFUNCTION("""COMPUTED_VALUE"""),9494351.0)</f>
        <v>9494351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IFERROR(__xludf.DUMMYFUNCTION("""COMPUTED_VALUE"""),1314.9)</f>
        <v>1314.9</v>
      </c>
      <c r="D223" s="2">
        <f>IFERROR(__xludf.DUMMYFUNCTION("""COMPUTED_VALUE"""),45611.66666666667)</f>
        <v>45611.66667</v>
      </c>
      <c r="E223" s="1">
        <f>IFERROR(__xludf.DUMMYFUNCTION("""COMPUTED_VALUE"""),1335.07)</f>
        <v>1335.07</v>
      </c>
      <c r="G223" s="2">
        <f>IFERROR(__xludf.DUMMYFUNCTION("""COMPUTED_VALUE"""),45611.66666666667)</f>
        <v>45611.66667</v>
      </c>
      <c r="H223" s="1">
        <f>IFERROR(__xludf.DUMMYFUNCTION("""COMPUTED_VALUE"""),1314.5)</f>
        <v>1314.5</v>
      </c>
      <c r="J223" s="2">
        <f>IFERROR(__xludf.DUMMYFUNCTION("""COMPUTED_VALUE"""),45611.66666666667)</f>
        <v>45611.66667</v>
      </c>
      <c r="K223" s="1">
        <f>IFERROR(__xludf.DUMMYFUNCTION("""COMPUTED_VALUE"""),1329.83)</f>
        <v>1329.83</v>
      </c>
      <c r="M223" s="2">
        <f>IFERROR(__xludf.DUMMYFUNCTION("""COMPUTED_VALUE"""),45611.66666666667)</f>
        <v>45611.66667</v>
      </c>
      <c r="N223" s="1">
        <f>IFERROR(__xludf.DUMMYFUNCTION("""COMPUTED_VALUE"""),1.7149781E7)</f>
        <v>17149781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IFERROR(__xludf.DUMMYFUNCTION("""COMPUTED_VALUE"""),1331.74)</f>
        <v>1331.74</v>
      </c>
      <c r="D224" s="2">
        <f>IFERROR(__xludf.DUMMYFUNCTION("""COMPUTED_VALUE"""),45614.66666666667)</f>
        <v>45614.66667</v>
      </c>
      <c r="E224" s="1">
        <f>IFERROR(__xludf.DUMMYFUNCTION("""COMPUTED_VALUE"""),1337.69)</f>
        <v>1337.69</v>
      </c>
      <c r="G224" s="2">
        <f>IFERROR(__xludf.DUMMYFUNCTION("""COMPUTED_VALUE"""),45614.66666666667)</f>
        <v>45614.66667</v>
      </c>
      <c r="H224" s="1">
        <f>IFERROR(__xludf.DUMMYFUNCTION("""COMPUTED_VALUE"""),1328.98)</f>
        <v>1328.98</v>
      </c>
      <c r="J224" s="2">
        <f>IFERROR(__xludf.DUMMYFUNCTION("""COMPUTED_VALUE"""),45614.66666666667)</f>
        <v>45614.66667</v>
      </c>
      <c r="K224" s="1">
        <f>IFERROR(__xludf.DUMMYFUNCTION("""COMPUTED_VALUE"""),1333.06)</f>
        <v>1333.06</v>
      </c>
      <c r="M224" s="2">
        <f>IFERROR(__xludf.DUMMYFUNCTION("""COMPUTED_VALUE"""),45614.66666666667)</f>
        <v>45614.66667</v>
      </c>
      <c r="N224" s="1">
        <f>IFERROR(__xludf.DUMMYFUNCTION("""COMPUTED_VALUE"""),8861895.0)</f>
        <v>8861895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IFERROR(__xludf.DUMMYFUNCTION("""COMPUTED_VALUE"""),1312.08)</f>
        <v>1312.08</v>
      </c>
      <c r="D225" s="2">
        <f>IFERROR(__xludf.DUMMYFUNCTION("""COMPUTED_VALUE"""),45615.66666666667)</f>
        <v>45615.66667</v>
      </c>
      <c r="E225" s="1">
        <f>IFERROR(__xludf.DUMMYFUNCTION("""COMPUTED_VALUE"""),1319.69)</f>
        <v>1319.69</v>
      </c>
      <c r="G225" s="2">
        <f>IFERROR(__xludf.DUMMYFUNCTION("""COMPUTED_VALUE"""),45615.66666666667)</f>
        <v>45615.66667</v>
      </c>
      <c r="H225" s="1">
        <f>IFERROR(__xludf.DUMMYFUNCTION("""COMPUTED_VALUE"""),1302.58)</f>
        <v>1302.58</v>
      </c>
      <c r="J225" s="2">
        <f>IFERROR(__xludf.DUMMYFUNCTION("""COMPUTED_VALUE"""),45615.66666666667)</f>
        <v>45615.66667</v>
      </c>
      <c r="K225" s="1">
        <f>IFERROR(__xludf.DUMMYFUNCTION("""COMPUTED_VALUE"""),1314.37)</f>
        <v>1314.37</v>
      </c>
      <c r="M225" s="2">
        <f>IFERROR(__xludf.DUMMYFUNCTION("""COMPUTED_VALUE"""),45615.66666666667)</f>
        <v>45615.66667</v>
      </c>
      <c r="N225" s="1">
        <f>IFERROR(__xludf.DUMMYFUNCTION("""COMPUTED_VALUE"""),9462650.0)</f>
        <v>9462650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IFERROR(__xludf.DUMMYFUNCTION("""COMPUTED_VALUE"""),1317.6)</f>
        <v>1317.6</v>
      </c>
      <c r="D226" s="2">
        <f>IFERROR(__xludf.DUMMYFUNCTION("""COMPUTED_VALUE"""),45616.66666666667)</f>
        <v>45616.66667</v>
      </c>
      <c r="E226" s="1">
        <f>IFERROR(__xludf.DUMMYFUNCTION("""COMPUTED_VALUE"""),1319.07)</f>
        <v>1319.07</v>
      </c>
      <c r="G226" s="2">
        <f>IFERROR(__xludf.DUMMYFUNCTION("""COMPUTED_VALUE"""),45616.66666666667)</f>
        <v>45616.66667</v>
      </c>
      <c r="H226" s="1">
        <f>IFERROR(__xludf.DUMMYFUNCTION("""COMPUTED_VALUE"""),1304.35)</f>
        <v>1304.35</v>
      </c>
      <c r="J226" s="2">
        <f>IFERROR(__xludf.DUMMYFUNCTION("""COMPUTED_VALUE"""),45616.66666666667)</f>
        <v>45616.66667</v>
      </c>
      <c r="K226" s="1">
        <f>IFERROR(__xludf.DUMMYFUNCTION("""COMPUTED_VALUE"""),1309.89)</f>
        <v>1309.89</v>
      </c>
      <c r="M226" s="2">
        <f>IFERROR(__xludf.DUMMYFUNCTION("""COMPUTED_VALUE"""),45616.66666666667)</f>
        <v>45616.66667</v>
      </c>
      <c r="N226" s="1">
        <f>IFERROR(__xludf.DUMMYFUNCTION("""COMPUTED_VALUE"""),8482144.0)</f>
        <v>8482144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IFERROR(__xludf.DUMMYFUNCTION("""COMPUTED_VALUE"""),1318.53)</f>
        <v>1318.53</v>
      </c>
      <c r="D227" s="2">
        <f>IFERROR(__xludf.DUMMYFUNCTION("""COMPUTED_VALUE"""),45617.66666666667)</f>
        <v>45617.66667</v>
      </c>
      <c r="E227" s="1">
        <f>IFERROR(__xludf.DUMMYFUNCTION("""COMPUTED_VALUE"""),1340.09)</f>
        <v>1340.09</v>
      </c>
      <c r="G227" s="2">
        <f>IFERROR(__xludf.DUMMYFUNCTION("""COMPUTED_VALUE"""),45617.66666666667)</f>
        <v>45617.66667</v>
      </c>
      <c r="H227" s="1">
        <f>IFERROR(__xludf.DUMMYFUNCTION("""COMPUTED_VALUE"""),1316.93)</f>
        <v>1316.93</v>
      </c>
      <c r="J227" s="2">
        <f>IFERROR(__xludf.DUMMYFUNCTION("""COMPUTED_VALUE"""),45617.66666666667)</f>
        <v>45617.66667</v>
      </c>
      <c r="K227" s="1">
        <f>IFERROR(__xludf.DUMMYFUNCTION("""COMPUTED_VALUE"""),1334.54)</f>
        <v>1334.54</v>
      </c>
      <c r="M227" s="2">
        <f>IFERROR(__xludf.DUMMYFUNCTION("""COMPUTED_VALUE"""),45617.66666666667)</f>
        <v>45617.66667</v>
      </c>
      <c r="N227" s="1">
        <f>IFERROR(__xludf.DUMMYFUNCTION("""COMPUTED_VALUE"""),1.1408635E7)</f>
        <v>11408635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IFERROR(__xludf.DUMMYFUNCTION("""COMPUTED_VALUE"""),1335.02)</f>
        <v>1335.02</v>
      </c>
      <c r="D228" s="2">
        <f>IFERROR(__xludf.DUMMYFUNCTION("""COMPUTED_VALUE"""),45618.66666666667)</f>
        <v>45618.66667</v>
      </c>
      <c r="E228" s="1">
        <f>IFERROR(__xludf.DUMMYFUNCTION("""COMPUTED_VALUE"""),1355.37)</f>
        <v>1355.37</v>
      </c>
      <c r="G228" s="2">
        <f>IFERROR(__xludf.DUMMYFUNCTION("""COMPUTED_VALUE"""),45618.66666666667)</f>
        <v>45618.66667</v>
      </c>
      <c r="H228" s="1">
        <f>IFERROR(__xludf.DUMMYFUNCTION("""COMPUTED_VALUE"""),1335.02)</f>
        <v>1335.02</v>
      </c>
      <c r="J228" s="2">
        <f>IFERROR(__xludf.DUMMYFUNCTION("""COMPUTED_VALUE"""),45618.66666666667)</f>
        <v>45618.66667</v>
      </c>
      <c r="K228" s="1">
        <f>IFERROR(__xludf.DUMMYFUNCTION("""COMPUTED_VALUE"""),1350.09)</f>
        <v>1350.09</v>
      </c>
      <c r="M228" s="2">
        <f>IFERROR(__xludf.DUMMYFUNCTION("""COMPUTED_VALUE"""),45618.66666666667)</f>
        <v>45618.66667</v>
      </c>
      <c r="N228" s="1">
        <f>IFERROR(__xludf.DUMMYFUNCTION("""COMPUTED_VALUE"""),1.0212721E7)</f>
        <v>10212721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IFERROR(__xludf.DUMMYFUNCTION("""COMPUTED_VALUE"""),1355.57)</f>
        <v>1355.57</v>
      </c>
      <c r="D229" s="2">
        <f>IFERROR(__xludf.DUMMYFUNCTION("""COMPUTED_VALUE"""),45621.66666666667)</f>
        <v>45621.66667</v>
      </c>
      <c r="E229" s="1">
        <f>IFERROR(__xludf.DUMMYFUNCTION("""COMPUTED_VALUE"""),1368.38)</f>
        <v>1368.38</v>
      </c>
      <c r="G229" s="2">
        <f>IFERROR(__xludf.DUMMYFUNCTION("""COMPUTED_VALUE"""),45621.66666666667)</f>
        <v>45621.66667</v>
      </c>
      <c r="H229" s="1">
        <f>IFERROR(__xludf.DUMMYFUNCTION("""COMPUTED_VALUE"""),1354.43)</f>
        <v>1354.43</v>
      </c>
      <c r="J229" s="2">
        <f>IFERROR(__xludf.DUMMYFUNCTION("""COMPUTED_VALUE"""),45621.66666666667)</f>
        <v>45621.66667</v>
      </c>
      <c r="K229" s="1">
        <f>IFERROR(__xludf.DUMMYFUNCTION("""COMPUTED_VALUE"""),1360.87)</f>
        <v>1360.87</v>
      </c>
      <c r="M229" s="2">
        <f>IFERROR(__xludf.DUMMYFUNCTION("""COMPUTED_VALUE"""),45621.66666666667)</f>
        <v>45621.66667</v>
      </c>
      <c r="N229" s="1">
        <f>IFERROR(__xludf.DUMMYFUNCTION("""COMPUTED_VALUE"""),1.6084115E7)</f>
        <v>16084115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IFERROR(__xludf.DUMMYFUNCTION("""COMPUTED_VALUE"""),1354.63)</f>
        <v>1354.63</v>
      </c>
      <c r="D230" s="2">
        <f>IFERROR(__xludf.DUMMYFUNCTION("""COMPUTED_VALUE"""),45622.66666666667)</f>
        <v>45622.66667</v>
      </c>
      <c r="E230" s="1">
        <f>IFERROR(__xludf.DUMMYFUNCTION("""COMPUTED_VALUE"""),1367.46)</f>
        <v>1367.46</v>
      </c>
      <c r="G230" s="2">
        <f>IFERROR(__xludf.DUMMYFUNCTION("""COMPUTED_VALUE"""),45622.66666666667)</f>
        <v>45622.66667</v>
      </c>
      <c r="H230" s="1">
        <f>IFERROR(__xludf.DUMMYFUNCTION("""COMPUTED_VALUE"""),1347.25)</f>
        <v>1347.25</v>
      </c>
      <c r="J230" s="2">
        <f>IFERROR(__xludf.DUMMYFUNCTION("""COMPUTED_VALUE"""),45622.66666666667)</f>
        <v>45622.66667</v>
      </c>
      <c r="K230" s="1">
        <f>IFERROR(__xludf.DUMMYFUNCTION("""COMPUTED_VALUE"""),1365.56)</f>
        <v>1365.56</v>
      </c>
      <c r="M230" s="2">
        <f>IFERROR(__xludf.DUMMYFUNCTION("""COMPUTED_VALUE"""),45622.66666666667)</f>
        <v>45622.66667</v>
      </c>
      <c r="N230" s="1">
        <f>IFERROR(__xludf.DUMMYFUNCTION("""COMPUTED_VALUE"""),8978295.0)</f>
        <v>8978295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IFERROR(__xludf.DUMMYFUNCTION("""COMPUTED_VALUE"""),1369.18)</f>
        <v>1369.18</v>
      </c>
      <c r="D231" s="2">
        <f>IFERROR(__xludf.DUMMYFUNCTION("""COMPUTED_VALUE"""),45623.66666666667)</f>
        <v>45623.66667</v>
      </c>
      <c r="E231" s="1">
        <f>IFERROR(__xludf.DUMMYFUNCTION("""COMPUTED_VALUE"""),1380.29)</f>
        <v>1380.29</v>
      </c>
      <c r="G231" s="2">
        <f>IFERROR(__xludf.DUMMYFUNCTION("""COMPUTED_VALUE"""),45623.66666666667)</f>
        <v>45623.66667</v>
      </c>
      <c r="H231" s="1">
        <f>IFERROR(__xludf.DUMMYFUNCTION("""COMPUTED_VALUE"""),1367.81)</f>
        <v>1367.81</v>
      </c>
      <c r="J231" s="2">
        <f>IFERROR(__xludf.DUMMYFUNCTION("""COMPUTED_VALUE"""),45623.66666666667)</f>
        <v>45623.66667</v>
      </c>
      <c r="K231" s="1">
        <f>IFERROR(__xludf.DUMMYFUNCTION("""COMPUTED_VALUE"""),1370.39)</f>
        <v>1370.39</v>
      </c>
      <c r="M231" s="2">
        <f>IFERROR(__xludf.DUMMYFUNCTION("""COMPUTED_VALUE"""),45623.66666666667)</f>
        <v>45623.66667</v>
      </c>
      <c r="N231" s="1">
        <f>IFERROR(__xludf.DUMMYFUNCTION("""COMPUTED_VALUE"""),8502147.0)</f>
        <v>8502147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IFERROR(__xludf.DUMMYFUNCTION("""COMPUTED_VALUE"""),1372.06)</f>
        <v>1372.06</v>
      </c>
      <c r="D232" s="2">
        <f>IFERROR(__xludf.DUMMYFUNCTION("""COMPUTED_VALUE"""),45625.54166666667)</f>
        <v>45625.54167</v>
      </c>
      <c r="E232" s="1">
        <f>IFERROR(__xludf.DUMMYFUNCTION("""COMPUTED_VALUE"""),1378.17)</f>
        <v>1378.17</v>
      </c>
      <c r="G232" s="2">
        <f>IFERROR(__xludf.DUMMYFUNCTION("""COMPUTED_VALUE"""),45625.54166666667)</f>
        <v>45625.54167</v>
      </c>
      <c r="H232" s="1">
        <f>IFERROR(__xludf.DUMMYFUNCTION("""COMPUTED_VALUE"""),1367.93)</f>
        <v>1367.93</v>
      </c>
      <c r="J232" s="2">
        <f>IFERROR(__xludf.DUMMYFUNCTION("""COMPUTED_VALUE"""),45625.54166666667)</f>
        <v>45625.54167</v>
      </c>
      <c r="K232" s="1">
        <f>IFERROR(__xludf.DUMMYFUNCTION("""COMPUTED_VALUE"""),1368.78)</f>
        <v>1368.78</v>
      </c>
      <c r="M232" s="2">
        <f>IFERROR(__xludf.DUMMYFUNCTION("""COMPUTED_VALUE"""),45625.54166666667)</f>
        <v>45625.54167</v>
      </c>
      <c r="N232" s="1">
        <f>IFERROR(__xludf.DUMMYFUNCTION("""COMPUTED_VALUE"""),5596315.0)</f>
        <v>5596315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IFERROR(__xludf.DUMMYFUNCTION("""COMPUTED_VALUE"""),1367.74)</f>
        <v>1367.74</v>
      </c>
      <c r="D233" s="2">
        <f>IFERROR(__xludf.DUMMYFUNCTION("""COMPUTED_VALUE"""),45628.66666666667)</f>
        <v>45628.66667</v>
      </c>
      <c r="E233" s="1">
        <f>IFERROR(__xludf.DUMMYFUNCTION("""COMPUTED_VALUE"""),1371.94)</f>
        <v>1371.94</v>
      </c>
      <c r="G233" s="2">
        <f>IFERROR(__xludf.DUMMYFUNCTION("""COMPUTED_VALUE"""),45628.66666666667)</f>
        <v>45628.66667</v>
      </c>
      <c r="H233" s="1">
        <f>IFERROR(__xludf.DUMMYFUNCTION("""COMPUTED_VALUE"""),1344.2)</f>
        <v>1344.2</v>
      </c>
      <c r="J233" s="2">
        <f>IFERROR(__xludf.DUMMYFUNCTION("""COMPUTED_VALUE"""),45628.66666666667)</f>
        <v>45628.66667</v>
      </c>
      <c r="K233" s="1">
        <f>IFERROR(__xludf.DUMMYFUNCTION("""COMPUTED_VALUE"""),1348.87)</f>
        <v>1348.87</v>
      </c>
      <c r="M233" s="2">
        <f>IFERROR(__xludf.DUMMYFUNCTION("""COMPUTED_VALUE"""),45628.66666666667)</f>
        <v>45628.66667</v>
      </c>
      <c r="N233" s="1">
        <f>IFERROR(__xludf.DUMMYFUNCTION("""COMPUTED_VALUE"""),1.1165631E7)</f>
        <v>11165631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IFERROR(__xludf.DUMMYFUNCTION("""COMPUTED_VALUE"""),1350.18)</f>
        <v>1350.18</v>
      </c>
      <c r="D234" s="2">
        <f>IFERROR(__xludf.DUMMYFUNCTION("""COMPUTED_VALUE"""),45629.66666666667)</f>
        <v>45629.66667</v>
      </c>
      <c r="E234" s="1">
        <f>IFERROR(__xludf.DUMMYFUNCTION("""COMPUTED_VALUE"""),1352.13)</f>
        <v>1352.13</v>
      </c>
      <c r="G234" s="2">
        <f>IFERROR(__xludf.DUMMYFUNCTION("""COMPUTED_VALUE"""),45629.66666666667)</f>
        <v>45629.66667</v>
      </c>
      <c r="H234" s="1">
        <f>IFERROR(__xludf.DUMMYFUNCTION("""COMPUTED_VALUE"""),1320.74)</f>
        <v>1320.74</v>
      </c>
      <c r="J234" s="2">
        <f>IFERROR(__xludf.DUMMYFUNCTION("""COMPUTED_VALUE"""),45629.66666666667)</f>
        <v>45629.66667</v>
      </c>
      <c r="K234" s="1">
        <f>IFERROR(__xludf.DUMMYFUNCTION("""COMPUTED_VALUE"""),1324.11)</f>
        <v>1324.11</v>
      </c>
      <c r="M234" s="2">
        <f>IFERROR(__xludf.DUMMYFUNCTION("""COMPUTED_VALUE"""),45629.66666666667)</f>
        <v>45629.66667</v>
      </c>
      <c r="N234" s="1">
        <f>IFERROR(__xludf.DUMMYFUNCTION("""COMPUTED_VALUE"""),1.2725955E7)</f>
        <v>12725955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IFERROR(__xludf.DUMMYFUNCTION("""COMPUTED_VALUE"""),1318.79)</f>
        <v>1318.79</v>
      </c>
      <c r="D235" s="2">
        <f>IFERROR(__xludf.DUMMYFUNCTION("""COMPUTED_VALUE"""),45630.66666666667)</f>
        <v>45630.66667</v>
      </c>
      <c r="E235" s="1">
        <f>IFERROR(__xludf.DUMMYFUNCTION("""COMPUTED_VALUE"""),1321.4)</f>
        <v>1321.4</v>
      </c>
      <c r="G235" s="2">
        <f>IFERROR(__xludf.DUMMYFUNCTION("""COMPUTED_VALUE"""),45630.66666666667)</f>
        <v>45630.66667</v>
      </c>
      <c r="H235" s="1">
        <f>IFERROR(__xludf.DUMMYFUNCTION("""COMPUTED_VALUE"""),1307.3)</f>
        <v>1307.3</v>
      </c>
      <c r="J235" s="2">
        <f>IFERROR(__xludf.DUMMYFUNCTION("""COMPUTED_VALUE"""),45630.66666666667)</f>
        <v>45630.66667</v>
      </c>
      <c r="K235" s="1">
        <f>IFERROR(__xludf.DUMMYFUNCTION("""COMPUTED_VALUE"""),1318.24)</f>
        <v>1318.24</v>
      </c>
      <c r="M235" s="2">
        <f>IFERROR(__xludf.DUMMYFUNCTION("""COMPUTED_VALUE"""),45630.66666666667)</f>
        <v>45630.66667</v>
      </c>
      <c r="N235" s="1">
        <f>IFERROR(__xludf.DUMMYFUNCTION("""COMPUTED_VALUE"""),1.0604561E7)</f>
        <v>10604561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IFERROR(__xludf.DUMMYFUNCTION("""COMPUTED_VALUE"""),1320.26)</f>
        <v>1320.26</v>
      </c>
      <c r="D236" s="2">
        <f>IFERROR(__xludf.DUMMYFUNCTION("""COMPUTED_VALUE"""),45631.66666666667)</f>
        <v>45631.66667</v>
      </c>
      <c r="E236" s="1">
        <f>IFERROR(__xludf.DUMMYFUNCTION("""COMPUTED_VALUE"""),1330.34)</f>
        <v>1330.34</v>
      </c>
      <c r="G236" s="2">
        <f>IFERROR(__xludf.DUMMYFUNCTION("""COMPUTED_VALUE"""),45631.66666666667)</f>
        <v>45631.66667</v>
      </c>
      <c r="H236" s="1">
        <f>IFERROR(__xludf.DUMMYFUNCTION("""COMPUTED_VALUE"""),1317.69)</f>
        <v>1317.69</v>
      </c>
      <c r="J236" s="2">
        <f>IFERROR(__xludf.DUMMYFUNCTION("""COMPUTED_VALUE"""),45631.66666666667)</f>
        <v>45631.66667</v>
      </c>
      <c r="K236" s="1">
        <f>IFERROR(__xludf.DUMMYFUNCTION("""COMPUTED_VALUE"""),1324.49)</f>
        <v>1324.49</v>
      </c>
      <c r="M236" s="2">
        <f>IFERROR(__xludf.DUMMYFUNCTION("""COMPUTED_VALUE"""),45631.66666666667)</f>
        <v>45631.66667</v>
      </c>
      <c r="N236" s="1">
        <f>IFERROR(__xludf.DUMMYFUNCTION("""COMPUTED_VALUE"""),1.1136164E7)</f>
        <v>11136164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IFERROR(__xludf.DUMMYFUNCTION("""COMPUTED_VALUE"""),1326.26)</f>
        <v>1326.26</v>
      </c>
      <c r="D237" s="2">
        <f>IFERROR(__xludf.DUMMYFUNCTION("""COMPUTED_VALUE"""),45632.66666666667)</f>
        <v>45632.66667</v>
      </c>
      <c r="E237" s="1">
        <f>IFERROR(__xludf.DUMMYFUNCTION("""COMPUTED_VALUE"""),1329.63)</f>
        <v>1329.63</v>
      </c>
      <c r="G237" s="2">
        <f>IFERROR(__xludf.DUMMYFUNCTION("""COMPUTED_VALUE"""),45632.66666666667)</f>
        <v>45632.66667</v>
      </c>
      <c r="H237" s="1">
        <f>IFERROR(__xludf.DUMMYFUNCTION("""COMPUTED_VALUE"""),1313.47)</f>
        <v>1313.47</v>
      </c>
      <c r="J237" s="2">
        <f>IFERROR(__xludf.DUMMYFUNCTION("""COMPUTED_VALUE"""),45632.66666666667)</f>
        <v>45632.66667</v>
      </c>
      <c r="K237" s="1">
        <f>IFERROR(__xludf.DUMMYFUNCTION("""COMPUTED_VALUE"""),1316.9)</f>
        <v>1316.9</v>
      </c>
      <c r="M237" s="2">
        <f>IFERROR(__xludf.DUMMYFUNCTION("""COMPUTED_VALUE"""),45632.66666666667)</f>
        <v>45632.66667</v>
      </c>
      <c r="N237" s="1">
        <f>IFERROR(__xludf.DUMMYFUNCTION("""COMPUTED_VALUE"""),1.0337678E7)</f>
        <v>10337678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IFERROR(__xludf.DUMMYFUNCTION("""COMPUTED_VALUE"""),1316.56)</f>
        <v>1316.56</v>
      </c>
      <c r="D238" s="2">
        <f>IFERROR(__xludf.DUMMYFUNCTION("""COMPUTED_VALUE"""),45635.66666666667)</f>
        <v>45635.66667</v>
      </c>
      <c r="E238" s="1">
        <f>IFERROR(__xludf.DUMMYFUNCTION("""COMPUTED_VALUE"""),1316.81)</f>
        <v>1316.81</v>
      </c>
      <c r="G238" s="2">
        <f>IFERROR(__xludf.DUMMYFUNCTION("""COMPUTED_VALUE"""),45635.66666666667)</f>
        <v>45635.66667</v>
      </c>
      <c r="H238" s="1">
        <f>IFERROR(__xludf.DUMMYFUNCTION("""COMPUTED_VALUE"""),1281.74)</f>
        <v>1281.74</v>
      </c>
      <c r="J238" s="2">
        <f>IFERROR(__xludf.DUMMYFUNCTION("""COMPUTED_VALUE"""),45635.66666666667)</f>
        <v>45635.66667</v>
      </c>
      <c r="K238" s="1">
        <f>IFERROR(__xludf.DUMMYFUNCTION("""COMPUTED_VALUE"""),1282.83)</f>
        <v>1282.83</v>
      </c>
      <c r="M238" s="2">
        <f>IFERROR(__xludf.DUMMYFUNCTION("""COMPUTED_VALUE"""),45635.66666666667)</f>
        <v>45635.66667</v>
      </c>
      <c r="N238" s="1">
        <f>IFERROR(__xludf.DUMMYFUNCTION("""COMPUTED_VALUE"""),1.3541385E7)</f>
        <v>13541385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IFERROR(__xludf.DUMMYFUNCTION("""COMPUTED_VALUE"""),1281.17)</f>
        <v>1281.17</v>
      </c>
      <c r="D239" s="2">
        <f>IFERROR(__xludf.DUMMYFUNCTION("""COMPUTED_VALUE"""),45636.66666666667)</f>
        <v>45636.66667</v>
      </c>
      <c r="E239" s="1">
        <f>IFERROR(__xludf.DUMMYFUNCTION("""COMPUTED_VALUE"""),1281.17)</f>
        <v>1281.17</v>
      </c>
      <c r="G239" s="2">
        <f>IFERROR(__xludf.DUMMYFUNCTION("""COMPUTED_VALUE"""),45636.66666666667)</f>
        <v>45636.66667</v>
      </c>
      <c r="H239" s="1">
        <f>IFERROR(__xludf.DUMMYFUNCTION("""COMPUTED_VALUE"""),1256.69)</f>
        <v>1256.69</v>
      </c>
      <c r="J239" s="2">
        <f>IFERROR(__xludf.DUMMYFUNCTION("""COMPUTED_VALUE"""),45636.66666666667)</f>
        <v>45636.66667</v>
      </c>
      <c r="K239" s="1">
        <f>IFERROR(__xludf.DUMMYFUNCTION("""COMPUTED_VALUE"""),1268.9)</f>
        <v>1268.9</v>
      </c>
      <c r="M239" s="2">
        <f>IFERROR(__xludf.DUMMYFUNCTION("""COMPUTED_VALUE"""),45636.66666666667)</f>
        <v>45636.66667</v>
      </c>
      <c r="N239" s="1">
        <f>IFERROR(__xludf.DUMMYFUNCTION("""COMPUTED_VALUE"""),1.2060732E7)</f>
        <v>12060732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IFERROR(__xludf.DUMMYFUNCTION("""COMPUTED_VALUE"""),1273.76)</f>
        <v>1273.76</v>
      </c>
      <c r="D240" s="2">
        <f>IFERROR(__xludf.DUMMYFUNCTION("""COMPUTED_VALUE"""),45637.66666666667)</f>
        <v>45637.66667</v>
      </c>
      <c r="E240" s="1">
        <f>IFERROR(__xludf.DUMMYFUNCTION("""COMPUTED_VALUE"""),1273.76)</f>
        <v>1273.76</v>
      </c>
      <c r="G240" s="2">
        <f>IFERROR(__xludf.DUMMYFUNCTION("""COMPUTED_VALUE"""),45637.66666666667)</f>
        <v>45637.66667</v>
      </c>
      <c r="H240" s="1">
        <f>IFERROR(__xludf.DUMMYFUNCTION("""COMPUTED_VALUE"""),1255.09)</f>
        <v>1255.09</v>
      </c>
      <c r="J240" s="2">
        <f>IFERROR(__xludf.DUMMYFUNCTION("""COMPUTED_VALUE"""),45637.66666666667)</f>
        <v>45637.66667</v>
      </c>
      <c r="K240" s="1">
        <f>IFERROR(__xludf.DUMMYFUNCTION("""COMPUTED_VALUE"""),1261.01)</f>
        <v>1261.01</v>
      </c>
      <c r="M240" s="2">
        <f>IFERROR(__xludf.DUMMYFUNCTION("""COMPUTED_VALUE"""),45637.66666666667)</f>
        <v>45637.66667</v>
      </c>
      <c r="N240" s="1">
        <f>IFERROR(__xludf.DUMMYFUNCTION("""COMPUTED_VALUE"""),1.3566795E7)</f>
        <v>13566795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IFERROR(__xludf.DUMMYFUNCTION("""COMPUTED_VALUE"""),1274.06)</f>
        <v>1274.06</v>
      </c>
      <c r="D241" s="2">
        <f>IFERROR(__xludf.DUMMYFUNCTION("""COMPUTED_VALUE"""),45638.66666666667)</f>
        <v>45638.66667</v>
      </c>
      <c r="E241" s="1">
        <f>IFERROR(__xludf.DUMMYFUNCTION("""COMPUTED_VALUE"""),1288.67)</f>
        <v>1288.67</v>
      </c>
      <c r="G241" s="2">
        <f>IFERROR(__xludf.DUMMYFUNCTION("""COMPUTED_VALUE"""),45638.66666666667)</f>
        <v>45638.66667</v>
      </c>
      <c r="H241" s="1">
        <f>IFERROR(__xludf.DUMMYFUNCTION("""COMPUTED_VALUE"""),1270.58)</f>
        <v>1270.58</v>
      </c>
      <c r="J241" s="2">
        <f>IFERROR(__xludf.DUMMYFUNCTION("""COMPUTED_VALUE"""),45638.66666666667)</f>
        <v>45638.66667</v>
      </c>
      <c r="K241" s="1">
        <f>IFERROR(__xludf.DUMMYFUNCTION("""COMPUTED_VALUE"""),1273.47)</f>
        <v>1273.47</v>
      </c>
      <c r="M241" s="2">
        <f>IFERROR(__xludf.DUMMYFUNCTION("""COMPUTED_VALUE"""),45638.66666666667)</f>
        <v>45638.66667</v>
      </c>
      <c r="N241" s="1">
        <f>IFERROR(__xludf.DUMMYFUNCTION("""COMPUTED_VALUE"""),1.3948946E7)</f>
        <v>13948946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IFERROR(__xludf.DUMMYFUNCTION("""COMPUTED_VALUE"""),1275.43)</f>
        <v>1275.43</v>
      </c>
      <c r="D242" s="2">
        <f>IFERROR(__xludf.DUMMYFUNCTION("""COMPUTED_VALUE"""),45639.66666666667)</f>
        <v>45639.66667</v>
      </c>
      <c r="E242" s="1">
        <f>IFERROR(__xludf.DUMMYFUNCTION("""COMPUTED_VALUE"""),1277.52)</f>
        <v>1277.52</v>
      </c>
      <c r="G242" s="2">
        <f>IFERROR(__xludf.DUMMYFUNCTION("""COMPUTED_VALUE"""),45639.66666666667)</f>
        <v>45639.66667</v>
      </c>
      <c r="H242" s="1">
        <f>IFERROR(__xludf.DUMMYFUNCTION("""COMPUTED_VALUE"""),1270.02)</f>
        <v>1270.02</v>
      </c>
      <c r="J242" s="2">
        <f>IFERROR(__xludf.DUMMYFUNCTION("""COMPUTED_VALUE"""),45639.66666666667)</f>
        <v>45639.66667</v>
      </c>
      <c r="K242" s="1">
        <f>IFERROR(__xludf.DUMMYFUNCTION("""COMPUTED_VALUE"""),1272.54)</f>
        <v>1272.54</v>
      </c>
      <c r="M242" s="2">
        <f>IFERROR(__xludf.DUMMYFUNCTION("""COMPUTED_VALUE"""),45639.66666666667)</f>
        <v>45639.66667</v>
      </c>
      <c r="N242" s="1">
        <f>IFERROR(__xludf.DUMMYFUNCTION("""COMPUTED_VALUE"""),1.2197044E7)</f>
        <v>12197044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IFERROR(__xludf.DUMMYFUNCTION("""COMPUTED_VALUE"""),1270.25)</f>
        <v>1270.25</v>
      </c>
      <c r="D243" s="2">
        <f>IFERROR(__xludf.DUMMYFUNCTION("""COMPUTED_VALUE"""),45642.66666666667)</f>
        <v>45642.66667</v>
      </c>
      <c r="E243" s="1">
        <f>IFERROR(__xludf.DUMMYFUNCTION("""COMPUTED_VALUE"""),1272.54)</f>
        <v>1272.54</v>
      </c>
      <c r="G243" s="2">
        <f>IFERROR(__xludf.DUMMYFUNCTION("""COMPUTED_VALUE"""),45642.66666666667)</f>
        <v>45642.66667</v>
      </c>
      <c r="H243" s="1">
        <f>IFERROR(__xludf.DUMMYFUNCTION("""COMPUTED_VALUE"""),1262.16)</f>
        <v>1262.16</v>
      </c>
      <c r="J243" s="2">
        <f>IFERROR(__xludf.DUMMYFUNCTION("""COMPUTED_VALUE"""),45642.66666666667)</f>
        <v>45642.66667</v>
      </c>
      <c r="K243" s="1">
        <f>IFERROR(__xludf.DUMMYFUNCTION("""COMPUTED_VALUE"""),1269.77)</f>
        <v>1269.77</v>
      </c>
      <c r="M243" s="2">
        <f>IFERROR(__xludf.DUMMYFUNCTION("""COMPUTED_VALUE"""),45642.66666666667)</f>
        <v>45642.66667</v>
      </c>
      <c r="N243" s="1">
        <f>IFERROR(__xludf.DUMMYFUNCTION("""COMPUTED_VALUE"""),1.2592263E7)</f>
        <v>12592263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IFERROR(__xludf.DUMMYFUNCTION("""COMPUTED_VALUE"""),1258.95)</f>
        <v>1258.95</v>
      </c>
      <c r="D244" s="2">
        <f>IFERROR(__xludf.DUMMYFUNCTION("""COMPUTED_VALUE"""),45643.66666666667)</f>
        <v>45643.66667</v>
      </c>
      <c r="E244" s="1">
        <f>IFERROR(__xludf.DUMMYFUNCTION("""COMPUTED_VALUE"""),1263.66)</f>
        <v>1263.66</v>
      </c>
      <c r="G244" s="2">
        <f>IFERROR(__xludf.DUMMYFUNCTION("""COMPUTED_VALUE"""),45643.66666666667)</f>
        <v>45643.66667</v>
      </c>
      <c r="H244" s="1">
        <f>IFERROR(__xludf.DUMMYFUNCTION("""COMPUTED_VALUE"""),1249.38)</f>
        <v>1249.38</v>
      </c>
      <c r="J244" s="2">
        <f>IFERROR(__xludf.DUMMYFUNCTION("""COMPUTED_VALUE"""),45643.66666666667)</f>
        <v>45643.66667</v>
      </c>
      <c r="K244" s="1">
        <f>IFERROR(__xludf.DUMMYFUNCTION("""COMPUTED_VALUE"""),1252.12)</f>
        <v>1252.12</v>
      </c>
      <c r="M244" s="2">
        <f>IFERROR(__xludf.DUMMYFUNCTION("""COMPUTED_VALUE"""),45643.66666666667)</f>
        <v>45643.66667</v>
      </c>
      <c r="N244" s="1">
        <f>IFERROR(__xludf.DUMMYFUNCTION("""COMPUTED_VALUE"""),1.1271039E7)</f>
        <v>11271039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IFERROR(__xludf.DUMMYFUNCTION("""COMPUTED_VALUE"""),1252.06)</f>
        <v>1252.06</v>
      </c>
      <c r="D245" s="2">
        <f>IFERROR(__xludf.DUMMYFUNCTION("""COMPUTED_VALUE"""),45644.66666666667)</f>
        <v>45644.66667</v>
      </c>
      <c r="E245" s="1">
        <f>IFERROR(__xludf.DUMMYFUNCTION("""COMPUTED_VALUE"""),1256.19)</f>
        <v>1256.19</v>
      </c>
      <c r="G245" s="2">
        <f>IFERROR(__xludf.DUMMYFUNCTION("""COMPUTED_VALUE"""),45644.66666666667)</f>
        <v>45644.66667</v>
      </c>
      <c r="H245" s="1">
        <f>IFERROR(__xludf.DUMMYFUNCTION("""COMPUTED_VALUE"""),1213.72)</f>
        <v>1213.72</v>
      </c>
      <c r="J245" s="2">
        <f>IFERROR(__xludf.DUMMYFUNCTION("""COMPUTED_VALUE"""),45644.66666666667)</f>
        <v>45644.66667</v>
      </c>
      <c r="K245" s="1">
        <f>IFERROR(__xludf.DUMMYFUNCTION("""COMPUTED_VALUE"""),1214.26)</f>
        <v>1214.26</v>
      </c>
      <c r="M245" s="2">
        <f>IFERROR(__xludf.DUMMYFUNCTION("""COMPUTED_VALUE"""),45644.66666666667)</f>
        <v>45644.66667</v>
      </c>
      <c r="N245" s="1">
        <f>IFERROR(__xludf.DUMMYFUNCTION("""COMPUTED_VALUE"""),1.7158498E7)</f>
        <v>17158498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IFERROR(__xludf.DUMMYFUNCTION("""COMPUTED_VALUE"""),1226.56)</f>
        <v>1226.56</v>
      </c>
      <c r="D246" s="2">
        <f>IFERROR(__xludf.DUMMYFUNCTION("""COMPUTED_VALUE"""),45645.66666666667)</f>
        <v>45645.66667</v>
      </c>
      <c r="E246" s="1">
        <f>IFERROR(__xludf.DUMMYFUNCTION("""COMPUTED_VALUE"""),1234.94)</f>
        <v>1234.94</v>
      </c>
      <c r="G246" s="2">
        <f>IFERROR(__xludf.DUMMYFUNCTION("""COMPUTED_VALUE"""),45645.66666666667)</f>
        <v>45645.66667</v>
      </c>
      <c r="H246" s="1">
        <f>IFERROR(__xludf.DUMMYFUNCTION("""COMPUTED_VALUE"""),1218.91)</f>
        <v>1218.91</v>
      </c>
      <c r="J246" s="2">
        <f>IFERROR(__xludf.DUMMYFUNCTION("""COMPUTED_VALUE"""),45645.66666666667)</f>
        <v>45645.66667</v>
      </c>
      <c r="K246" s="1">
        <f>IFERROR(__xludf.DUMMYFUNCTION("""COMPUTED_VALUE"""),1225.95)</f>
        <v>1225.95</v>
      </c>
      <c r="M246" s="2">
        <f>IFERROR(__xludf.DUMMYFUNCTION("""COMPUTED_VALUE"""),45645.66666666667)</f>
        <v>45645.66667</v>
      </c>
      <c r="N246" s="1">
        <f>IFERROR(__xludf.DUMMYFUNCTION("""COMPUTED_VALUE"""),1.5760509E7)</f>
        <v>15760509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IFERROR(__xludf.DUMMYFUNCTION("""COMPUTED_VALUE"""),1222.8)</f>
        <v>1222.8</v>
      </c>
      <c r="D247" s="2">
        <f>IFERROR(__xludf.DUMMYFUNCTION("""COMPUTED_VALUE"""),45646.66666666667)</f>
        <v>45646.66667</v>
      </c>
      <c r="E247" s="1">
        <f>IFERROR(__xludf.DUMMYFUNCTION("""COMPUTED_VALUE"""),1255.65)</f>
        <v>1255.65</v>
      </c>
      <c r="G247" s="2">
        <f>IFERROR(__xludf.DUMMYFUNCTION("""COMPUTED_VALUE"""),45646.66666666667)</f>
        <v>45646.66667</v>
      </c>
      <c r="H247" s="1">
        <f>IFERROR(__xludf.DUMMYFUNCTION("""COMPUTED_VALUE"""),1218.2)</f>
        <v>1218.2</v>
      </c>
      <c r="J247" s="2">
        <f>IFERROR(__xludf.DUMMYFUNCTION("""COMPUTED_VALUE"""),45646.66666666667)</f>
        <v>45646.66667</v>
      </c>
      <c r="K247" s="1">
        <f>IFERROR(__xludf.DUMMYFUNCTION("""COMPUTED_VALUE"""),1248.06)</f>
        <v>1248.06</v>
      </c>
      <c r="M247" s="2">
        <f>IFERROR(__xludf.DUMMYFUNCTION("""COMPUTED_VALUE"""),45646.66666666667)</f>
        <v>45646.66667</v>
      </c>
      <c r="N247" s="1">
        <f>IFERROR(__xludf.DUMMYFUNCTION("""COMPUTED_VALUE"""),3.0821582E7)</f>
        <v>30821582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IFERROR(__xludf.DUMMYFUNCTION("""COMPUTED_VALUE"""),1241.66)</f>
        <v>1241.66</v>
      </c>
      <c r="D248" s="2">
        <f>IFERROR(__xludf.DUMMYFUNCTION("""COMPUTED_VALUE"""),45649.66666666667)</f>
        <v>45649.66667</v>
      </c>
      <c r="E248" s="1">
        <f>IFERROR(__xludf.DUMMYFUNCTION("""COMPUTED_VALUE"""),1253.18)</f>
        <v>1253.18</v>
      </c>
      <c r="G248" s="2">
        <f>IFERROR(__xludf.DUMMYFUNCTION("""COMPUTED_VALUE"""),45649.66666666667)</f>
        <v>45649.66667</v>
      </c>
      <c r="H248" s="1">
        <f>IFERROR(__xludf.DUMMYFUNCTION("""COMPUTED_VALUE"""),1239.55)</f>
        <v>1239.55</v>
      </c>
      <c r="J248" s="2">
        <f>IFERROR(__xludf.DUMMYFUNCTION("""COMPUTED_VALUE"""),45649.66666666667)</f>
        <v>45649.66667</v>
      </c>
      <c r="K248" s="1">
        <f>IFERROR(__xludf.DUMMYFUNCTION("""COMPUTED_VALUE"""),1252.32)</f>
        <v>1252.32</v>
      </c>
      <c r="M248" s="2">
        <f>IFERROR(__xludf.DUMMYFUNCTION("""COMPUTED_VALUE"""),45649.66666666667)</f>
        <v>45649.66667</v>
      </c>
      <c r="N248" s="1">
        <f>IFERROR(__xludf.DUMMYFUNCTION("""COMPUTED_VALUE"""),8714402.0)</f>
        <v>8714402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IFERROR(__xludf.DUMMYFUNCTION("""COMPUTED_VALUE"""),1252.55)</f>
        <v>1252.55</v>
      </c>
      <c r="D249" s="2">
        <f>IFERROR(__xludf.DUMMYFUNCTION("""COMPUTED_VALUE"""),45650.54166666667)</f>
        <v>45650.54167</v>
      </c>
      <c r="E249" s="1">
        <f>IFERROR(__xludf.DUMMYFUNCTION("""COMPUTED_VALUE"""),1261.19)</f>
        <v>1261.19</v>
      </c>
      <c r="G249" s="2">
        <f>IFERROR(__xludf.DUMMYFUNCTION("""COMPUTED_VALUE"""),45650.54166666667)</f>
        <v>45650.54167</v>
      </c>
      <c r="H249" s="1">
        <f>IFERROR(__xludf.DUMMYFUNCTION("""COMPUTED_VALUE"""),1249.7)</f>
        <v>1249.7</v>
      </c>
      <c r="J249" s="2">
        <f>IFERROR(__xludf.DUMMYFUNCTION("""COMPUTED_VALUE"""),45650.54166666667)</f>
        <v>45650.54167</v>
      </c>
      <c r="K249" s="1">
        <f>IFERROR(__xludf.DUMMYFUNCTION("""COMPUTED_VALUE"""),1260.19)</f>
        <v>1260.19</v>
      </c>
      <c r="M249" s="2">
        <f>IFERROR(__xludf.DUMMYFUNCTION("""COMPUTED_VALUE"""),45650.54166666667)</f>
        <v>45650.54167</v>
      </c>
      <c r="N249" s="1">
        <f>IFERROR(__xludf.DUMMYFUNCTION("""COMPUTED_VALUE"""),3829165.0)</f>
        <v>3829165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IFERROR(__xludf.DUMMYFUNCTION("""COMPUTED_VALUE"""),1254.46)</f>
        <v>1254.46</v>
      </c>
      <c r="D250" s="2">
        <f>IFERROR(__xludf.DUMMYFUNCTION("""COMPUTED_VALUE"""),45652.66666666667)</f>
        <v>45652.66667</v>
      </c>
      <c r="E250" s="1">
        <f>IFERROR(__xludf.DUMMYFUNCTION("""COMPUTED_VALUE"""),1268.42)</f>
        <v>1268.42</v>
      </c>
      <c r="G250" s="2">
        <f>IFERROR(__xludf.DUMMYFUNCTION("""COMPUTED_VALUE"""),45652.66666666667)</f>
        <v>45652.66667</v>
      </c>
      <c r="H250" s="1">
        <f>IFERROR(__xludf.DUMMYFUNCTION("""COMPUTED_VALUE"""),1254.07)</f>
        <v>1254.07</v>
      </c>
      <c r="J250" s="2">
        <f>IFERROR(__xludf.DUMMYFUNCTION("""COMPUTED_VALUE"""),45652.66666666667)</f>
        <v>45652.66667</v>
      </c>
      <c r="K250" s="1">
        <f>IFERROR(__xludf.DUMMYFUNCTION("""COMPUTED_VALUE"""),1267.21)</f>
        <v>1267.21</v>
      </c>
      <c r="M250" s="2">
        <f>IFERROR(__xludf.DUMMYFUNCTION("""COMPUTED_VALUE"""),45652.66666666667)</f>
        <v>45652.66667</v>
      </c>
      <c r="N250" s="1">
        <f>IFERROR(__xludf.DUMMYFUNCTION("""COMPUTED_VALUE"""),6669261.0)</f>
        <v>6669261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IFERROR(__xludf.DUMMYFUNCTION("""COMPUTED_VALUE"""),1257.92)</f>
        <v>1257.92</v>
      </c>
      <c r="D251" s="2">
        <f>IFERROR(__xludf.DUMMYFUNCTION("""COMPUTED_VALUE"""),45653.66666666667)</f>
        <v>45653.66667</v>
      </c>
      <c r="E251" s="1">
        <f>IFERROR(__xludf.DUMMYFUNCTION("""COMPUTED_VALUE"""),1272.67)</f>
        <v>1272.67</v>
      </c>
      <c r="G251" s="2">
        <f>IFERROR(__xludf.DUMMYFUNCTION("""COMPUTED_VALUE"""),45653.66666666667)</f>
        <v>45653.66667</v>
      </c>
      <c r="H251" s="1">
        <f>IFERROR(__xludf.DUMMYFUNCTION("""COMPUTED_VALUE"""),1254.15)</f>
        <v>1254.15</v>
      </c>
      <c r="J251" s="2">
        <f>IFERROR(__xludf.DUMMYFUNCTION("""COMPUTED_VALUE"""),45653.66666666667)</f>
        <v>45653.66667</v>
      </c>
      <c r="K251" s="1">
        <f>IFERROR(__xludf.DUMMYFUNCTION("""COMPUTED_VALUE"""),1259.04)</f>
        <v>1259.04</v>
      </c>
      <c r="M251" s="2">
        <f>IFERROR(__xludf.DUMMYFUNCTION("""COMPUTED_VALUE"""),45653.66666666667)</f>
        <v>45653.66667</v>
      </c>
      <c r="N251" s="1">
        <f>IFERROR(__xludf.DUMMYFUNCTION("""COMPUTED_VALUE"""),6083493.0)</f>
        <v>6083493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IFERROR(__xludf.DUMMYFUNCTION("""COMPUTED_VALUE"""),1245.44)</f>
        <v>1245.44</v>
      </c>
      <c r="D252" s="2">
        <f>IFERROR(__xludf.DUMMYFUNCTION("""COMPUTED_VALUE"""),45656.66666666667)</f>
        <v>45656.66667</v>
      </c>
      <c r="E252" s="1">
        <f>IFERROR(__xludf.DUMMYFUNCTION("""COMPUTED_VALUE"""),1258.17)</f>
        <v>1258.17</v>
      </c>
      <c r="G252" s="2">
        <f>IFERROR(__xludf.DUMMYFUNCTION("""COMPUTED_VALUE"""),45656.66666666667)</f>
        <v>45656.66667</v>
      </c>
      <c r="H252" s="1">
        <f>IFERROR(__xludf.DUMMYFUNCTION("""COMPUTED_VALUE"""),1239.86)</f>
        <v>1239.86</v>
      </c>
      <c r="J252" s="2">
        <f>IFERROR(__xludf.DUMMYFUNCTION("""COMPUTED_VALUE"""),45656.66666666667)</f>
        <v>45656.66667</v>
      </c>
      <c r="K252" s="1">
        <f>IFERROR(__xludf.DUMMYFUNCTION("""COMPUTED_VALUE"""),1251.74)</f>
        <v>1251.74</v>
      </c>
      <c r="M252" s="2">
        <f>IFERROR(__xludf.DUMMYFUNCTION("""COMPUTED_VALUE"""),45656.66666666667)</f>
        <v>45656.66667</v>
      </c>
      <c r="N252" s="1">
        <f>IFERROR(__xludf.DUMMYFUNCTION("""COMPUTED_VALUE"""),7312686.0)</f>
        <v>7312686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IFERROR(__xludf.DUMMYFUNCTION("""COMPUTED_VALUE"""),1257.58)</f>
        <v>1257.58</v>
      </c>
      <c r="D253" s="2">
        <f>IFERROR(__xludf.DUMMYFUNCTION("""COMPUTED_VALUE"""),45657.66666666667)</f>
        <v>45657.66667</v>
      </c>
      <c r="E253" s="1">
        <f>IFERROR(__xludf.DUMMYFUNCTION("""COMPUTED_VALUE"""),1262.54)</f>
        <v>1262.54</v>
      </c>
      <c r="G253" s="2">
        <f>IFERROR(__xludf.DUMMYFUNCTION("""COMPUTED_VALUE"""),45657.66666666667)</f>
        <v>45657.66667</v>
      </c>
      <c r="H253" s="1">
        <f>IFERROR(__xludf.DUMMYFUNCTION("""COMPUTED_VALUE"""),1253.17)</f>
        <v>1253.17</v>
      </c>
      <c r="J253" s="2">
        <f>IFERROR(__xludf.DUMMYFUNCTION("""COMPUTED_VALUE"""),45657.66666666667)</f>
        <v>45657.66667</v>
      </c>
      <c r="K253" s="1">
        <f>IFERROR(__xludf.DUMMYFUNCTION("""COMPUTED_VALUE"""),1257.18)</f>
        <v>1257.18</v>
      </c>
      <c r="M253" s="2">
        <f>IFERROR(__xludf.DUMMYFUNCTION("""COMPUTED_VALUE"""),45657.66666666667)</f>
        <v>45657.66667</v>
      </c>
      <c r="N253" s="1">
        <f>IFERROR(__xludf.DUMMYFUNCTION("""COMPUTED_VALUE"""),7703036.0)</f>
        <v>7703036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IFERROR(__xludf.DUMMYFUNCTION("""COMPUTED_VALUE"""),1260.47)</f>
        <v>1260.47</v>
      </c>
      <c r="D254" s="2">
        <f>IFERROR(__xludf.DUMMYFUNCTION("""COMPUTED_VALUE"""),45659.66666666667)</f>
        <v>45659.66667</v>
      </c>
      <c r="E254" s="1">
        <f>IFERROR(__xludf.DUMMYFUNCTION("""COMPUTED_VALUE"""),1267.04)</f>
        <v>1267.04</v>
      </c>
      <c r="G254" s="2">
        <f>IFERROR(__xludf.DUMMYFUNCTION("""COMPUTED_VALUE"""),45659.66666666667)</f>
        <v>45659.66667</v>
      </c>
      <c r="H254" s="1">
        <f>IFERROR(__xludf.DUMMYFUNCTION("""COMPUTED_VALUE"""),1248.29)</f>
        <v>1248.29</v>
      </c>
      <c r="J254" s="2">
        <f>IFERROR(__xludf.DUMMYFUNCTION("""COMPUTED_VALUE"""),45659.66666666667)</f>
        <v>45659.66667</v>
      </c>
      <c r="K254" s="1">
        <f>IFERROR(__xludf.DUMMYFUNCTION("""COMPUTED_VALUE"""),1253.15)</f>
        <v>1253.15</v>
      </c>
      <c r="M254" s="2">
        <f>IFERROR(__xludf.DUMMYFUNCTION("""COMPUTED_VALUE"""),45659.66666666667)</f>
        <v>45659.66667</v>
      </c>
      <c r="N254" s="1">
        <f>IFERROR(__xludf.DUMMYFUNCTION("""COMPUTED_VALUE"""),9207537.0)</f>
        <v>9207537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IFERROR(__xludf.DUMMYFUNCTION("""COMPUTED_VALUE"""),1258.64)</f>
        <v>1258.64</v>
      </c>
      <c r="D255" s="2">
        <f>IFERROR(__xludf.DUMMYFUNCTION("""COMPUTED_VALUE"""),45660.66666666667)</f>
        <v>45660.66667</v>
      </c>
      <c r="E255" s="1">
        <f>IFERROR(__xludf.DUMMYFUNCTION("""COMPUTED_VALUE"""),1264.72)</f>
        <v>1264.72</v>
      </c>
      <c r="G255" s="2">
        <f>IFERROR(__xludf.DUMMYFUNCTION("""COMPUTED_VALUE"""),45660.66666666667)</f>
        <v>45660.66667</v>
      </c>
      <c r="H255" s="1">
        <f>IFERROR(__xludf.DUMMYFUNCTION("""COMPUTED_VALUE"""),1249.46)</f>
        <v>1249.46</v>
      </c>
      <c r="J255" s="2">
        <f>IFERROR(__xludf.DUMMYFUNCTION("""COMPUTED_VALUE"""),45660.66666666667)</f>
        <v>45660.66667</v>
      </c>
      <c r="K255" s="1">
        <f>IFERROR(__xludf.DUMMYFUNCTION("""COMPUTED_VALUE"""),1261.58)</f>
        <v>1261.58</v>
      </c>
      <c r="M255" s="2">
        <f>IFERROR(__xludf.DUMMYFUNCTION("""COMPUTED_VALUE"""),45660.66666666667)</f>
        <v>45660.66667</v>
      </c>
      <c r="N255" s="1">
        <f>IFERROR(__xludf.DUMMYFUNCTION("""COMPUTED_VALUE"""),9001423.0)</f>
        <v>9001423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IFERROR(__xludf.DUMMYFUNCTION("""COMPUTED_VALUE"""),1262.68)</f>
        <v>1262.68</v>
      </c>
      <c r="D256" s="2">
        <f>IFERROR(__xludf.DUMMYFUNCTION("""COMPUTED_VALUE"""),45663.66666666667)</f>
        <v>45663.66667</v>
      </c>
      <c r="E256" s="1">
        <f>IFERROR(__xludf.DUMMYFUNCTION("""COMPUTED_VALUE"""),1279.07)</f>
        <v>1279.07</v>
      </c>
      <c r="G256" s="2">
        <f>IFERROR(__xludf.DUMMYFUNCTION("""COMPUTED_VALUE"""),45663.66666666667)</f>
        <v>45663.66667</v>
      </c>
      <c r="H256" s="1">
        <f>IFERROR(__xludf.DUMMYFUNCTION("""COMPUTED_VALUE"""),1252.31)</f>
        <v>1252.31</v>
      </c>
      <c r="J256" s="2">
        <f>IFERROR(__xludf.DUMMYFUNCTION("""COMPUTED_VALUE"""),45663.66666666667)</f>
        <v>45663.66667</v>
      </c>
      <c r="K256" s="1">
        <f>IFERROR(__xludf.DUMMYFUNCTION("""COMPUTED_VALUE"""),1254.32)</f>
        <v>1254.32</v>
      </c>
      <c r="M256" s="2">
        <f>IFERROR(__xludf.DUMMYFUNCTION("""COMPUTED_VALUE"""),45663.66666666667)</f>
        <v>45663.66667</v>
      </c>
      <c r="N256" s="1">
        <f>IFERROR(__xludf.DUMMYFUNCTION("""COMPUTED_VALUE"""),1.1656138E7)</f>
        <v>11656138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IFERROR(__xludf.DUMMYFUNCTION("""COMPUTED_VALUE"""),1260.41)</f>
        <v>1260.41</v>
      </c>
      <c r="D257" s="2">
        <f>IFERROR(__xludf.DUMMYFUNCTION("""COMPUTED_VALUE"""),45664.66666666667)</f>
        <v>45664.66667</v>
      </c>
      <c r="E257" s="1">
        <f>IFERROR(__xludf.DUMMYFUNCTION("""COMPUTED_VALUE"""),1272.99)</f>
        <v>1272.99</v>
      </c>
      <c r="G257" s="2">
        <f>IFERROR(__xludf.DUMMYFUNCTION("""COMPUTED_VALUE"""),45664.66666666667)</f>
        <v>45664.66667</v>
      </c>
      <c r="H257" s="1">
        <f>IFERROR(__xludf.DUMMYFUNCTION("""COMPUTED_VALUE"""),1252.01)</f>
        <v>1252.01</v>
      </c>
      <c r="J257" s="2">
        <f>IFERROR(__xludf.DUMMYFUNCTION("""COMPUTED_VALUE"""),45664.66666666667)</f>
        <v>45664.66667</v>
      </c>
      <c r="K257" s="1">
        <f>IFERROR(__xludf.DUMMYFUNCTION("""COMPUTED_VALUE"""),1260.43)</f>
        <v>1260.43</v>
      </c>
      <c r="M257" s="2">
        <f>IFERROR(__xludf.DUMMYFUNCTION("""COMPUTED_VALUE"""),45664.66666666667)</f>
        <v>45664.66667</v>
      </c>
      <c r="N257" s="1">
        <f>IFERROR(__xludf.DUMMYFUNCTION("""COMPUTED_VALUE"""),1.0530661E7)</f>
        <v>10530661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IFERROR(__xludf.DUMMYFUNCTION("""COMPUTED_VALUE"""),1258.52)</f>
        <v>1258.52</v>
      </c>
      <c r="D258" s="2">
        <f>IFERROR(__xludf.DUMMYFUNCTION("""COMPUTED_VALUE"""),45665.66666666667)</f>
        <v>45665.66667</v>
      </c>
      <c r="E258" s="1">
        <f>IFERROR(__xludf.DUMMYFUNCTION("""COMPUTED_VALUE"""),1265.82)</f>
        <v>1265.82</v>
      </c>
      <c r="G258" s="2">
        <f>IFERROR(__xludf.DUMMYFUNCTION("""COMPUTED_VALUE"""),45665.66666666667)</f>
        <v>45665.66667</v>
      </c>
      <c r="H258" s="1">
        <f>IFERROR(__xludf.DUMMYFUNCTION("""COMPUTED_VALUE"""),1242.34)</f>
        <v>1242.34</v>
      </c>
      <c r="J258" s="2">
        <f>IFERROR(__xludf.DUMMYFUNCTION("""COMPUTED_VALUE"""),45665.66666666667)</f>
        <v>45665.66667</v>
      </c>
      <c r="K258" s="1">
        <f>IFERROR(__xludf.DUMMYFUNCTION("""COMPUTED_VALUE"""),1264.66)</f>
        <v>1264.66</v>
      </c>
      <c r="M258" s="2">
        <f>IFERROR(__xludf.DUMMYFUNCTION("""COMPUTED_VALUE"""),45665.66666666667)</f>
        <v>45665.66667</v>
      </c>
      <c r="N258" s="1">
        <f>IFERROR(__xludf.DUMMYFUNCTION("""COMPUTED_VALUE"""),1.12178E7)</f>
        <v>11217800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IFERROR(__xludf.DUMMYFUNCTION("""COMPUTED_VALUE"""),1250.16)</f>
        <v>1250.16</v>
      </c>
      <c r="D259" s="2">
        <f>IFERROR(__xludf.DUMMYFUNCTION("""COMPUTED_VALUE"""),45667.66666666667)</f>
        <v>45667.66667</v>
      </c>
      <c r="E259" s="1">
        <f>IFERROR(__xludf.DUMMYFUNCTION("""COMPUTED_VALUE"""),1251.63)</f>
        <v>1251.63</v>
      </c>
      <c r="G259" s="2">
        <f>IFERROR(__xludf.DUMMYFUNCTION("""COMPUTED_VALUE"""),45667.66666666667)</f>
        <v>45667.66667</v>
      </c>
      <c r="H259" s="1">
        <f>IFERROR(__xludf.DUMMYFUNCTION("""COMPUTED_VALUE"""),1226.2)</f>
        <v>1226.2</v>
      </c>
      <c r="J259" s="2">
        <f>IFERROR(__xludf.DUMMYFUNCTION("""COMPUTED_VALUE"""),45667.66666666667)</f>
        <v>45667.66667</v>
      </c>
      <c r="K259" s="1">
        <f>IFERROR(__xludf.DUMMYFUNCTION("""COMPUTED_VALUE"""),1229.58)</f>
        <v>1229.58</v>
      </c>
      <c r="M259" s="2">
        <f>IFERROR(__xludf.DUMMYFUNCTION("""COMPUTED_VALUE"""),45667.66666666667)</f>
        <v>45667.66667</v>
      </c>
      <c r="N259" s="1">
        <f>IFERROR(__xludf.DUMMYFUNCTION("""COMPUTED_VALUE"""),1.2715248E7)</f>
        <v>12715248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IFERROR(__xludf.DUMMYFUNCTION("""COMPUTED_VALUE"""),1225.51)</f>
        <v>1225.51</v>
      </c>
      <c r="D260" s="2">
        <f>IFERROR(__xludf.DUMMYFUNCTION("""COMPUTED_VALUE"""),45670.66666666667)</f>
        <v>45670.66667</v>
      </c>
      <c r="E260" s="1">
        <f>IFERROR(__xludf.DUMMYFUNCTION("""COMPUTED_VALUE"""),1249.69)</f>
        <v>1249.69</v>
      </c>
      <c r="G260" s="2">
        <f>IFERROR(__xludf.DUMMYFUNCTION("""COMPUTED_VALUE"""),45670.66666666667)</f>
        <v>45670.66667</v>
      </c>
      <c r="H260" s="1">
        <f>IFERROR(__xludf.DUMMYFUNCTION("""COMPUTED_VALUE"""),1223.92)</f>
        <v>1223.92</v>
      </c>
      <c r="J260" s="2">
        <f>IFERROR(__xludf.DUMMYFUNCTION("""COMPUTED_VALUE"""),45670.66666666667)</f>
        <v>45670.66667</v>
      </c>
      <c r="K260" s="1">
        <f>IFERROR(__xludf.DUMMYFUNCTION("""COMPUTED_VALUE"""),1248.4)</f>
        <v>1248.4</v>
      </c>
      <c r="M260" s="2">
        <f>IFERROR(__xludf.DUMMYFUNCTION("""COMPUTED_VALUE"""),45670.66666666667)</f>
        <v>45670.66667</v>
      </c>
      <c r="N260" s="1">
        <f>IFERROR(__xludf.DUMMYFUNCTION("""COMPUTED_VALUE"""),1.0538305E7)</f>
        <v>10538305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IFERROR(__xludf.DUMMYFUNCTION("""COMPUTED_VALUE"""),1249.25)</f>
        <v>1249.25</v>
      </c>
      <c r="D261" s="2">
        <f>IFERROR(__xludf.DUMMYFUNCTION("""COMPUTED_VALUE"""),45671.66666666667)</f>
        <v>45671.66667</v>
      </c>
      <c r="E261" s="1">
        <f>IFERROR(__xludf.DUMMYFUNCTION("""COMPUTED_VALUE"""),1268.73)</f>
        <v>1268.73</v>
      </c>
      <c r="G261" s="2">
        <f>IFERROR(__xludf.DUMMYFUNCTION("""COMPUTED_VALUE"""),45671.66666666667)</f>
        <v>45671.66667</v>
      </c>
      <c r="H261" s="1">
        <f>IFERROR(__xludf.DUMMYFUNCTION("""COMPUTED_VALUE"""),1249.25)</f>
        <v>1249.25</v>
      </c>
      <c r="J261" s="2">
        <f>IFERROR(__xludf.DUMMYFUNCTION("""COMPUTED_VALUE"""),45671.66666666667)</f>
        <v>45671.66667</v>
      </c>
      <c r="K261" s="1">
        <f>IFERROR(__xludf.DUMMYFUNCTION("""COMPUTED_VALUE"""),1268.43)</f>
        <v>1268.43</v>
      </c>
      <c r="M261" s="2">
        <f>IFERROR(__xludf.DUMMYFUNCTION("""COMPUTED_VALUE"""),45671.66666666667)</f>
        <v>45671.66667</v>
      </c>
      <c r="N261" s="1">
        <f>IFERROR(__xludf.DUMMYFUNCTION("""COMPUTED_VALUE"""),1.0995946E7)</f>
        <v>10995946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IFERROR(__xludf.DUMMYFUNCTION("""COMPUTED_VALUE"""),1287.54)</f>
        <v>1287.54</v>
      </c>
      <c r="D262" s="2">
        <f>IFERROR(__xludf.DUMMYFUNCTION("""COMPUTED_VALUE"""),45672.66666666667)</f>
        <v>45672.66667</v>
      </c>
      <c r="E262" s="1">
        <f>IFERROR(__xludf.DUMMYFUNCTION("""COMPUTED_VALUE"""),1291.69)</f>
        <v>1291.69</v>
      </c>
      <c r="G262" s="2">
        <f>IFERROR(__xludf.DUMMYFUNCTION("""COMPUTED_VALUE"""),45672.66666666667)</f>
        <v>45672.66667</v>
      </c>
      <c r="H262" s="1">
        <f>IFERROR(__xludf.DUMMYFUNCTION("""COMPUTED_VALUE"""),1282.41)</f>
        <v>1282.41</v>
      </c>
      <c r="J262" s="2">
        <f>IFERROR(__xludf.DUMMYFUNCTION("""COMPUTED_VALUE"""),45672.66666666667)</f>
        <v>45672.66667</v>
      </c>
      <c r="K262" s="1">
        <f>IFERROR(__xludf.DUMMYFUNCTION("""COMPUTED_VALUE"""),1286.68)</f>
        <v>1286.68</v>
      </c>
      <c r="M262" s="2">
        <f>IFERROR(__xludf.DUMMYFUNCTION("""COMPUTED_VALUE"""),45672.66666666667)</f>
        <v>45672.66667</v>
      </c>
      <c r="N262" s="1">
        <f>IFERROR(__xludf.DUMMYFUNCTION("""COMPUTED_VALUE"""),1.2115627E7)</f>
        <v>12115627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IFERROR(__xludf.DUMMYFUNCTION("""COMPUTED_VALUE"""),1277.03)</f>
        <v>1277.03</v>
      </c>
      <c r="D263" s="2">
        <f>IFERROR(__xludf.DUMMYFUNCTION("""COMPUTED_VALUE"""),45673.66666666667)</f>
        <v>45673.66667</v>
      </c>
      <c r="E263" s="1">
        <f>IFERROR(__xludf.DUMMYFUNCTION("""COMPUTED_VALUE"""),1295.91)</f>
        <v>1295.91</v>
      </c>
      <c r="G263" s="2">
        <f>IFERROR(__xludf.DUMMYFUNCTION("""COMPUTED_VALUE"""),45673.66666666667)</f>
        <v>45673.66667</v>
      </c>
      <c r="H263" s="1">
        <f>IFERROR(__xludf.DUMMYFUNCTION("""COMPUTED_VALUE"""),1275.59)</f>
        <v>1275.59</v>
      </c>
      <c r="J263" s="2">
        <f>IFERROR(__xludf.DUMMYFUNCTION("""COMPUTED_VALUE"""),45673.66666666667)</f>
        <v>45673.66667</v>
      </c>
      <c r="K263" s="1">
        <f>IFERROR(__xludf.DUMMYFUNCTION("""COMPUTED_VALUE"""),1294.53)</f>
        <v>1294.53</v>
      </c>
      <c r="M263" s="2">
        <f>IFERROR(__xludf.DUMMYFUNCTION("""COMPUTED_VALUE"""),45673.66666666667)</f>
        <v>45673.66667</v>
      </c>
      <c r="N263" s="1">
        <f>IFERROR(__xludf.DUMMYFUNCTION("""COMPUTED_VALUE"""),1.091572E7)</f>
        <v>10915720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IFERROR(__xludf.DUMMYFUNCTION("""COMPUTED_VALUE"""),1297.55)</f>
        <v>1297.55</v>
      </c>
      <c r="D264" s="2">
        <f>IFERROR(__xludf.DUMMYFUNCTION("""COMPUTED_VALUE"""),45674.66666666667)</f>
        <v>45674.66667</v>
      </c>
      <c r="E264" s="1">
        <f>IFERROR(__xludf.DUMMYFUNCTION("""COMPUTED_VALUE"""),1310.28)</f>
        <v>1310.28</v>
      </c>
      <c r="G264" s="2">
        <f>IFERROR(__xludf.DUMMYFUNCTION("""COMPUTED_VALUE"""),45674.66666666667)</f>
        <v>45674.66667</v>
      </c>
      <c r="H264" s="1">
        <f>IFERROR(__xludf.DUMMYFUNCTION("""COMPUTED_VALUE"""),1293.78)</f>
        <v>1293.78</v>
      </c>
      <c r="J264" s="2">
        <f>IFERROR(__xludf.DUMMYFUNCTION("""COMPUTED_VALUE"""),45674.66666666667)</f>
        <v>45674.66667</v>
      </c>
      <c r="K264" s="1">
        <f>IFERROR(__xludf.DUMMYFUNCTION("""COMPUTED_VALUE"""),1304.42)</f>
        <v>1304.42</v>
      </c>
      <c r="M264" s="2">
        <f>IFERROR(__xludf.DUMMYFUNCTION("""COMPUTED_VALUE"""),45674.66666666667)</f>
        <v>45674.66667</v>
      </c>
      <c r="N264" s="1">
        <f>IFERROR(__xludf.DUMMYFUNCTION("""COMPUTED_VALUE"""),1.2780744E7)</f>
        <v>12780744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IFERROR(__xludf.DUMMYFUNCTION("""COMPUTED_VALUE"""),1306.06)</f>
        <v>1306.06</v>
      </c>
      <c r="D265" s="2">
        <f>IFERROR(__xludf.DUMMYFUNCTION("""COMPUTED_VALUE"""),45678.66666666667)</f>
        <v>45678.66667</v>
      </c>
      <c r="E265" s="1">
        <f>IFERROR(__xludf.DUMMYFUNCTION("""COMPUTED_VALUE"""),1320.35)</f>
        <v>1320.35</v>
      </c>
      <c r="G265" s="2">
        <f>IFERROR(__xludf.DUMMYFUNCTION("""COMPUTED_VALUE"""),45678.66666666667)</f>
        <v>45678.66667</v>
      </c>
      <c r="H265" s="1">
        <f>IFERROR(__xludf.DUMMYFUNCTION("""COMPUTED_VALUE"""),1306.06)</f>
        <v>1306.06</v>
      </c>
      <c r="J265" s="2">
        <f>IFERROR(__xludf.DUMMYFUNCTION("""COMPUTED_VALUE"""),45678.66666666667)</f>
        <v>45678.66667</v>
      </c>
      <c r="K265" s="1">
        <f>IFERROR(__xludf.DUMMYFUNCTION("""COMPUTED_VALUE"""),1310.2)</f>
        <v>1310.2</v>
      </c>
      <c r="M265" s="2">
        <f>IFERROR(__xludf.DUMMYFUNCTION("""COMPUTED_VALUE"""),45678.66666666667)</f>
        <v>45678.66667</v>
      </c>
      <c r="N265" s="1">
        <f>IFERROR(__xludf.DUMMYFUNCTION("""COMPUTED_VALUE"""),1.0396522E7)</f>
        <v>10396522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IFERROR(__xludf.DUMMYFUNCTION("""COMPUTED_VALUE"""),1306.99)</f>
        <v>1306.99</v>
      </c>
      <c r="D266" s="2">
        <f>IFERROR(__xludf.DUMMYFUNCTION("""COMPUTED_VALUE"""),45679.66666666667)</f>
        <v>45679.66667</v>
      </c>
      <c r="E266" s="1">
        <f>IFERROR(__xludf.DUMMYFUNCTION("""COMPUTED_VALUE"""),1307.05)</f>
        <v>1307.05</v>
      </c>
      <c r="G266" s="2">
        <f>IFERROR(__xludf.DUMMYFUNCTION("""COMPUTED_VALUE"""),45679.66666666667)</f>
        <v>45679.66667</v>
      </c>
      <c r="H266" s="1">
        <f>IFERROR(__xludf.DUMMYFUNCTION("""COMPUTED_VALUE"""),1290.68)</f>
        <v>1290.68</v>
      </c>
      <c r="J266" s="2">
        <f>IFERROR(__xludf.DUMMYFUNCTION("""COMPUTED_VALUE"""),45679.66666666667)</f>
        <v>45679.66667</v>
      </c>
      <c r="K266" s="1">
        <f>IFERROR(__xludf.DUMMYFUNCTION("""COMPUTED_VALUE"""),1291.38)</f>
        <v>1291.38</v>
      </c>
      <c r="M266" s="2">
        <f>IFERROR(__xludf.DUMMYFUNCTION("""COMPUTED_VALUE"""),45679.66666666667)</f>
        <v>45679.66667</v>
      </c>
      <c r="N266" s="1">
        <f>IFERROR(__xludf.DUMMYFUNCTION("""COMPUTED_VALUE"""),1.2678221E7)</f>
        <v>12678221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IFERROR(__xludf.DUMMYFUNCTION("""COMPUTED_VALUE"""),1288.54)</f>
        <v>1288.54</v>
      </c>
      <c r="D267" s="2">
        <f>IFERROR(__xludf.DUMMYFUNCTION("""COMPUTED_VALUE"""),45680.66666666667)</f>
        <v>45680.66667</v>
      </c>
      <c r="E267" s="1">
        <f>IFERROR(__xludf.DUMMYFUNCTION("""COMPUTED_VALUE"""),1300.54)</f>
        <v>1300.54</v>
      </c>
      <c r="G267" s="2">
        <f>IFERROR(__xludf.DUMMYFUNCTION("""COMPUTED_VALUE"""),45680.66666666667)</f>
        <v>45680.66667</v>
      </c>
      <c r="H267" s="1">
        <f>IFERROR(__xludf.DUMMYFUNCTION("""COMPUTED_VALUE"""),1288.54)</f>
        <v>1288.54</v>
      </c>
      <c r="J267" s="2">
        <f>IFERROR(__xludf.DUMMYFUNCTION("""COMPUTED_VALUE"""),45680.66666666667)</f>
        <v>45680.66667</v>
      </c>
      <c r="K267" s="1">
        <f>IFERROR(__xludf.DUMMYFUNCTION("""COMPUTED_VALUE"""),1294.13)</f>
        <v>1294.13</v>
      </c>
      <c r="M267" s="2">
        <f>IFERROR(__xludf.DUMMYFUNCTION("""COMPUTED_VALUE"""),45680.66666666667)</f>
        <v>45680.66667</v>
      </c>
      <c r="N267" s="1">
        <f>IFERROR(__xludf.DUMMYFUNCTION("""COMPUTED_VALUE"""),1.0773113E7)</f>
        <v>10773113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IFERROR(__xludf.DUMMYFUNCTION("""COMPUTED_VALUE"""),1293.58)</f>
        <v>1293.58</v>
      </c>
      <c r="D268" s="2">
        <f>IFERROR(__xludf.DUMMYFUNCTION("""COMPUTED_VALUE"""),45681.66666666667)</f>
        <v>45681.66667</v>
      </c>
      <c r="E268" s="1">
        <f>IFERROR(__xludf.DUMMYFUNCTION("""COMPUTED_VALUE"""),1302.85)</f>
        <v>1302.85</v>
      </c>
      <c r="G268" s="2">
        <f>IFERROR(__xludf.DUMMYFUNCTION("""COMPUTED_VALUE"""),45681.66666666667)</f>
        <v>45681.66667</v>
      </c>
      <c r="H268" s="1">
        <f>IFERROR(__xludf.DUMMYFUNCTION("""COMPUTED_VALUE"""),1291.21)</f>
        <v>1291.21</v>
      </c>
      <c r="J268" s="2">
        <f>IFERROR(__xludf.DUMMYFUNCTION("""COMPUTED_VALUE"""),45681.66666666667)</f>
        <v>45681.66667</v>
      </c>
      <c r="K268" s="1">
        <f>IFERROR(__xludf.DUMMYFUNCTION("""COMPUTED_VALUE"""),1293.03)</f>
        <v>1293.03</v>
      </c>
      <c r="M268" s="2">
        <f>IFERROR(__xludf.DUMMYFUNCTION("""COMPUTED_VALUE"""),45681.66666666667)</f>
        <v>45681.66667</v>
      </c>
      <c r="N268" s="1">
        <f>IFERROR(__xludf.DUMMYFUNCTION("""COMPUTED_VALUE"""),1.070083E7)</f>
        <v>10700830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IFERROR(__xludf.DUMMYFUNCTION("""COMPUTED_VALUE"""),1298.74)</f>
        <v>1298.74</v>
      </c>
      <c r="D269" s="2">
        <f>IFERROR(__xludf.DUMMYFUNCTION("""COMPUTED_VALUE"""),45684.66666666667)</f>
        <v>45684.66667</v>
      </c>
      <c r="E269" s="1">
        <f>IFERROR(__xludf.DUMMYFUNCTION("""COMPUTED_VALUE"""),1317.72)</f>
        <v>1317.72</v>
      </c>
      <c r="G269" s="2">
        <f>IFERROR(__xludf.DUMMYFUNCTION("""COMPUTED_VALUE"""),45684.66666666667)</f>
        <v>45684.66667</v>
      </c>
      <c r="H269" s="1">
        <f>IFERROR(__xludf.DUMMYFUNCTION("""COMPUTED_VALUE"""),1298.35)</f>
        <v>1298.35</v>
      </c>
      <c r="J269" s="2">
        <f>IFERROR(__xludf.DUMMYFUNCTION("""COMPUTED_VALUE"""),45684.66666666667)</f>
        <v>45684.66667</v>
      </c>
      <c r="K269" s="1">
        <f>IFERROR(__xludf.DUMMYFUNCTION("""COMPUTED_VALUE"""),1317.45)</f>
        <v>1317.45</v>
      </c>
      <c r="M269" s="2">
        <f>IFERROR(__xludf.DUMMYFUNCTION("""COMPUTED_VALUE"""),45684.66666666667)</f>
        <v>45684.66667</v>
      </c>
      <c r="N269" s="1">
        <f>IFERROR(__xludf.DUMMYFUNCTION("""COMPUTED_VALUE"""),1.2133449E7)</f>
        <v>12133449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IFERROR(__xludf.DUMMYFUNCTION("""COMPUTED_VALUE"""),1313.66)</f>
        <v>1313.66</v>
      </c>
      <c r="D270" s="2">
        <f>IFERROR(__xludf.DUMMYFUNCTION("""COMPUTED_VALUE"""),45685.66666666667)</f>
        <v>45685.66667</v>
      </c>
      <c r="E270" s="1">
        <f>IFERROR(__xludf.DUMMYFUNCTION("""COMPUTED_VALUE"""),1329.14)</f>
        <v>1329.14</v>
      </c>
      <c r="G270" s="2">
        <f>IFERROR(__xludf.DUMMYFUNCTION("""COMPUTED_VALUE"""),45685.66666666667)</f>
        <v>45685.66667</v>
      </c>
      <c r="H270" s="1">
        <f>IFERROR(__xludf.DUMMYFUNCTION("""COMPUTED_VALUE"""),1310.36)</f>
        <v>1310.36</v>
      </c>
      <c r="J270" s="2">
        <f>IFERROR(__xludf.DUMMYFUNCTION("""COMPUTED_VALUE"""),45685.66666666667)</f>
        <v>45685.66667</v>
      </c>
      <c r="K270" s="1">
        <f>IFERROR(__xludf.DUMMYFUNCTION("""COMPUTED_VALUE"""),1313.04)</f>
        <v>1313.04</v>
      </c>
      <c r="M270" s="2">
        <f>IFERROR(__xludf.DUMMYFUNCTION("""COMPUTED_VALUE"""),45685.66666666667)</f>
        <v>45685.66667</v>
      </c>
      <c r="N270" s="1">
        <f>IFERROR(__xludf.DUMMYFUNCTION("""COMPUTED_VALUE"""),1.1144836E7)</f>
        <v>11144836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IFERROR(__xludf.DUMMYFUNCTION("""COMPUTED_VALUE"""),1313.1)</f>
        <v>1313.1</v>
      </c>
      <c r="D271" s="2">
        <f>IFERROR(__xludf.DUMMYFUNCTION("""COMPUTED_VALUE"""),45686.66666666667)</f>
        <v>45686.66667</v>
      </c>
      <c r="E271" s="1">
        <f>IFERROR(__xludf.DUMMYFUNCTION("""COMPUTED_VALUE"""),1336.78)</f>
        <v>1336.78</v>
      </c>
      <c r="G271" s="2">
        <f>IFERROR(__xludf.DUMMYFUNCTION("""COMPUTED_VALUE"""),45686.66666666667)</f>
        <v>45686.66667</v>
      </c>
      <c r="H271" s="1">
        <f>IFERROR(__xludf.DUMMYFUNCTION("""COMPUTED_VALUE"""),1311.49)</f>
        <v>1311.49</v>
      </c>
      <c r="J271" s="2">
        <f>IFERROR(__xludf.DUMMYFUNCTION("""COMPUTED_VALUE"""),45686.66666666667)</f>
        <v>45686.66667</v>
      </c>
      <c r="K271" s="1">
        <f>IFERROR(__xludf.DUMMYFUNCTION("""COMPUTED_VALUE"""),1324.6)</f>
        <v>1324.6</v>
      </c>
      <c r="M271" s="2">
        <f>IFERROR(__xludf.DUMMYFUNCTION("""COMPUTED_VALUE"""),45686.66666666667)</f>
        <v>45686.66667</v>
      </c>
      <c r="N271" s="1">
        <f>IFERROR(__xludf.DUMMYFUNCTION("""COMPUTED_VALUE"""),1.130626E7)</f>
        <v>11306260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IFERROR(__xludf.DUMMYFUNCTION("""COMPUTED_VALUE"""),1331.66)</f>
        <v>1331.66</v>
      </c>
      <c r="D272" s="2">
        <f>IFERROR(__xludf.DUMMYFUNCTION("""COMPUTED_VALUE"""),45687.66666666667)</f>
        <v>45687.66667</v>
      </c>
      <c r="E272" s="1">
        <f>IFERROR(__xludf.DUMMYFUNCTION("""COMPUTED_VALUE"""),1336.18)</f>
        <v>1336.18</v>
      </c>
      <c r="G272" s="2">
        <f>IFERROR(__xludf.DUMMYFUNCTION("""COMPUTED_VALUE"""),45687.66666666667)</f>
        <v>45687.66667</v>
      </c>
      <c r="H272" s="1">
        <f>IFERROR(__xludf.DUMMYFUNCTION("""COMPUTED_VALUE"""),1320.2)</f>
        <v>1320.2</v>
      </c>
      <c r="J272" s="2">
        <f>IFERROR(__xludf.DUMMYFUNCTION("""COMPUTED_VALUE"""),45687.66666666667)</f>
        <v>45687.66667</v>
      </c>
      <c r="K272" s="1">
        <f>IFERROR(__xludf.DUMMYFUNCTION("""COMPUTED_VALUE"""),1326.96)</f>
        <v>1326.96</v>
      </c>
      <c r="M272" s="2">
        <f>IFERROR(__xludf.DUMMYFUNCTION("""COMPUTED_VALUE"""),45687.66666666667)</f>
        <v>45687.66667</v>
      </c>
      <c r="N272" s="1">
        <f>IFERROR(__xludf.DUMMYFUNCTION("""COMPUTED_VALUE"""),8280500.0)</f>
        <v>8280500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IFERROR(__xludf.DUMMYFUNCTION("""COMPUTED_VALUE"""),1323.72)</f>
        <v>1323.72</v>
      </c>
      <c r="D273" s="2">
        <f>IFERROR(__xludf.DUMMYFUNCTION("""COMPUTED_VALUE"""),45688.66666666667)</f>
        <v>45688.66667</v>
      </c>
      <c r="E273" s="1">
        <f>IFERROR(__xludf.DUMMYFUNCTION("""COMPUTED_VALUE"""),1332.48)</f>
        <v>1332.48</v>
      </c>
      <c r="G273" s="2">
        <f>IFERROR(__xludf.DUMMYFUNCTION("""COMPUTED_VALUE"""),45688.66666666667)</f>
        <v>45688.66667</v>
      </c>
      <c r="H273" s="1">
        <f>IFERROR(__xludf.DUMMYFUNCTION("""COMPUTED_VALUE"""),1316.02)</f>
        <v>1316.02</v>
      </c>
      <c r="J273" s="2">
        <f>IFERROR(__xludf.DUMMYFUNCTION("""COMPUTED_VALUE"""),45688.66666666667)</f>
        <v>45688.66667</v>
      </c>
      <c r="K273" s="1">
        <f>IFERROR(__xludf.DUMMYFUNCTION("""COMPUTED_VALUE"""),1316.84)</f>
        <v>1316.84</v>
      </c>
      <c r="M273" s="2">
        <f>IFERROR(__xludf.DUMMYFUNCTION("""COMPUTED_VALUE"""),45688.66666666667)</f>
        <v>45688.66667</v>
      </c>
      <c r="N273" s="1">
        <f>IFERROR(__xludf.DUMMYFUNCTION("""COMPUTED_VALUE"""),1.5548765E7)</f>
        <v>15548765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IFERROR(__xludf.DUMMYFUNCTION("""COMPUTED_VALUE"""),1291.37)</f>
        <v>1291.37</v>
      </c>
      <c r="D274" s="2">
        <f>IFERROR(__xludf.DUMMYFUNCTION("""COMPUTED_VALUE"""),45691.66666666667)</f>
        <v>45691.66667</v>
      </c>
      <c r="E274" s="1">
        <f>IFERROR(__xludf.DUMMYFUNCTION("""COMPUTED_VALUE"""),1309.39)</f>
        <v>1309.39</v>
      </c>
      <c r="G274" s="2">
        <f>IFERROR(__xludf.DUMMYFUNCTION("""COMPUTED_VALUE"""),45691.66666666667)</f>
        <v>45691.66667</v>
      </c>
      <c r="H274" s="1">
        <f>IFERROR(__xludf.DUMMYFUNCTION("""COMPUTED_VALUE"""),1280.6)</f>
        <v>1280.6</v>
      </c>
      <c r="J274" s="2">
        <f>IFERROR(__xludf.DUMMYFUNCTION("""COMPUTED_VALUE"""),45691.66666666667)</f>
        <v>45691.66667</v>
      </c>
      <c r="K274" s="1">
        <f>IFERROR(__xludf.DUMMYFUNCTION("""COMPUTED_VALUE"""),1303.13)</f>
        <v>1303.13</v>
      </c>
      <c r="M274" s="2">
        <f>IFERROR(__xludf.DUMMYFUNCTION("""COMPUTED_VALUE"""),45691.66666666667)</f>
        <v>45691.66667</v>
      </c>
      <c r="N274" s="1">
        <f>IFERROR(__xludf.DUMMYFUNCTION("""COMPUTED_VALUE"""),1.1675042E7)</f>
        <v>11675042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IFERROR(__xludf.DUMMYFUNCTION("""COMPUTED_VALUE"""),1298.53)</f>
        <v>1298.53</v>
      </c>
      <c r="D275" s="2">
        <f>IFERROR(__xludf.DUMMYFUNCTION("""COMPUTED_VALUE"""),45692.66666666667)</f>
        <v>45692.66667</v>
      </c>
      <c r="E275" s="1">
        <f>IFERROR(__xludf.DUMMYFUNCTION("""COMPUTED_VALUE"""),1315.32)</f>
        <v>1315.32</v>
      </c>
      <c r="G275" s="2">
        <f>IFERROR(__xludf.DUMMYFUNCTION("""COMPUTED_VALUE"""),45692.66666666667)</f>
        <v>45692.66667</v>
      </c>
      <c r="H275" s="1">
        <f>IFERROR(__xludf.DUMMYFUNCTION("""COMPUTED_VALUE"""),1295.88)</f>
        <v>1295.88</v>
      </c>
      <c r="J275" s="2">
        <f>IFERROR(__xludf.DUMMYFUNCTION("""COMPUTED_VALUE"""),45692.66666666667)</f>
        <v>45692.66667</v>
      </c>
      <c r="K275" s="1">
        <f>IFERROR(__xludf.DUMMYFUNCTION("""COMPUTED_VALUE"""),1297.13)</f>
        <v>1297.13</v>
      </c>
      <c r="M275" s="2">
        <f>IFERROR(__xludf.DUMMYFUNCTION("""COMPUTED_VALUE"""),45692.66666666667)</f>
        <v>45692.66667</v>
      </c>
      <c r="N275" s="1">
        <f>IFERROR(__xludf.DUMMYFUNCTION("""COMPUTED_VALUE"""),1.1276403E7)</f>
        <v>11276403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IFERROR(__xludf.DUMMYFUNCTION("""COMPUTED_VALUE"""),1287.88)</f>
        <v>1287.88</v>
      </c>
      <c r="D276" s="2">
        <f>IFERROR(__xludf.DUMMYFUNCTION("""COMPUTED_VALUE"""),45693.66666666667)</f>
        <v>45693.66667</v>
      </c>
      <c r="E276" s="1">
        <f>IFERROR(__xludf.DUMMYFUNCTION("""COMPUTED_VALUE"""),1294.83)</f>
        <v>1294.83</v>
      </c>
      <c r="G276" s="2">
        <f>IFERROR(__xludf.DUMMYFUNCTION("""COMPUTED_VALUE"""),45693.66666666667)</f>
        <v>45693.66667</v>
      </c>
      <c r="H276" s="1">
        <f>IFERROR(__xludf.DUMMYFUNCTION("""COMPUTED_VALUE"""),1278.92)</f>
        <v>1278.92</v>
      </c>
      <c r="J276" s="2">
        <f>IFERROR(__xludf.DUMMYFUNCTION("""COMPUTED_VALUE"""),45693.66666666667)</f>
        <v>45693.66667</v>
      </c>
      <c r="K276" s="1">
        <f>IFERROR(__xludf.DUMMYFUNCTION("""COMPUTED_VALUE"""),1294.63)</f>
        <v>1294.63</v>
      </c>
      <c r="M276" s="2">
        <f>IFERROR(__xludf.DUMMYFUNCTION("""COMPUTED_VALUE"""),45693.66666666667)</f>
        <v>45693.66667</v>
      </c>
      <c r="N276" s="1">
        <f>IFERROR(__xludf.DUMMYFUNCTION("""COMPUTED_VALUE"""),1.7418567E7)</f>
        <v>17418567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IFERROR(__xludf.DUMMYFUNCTION("""COMPUTED_VALUE"""),1296.1)</f>
        <v>1296.1</v>
      </c>
      <c r="D277" s="2">
        <f>IFERROR(__xludf.DUMMYFUNCTION("""COMPUTED_VALUE"""),45694.66666666667)</f>
        <v>45694.66667</v>
      </c>
      <c r="E277" s="1">
        <f>IFERROR(__xludf.DUMMYFUNCTION("""COMPUTED_VALUE"""),1296.1)</f>
        <v>1296.1</v>
      </c>
      <c r="G277" s="2">
        <f>IFERROR(__xludf.DUMMYFUNCTION("""COMPUTED_VALUE"""),45694.66666666667)</f>
        <v>45694.66667</v>
      </c>
      <c r="H277" s="1">
        <f>IFERROR(__xludf.DUMMYFUNCTION("""COMPUTED_VALUE"""),1257.3)</f>
        <v>1257.3</v>
      </c>
      <c r="J277" s="2">
        <f>IFERROR(__xludf.DUMMYFUNCTION("""COMPUTED_VALUE"""),45694.66666666667)</f>
        <v>45694.66667</v>
      </c>
      <c r="K277" s="1">
        <f>IFERROR(__xludf.DUMMYFUNCTION("""COMPUTED_VALUE"""),1273.41)</f>
        <v>1273.41</v>
      </c>
      <c r="M277" s="2">
        <f>IFERROR(__xludf.DUMMYFUNCTION("""COMPUTED_VALUE"""),45694.66666666667)</f>
        <v>45694.66667</v>
      </c>
      <c r="N277" s="1">
        <f>IFERROR(__xludf.DUMMYFUNCTION("""COMPUTED_VALUE"""),2.2529699E7)</f>
        <v>22529699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IFERROR(__xludf.DUMMYFUNCTION("""COMPUTED_VALUE"""),1280.17)</f>
        <v>1280.17</v>
      </c>
      <c r="D278" s="2">
        <f>IFERROR(__xludf.DUMMYFUNCTION("""COMPUTED_VALUE"""),45695.66666666667)</f>
        <v>45695.66667</v>
      </c>
      <c r="E278" s="1">
        <f>IFERROR(__xludf.DUMMYFUNCTION("""COMPUTED_VALUE"""),1286.47)</f>
        <v>1286.47</v>
      </c>
      <c r="G278" s="2">
        <f>IFERROR(__xludf.DUMMYFUNCTION("""COMPUTED_VALUE"""),45695.66666666667)</f>
        <v>45695.66667</v>
      </c>
      <c r="H278" s="1">
        <f>IFERROR(__xludf.DUMMYFUNCTION("""COMPUTED_VALUE"""),1271.23)</f>
        <v>1271.23</v>
      </c>
      <c r="J278" s="2">
        <f>IFERROR(__xludf.DUMMYFUNCTION("""COMPUTED_VALUE"""),45695.66666666667)</f>
        <v>45695.66667</v>
      </c>
      <c r="K278" s="1">
        <f>IFERROR(__xludf.DUMMYFUNCTION("""COMPUTED_VALUE"""),1281.23)</f>
        <v>1281.23</v>
      </c>
      <c r="M278" s="2">
        <f>IFERROR(__xludf.DUMMYFUNCTION("""COMPUTED_VALUE"""),45695.66666666667)</f>
        <v>45695.66667</v>
      </c>
      <c r="N278" s="1">
        <f>IFERROR(__xludf.DUMMYFUNCTION("""COMPUTED_VALUE"""),1.6726838E7)</f>
        <v>16726838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IFERROR(__xludf.DUMMYFUNCTION("""COMPUTED_VALUE"""),1279.1)</f>
        <v>1279.1</v>
      </c>
      <c r="D279" s="2">
        <f>IFERROR(__xludf.DUMMYFUNCTION("""COMPUTED_VALUE"""),45698.66666666667)</f>
        <v>45698.66667</v>
      </c>
      <c r="E279" s="1">
        <f>IFERROR(__xludf.DUMMYFUNCTION("""COMPUTED_VALUE"""),1284.17)</f>
        <v>1284.17</v>
      </c>
      <c r="G279" s="2">
        <f>IFERROR(__xludf.DUMMYFUNCTION("""COMPUTED_VALUE"""),45698.66666666667)</f>
        <v>45698.66667</v>
      </c>
      <c r="H279" s="1">
        <f>IFERROR(__xludf.DUMMYFUNCTION("""COMPUTED_VALUE"""),1270.53)</f>
        <v>1270.53</v>
      </c>
      <c r="J279" s="2">
        <f>IFERROR(__xludf.DUMMYFUNCTION("""COMPUTED_VALUE"""),45698.66666666667)</f>
        <v>45698.66667</v>
      </c>
      <c r="K279" s="1">
        <f>IFERROR(__xludf.DUMMYFUNCTION("""COMPUTED_VALUE"""),1275.41)</f>
        <v>1275.41</v>
      </c>
      <c r="M279" s="2">
        <f>IFERROR(__xludf.DUMMYFUNCTION("""COMPUTED_VALUE"""),45698.66666666667)</f>
        <v>45698.66667</v>
      </c>
      <c r="N279" s="1">
        <f>IFERROR(__xludf.DUMMYFUNCTION("""COMPUTED_VALUE"""),1.3732849E7)</f>
        <v>13732849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IFERROR(__xludf.DUMMYFUNCTION("""COMPUTED_VALUE"""),1272.31)</f>
        <v>1272.31</v>
      </c>
      <c r="D280" s="2">
        <f>IFERROR(__xludf.DUMMYFUNCTION("""COMPUTED_VALUE"""),45699.66666666667)</f>
        <v>45699.66667</v>
      </c>
      <c r="E280" s="1">
        <f>IFERROR(__xludf.DUMMYFUNCTION("""COMPUTED_VALUE"""),1281.19)</f>
        <v>1281.19</v>
      </c>
      <c r="G280" s="2">
        <f>IFERROR(__xludf.DUMMYFUNCTION("""COMPUTED_VALUE"""),45699.66666666667)</f>
        <v>45699.66667</v>
      </c>
      <c r="H280" s="1">
        <f>IFERROR(__xludf.DUMMYFUNCTION("""COMPUTED_VALUE"""),1268.26)</f>
        <v>1268.26</v>
      </c>
      <c r="J280" s="2">
        <f>IFERROR(__xludf.DUMMYFUNCTION("""COMPUTED_VALUE"""),45699.66666666667)</f>
        <v>45699.66667</v>
      </c>
      <c r="K280" s="1">
        <f>IFERROR(__xludf.DUMMYFUNCTION("""COMPUTED_VALUE"""),1275.34)</f>
        <v>1275.34</v>
      </c>
      <c r="M280" s="2">
        <f>IFERROR(__xludf.DUMMYFUNCTION("""COMPUTED_VALUE"""),45699.66666666667)</f>
        <v>45699.66667</v>
      </c>
      <c r="N280" s="1">
        <f>IFERROR(__xludf.DUMMYFUNCTION("""COMPUTED_VALUE"""),1.147783E7)</f>
        <v>11477830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IFERROR(__xludf.DUMMYFUNCTION("""COMPUTED_VALUE"""),1269.27)</f>
        <v>1269.27</v>
      </c>
      <c r="D281" s="2">
        <f>IFERROR(__xludf.DUMMYFUNCTION("""COMPUTED_VALUE"""),45700.66666666667)</f>
        <v>45700.66667</v>
      </c>
      <c r="E281" s="1">
        <f>IFERROR(__xludf.DUMMYFUNCTION("""COMPUTED_VALUE"""),1270.96)</f>
        <v>1270.96</v>
      </c>
      <c r="G281" s="2">
        <f>IFERROR(__xludf.DUMMYFUNCTION("""COMPUTED_VALUE"""),45700.66666666667)</f>
        <v>45700.66667</v>
      </c>
      <c r="H281" s="1">
        <f>IFERROR(__xludf.DUMMYFUNCTION("""COMPUTED_VALUE"""),1255.5)</f>
        <v>1255.5</v>
      </c>
      <c r="J281" s="2">
        <f>IFERROR(__xludf.DUMMYFUNCTION("""COMPUTED_VALUE"""),45700.66666666667)</f>
        <v>45700.66667</v>
      </c>
      <c r="K281" s="1">
        <f>IFERROR(__xludf.DUMMYFUNCTION("""COMPUTED_VALUE"""),1268.99)</f>
        <v>1268.99</v>
      </c>
      <c r="M281" s="2">
        <f>IFERROR(__xludf.DUMMYFUNCTION("""COMPUTED_VALUE"""),45700.66666666667)</f>
        <v>45700.66667</v>
      </c>
      <c r="N281" s="1">
        <f>IFERROR(__xludf.DUMMYFUNCTION("""COMPUTED_VALUE"""),1.1702255E7)</f>
        <v>11702255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IFERROR(__xludf.DUMMYFUNCTION("""COMPUTED_VALUE"""),1270.34)</f>
        <v>1270.34</v>
      </c>
      <c r="D282" s="2">
        <f>IFERROR(__xludf.DUMMYFUNCTION("""COMPUTED_VALUE"""),45701.66666666667)</f>
        <v>45701.66667</v>
      </c>
      <c r="E282" s="1">
        <f>IFERROR(__xludf.DUMMYFUNCTION("""COMPUTED_VALUE"""),1280.24)</f>
        <v>1280.24</v>
      </c>
      <c r="G282" s="2">
        <f>IFERROR(__xludf.DUMMYFUNCTION("""COMPUTED_VALUE"""),45701.66666666667)</f>
        <v>45701.66667</v>
      </c>
      <c r="H282" s="1">
        <f>IFERROR(__xludf.DUMMYFUNCTION("""COMPUTED_VALUE"""),1261.86)</f>
        <v>1261.86</v>
      </c>
      <c r="J282" s="2">
        <f>IFERROR(__xludf.DUMMYFUNCTION("""COMPUTED_VALUE"""),45701.66666666667)</f>
        <v>45701.66667</v>
      </c>
      <c r="K282" s="1">
        <f>IFERROR(__xludf.DUMMYFUNCTION("""COMPUTED_VALUE"""),1279.43)</f>
        <v>1279.43</v>
      </c>
      <c r="M282" s="2">
        <f>IFERROR(__xludf.DUMMYFUNCTION("""COMPUTED_VALUE"""),45701.66666666667)</f>
        <v>45701.66667</v>
      </c>
      <c r="N282" s="1">
        <f>IFERROR(__xludf.DUMMYFUNCTION("""COMPUTED_VALUE"""),1.0074498E7)</f>
        <v>10074498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IFERROR(__xludf.DUMMYFUNCTION("""COMPUTED_VALUE"""),1280.07)</f>
        <v>1280.07</v>
      </c>
      <c r="D283" s="2">
        <f>IFERROR(__xludf.DUMMYFUNCTION("""COMPUTED_VALUE"""),45702.66666666667)</f>
        <v>45702.66667</v>
      </c>
      <c r="E283" s="1">
        <f>IFERROR(__xludf.DUMMYFUNCTION("""COMPUTED_VALUE"""),1288.63)</f>
        <v>1288.63</v>
      </c>
      <c r="G283" s="2">
        <f>IFERROR(__xludf.DUMMYFUNCTION("""COMPUTED_VALUE"""),45702.66666666667)</f>
        <v>45702.66667</v>
      </c>
      <c r="H283" s="1">
        <f>IFERROR(__xludf.DUMMYFUNCTION("""COMPUTED_VALUE"""),1268.08)</f>
        <v>1268.08</v>
      </c>
      <c r="J283" s="2">
        <f>IFERROR(__xludf.DUMMYFUNCTION("""COMPUTED_VALUE"""),45702.66666666667)</f>
        <v>45702.66667</v>
      </c>
      <c r="K283" s="1">
        <f>IFERROR(__xludf.DUMMYFUNCTION("""COMPUTED_VALUE"""),1269.25)</f>
        <v>1269.25</v>
      </c>
      <c r="M283" s="2">
        <f>IFERROR(__xludf.DUMMYFUNCTION("""COMPUTED_VALUE"""),45702.66666666667)</f>
        <v>45702.66667</v>
      </c>
      <c r="N283" s="1">
        <f>IFERROR(__xludf.DUMMYFUNCTION("""COMPUTED_VALUE"""),1.2355047E7)</f>
        <v>12355047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IFERROR(__xludf.DUMMYFUNCTION("""COMPUTED_VALUE"""),1268.4)</f>
        <v>1268.4</v>
      </c>
      <c r="D284" s="2">
        <f>IFERROR(__xludf.DUMMYFUNCTION("""COMPUTED_VALUE"""),45706.66666666667)</f>
        <v>45706.66667</v>
      </c>
      <c r="E284" s="1">
        <f>IFERROR(__xludf.DUMMYFUNCTION("""COMPUTED_VALUE"""),1277.61)</f>
        <v>1277.61</v>
      </c>
      <c r="G284" s="2">
        <f>IFERROR(__xludf.DUMMYFUNCTION("""COMPUTED_VALUE"""),45706.66666666667)</f>
        <v>45706.66667</v>
      </c>
      <c r="H284" s="1">
        <f>IFERROR(__xludf.DUMMYFUNCTION("""COMPUTED_VALUE"""),1263.74)</f>
        <v>1263.74</v>
      </c>
      <c r="J284" s="2">
        <f>IFERROR(__xludf.DUMMYFUNCTION("""COMPUTED_VALUE"""),45706.66666666667)</f>
        <v>45706.66667</v>
      </c>
      <c r="K284" s="1">
        <f>IFERROR(__xludf.DUMMYFUNCTION("""COMPUTED_VALUE"""),1277.52)</f>
        <v>1277.52</v>
      </c>
      <c r="M284" s="2">
        <f>IFERROR(__xludf.DUMMYFUNCTION("""COMPUTED_VALUE"""),45706.66666666667)</f>
        <v>45706.66667</v>
      </c>
      <c r="N284" s="1">
        <f>IFERROR(__xludf.DUMMYFUNCTION("""COMPUTED_VALUE"""),1.2741115E7)</f>
        <v>12741115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IFERROR(__xludf.DUMMYFUNCTION("""COMPUTED_VALUE"""),1273.76)</f>
        <v>1273.76</v>
      </c>
      <c r="D285" s="2">
        <f>IFERROR(__xludf.DUMMYFUNCTION("""COMPUTED_VALUE"""),45707.66666666667)</f>
        <v>45707.66667</v>
      </c>
      <c r="E285" s="1">
        <f>IFERROR(__xludf.DUMMYFUNCTION("""COMPUTED_VALUE"""),1284.28)</f>
        <v>1284.28</v>
      </c>
      <c r="G285" s="2">
        <f>IFERROR(__xludf.DUMMYFUNCTION("""COMPUTED_VALUE"""),45707.66666666667)</f>
        <v>45707.66667</v>
      </c>
      <c r="H285" s="1">
        <f>IFERROR(__xludf.DUMMYFUNCTION("""COMPUTED_VALUE"""),1270.06)</f>
        <v>1270.06</v>
      </c>
      <c r="J285" s="2">
        <f>IFERROR(__xludf.DUMMYFUNCTION("""COMPUTED_VALUE"""),45707.66666666667)</f>
        <v>45707.66667</v>
      </c>
      <c r="K285" s="1">
        <f>IFERROR(__xludf.DUMMYFUNCTION("""COMPUTED_VALUE"""),1280.58)</f>
        <v>1280.58</v>
      </c>
      <c r="M285" s="2">
        <f>IFERROR(__xludf.DUMMYFUNCTION("""COMPUTED_VALUE"""),45707.66666666667)</f>
        <v>45707.66667</v>
      </c>
      <c r="N285" s="1">
        <f>IFERROR(__xludf.DUMMYFUNCTION("""COMPUTED_VALUE"""),1.1160426E7)</f>
        <v>11160426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IFERROR(__xludf.DUMMYFUNCTION("""COMPUTED_VALUE"""),1275.99)</f>
        <v>1275.99</v>
      </c>
      <c r="D286" s="2">
        <f>IFERROR(__xludf.DUMMYFUNCTION("""COMPUTED_VALUE"""),45708.66666666667)</f>
        <v>45708.66667</v>
      </c>
      <c r="E286" s="1">
        <f>IFERROR(__xludf.DUMMYFUNCTION("""COMPUTED_VALUE"""),1279.73)</f>
        <v>1279.73</v>
      </c>
      <c r="G286" s="2">
        <f>IFERROR(__xludf.DUMMYFUNCTION("""COMPUTED_VALUE"""),45708.66666666667)</f>
        <v>45708.66667</v>
      </c>
      <c r="H286" s="1">
        <f>IFERROR(__xludf.DUMMYFUNCTION("""COMPUTED_VALUE"""),1263.52)</f>
        <v>1263.52</v>
      </c>
      <c r="J286" s="2">
        <f>IFERROR(__xludf.DUMMYFUNCTION("""COMPUTED_VALUE"""),45708.66666666667)</f>
        <v>45708.66667</v>
      </c>
      <c r="K286" s="1">
        <f>IFERROR(__xludf.DUMMYFUNCTION("""COMPUTED_VALUE"""),1277.26)</f>
        <v>1277.26</v>
      </c>
      <c r="M286" s="2">
        <f>IFERROR(__xludf.DUMMYFUNCTION("""COMPUTED_VALUE"""),45708.66666666667)</f>
        <v>45708.66667</v>
      </c>
      <c r="N286" s="1">
        <f>IFERROR(__xludf.DUMMYFUNCTION("""COMPUTED_VALUE"""),1.1400954E7)</f>
        <v>11400954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IFERROR(__xludf.DUMMYFUNCTION("""COMPUTED_VALUE"""),1278.79)</f>
        <v>1278.79</v>
      </c>
      <c r="D287" s="2">
        <f>IFERROR(__xludf.DUMMYFUNCTION("""COMPUTED_VALUE"""),45709.66666666667)</f>
        <v>45709.66667</v>
      </c>
      <c r="E287" s="1">
        <f>IFERROR(__xludf.DUMMYFUNCTION("""COMPUTED_VALUE"""),1280.13)</f>
        <v>1280.13</v>
      </c>
      <c r="G287" s="2">
        <f>IFERROR(__xludf.DUMMYFUNCTION("""COMPUTED_VALUE"""),45709.66666666667)</f>
        <v>45709.66667</v>
      </c>
      <c r="H287" s="1">
        <f>IFERROR(__xludf.DUMMYFUNCTION("""COMPUTED_VALUE"""),1247.25)</f>
        <v>1247.25</v>
      </c>
      <c r="J287" s="2">
        <f>IFERROR(__xludf.DUMMYFUNCTION("""COMPUTED_VALUE"""),45709.66666666667)</f>
        <v>45709.66667</v>
      </c>
      <c r="K287" s="1">
        <f>IFERROR(__xludf.DUMMYFUNCTION("""COMPUTED_VALUE"""),1252.32)</f>
        <v>1252.32</v>
      </c>
      <c r="M287" s="2">
        <f>IFERROR(__xludf.DUMMYFUNCTION("""COMPUTED_VALUE"""),45709.66666666667)</f>
        <v>45709.66667</v>
      </c>
      <c r="N287" s="1">
        <f>IFERROR(__xludf.DUMMYFUNCTION("""COMPUTED_VALUE"""),1.4062E7)</f>
        <v>14062000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IFERROR(__xludf.DUMMYFUNCTION("""COMPUTED_VALUE"""),1260.81)</f>
        <v>1260.81</v>
      </c>
      <c r="D288" s="2">
        <f>IFERROR(__xludf.DUMMYFUNCTION("""COMPUTED_VALUE"""),45712.66666666667)</f>
        <v>45712.66667</v>
      </c>
      <c r="E288" s="1">
        <f>IFERROR(__xludf.DUMMYFUNCTION("""COMPUTED_VALUE"""),1271.49)</f>
        <v>1271.49</v>
      </c>
      <c r="G288" s="2">
        <f>IFERROR(__xludf.DUMMYFUNCTION("""COMPUTED_VALUE"""),45712.66666666667)</f>
        <v>45712.66667</v>
      </c>
      <c r="H288" s="1">
        <f>IFERROR(__xludf.DUMMYFUNCTION("""COMPUTED_VALUE"""),1258.48)</f>
        <v>1258.48</v>
      </c>
      <c r="J288" s="2">
        <f>IFERROR(__xludf.DUMMYFUNCTION("""COMPUTED_VALUE"""),45712.66666666667)</f>
        <v>45712.66667</v>
      </c>
      <c r="K288" s="1">
        <f>IFERROR(__xludf.DUMMYFUNCTION("""COMPUTED_VALUE"""),1263.74)</f>
        <v>1263.74</v>
      </c>
      <c r="M288" s="2">
        <f>IFERROR(__xludf.DUMMYFUNCTION("""COMPUTED_VALUE"""),45712.66666666667)</f>
        <v>45712.66667</v>
      </c>
      <c r="N288" s="1">
        <f>IFERROR(__xludf.DUMMYFUNCTION("""COMPUTED_VALUE"""),1.2053494E7)</f>
        <v>12053494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IFERROR(__xludf.DUMMYFUNCTION("""COMPUTED_VALUE"""),1271.93)</f>
        <v>1271.93</v>
      </c>
      <c r="D289" s="2">
        <f>IFERROR(__xludf.DUMMYFUNCTION("""COMPUTED_VALUE"""),45713.66666666667)</f>
        <v>45713.66667</v>
      </c>
      <c r="E289" s="1">
        <f>IFERROR(__xludf.DUMMYFUNCTION("""COMPUTED_VALUE"""),1282.93)</f>
        <v>1282.93</v>
      </c>
      <c r="G289" s="2">
        <f>IFERROR(__xludf.DUMMYFUNCTION("""COMPUTED_VALUE"""),45713.66666666667)</f>
        <v>45713.66667</v>
      </c>
      <c r="H289" s="1">
        <f>IFERROR(__xludf.DUMMYFUNCTION("""COMPUTED_VALUE"""),1265.75)</f>
        <v>1265.75</v>
      </c>
      <c r="J289" s="2">
        <f>IFERROR(__xludf.DUMMYFUNCTION("""COMPUTED_VALUE"""),45713.66666666667)</f>
        <v>45713.66667</v>
      </c>
      <c r="K289" s="1">
        <f>IFERROR(__xludf.DUMMYFUNCTION("""COMPUTED_VALUE"""),1280.15)</f>
        <v>1280.15</v>
      </c>
      <c r="M289" s="2">
        <f>IFERROR(__xludf.DUMMYFUNCTION("""COMPUTED_VALUE"""),45713.66666666667)</f>
        <v>45713.66667</v>
      </c>
      <c r="N289" s="1">
        <f>IFERROR(__xludf.DUMMYFUNCTION("""COMPUTED_VALUE"""),1.3221571E7)</f>
        <v>13221571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IFERROR(__xludf.DUMMYFUNCTION("""COMPUTED_VALUE"""),1281.4)</f>
        <v>1281.4</v>
      </c>
      <c r="D290" s="2">
        <f>IFERROR(__xludf.DUMMYFUNCTION("""COMPUTED_VALUE"""),45714.66666666667)</f>
        <v>45714.66667</v>
      </c>
      <c r="E290" s="1">
        <f>IFERROR(__xludf.DUMMYFUNCTION("""COMPUTED_VALUE"""),1293.84)</f>
        <v>1293.84</v>
      </c>
      <c r="G290" s="2">
        <f>IFERROR(__xludf.DUMMYFUNCTION("""COMPUTED_VALUE"""),45714.66666666667)</f>
        <v>45714.66667</v>
      </c>
      <c r="H290" s="1">
        <f>IFERROR(__xludf.DUMMYFUNCTION("""COMPUTED_VALUE"""),1278.51)</f>
        <v>1278.51</v>
      </c>
      <c r="J290" s="2">
        <f>IFERROR(__xludf.DUMMYFUNCTION("""COMPUTED_VALUE"""),45714.66666666667)</f>
        <v>45714.66667</v>
      </c>
      <c r="K290" s="1">
        <f>IFERROR(__xludf.DUMMYFUNCTION("""COMPUTED_VALUE"""),1281.66)</f>
        <v>1281.66</v>
      </c>
      <c r="M290" s="2">
        <f>IFERROR(__xludf.DUMMYFUNCTION("""COMPUTED_VALUE"""),45714.66666666667)</f>
        <v>45714.66667</v>
      </c>
      <c r="N290" s="1">
        <f>IFERROR(__xludf.DUMMYFUNCTION("""COMPUTED_VALUE"""),9402714.0)</f>
        <v>9402714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IFERROR(__xludf.DUMMYFUNCTION("""COMPUTED_VALUE"""),1292.46)</f>
        <v>1292.46</v>
      </c>
      <c r="D291" s="2">
        <f>IFERROR(__xludf.DUMMYFUNCTION("""COMPUTED_VALUE"""),45715.66666666667)</f>
        <v>45715.66667</v>
      </c>
      <c r="E291" s="1">
        <f>IFERROR(__xludf.DUMMYFUNCTION("""COMPUTED_VALUE"""),1313.99)</f>
        <v>1313.99</v>
      </c>
      <c r="G291" s="2">
        <f>IFERROR(__xludf.DUMMYFUNCTION("""COMPUTED_VALUE"""),45715.66666666667)</f>
        <v>45715.66667</v>
      </c>
      <c r="H291" s="1">
        <f>IFERROR(__xludf.DUMMYFUNCTION("""COMPUTED_VALUE"""),1291.41)</f>
        <v>1291.41</v>
      </c>
      <c r="J291" s="2">
        <f>IFERROR(__xludf.DUMMYFUNCTION("""COMPUTED_VALUE"""),45715.66666666667)</f>
        <v>45715.66667</v>
      </c>
      <c r="K291" s="1">
        <f>IFERROR(__xludf.DUMMYFUNCTION("""COMPUTED_VALUE"""),1304.65)</f>
        <v>1304.65</v>
      </c>
      <c r="M291" s="2">
        <f>IFERROR(__xludf.DUMMYFUNCTION("""COMPUTED_VALUE"""),45715.66666666667)</f>
        <v>45715.66667</v>
      </c>
      <c r="N291" s="1">
        <f>IFERROR(__xludf.DUMMYFUNCTION("""COMPUTED_VALUE"""),1.2045646E7)</f>
        <v>12045646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IFERROR(__xludf.DUMMYFUNCTION("""COMPUTED_VALUE"""),1314.2)</f>
        <v>1314.2</v>
      </c>
      <c r="D292" s="2">
        <f>IFERROR(__xludf.DUMMYFUNCTION("""COMPUTED_VALUE"""),45716.66666666667)</f>
        <v>45716.66667</v>
      </c>
      <c r="E292" s="1">
        <f>IFERROR(__xludf.DUMMYFUNCTION("""COMPUTED_VALUE"""),1332.55)</f>
        <v>1332.55</v>
      </c>
      <c r="G292" s="2">
        <f>IFERROR(__xludf.DUMMYFUNCTION("""COMPUTED_VALUE"""),45716.66666666667)</f>
        <v>45716.66667</v>
      </c>
      <c r="H292" s="1">
        <f>IFERROR(__xludf.DUMMYFUNCTION("""COMPUTED_VALUE"""),1308.4)</f>
        <v>1308.4</v>
      </c>
      <c r="J292" s="2">
        <f>IFERROR(__xludf.DUMMYFUNCTION("""COMPUTED_VALUE"""),45716.66666666667)</f>
        <v>45716.66667</v>
      </c>
      <c r="K292" s="1">
        <f>IFERROR(__xludf.DUMMYFUNCTION("""COMPUTED_VALUE"""),1331.55)</f>
        <v>1331.55</v>
      </c>
      <c r="M292" s="2">
        <f>IFERROR(__xludf.DUMMYFUNCTION("""COMPUTED_VALUE"""),45716.66666666667)</f>
        <v>45716.66667</v>
      </c>
      <c r="N292" s="1">
        <f>IFERROR(__xludf.DUMMYFUNCTION("""COMPUTED_VALUE"""),1.7505723E7)</f>
        <v>17505723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IFERROR(__xludf.DUMMYFUNCTION("""COMPUTED_VALUE"""),1338.04)</f>
        <v>1338.04</v>
      </c>
      <c r="D293" s="2">
        <f>IFERROR(__xludf.DUMMYFUNCTION("""COMPUTED_VALUE"""),45719.66666666667)</f>
        <v>45719.66667</v>
      </c>
      <c r="E293" s="1">
        <f>IFERROR(__xludf.DUMMYFUNCTION("""COMPUTED_VALUE"""),1349.12)</f>
        <v>1349.12</v>
      </c>
      <c r="G293" s="2">
        <f>IFERROR(__xludf.DUMMYFUNCTION("""COMPUTED_VALUE"""),45719.66666666667)</f>
        <v>45719.66667</v>
      </c>
      <c r="H293" s="1">
        <f>IFERROR(__xludf.DUMMYFUNCTION("""COMPUTED_VALUE"""),1314.75)</f>
        <v>1314.75</v>
      </c>
      <c r="J293" s="2">
        <f>IFERROR(__xludf.DUMMYFUNCTION("""COMPUTED_VALUE"""),45719.66666666667)</f>
        <v>45719.66667</v>
      </c>
      <c r="K293" s="1">
        <f>IFERROR(__xludf.DUMMYFUNCTION("""COMPUTED_VALUE"""),1325.92)</f>
        <v>1325.92</v>
      </c>
      <c r="M293" s="2">
        <f>IFERROR(__xludf.DUMMYFUNCTION("""COMPUTED_VALUE"""),45719.66666666667)</f>
        <v>45719.66667</v>
      </c>
      <c r="N293" s="1">
        <f>IFERROR(__xludf.DUMMYFUNCTION("""COMPUTED_VALUE"""),1.3434992E7)</f>
        <v>13434992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IFERROR(__xludf.DUMMYFUNCTION("""COMPUTED_VALUE"""),1314.05)</f>
        <v>1314.05</v>
      </c>
      <c r="D294" s="2">
        <f>IFERROR(__xludf.DUMMYFUNCTION("""COMPUTED_VALUE"""),45720.66666666667)</f>
        <v>45720.66667</v>
      </c>
      <c r="E294" s="1">
        <f>IFERROR(__xludf.DUMMYFUNCTION("""COMPUTED_VALUE"""),1314.49)</f>
        <v>1314.49</v>
      </c>
      <c r="G294" s="2">
        <f>IFERROR(__xludf.DUMMYFUNCTION("""COMPUTED_VALUE"""),45720.66666666667)</f>
        <v>45720.66667</v>
      </c>
      <c r="H294" s="1">
        <f>IFERROR(__xludf.DUMMYFUNCTION("""COMPUTED_VALUE"""),1276.61)</f>
        <v>1276.61</v>
      </c>
      <c r="J294" s="2">
        <f>IFERROR(__xludf.DUMMYFUNCTION("""COMPUTED_VALUE"""),45720.66666666667)</f>
        <v>45720.66667</v>
      </c>
      <c r="K294" s="1">
        <f>IFERROR(__xludf.DUMMYFUNCTION("""COMPUTED_VALUE"""),1278.9)</f>
        <v>1278.9</v>
      </c>
      <c r="M294" s="2">
        <f>IFERROR(__xludf.DUMMYFUNCTION("""COMPUTED_VALUE"""),45720.66666666667)</f>
        <v>45720.66667</v>
      </c>
      <c r="N294" s="1">
        <f>IFERROR(__xludf.DUMMYFUNCTION("""COMPUTED_VALUE"""),1.8010051E7)</f>
        <v>18010051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IFERROR(__xludf.DUMMYFUNCTION("""COMPUTED_VALUE"""),1280.92)</f>
        <v>1280.92</v>
      </c>
      <c r="D295" s="2">
        <f>IFERROR(__xludf.DUMMYFUNCTION("""COMPUTED_VALUE"""),45721.66666666667)</f>
        <v>45721.66667</v>
      </c>
      <c r="E295" s="1">
        <f>IFERROR(__xludf.DUMMYFUNCTION("""COMPUTED_VALUE"""),1302.58)</f>
        <v>1302.58</v>
      </c>
      <c r="G295" s="2">
        <f>IFERROR(__xludf.DUMMYFUNCTION("""COMPUTED_VALUE"""),45721.66666666667)</f>
        <v>45721.66667</v>
      </c>
      <c r="H295" s="1">
        <f>IFERROR(__xludf.DUMMYFUNCTION("""COMPUTED_VALUE"""),1276.77)</f>
        <v>1276.77</v>
      </c>
      <c r="J295" s="2">
        <f>IFERROR(__xludf.DUMMYFUNCTION("""COMPUTED_VALUE"""),45721.66666666667)</f>
        <v>45721.66667</v>
      </c>
      <c r="K295" s="1">
        <f>IFERROR(__xludf.DUMMYFUNCTION("""COMPUTED_VALUE"""),1297.24)</f>
        <v>1297.24</v>
      </c>
      <c r="M295" s="2">
        <f>IFERROR(__xludf.DUMMYFUNCTION("""COMPUTED_VALUE"""),45721.66666666667)</f>
        <v>45721.66667</v>
      </c>
      <c r="N295" s="1">
        <f>IFERROR(__xludf.DUMMYFUNCTION("""COMPUTED_VALUE"""),1.3599472E7)</f>
        <v>13599472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IFERROR(__xludf.DUMMYFUNCTION("""COMPUTED_VALUE"""),1286.77)</f>
        <v>1286.77</v>
      </c>
      <c r="D296" s="2">
        <f>IFERROR(__xludf.DUMMYFUNCTION("""COMPUTED_VALUE"""),45722.66666666667)</f>
        <v>45722.66667</v>
      </c>
      <c r="E296" s="1">
        <f>IFERROR(__xludf.DUMMYFUNCTION("""COMPUTED_VALUE"""),1297.92)</f>
        <v>1297.92</v>
      </c>
      <c r="G296" s="2">
        <f>IFERROR(__xludf.DUMMYFUNCTION("""COMPUTED_VALUE"""),45722.66666666667)</f>
        <v>45722.66667</v>
      </c>
      <c r="H296" s="1">
        <f>IFERROR(__xludf.DUMMYFUNCTION("""COMPUTED_VALUE"""),1273.16)</f>
        <v>1273.16</v>
      </c>
      <c r="J296" s="2">
        <f>IFERROR(__xludf.DUMMYFUNCTION("""COMPUTED_VALUE"""),45722.66666666667)</f>
        <v>45722.66667</v>
      </c>
      <c r="K296" s="1">
        <f>IFERROR(__xludf.DUMMYFUNCTION("""COMPUTED_VALUE"""),1287.21)</f>
        <v>1287.21</v>
      </c>
      <c r="M296" s="2">
        <f>IFERROR(__xludf.DUMMYFUNCTION("""COMPUTED_VALUE"""),45722.66666666667)</f>
        <v>45722.66667</v>
      </c>
      <c r="N296" s="1">
        <f>IFERROR(__xludf.DUMMYFUNCTION("""COMPUTED_VALUE"""),1.2119253E7)</f>
        <v>12119253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IFERROR(__xludf.DUMMYFUNCTION("""COMPUTED_VALUE"""),1280.71)</f>
        <v>1280.71</v>
      </c>
      <c r="D297" s="2">
        <f>IFERROR(__xludf.DUMMYFUNCTION("""COMPUTED_VALUE"""),45723.66666666667)</f>
        <v>45723.66667</v>
      </c>
      <c r="E297" s="1">
        <f>IFERROR(__xludf.DUMMYFUNCTION("""COMPUTED_VALUE"""),1294.3)</f>
        <v>1294.3</v>
      </c>
      <c r="G297" s="2">
        <f>IFERROR(__xludf.DUMMYFUNCTION("""COMPUTED_VALUE"""),45723.66666666667)</f>
        <v>45723.66667</v>
      </c>
      <c r="H297" s="1">
        <f>IFERROR(__xludf.DUMMYFUNCTION("""COMPUTED_VALUE"""),1266.83)</f>
        <v>1266.83</v>
      </c>
      <c r="J297" s="2">
        <f>IFERROR(__xludf.DUMMYFUNCTION("""COMPUTED_VALUE"""),45723.66666666667)</f>
        <v>45723.66667</v>
      </c>
      <c r="K297" s="1">
        <f>IFERROR(__xludf.DUMMYFUNCTION("""COMPUTED_VALUE"""),1289.38)</f>
        <v>1289.38</v>
      </c>
      <c r="M297" s="2">
        <f>IFERROR(__xludf.DUMMYFUNCTION("""COMPUTED_VALUE"""),45723.66666666667)</f>
        <v>45723.66667</v>
      </c>
      <c r="N297" s="1">
        <f>IFERROR(__xludf.DUMMYFUNCTION("""COMPUTED_VALUE"""),1.2655464E7)</f>
        <v>12655464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IFERROR(__xludf.DUMMYFUNCTION("""COMPUTED_VALUE"""),1267.52)</f>
        <v>1267.52</v>
      </c>
      <c r="D298" s="2">
        <f>IFERROR(__xludf.DUMMYFUNCTION("""COMPUTED_VALUE"""),45726.66666666667)</f>
        <v>45726.66667</v>
      </c>
      <c r="E298" s="1">
        <f>IFERROR(__xludf.DUMMYFUNCTION("""COMPUTED_VALUE"""),1274.72)</f>
        <v>1274.72</v>
      </c>
      <c r="G298" s="2">
        <f>IFERROR(__xludf.DUMMYFUNCTION("""COMPUTED_VALUE"""),45726.66666666667)</f>
        <v>45726.66667</v>
      </c>
      <c r="H298" s="1">
        <f>IFERROR(__xludf.DUMMYFUNCTION("""COMPUTED_VALUE"""),1240.25)</f>
        <v>1240.25</v>
      </c>
      <c r="J298" s="2">
        <f>IFERROR(__xludf.DUMMYFUNCTION("""COMPUTED_VALUE"""),45726.66666666667)</f>
        <v>45726.66667</v>
      </c>
      <c r="K298" s="1">
        <f>IFERROR(__xludf.DUMMYFUNCTION("""COMPUTED_VALUE"""),1252.26)</f>
        <v>1252.26</v>
      </c>
      <c r="M298" s="2">
        <f>IFERROR(__xludf.DUMMYFUNCTION("""COMPUTED_VALUE"""),45726.66666666667)</f>
        <v>45726.66667</v>
      </c>
      <c r="N298" s="1">
        <f>IFERROR(__xludf.DUMMYFUNCTION("""COMPUTED_VALUE"""),1.7466321E7)</f>
        <v>17466321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IFERROR(__xludf.DUMMYFUNCTION("""COMPUTED_VALUE"""),1248.85)</f>
        <v>1248.85</v>
      </c>
      <c r="D299" s="2">
        <f>IFERROR(__xludf.DUMMYFUNCTION("""COMPUTED_VALUE"""),45727.66666666667)</f>
        <v>45727.66667</v>
      </c>
      <c r="E299" s="1">
        <f>IFERROR(__xludf.DUMMYFUNCTION("""COMPUTED_VALUE"""),1262.18)</f>
        <v>1262.18</v>
      </c>
      <c r="G299" s="2">
        <f>IFERROR(__xludf.DUMMYFUNCTION("""COMPUTED_VALUE"""),45727.66666666667)</f>
        <v>45727.66667</v>
      </c>
      <c r="H299" s="1">
        <f>IFERROR(__xludf.DUMMYFUNCTION("""COMPUTED_VALUE"""),1239.47)</f>
        <v>1239.47</v>
      </c>
      <c r="J299" s="2">
        <f>IFERROR(__xludf.DUMMYFUNCTION("""COMPUTED_VALUE"""),45727.66666666667)</f>
        <v>45727.66667</v>
      </c>
      <c r="K299" s="1">
        <f>IFERROR(__xludf.DUMMYFUNCTION("""COMPUTED_VALUE"""),1248.87)</f>
        <v>1248.87</v>
      </c>
      <c r="M299" s="2">
        <f>IFERROR(__xludf.DUMMYFUNCTION("""COMPUTED_VALUE"""),45727.66666666667)</f>
        <v>45727.66667</v>
      </c>
      <c r="N299" s="1">
        <f>IFERROR(__xludf.DUMMYFUNCTION("""COMPUTED_VALUE"""),1.5565591E7)</f>
        <v>15565591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IFERROR(__xludf.DUMMYFUNCTION("""COMPUTED_VALUE"""),1256.95)</f>
        <v>1256.95</v>
      </c>
      <c r="D300" s="2">
        <f>IFERROR(__xludf.DUMMYFUNCTION("""COMPUTED_VALUE"""),45728.66666666667)</f>
        <v>45728.66667</v>
      </c>
      <c r="E300" s="1">
        <f>IFERROR(__xludf.DUMMYFUNCTION("""COMPUTED_VALUE"""),1258.61)</f>
        <v>1258.61</v>
      </c>
      <c r="G300" s="2">
        <f>IFERROR(__xludf.DUMMYFUNCTION("""COMPUTED_VALUE"""),45728.66666666667)</f>
        <v>45728.66667</v>
      </c>
      <c r="H300" s="1">
        <f>IFERROR(__xludf.DUMMYFUNCTION("""COMPUTED_VALUE"""),1233.68)</f>
        <v>1233.68</v>
      </c>
      <c r="J300" s="2">
        <f>IFERROR(__xludf.DUMMYFUNCTION("""COMPUTED_VALUE"""),45728.66666666667)</f>
        <v>45728.66667</v>
      </c>
      <c r="K300" s="1">
        <f>IFERROR(__xludf.DUMMYFUNCTION("""COMPUTED_VALUE"""),1244.57)</f>
        <v>1244.57</v>
      </c>
      <c r="M300" s="2">
        <f>IFERROR(__xludf.DUMMYFUNCTION("""COMPUTED_VALUE"""),45728.66666666667)</f>
        <v>45728.66667</v>
      </c>
      <c r="N300" s="1">
        <f>IFERROR(__xludf.DUMMYFUNCTION("""COMPUTED_VALUE"""),1.2826129E7)</f>
        <v>12826129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IFERROR(__xludf.DUMMYFUNCTION("""COMPUTED_VALUE"""),1247.68)</f>
        <v>1247.68</v>
      </c>
      <c r="D301" s="2">
        <f>IFERROR(__xludf.DUMMYFUNCTION("""COMPUTED_VALUE"""),45729.66666666667)</f>
        <v>45729.66667</v>
      </c>
      <c r="E301" s="1">
        <f>IFERROR(__xludf.DUMMYFUNCTION("""COMPUTED_VALUE"""),1260.78)</f>
        <v>1260.78</v>
      </c>
      <c r="G301" s="2">
        <f>IFERROR(__xludf.DUMMYFUNCTION("""COMPUTED_VALUE"""),45729.66666666667)</f>
        <v>45729.66667</v>
      </c>
      <c r="H301" s="1">
        <f>IFERROR(__xludf.DUMMYFUNCTION("""COMPUTED_VALUE"""),1232.74)</f>
        <v>1232.74</v>
      </c>
      <c r="J301" s="2">
        <f>IFERROR(__xludf.DUMMYFUNCTION("""COMPUTED_VALUE"""),45729.66666666667)</f>
        <v>45729.66667</v>
      </c>
      <c r="K301" s="1">
        <f>IFERROR(__xludf.DUMMYFUNCTION("""COMPUTED_VALUE"""),1234.23)</f>
        <v>1234.23</v>
      </c>
      <c r="M301" s="2">
        <f>IFERROR(__xludf.DUMMYFUNCTION("""COMPUTED_VALUE"""),45729.66666666667)</f>
        <v>45729.66667</v>
      </c>
      <c r="N301" s="1">
        <f>IFERROR(__xludf.DUMMYFUNCTION("""COMPUTED_VALUE"""),1.21528E7)</f>
        <v>12152800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IFERROR(__xludf.DUMMYFUNCTION("""COMPUTED_VALUE"""),1242.52)</f>
        <v>1242.52</v>
      </c>
      <c r="D302" s="2">
        <f>IFERROR(__xludf.DUMMYFUNCTION("""COMPUTED_VALUE"""),45730.66666666667)</f>
        <v>45730.66667</v>
      </c>
      <c r="E302" s="1">
        <f>IFERROR(__xludf.DUMMYFUNCTION("""COMPUTED_VALUE"""),1272.45)</f>
        <v>1272.45</v>
      </c>
      <c r="G302" s="2">
        <f>IFERROR(__xludf.DUMMYFUNCTION("""COMPUTED_VALUE"""),45730.66666666667)</f>
        <v>45730.66667</v>
      </c>
      <c r="H302" s="1">
        <f>IFERROR(__xludf.DUMMYFUNCTION("""COMPUTED_VALUE"""),1240.49)</f>
        <v>1240.49</v>
      </c>
      <c r="J302" s="2">
        <f>IFERROR(__xludf.DUMMYFUNCTION("""COMPUTED_VALUE"""),45730.66666666667)</f>
        <v>45730.66667</v>
      </c>
      <c r="K302" s="1">
        <f>IFERROR(__xludf.DUMMYFUNCTION("""COMPUTED_VALUE"""),1269.97)</f>
        <v>1269.97</v>
      </c>
      <c r="M302" s="2">
        <f>IFERROR(__xludf.DUMMYFUNCTION("""COMPUTED_VALUE"""),45730.66666666667)</f>
        <v>45730.66667</v>
      </c>
      <c r="N302" s="1">
        <f>IFERROR(__xludf.DUMMYFUNCTION("""COMPUTED_VALUE"""),1.0560502E7)</f>
        <v>10560502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IFERROR(__xludf.DUMMYFUNCTION("""COMPUTED_VALUE"""),1267.93)</f>
        <v>1267.93</v>
      </c>
      <c r="D303" s="2">
        <f>IFERROR(__xludf.DUMMYFUNCTION("""COMPUTED_VALUE"""),45733.66666666667)</f>
        <v>45733.66667</v>
      </c>
      <c r="E303" s="1">
        <f>IFERROR(__xludf.DUMMYFUNCTION("""COMPUTED_VALUE"""),1297.92)</f>
        <v>1297.92</v>
      </c>
      <c r="G303" s="2">
        <f>IFERROR(__xludf.DUMMYFUNCTION("""COMPUTED_VALUE"""),45733.66666666667)</f>
        <v>45733.66667</v>
      </c>
      <c r="H303" s="1">
        <f>IFERROR(__xludf.DUMMYFUNCTION("""COMPUTED_VALUE"""),1266.6)</f>
        <v>1266.6</v>
      </c>
      <c r="J303" s="2">
        <f>IFERROR(__xludf.DUMMYFUNCTION("""COMPUTED_VALUE"""),45733.66666666667)</f>
        <v>45733.66667</v>
      </c>
      <c r="K303" s="1">
        <f>IFERROR(__xludf.DUMMYFUNCTION("""COMPUTED_VALUE"""),1292.29)</f>
        <v>1292.29</v>
      </c>
      <c r="M303" s="2">
        <f>IFERROR(__xludf.DUMMYFUNCTION("""COMPUTED_VALUE"""),45733.66666666667)</f>
        <v>45733.66667</v>
      </c>
      <c r="N303" s="1">
        <f>IFERROR(__xludf.DUMMYFUNCTION("""COMPUTED_VALUE"""),1.1522222E7)</f>
        <v>11522222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IFERROR(__xludf.DUMMYFUNCTION("""COMPUTED_VALUE"""),1293.84)</f>
        <v>1293.84</v>
      </c>
      <c r="D304" s="2">
        <f>IFERROR(__xludf.DUMMYFUNCTION("""COMPUTED_VALUE"""),45734.66666666667)</f>
        <v>45734.66667</v>
      </c>
      <c r="E304" s="1">
        <f>IFERROR(__xludf.DUMMYFUNCTION("""COMPUTED_VALUE"""),1301.21)</f>
        <v>1301.21</v>
      </c>
      <c r="G304" s="2">
        <f>IFERROR(__xludf.DUMMYFUNCTION("""COMPUTED_VALUE"""),45734.66666666667)</f>
        <v>45734.66667</v>
      </c>
      <c r="H304" s="1">
        <f>IFERROR(__xludf.DUMMYFUNCTION("""COMPUTED_VALUE"""),1281.42)</f>
        <v>1281.42</v>
      </c>
      <c r="J304" s="2">
        <f>IFERROR(__xludf.DUMMYFUNCTION("""COMPUTED_VALUE"""),45734.66666666667)</f>
        <v>45734.66667</v>
      </c>
      <c r="K304" s="1">
        <f>IFERROR(__xludf.DUMMYFUNCTION("""COMPUTED_VALUE"""),1282.45)</f>
        <v>1282.45</v>
      </c>
      <c r="M304" s="2">
        <f>IFERROR(__xludf.DUMMYFUNCTION("""COMPUTED_VALUE"""),45734.66666666667)</f>
        <v>45734.66667</v>
      </c>
      <c r="N304" s="1">
        <f>IFERROR(__xludf.DUMMYFUNCTION("""COMPUTED_VALUE"""),1.0348777E7)</f>
        <v>10348777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IFERROR(__xludf.DUMMYFUNCTION("""COMPUTED_VALUE"""),1283.04)</f>
        <v>1283.04</v>
      </c>
      <c r="D305" s="2">
        <f>IFERROR(__xludf.DUMMYFUNCTION("""COMPUTED_VALUE"""),45735.66666666667)</f>
        <v>45735.66667</v>
      </c>
      <c r="E305" s="1">
        <f>IFERROR(__xludf.DUMMYFUNCTION("""COMPUTED_VALUE"""),1302.26)</f>
        <v>1302.26</v>
      </c>
      <c r="G305" s="2">
        <f>IFERROR(__xludf.DUMMYFUNCTION("""COMPUTED_VALUE"""),45735.66666666667)</f>
        <v>45735.66667</v>
      </c>
      <c r="H305" s="1">
        <f>IFERROR(__xludf.DUMMYFUNCTION("""COMPUTED_VALUE"""),1281.79)</f>
        <v>1281.79</v>
      </c>
      <c r="J305" s="2">
        <f>IFERROR(__xludf.DUMMYFUNCTION("""COMPUTED_VALUE"""),45735.66666666667)</f>
        <v>45735.66667</v>
      </c>
      <c r="K305" s="1">
        <f>IFERROR(__xludf.DUMMYFUNCTION("""COMPUTED_VALUE"""),1296.54)</f>
        <v>1296.54</v>
      </c>
      <c r="M305" s="2">
        <f>IFERROR(__xludf.DUMMYFUNCTION("""COMPUTED_VALUE"""),45735.66666666667)</f>
        <v>45735.66667</v>
      </c>
      <c r="N305" s="1">
        <f>IFERROR(__xludf.DUMMYFUNCTION("""COMPUTED_VALUE"""),1.0992949E7)</f>
        <v>10992949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IFERROR(__xludf.DUMMYFUNCTION("""COMPUTED_VALUE"""),1287.63)</f>
        <v>1287.63</v>
      </c>
      <c r="D306" s="2">
        <f>IFERROR(__xludf.DUMMYFUNCTION("""COMPUTED_VALUE"""),45736.66666666667)</f>
        <v>45736.66667</v>
      </c>
      <c r="E306" s="1">
        <f>IFERROR(__xludf.DUMMYFUNCTION("""COMPUTED_VALUE"""),1306.28)</f>
        <v>1306.28</v>
      </c>
      <c r="G306" s="2">
        <f>IFERROR(__xludf.DUMMYFUNCTION("""COMPUTED_VALUE"""),45736.66666666667)</f>
        <v>45736.66667</v>
      </c>
      <c r="H306" s="1">
        <f>IFERROR(__xludf.DUMMYFUNCTION("""COMPUTED_VALUE"""),1286.29)</f>
        <v>1286.29</v>
      </c>
      <c r="J306" s="2">
        <f>IFERROR(__xludf.DUMMYFUNCTION("""COMPUTED_VALUE"""),45736.66666666667)</f>
        <v>45736.66667</v>
      </c>
      <c r="K306" s="1">
        <f>IFERROR(__xludf.DUMMYFUNCTION("""COMPUTED_VALUE"""),1295.25)</f>
        <v>1295.25</v>
      </c>
      <c r="M306" s="2">
        <f>IFERROR(__xludf.DUMMYFUNCTION("""COMPUTED_VALUE"""),45736.66666666667)</f>
        <v>45736.66667</v>
      </c>
      <c r="N306" s="1">
        <f>IFERROR(__xludf.DUMMYFUNCTION("""COMPUTED_VALUE"""),1.111817E7)</f>
        <v>11118170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IFERROR(__xludf.DUMMYFUNCTION("""COMPUTED_VALUE"""),1288.44)</f>
        <v>1288.44</v>
      </c>
      <c r="D307" s="2">
        <f>IFERROR(__xludf.DUMMYFUNCTION("""COMPUTED_VALUE"""),45737.66666666667)</f>
        <v>45737.66667</v>
      </c>
      <c r="E307" s="1">
        <f>IFERROR(__xludf.DUMMYFUNCTION("""COMPUTED_VALUE"""),1294.11)</f>
        <v>1294.11</v>
      </c>
      <c r="G307" s="2">
        <f>IFERROR(__xludf.DUMMYFUNCTION("""COMPUTED_VALUE"""),45737.66666666667)</f>
        <v>45737.66667</v>
      </c>
      <c r="H307" s="1">
        <f>IFERROR(__xludf.DUMMYFUNCTION("""COMPUTED_VALUE"""),1276.22)</f>
        <v>1276.22</v>
      </c>
      <c r="J307" s="2">
        <f>IFERROR(__xludf.DUMMYFUNCTION("""COMPUTED_VALUE"""),45737.66666666667)</f>
        <v>45737.66667</v>
      </c>
      <c r="K307" s="1">
        <f>IFERROR(__xludf.DUMMYFUNCTION("""COMPUTED_VALUE"""),1287.44)</f>
        <v>1287.44</v>
      </c>
      <c r="M307" s="2">
        <f>IFERROR(__xludf.DUMMYFUNCTION("""COMPUTED_VALUE"""),45737.66666666667)</f>
        <v>45737.66667</v>
      </c>
      <c r="N307" s="1">
        <f>IFERROR(__xludf.DUMMYFUNCTION("""COMPUTED_VALUE"""),4.2829283E7)</f>
        <v>42829283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IFERROR(__xludf.DUMMYFUNCTION("""COMPUTED_VALUE"""),1296.14)</f>
        <v>1296.14</v>
      </c>
      <c r="D308" s="2">
        <f>IFERROR(__xludf.DUMMYFUNCTION("""COMPUTED_VALUE"""),45740.66666666667)</f>
        <v>45740.66667</v>
      </c>
      <c r="E308" s="1">
        <f>IFERROR(__xludf.DUMMYFUNCTION("""COMPUTED_VALUE"""),1316.88)</f>
        <v>1316.88</v>
      </c>
      <c r="G308" s="2">
        <f>IFERROR(__xludf.DUMMYFUNCTION("""COMPUTED_VALUE"""),45740.66666666667)</f>
        <v>45740.66667</v>
      </c>
      <c r="H308" s="1">
        <f>IFERROR(__xludf.DUMMYFUNCTION("""COMPUTED_VALUE"""),1295.25)</f>
        <v>1295.25</v>
      </c>
      <c r="J308" s="2">
        <f>IFERROR(__xludf.DUMMYFUNCTION("""COMPUTED_VALUE"""),45740.66666666667)</f>
        <v>45740.66667</v>
      </c>
      <c r="K308" s="1">
        <f>IFERROR(__xludf.DUMMYFUNCTION("""COMPUTED_VALUE"""),1315.36)</f>
        <v>1315.36</v>
      </c>
      <c r="M308" s="2">
        <f>IFERROR(__xludf.DUMMYFUNCTION("""COMPUTED_VALUE"""),45740.66666666667)</f>
        <v>45740.66667</v>
      </c>
      <c r="N308" s="1">
        <f>IFERROR(__xludf.DUMMYFUNCTION("""COMPUTED_VALUE"""),1.3084008E7)</f>
        <v>13084008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IFERROR(__xludf.DUMMYFUNCTION("""COMPUTED_VALUE"""),1318.11)</f>
        <v>1318.11</v>
      </c>
      <c r="D309" s="2">
        <f>IFERROR(__xludf.DUMMYFUNCTION("""COMPUTED_VALUE"""),45741.66666666667)</f>
        <v>45741.66667</v>
      </c>
      <c r="E309" s="1">
        <f>IFERROR(__xludf.DUMMYFUNCTION("""COMPUTED_VALUE"""),1329.41)</f>
        <v>1329.41</v>
      </c>
      <c r="G309" s="2">
        <f>IFERROR(__xludf.DUMMYFUNCTION("""COMPUTED_VALUE"""),45741.66666666667)</f>
        <v>45741.66667</v>
      </c>
      <c r="H309" s="1">
        <f>IFERROR(__xludf.DUMMYFUNCTION("""COMPUTED_VALUE"""),1308.69)</f>
        <v>1308.69</v>
      </c>
      <c r="J309" s="2">
        <f>IFERROR(__xludf.DUMMYFUNCTION("""COMPUTED_VALUE"""),45741.66666666667)</f>
        <v>45741.66667</v>
      </c>
      <c r="K309" s="1">
        <f>IFERROR(__xludf.DUMMYFUNCTION("""COMPUTED_VALUE"""),1316.94)</f>
        <v>1316.94</v>
      </c>
      <c r="M309" s="2">
        <f>IFERROR(__xludf.DUMMYFUNCTION("""COMPUTED_VALUE"""),45741.66666666667)</f>
        <v>45741.66667</v>
      </c>
      <c r="N309" s="1">
        <f>IFERROR(__xludf.DUMMYFUNCTION("""COMPUTED_VALUE"""),1.2774629E7)</f>
        <v>12774629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IFERROR(__xludf.DUMMYFUNCTION("""COMPUTED_VALUE"""),1323.53)</f>
        <v>1323.53</v>
      </c>
      <c r="D310" s="2">
        <f>IFERROR(__xludf.DUMMYFUNCTION("""COMPUTED_VALUE"""),45742.66666666667)</f>
        <v>45742.66667</v>
      </c>
      <c r="E310" s="1">
        <f>IFERROR(__xludf.DUMMYFUNCTION("""COMPUTED_VALUE"""),1337.31)</f>
        <v>1337.31</v>
      </c>
      <c r="G310" s="2">
        <f>IFERROR(__xludf.DUMMYFUNCTION("""COMPUTED_VALUE"""),45742.66666666667)</f>
        <v>45742.66667</v>
      </c>
      <c r="H310" s="1">
        <f>IFERROR(__xludf.DUMMYFUNCTION("""COMPUTED_VALUE"""),1316.34)</f>
        <v>1316.34</v>
      </c>
      <c r="J310" s="2">
        <f>IFERROR(__xludf.DUMMYFUNCTION("""COMPUTED_VALUE"""),45742.66666666667)</f>
        <v>45742.66667</v>
      </c>
      <c r="K310" s="1">
        <f>IFERROR(__xludf.DUMMYFUNCTION("""COMPUTED_VALUE"""),1321.95)</f>
        <v>1321.95</v>
      </c>
      <c r="M310" s="2">
        <f>IFERROR(__xludf.DUMMYFUNCTION("""COMPUTED_VALUE"""),45742.66666666667)</f>
        <v>45742.66667</v>
      </c>
      <c r="N310" s="1">
        <f>IFERROR(__xludf.DUMMYFUNCTION("""COMPUTED_VALUE"""),1.1626427E7)</f>
        <v>11626427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IFERROR(__xludf.DUMMYFUNCTION("""COMPUTED_VALUE"""),1323.25)</f>
        <v>1323.25</v>
      </c>
      <c r="D311" s="2">
        <f>IFERROR(__xludf.DUMMYFUNCTION("""COMPUTED_VALUE"""),45743.66666666667)</f>
        <v>45743.66667</v>
      </c>
      <c r="E311" s="1">
        <f>IFERROR(__xludf.DUMMYFUNCTION("""COMPUTED_VALUE"""),1324.72)</f>
        <v>1324.72</v>
      </c>
      <c r="G311" s="2">
        <f>IFERROR(__xludf.DUMMYFUNCTION("""COMPUTED_VALUE"""),45743.66666666667)</f>
        <v>45743.66667</v>
      </c>
      <c r="H311" s="1">
        <f>IFERROR(__xludf.DUMMYFUNCTION("""COMPUTED_VALUE"""),1310.57)</f>
        <v>1310.57</v>
      </c>
      <c r="J311" s="2">
        <f>IFERROR(__xludf.DUMMYFUNCTION("""COMPUTED_VALUE"""),45743.66666666667)</f>
        <v>45743.66667</v>
      </c>
      <c r="K311" s="1">
        <f>IFERROR(__xludf.DUMMYFUNCTION("""COMPUTED_VALUE"""),1315.6)</f>
        <v>1315.6</v>
      </c>
      <c r="M311" s="2">
        <f>IFERROR(__xludf.DUMMYFUNCTION("""COMPUTED_VALUE"""),45743.66666666667)</f>
        <v>45743.66667</v>
      </c>
      <c r="N311" s="1">
        <f>IFERROR(__xludf.DUMMYFUNCTION("""COMPUTED_VALUE"""),1.084514E7)</f>
        <v>10845140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IFERROR(__xludf.DUMMYFUNCTION("""COMPUTED_VALUE"""),1312.67)</f>
        <v>1312.67</v>
      </c>
      <c r="D312" s="2">
        <f>IFERROR(__xludf.DUMMYFUNCTION("""COMPUTED_VALUE"""),45744.66666666667)</f>
        <v>45744.66667</v>
      </c>
      <c r="E312" s="1">
        <f>IFERROR(__xludf.DUMMYFUNCTION("""COMPUTED_VALUE"""),1317.25)</f>
        <v>1317.25</v>
      </c>
      <c r="G312" s="2">
        <f>IFERROR(__xludf.DUMMYFUNCTION("""COMPUTED_VALUE"""),45744.66666666667)</f>
        <v>45744.66667</v>
      </c>
      <c r="H312" s="1">
        <f>IFERROR(__xludf.DUMMYFUNCTION("""COMPUTED_VALUE"""),1270.08)</f>
        <v>1270.08</v>
      </c>
      <c r="J312" s="2">
        <f>IFERROR(__xludf.DUMMYFUNCTION("""COMPUTED_VALUE"""),45744.66666666667)</f>
        <v>45744.66667</v>
      </c>
      <c r="K312" s="1">
        <f>IFERROR(__xludf.DUMMYFUNCTION("""COMPUTED_VALUE"""),1279.66)</f>
        <v>1279.66</v>
      </c>
      <c r="M312" s="2">
        <f>IFERROR(__xludf.DUMMYFUNCTION("""COMPUTED_VALUE"""),45744.66666666667)</f>
        <v>45744.66667</v>
      </c>
      <c r="N312" s="1">
        <f>IFERROR(__xludf.DUMMYFUNCTION("""COMPUTED_VALUE"""),1.588154E7)</f>
        <v>15881540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IFERROR(__xludf.DUMMYFUNCTION("""COMPUTED_VALUE"""),1270.35)</f>
        <v>1270.35</v>
      </c>
      <c r="D313" s="2">
        <f>IFERROR(__xludf.DUMMYFUNCTION("""COMPUTED_VALUE"""),45747.66666666667)</f>
        <v>45747.66667</v>
      </c>
      <c r="E313" s="1">
        <f>IFERROR(__xludf.DUMMYFUNCTION("""COMPUTED_VALUE"""),1304.15)</f>
        <v>1304.15</v>
      </c>
      <c r="G313" s="2">
        <f>IFERROR(__xludf.DUMMYFUNCTION("""COMPUTED_VALUE"""),45747.66666666667)</f>
        <v>45747.66667</v>
      </c>
      <c r="H313" s="1">
        <f>IFERROR(__xludf.DUMMYFUNCTION("""COMPUTED_VALUE"""),1270.35)</f>
        <v>1270.35</v>
      </c>
      <c r="J313" s="2">
        <f>IFERROR(__xludf.DUMMYFUNCTION("""COMPUTED_VALUE"""),45747.66666666667)</f>
        <v>45747.66667</v>
      </c>
      <c r="K313" s="1">
        <f>IFERROR(__xludf.DUMMYFUNCTION("""COMPUTED_VALUE"""),1296.86)</f>
        <v>1296.86</v>
      </c>
      <c r="M313" s="2">
        <f>IFERROR(__xludf.DUMMYFUNCTION("""COMPUTED_VALUE"""),45747.66666666667)</f>
        <v>45747.66667</v>
      </c>
      <c r="N313" s="1">
        <f>IFERROR(__xludf.DUMMYFUNCTION("""COMPUTED_VALUE"""),1.6092718E7)</f>
        <v>16092718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IFERROR(__xludf.DUMMYFUNCTION("""COMPUTED_VALUE"""),1293.65)</f>
        <v>1293.65</v>
      </c>
      <c r="D314" s="2">
        <f>IFERROR(__xludf.DUMMYFUNCTION("""COMPUTED_VALUE"""),45748.66666666667)</f>
        <v>45748.66667</v>
      </c>
      <c r="E314" s="1">
        <f>IFERROR(__xludf.DUMMYFUNCTION("""COMPUTED_VALUE"""),1312.35)</f>
        <v>1312.35</v>
      </c>
      <c r="G314" s="2">
        <f>IFERROR(__xludf.DUMMYFUNCTION("""COMPUTED_VALUE"""),45748.66666666667)</f>
        <v>45748.66667</v>
      </c>
      <c r="H314" s="1">
        <f>IFERROR(__xludf.DUMMYFUNCTION("""COMPUTED_VALUE"""),1287.83)</f>
        <v>1287.83</v>
      </c>
      <c r="J314" s="2">
        <f>IFERROR(__xludf.DUMMYFUNCTION("""COMPUTED_VALUE"""),45748.66666666667)</f>
        <v>45748.66667</v>
      </c>
      <c r="K314" s="1">
        <f>IFERROR(__xludf.DUMMYFUNCTION("""COMPUTED_VALUE"""),1307.06)</f>
        <v>1307.06</v>
      </c>
      <c r="M314" s="2">
        <f>IFERROR(__xludf.DUMMYFUNCTION("""COMPUTED_VALUE"""),45748.66666666667)</f>
        <v>45748.66667</v>
      </c>
      <c r="N314" s="1">
        <f>IFERROR(__xludf.DUMMYFUNCTION("""COMPUTED_VALUE"""),1.305636E7)</f>
        <v>13056360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IFERROR(__xludf.DUMMYFUNCTION("""COMPUTED_VALUE"""),1296.43)</f>
        <v>1296.43</v>
      </c>
      <c r="D315" s="2">
        <f>IFERROR(__xludf.DUMMYFUNCTION("""COMPUTED_VALUE"""),45749.66666666667)</f>
        <v>45749.66667</v>
      </c>
      <c r="E315" s="1">
        <f>IFERROR(__xludf.DUMMYFUNCTION("""COMPUTED_VALUE"""),1322.36)</f>
        <v>1322.36</v>
      </c>
      <c r="G315" s="2">
        <f>IFERROR(__xludf.DUMMYFUNCTION("""COMPUTED_VALUE"""),45749.66666666667)</f>
        <v>45749.66667</v>
      </c>
      <c r="H315" s="1">
        <f>IFERROR(__xludf.DUMMYFUNCTION("""COMPUTED_VALUE"""),1293.74)</f>
        <v>1293.74</v>
      </c>
      <c r="J315" s="2">
        <f>IFERROR(__xludf.DUMMYFUNCTION("""COMPUTED_VALUE"""),45749.66666666667)</f>
        <v>45749.66667</v>
      </c>
      <c r="K315" s="1">
        <f>IFERROR(__xludf.DUMMYFUNCTION("""COMPUTED_VALUE"""),1318.69)</f>
        <v>1318.69</v>
      </c>
      <c r="M315" s="2">
        <f>IFERROR(__xludf.DUMMYFUNCTION("""COMPUTED_VALUE"""),45749.66666666667)</f>
        <v>45749.66667</v>
      </c>
      <c r="N315" s="1">
        <f>IFERROR(__xludf.DUMMYFUNCTION("""COMPUTED_VALUE"""),1.1834697E7)</f>
        <v>11834697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IFERROR(__xludf.DUMMYFUNCTION("""COMPUTED_VALUE"""),1265.29)</f>
        <v>1265.29</v>
      </c>
      <c r="D316" s="2">
        <f>IFERROR(__xludf.DUMMYFUNCTION("""COMPUTED_VALUE"""),45750.66666666667)</f>
        <v>45750.66667</v>
      </c>
      <c r="E316" s="1">
        <f>IFERROR(__xludf.DUMMYFUNCTION("""COMPUTED_VALUE"""),1283.33)</f>
        <v>1283.33</v>
      </c>
      <c r="G316" s="2">
        <f>IFERROR(__xludf.DUMMYFUNCTION("""COMPUTED_VALUE"""),45750.66666666667)</f>
        <v>45750.66667</v>
      </c>
      <c r="H316" s="1">
        <f>IFERROR(__xludf.DUMMYFUNCTION("""COMPUTED_VALUE"""),1247.88)</f>
        <v>1247.88</v>
      </c>
      <c r="J316" s="2">
        <f>IFERROR(__xludf.DUMMYFUNCTION("""COMPUTED_VALUE"""),45750.66666666667)</f>
        <v>45750.66667</v>
      </c>
      <c r="K316" s="1">
        <f>IFERROR(__xludf.DUMMYFUNCTION("""COMPUTED_VALUE"""),1249.86)</f>
        <v>1249.86</v>
      </c>
      <c r="M316" s="2">
        <f>IFERROR(__xludf.DUMMYFUNCTION("""COMPUTED_VALUE"""),45750.66666666667)</f>
        <v>45750.66667</v>
      </c>
      <c r="N316" s="1">
        <f>IFERROR(__xludf.DUMMYFUNCTION("""COMPUTED_VALUE"""),2.2160258E7)</f>
        <v>22160258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IFERROR(__xludf.DUMMYFUNCTION("""COMPUTED_VALUE"""),1207.95)</f>
        <v>1207.95</v>
      </c>
      <c r="D317" s="2">
        <f>IFERROR(__xludf.DUMMYFUNCTION("""COMPUTED_VALUE"""),45751.66666666667)</f>
        <v>45751.66667</v>
      </c>
      <c r="E317" s="1">
        <f>IFERROR(__xludf.DUMMYFUNCTION("""COMPUTED_VALUE"""),1211.74)</f>
        <v>1211.74</v>
      </c>
      <c r="G317" s="2">
        <f>IFERROR(__xludf.DUMMYFUNCTION("""COMPUTED_VALUE"""),45751.66666666667)</f>
        <v>45751.66667</v>
      </c>
      <c r="H317" s="1">
        <f>IFERROR(__xludf.DUMMYFUNCTION("""COMPUTED_VALUE"""),1129.97)</f>
        <v>1129.97</v>
      </c>
      <c r="J317" s="2">
        <f>IFERROR(__xludf.DUMMYFUNCTION("""COMPUTED_VALUE"""),45751.66666666667)</f>
        <v>45751.66667</v>
      </c>
      <c r="K317" s="1">
        <f>IFERROR(__xludf.DUMMYFUNCTION("""COMPUTED_VALUE"""),1141.01)</f>
        <v>1141.01</v>
      </c>
      <c r="M317" s="2">
        <f>IFERROR(__xludf.DUMMYFUNCTION("""COMPUTED_VALUE"""),45751.66666666667)</f>
        <v>45751.66667</v>
      </c>
      <c r="N317" s="1">
        <f>IFERROR(__xludf.DUMMYFUNCTION("""COMPUTED_VALUE"""),2.6757711E7)</f>
        <v>26757711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IFERROR(__xludf.DUMMYFUNCTION("""COMPUTED_VALUE"""),1110.09)</f>
        <v>1110.09</v>
      </c>
      <c r="D318" s="2">
        <f>IFERROR(__xludf.DUMMYFUNCTION("""COMPUTED_VALUE"""),45754.66666666667)</f>
        <v>45754.66667</v>
      </c>
      <c r="E318" s="1">
        <f>IFERROR(__xludf.DUMMYFUNCTION("""COMPUTED_VALUE"""),1166.57)</f>
        <v>1166.57</v>
      </c>
      <c r="G318" s="2">
        <f>IFERROR(__xludf.DUMMYFUNCTION("""COMPUTED_VALUE"""),45754.66666666667)</f>
        <v>45754.66667</v>
      </c>
      <c r="H318" s="1">
        <f>IFERROR(__xludf.DUMMYFUNCTION("""COMPUTED_VALUE"""),1077.94)</f>
        <v>1077.94</v>
      </c>
      <c r="J318" s="2">
        <f>IFERROR(__xludf.DUMMYFUNCTION("""COMPUTED_VALUE"""),45754.66666666667)</f>
        <v>45754.66667</v>
      </c>
      <c r="K318" s="1">
        <f>IFERROR(__xludf.DUMMYFUNCTION("""COMPUTED_VALUE"""),1129.55)</f>
        <v>1129.55</v>
      </c>
      <c r="M318" s="2">
        <f>IFERROR(__xludf.DUMMYFUNCTION("""COMPUTED_VALUE"""),45754.66666666667)</f>
        <v>45754.66667</v>
      </c>
      <c r="N318" s="1">
        <f>IFERROR(__xludf.DUMMYFUNCTION("""COMPUTED_VALUE"""),2.7980565E7)</f>
        <v>27980565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IFERROR(__xludf.DUMMYFUNCTION("""COMPUTED_VALUE"""),1176.17)</f>
        <v>1176.17</v>
      </c>
      <c r="D319" s="2">
        <f>IFERROR(__xludf.DUMMYFUNCTION("""COMPUTED_VALUE"""),45755.66666666667)</f>
        <v>45755.66667</v>
      </c>
      <c r="E319" s="1">
        <f>IFERROR(__xludf.DUMMYFUNCTION("""COMPUTED_VALUE"""),1186.69)</f>
        <v>1186.69</v>
      </c>
      <c r="G319" s="2">
        <f>IFERROR(__xludf.DUMMYFUNCTION("""COMPUTED_VALUE"""),45755.66666666667)</f>
        <v>45755.66667</v>
      </c>
      <c r="H319" s="1">
        <f>IFERROR(__xludf.DUMMYFUNCTION("""COMPUTED_VALUE"""),1101.14)</f>
        <v>1101.14</v>
      </c>
      <c r="J319" s="2">
        <f>IFERROR(__xludf.DUMMYFUNCTION("""COMPUTED_VALUE"""),45755.66666666667)</f>
        <v>45755.66667</v>
      </c>
      <c r="K319" s="1">
        <f>IFERROR(__xludf.DUMMYFUNCTION("""COMPUTED_VALUE"""),1118.85)</f>
        <v>1118.85</v>
      </c>
      <c r="M319" s="2">
        <f>IFERROR(__xludf.DUMMYFUNCTION("""COMPUTED_VALUE"""),45755.66666666667)</f>
        <v>45755.66667</v>
      </c>
      <c r="N319" s="1">
        <f>IFERROR(__xludf.DUMMYFUNCTION("""COMPUTED_VALUE"""),2.0192422E7)</f>
        <v>20192422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IFERROR(__xludf.DUMMYFUNCTION("""COMPUTED_VALUE"""),1103.75)</f>
        <v>1103.75</v>
      </c>
      <c r="D320" s="2">
        <f>IFERROR(__xludf.DUMMYFUNCTION("""COMPUTED_VALUE"""),45756.66666666667)</f>
        <v>45756.66667</v>
      </c>
      <c r="E320" s="1">
        <f>IFERROR(__xludf.DUMMYFUNCTION("""COMPUTED_VALUE"""),1222.82)</f>
        <v>1222.82</v>
      </c>
      <c r="G320" s="2">
        <f>IFERROR(__xludf.DUMMYFUNCTION("""COMPUTED_VALUE"""),45756.66666666667)</f>
        <v>45756.66667</v>
      </c>
      <c r="H320" s="1">
        <f>IFERROR(__xludf.DUMMYFUNCTION("""COMPUTED_VALUE"""),1098.79)</f>
        <v>1098.79</v>
      </c>
      <c r="J320" s="2">
        <f>IFERROR(__xludf.DUMMYFUNCTION("""COMPUTED_VALUE"""),45756.66666666667)</f>
        <v>45756.66667</v>
      </c>
      <c r="K320" s="1">
        <f>IFERROR(__xludf.DUMMYFUNCTION("""COMPUTED_VALUE"""),1213.61)</f>
        <v>1213.61</v>
      </c>
      <c r="M320" s="2">
        <f>IFERROR(__xludf.DUMMYFUNCTION("""COMPUTED_VALUE"""),45756.66666666667)</f>
        <v>45756.66667</v>
      </c>
      <c r="N320" s="1">
        <f>IFERROR(__xludf.DUMMYFUNCTION("""COMPUTED_VALUE"""),2.8220329E7)</f>
        <v>28220329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IFERROR(__xludf.DUMMYFUNCTION("""COMPUTED_VALUE"""),1182.66)</f>
        <v>1182.66</v>
      </c>
      <c r="D321" s="2">
        <f>IFERROR(__xludf.DUMMYFUNCTION("""COMPUTED_VALUE"""),45757.66666666667)</f>
        <v>45757.66667</v>
      </c>
      <c r="E321" s="1">
        <f>IFERROR(__xludf.DUMMYFUNCTION("""COMPUTED_VALUE"""),1192.25)</f>
        <v>1192.25</v>
      </c>
      <c r="G321" s="2">
        <f>IFERROR(__xludf.DUMMYFUNCTION("""COMPUTED_VALUE"""),45757.66666666667)</f>
        <v>45757.66667</v>
      </c>
      <c r="H321" s="1">
        <f>IFERROR(__xludf.DUMMYFUNCTION("""COMPUTED_VALUE"""),1137.86)</f>
        <v>1137.86</v>
      </c>
      <c r="J321" s="2">
        <f>IFERROR(__xludf.DUMMYFUNCTION("""COMPUTED_VALUE"""),45757.66666666667)</f>
        <v>45757.66667</v>
      </c>
      <c r="K321" s="1">
        <f>IFERROR(__xludf.DUMMYFUNCTION("""COMPUTED_VALUE"""),1163.89)</f>
        <v>1163.89</v>
      </c>
      <c r="M321" s="2">
        <f>IFERROR(__xludf.DUMMYFUNCTION("""COMPUTED_VALUE"""),45757.66666666667)</f>
        <v>45757.66667</v>
      </c>
      <c r="N321" s="1">
        <f>IFERROR(__xludf.DUMMYFUNCTION("""COMPUTED_VALUE"""),1.9052163E7)</f>
        <v>19052163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IFERROR(__xludf.DUMMYFUNCTION("""COMPUTED_VALUE"""),1158.44)</f>
        <v>1158.44</v>
      </c>
      <c r="D322" s="2">
        <f>IFERROR(__xludf.DUMMYFUNCTION("""COMPUTED_VALUE"""),45758.66666666667)</f>
        <v>45758.66667</v>
      </c>
      <c r="E322" s="1">
        <f>IFERROR(__xludf.DUMMYFUNCTION("""COMPUTED_VALUE"""),1180.12)</f>
        <v>1180.12</v>
      </c>
      <c r="G322" s="2">
        <f>IFERROR(__xludf.DUMMYFUNCTION("""COMPUTED_VALUE"""),45758.66666666667)</f>
        <v>45758.66667</v>
      </c>
      <c r="H322" s="1">
        <f>IFERROR(__xludf.DUMMYFUNCTION("""COMPUTED_VALUE"""),1139.97)</f>
        <v>1139.97</v>
      </c>
      <c r="J322" s="2">
        <f>IFERROR(__xludf.DUMMYFUNCTION("""COMPUTED_VALUE"""),45758.66666666667)</f>
        <v>45758.66667</v>
      </c>
      <c r="K322" s="1">
        <f>IFERROR(__xludf.DUMMYFUNCTION("""COMPUTED_VALUE"""),1175.99)</f>
        <v>1175.99</v>
      </c>
      <c r="M322" s="2">
        <f>IFERROR(__xludf.DUMMYFUNCTION("""COMPUTED_VALUE"""),45758.66666666667)</f>
        <v>45758.66667</v>
      </c>
      <c r="N322" s="1">
        <f>IFERROR(__xludf.DUMMYFUNCTION("""COMPUTED_VALUE"""),1.6987413E7)</f>
        <v>16987413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IFERROR(__xludf.DUMMYFUNCTION("""COMPUTED_VALUE"""),1196.91)</f>
        <v>1196.91</v>
      </c>
      <c r="D323" s="2">
        <f>IFERROR(__xludf.DUMMYFUNCTION("""COMPUTED_VALUE"""),45761.66666666667)</f>
        <v>45761.66667</v>
      </c>
      <c r="E323" s="1">
        <f>IFERROR(__xludf.DUMMYFUNCTION("""COMPUTED_VALUE"""),1213.09)</f>
        <v>1213.09</v>
      </c>
      <c r="G323" s="2">
        <f>IFERROR(__xludf.DUMMYFUNCTION("""COMPUTED_VALUE"""),45761.66666666667)</f>
        <v>45761.66667</v>
      </c>
      <c r="H323" s="1">
        <f>IFERROR(__xludf.DUMMYFUNCTION("""COMPUTED_VALUE"""),1188.74)</f>
        <v>1188.74</v>
      </c>
      <c r="J323" s="2">
        <f>IFERROR(__xludf.DUMMYFUNCTION("""COMPUTED_VALUE"""),45761.66666666667)</f>
        <v>45761.66667</v>
      </c>
      <c r="K323" s="1">
        <f>IFERROR(__xludf.DUMMYFUNCTION("""COMPUTED_VALUE"""),1198.99)</f>
        <v>1198.99</v>
      </c>
      <c r="M323" s="2">
        <f>IFERROR(__xludf.DUMMYFUNCTION("""COMPUTED_VALUE"""),45761.66666666667)</f>
        <v>45761.66667</v>
      </c>
      <c r="N323" s="1">
        <f>IFERROR(__xludf.DUMMYFUNCTION("""COMPUTED_VALUE"""),1.4315113E7)</f>
        <v>14315113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IFERROR(__xludf.DUMMYFUNCTION("""COMPUTED_VALUE"""),1198.09)</f>
        <v>1198.09</v>
      </c>
      <c r="D324" s="2">
        <f>IFERROR(__xludf.DUMMYFUNCTION("""COMPUTED_VALUE"""),45762.66666666667)</f>
        <v>45762.66667</v>
      </c>
      <c r="E324" s="1">
        <f>IFERROR(__xludf.DUMMYFUNCTION("""COMPUTED_VALUE"""),1212.71)</f>
        <v>1212.71</v>
      </c>
      <c r="G324" s="2">
        <f>IFERROR(__xludf.DUMMYFUNCTION("""COMPUTED_VALUE"""),45762.66666666667)</f>
        <v>45762.66667</v>
      </c>
      <c r="H324" s="1">
        <f>IFERROR(__xludf.DUMMYFUNCTION("""COMPUTED_VALUE"""),1194.27)</f>
        <v>1194.27</v>
      </c>
      <c r="J324" s="2">
        <f>IFERROR(__xludf.DUMMYFUNCTION("""COMPUTED_VALUE"""),45762.66666666667)</f>
        <v>45762.66667</v>
      </c>
      <c r="K324" s="1">
        <f>IFERROR(__xludf.DUMMYFUNCTION("""COMPUTED_VALUE"""),1194.93)</f>
        <v>1194.93</v>
      </c>
      <c r="M324" s="2">
        <f>IFERROR(__xludf.DUMMYFUNCTION("""COMPUTED_VALUE"""),45762.66666666667)</f>
        <v>45762.66667</v>
      </c>
      <c r="N324" s="1">
        <f>IFERROR(__xludf.DUMMYFUNCTION("""COMPUTED_VALUE"""),1.2403587E7)</f>
        <v>12403587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IFERROR(__xludf.DUMMYFUNCTION("""COMPUTED_VALUE"""),1192.49)</f>
        <v>1192.49</v>
      </c>
      <c r="D325" s="2">
        <f>IFERROR(__xludf.DUMMYFUNCTION("""COMPUTED_VALUE"""),45763.66666666667)</f>
        <v>45763.66667</v>
      </c>
      <c r="E325" s="1">
        <f>IFERROR(__xludf.DUMMYFUNCTION("""COMPUTED_VALUE"""),1201.42)</f>
        <v>1201.42</v>
      </c>
      <c r="G325" s="2">
        <f>IFERROR(__xludf.DUMMYFUNCTION("""COMPUTED_VALUE"""),45763.66666666667)</f>
        <v>45763.66667</v>
      </c>
      <c r="H325" s="1">
        <f>IFERROR(__xludf.DUMMYFUNCTION("""COMPUTED_VALUE"""),1172.57)</f>
        <v>1172.57</v>
      </c>
      <c r="J325" s="2">
        <f>IFERROR(__xludf.DUMMYFUNCTION("""COMPUTED_VALUE"""),45763.66666666667)</f>
        <v>45763.66667</v>
      </c>
      <c r="K325" s="1">
        <f>IFERROR(__xludf.DUMMYFUNCTION("""COMPUTED_VALUE"""),1179.74)</f>
        <v>1179.74</v>
      </c>
      <c r="M325" s="2">
        <f>IFERROR(__xludf.DUMMYFUNCTION("""COMPUTED_VALUE"""),45763.66666666667)</f>
        <v>45763.66667</v>
      </c>
      <c r="N325" s="1">
        <f>IFERROR(__xludf.DUMMYFUNCTION("""COMPUTED_VALUE"""),1.5175592E7)</f>
        <v>15175592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IFERROR(__xludf.DUMMYFUNCTION("""COMPUTED_VALUE"""),1186.1)</f>
        <v>1186.1</v>
      </c>
      <c r="D326" s="2">
        <f>IFERROR(__xludf.DUMMYFUNCTION("""COMPUTED_VALUE"""),45764.66666666667)</f>
        <v>45764.66667</v>
      </c>
      <c r="E326" s="1">
        <f>IFERROR(__xludf.DUMMYFUNCTION("""COMPUTED_VALUE"""),1202.32)</f>
        <v>1202.32</v>
      </c>
      <c r="G326" s="2">
        <f>IFERROR(__xludf.DUMMYFUNCTION("""COMPUTED_VALUE"""),45764.66666666667)</f>
        <v>45764.66667</v>
      </c>
      <c r="H326" s="1">
        <f>IFERROR(__xludf.DUMMYFUNCTION("""COMPUTED_VALUE"""),1181.79)</f>
        <v>1181.79</v>
      </c>
      <c r="J326" s="2">
        <f>IFERROR(__xludf.DUMMYFUNCTION("""COMPUTED_VALUE"""),45764.66666666667)</f>
        <v>45764.66667</v>
      </c>
      <c r="K326" s="1">
        <f>IFERROR(__xludf.DUMMYFUNCTION("""COMPUTED_VALUE"""),1186.31)</f>
        <v>1186.31</v>
      </c>
      <c r="M326" s="2">
        <f>IFERROR(__xludf.DUMMYFUNCTION("""COMPUTED_VALUE"""),45764.66666666667)</f>
        <v>45764.66667</v>
      </c>
      <c r="N326" s="1">
        <f>IFERROR(__xludf.DUMMYFUNCTION("""COMPUTED_VALUE"""),1.1712693E7)</f>
        <v>11712693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IFERROR(__xludf.DUMMYFUNCTION("""COMPUTED_VALUE"""),1177.78)</f>
        <v>1177.78</v>
      </c>
      <c r="D327" s="2">
        <f>IFERROR(__xludf.DUMMYFUNCTION("""COMPUTED_VALUE"""),45768.66666666667)</f>
        <v>45768.66667</v>
      </c>
      <c r="E327" s="1">
        <f>IFERROR(__xludf.DUMMYFUNCTION("""COMPUTED_VALUE"""),1181.55)</f>
        <v>1181.55</v>
      </c>
      <c r="G327" s="2">
        <f>IFERROR(__xludf.DUMMYFUNCTION("""COMPUTED_VALUE"""),45768.66666666667)</f>
        <v>45768.66667</v>
      </c>
      <c r="H327" s="1">
        <f>IFERROR(__xludf.DUMMYFUNCTION("""COMPUTED_VALUE"""),1142.61)</f>
        <v>1142.61</v>
      </c>
      <c r="J327" s="2">
        <f>IFERROR(__xludf.DUMMYFUNCTION("""COMPUTED_VALUE"""),45768.66666666667)</f>
        <v>45768.66667</v>
      </c>
      <c r="K327" s="1">
        <f>IFERROR(__xludf.DUMMYFUNCTION("""COMPUTED_VALUE"""),1154.81)</f>
        <v>1154.81</v>
      </c>
      <c r="M327" s="2">
        <f>IFERROR(__xludf.DUMMYFUNCTION("""COMPUTED_VALUE"""),45768.66666666667)</f>
        <v>45768.66667</v>
      </c>
      <c r="N327" s="1">
        <f>IFERROR(__xludf.DUMMYFUNCTION("""COMPUTED_VALUE"""),1.3996509E7)</f>
        <v>13996509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IFERROR(__xludf.DUMMYFUNCTION("""COMPUTED_VALUE"""),1176.71)</f>
        <v>1176.71</v>
      </c>
      <c r="D328" s="2">
        <f>IFERROR(__xludf.DUMMYFUNCTION("""COMPUTED_VALUE"""),45769.66666666667)</f>
        <v>45769.66667</v>
      </c>
      <c r="E328" s="1">
        <f>IFERROR(__xludf.DUMMYFUNCTION("""COMPUTED_VALUE"""),1198.22)</f>
        <v>1198.22</v>
      </c>
      <c r="G328" s="2">
        <f>IFERROR(__xludf.DUMMYFUNCTION("""COMPUTED_VALUE"""),45769.66666666667)</f>
        <v>45769.66667</v>
      </c>
      <c r="H328" s="1">
        <f>IFERROR(__xludf.DUMMYFUNCTION("""COMPUTED_VALUE"""),1169.51)</f>
        <v>1169.51</v>
      </c>
      <c r="J328" s="2">
        <f>IFERROR(__xludf.DUMMYFUNCTION("""COMPUTED_VALUE"""),45769.66666666667)</f>
        <v>45769.66667</v>
      </c>
      <c r="K328" s="1">
        <f>IFERROR(__xludf.DUMMYFUNCTION("""COMPUTED_VALUE"""),1195.59)</f>
        <v>1195.59</v>
      </c>
      <c r="M328" s="2">
        <f>IFERROR(__xludf.DUMMYFUNCTION("""COMPUTED_VALUE"""),45769.66666666667)</f>
        <v>45769.66667</v>
      </c>
      <c r="N328" s="1">
        <f>IFERROR(__xludf.DUMMYFUNCTION("""COMPUTED_VALUE"""),1.1893477E7)</f>
        <v>11893477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IFERROR(__xludf.DUMMYFUNCTION("""COMPUTED_VALUE"""),1215.71)</f>
        <v>1215.71</v>
      </c>
      <c r="D329" s="2">
        <f>IFERROR(__xludf.DUMMYFUNCTION("""COMPUTED_VALUE"""),45770.66666666667)</f>
        <v>45770.66667</v>
      </c>
      <c r="E329" s="1">
        <f>IFERROR(__xludf.DUMMYFUNCTION("""COMPUTED_VALUE"""),1241.91)</f>
        <v>1241.91</v>
      </c>
      <c r="G329" s="2">
        <f>IFERROR(__xludf.DUMMYFUNCTION("""COMPUTED_VALUE"""),45770.66666666667)</f>
        <v>45770.66667</v>
      </c>
      <c r="H329" s="1">
        <f>IFERROR(__xludf.DUMMYFUNCTION("""COMPUTED_VALUE"""),1203.93)</f>
        <v>1203.93</v>
      </c>
      <c r="J329" s="2">
        <f>IFERROR(__xludf.DUMMYFUNCTION("""COMPUTED_VALUE"""),45770.66666666667)</f>
        <v>45770.66667</v>
      </c>
      <c r="K329" s="1">
        <f>IFERROR(__xludf.DUMMYFUNCTION("""COMPUTED_VALUE"""),1208.33)</f>
        <v>1208.33</v>
      </c>
      <c r="M329" s="2">
        <f>IFERROR(__xludf.DUMMYFUNCTION("""COMPUTED_VALUE"""),45770.66666666667)</f>
        <v>45770.66667</v>
      </c>
      <c r="N329" s="1">
        <f>IFERROR(__xludf.DUMMYFUNCTION("""COMPUTED_VALUE"""),1.1851331E7)</f>
        <v>11851331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IFERROR(__xludf.DUMMYFUNCTION("""COMPUTED_VALUE"""),1207.85)</f>
        <v>1207.85</v>
      </c>
      <c r="D330" s="2">
        <f>IFERROR(__xludf.DUMMYFUNCTION("""COMPUTED_VALUE"""),45771.66666666667)</f>
        <v>45771.66667</v>
      </c>
      <c r="E330" s="1">
        <f>IFERROR(__xludf.DUMMYFUNCTION("""COMPUTED_VALUE"""),1231.45)</f>
        <v>1231.45</v>
      </c>
      <c r="G330" s="2">
        <f>IFERROR(__xludf.DUMMYFUNCTION("""COMPUTED_VALUE"""),45771.66666666667)</f>
        <v>45771.66667</v>
      </c>
      <c r="H330" s="1">
        <f>IFERROR(__xludf.DUMMYFUNCTION("""COMPUTED_VALUE"""),1201.62)</f>
        <v>1201.62</v>
      </c>
      <c r="J330" s="2">
        <f>IFERROR(__xludf.DUMMYFUNCTION("""COMPUTED_VALUE"""),45771.66666666667)</f>
        <v>45771.66667</v>
      </c>
      <c r="K330" s="1">
        <f>IFERROR(__xludf.DUMMYFUNCTION("""COMPUTED_VALUE"""),1227.61)</f>
        <v>1227.61</v>
      </c>
      <c r="M330" s="2">
        <f>IFERROR(__xludf.DUMMYFUNCTION("""COMPUTED_VALUE"""),45771.66666666667)</f>
        <v>45771.66667</v>
      </c>
      <c r="N330" s="1">
        <f>IFERROR(__xludf.DUMMYFUNCTION("""COMPUTED_VALUE"""),1.1061664E7)</f>
        <v>11061664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IFERROR(__xludf.DUMMYFUNCTION("""COMPUTED_VALUE"""),1220.94)</f>
        <v>1220.94</v>
      </c>
      <c r="D331" s="2">
        <f>IFERROR(__xludf.DUMMYFUNCTION("""COMPUTED_VALUE"""),45772.66666666667)</f>
        <v>45772.66667</v>
      </c>
      <c r="E331" s="1">
        <f>IFERROR(__xludf.DUMMYFUNCTION("""COMPUTED_VALUE"""),1222.02)</f>
        <v>1222.02</v>
      </c>
      <c r="G331" s="2">
        <f>IFERROR(__xludf.DUMMYFUNCTION("""COMPUTED_VALUE"""),45772.66666666667)</f>
        <v>45772.66667</v>
      </c>
      <c r="H331" s="1">
        <f>IFERROR(__xludf.DUMMYFUNCTION("""COMPUTED_VALUE"""),1202.77)</f>
        <v>1202.77</v>
      </c>
      <c r="J331" s="2">
        <f>IFERROR(__xludf.DUMMYFUNCTION("""COMPUTED_VALUE"""),45772.66666666667)</f>
        <v>45772.66667</v>
      </c>
      <c r="K331" s="1">
        <f>IFERROR(__xludf.DUMMYFUNCTION("""COMPUTED_VALUE"""),1214.41)</f>
        <v>1214.41</v>
      </c>
      <c r="M331" s="2">
        <f>IFERROR(__xludf.DUMMYFUNCTION("""COMPUTED_VALUE"""),45772.66666666667)</f>
        <v>45772.66667</v>
      </c>
      <c r="N331" s="1">
        <f>IFERROR(__xludf.DUMMYFUNCTION("""COMPUTED_VALUE"""),1.1570497E7)</f>
        <v>11570497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IFERROR(__xludf.DUMMYFUNCTION("""COMPUTED_VALUE"""),1217.93)</f>
        <v>1217.93</v>
      </c>
      <c r="D332" s="2">
        <f>IFERROR(__xludf.DUMMYFUNCTION("""COMPUTED_VALUE"""),45775.66666666667)</f>
        <v>45775.66667</v>
      </c>
      <c r="E332" s="1">
        <f>IFERROR(__xludf.DUMMYFUNCTION("""COMPUTED_VALUE"""),1232.51)</f>
        <v>1232.51</v>
      </c>
      <c r="G332" s="2">
        <f>IFERROR(__xludf.DUMMYFUNCTION("""COMPUTED_VALUE"""),45775.66666666667)</f>
        <v>45775.66667</v>
      </c>
      <c r="H332" s="1">
        <f>IFERROR(__xludf.DUMMYFUNCTION("""COMPUTED_VALUE"""),1216.39)</f>
        <v>1216.39</v>
      </c>
      <c r="J332" s="2">
        <f>IFERROR(__xludf.DUMMYFUNCTION("""COMPUTED_VALUE"""),45775.66666666667)</f>
        <v>45775.66667</v>
      </c>
      <c r="K332" s="1">
        <f>IFERROR(__xludf.DUMMYFUNCTION("""COMPUTED_VALUE"""),1223.11)</f>
        <v>1223.11</v>
      </c>
      <c r="M332" s="2">
        <f>IFERROR(__xludf.DUMMYFUNCTION("""COMPUTED_VALUE"""),45775.66666666667)</f>
        <v>45775.66667</v>
      </c>
      <c r="N332" s="1">
        <f>IFERROR(__xludf.DUMMYFUNCTION("""COMPUTED_VALUE"""),1.2043972E7)</f>
        <v>12043972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IFERROR(__xludf.DUMMYFUNCTION("""COMPUTED_VALUE"""),1217.53)</f>
        <v>1217.53</v>
      </c>
      <c r="D333" s="2">
        <f>IFERROR(__xludf.DUMMYFUNCTION("""COMPUTED_VALUE"""),45776.66666666667)</f>
        <v>45776.66667</v>
      </c>
      <c r="E333" s="1">
        <f>IFERROR(__xludf.DUMMYFUNCTION("""COMPUTED_VALUE"""),1230.91)</f>
        <v>1230.91</v>
      </c>
      <c r="G333" s="2">
        <f>IFERROR(__xludf.DUMMYFUNCTION("""COMPUTED_VALUE"""),45776.66666666667)</f>
        <v>45776.66667</v>
      </c>
      <c r="H333" s="1">
        <f>IFERROR(__xludf.DUMMYFUNCTION("""COMPUTED_VALUE"""),1211.8)</f>
        <v>1211.8</v>
      </c>
      <c r="J333" s="2">
        <f>IFERROR(__xludf.DUMMYFUNCTION("""COMPUTED_VALUE"""),45776.66666666667)</f>
        <v>45776.66667</v>
      </c>
      <c r="K333" s="1">
        <f>IFERROR(__xludf.DUMMYFUNCTION("""COMPUTED_VALUE"""),1228.42)</f>
        <v>1228.42</v>
      </c>
      <c r="M333" s="2">
        <f>IFERROR(__xludf.DUMMYFUNCTION("""COMPUTED_VALUE"""),45776.66666666667)</f>
        <v>45776.66667</v>
      </c>
      <c r="N333" s="1">
        <f>IFERROR(__xludf.DUMMYFUNCTION("""COMPUTED_VALUE"""),1.0402507E7)</f>
        <v>10402507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IFERROR(__xludf.DUMMYFUNCTION("""COMPUTED_VALUE"""),1208.72)</f>
        <v>1208.72</v>
      </c>
      <c r="D334" s="2">
        <f>IFERROR(__xludf.DUMMYFUNCTION("""COMPUTED_VALUE"""),45777.66666666667)</f>
        <v>45777.66667</v>
      </c>
      <c r="E334" s="1">
        <f>IFERROR(__xludf.DUMMYFUNCTION("""COMPUTED_VALUE"""),1219.96)</f>
        <v>1219.96</v>
      </c>
      <c r="G334" s="2">
        <f>IFERROR(__xludf.DUMMYFUNCTION("""COMPUTED_VALUE"""),45777.66666666667)</f>
        <v>45777.66667</v>
      </c>
      <c r="H334" s="1">
        <f>IFERROR(__xludf.DUMMYFUNCTION("""COMPUTED_VALUE"""),1183.71)</f>
        <v>1183.71</v>
      </c>
      <c r="J334" s="2">
        <f>IFERROR(__xludf.DUMMYFUNCTION("""COMPUTED_VALUE"""),45777.66666666667)</f>
        <v>45777.66667</v>
      </c>
      <c r="K334" s="1">
        <f>IFERROR(__xludf.DUMMYFUNCTION("""COMPUTED_VALUE"""),1217.55)</f>
        <v>1217.55</v>
      </c>
      <c r="M334" s="2">
        <f>IFERROR(__xludf.DUMMYFUNCTION("""COMPUTED_VALUE"""),45777.66666666667)</f>
        <v>45777.66667</v>
      </c>
      <c r="N334" s="1">
        <f>IFERROR(__xludf.DUMMYFUNCTION("""COMPUTED_VALUE"""),1.7365633E7)</f>
        <v>17365633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IFERROR(__xludf.DUMMYFUNCTION("""COMPUTED_VALUE"""),1204.61)</f>
        <v>1204.61</v>
      </c>
      <c r="D335" s="2">
        <f>IFERROR(__xludf.DUMMYFUNCTION("""COMPUTED_VALUE"""),45778.66666666667)</f>
        <v>45778.66667</v>
      </c>
      <c r="E335" s="1">
        <f>IFERROR(__xludf.DUMMYFUNCTION("""COMPUTED_VALUE"""),1213.57)</f>
        <v>1213.57</v>
      </c>
      <c r="G335" s="2">
        <f>IFERROR(__xludf.DUMMYFUNCTION("""COMPUTED_VALUE"""),45778.66666666667)</f>
        <v>45778.66667</v>
      </c>
      <c r="H335" s="1">
        <f>IFERROR(__xludf.DUMMYFUNCTION("""COMPUTED_VALUE"""),1195.03)</f>
        <v>1195.03</v>
      </c>
      <c r="J335" s="2">
        <f>IFERROR(__xludf.DUMMYFUNCTION("""COMPUTED_VALUE"""),45778.66666666667)</f>
        <v>45778.66667</v>
      </c>
      <c r="K335" s="1">
        <f>IFERROR(__xludf.DUMMYFUNCTION("""COMPUTED_VALUE"""),1196.16)</f>
        <v>1196.16</v>
      </c>
      <c r="M335" s="2">
        <f>IFERROR(__xludf.DUMMYFUNCTION("""COMPUTED_VALUE"""),45778.66666666667)</f>
        <v>45778.66667</v>
      </c>
      <c r="N335" s="1">
        <f>IFERROR(__xludf.DUMMYFUNCTION("""COMPUTED_VALUE"""),1.6202024E7)</f>
        <v>16202024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IFERROR(__xludf.DUMMYFUNCTION("""COMPUTED_VALUE"""),1214.47)</f>
        <v>1214.47</v>
      </c>
      <c r="D336" s="2">
        <f>IFERROR(__xludf.DUMMYFUNCTION("""COMPUTED_VALUE"""),45779.66666666667)</f>
        <v>45779.66667</v>
      </c>
      <c r="E336" s="1">
        <f>IFERROR(__xludf.DUMMYFUNCTION("""COMPUTED_VALUE"""),1229.24)</f>
        <v>1229.24</v>
      </c>
      <c r="G336" s="2">
        <f>IFERROR(__xludf.DUMMYFUNCTION("""COMPUTED_VALUE"""),45779.66666666667)</f>
        <v>45779.66667</v>
      </c>
      <c r="H336" s="1">
        <f>IFERROR(__xludf.DUMMYFUNCTION("""COMPUTED_VALUE"""),1206.89)</f>
        <v>1206.89</v>
      </c>
      <c r="J336" s="2">
        <f>IFERROR(__xludf.DUMMYFUNCTION("""COMPUTED_VALUE"""),45779.66666666667)</f>
        <v>45779.66667</v>
      </c>
      <c r="K336" s="1">
        <f>IFERROR(__xludf.DUMMYFUNCTION("""COMPUTED_VALUE"""),1226.01)</f>
        <v>1226.01</v>
      </c>
      <c r="M336" s="2">
        <f>IFERROR(__xludf.DUMMYFUNCTION("""COMPUTED_VALUE"""),45779.66666666667)</f>
        <v>45779.66667</v>
      </c>
      <c r="N336" s="1">
        <f>IFERROR(__xludf.DUMMYFUNCTION("""COMPUTED_VALUE"""),1.3164892E7)</f>
        <v>13164892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IFERROR(__xludf.DUMMYFUNCTION("""COMPUTED_VALUE"""),1215.97)</f>
        <v>1215.97</v>
      </c>
      <c r="D337" s="2">
        <f>IFERROR(__xludf.DUMMYFUNCTION("""COMPUTED_VALUE"""),45782.66666666667)</f>
        <v>45782.66667</v>
      </c>
      <c r="E337" s="1">
        <f>IFERROR(__xludf.DUMMYFUNCTION("""COMPUTED_VALUE"""),1230.89)</f>
        <v>1230.89</v>
      </c>
      <c r="G337" s="2">
        <f>IFERROR(__xludf.DUMMYFUNCTION("""COMPUTED_VALUE"""),45782.66666666667)</f>
        <v>45782.66667</v>
      </c>
      <c r="H337" s="1">
        <f>IFERROR(__xludf.DUMMYFUNCTION("""COMPUTED_VALUE"""),1212.79)</f>
        <v>1212.79</v>
      </c>
      <c r="J337" s="2">
        <f>IFERROR(__xludf.DUMMYFUNCTION("""COMPUTED_VALUE"""),45782.66666666667)</f>
        <v>45782.66667</v>
      </c>
      <c r="K337" s="1">
        <f>IFERROR(__xludf.DUMMYFUNCTION("""COMPUTED_VALUE"""),1220.67)</f>
        <v>1220.67</v>
      </c>
      <c r="M337" s="2">
        <f>IFERROR(__xludf.DUMMYFUNCTION("""COMPUTED_VALUE"""),45782.66666666667)</f>
        <v>45782.66667</v>
      </c>
      <c r="N337" s="1">
        <f>IFERROR(__xludf.DUMMYFUNCTION("""COMPUTED_VALUE"""),1.0694391E7)</f>
        <v>10694391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IFERROR(__xludf.DUMMYFUNCTION("""COMPUTED_VALUE"""),1210.28)</f>
        <v>1210.28</v>
      </c>
      <c r="D338" s="2">
        <f>IFERROR(__xludf.DUMMYFUNCTION("""COMPUTED_VALUE"""),45783.66666666667)</f>
        <v>45783.66667</v>
      </c>
      <c r="E338" s="1">
        <f>IFERROR(__xludf.DUMMYFUNCTION("""COMPUTED_VALUE"""),1227.11)</f>
        <v>1227.11</v>
      </c>
      <c r="G338" s="2">
        <f>IFERROR(__xludf.DUMMYFUNCTION("""COMPUTED_VALUE"""),45783.66666666667)</f>
        <v>45783.66667</v>
      </c>
      <c r="H338" s="1">
        <f>IFERROR(__xludf.DUMMYFUNCTION("""COMPUTED_VALUE"""),1209.36)</f>
        <v>1209.36</v>
      </c>
      <c r="J338" s="2">
        <f>IFERROR(__xludf.DUMMYFUNCTION("""COMPUTED_VALUE"""),45783.66666666667)</f>
        <v>45783.66667</v>
      </c>
      <c r="K338" s="1">
        <f>IFERROR(__xludf.DUMMYFUNCTION("""COMPUTED_VALUE"""),1215.64)</f>
        <v>1215.64</v>
      </c>
      <c r="M338" s="2">
        <f>IFERROR(__xludf.DUMMYFUNCTION("""COMPUTED_VALUE"""),45783.66666666667)</f>
        <v>45783.66667</v>
      </c>
      <c r="N338" s="1">
        <f>IFERROR(__xludf.DUMMYFUNCTION("""COMPUTED_VALUE"""),1.1482861E7)</f>
        <v>11482861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IFERROR(__xludf.DUMMYFUNCTION("""COMPUTED_VALUE"""),1220.25)</f>
        <v>1220.25</v>
      </c>
      <c r="D339" s="2">
        <f>IFERROR(__xludf.DUMMYFUNCTION("""COMPUTED_VALUE"""),45784.66666666667)</f>
        <v>45784.66667</v>
      </c>
      <c r="E339" s="1">
        <f>IFERROR(__xludf.DUMMYFUNCTION("""COMPUTED_VALUE"""),1232.13)</f>
        <v>1232.13</v>
      </c>
      <c r="G339" s="2">
        <f>IFERROR(__xludf.DUMMYFUNCTION("""COMPUTED_VALUE"""),45784.66666666667)</f>
        <v>45784.66667</v>
      </c>
      <c r="H339" s="1">
        <f>IFERROR(__xludf.DUMMYFUNCTION("""COMPUTED_VALUE"""),1215.98)</f>
        <v>1215.98</v>
      </c>
      <c r="J339" s="2">
        <f>IFERROR(__xludf.DUMMYFUNCTION("""COMPUTED_VALUE"""),45784.66666666667)</f>
        <v>45784.66667</v>
      </c>
      <c r="K339" s="1">
        <f>IFERROR(__xludf.DUMMYFUNCTION("""COMPUTED_VALUE"""),1223.67)</f>
        <v>1223.67</v>
      </c>
      <c r="M339" s="2">
        <f>IFERROR(__xludf.DUMMYFUNCTION("""COMPUTED_VALUE"""),45784.66666666667)</f>
        <v>45784.66667</v>
      </c>
      <c r="N339" s="1">
        <f>IFERROR(__xludf.DUMMYFUNCTION("""COMPUTED_VALUE"""),1.6290173E7)</f>
        <v>16290173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IFERROR(__xludf.DUMMYFUNCTION("""COMPUTED_VALUE"""),1228.52)</f>
        <v>1228.52</v>
      </c>
      <c r="D340" s="2">
        <f>IFERROR(__xludf.DUMMYFUNCTION("""COMPUTED_VALUE"""),45785.66666666667)</f>
        <v>45785.66667</v>
      </c>
      <c r="E340" s="1">
        <f>IFERROR(__xludf.DUMMYFUNCTION("""COMPUTED_VALUE"""),1248.43)</f>
        <v>1248.43</v>
      </c>
      <c r="G340" s="2">
        <f>IFERROR(__xludf.DUMMYFUNCTION("""COMPUTED_VALUE"""),45785.66666666667)</f>
        <v>45785.66667</v>
      </c>
      <c r="H340" s="1">
        <f>IFERROR(__xludf.DUMMYFUNCTION("""COMPUTED_VALUE"""),1223.61)</f>
        <v>1223.61</v>
      </c>
      <c r="J340" s="2">
        <f>IFERROR(__xludf.DUMMYFUNCTION("""COMPUTED_VALUE"""),45785.66666666667)</f>
        <v>45785.66667</v>
      </c>
      <c r="K340" s="1">
        <f>IFERROR(__xludf.DUMMYFUNCTION("""COMPUTED_VALUE"""),1231.59)</f>
        <v>1231.59</v>
      </c>
      <c r="M340" s="2">
        <f>IFERROR(__xludf.DUMMYFUNCTION("""COMPUTED_VALUE"""),45785.66666666667)</f>
        <v>45785.66667</v>
      </c>
      <c r="N340" s="1">
        <f>IFERROR(__xludf.DUMMYFUNCTION("""COMPUTED_VALUE"""),1.4277051E7)</f>
        <v>14277051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IFERROR(__xludf.DUMMYFUNCTION("""COMPUTED_VALUE"""),1233.77)</f>
        <v>1233.77</v>
      </c>
      <c r="D341" s="2">
        <f>IFERROR(__xludf.DUMMYFUNCTION("""COMPUTED_VALUE"""),45786.66666666667)</f>
        <v>45786.66667</v>
      </c>
      <c r="E341" s="1">
        <f>IFERROR(__xludf.DUMMYFUNCTION("""COMPUTED_VALUE"""),1241.56)</f>
        <v>1241.56</v>
      </c>
      <c r="G341" s="2">
        <f>IFERROR(__xludf.DUMMYFUNCTION("""COMPUTED_VALUE"""),45786.66666666667)</f>
        <v>45786.66667</v>
      </c>
      <c r="H341" s="1">
        <f>IFERROR(__xludf.DUMMYFUNCTION("""COMPUTED_VALUE"""),1229.42)</f>
        <v>1229.42</v>
      </c>
      <c r="J341" s="2">
        <f>IFERROR(__xludf.DUMMYFUNCTION("""COMPUTED_VALUE"""),45786.66666666667)</f>
        <v>45786.66667</v>
      </c>
      <c r="K341" s="1">
        <f>IFERROR(__xludf.DUMMYFUNCTION("""COMPUTED_VALUE"""),1231.35)</f>
        <v>1231.35</v>
      </c>
      <c r="M341" s="2">
        <f>IFERROR(__xludf.DUMMYFUNCTION("""COMPUTED_VALUE"""),45786.66666666667)</f>
        <v>45786.66667</v>
      </c>
      <c r="N341" s="1">
        <f>IFERROR(__xludf.DUMMYFUNCTION("""COMPUTED_VALUE"""),8829751.0)</f>
        <v>8829751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IFERROR(__xludf.DUMMYFUNCTION("""COMPUTED_VALUE"""),1253.31)</f>
        <v>1253.31</v>
      </c>
      <c r="D342" s="2">
        <f>IFERROR(__xludf.DUMMYFUNCTION("""COMPUTED_VALUE"""),45789.66666666667)</f>
        <v>45789.66667</v>
      </c>
      <c r="E342" s="1">
        <f>IFERROR(__xludf.DUMMYFUNCTION("""COMPUTED_VALUE"""),1262.48)</f>
        <v>1262.48</v>
      </c>
      <c r="G342" s="2">
        <f>IFERROR(__xludf.DUMMYFUNCTION("""COMPUTED_VALUE"""),45789.66666666667)</f>
        <v>45789.66667</v>
      </c>
      <c r="H342" s="1">
        <f>IFERROR(__xludf.DUMMYFUNCTION("""COMPUTED_VALUE"""),1249.61)</f>
        <v>1249.61</v>
      </c>
      <c r="J342" s="2">
        <f>IFERROR(__xludf.DUMMYFUNCTION("""COMPUTED_VALUE"""),45789.66666666667)</f>
        <v>45789.66667</v>
      </c>
      <c r="K342" s="1">
        <f>IFERROR(__xludf.DUMMYFUNCTION("""COMPUTED_VALUE"""),1255.77)</f>
        <v>1255.77</v>
      </c>
      <c r="M342" s="2">
        <f>IFERROR(__xludf.DUMMYFUNCTION("""COMPUTED_VALUE"""),45789.66666666667)</f>
        <v>45789.66667</v>
      </c>
      <c r="N342" s="1">
        <f>IFERROR(__xludf.DUMMYFUNCTION("""COMPUTED_VALUE"""),1.357784E7)</f>
        <v>13577840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IFERROR(__xludf.DUMMYFUNCTION("""COMPUTED_VALUE"""),1254.0)</f>
        <v>1254</v>
      </c>
      <c r="D343" s="2">
        <f>IFERROR(__xludf.DUMMYFUNCTION("""COMPUTED_VALUE"""),45790.66666666667)</f>
        <v>45790.66667</v>
      </c>
      <c r="E343" s="1">
        <f>IFERROR(__xludf.DUMMYFUNCTION("""COMPUTED_VALUE"""),1265.62)</f>
        <v>1265.62</v>
      </c>
      <c r="G343" s="2">
        <f>IFERROR(__xludf.DUMMYFUNCTION("""COMPUTED_VALUE"""),45790.66666666667)</f>
        <v>45790.66667</v>
      </c>
      <c r="H343" s="1">
        <f>IFERROR(__xludf.DUMMYFUNCTION("""COMPUTED_VALUE"""),1254.0)</f>
        <v>1254</v>
      </c>
      <c r="J343" s="2">
        <f>IFERROR(__xludf.DUMMYFUNCTION("""COMPUTED_VALUE"""),45790.66666666667)</f>
        <v>45790.66667</v>
      </c>
      <c r="K343" s="1">
        <f>IFERROR(__xludf.DUMMYFUNCTION("""COMPUTED_VALUE"""),1255.9)</f>
        <v>1255.9</v>
      </c>
      <c r="M343" s="2">
        <f>IFERROR(__xludf.DUMMYFUNCTION("""COMPUTED_VALUE"""),45790.66666666667)</f>
        <v>45790.66667</v>
      </c>
      <c r="N343" s="1">
        <f>IFERROR(__xludf.DUMMYFUNCTION("""COMPUTED_VALUE"""),1.1379459E7)</f>
        <v>11379459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IFERROR(__xludf.DUMMYFUNCTION("""COMPUTED_VALUE"""),1255.11)</f>
        <v>1255.11</v>
      </c>
      <c r="D344" s="2">
        <f>IFERROR(__xludf.DUMMYFUNCTION("""COMPUTED_VALUE"""),45791.66666666667)</f>
        <v>45791.66667</v>
      </c>
      <c r="E344" s="1">
        <f>IFERROR(__xludf.DUMMYFUNCTION("""COMPUTED_VALUE"""),1258.54)</f>
        <v>1258.54</v>
      </c>
      <c r="G344" s="2">
        <f>IFERROR(__xludf.DUMMYFUNCTION("""COMPUTED_VALUE"""),45791.66666666667)</f>
        <v>45791.66667</v>
      </c>
      <c r="H344" s="1">
        <f>IFERROR(__xludf.DUMMYFUNCTION("""COMPUTED_VALUE"""),1239.85)</f>
        <v>1239.85</v>
      </c>
      <c r="J344" s="2">
        <f>IFERROR(__xludf.DUMMYFUNCTION("""COMPUTED_VALUE"""),45791.66666666667)</f>
        <v>45791.66667</v>
      </c>
      <c r="K344" s="1">
        <f>IFERROR(__xludf.DUMMYFUNCTION("""COMPUTED_VALUE"""),1241.87)</f>
        <v>1241.87</v>
      </c>
      <c r="M344" s="2">
        <f>IFERROR(__xludf.DUMMYFUNCTION("""COMPUTED_VALUE"""),45791.66666666667)</f>
        <v>45791.66667</v>
      </c>
      <c r="N344" s="1">
        <f>IFERROR(__xludf.DUMMYFUNCTION("""COMPUTED_VALUE"""),1.1692872E7)</f>
        <v>11692872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IFERROR(__xludf.DUMMYFUNCTION("""COMPUTED_VALUE"""),1238.05)</f>
        <v>1238.05</v>
      </c>
      <c r="D345" s="2">
        <f>IFERROR(__xludf.DUMMYFUNCTION("""COMPUTED_VALUE"""),45792.66666666667)</f>
        <v>45792.66667</v>
      </c>
      <c r="E345" s="1">
        <f>IFERROR(__xludf.DUMMYFUNCTION("""COMPUTED_VALUE"""),1256.53)</f>
        <v>1256.53</v>
      </c>
      <c r="G345" s="2">
        <f>IFERROR(__xludf.DUMMYFUNCTION("""COMPUTED_VALUE"""),45792.66666666667)</f>
        <v>45792.66667</v>
      </c>
      <c r="H345" s="1">
        <f>IFERROR(__xludf.DUMMYFUNCTION("""COMPUTED_VALUE"""),1236.62)</f>
        <v>1236.62</v>
      </c>
      <c r="J345" s="2">
        <f>IFERROR(__xludf.DUMMYFUNCTION("""COMPUTED_VALUE"""),45792.66666666667)</f>
        <v>45792.66667</v>
      </c>
      <c r="K345" s="1">
        <f>IFERROR(__xludf.DUMMYFUNCTION("""COMPUTED_VALUE"""),1253.99)</f>
        <v>1253.99</v>
      </c>
      <c r="M345" s="2">
        <f>IFERROR(__xludf.DUMMYFUNCTION("""COMPUTED_VALUE"""),45792.66666666667)</f>
        <v>45792.66667</v>
      </c>
      <c r="N345" s="1">
        <f>IFERROR(__xludf.DUMMYFUNCTION("""COMPUTED_VALUE"""),9950395.0)</f>
        <v>9950395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IFERROR(__xludf.DUMMYFUNCTION("""COMPUTED_VALUE"""),1252.47)</f>
        <v>1252.47</v>
      </c>
      <c r="D346" s="2">
        <f>IFERROR(__xludf.DUMMYFUNCTION("""COMPUTED_VALUE"""),45793.66666666667)</f>
        <v>45793.66667</v>
      </c>
      <c r="E346" s="1">
        <f>IFERROR(__xludf.DUMMYFUNCTION("""COMPUTED_VALUE"""),1265.75)</f>
        <v>1265.75</v>
      </c>
      <c r="G346" s="2">
        <f>IFERROR(__xludf.DUMMYFUNCTION("""COMPUTED_VALUE"""),45793.66666666667)</f>
        <v>45793.66667</v>
      </c>
      <c r="H346" s="1">
        <f>IFERROR(__xludf.DUMMYFUNCTION("""COMPUTED_VALUE"""),1251.23)</f>
        <v>1251.23</v>
      </c>
      <c r="J346" s="2">
        <f>IFERROR(__xludf.DUMMYFUNCTION("""COMPUTED_VALUE"""),45793.66666666667)</f>
        <v>45793.66667</v>
      </c>
      <c r="K346" s="1">
        <f>IFERROR(__xludf.DUMMYFUNCTION("""COMPUTED_VALUE"""),1263.04)</f>
        <v>1263.04</v>
      </c>
      <c r="M346" s="2">
        <f>IFERROR(__xludf.DUMMYFUNCTION("""COMPUTED_VALUE"""),45793.66666666667)</f>
        <v>45793.66667</v>
      </c>
      <c r="N346" s="1">
        <f>IFERROR(__xludf.DUMMYFUNCTION("""COMPUTED_VALUE"""),1.2825708E7)</f>
        <v>12825708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IFERROR(__xludf.DUMMYFUNCTION("""COMPUTED_VALUE"""),1254.27)</f>
        <v>1254.27</v>
      </c>
      <c r="D347" s="2">
        <f>IFERROR(__xludf.DUMMYFUNCTION("""COMPUTED_VALUE"""),45796.66666666667)</f>
        <v>45796.66667</v>
      </c>
      <c r="E347" s="1">
        <f>IFERROR(__xludf.DUMMYFUNCTION("""COMPUTED_VALUE"""),1267.55)</f>
        <v>1267.55</v>
      </c>
      <c r="G347" s="2">
        <f>IFERROR(__xludf.DUMMYFUNCTION("""COMPUTED_VALUE"""),45796.66666666667)</f>
        <v>45796.66667</v>
      </c>
      <c r="H347" s="1">
        <f>IFERROR(__xludf.DUMMYFUNCTION("""COMPUTED_VALUE"""),1253.84)</f>
        <v>1253.84</v>
      </c>
      <c r="J347" s="2">
        <f>IFERROR(__xludf.DUMMYFUNCTION("""COMPUTED_VALUE"""),45796.66666666667)</f>
        <v>45796.66667</v>
      </c>
      <c r="K347" s="1">
        <f>IFERROR(__xludf.DUMMYFUNCTION("""COMPUTED_VALUE"""),1263.38)</f>
        <v>1263.38</v>
      </c>
      <c r="M347" s="2">
        <f>IFERROR(__xludf.DUMMYFUNCTION("""COMPUTED_VALUE"""),45796.66666666667)</f>
        <v>45796.66667</v>
      </c>
      <c r="N347" s="1">
        <f>IFERROR(__xludf.DUMMYFUNCTION("""COMPUTED_VALUE"""),9324272.0)</f>
        <v>9324272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IFERROR(__xludf.DUMMYFUNCTION("""COMPUTED_VALUE"""),1256.65)</f>
        <v>1256.65</v>
      </c>
      <c r="D348" s="2">
        <f>IFERROR(__xludf.DUMMYFUNCTION("""COMPUTED_VALUE"""),45797.66666666667)</f>
        <v>45797.66667</v>
      </c>
      <c r="E348" s="1">
        <f>IFERROR(__xludf.DUMMYFUNCTION("""COMPUTED_VALUE"""),1261.64)</f>
        <v>1261.64</v>
      </c>
      <c r="G348" s="2">
        <f>IFERROR(__xludf.DUMMYFUNCTION("""COMPUTED_VALUE"""),45797.66666666667)</f>
        <v>45797.66667</v>
      </c>
      <c r="H348" s="1">
        <f>IFERROR(__xludf.DUMMYFUNCTION("""COMPUTED_VALUE"""),1249.67)</f>
        <v>1249.67</v>
      </c>
      <c r="J348" s="2">
        <f>IFERROR(__xludf.DUMMYFUNCTION("""COMPUTED_VALUE"""),45797.66666666667)</f>
        <v>45797.66667</v>
      </c>
      <c r="K348" s="1">
        <f>IFERROR(__xludf.DUMMYFUNCTION("""COMPUTED_VALUE"""),1251.9)</f>
        <v>1251.9</v>
      </c>
      <c r="M348" s="2">
        <f>IFERROR(__xludf.DUMMYFUNCTION("""COMPUTED_VALUE"""),45797.66666666667)</f>
        <v>45797.66667</v>
      </c>
      <c r="N348" s="1">
        <f>IFERROR(__xludf.DUMMYFUNCTION("""COMPUTED_VALUE"""),8802144.0)</f>
        <v>8802144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IFERROR(__xludf.DUMMYFUNCTION("""COMPUTED_VALUE"""),1242.94)</f>
        <v>1242.94</v>
      </c>
      <c r="D349" s="2">
        <f>IFERROR(__xludf.DUMMYFUNCTION("""COMPUTED_VALUE"""),45798.66666666667)</f>
        <v>45798.66667</v>
      </c>
      <c r="E349" s="1">
        <f>IFERROR(__xludf.DUMMYFUNCTION("""COMPUTED_VALUE"""),1245.87)</f>
        <v>1245.87</v>
      </c>
      <c r="G349" s="2">
        <f>IFERROR(__xludf.DUMMYFUNCTION("""COMPUTED_VALUE"""),45798.66666666667)</f>
        <v>45798.66667</v>
      </c>
      <c r="H349" s="1">
        <f>IFERROR(__xludf.DUMMYFUNCTION("""COMPUTED_VALUE"""),1216.3)</f>
        <v>1216.3</v>
      </c>
      <c r="J349" s="2">
        <f>IFERROR(__xludf.DUMMYFUNCTION("""COMPUTED_VALUE"""),45798.66666666667)</f>
        <v>45798.66667</v>
      </c>
      <c r="K349" s="1">
        <f>IFERROR(__xludf.DUMMYFUNCTION("""COMPUTED_VALUE"""),1216.55)</f>
        <v>1216.55</v>
      </c>
      <c r="M349" s="2">
        <f>IFERROR(__xludf.DUMMYFUNCTION("""COMPUTED_VALUE"""),45798.66666666667)</f>
        <v>45798.66667</v>
      </c>
      <c r="N349" s="1">
        <f>IFERROR(__xludf.DUMMYFUNCTION("""COMPUTED_VALUE"""),1.2896467E7)</f>
        <v>12896467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IFERROR(__xludf.DUMMYFUNCTION("""COMPUTED_VALUE"""),1217.57)</f>
        <v>1217.57</v>
      </c>
      <c r="D350" s="2">
        <f>IFERROR(__xludf.DUMMYFUNCTION("""COMPUTED_VALUE"""),45799.66666666667)</f>
        <v>45799.66667</v>
      </c>
      <c r="E350" s="1">
        <f>IFERROR(__xludf.DUMMYFUNCTION("""COMPUTED_VALUE"""),1219.73)</f>
        <v>1219.73</v>
      </c>
      <c r="G350" s="2">
        <f>IFERROR(__xludf.DUMMYFUNCTION("""COMPUTED_VALUE"""),45799.66666666667)</f>
        <v>45799.66667</v>
      </c>
      <c r="H350" s="1">
        <f>IFERROR(__xludf.DUMMYFUNCTION("""COMPUTED_VALUE"""),1204.21)</f>
        <v>1204.21</v>
      </c>
      <c r="J350" s="2">
        <f>IFERROR(__xludf.DUMMYFUNCTION("""COMPUTED_VALUE"""),45799.66666666667)</f>
        <v>45799.66667</v>
      </c>
      <c r="K350" s="1">
        <f>IFERROR(__xludf.DUMMYFUNCTION("""COMPUTED_VALUE"""),1211.52)</f>
        <v>1211.52</v>
      </c>
      <c r="M350" s="2">
        <f>IFERROR(__xludf.DUMMYFUNCTION("""COMPUTED_VALUE"""),45799.66666666667)</f>
        <v>45799.66667</v>
      </c>
      <c r="N350" s="1">
        <f>IFERROR(__xludf.DUMMYFUNCTION("""COMPUTED_VALUE"""),9656527.0)</f>
        <v>9656527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IFERROR(__xludf.DUMMYFUNCTION("""COMPUTED_VALUE"""),1194.54)</f>
        <v>1194.54</v>
      </c>
      <c r="D351" s="2">
        <f>IFERROR(__xludf.DUMMYFUNCTION("""COMPUTED_VALUE"""),45800.66666666667)</f>
        <v>45800.66667</v>
      </c>
      <c r="E351" s="1">
        <f>IFERROR(__xludf.DUMMYFUNCTION("""COMPUTED_VALUE"""),1213.15)</f>
        <v>1213.15</v>
      </c>
      <c r="G351" s="2">
        <f>IFERROR(__xludf.DUMMYFUNCTION("""COMPUTED_VALUE"""),45800.66666666667)</f>
        <v>45800.66667</v>
      </c>
      <c r="H351" s="1">
        <f>IFERROR(__xludf.DUMMYFUNCTION("""COMPUTED_VALUE"""),1193.47)</f>
        <v>1193.47</v>
      </c>
      <c r="J351" s="2">
        <f>IFERROR(__xludf.DUMMYFUNCTION("""COMPUTED_VALUE"""),45800.66666666667)</f>
        <v>45800.66667</v>
      </c>
      <c r="K351" s="1">
        <f>IFERROR(__xludf.DUMMYFUNCTION("""COMPUTED_VALUE"""),1208.05)</f>
        <v>1208.05</v>
      </c>
      <c r="M351" s="2">
        <f>IFERROR(__xludf.DUMMYFUNCTION("""COMPUTED_VALUE"""),45800.66666666667)</f>
        <v>45800.66667</v>
      </c>
      <c r="N351" s="1">
        <f>IFERROR(__xludf.DUMMYFUNCTION("""COMPUTED_VALUE"""),9575164.0)</f>
        <v>9575164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IFERROR(__xludf.DUMMYFUNCTION("""COMPUTED_VALUE"""),1218.09)</f>
        <v>1218.09</v>
      </c>
      <c r="D352" s="2">
        <f>IFERROR(__xludf.DUMMYFUNCTION("""COMPUTED_VALUE"""),45804.66666666667)</f>
        <v>45804.66667</v>
      </c>
      <c r="E352" s="1">
        <f>IFERROR(__xludf.DUMMYFUNCTION("""COMPUTED_VALUE"""),1233.07)</f>
        <v>1233.07</v>
      </c>
      <c r="G352" s="2">
        <f>IFERROR(__xludf.DUMMYFUNCTION("""COMPUTED_VALUE"""),45804.66666666667)</f>
        <v>45804.66667</v>
      </c>
      <c r="H352" s="1">
        <f>IFERROR(__xludf.DUMMYFUNCTION("""COMPUTED_VALUE"""),1212.43)</f>
        <v>1212.43</v>
      </c>
      <c r="J352" s="2">
        <f>IFERROR(__xludf.DUMMYFUNCTION("""COMPUTED_VALUE"""),45804.66666666667)</f>
        <v>45804.66667</v>
      </c>
      <c r="K352" s="1">
        <f>IFERROR(__xludf.DUMMYFUNCTION("""COMPUTED_VALUE"""),1232.58)</f>
        <v>1232.58</v>
      </c>
      <c r="M352" s="2">
        <f>IFERROR(__xludf.DUMMYFUNCTION("""COMPUTED_VALUE"""),45804.66666666667)</f>
        <v>45804.66667</v>
      </c>
      <c r="N352" s="1">
        <f>IFERROR(__xludf.DUMMYFUNCTION("""COMPUTED_VALUE"""),1.1325739E7)</f>
        <v>11325739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IFERROR(__xludf.DUMMYFUNCTION("""COMPUTED_VALUE"""),1231.81)</f>
        <v>1231.81</v>
      </c>
      <c r="D353" s="2">
        <f>IFERROR(__xludf.DUMMYFUNCTION("""COMPUTED_VALUE"""),45805.66666666667)</f>
        <v>45805.66667</v>
      </c>
      <c r="E353" s="1">
        <f>IFERROR(__xludf.DUMMYFUNCTION("""COMPUTED_VALUE"""),1235.36)</f>
        <v>1235.36</v>
      </c>
      <c r="G353" s="2">
        <f>IFERROR(__xludf.DUMMYFUNCTION("""COMPUTED_VALUE"""),45805.66666666667)</f>
        <v>45805.66667</v>
      </c>
      <c r="H353" s="1">
        <f>IFERROR(__xludf.DUMMYFUNCTION("""COMPUTED_VALUE"""),1212.81)</f>
        <v>1212.81</v>
      </c>
      <c r="J353" s="2">
        <f>IFERROR(__xludf.DUMMYFUNCTION("""COMPUTED_VALUE"""),45805.66666666667)</f>
        <v>45805.66667</v>
      </c>
      <c r="K353" s="1">
        <f>IFERROR(__xludf.DUMMYFUNCTION("""COMPUTED_VALUE"""),1214.46)</f>
        <v>1214.46</v>
      </c>
      <c r="M353" s="2">
        <f>IFERROR(__xludf.DUMMYFUNCTION("""COMPUTED_VALUE"""),45805.66666666667)</f>
        <v>45805.66667</v>
      </c>
      <c r="N353" s="1">
        <f>IFERROR(__xludf.DUMMYFUNCTION("""COMPUTED_VALUE"""),1.0557516E7)</f>
        <v>10557516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IFERROR(__xludf.DUMMYFUNCTION("""COMPUTED_VALUE"""),1221.62)</f>
        <v>1221.62</v>
      </c>
      <c r="D354" s="2">
        <f>IFERROR(__xludf.DUMMYFUNCTION("""COMPUTED_VALUE"""),45806.66666666667)</f>
        <v>45806.66667</v>
      </c>
      <c r="E354" s="1">
        <f>IFERROR(__xludf.DUMMYFUNCTION("""COMPUTED_VALUE"""),1227.28)</f>
        <v>1227.28</v>
      </c>
      <c r="G354" s="2">
        <f>IFERROR(__xludf.DUMMYFUNCTION("""COMPUTED_VALUE"""),45806.66666666667)</f>
        <v>45806.66667</v>
      </c>
      <c r="H354" s="1">
        <f>IFERROR(__xludf.DUMMYFUNCTION("""COMPUTED_VALUE"""),1213.17)</f>
        <v>1213.17</v>
      </c>
      <c r="J354" s="2">
        <f>IFERROR(__xludf.DUMMYFUNCTION("""COMPUTED_VALUE"""),45806.66666666667)</f>
        <v>45806.66667</v>
      </c>
      <c r="K354" s="1">
        <f>IFERROR(__xludf.DUMMYFUNCTION("""COMPUTED_VALUE"""),1227.03)</f>
        <v>1227.03</v>
      </c>
      <c r="M354" s="2">
        <f>IFERROR(__xludf.DUMMYFUNCTION("""COMPUTED_VALUE"""),45806.66666666667)</f>
        <v>45806.66667</v>
      </c>
      <c r="N354" s="1">
        <f>IFERROR(__xludf.DUMMYFUNCTION("""COMPUTED_VALUE"""),9759729.0)</f>
        <v>9759729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IFERROR(__xludf.DUMMYFUNCTION("""COMPUTED_VALUE"""),1224.57)</f>
        <v>1224.57</v>
      </c>
      <c r="D355" s="2">
        <f>IFERROR(__xludf.DUMMYFUNCTION("""COMPUTED_VALUE"""),45807.66666666667)</f>
        <v>45807.66667</v>
      </c>
      <c r="E355" s="1">
        <f>IFERROR(__xludf.DUMMYFUNCTION("""COMPUTED_VALUE"""),1232.09)</f>
        <v>1232.09</v>
      </c>
      <c r="G355" s="2">
        <f>IFERROR(__xludf.DUMMYFUNCTION("""COMPUTED_VALUE"""),45807.66666666667)</f>
        <v>45807.66667</v>
      </c>
      <c r="H355" s="1">
        <f>IFERROR(__xludf.DUMMYFUNCTION("""COMPUTED_VALUE"""),1218.47)</f>
        <v>1218.47</v>
      </c>
      <c r="J355" s="2">
        <f>IFERROR(__xludf.DUMMYFUNCTION("""COMPUTED_VALUE"""),45807.66666666667)</f>
        <v>45807.66667</v>
      </c>
      <c r="K355" s="1">
        <f>IFERROR(__xludf.DUMMYFUNCTION("""COMPUTED_VALUE"""),1227.3)</f>
        <v>1227.3</v>
      </c>
      <c r="M355" s="2">
        <f>IFERROR(__xludf.DUMMYFUNCTION("""COMPUTED_VALUE"""),45807.66666666667)</f>
        <v>45807.66667</v>
      </c>
      <c r="N355" s="1">
        <f>IFERROR(__xludf.DUMMYFUNCTION("""COMPUTED_VALUE"""),1.68937E7)</f>
        <v>16893700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IFERROR(__xludf.DUMMYFUNCTION("""COMPUTED_VALUE"""),1218.9)</f>
        <v>1218.9</v>
      </c>
      <c r="D356" s="2">
        <f>IFERROR(__xludf.DUMMYFUNCTION("""COMPUTED_VALUE"""),45810.66666666667)</f>
        <v>45810.66667</v>
      </c>
      <c r="E356" s="1">
        <f>IFERROR(__xludf.DUMMYFUNCTION("""COMPUTED_VALUE"""),1227.07)</f>
        <v>1227.07</v>
      </c>
      <c r="G356" s="2">
        <f>IFERROR(__xludf.DUMMYFUNCTION("""COMPUTED_VALUE"""),45810.66666666667)</f>
        <v>45810.66667</v>
      </c>
      <c r="H356" s="1">
        <f>IFERROR(__xludf.DUMMYFUNCTION("""COMPUTED_VALUE"""),1208.7)</f>
        <v>1208.7</v>
      </c>
      <c r="J356" s="2">
        <f>IFERROR(__xludf.DUMMYFUNCTION("""COMPUTED_VALUE"""),45810.66666666667)</f>
        <v>45810.66667</v>
      </c>
      <c r="K356" s="1">
        <f>IFERROR(__xludf.DUMMYFUNCTION("""COMPUTED_VALUE"""),1227.07)</f>
        <v>1227.07</v>
      </c>
      <c r="M356" s="2">
        <f>IFERROR(__xludf.DUMMYFUNCTION("""COMPUTED_VALUE"""),45810.66666666667)</f>
        <v>45810.66667</v>
      </c>
      <c r="N356" s="1">
        <f>IFERROR(__xludf.DUMMYFUNCTION("""COMPUTED_VALUE"""),9047643.0)</f>
        <v>9047643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IFERROR(__xludf.DUMMYFUNCTION("""COMPUTED_VALUE"""),1223.04)</f>
        <v>1223.04</v>
      </c>
      <c r="D357" s="2">
        <f>IFERROR(__xludf.DUMMYFUNCTION("""COMPUTED_VALUE"""),45811.66666666667)</f>
        <v>45811.66667</v>
      </c>
      <c r="E357" s="1">
        <f>IFERROR(__xludf.DUMMYFUNCTION("""COMPUTED_VALUE"""),1236.86)</f>
        <v>1236.86</v>
      </c>
      <c r="G357" s="2">
        <f>IFERROR(__xludf.DUMMYFUNCTION("""COMPUTED_VALUE"""),45811.66666666667)</f>
        <v>45811.66667</v>
      </c>
      <c r="H357" s="1">
        <f>IFERROR(__xludf.DUMMYFUNCTION("""COMPUTED_VALUE"""),1211.13)</f>
        <v>1211.13</v>
      </c>
      <c r="J357" s="2">
        <f>IFERROR(__xludf.DUMMYFUNCTION("""COMPUTED_VALUE"""),45811.66666666667)</f>
        <v>45811.66667</v>
      </c>
      <c r="K357" s="1">
        <f>IFERROR(__xludf.DUMMYFUNCTION("""COMPUTED_VALUE"""),1233.82)</f>
        <v>1233.82</v>
      </c>
      <c r="M357" s="2">
        <f>IFERROR(__xludf.DUMMYFUNCTION("""COMPUTED_VALUE"""),45811.66666666667)</f>
        <v>45811.66667</v>
      </c>
      <c r="N357" s="1">
        <f>IFERROR(__xludf.DUMMYFUNCTION("""COMPUTED_VALUE"""),1.1570288E7)</f>
        <v>11570288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IFERROR(__xludf.DUMMYFUNCTION("""COMPUTED_VALUE"""),1237.71)</f>
        <v>1237.71</v>
      </c>
      <c r="D358" s="2">
        <f>IFERROR(__xludf.DUMMYFUNCTION("""COMPUTED_VALUE"""),45812.66666666667)</f>
        <v>45812.66667</v>
      </c>
      <c r="E358" s="1">
        <f>IFERROR(__xludf.DUMMYFUNCTION("""COMPUTED_VALUE"""),1239.98)</f>
        <v>1239.98</v>
      </c>
      <c r="G358" s="2">
        <f>IFERROR(__xludf.DUMMYFUNCTION("""COMPUTED_VALUE"""),45812.66666666667)</f>
        <v>45812.66667</v>
      </c>
      <c r="H358" s="1">
        <f>IFERROR(__xludf.DUMMYFUNCTION("""COMPUTED_VALUE"""),1220.57)</f>
        <v>1220.57</v>
      </c>
      <c r="J358" s="2">
        <f>IFERROR(__xludf.DUMMYFUNCTION("""COMPUTED_VALUE"""),45812.66666666667)</f>
        <v>45812.66667</v>
      </c>
      <c r="K358" s="1">
        <f>IFERROR(__xludf.DUMMYFUNCTION("""COMPUTED_VALUE"""),1220.57)</f>
        <v>1220.57</v>
      </c>
      <c r="M358" s="2">
        <f>IFERROR(__xludf.DUMMYFUNCTION("""COMPUTED_VALUE"""),45812.66666666667)</f>
        <v>45812.66667</v>
      </c>
      <c r="N358" s="1">
        <f>IFERROR(__xludf.DUMMYFUNCTION("""COMPUTED_VALUE"""),9209479.0)</f>
        <v>9209479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IFERROR(__xludf.DUMMYFUNCTION("""COMPUTED_VALUE"""),1222.16)</f>
        <v>1222.16</v>
      </c>
      <c r="D359" s="2">
        <f>IFERROR(__xludf.DUMMYFUNCTION("""COMPUTED_VALUE"""),45813.66666666667)</f>
        <v>45813.66667</v>
      </c>
      <c r="E359" s="1">
        <f>IFERROR(__xludf.DUMMYFUNCTION("""COMPUTED_VALUE"""),1222.91)</f>
        <v>1222.91</v>
      </c>
      <c r="G359" s="2">
        <f>IFERROR(__xludf.DUMMYFUNCTION("""COMPUTED_VALUE"""),45813.66666666667)</f>
        <v>45813.66667</v>
      </c>
      <c r="H359" s="1">
        <f>IFERROR(__xludf.DUMMYFUNCTION("""COMPUTED_VALUE"""),1208.73)</f>
        <v>1208.73</v>
      </c>
      <c r="J359" s="2">
        <f>IFERROR(__xludf.DUMMYFUNCTION("""COMPUTED_VALUE"""),45813.66666666667)</f>
        <v>45813.66667</v>
      </c>
      <c r="K359" s="1">
        <f>IFERROR(__xludf.DUMMYFUNCTION("""COMPUTED_VALUE"""),1215.54)</f>
        <v>1215.54</v>
      </c>
      <c r="M359" s="2">
        <f>IFERROR(__xludf.DUMMYFUNCTION("""COMPUTED_VALUE"""),45813.66666666667)</f>
        <v>45813.66667</v>
      </c>
      <c r="N359" s="1">
        <f>IFERROR(__xludf.DUMMYFUNCTION("""COMPUTED_VALUE"""),9104418.0)</f>
        <v>9104418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IFERROR(__xludf.DUMMYFUNCTION("""COMPUTED_VALUE"""),1227.85)</f>
        <v>1227.85</v>
      </c>
      <c r="D360" s="2">
        <f>IFERROR(__xludf.DUMMYFUNCTION("""COMPUTED_VALUE"""),45814.66666666667)</f>
        <v>45814.66667</v>
      </c>
      <c r="E360" s="1">
        <f>IFERROR(__xludf.DUMMYFUNCTION("""COMPUTED_VALUE"""),1236.8)</f>
        <v>1236.8</v>
      </c>
      <c r="G360" s="2">
        <f>IFERROR(__xludf.DUMMYFUNCTION("""COMPUTED_VALUE"""),45814.66666666667)</f>
        <v>45814.66667</v>
      </c>
      <c r="H360" s="1">
        <f>IFERROR(__xludf.DUMMYFUNCTION("""COMPUTED_VALUE"""),1226.2)</f>
        <v>1226.2</v>
      </c>
      <c r="J360" s="2">
        <f>IFERROR(__xludf.DUMMYFUNCTION("""COMPUTED_VALUE"""),45814.66666666667)</f>
        <v>45814.66667</v>
      </c>
      <c r="K360" s="1">
        <f>IFERROR(__xludf.DUMMYFUNCTION("""COMPUTED_VALUE"""),1235.79)</f>
        <v>1235.79</v>
      </c>
      <c r="M360" s="2">
        <f>IFERROR(__xludf.DUMMYFUNCTION("""COMPUTED_VALUE"""),45814.66666666667)</f>
        <v>45814.66667</v>
      </c>
      <c r="N360" s="1">
        <f>IFERROR(__xludf.DUMMYFUNCTION("""COMPUTED_VALUE"""),8619305.0)</f>
        <v>8619305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IFERROR(__xludf.DUMMYFUNCTION("""COMPUTED_VALUE"""),1237.65)</f>
        <v>1237.65</v>
      </c>
      <c r="D361" s="2">
        <f>IFERROR(__xludf.DUMMYFUNCTION("""COMPUTED_VALUE"""),45817.66666666667)</f>
        <v>45817.66667</v>
      </c>
      <c r="E361" s="1">
        <f>IFERROR(__xludf.DUMMYFUNCTION("""COMPUTED_VALUE"""),1237.65)</f>
        <v>1237.65</v>
      </c>
      <c r="G361" s="2">
        <f>IFERROR(__xludf.DUMMYFUNCTION("""COMPUTED_VALUE"""),45817.66666666667)</f>
        <v>45817.66667</v>
      </c>
      <c r="H361" s="1">
        <f>IFERROR(__xludf.DUMMYFUNCTION("""COMPUTED_VALUE"""),1216.57)</f>
        <v>1216.57</v>
      </c>
      <c r="J361" s="2">
        <f>IFERROR(__xludf.DUMMYFUNCTION("""COMPUTED_VALUE"""),45817.66666666667)</f>
        <v>45817.66667</v>
      </c>
      <c r="K361" s="1">
        <f>IFERROR(__xludf.DUMMYFUNCTION("""COMPUTED_VALUE"""),1227.53)</f>
        <v>1227.53</v>
      </c>
      <c r="M361" s="2">
        <f>IFERROR(__xludf.DUMMYFUNCTION("""COMPUTED_VALUE"""),45817.66666666667)</f>
        <v>45817.66667</v>
      </c>
      <c r="N361" s="1">
        <f>IFERROR(__xludf.DUMMYFUNCTION("""COMPUTED_VALUE"""),9456286.0)</f>
        <v>9456286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IFERROR(__xludf.DUMMYFUNCTION("""COMPUTED_VALUE"""),1224.0)</f>
        <v>1224</v>
      </c>
      <c r="D362" s="2">
        <f>IFERROR(__xludf.DUMMYFUNCTION("""COMPUTED_VALUE"""),45818.66666666667)</f>
        <v>45818.66667</v>
      </c>
      <c r="E362" s="1">
        <f>IFERROR(__xludf.DUMMYFUNCTION("""COMPUTED_VALUE"""),1228.05)</f>
        <v>1228.05</v>
      </c>
      <c r="G362" s="2">
        <f>IFERROR(__xludf.DUMMYFUNCTION("""COMPUTED_VALUE"""),45818.66666666667)</f>
        <v>45818.66667</v>
      </c>
      <c r="H362" s="1">
        <f>IFERROR(__xludf.DUMMYFUNCTION("""COMPUTED_VALUE"""),1219.21)</f>
        <v>1219.21</v>
      </c>
      <c r="J362" s="2">
        <f>IFERROR(__xludf.DUMMYFUNCTION("""COMPUTED_VALUE"""),45818.66666666667)</f>
        <v>45818.66667</v>
      </c>
      <c r="K362" s="1">
        <f>IFERROR(__xludf.DUMMYFUNCTION("""COMPUTED_VALUE"""),1223.83)</f>
        <v>1223.83</v>
      </c>
      <c r="M362" s="2">
        <f>IFERROR(__xludf.DUMMYFUNCTION("""COMPUTED_VALUE"""),45818.66666666667)</f>
        <v>45818.66667</v>
      </c>
      <c r="N362" s="1">
        <f>IFERROR(__xludf.DUMMYFUNCTION("""COMPUTED_VALUE"""),1.0262389E7)</f>
        <v>10262389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IFERROR(__xludf.DUMMYFUNCTION("""COMPUTED_VALUE"""),1223.97)</f>
        <v>1223.97</v>
      </c>
      <c r="D363" s="2">
        <f>IFERROR(__xludf.DUMMYFUNCTION("""COMPUTED_VALUE"""),45819.66666666667)</f>
        <v>45819.66667</v>
      </c>
      <c r="E363" s="1">
        <f>IFERROR(__xludf.DUMMYFUNCTION("""COMPUTED_VALUE"""),1227.57)</f>
        <v>1227.57</v>
      </c>
      <c r="G363" s="2">
        <f>IFERROR(__xludf.DUMMYFUNCTION("""COMPUTED_VALUE"""),45819.66666666667)</f>
        <v>45819.66667</v>
      </c>
      <c r="H363" s="1">
        <f>IFERROR(__xludf.DUMMYFUNCTION("""COMPUTED_VALUE"""),1210.85)</f>
        <v>1210.85</v>
      </c>
      <c r="J363" s="2">
        <f>IFERROR(__xludf.DUMMYFUNCTION("""COMPUTED_VALUE"""),45819.66666666667)</f>
        <v>45819.66667</v>
      </c>
      <c r="K363" s="1">
        <f>IFERROR(__xludf.DUMMYFUNCTION("""COMPUTED_VALUE"""),1214.49)</f>
        <v>1214.49</v>
      </c>
      <c r="M363" s="2">
        <f>IFERROR(__xludf.DUMMYFUNCTION("""COMPUTED_VALUE"""),45819.66666666667)</f>
        <v>45819.66667</v>
      </c>
      <c r="N363" s="1">
        <f>IFERROR(__xludf.DUMMYFUNCTION("""COMPUTED_VALUE"""),1.1589641E7)</f>
        <v>11589641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IFERROR(__xludf.DUMMYFUNCTION("""COMPUTED_VALUE"""),1206.26)</f>
        <v>1206.26</v>
      </c>
      <c r="D364" s="2">
        <f>IFERROR(__xludf.DUMMYFUNCTION("""COMPUTED_VALUE"""),45820.66666666667)</f>
        <v>45820.66667</v>
      </c>
      <c r="E364" s="1">
        <f>IFERROR(__xludf.DUMMYFUNCTION("""COMPUTED_VALUE"""),1222.28)</f>
        <v>1222.28</v>
      </c>
      <c r="G364" s="2">
        <f>IFERROR(__xludf.DUMMYFUNCTION("""COMPUTED_VALUE"""),45820.66666666667)</f>
        <v>45820.66667</v>
      </c>
      <c r="H364" s="1">
        <f>IFERROR(__xludf.DUMMYFUNCTION("""COMPUTED_VALUE"""),1198.92)</f>
        <v>1198.92</v>
      </c>
      <c r="J364" s="2">
        <f>IFERROR(__xludf.DUMMYFUNCTION("""COMPUTED_VALUE"""),45820.66666666667)</f>
        <v>45820.66667</v>
      </c>
      <c r="K364" s="1">
        <f>IFERROR(__xludf.DUMMYFUNCTION("""COMPUTED_VALUE"""),1221.89)</f>
        <v>1221.89</v>
      </c>
      <c r="M364" s="2">
        <f>IFERROR(__xludf.DUMMYFUNCTION("""COMPUTED_VALUE"""),45820.66666666667)</f>
        <v>45820.66667</v>
      </c>
      <c r="N364" s="1">
        <f>IFERROR(__xludf.DUMMYFUNCTION("""COMPUTED_VALUE"""),9354919.0)</f>
        <v>9354919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IFERROR(__xludf.DUMMYFUNCTION("""COMPUTED_VALUE"""),1210.09)</f>
        <v>1210.09</v>
      </c>
      <c r="D365" s="2">
        <f>IFERROR(__xludf.DUMMYFUNCTION("""COMPUTED_VALUE"""),45821.66666666667)</f>
        <v>45821.66667</v>
      </c>
      <c r="E365" s="1">
        <f>IFERROR(__xludf.DUMMYFUNCTION("""COMPUTED_VALUE"""),1218.74)</f>
        <v>1218.74</v>
      </c>
      <c r="G365" s="2">
        <f>IFERROR(__xludf.DUMMYFUNCTION("""COMPUTED_VALUE"""),45821.66666666667)</f>
        <v>45821.66667</v>
      </c>
      <c r="H365" s="1">
        <f>IFERROR(__xludf.DUMMYFUNCTION("""COMPUTED_VALUE"""),1201.67)</f>
        <v>1201.67</v>
      </c>
      <c r="J365" s="2">
        <f>IFERROR(__xludf.DUMMYFUNCTION("""COMPUTED_VALUE"""),45821.66666666667)</f>
        <v>45821.66667</v>
      </c>
      <c r="K365" s="1">
        <f>IFERROR(__xludf.DUMMYFUNCTION("""COMPUTED_VALUE"""),1205.1)</f>
        <v>1205.1</v>
      </c>
      <c r="M365" s="2">
        <f>IFERROR(__xludf.DUMMYFUNCTION("""COMPUTED_VALUE"""),45821.66666666667)</f>
        <v>45821.66667</v>
      </c>
      <c r="N365" s="1">
        <f>IFERROR(__xludf.DUMMYFUNCTION("""COMPUTED_VALUE"""),1.1486887E7)</f>
        <v>11486887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IFERROR(__xludf.DUMMYFUNCTION("""COMPUTED_VALUE"""),1213.45)</f>
        <v>1213.45</v>
      </c>
      <c r="D366" s="2">
        <f>IFERROR(__xludf.DUMMYFUNCTION("""COMPUTED_VALUE"""),45824.66666666667)</f>
        <v>45824.66667</v>
      </c>
      <c r="E366" s="1">
        <f>IFERROR(__xludf.DUMMYFUNCTION("""COMPUTED_VALUE"""),1223.68)</f>
        <v>1223.68</v>
      </c>
      <c r="G366" s="2">
        <f>IFERROR(__xludf.DUMMYFUNCTION("""COMPUTED_VALUE"""),45824.66666666667)</f>
        <v>45824.66667</v>
      </c>
      <c r="H366" s="1">
        <f>IFERROR(__xludf.DUMMYFUNCTION("""COMPUTED_VALUE"""),1210.62)</f>
        <v>1210.62</v>
      </c>
      <c r="J366" s="2">
        <f>IFERROR(__xludf.DUMMYFUNCTION("""COMPUTED_VALUE"""),45824.66666666667)</f>
        <v>45824.66667</v>
      </c>
      <c r="K366" s="1">
        <f>IFERROR(__xludf.DUMMYFUNCTION("""COMPUTED_VALUE"""),1218.84)</f>
        <v>1218.84</v>
      </c>
      <c r="M366" s="2">
        <f>IFERROR(__xludf.DUMMYFUNCTION("""COMPUTED_VALUE"""),45824.66666666667)</f>
        <v>45824.66667</v>
      </c>
      <c r="N366" s="1">
        <f>IFERROR(__xludf.DUMMYFUNCTION("""COMPUTED_VALUE"""),1.147073E7)</f>
        <v>11470730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IFERROR(__xludf.DUMMYFUNCTION("""COMPUTED_VALUE"""),1213.98)</f>
        <v>1213.98</v>
      </c>
      <c r="D367" s="2">
        <f>IFERROR(__xludf.DUMMYFUNCTION("""COMPUTED_VALUE"""),45825.66666666667)</f>
        <v>45825.66667</v>
      </c>
      <c r="E367" s="1">
        <f>IFERROR(__xludf.DUMMYFUNCTION("""COMPUTED_VALUE"""),1219.24)</f>
        <v>1219.24</v>
      </c>
      <c r="G367" s="2">
        <f>IFERROR(__xludf.DUMMYFUNCTION("""COMPUTED_VALUE"""),45825.66666666667)</f>
        <v>45825.66667</v>
      </c>
      <c r="H367" s="1">
        <f>IFERROR(__xludf.DUMMYFUNCTION("""COMPUTED_VALUE"""),1200.1)</f>
        <v>1200.1</v>
      </c>
      <c r="J367" s="2">
        <f>IFERROR(__xludf.DUMMYFUNCTION("""COMPUTED_VALUE"""),45825.66666666667)</f>
        <v>45825.66667</v>
      </c>
      <c r="K367" s="1">
        <f>IFERROR(__xludf.DUMMYFUNCTION("""COMPUTED_VALUE"""),1207.15)</f>
        <v>1207.15</v>
      </c>
      <c r="M367" s="2">
        <f>IFERROR(__xludf.DUMMYFUNCTION("""COMPUTED_VALUE"""),45825.66666666667)</f>
        <v>45825.66667</v>
      </c>
      <c r="N367" s="1">
        <f>IFERROR(__xludf.DUMMYFUNCTION("""COMPUTED_VALUE"""),1.244969E7)</f>
        <v>12449690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IFERROR(__xludf.DUMMYFUNCTION("""COMPUTED_VALUE"""),1208.32)</f>
        <v>1208.32</v>
      </c>
      <c r="D368" s="2">
        <f>IFERROR(__xludf.DUMMYFUNCTION("""COMPUTED_VALUE"""),45826.66666666667)</f>
        <v>45826.66667</v>
      </c>
      <c r="E368" s="1">
        <f>IFERROR(__xludf.DUMMYFUNCTION("""COMPUTED_VALUE"""),1224.77)</f>
        <v>1224.77</v>
      </c>
      <c r="G368" s="2">
        <f>IFERROR(__xludf.DUMMYFUNCTION("""COMPUTED_VALUE"""),45826.66666666667)</f>
        <v>45826.66667</v>
      </c>
      <c r="H368" s="1">
        <f>IFERROR(__xludf.DUMMYFUNCTION("""COMPUTED_VALUE"""),1207.65)</f>
        <v>1207.65</v>
      </c>
      <c r="J368" s="2">
        <f>IFERROR(__xludf.DUMMYFUNCTION("""COMPUTED_VALUE"""),45826.66666666667)</f>
        <v>45826.66667</v>
      </c>
      <c r="K368" s="1">
        <f>IFERROR(__xludf.DUMMYFUNCTION("""COMPUTED_VALUE"""),1215.23)</f>
        <v>1215.23</v>
      </c>
      <c r="M368" s="2">
        <f>IFERROR(__xludf.DUMMYFUNCTION("""COMPUTED_VALUE"""),45826.66666666667)</f>
        <v>45826.66667</v>
      </c>
      <c r="N368" s="1">
        <f>IFERROR(__xludf.DUMMYFUNCTION("""COMPUTED_VALUE"""),1.1265847E7)</f>
        <v>11265847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IFERROR(__xludf.DUMMYFUNCTION("""COMPUTED_VALUE"""),1216.49)</f>
        <v>1216.49</v>
      </c>
      <c r="D369" s="2">
        <f>IFERROR(__xludf.DUMMYFUNCTION("""COMPUTED_VALUE"""),45828.66666666667)</f>
        <v>45828.66667</v>
      </c>
      <c r="E369" s="1">
        <f>IFERROR(__xludf.DUMMYFUNCTION("""COMPUTED_VALUE"""),1230.05)</f>
        <v>1230.05</v>
      </c>
      <c r="G369" s="2">
        <f>IFERROR(__xludf.DUMMYFUNCTION("""COMPUTED_VALUE"""),45828.66666666667)</f>
        <v>45828.66667</v>
      </c>
      <c r="H369" s="1">
        <f>IFERROR(__xludf.DUMMYFUNCTION("""COMPUTED_VALUE"""),1215.4)</f>
        <v>1215.4</v>
      </c>
      <c r="J369" s="2">
        <f>IFERROR(__xludf.DUMMYFUNCTION("""COMPUTED_VALUE"""),45828.66666666667)</f>
        <v>45828.66667</v>
      </c>
      <c r="K369" s="1">
        <f>IFERROR(__xludf.DUMMYFUNCTION("""COMPUTED_VALUE"""),1222.6)</f>
        <v>1222.6</v>
      </c>
      <c r="M369" s="2">
        <f>IFERROR(__xludf.DUMMYFUNCTION("""COMPUTED_VALUE"""),45828.66666666667)</f>
        <v>45828.66667</v>
      </c>
      <c r="N369" s="1">
        <f>IFERROR(__xludf.DUMMYFUNCTION("""COMPUTED_VALUE"""),2.5637013E7)</f>
        <v>25637013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IFERROR(__xludf.DUMMYFUNCTION("""COMPUTED_VALUE"""),1218.97)</f>
        <v>1218.97</v>
      </c>
      <c r="D370" s="2">
        <f>IFERROR(__xludf.DUMMYFUNCTION("""COMPUTED_VALUE"""),45831.66666666667)</f>
        <v>45831.66667</v>
      </c>
      <c r="E370" s="1">
        <f>IFERROR(__xludf.DUMMYFUNCTION("""COMPUTED_VALUE"""),1236.98)</f>
        <v>1236.98</v>
      </c>
      <c r="G370" s="2">
        <f>IFERROR(__xludf.DUMMYFUNCTION("""COMPUTED_VALUE"""),45831.66666666667)</f>
        <v>45831.66667</v>
      </c>
      <c r="H370" s="1">
        <f>IFERROR(__xludf.DUMMYFUNCTION("""COMPUTED_VALUE"""),1209.58)</f>
        <v>1209.58</v>
      </c>
      <c r="J370" s="2">
        <f>IFERROR(__xludf.DUMMYFUNCTION("""COMPUTED_VALUE"""),45831.66666666667)</f>
        <v>45831.66667</v>
      </c>
      <c r="K370" s="1">
        <f>IFERROR(__xludf.DUMMYFUNCTION("""COMPUTED_VALUE"""),1235.82)</f>
        <v>1235.82</v>
      </c>
      <c r="M370" s="2">
        <f>IFERROR(__xludf.DUMMYFUNCTION("""COMPUTED_VALUE"""),45831.66666666667)</f>
        <v>45831.66667</v>
      </c>
      <c r="N370" s="1">
        <f>IFERROR(__xludf.DUMMYFUNCTION("""COMPUTED_VALUE"""),1.1302531E7)</f>
        <v>11302531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IFERROR(__xludf.DUMMYFUNCTION("""COMPUTED_VALUE"""),1239.26)</f>
        <v>1239.26</v>
      </c>
      <c r="D371" s="2">
        <f>IFERROR(__xludf.DUMMYFUNCTION("""COMPUTED_VALUE"""),45832.66666666667)</f>
        <v>45832.66667</v>
      </c>
      <c r="E371" s="1">
        <f>IFERROR(__xludf.DUMMYFUNCTION("""COMPUTED_VALUE"""),1247.1)</f>
        <v>1247.1</v>
      </c>
      <c r="G371" s="2">
        <f>IFERROR(__xludf.DUMMYFUNCTION("""COMPUTED_VALUE"""),45832.66666666667)</f>
        <v>45832.66667</v>
      </c>
      <c r="H371" s="1">
        <f>IFERROR(__xludf.DUMMYFUNCTION("""COMPUTED_VALUE"""),1235.56)</f>
        <v>1235.56</v>
      </c>
      <c r="J371" s="2">
        <f>IFERROR(__xludf.DUMMYFUNCTION("""COMPUTED_VALUE"""),45832.66666666667)</f>
        <v>45832.66667</v>
      </c>
      <c r="K371" s="1">
        <f>IFERROR(__xludf.DUMMYFUNCTION("""COMPUTED_VALUE"""),1236.72)</f>
        <v>1236.72</v>
      </c>
      <c r="M371" s="2">
        <f>IFERROR(__xludf.DUMMYFUNCTION("""COMPUTED_VALUE"""),45832.66666666667)</f>
        <v>45832.66667</v>
      </c>
      <c r="N371" s="1">
        <f>IFERROR(__xludf.DUMMYFUNCTION("""COMPUTED_VALUE"""),1.1865994E7)</f>
        <v>11865994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IFERROR(__xludf.DUMMYFUNCTION("""COMPUTED_VALUE"""),1236.41)</f>
        <v>1236.41</v>
      </c>
      <c r="D372" s="2">
        <f>IFERROR(__xludf.DUMMYFUNCTION("""COMPUTED_VALUE"""),45833.66666666667)</f>
        <v>45833.66667</v>
      </c>
      <c r="E372" s="1">
        <f>IFERROR(__xludf.DUMMYFUNCTION("""COMPUTED_VALUE"""),1236.41)</f>
        <v>1236.41</v>
      </c>
      <c r="G372" s="2">
        <f>IFERROR(__xludf.DUMMYFUNCTION("""COMPUTED_VALUE"""),45833.66666666667)</f>
        <v>45833.66667</v>
      </c>
      <c r="H372" s="1">
        <f>IFERROR(__xludf.DUMMYFUNCTION("""COMPUTED_VALUE"""),1219.6)</f>
        <v>1219.6</v>
      </c>
      <c r="J372" s="2">
        <f>IFERROR(__xludf.DUMMYFUNCTION("""COMPUTED_VALUE"""),45833.66666666667)</f>
        <v>45833.66667</v>
      </c>
      <c r="K372" s="1">
        <f>IFERROR(__xludf.DUMMYFUNCTION("""COMPUTED_VALUE"""),1222.6)</f>
        <v>1222.6</v>
      </c>
      <c r="M372" s="2">
        <f>IFERROR(__xludf.DUMMYFUNCTION("""COMPUTED_VALUE"""),45833.66666666667)</f>
        <v>45833.66667</v>
      </c>
      <c r="N372" s="1">
        <f>IFERROR(__xludf.DUMMYFUNCTION("""COMPUTED_VALUE"""),1.1818381E7)</f>
        <v>11818381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IFERROR(__xludf.DUMMYFUNCTION("""COMPUTED_VALUE"""),1222.72)</f>
        <v>1222.72</v>
      </c>
      <c r="D373" s="2">
        <f>IFERROR(__xludf.DUMMYFUNCTION("""COMPUTED_VALUE"""),45834.66666666667)</f>
        <v>45834.66667</v>
      </c>
      <c r="E373" s="1">
        <f>IFERROR(__xludf.DUMMYFUNCTION("""COMPUTED_VALUE"""),1241.4)</f>
        <v>1241.4</v>
      </c>
      <c r="G373" s="2">
        <f>IFERROR(__xludf.DUMMYFUNCTION("""COMPUTED_VALUE"""),45834.66666666667)</f>
        <v>45834.66667</v>
      </c>
      <c r="H373" s="1">
        <f>IFERROR(__xludf.DUMMYFUNCTION("""COMPUTED_VALUE"""),1222.72)</f>
        <v>1222.72</v>
      </c>
      <c r="J373" s="2">
        <f>IFERROR(__xludf.DUMMYFUNCTION("""COMPUTED_VALUE"""),45834.66666666667)</f>
        <v>45834.66667</v>
      </c>
      <c r="K373" s="1">
        <f>IFERROR(__xludf.DUMMYFUNCTION("""COMPUTED_VALUE"""),1239.98)</f>
        <v>1239.98</v>
      </c>
      <c r="M373" s="2">
        <f>IFERROR(__xludf.DUMMYFUNCTION("""COMPUTED_VALUE"""),45834.66666666667)</f>
        <v>45834.66667</v>
      </c>
      <c r="N373" s="1">
        <f>IFERROR(__xludf.DUMMYFUNCTION("""COMPUTED_VALUE"""),1.209345E7)</f>
        <v>12093450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IFERROR(__xludf.DUMMYFUNCTION("""COMPUTED_VALUE"""),1242.05)</f>
        <v>1242.05</v>
      </c>
      <c r="D374" s="2">
        <f>IFERROR(__xludf.DUMMYFUNCTION("""COMPUTED_VALUE"""),45835.66666666667)</f>
        <v>45835.66667</v>
      </c>
      <c r="E374" s="1">
        <f>IFERROR(__xludf.DUMMYFUNCTION("""COMPUTED_VALUE"""),1254.63)</f>
        <v>1254.63</v>
      </c>
      <c r="G374" s="2">
        <f>IFERROR(__xludf.DUMMYFUNCTION("""COMPUTED_VALUE"""),45835.66666666667)</f>
        <v>45835.66667</v>
      </c>
      <c r="H374" s="1">
        <f>IFERROR(__xludf.DUMMYFUNCTION("""COMPUTED_VALUE"""),1240.35)</f>
        <v>1240.35</v>
      </c>
      <c r="J374" s="2">
        <f>IFERROR(__xludf.DUMMYFUNCTION("""COMPUTED_VALUE"""),45835.66666666667)</f>
        <v>45835.66667</v>
      </c>
      <c r="K374" s="1">
        <f>IFERROR(__xludf.DUMMYFUNCTION("""COMPUTED_VALUE"""),1249.17)</f>
        <v>1249.17</v>
      </c>
      <c r="M374" s="2">
        <f>IFERROR(__xludf.DUMMYFUNCTION("""COMPUTED_VALUE"""),45835.66666666667)</f>
        <v>45835.66667</v>
      </c>
      <c r="N374" s="1">
        <f>IFERROR(__xludf.DUMMYFUNCTION("""COMPUTED_VALUE"""),2.609457E7)</f>
        <v>26094570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IFERROR(__xludf.DUMMYFUNCTION("""COMPUTED_VALUE"""),1248.32)</f>
        <v>1248.32</v>
      </c>
      <c r="D375" s="2">
        <f>IFERROR(__xludf.DUMMYFUNCTION("""COMPUTED_VALUE"""),45838.66666666667)</f>
        <v>45838.66667</v>
      </c>
      <c r="E375" s="1">
        <f>IFERROR(__xludf.DUMMYFUNCTION("""COMPUTED_VALUE"""),1254.23)</f>
        <v>1254.23</v>
      </c>
      <c r="G375" s="2">
        <f>IFERROR(__xludf.DUMMYFUNCTION("""COMPUTED_VALUE"""),45838.66666666667)</f>
        <v>45838.66667</v>
      </c>
      <c r="H375" s="1">
        <f>IFERROR(__xludf.DUMMYFUNCTION("""COMPUTED_VALUE"""),1246.29)</f>
        <v>1246.29</v>
      </c>
      <c r="J375" s="2">
        <f>IFERROR(__xludf.DUMMYFUNCTION("""COMPUTED_VALUE"""),45838.66666666667)</f>
        <v>45838.66667</v>
      </c>
      <c r="K375" s="1">
        <f>IFERROR(__xludf.DUMMYFUNCTION("""COMPUTED_VALUE"""),1253.32)</f>
        <v>1253.32</v>
      </c>
      <c r="M375" s="2">
        <f>IFERROR(__xludf.DUMMYFUNCTION("""COMPUTED_VALUE"""),45838.66666666667)</f>
        <v>45838.66667</v>
      </c>
      <c r="N375" s="1">
        <f>IFERROR(__xludf.DUMMYFUNCTION("""COMPUTED_VALUE"""),1.2201625E7)</f>
        <v>12201625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IFERROR(__xludf.DUMMYFUNCTION("""COMPUTED_VALUE"""),1250.49)</f>
        <v>1250.49</v>
      </c>
      <c r="D376" s="2">
        <f>IFERROR(__xludf.DUMMYFUNCTION("""COMPUTED_VALUE"""),45839.66666666667)</f>
        <v>45839.66667</v>
      </c>
      <c r="E376" s="1">
        <f>IFERROR(__xludf.DUMMYFUNCTION("""COMPUTED_VALUE"""),1271.8)</f>
        <v>1271.8</v>
      </c>
      <c r="G376" s="2">
        <f>IFERROR(__xludf.DUMMYFUNCTION("""COMPUTED_VALUE"""),45839.66666666667)</f>
        <v>45839.66667</v>
      </c>
      <c r="H376" s="1">
        <f>IFERROR(__xludf.DUMMYFUNCTION("""COMPUTED_VALUE"""),1248.91)</f>
        <v>1248.91</v>
      </c>
      <c r="J376" s="2">
        <f>IFERROR(__xludf.DUMMYFUNCTION("""COMPUTED_VALUE"""),45839.66666666667)</f>
        <v>45839.66667</v>
      </c>
      <c r="K376" s="1">
        <f>IFERROR(__xludf.DUMMYFUNCTION("""COMPUTED_VALUE"""),1265.44)</f>
        <v>1265.44</v>
      </c>
      <c r="M376" s="2">
        <f>IFERROR(__xludf.DUMMYFUNCTION("""COMPUTED_VALUE"""),45839.66666666667)</f>
        <v>45839.66667</v>
      </c>
      <c r="N376" s="1">
        <f>IFERROR(__xludf.DUMMYFUNCTION("""COMPUTED_VALUE"""),1.2120358E7)</f>
        <v>12120358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IFERROR(__xludf.DUMMYFUNCTION("""COMPUTED_VALUE"""),1266.91)</f>
        <v>1266.91</v>
      </c>
      <c r="D377" s="2">
        <f>IFERROR(__xludf.DUMMYFUNCTION("""COMPUTED_VALUE"""),45840.66666666667)</f>
        <v>45840.66667</v>
      </c>
      <c r="E377" s="1">
        <f>IFERROR(__xludf.DUMMYFUNCTION("""COMPUTED_VALUE"""),1266.91)</f>
        <v>1266.91</v>
      </c>
      <c r="G377" s="2">
        <f>IFERROR(__xludf.DUMMYFUNCTION("""COMPUTED_VALUE"""),45840.66666666667)</f>
        <v>45840.66667</v>
      </c>
      <c r="H377" s="1">
        <f>IFERROR(__xludf.DUMMYFUNCTION("""COMPUTED_VALUE"""),1242.97)</f>
        <v>1242.97</v>
      </c>
      <c r="J377" s="2">
        <f>IFERROR(__xludf.DUMMYFUNCTION("""COMPUTED_VALUE"""),45840.66666666667)</f>
        <v>45840.66667</v>
      </c>
      <c r="K377" s="1">
        <f>IFERROR(__xludf.DUMMYFUNCTION("""COMPUTED_VALUE"""),1249.4)</f>
        <v>1249.4</v>
      </c>
      <c r="M377" s="2">
        <f>IFERROR(__xludf.DUMMYFUNCTION("""COMPUTED_VALUE"""),45840.66666666667)</f>
        <v>45840.66667</v>
      </c>
      <c r="N377" s="1">
        <f>IFERROR(__xludf.DUMMYFUNCTION("""COMPUTED_VALUE"""),1.256595E7)</f>
        <v>12565950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IFERROR(__xludf.DUMMYFUNCTION("""COMPUTED_VALUE"""),1254.58)</f>
        <v>1254.58</v>
      </c>
      <c r="D378" s="2">
        <f>IFERROR(__xludf.DUMMYFUNCTION("""COMPUTED_VALUE"""),45841.54166666667)</f>
        <v>45841.54167</v>
      </c>
      <c r="E378" s="1">
        <f>IFERROR(__xludf.DUMMYFUNCTION("""COMPUTED_VALUE"""),1264.6)</f>
        <v>1264.6</v>
      </c>
      <c r="G378" s="2">
        <f>IFERROR(__xludf.DUMMYFUNCTION("""COMPUTED_VALUE"""),45841.54166666667)</f>
        <v>45841.54167</v>
      </c>
      <c r="H378" s="1">
        <f>IFERROR(__xludf.DUMMYFUNCTION("""COMPUTED_VALUE"""),1251.51)</f>
        <v>1251.51</v>
      </c>
      <c r="J378" s="2">
        <f>IFERROR(__xludf.DUMMYFUNCTION("""COMPUTED_VALUE"""),45841.54166666667)</f>
        <v>45841.54167</v>
      </c>
      <c r="K378" s="1">
        <f>IFERROR(__xludf.DUMMYFUNCTION("""COMPUTED_VALUE"""),1258.08)</f>
        <v>1258.08</v>
      </c>
      <c r="M378" s="2">
        <f>IFERROR(__xludf.DUMMYFUNCTION("""COMPUTED_VALUE"""),45841.54166666667)</f>
        <v>45841.54167</v>
      </c>
      <c r="N378" s="1">
        <f>IFERROR(__xludf.DUMMYFUNCTION("""COMPUTED_VALUE"""),7293509.0)</f>
        <v>7293509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IFERROR(__xludf.DUMMYFUNCTION("""COMPUTED_VALUE"""),1253.23)</f>
        <v>1253.23</v>
      </c>
      <c r="D379" s="2">
        <f>IFERROR(__xludf.DUMMYFUNCTION("""COMPUTED_VALUE"""),45845.66666666667)</f>
        <v>45845.66667</v>
      </c>
      <c r="E379" s="1">
        <f>IFERROR(__xludf.DUMMYFUNCTION("""COMPUTED_VALUE"""),1261.86)</f>
        <v>1261.86</v>
      </c>
      <c r="G379" s="2">
        <f>IFERROR(__xludf.DUMMYFUNCTION("""COMPUTED_VALUE"""),45845.66666666667)</f>
        <v>45845.66667</v>
      </c>
      <c r="H379" s="1">
        <f>IFERROR(__xludf.DUMMYFUNCTION("""COMPUTED_VALUE"""),1235.18)</f>
        <v>1235.18</v>
      </c>
      <c r="J379" s="2">
        <f>IFERROR(__xludf.DUMMYFUNCTION("""COMPUTED_VALUE"""),45845.66666666667)</f>
        <v>45845.66667</v>
      </c>
      <c r="K379" s="1">
        <f>IFERROR(__xludf.DUMMYFUNCTION("""COMPUTED_VALUE"""),1237.88)</f>
        <v>1237.88</v>
      </c>
      <c r="M379" s="2">
        <f>IFERROR(__xludf.DUMMYFUNCTION("""COMPUTED_VALUE"""),45845.66666666667)</f>
        <v>45845.66667</v>
      </c>
      <c r="N379" s="1">
        <f>IFERROR(__xludf.DUMMYFUNCTION("""COMPUTED_VALUE"""),1.145888E7)</f>
        <v>11458880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IFERROR(__xludf.DUMMYFUNCTION("""COMPUTED_VALUE"""),1236.4)</f>
        <v>1236.4</v>
      </c>
      <c r="D380" s="2">
        <f>IFERROR(__xludf.DUMMYFUNCTION("""COMPUTED_VALUE"""),45846.66666666667)</f>
        <v>45846.66667</v>
      </c>
      <c r="E380" s="1">
        <f>IFERROR(__xludf.DUMMYFUNCTION("""COMPUTED_VALUE"""),1253.49)</f>
        <v>1253.49</v>
      </c>
      <c r="G380" s="2">
        <f>IFERROR(__xludf.DUMMYFUNCTION("""COMPUTED_VALUE"""),45846.66666666667)</f>
        <v>45846.66667</v>
      </c>
      <c r="H380" s="1">
        <f>IFERROR(__xludf.DUMMYFUNCTION("""COMPUTED_VALUE"""),1235.94)</f>
        <v>1235.94</v>
      </c>
      <c r="J380" s="2">
        <f>IFERROR(__xludf.DUMMYFUNCTION("""COMPUTED_VALUE"""),45846.66666666667)</f>
        <v>45846.66667</v>
      </c>
      <c r="K380" s="1">
        <f>IFERROR(__xludf.DUMMYFUNCTION("""COMPUTED_VALUE"""),1245.09)</f>
        <v>1245.09</v>
      </c>
      <c r="M380" s="2">
        <f>IFERROR(__xludf.DUMMYFUNCTION("""COMPUTED_VALUE"""),45846.66666666667)</f>
        <v>45846.66667</v>
      </c>
      <c r="N380" s="1">
        <f>IFERROR(__xludf.DUMMYFUNCTION("""COMPUTED_VALUE"""),1.324754E7)</f>
        <v>13247540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IFERROR(__xludf.DUMMYFUNCTION("""COMPUTED_VALUE"""),1246.77)</f>
        <v>1246.77</v>
      </c>
      <c r="D381" s="2">
        <f>IFERROR(__xludf.DUMMYFUNCTION("""COMPUTED_VALUE"""),45847.66666666667)</f>
        <v>45847.66667</v>
      </c>
      <c r="E381" s="1">
        <f>IFERROR(__xludf.DUMMYFUNCTION("""COMPUTED_VALUE"""),1249.6)</f>
        <v>1249.6</v>
      </c>
      <c r="G381" s="2">
        <f>IFERROR(__xludf.DUMMYFUNCTION("""COMPUTED_VALUE"""),45847.66666666667)</f>
        <v>45847.66667</v>
      </c>
      <c r="H381" s="1">
        <f>IFERROR(__xludf.DUMMYFUNCTION("""COMPUTED_VALUE"""),1225.7)</f>
        <v>1225.7</v>
      </c>
      <c r="J381" s="2">
        <f>IFERROR(__xludf.DUMMYFUNCTION("""COMPUTED_VALUE"""),45847.66666666667)</f>
        <v>45847.66667</v>
      </c>
      <c r="K381" s="1">
        <f>IFERROR(__xludf.DUMMYFUNCTION("""COMPUTED_VALUE"""),1227.29)</f>
        <v>1227.29</v>
      </c>
      <c r="M381" s="2">
        <f>IFERROR(__xludf.DUMMYFUNCTION("""COMPUTED_VALUE"""),45847.66666666667)</f>
        <v>45847.66667</v>
      </c>
      <c r="N381" s="1">
        <f>IFERROR(__xludf.DUMMYFUNCTION("""COMPUTED_VALUE"""),1.1391177E7)</f>
        <v>11391177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IFERROR(__xludf.DUMMYFUNCTION("""COMPUTED_VALUE"""),1226.8)</f>
        <v>1226.8</v>
      </c>
      <c r="D382" s="2">
        <f>IFERROR(__xludf.DUMMYFUNCTION("""COMPUTED_VALUE"""),45848.66666666667)</f>
        <v>45848.66667</v>
      </c>
      <c r="E382" s="1">
        <f>IFERROR(__xludf.DUMMYFUNCTION("""COMPUTED_VALUE"""),1234.71)</f>
        <v>1234.71</v>
      </c>
      <c r="G382" s="2">
        <f>IFERROR(__xludf.DUMMYFUNCTION("""COMPUTED_VALUE"""),45848.66666666667)</f>
        <v>45848.66667</v>
      </c>
      <c r="H382" s="1">
        <f>IFERROR(__xludf.DUMMYFUNCTION("""COMPUTED_VALUE"""),1220.69)</f>
        <v>1220.69</v>
      </c>
      <c r="J382" s="2">
        <f>IFERROR(__xludf.DUMMYFUNCTION("""COMPUTED_VALUE"""),45848.66666666667)</f>
        <v>45848.66667</v>
      </c>
      <c r="K382" s="1">
        <f>IFERROR(__xludf.DUMMYFUNCTION("""COMPUTED_VALUE"""),1232.71)</f>
        <v>1232.71</v>
      </c>
      <c r="M382" s="2">
        <f>IFERROR(__xludf.DUMMYFUNCTION("""COMPUTED_VALUE"""),45848.66666666667)</f>
        <v>45848.66667</v>
      </c>
      <c r="N382" s="1">
        <f>IFERROR(__xludf.DUMMYFUNCTION("""COMPUTED_VALUE"""),1.1238256E7)</f>
        <v>11238256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IFERROR(__xludf.DUMMYFUNCTION("""COMPUTED_VALUE"""),1223.53)</f>
        <v>1223.53</v>
      </c>
      <c r="D383" s="2">
        <f>IFERROR(__xludf.DUMMYFUNCTION("""COMPUTED_VALUE"""),45849.66666666667)</f>
        <v>45849.66667</v>
      </c>
      <c r="E383" s="1">
        <f>IFERROR(__xludf.DUMMYFUNCTION("""COMPUTED_VALUE"""),1226.95)</f>
        <v>1226.95</v>
      </c>
      <c r="G383" s="2">
        <f>IFERROR(__xludf.DUMMYFUNCTION("""COMPUTED_VALUE"""),45849.66666666667)</f>
        <v>45849.66667</v>
      </c>
      <c r="H383" s="1">
        <f>IFERROR(__xludf.DUMMYFUNCTION("""COMPUTED_VALUE"""),1217.67)</f>
        <v>1217.67</v>
      </c>
      <c r="J383" s="2">
        <f>IFERROR(__xludf.DUMMYFUNCTION("""COMPUTED_VALUE"""),45849.66666666667)</f>
        <v>45849.66667</v>
      </c>
      <c r="K383" s="1">
        <f>IFERROR(__xludf.DUMMYFUNCTION("""COMPUTED_VALUE"""),1221.32)</f>
        <v>1221.32</v>
      </c>
      <c r="M383" s="2">
        <f>IFERROR(__xludf.DUMMYFUNCTION("""COMPUTED_VALUE"""),45849.66666666667)</f>
        <v>45849.66667</v>
      </c>
      <c r="N383" s="1">
        <f>IFERROR(__xludf.DUMMYFUNCTION("""COMPUTED_VALUE"""),9236290.0)</f>
        <v>9236290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IFERROR(__xludf.DUMMYFUNCTION("""COMPUTED_VALUE"""),1215.57)</f>
        <v>1215.57</v>
      </c>
      <c r="D384" s="2">
        <f>IFERROR(__xludf.DUMMYFUNCTION("""COMPUTED_VALUE"""),45852.66666666667)</f>
        <v>45852.66667</v>
      </c>
      <c r="E384" s="1">
        <f>IFERROR(__xludf.DUMMYFUNCTION("""COMPUTED_VALUE"""),1229.82)</f>
        <v>1229.82</v>
      </c>
      <c r="G384" s="2">
        <f>IFERROR(__xludf.DUMMYFUNCTION("""COMPUTED_VALUE"""),45852.66666666667)</f>
        <v>45852.66667</v>
      </c>
      <c r="H384" s="1">
        <f>IFERROR(__xludf.DUMMYFUNCTION("""COMPUTED_VALUE"""),1215.57)</f>
        <v>1215.57</v>
      </c>
      <c r="J384" s="2">
        <f>IFERROR(__xludf.DUMMYFUNCTION("""COMPUTED_VALUE"""),45852.66666666667)</f>
        <v>45852.66667</v>
      </c>
      <c r="K384" s="1">
        <f>IFERROR(__xludf.DUMMYFUNCTION("""COMPUTED_VALUE"""),1229.37)</f>
        <v>1229.37</v>
      </c>
      <c r="M384" s="2">
        <f>IFERROR(__xludf.DUMMYFUNCTION("""COMPUTED_VALUE"""),45852.66666666667)</f>
        <v>45852.66667</v>
      </c>
      <c r="N384" s="1">
        <f>IFERROR(__xludf.DUMMYFUNCTION("""COMPUTED_VALUE"""),9611817.0)</f>
        <v>9611817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IFERROR(__xludf.DUMMYFUNCTION("""COMPUTED_VALUE"""),1224.37)</f>
        <v>1224.37</v>
      </c>
      <c r="D385" s="2">
        <f>IFERROR(__xludf.DUMMYFUNCTION("""COMPUTED_VALUE"""),45853.66666666667)</f>
        <v>45853.66667</v>
      </c>
      <c r="E385" s="1">
        <f>IFERROR(__xludf.DUMMYFUNCTION("""COMPUTED_VALUE"""),1228.95)</f>
        <v>1228.95</v>
      </c>
      <c r="G385" s="2">
        <f>IFERROR(__xludf.DUMMYFUNCTION("""COMPUTED_VALUE"""),45853.66666666667)</f>
        <v>45853.66667</v>
      </c>
      <c r="H385" s="1">
        <f>IFERROR(__xludf.DUMMYFUNCTION("""COMPUTED_VALUE"""),1201.51)</f>
        <v>1201.51</v>
      </c>
      <c r="J385" s="2">
        <f>IFERROR(__xludf.DUMMYFUNCTION("""COMPUTED_VALUE"""),45853.66666666667)</f>
        <v>45853.66667</v>
      </c>
      <c r="K385" s="1">
        <f>IFERROR(__xludf.DUMMYFUNCTION("""COMPUTED_VALUE"""),1201.6)</f>
        <v>1201.6</v>
      </c>
      <c r="M385" s="2">
        <f>IFERROR(__xludf.DUMMYFUNCTION("""COMPUTED_VALUE"""),45853.66666666667)</f>
        <v>45853.66667</v>
      </c>
      <c r="N385" s="1">
        <f>IFERROR(__xludf.DUMMYFUNCTION("""COMPUTED_VALUE"""),1.0990002E7)</f>
        <v>10990002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IFERROR(__xludf.DUMMYFUNCTION("""COMPUTED_VALUE"""),1206.13)</f>
        <v>1206.13</v>
      </c>
      <c r="D386" s="2">
        <f>IFERROR(__xludf.DUMMYFUNCTION("""COMPUTED_VALUE"""),45854.66666666667)</f>
        <v>45854.66667</v>
      </c>
      <c r="E386" s="1">
        <f>IFERROR(__xludf.DUMMYFUNCTION("""COMPUTED_VALUE"""),1209.94)</f>
        <v>1209.94</v>
      </c>
      <c r="G386" s="2">
        <f>IFERROR(__xludf.DUMMYFUNCTION("""COMPUTED_VALUE"""),45854.66666666667)</f>
        <v>45854.66667</v>
      </c>
      <c r="H386" s="1">
        <f>IFERROR(__xludf.DUMMYFUNCTION("""COMPUTED_VALUE"""),1190.04)</f>
        <v>1190.04</v>
      </c>
      <c r="J386" s="2">
        <f>IFERROR(__xludf.DUMMYFUNCTION("""COMPUTED_VALUE"""),45854.66666666667)</f>
        <v>45854.66667</v>
      </c>
      <c r="K386" s="1">
        <f>IFERROR(__xludf.DUMMYFUNCTION("""COMPUTED_VALUE"""),1208.29)</f>
        <v>1208.29</v>
      </c>
      <c r="M386" s="2">
        <f>IFERROR(__xludf.DUMMYFUNCTION("""COMPUTED_VALUE"""),45854.66666666667)</f>
        <v>45854.66667</v>
      </c>
      <c r="N386" s="1">
        <f>IFERROR(__xludf.DUMMYFUNCTION("""COMPUTED_VALUE"""),1.1634734E7)</f>
        <v>11634734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IFERROR(__xludf.DUMMYFUNCTION("""COMPUTED_VALUE"""),1202.43)</f>
        <v>1202.43</v>
      </c>
      <c r="D387" s="2">
        <f>IFERROR(__xludf.DUMMYFUNCTION("""COMPUTED_VALUE"""),45855.66666666667)</f>
        <v>45855.66667</v>
      </c>
      <c r="E387" s="1">
        <f>IFERROR(__xludf.DUMMYFUNCTION("""COMPUTED_VALUE"""),1219.75)</f>
        <v>1219.75</v>
      </c>
      <c r="G387" s="2">
        <f>IFERROR(__xludf.DUMMYFUNCTION("""COMPUTED_VALUE"""),45855.66666666667)</f>
        <v>45855.66667</v>
      </c>
      <c r="H387" s="1">
        <f>IFERROR(__xludf.DUMMYFUNCTION("""COMPUTED_VALUE"""),1202.4)</f>
        <v>1202.4</v>
      </c>
      <c r="J387" s="2">
        <f>IFERROR(__xludf.DUMMYFUNCTION("""COMPUTED_VALUE"""),45855.66666666667)</f>
        <v>45855.66667</v>
      </c>
      <c r="K387" s="1">
        <f>IFERROR(__xludf.DUMMYFUNCTION("""COMPUTED_VALUE"""),1218.01)</f>
        <v>1218.01</v>
      </c>
      <c r="M387" s="2">
        <f>IFERROR(__xludf.DUMMYFUNCTION("""COMPUTED_VALUE"""),45855.66666666667)</f>
        <v>45855.66667</v>
      </c>
      <c r="N387" s="1">
        <f>IFERROR(__xludf.DUMMYFUNCTION("""COMPUTED_VALUE"""),1.1134028E7)</f>
        <v>11134028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IFERROR(__xludf.DUMMYFUNCTION("""COMPUTED_VALUE"""),1218.65)</f>
        <v>1218.65</v>
      </c>
      <c r="D388" s="2">
        <f>IFERROR(__xludf.DUMMYFUNCTION("""COMPUTED_VALUE"""),45856.66666666667)</f>
        <v>45856.66667</v>
      </c>
      <c r="E388" s="1">
        <f>IFERROR(__xludf.DUMMYFUNCTION("""COMPUTED_VALUE"""),1223.03)</f>
        <v>1223.03</v>
      </c>
      <c r="G388" s="2">
        <f>IFERROR(__xludf.DUMMYFUNCTION("""COMPUTED_VALUE"""),45856.66666666667)</f>
        <v>45856.66667</v>
      </c>
      <c r="H388" s="1">
        <f>IFERROR(__xludf.DUMMYFUNCTION("""COMPUTED_VALUE"""),1215.07)</f>
        <v>1215.07</v>
      </c>
      <c r="J388" s="2">
        <f>IFERROR(__xludf.DUMMYFUNCTION("""COMPUTED_VALUE"""),45856.66666666667)</f>
        <v>45856.66667</v>
      </c>
      <c r="K388" s="1">
        <f>IFERROR(__xludf.DUMMYFUNCTION("""COMPUTED_VALUE"""),1219.59)</f>
        <v>1219.59</v>
      </c>
      <c r="M388" s="2">
        <f>IFERROR(__xludf.DUMMYFUNCTION("""COMPUTED_VALUE"""),45856.66666666667)</f>
        <v>45856.66667</v>
      </c>
      <c r="N388" s="1">
        <f>IFERROR(__xludf.DUMMYFUNCTION("""COMPUTED_VALUE"""),1.1963744E7)</f>
        <v>11963744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IFERROR(__xludf.DUMMYFUNCTION("""COMPUTED_VALUE"""),1221.21)</f>
        <v>1221.21</v>
      </c>
      <c r="D389" s="2">
        <f>IFERROR(__xludf.DUMMYFUNCTION("""COMPUTED_VALUE"""),45859.66666666667)</f>
        <v>45859.66667</v>
      </c>
      <c r="E389" s="1">
        <f>IFERROR(__xludf.DUMMYFUNCTION("""COMPUTED_VALUE"""),1224.05)</f>
        <v>1224.05</v>
      </c>
      <c r="G389" s="2">
        <f>IFERROR(__xludf.DUMMYFUNCTION("""COMPUTED_VALUE"""),45859.66666666667)</f>
        <v>45859.66667</v>
      </c>
      <c r="H389" s="1">
        <f>IFERROR(__xludf.DUMMYFUNCTION("""COMPUTED_VALUE"""),1204.27)</f>
        <v>1204.27</v>
      </c>
      <c r="J389" s="2">
        <f>IFERROR(__xludf.DUMMYFUNCTION("""COMPUTED_VALUE"""),45859.66666666667)</f>
        <v>45859.66667</v>
      </c>
      <c r="K389" s="1">
        <f>IFERROR(__xludf.DUMMYFUNCTION("""COMPUTED_VALUE"""),1204.69)</f>
        <v>1204.69</v>
      </c>
      <c r="M389" s="2">
        <f>IFERROR(__xludf.DUMMYFUNCTION("""COMPUTED_VALUE"""),45859.66666666667)</f>
        <v>45859.66667</v>
      </c>
      <c r="N389" s="1">
        <f>IFERROR(__xludf.DUMMYFUNCTION("""COMPUTED_VALUE"""),1.0569593E7)</f>
        <v>10569593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IFERROR(__xludf.DUMMYFUNCTION("""COMPUTED_VALUE"""),1204.27)</f>
        <v>1204.27</v>
      </c>
      <c r="D390" s="2">
        <f>IFERROR(__xludf.DUMMYFUNCTION("""COMPUTED_VALUE"""),45860.66666666667)</f>
        <v>45860.66667</v>
      </c>
      <c r="E390" s="1">
        <f>IFERROR(__xludf.DUMMYFUNCTION("""COMPUTED_VALUE"""),1225.72)</f>
        <v>1225.72</v>
      </c>
      <c r="G390" s="2">
        <f>IFERROR(__xludf.DUMMYFUNCTION("""COMPUTED_VALUE"""),45860.66666666667)</f>
        <v>45860.66667</v>
      </c>
      <c r="H390" s="1">
        <f>IFERROR(__xludf.DUMMYFUNCTION("""COMPUTED_VALUE"""),1204.27)</f>
        <v>1204.27</v>
      </c>
      <c r="J390" s="2">
        <f>IFERROR(__xludf.DUMMYFUNCTION("""COMPUTED_VALUE"""),45860.66666666667)</f>
        <v>45860.66667</v>
      </c>
      <c r="K390" s="1">
        <f>IFERROR(__xludf.DUMMYFUNCTION("""COMPUTED_VALUE"""),1224.25)</f>
        <v>1224.25</v>
      </c>
      <c r="M390" s="2">
        <f>IFERROR(__xludf.DUMMYFUNCTION("""COMPUTED_VALUE"""),45860.66666666667)</f>
        <v>45860.66667</v>
      </c>
      <c r="N390" s="1">
        <f>IFERROR(__xludf.DUMMYFUNCTION("""COMPUTED_VALUE"""),1.0423736E7)</f>
        <v>10423736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IFERROR(__xludf.DUMMYFUNCTION("""COMPUTED_VALUE"""),1227.16)</f>
        <v>1227.16</v>
      </c>
      <c r="D391" s="2">
        <f>IFERROR(__xludf.DUMMYFUNCTION("""COMPUTED_VALUE"""),45861.66666666667)</f>
        <v>45861.66667</v>
      </c>
      <c r="E391" s="1">
        <f>IFERROR(__xludf.DUMMYFUNCTION("""COMPUTED_VALUE"""),1235.26)</f>
        <v>1235.26</v>
      </c>
      <c r="G391" s="2">
        <f>IFERROR(__xludf.DUMMYFUNCTION("""COMPUTED_VALUE"""),45861.66666666667)</f>
        <v>45861.66667</v>
      </c>
      <c r="H391" s="1">
        <f>IFERROR(__xludf.DUMMYFUNCTION("""COMPUTED_VALUE"""),1223.39)</f>
        <v>1223.39</v>
      </c>
      <c r="J391" s="2">
        <f>IFERROR(__xludf.DUMMYFUNCTION("""COMPUTED_VALUE"""),45861.66666666667)</f>
        <v>45861.66667</v>
      </c>
      <c r="K391" s="1">
        <f>IFERROR(__xludf.DUMMYFUNCTION("""COMPUTED_VALUE"""),1234.45)</f>
        <v>1234.45</v>
      </c>
      <c r="M391" s="2">
        <f>IFERROR(__xludf.DUMMYFUNCTION("""COMPUTED_VALUE"""),45861.66666666667)</f>
        <v>45861.66667</v>
      </c>
      <c r="N391" s="1">
        <f>IFERROR(__xludf.DUMMYFUNCTION("""COMPUTED_VALUE"""),1.0737695E7)</f>
        <v>10737695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IFERROR(__xludf.DUMMYFUNCTION("""COMPUTED_VALUE"""),1231.7)</f>
        <v>1231.7</v>
      </c>
      <c r="D392" s="2">
        <f>IFERROR(__xludf.DUMMYFUNCTION("""COMPUTED_VALUE"""),45862.66666666667)</f>
        <v>45862.66667</v>
      </c>
      <c r="E392" s="1">
        <f>IFERROR(__xludf.DUMMYFUNCTION("""COMPUTED_VALUE"""),1239.57)</f>
        <v>1239.57</v>
      </c>
      <c r="G392" s="2">
        <f>IFERROR(__xludf.DUMMYFUNCTION("""COMPUTED_VALUE"""),45862.66666666667)</f>
        <v>45862.66667</v>
      </c>
      <c r="H392" s="1">
        <f>IFERROR(__xludf.DUMMYFUNCTION("""COMPUTED_VALUE"""),1224.89)</f>
        <v>1224.89</v>
      </c>
      <c r="J392" s="2">
        <f>IFERROR(__xludf.DUMMYFUNCTION("""COMPUTED_VALUE"""),45862.66666666667)</f>
        <v>45862.66667</v>
      </c>
      <c r="K392" s="1">
        <f>IFERROR(__xludf.DUMMYFUNCTION("""COMPUTED_VALUE"""),1228.98)</f>
        <v>1228.98</v>
      </c>
      <c r="M392" s="2">
        <f>IFERROR(__xludf.DUMMYFUNCTION("""COMPUTED_VALUE"""),45862.66666666667)</f>
        <v>45862.66667</v>
      </c>
      <c r="N392" s="1">
        <f>IFERROR(__xludf.DUMMYFUNCTION("""COMPUTED_VALUE"""),1.0885051E7)</f>
        <v>10885051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IFERROR(__xludf.DUMMYFUNCTION("""COMPUTED_VALUE"""),1229.95)</f>
        <v>1229.95</v>
      </c>
      <c r="D393" s="2">
        <f>IFERROR(__xludf.DUMMYFUNCTION("""COMPUTED_VALUE"""),45863.66666666667)</f>
        <v>45863.66667</v>
      </c>
      <c r="E393" s="1">
        <f>IFERROR(__xludf.DUMMYFUNCTION("""COMPUTED_VALUE"""),1242.62)</f>
        <v>1242.62</v>
      </c>
      <c r="G393" s="2">
        <f>IFERROR(__xludf.DUMMYFUNCTION("""COMPUTED_VALUE"""),45863.66666666667)</f>
        <v>45863.66667</v>
      </c>
      <c r="H393" s="1">
        <f>IFERROR(__xludf.DUMMYFUNCTION("""COMPUTED_VALUE"""),1228.5)</f>
        <v>1228.5</v>
      </c>
      <c r="J393" s="2">
        <f>IFERROR(__xludf.DUMMYFUNCTION("""COMPUTED_VALUE"""),45863.66666666667)</f>
        <v>45863.66667</v>
      </c>
      <c r="K393" s="1">
        <f>IFERROR(__xludf.DUMMYFUNCTION("""COMPUTED_VALUE"""),1241.16)</f>
        <v>1241.16</v>
      </c>
      <c r="M393" s="2">
        <f>IFERROR(__xludf.DUMMYFUNCTION("""COMPUTED_VALUE"""),45863.66666666667)</f>
        <v>45863.66667</v>
      </c>
      <c r="N393" s="1">
        <f>IFERROR(__xludf.DUMMYFUNCTION("""COMPUTED_VALUE"""),9834814.0)</f>
        <v>9834814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IFERROR(__xludf.DUMMYFUNCTION("""COMPUTED_VALUE"""),1237.78)</f>
        <v>1237.78</v>
      </c>
      <c r="D394" s="2">
        <f>IFERROR(__xludf.DUMMYFUNCTION("""COMPUTED_VALUE"""),45866.66666666667)</f>
        <v>45866.66667</v>
      </c>
      <c r="E394" s="1">
        <f>IFERROR(__xludf.DUMMYFUNCTION("""COMPUTED_VALUE"""),1239.24)</f>
        <v>1239.24</v>
      </c>
      <c r="G394" s="2">
        <f>IFERROR(__xludf.DUMMYFUNCTION("""COMPUTED_VALUE"""),45866.66666666667)</f>
        <v>45866.66667</v>
      </c>
      <c r="H394" s="1">
        <f>IFERROR(__xludf.DUMMYFUNCTION("""COMPUTED_VALUE"""),1220.04)</f>
        <v>1220.04</v>
      </c>
      <c r="J394" s="2">
        <f>IFERROR(__xludf.DUMMYFUNCTION("""COMPUTED_VALUE"""),45866.66666666667)</f>
        <v>45866.66667</v>
      </c>
      <c r="K394" s="1">
        <f>IFERROR(__xludf.DUMMYFUNCTION("""COMPUTED_VALUE"""),1224.33)</f>
        <v>1224.33</v>
      </c>
      <c r="M394" s="2">
        <f>IFERROR(__xludf.DUMMYFUNCTION("""COMPUTED_VALUE"""),45866.66666666667)</f>
        <v>45866.66667</v>
      </c>
      <c r="N394" s="1">
        <f>IFERROR(__xludf.DUMMYFUNCTION("""COMPUTED_VALUE"""),1.1264802E7)</f>
        <v>11264802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IFERROR(__xludf.DUMMYFUNCTION("""COMPUTED_VALUE"""),1238.03)</f>
        <v>1238.03</v>
      </c>
      <c r="D395" s="2">
        <f>IFERROR(__xludf.DUMMYFUNCTION("""COMPUTED_VALUE"""),45867.66666666667)</f>
        <v>45867.66667</v>
      </c>
      <c r="E395" s="1">
        <f>IFERROR(__xludf.DUMMYFUNCTION("""COMPUTED_VALUE"""),1246.4)</f>
        <v>1246.4</v>
      </c>
      <c r="G395" s="2">
        <f>IFERROR(__xludf.DUMMYFUNCTION("""COMPUTED_VALUE"""),45867.66666666667)</f>
        <v>45867.66667</v>
      </c>
      <c r="H395" s="1">
        <f>IFERROR(__xludf.DUMMYFUNCTION("""COMPUTED_VALUE"""),1227.39)</f>
        <v>1227.39</v>
      </c>
      <c r="J395" s="2">
        <f>IFERROR(__xludf.DUMMYFUNCTION("""COMPUTED_VALUE"""),45867.66666666667)</f>
        <v>45867.66667</v>
      </c>
      <c r="K395" s="1">
        <f>IFERROR(__xludf.DUMMYFUNCTION("""COMPUTED_VALUE"""),1229.54)</f>
        <v>1229.54</v>
      </c>
      <c r="M395" s="2">
        <f>IFERROR(__xludf.DUMMYFUNCTION("""COMPUTED_VALUE"""),45867.66666666667)</f>
        <v>45867.66667</v>
      </c>
      <c r="N395" s="1">
        <f>IFERROR(__xludf.DUMMYFUNCTION("""COMPUTED_VALUE"""),1.5617564E7)</f>
        <v>15617564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IFERROR(__xludf.DUMMYFUNCTION("""COMPUTED_VALUE"""),1212.97)</f>
        <v>1212.97</v>
      </c>
      <c r="D396" s="2">
        <f>IFERROR(__xludf.DUMMYFUNCTION("""COMPUTED_VALUE"""),45868.66666666667)</f>
        <v>45868.66667</v>
      </c>
      <c r="E396" s="1">
        <f>IFERROR(__xludf.DUMMYFUNCTION("""COMPUTED_VALUE"""),1214.68)</f>
        <v>1214.68</v>
      </c>
      <c r="G396" s="2">
        <f>IFERROR(__xludf.DUMMYFUNCTION("""COMPUTED_VALUE"""),45868.66666666667)</f>
        <v>45868.66667</v>
      </c>
      <c r="H396" s="1">
        <f>IFERROR(__xludf.DUMMYFUNCTION("""COMPUTED_VALUE"""),1181.28)</f>
        <v>1181.28</v>
      </c>
      <c r="J396" s="2">
        <f>IFERROR(__xludf.DUMMYFUNCTION("""COMPUTED_VALUE"""),45868.66666666667)</f>
        <v>45868.66667</v>
      </c>
      <c r="K396" s="1">
        <f>IFERROR(__xludf.DUMMYFUNCTION("""COMPUTED_VALUE"""),1188.93)</f>
        <v>1188.93</v>
      </c>
      <c r="M396" s="2">
        <f>IFERROR(__xludf.DUMMYFUNCTION("""COMPUTED_VALUE"""),45868.66666666667)</f>
        <v>45868.66667</v>
      </c>
      <c r="N396" s="1">
        <f>IFERROR(__xludf.DUMMYFUNCTION("""COMPUTED_VALUE"""),2.4558304E7)</f>
        <v>24558304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IFERROR(__xludf.DUMMYFUNCTION("""COMPUTED_VALUE"""),1191.15)</f>
        <v>1191.15</v>
      </c>
      <c r="D397" s="2">
        <f>IFERROR(__xludf.DUMMYFUNCTION("""COMPUTED_VALUE"""),45869.66666666667)</f>
        <v>45869.66667</v>
      </c>
      <c r="E397" s="1">
        <f>IFERROR(__xludf.DUMMYFUNCTION("""COMPUTED_VALUE"""),1216.74)</f>
        <v>1216.74</v>
      </c>
      <c r="G397" s="2">
        <f>IFERROR(__xludf.DUMMYFUNCTION("""COMPUTED_VALUE"""),45869.66666666667)</f>
        <v>45869.66667</v>
      </c>
      <c r="H397" s="1">
        <f>IFERROR(__xludf.DUMMYFUNCTION("""COMPUTED_VALUE"""),1190.49)</f>
        <v>1190.49</v>
      </c>
      <c r="J397" s="2">
        <f>IFERROR(__xludf.DUMMYFUNCTION("""COMPUTED_VALUE"""),45869.66666666667)</f>
        <v>45869.66667</v>
      </c>
      <c r="K397" s="1">
        <f>IFERROR(__xludf.DUMMYFUNCTION("""COMPUTED_VALUE"""),1207.43)</f>
        <v>1207.43</v>
      </c>
      <c r="M397" s="2">
        <f>IFERROR(__xludf.DUMMYFUNCTION("""COMPUTED_VALUE"""),45869.66666666667)</f>
        <v>45869.66667</v>
      </c>
      <c r="N397" s="1">
        <f>IFERROR(__xludf.DUMMYFUNCTION("""COMPUTED_VALUE"""),2.5549311E7)</f>
        <v>25549311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IFERROR(__xludf.DUMMYFUNCTION("""COMPUTED_VALUE"""),1195.71)</f>
        <v>1195.71</v>
      </c>
      <c r="D398" s="2">
        <f>IFERROR(__xludf.DUMMYFUNCTION("""COMPUTED_VALUE"""),45870.66666666667)</f>
        <v>45870.66667</v>
      </c>
      <c r="E398" s="1">
        <f>IFERROR(__xludf.DUMMYFUNCTION("""COMPUTED_VALUE"""),1195.71)</f>
        <v>1195.71</v>
      </c>
      <c r="G398" s="2">
        <f>IFERROR(__xludf.DUMMYFUNCTION("""COMPUTED_VALUE"""),45870.66666666667)</f>
        <v>45870.66667</v>
      </c>
      <c r="H398" s="1">
        <f>IFERROR(__xludf.DUMMYFUNCTION("""COMPUTED_VALUE"""),1165.04)</f>
        <v>1165.04</v>
      </c>
      <c r="J398" s="2">
        <f>IFERROR(__xludf.DUMMYFUNCTION("""COMPUTED_VALUE"""),45870.66666666667)</f>
        <v>45870.66667</v>
      </c>
      <c r="K398" s="1">
        <f>IFERROR(__xludf.DUMMYFUNCTION("""COMPUTED_VALUE"""),1179.53)</f>
        <v>1179.53</v>
      </c>
      <c r="M398" s="2">
        <f>IFERROR(__xludf.DUMMYFUNCTION("""COMPUTED_VALUE"""),45870.66666666667)</f>
        <v>45870.66667</v>
      </c>
      <c r="N398" s="1">
        <f>IFERROR(__xludf.DUMMYFUNCTION("""COMPUTED_VALUE"""),1.8625007E7)</f>
        <v>18625007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IFERROR(__xludf.DUMMYFUNCTION("""COMPUTED_VALUE"""),1183.83)</f>
        <v>1183.83</v>
      </c>
      <c r="D399" s="2">
        <f>IFERROR(__xludf.DUMMYFUNCTION("""COMPUTED_VALUE"""),45873.66666666667)</f>
        <v>45873.66667</v>
      </c>
      <c r="E399" s="1">
        <f>IFERROR(__xludf.DUMMYFUNCTION("""COMPUTED_VALUE"""),1192.26)</f>
        <v>1192.26</v>
      </c>
      <c r="G399" s="2">
        <f>IFERROR(__xludf.DUMMYFUNCTION("""COMPUTED_VALUE"""),45873.66666666667)</f>
        <v>45873.66667</v>
      </c>
      <c r="H399" s="1">
        <f>IFERROR(__xludf.DUMMYFUNCTION("""COMPUTED_VALUE"""),1180.34)</f>
        <v>1180.34</v>
      </c>
      <c r="J399" s="2">
        <f>IFERROR(__xludf.DUMMYFUNCTION("""COMPUTED_VALUE"""),45873.66666666667)</f>
        <v>45873.66667</v>
      </c>
      <c r="K399" s="1">
        <f>IFERROR(__xludf.DUMMYFUNCTION("""COMPUTED_VALUE"""),1190.84)</f>
        <v>1190.84</v>
      </c>
      <c r="M399" s="2">
        <f>IFERROR(__xludf.DUMMYFUNCTION("""COMPUTED_VALUE"""),45873.66666666667)</f>
        <v>45873.66667</v>
      </c>
      <c r="N399" s="1">
        <f>IFERROR(__xludf.DUMMYFUNCTION("""COMPUTED_VALUE"""),1.3499607E7)</f>
        <v>13499607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IFERROR(__xludf.DUMMYFUNCTION("""COMPUTED_VALUE"""),1195.91)</f>
        <v>1195.91</v>
      </c>
      <c r="D400" s="2">
        <f>IFERROR(__xludf.DUMMYFUNCTION("""COMPUTED_VALUE"""),45874.66666666667)</f>
        <v>45874.66667</v>
      </c>
      <c r="E400" s="1">
        <f>IFERROR(__xludf.DUMMYFUNCTION("""COMPUTED_VALUE"""),1204.57)</f>
        <v>1204.57</v>
      </c>
      <c r="G400" s="2">
        <f>IFERROR(__xludf.DUMMYFUNCTION("""COMPUTED_VALUE"""),45874.66666666667)</f>
        <v>45874.66667</v>
      </c>
      <c r="H400" s="1">
        <f>IFERROR(__xludf.DUMMYFUNCTION("""COMPUTED_VALUE"""),1189.47)</f>
        <v>1189.47</v>
      </c>
      <c r="J400" s="2">
        <f>IFERROR(__xludf.DUMMYFUNCTION("""COMPUTED_VALUE"""),45874.66666666667)</f>
        <v>45874.66667</v>
      </c>
      <c r="K400" s="1">
        <f>IFERROR(__xludf.DUMMYFUNCTION("""COMPUTED_VALUE"""),1196.86)</f>
        <v>1196.86</v>
      </c>
      <c r="M400" s="2">
        <f>IFERROR(__xludf.DUMMYFUNCTION("""COMPUTED_VALUE"""),45874.66666666667)</f>
        <v>45874.66667</v>
      </c>
      <c r="N400" s="1">
        <f>IFERROR(__xludf.DUMMYFUNCTION("""COMPUTED_VALUE"""),1.5753193E7)</f>
        <v>15753193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IFERROR(__xludf.DUMMYFUNCTION("""COMPUTED_VALUE"""),1206.31)</f>
        <v>1206.31</v>
      </c>
      <c r="D401" s="2">
        <f>IFERROR(__xludf.DUMMYFUNCTION("""COMPUTED_VALUE"""),45875.66666666667)</f>
        <v>45875.66667</v>
      </c>
      <c r="E401" s="1">
        <f>IFERROR(__xludf.DUMMYFUNCTION("""COMPUTED_VALUE"""),1220.96)</f>
        <v>1220.96</v>
      </c>
      <c r="G401" s="2">
        <f>IFERROR(__xludf.DUMMYFUNCTION("""COMPUTED_VALUE"""),45875.66666666667)</f>
        <v>45875.66667</v>
      </c>
      <c r="H401" s="1">
        <f>IFERROR(__xludf.DUMMYFUNCTION("""COMPUTED_VALUE"""),1202.25)</f>
        <v>1202.25</v>
      </c>
      <c r="J401" s="2">
        <f>IFERROR(__xludf.DUMMYFUNCTION("""COMPUTED_VALUE"""),45875.66666666667)</f>
        <v>45875.66667</v>
      </c>
      <c r="K401" s="1">
        <f>IFERROR(__xludf.DUMMYFUNCTION("""COMPUTED_VALUE"""),1217.71)</f>
        <v>1217.71</v>
      </c>
      <c r="M401" s="2">
        <f>IFERROR(__xludf.DUMMYFUNCTION("""COMPUTED_VALUE"""),45875.66666666667)</f>
        <v>45875.66667</v>
      </c>
      <c r="N401" s="1">
        <f>IFERROR(__xludf.DUMMYFUNCTION("""COMPUTED_VALUE"""),1.619146E7)</f>
        <v>16191460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IFERROR(__xludf.DUMMYFUNCTION("""COMPUTED_VALUE"""),1209.07)</f>
        <v>1209.07</v>
      </c>
      <c r="D402" s="2">
        <f>IFERROR(__xludf.DUMMYFUNCTION("""COMPUTED_VALUE"""),45876.66666666667)</f>
        <v>45876.66667</v>
      </c>
      <c r="E402" s="1">
        <f>IFERROR(__xludf.DUMMYFUNCTION("""COMPUTED_VALUE"""),1218.12)</f>
        <v>1218.12</v>
      </c>
      <c r="G402" s="2">
        <f>IFERROR(__xludf.DUMMYFUNCTION("""COMPUTED_VALUE"""),45876.66666666667)</f>
        <v>45876.66667</v>
      </c>
      <c r="H402" s="1">
        <f>IFERROR(__xludf.DUMMYFUNCTION("""COMPUTED_VALUE"""),1189.96)</f>
        <v>1189.96</v>
      </c>
      <c r="J402" s="2">
        <f>IFERROR(__xludf.DUMMYFUNCTION("""COMPUTED_VALUE"""),45876.66666666667)</f>
        <v>45876.66667</v>
      </c>
      <c r="K402" s="1">
        <f>IFERROR(__xludf.DUMMYFUNCTION("""COMPUTED_VALUE"""),1193.91)</f>
        <v>1193.91</v>
      </c>
      <c r="M402" s="2">
        <f>IFERROR(__xludf.DUMMYFUNCTION("""COMPUTED_VALUE"""),45876.66666666667)</f>
        <v>45876.66667</v>
      </c>
      <c r="N402" s="1">
        <f>IFERROR(__xludf.DUMMYFUNCTION("""COMPUTED_VALUE"""),1.8076777E7)</f>
        <v>18076777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IFERROR(__xludf.DUMMYFUNCTION("""COMPUTED_VALUE"""),1195.74)</f>
        <v>1195.74</v>
      </c>
      <c r="D403" s="2">
        <f>IFERROR(__xludf.DUMMYFUNCTION("""COMPUTED_VALUE"""),45877.66666666667)</f>
        <v>45877.66667</v>
      </c>
      <c r="E403" s="1">
        <f>IFERROR(__xludf.DUMMYFUNCTION("""COMPUTED_VALUE"""),1218.94)</f>
        <v>1218.94</v>
      </c>
      <c r="G403" s="2">
        <f>IFERROR(__xludf.DUMMYFUNCTION("""COMPUTED_VALUE"""),45877.66666666667)</f>
        <v>45877.66667</v>
      </c>
      <c r="H403" s="1">
        <f>IFERROR(__xludf.DUMMYFUNCTION("""COMPUTED_VALUE"""),1195.74)</f>
        <v>1195.74</v>
      </c>
      <c r="J403" s="2">
        <f>IFERROR(__xludf.DUMMYFUNCTION("""COMPUTED_VALUE"""),45877.66666666667)</f>
        <v>45877.66667</v>
      </c>
      <c r="K403" s="1">
        <f>IFERROR(__xludf.DUMMYFUNCTION("""COMPUTED_VALUE"""),1215.79)</f>
        <v>1215.79</v>
      </c>
      <c r="M403" s="2">
        <f>IFERROR(__xludf.DUMMYFUNCTION("""COMPUTED_VALUE"""),45877.66666666667)</f>
        <v>45877.66667</v>
      </c>
      <c r="N403" s="1">
        <f>IFERROR(__xludf.DUMMYFUNCTION("""COMPUTED_VALUE"""),1.4390273E7)</f>
        <v>14390273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IFERROR(__xludf.DUMMYFUNCTION("""COMPUTED_VALUE"""),1218.54)</f>
        <v>1218.54</v>
      </c>
      <c r="D404" s="2">
        <f>IFERROR(__xludf.DUMMYFUNCTION("""COMPUTED_VALUE"""),45880.66666666667)</f>
        <v>45880.66667</v>
      </c>
      <c r="E404" s="1">
        <f>IFERROR(__xludf.DUMMYFUNCTION("""COMPUTED_VALUE"""),1224.95)</f>
        <v>1224.95</v>
      </c>
      <c r="G404" s="2">
        <f>IFERROR(__xludf.DUMMYFUNCTION("""COMPUTED_VALUE"""),45880.66666666667)</f>
        <v>45880.66667</v>
      </c>
      <c r="H404" s="1">
        <f>IFERROR(__xludf.DUMMYFUNCTION("""COMPUTED_VALUE"""),1209.58)</f>
        <v>1209.58</v>
      </c>
      <c r="J404" s="2">
        <f>IFERROR(__xludf.DUMMYFUNCTION("""COMPUTED_VALUE"""),45880.66666666667)</f>
        <v>45880.66667</v>
      </c>
      <c r="K404" s="1">
        <f>IFERROR(__xludf.DUMMYFUNCTION("""COMPUTED_VALUE"""),1213.44)</f>
        <v>1213.44</v>
      </c>
      <c r="M404" s="2">
        <f>IFERROR(__xludf.DUMMYFUNCTION("""COMPUTED_VALUE"""),45880.66666666667)</f>
        <v>45880.66667</v>
      </c>
      <c r="N404" s="1">
        <f>IFERROR(__xludf.DUMMYFUNCTION("""COMPUTED_VALUE"""),1.3716546E7)</f>
        <v>13716546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IFERROR(__xludf.DUMMYFUNCTION("""COMPUTED_VALUE"""),1219.26)</f>
        <v>1219.26</v>
      </c>
      <c r="D405" s="2">
        <f>IFERROR(__xludf.DUMMYFUNCTION("""COMPUTED_VALUE"""),45881.66666666667)</f>
        <v>45881.66667</v>
      </c>
      <c r="E405" s="1">
        <f>IFERROR(__xludf.DUMMYFUNCTION("""COMPUTED_VALUE"""),1231.84)</f>
        <v>1231.84</v>
      </c>
      <c r="G405" s="2">
        <f>IFERROR(__xludf.DUMMYFUNCTION("""COMPUTED_VALUE"""),45881.66666666667)</f>
        <v>45881.66667</v>
      </c>
      <c r="H405" s="1">
        <f>IFERROR(__xludf.DUMMYFUNCTION("""COMPUTED_VALUE"""),1218.86)</f>
        <v>1218.86</v>
      </c>
      <c r="J405" s="2">
        <f>IFERROR(__xludf.DUMMYFUNCTION("""COMPUTED_VALUE"""),45881.66666666667)</f>
        <v>45881.66667</v>
      </c>
      <c r="K405" s="1">
        <f>IFERROR(__xludf.DUMMYFUNCTION("""COMPUTED_VALUE"""),1226.26)</f>
        <v>1226.26</v>
      </c>
      <c r="M405" s="2">
        <f>IFERROR(__xludf.DUMMYFUNCTION("""COMPUTED_VALUE"""),45881.66666666667)</f>
        <v>45881.66667</v>
      </c>
      <c r="N405" s="1">
        <f>IFERROR(__xludf.DUMMYFUNCTION("""COMPUTED_VALUE"""),1.3797631E7)</f>
        <v>13797631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IFERROR(__xludf.DUMMYFUNCTION("""COMPUTED_VALUE"""),1229.54)</f>
        <v>1229.54</v>
      </c>
      <c r="D406" s="2">
        <f>IFERROR(__xludf.DUMMYFUNCTION("""COMPUTED_VALUE"""),45882.66666666667)</f>
        <v>45882.66667</v>
      </c>
      <c r="E406" s="1">
        <f>IFERROR(__xludf.DUMMYFUNCTION("""COMPUTED_VALUE"""),1244.53)</f>
        <v>1244.53</v>
      </c>
      <c r="G406" s="2">
        <f>IFERROR(__xludf.DUMMYFUNCTION("""COMPUTED_VALUE"""),45882.66666666667)</f>
        <v>45882.66667</v>
      </c>
      <c r="H406" s="1">
        <f>IFERROR(__xludf.DUMMYFUNCTION("""COMPUTED_VALUE"""),1228.58)</f>
        <v>1228.58</v>
      </c>
      <c r="J406" s="2">
        <f>IFERROR(__xludf.DUMMYFUNCTION("""COMPUTED_VALUE"""),45882.66666666667)</f>
        <v>45882.66667</v>
      </c>
      <c r="K406" s="1">
        <f>IFERROR(__xludf.DUMMYFUNCTION("""COMPUTED_VALUE"""),1243.46)</f>
        <v>1243.46</v>
      </c>
      <c r="M406" s="2">
        <f>IFERROR(__xludf.DUMMYFUNCTION("""COMPUTED_VALUE"""),45882.66666666667)</f>
        <v>45882.66667</v>
      </c>
      <c r="N406" s="1">
        <f>IFERROR(__xludf.DUMMYFUNCTION("""COMPUTED_VALUE"""),1.3610001E7)</f>
        <v>13610001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IFERROR(__xludf.DUMMYFUNCTION("""COMPUTED_VALUE"""),1238.68)</f>
        <v>1238.68</v>
      </c>
      <c r="D407" s="2">
        <f>IFERROR(__xludf.DUMMYFUNCTION("""COMPUTED_VALUE"""),45883.66666666667)</f>
        <v>45883.66667</v>
      </c>
      <c r="E407" s="1">
        <f>IFERROR(__xludf.DUMMYFUNCTION("""COMPUTED_VALUE"""),1243.36)</f>
        <v>1243.36</v>
      </c>
      <c r="G407" s="2">
        <f>IFERROR(__xludf.DUMMYFUNCTION("""COMPUTED_VALUE"""),45883.66666666667)</f>
        <v>45883.66667</v>
      </c>
      <c r="H407" s="1">
        <f>IFERROR(__xludf.DUMMYFUNCTION("""COMPUTED_VALUE"""),1232.06)</f>
        <v>1232.06</v>
      </c>
      <c r="J407" s="2">
        <f>IFERROR(__xludf.DUMMYFUNCTION("""COMPUTED_VALUE"""),45883.66666666667)</f>
        <v>45883.66667</v>
      </c>
      <c r="K407" s="1">
        <f>IFERROR(__xludf.DUMMYFUNCTION("""COMPUTED_VALUE"""),1242.87)</f>
        <v>1242.87</v>
      </c>
      <c r="M407" s="2">
        <f>IFERROR(__xludf.DUMMYFUNCTION("""COMPUTED_VALUE"""),45883.66666666667)</f>
        <v>45883.66667</v>
      </c>
      <c r="N407" s="1">
        <f>IFERROR(__xludf.DUMMYFUNCTION("""COMPUTED_VALUE"""),1.0593947E7)</f>
        <v>10593947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IFERROR(__xludf.DUMMYFUNCTION("""COMPUTED_VALUE"""),1249.13)</f>
        <v>1249.13</v>
      </c>
      <c r="D408" s="2">
        <f>IFERROR(__xludf.DUMMYFUNCTION("""COMPUTED_VALUE"""),45884.66666666667)</f>
        <v>45884.66667</v>
      </c>
      <c r="E408" s="1">
        <f>IFERROR(__xludf.DUMMYFUNCTION("""COMPUTED_VALUE"""),1249.15)</f>
        <v>1249.15</v>
      </c>
      <c r="G408" s="2">
        <f>IFERROR(__xludf.DUMMYFUNCTION("""COMPUTED_VALUE"""),45884.66666666667)</f>
        <v>45884.66667</v>
      </c>
      <c r="H408" s="1">
        <f>IFERROR(__xludf.DUMMYFUNCTION("""COMPUTED_VALUE"""),1231.81)</f>
        <v>1231.81</v>
      </c>
      <c r="J408" s="2">
        <f>IFERROR(__xludf.DUMMYFUNCTION("""COMPUTED_VALUE"""),45884.66666666667)</f>
        <v>45884.66667</v>
      </c>
      <c r="K408" s="1">
        <f>IFERROR(__xludf.DUMMYFUNCTION("""COMPUTED_VALUE"""),1233.48)</f>
        <v>1233.48</v>
      </c>
      <c r="M408" s="2">
        <f>IFERROR(__xludf.DUMMYFUNCTION("""COMPUTED_VALUE"""),45884.66666666667)</f>
        <v>45884.66667</v>
      </c>
      <c r="N408" s="1">
        <f>IFERROR(__xludf.DUMMYFUNCTION("""COMPUTED_VALUE"""),1.1373396E7)</f>
        <v>11373396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IFERROR(__xludf.DUMMYFUNCTION("""COMPUTED_VALUE"""),1228.63)</f>
        <v>1228.63</v>
      </c>
      <c r="D409" s="2">
        <f>IFERROR(__xludf.DUMMYFUNCTION("""COMPUTED_VALUE"""),45887.66666666667)</f>
        <v>45887.66667</v>
      </c>
      <c r="E409" s="1">
        <f>IFERROR(__xludf.DUMMYFUNCTION("""COMPUTED_VALUE"""),1238.57)</f>
        <v>1238.57</v>
      </c>
      <c r="G409" s="2">
        <f>IFERROR(__xludf.DUMMYFUNCTION("""COMPUTED_VALUE"""),45887.66666666667)</f>
        <v>45887.66667</v>
      </c>
      <c r="H409" s="1">
        <f>IFERROR(__xludf.DUMMYFUNCTION("""COMPUTED_VALUE"""),1227.28)</f>
        <v>1227.28</v>
      </c>
      <c r="J409" s="2">
        <f>IFERROR(__xludf.DUMMYFUNCTION("""COMPUTED_VALUE"""),45887.66666666667)</f>
        <v>45887.66667</v>
      </c>
      <c r="K409" s="1">
        <f>IFERROR(__xludf.DUMMYFUNCTION("""COMPUTED_VALUE"""),1237.68)</f>
        <v>1237.68</v>
      </c>
      <c r="M409" s="2">
        <f>IFERROR(__xludf.DUMMYFUNCTION("""COMPUTED_VALUE"""),45887.66666666667)</f>
        <v>45887.66667</v>
      </c>
      <c r="N409" s="1">
        <f>IFERROR(__xludf.DUMMYFUNCTION("""COMPUTED_VALUE"""),1.0737846E7)</f>
        <v>10737846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IFERROR(__xludf.DUMMYFUNCTION("""COMPUTED_VALUE"""),1234.12)</f>
        <v>1234.12</v>
      </c>
      <c r="D410" s="2">
        <f>IFERROR(__xludf.DUMMYFUNCTION("""COMPUTED_VALUE"""),45888.66666666667)</f>
        <v>45888.66667</v>
      </c>
      <c r="E410" s="1">
        <f>IFERROR(__xludf.DUMMYFUNCTION("""COMPUTED_VALUE"""),1252.65)</f>
        <v>1252.65</v>
      </c>
      <c r="G410" s="2">
        <f>IFERROR(__xludf.DUMMYFUNCTION("""COMPUTED_VALUE"""),45888.66666666667)</f>
        <v>45888.66667</v>
      </c>
      <c r="H410" s="1">
        <f>IFERROR(__xludf.DUMMYFUNCTION("""COMPUTED_VALUE"""),1233.07)</f>
        <v>1233.07</v>
      </c>
      <c r="J410" s="2">
        <f>IFERROR(__xludf.DUMMYFUNCTION("""COMPUTED_VALUE"""),45888.66666666667)</f>
        <v>45888.66667</v>
      </c>
      <c r="K410" s="1">
        <f>IFERROR(__xludf.DUMMYFUNCTION("""COMPUTED_VALUE"""),1247.84)</f>
        <v>1247.84</v>
      </c>
      <c r="M410" s="2">
        <f>IFERROR(__xludf.DUMMYFUNCTION("""COMPUTED_VALUE"""),45888.66666666667)</f>
        <v>45888.66667</v>
      </c>
      <c r="N410" s="1">
        <f>IFERROR(__xludf.DUMMYFUNCTION("""COMPUTED_VALUE"""),1.0050284E7)</f>
        <v>10050284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IFERROR(__xludf.DUMMYFUNCTION("""COMPUTED_VALUE"""),1247.93)</f>
        <v>1247.93</v>
      </c>
      <c r="D411" s="2">
        <f>IFERROR(__xludf.DUMMYFUNCTION("""COMPUTED_VALUE"""),45889.66666666667)</f>
        <v>45889.66667</v>
      </c>
      <c r="E411" s="1">
        <f>IFERROR(__xludf.DUMMYFUNCTION("""COMPUTED_VALUE"""),1260.42)</f>
        <v>1260.42</v>
      </c>
      <c r="G411" s="2">
        <f>IFERROR(__xludf.DUMMYFUNCTION("""COMPUTED_VALUE"""),45889.66666666667)</f>
        <v>45889.66667</v>
      </c>
      <c r="H411" s="1">
        <f>IFERROR(__xludf.DUMMYFUNCTION("""COMPUTED_VALUE"""),1247.81)</f>
        <v>1247.81</v>
      </c>
      <c r="J411" s="2">
        <f>IFERROR(__xludf.DUMMYFUNCTION("""COMPUTED_VALUE"""),45889.66666666667)</f>
        <v>45889.66667</v>
      </c>
      <c r="K411" s="1">
        <f>IFERROR(__xludf.DUMMYFUNCTION("""COMPUTED_VALUE"""),1256.41)</f>
        <v>1256.41</v>
      </c>
      <c r="M411" s="2">
        <f>IFERROR(__xludf.DUMMYFUNCTION("""COMPUTED_VALUE"""),45889.66666666667)</f>
        <v>45889.66667</v>
      </c>
      <c r="N411" s="1">
        <f>IFERROR(__xludf.DUMMYFUNCTION("""COMPUTED_VALUE"""),1.1131423E7)</f>
        <v>11131423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IFERROR(__xludf.DUMMYFUNCTION("""COMPUTED_VALUE"""),1252.65)</f>
        <v>1252.65</v>
      </c>
      <c r="D412" s="2">
        <f>IFERROR(__xludf.DUMMYFUNCTION("""COMPUTED_VALUE"""),45890.66666666667)</f>
        <v>45890.66667</v>
      </c>
      <c r="E412" s="1">
        <f>IFERROR(__xludf.DUMMYFUNCTION("""COMPUTED_VALUE"""),1262.11)</f>
        <v>1262.11</v>
      </c>
      <c r="G412" s="2">
        <f>IFERROR(__xludf.DUMMYFUNCTION("""COMPUTED_VALUE"""),45890.66666666667)</f>
        <v>45890.66667</v>
      </c>
      <c r="H412" s="1">
        <f>IFERROR(__xludf.DUMMYFUNCTION("""COMPUTED_VALUE"""),1250.91)</f>
        <v>1250.91</v>
      </c>
      <c r="J412" s="2">
        <f>IFERROR(__xludf.DUMMYFUNCTION("""COMPUTED_VALUE"""),45890.66666666667)</f>
        <v>45890.66667</v>
      </c>
      <c r="K412" s="1">
        <f>IFERROR(__xludf.DUMMYFUNCTION("""COMPUTED_VALUE"""),1257.58)</f>
        <v>1257.58</v>
      </c>
      <c r="M412" s="2">
        <f>IFERROR(__xludf.DUMMYFUNCTION("""COMPUTED_VALUE"""),45890.66666666667)</f>
        <v>45890.66667</v>
      </c>
      <c r="N412" s="1">
        <f>IFERROR(__xludf.DUMMYFUNCTION("""COMPUTED_VALUE"""),1.018244E7)</f>
        <v>10182440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IFERROR(__xludf.DUMMYFUNCTION("""COMPUTED_VALUE"""),1264.56)</f>
        <v>1264.56</v>
      </c>
      <c r="D413" s="2">
        <f>IFERROR(__xludf.DUMMYFUNCTION("""COMPUTED_VALUE"""),45891.66666666667)</f>
        <v>45891.66667</v>
      </c>
      <c r="E413" s="1">
        <f>IFERROR(__xludf.DUMMYFUNCTION("""COMPUTED_VALUE"""),1288.74)</f>
        <v>1288.74</v>
      </c>
      <c r="G413" s="2">
        <f>IFERROR(__xludf.DUMMYFUNCTION("""COMPUTED_VALUE"""),45891.66666666667)</f>
        <v>45891.66667</v>
      </c>
      <c r="H413" s="1">
        <f>IFERROR(__xludf.DUMMYFUNCTION("""COMPUTED_VALUE"""),1264.31)</f>
        <v>1264.31</v>
      </c>
      <c r="J413" s="2">
        <f>IFERROR(__xludf.DUMMYFUNCTION("""COMPUTED_VALUE"""),45891.66666666667)</f>
        <v>45891.66667</v>
      </c>
      <c r="K413" s="1">
        <f>IFERROR(__xludf.DUMMYFUNCTION("""COMPUTED_VALUE"""),1280.09)</f>
        <v>1280.09</v>
      </c>
      <c r="M413" s="2">
        <f>IFERROR(__xludf.DUMMYFUNCTION("""COMPUTED_VALUE"""),45891.66666666667)</f>
        <v>45891.66667</v>
      </c>
      <c r="N413" s="1">
        <f>IFERROR(__xludf.DUMMYFUNCTION("""COMPUTED_VALUE"""),1.2331418E7)</f>
        <v>12331418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IFERROR(__xludf.DUMMYFUNCTION("""COMPUTED_VALUE"""),1277.62)</f>
        <v>1277.62</v>
      </c>
      <c r="D414" s="2">
        <f>IFERROR(__xludf.DUMMYFUNCTION("""COMPUTED_VALUE"""),45894.66666666667)</f>
        <v>45894.66667</v>
      </c>
      <c r="E414" s="1">
        <f>IFERROR(__xludf.DUMMYFUNCTION("""COMPUTED_VALUE"""),1282.01)</f>
        <v>1282.01</v>
      </c>
      <c r="G414" s="2">
        <f>IFERROR(__xludf.DUMMYFUNCTION("""COMPUTED_VALUE"""),45894.66666666667)</f>
        <v>45894.66667</v>
      </c>
      <c r="H414" s="1">
        <f>IFERROR(__xludf.DUMMYFUNCTION("""COMPUTED_VALUE"""),1268.8)</f>
        <v>1268.8</v>
      </c>
      <c r="J414" s="2">
        <f>IFERROR(__xludf.DUMMYFUNCTION("""COMPUTED_VALUE"""),45894.66666666667)</f>
        <v>45894.66667</v>
      </c>
      <c r="K414" s="1">
        <f>IFERROR(__xludf.DUMMYFUNCTION("""COMPUTED_VALUE"""),1269.05)</f>
        <v>1269.05</v>
      </c>
      <c r="M414" s="2">
        <f>IFERROR(__xludf.DUMMYFUNCTION("""COMPUTED_VALUE"""),45894.66666666667)</f>
        <v>45894.66667</v>
      </c>
      <c r="N414" s="1">
        <f>IFERROR(__xludf.DUMMYFUNCTION("""COMPUTED_VALUE"""),8905116.0)</f>
        <v>8905116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IFERROR(__xludf.DUMMYFUNCTION("""COMPUTED_VALUE"""),1265.99)</f>
        <v>1265.99</v>
      </c>
      <c r="D415" s="2">
        <f>IFERROR(__xludf.DUMMYFUNCTION("""COMPUTED_VALUE"""),45895.66666666667)</f>
        <v>45895.66667</v>
      </c>
      <c r="E415" s="1">
        <f>IFERROR(__xludf.DUMMYFUNCTION("""COMPUTED_VALUE"""),1275.29)</f>
        <v>1275.29</v>
      </c>
      <c r="G415" s="2">
        <f>IFERROR(__xludf.DUMMYFUNCTION("""COMPUTED_VALUE"""),45895.66666666667)</f>
        <v>45895.66667</v>
      </c>
      <c r="H415" s="1">
        <f>IFERROR(__xludf.DUMMYFUNCTION("""COMPUTED_VALUE"""),1263.24)</f>
        <v>1263.24</v>
      </c>
      <c r="J415" s="2">
        <f>IFERROR(__xludf.DUMMYFUNCTION("""COMPUTED_VALUE"""),45895.66666666667)</f>
        <v>45895.66667</v>
      </c>
      <c r="K415" s="1">
        <f>IFERROR(__xludf.DUMMYFUNCTION("""COMPUTED_VALUE"""),1274.86)</f>
        <v>1274.86</v>
      </c>
      <c r="M415" s="2">
        <f>IFERROR(__xludf.DUMMYFUNCTION("""COMPUTED_VALUE"""),45895.66666666667)</f>
        <v>45895.66667</v>
      </c>
      <c r="N415" s="1">
        <f>IFERROR(__xludf.DUMMYFUNCTION("""COMPUTED_VALUE"""),1.446608E7)</f>
        <v>14466080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IFERROR(__xludf.DUMMYFUNCTION("""COMPUTED_VALUE"""),1269.7)</f>
        <v>1269.7</v>
      </c>
      <c r="D416" s="2">
        <f>IFERROR(__xludf.DUMMYFUNCTION("""COMPUTED_VALUE"""),45896.66666666667)</f>
        <v>45896.66667</v>
      </c>
      <c r="E416" s="1">
        <f>IFERROR(__xludf.DUMMYFUNCTION("""COMPUTED_VALUE"""),1280.88)</f>
        <v>1280.88</v>
      </c>
      <c r="G416" s="2">
        <f>IFERROR(__xludf.DUMMYFUNCTION("""COMPUTED_VALUE"""),45896.66666666667)</f>
        <v>45896.66667</v>
      </c>
      <c r="H416" s="1">
        <f>IFERROR(__xludf.DUMMYFUNCTION("""COMPUTED_VALUE"""),1269.34)</f>
        <v>1269.34</v>
      </c>
      <c r="J416" s="2">
        <f>IFERROR(__xludf.DUMMYFUNCTION("""COMPUTED_VALUE"""),45896.66666666667)</f>
        <v>45896.66667</v>
      </c>
      <c r="K416" s="1">
        <f>IFERROR(__xludf.DUMMYFUNCTION("""COMPUTED_VALUE"""),1274.08)</f>
        <v>1274.08</v>
      </c>
      <c r="M416" s="2">
        <f>IFERROR(__xludf.DUMMYFUNCTION("""COMPUTED_VALUE"""),45896.66666666667)</f>
        <v>45896.66667</v>
      </c>
      <c r="N416" s="1">
        <f>IFERROR(__xludf.DUMMYFUNCTION("""COMPUTED_VALUE"""),1.1468225E7)</f>
        <v>11468225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IFERROR(__xludf.DUMMYFUNCTION("""COMPUTED_VALUE"""),1273.84)</f>
        <v>1273.84</v>
      </c>
      <c r="D417" s="2">
        <f>IFERROR(__xludf.DUMMYFUNCTION("""COMPUTED_VALUE"""),45897.66666666667)</f>
        <v>45897.66667</v>
      </c>
      <c r="E417" s="1">
        <f>IFERROR(__xludf.DUMMYFUNCTION("""COMPUTED_VALUE"""),1275.42)</f>
        <v>1275.42</v>
      </c>
      <c r="G417" s="2">
        <f>IFERROR(__xludf.DUMMYFUNCTION("""COMPUTED_VALUE"""),45897.66666666667)</f>
        <v>45897.66667</v>
      </c>
      <c r="H417" s="1">
        <f>IFERROR(__xludf.DUMMYFUNCTION("""COMPUTED_VALUE"""),1262.55)</f>
        <v>1262.55</v>
      </c>
      <c r="J417" s="2">
        <f>IFERROR(__xludf.DUMMYFUNCTION("""COMPUTED_VALUE"""),45897.66666666667)</f>
        <v>45897.66667</v>
      </c>
      <c r="K417" s="1">
        <f>IFERROR(__xludf.DUMMYFUNCTION("""COMPUTED_VALUE"""),1266.02)</f>
        <v>1266.02</v>
      </c>
      <c r="M417" s="2">
        <f>IFERROR(__xludf.DUMMYFUNCTION("""COMPUTED_VALUE"""),45897.66666666667)</f>
        <v>45897.66667</v>
      </c>
      <c r="N417" s="1">
        <f>IFERROR(__xludf.DUMMYFUNCTION("""COMPUTED_VALUE"""),9790652.0)</f>
        <v>9790652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IFERROR(__xludf.DUMMYFUNCTION("""COMPUTED_VALUE"""),1269.48)</f>
        <v>1269.48</v>
      </c>
      <c r="D418" s="2">
        <f>IFERROR(__xludf.DUMMYFUNCTION("""COMPUTED_VALUE"""),45898.66666666667)</f>
        <v>45898.66667</v>
      </c>
      <c r="E418" s="1">
        <f>IFERROR(__xludf.DUMMYFUNCTION("""COMPUTED_VALUE"""),1278.18)</f>
        <v>1278.18</v>
      </c>
      <c r="G418" s="2">
        <f>IFERROR(__xludf.DUMMYFUNCTION("""COMPUTED_VALUE"""),45898.66666666667)</f>
        <v>45898.66667</v>
      </c>
      <c r="H418" s="1">
        <f>IFERROR(__xludf.DUMMYFUNCTION("""COMPUTED_VALUE"""),1267.49)</f>
        <v>1267.49</v>
      </c>
      <c r="J418" s="2">
        <f>IFERROR(__xludf.DUMMYFUNCTION("""COMPUTED_VALUE"""),45898.66666666667)</f>
        <v>45898.66667</v>
      </c>
      <c r="K418" s="1">
        <f>IFERROR(__xludf.DUMMYFUNCTION("""COMPUTED_VALUE"""),1273.78)</f>
        <v>1273.78</v>
      </c>
      <c r="M418" s="2">
        <f>IFERROR(__xludf.DUMMYFUNCTION("""COMPUTED_VALUE"""),45898.66666666667)</f>
        <v>45898.66667</v>
      </c>
      <c r="N418" s="1">
        <f>IFERROR(__xludf.DUMMYFUNCTION("""COMPUTED_VALUE"""),1.0658113E7)</f>
        <v>10658113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IFERROR(__xludf.DUMMYFUNCTION("""COMPUTED_VALUE"""),1266.42)</f>
        <v>1266.42</v>
      </c>
      <c r="D419" s="2">
        <f>IFERROR(__xludf.DUMMYFUNCTION("""COMPUTED_VALUE"""),45902.66666666667)</f>
        <v>45902.66667</v>
      </c>
      <c r="E419" s="1">
        <f>IFERROR(__xludf.DUMMYFUNCTION("""COMPUTED_VALUE"""),1266.42)</f>
        <v>1266.42</v>
      </c>
      <c r="G419" s="2">
        <f>IFERROR(__xludf.DUMMYFUNCTION("""COMPUTED_VALUE"""),45902.66666666667)</f>
        <v>45902.66667</v>
      </c>
      <c r="H419" s="1">
        <f>IFERROR(__xludf.DUMMYFUNCTION("""COMPUTED_VALUE"""),1247.43)</f>
        <v>1247.43</v>
      </c>
      <c r="J419" s="2">
        <f>IFERROR(__xludf.DUMMYFUNCTION("""COMPUTED_VALUE"""),45902.66666666667)</f>
        <v>45902.66667</v>
      </c>
      <c r="K419" s="1">
        <f>IFERROR(__xludf.DUMMYFUNCTION("""COMPUTED_VALUE"""),1260.12)</f>
        <v>1260.12</v>
      </c>
      <c r="M419" s="2">
        <f>IFERROR(__xludf.DUMMYFUNCTION("""COMPUTED_VALUE"""),45902.66666666667)</f>
        <v>45902.66667</v>
      </c>
      <c r="N419" s="1">
        <f>IFERROR(__xludf.DUMMYFUNCTION("""COMPUTED_VALUE"""),1.398586E7)</f>
        <v>13985860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IFERROR(__xludf.DUMMYFUNCTION("""COMPUTED_VALUE"""),1254.44)</f>
        <v>1254.44</v>
      </c>
      <c r="D420" s="2">
        <f>IFERROR(__xludf.DUMMYFUNCTION("""COMPUTED_VALUE"""),45903.66666666667)</f>
        <v>45903.66667</v>
      </c>
      <c r="E420" s="1">
        <f>IFERROR(__xludf.DUMMYFUNCTION("""COMPUTED_VALUE"""),1269.55)</f>
        <v>1269.55</v>
      </c>
      <c r="G420" s="2">
        <f>IFERROR(__xludf.DUMMYFUNCTION("""COMPUTED_VALUE"""),45903.66666666667)</f>
        <v>45903.66667</v>
      </c>
      <c r="H420" s="1">
        <f>IFERROR(__xludf.DUMMYFUNCTION("""COMPUTED_VALUE"""),1253.26)</f>
        <v>1253.26</v>
      </c>
      <c r="J420" s="2">
        <f>IFERROR(__xludf.DUMMYFUNCTION("""COMPUTED_VALUE"""),45903.66666666667)</f>
        <v>45903.66667</v>
      </c>
      <c r="K420" s="1">
        <f>IFERROR(__xludf.DUMMYFUNCTION("""COMPUTED_VALUE"""),1268.66)</f>
        <v>1268.66</v>
      </c>
      <c r="M420" s="2">
        <f>IFERROR(__xludf.DUMMYFUNCTION("""COMPUTED_VALUE"""),45903.66666666667)</f>
        <v>45903.66667</v>
      </c>
      <c r="N420" s="1">
        <f>IFERROR(__xludf.DUMMYFUNCTION("""COMPUTED_VALUE"""),1.4457344E7)</f>
        <v>14457344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IFERROR(__xludf.DUMMYFUNCTION("""COMPUTED_VALUE"""),1271.67)</f>
        <v>1271.67</v>
      </c>
      <c r="D421" s="2">
        <f>IFERROR(__xludf.DUMMYFUNCTION("""COMPUTED_VALUE"""),45904.66666666667)</f>
        <v>45904.66667</v>
      </c>
      <c r="E421" s="1">
        <f>IFERROR(__xludf.DUMMYFUNCTION("""COMPUTED_VALUE"""),1286.62)</f>
        <v>1286.62</v>
      </c>
      <c r="G421" s="2">
        <f>IFERROR(__xludf.DUMMYFUNCTION("""COMPUTED_VALUE"""),45904.66666666667)</f>
        <v>45904.66667</v>
      </c>
      <c r="H421" s="1">
        <f>IFERROR(__xludf.DUMMYFUNCTION("""COMPUTED_VALUE"""),1271.67)</f>
        <v>1271.67</v>
      </c>
      <c r="J421" s="2">
        <f>IFERROR(__xludf.DUMMYFUNCTION("""COMPUTED_VALUE"""),45904.66666666667)</f>
        <v>45904.66667</v>
      </c>
      <c r="K421" s="1">
        <f>IFERROR(__xludf.DUMMYFUNCTION("""COMPUTED_VALUE"""),1285.42)</f>
        <v>1285.42</v>
      </c>
      <c r="M421" s="2">
        <f>IFERROR(__xludf.DUMMYFUNCTION("""COMPUTED_VALUE"""),45904.66666666667)</f>
        <v>45904.66667</v>
      </c>
      <c r="N421" s="1">
        <f>IFERROR(__xludf.DUMMYFUNCTION("""COMPUTED_VALUE"""),1.0841415E7)</f>
        <v>10841415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IFERROR(__xludf.DUMMYFUNCTION("""COMPUTED_VALUE"""),1282.96)</f>
        <v>1282.96</v>
      </c>
      <c r="D422" s="2">
        <f>IFERROR(__xludf.DUMMYFUNCTION("""COMPUTED_VALUE"""),45905.66666666667)</f>
        <v>45905.66667</v>
      </c>
      <c r="E422" s="1">
        <f>IFERROR(__xludf.DUMMYFUNCTION("""COMPUTED_VALUE"""),1290.83)</f>
        <v>1290.83</v>
      </c>
      <c r="G422" s="2">
        <f>IFERROR(__xludf.DUMMYFUNCTION("""COMPUTED_VALUE"""),45905.66666666667)</f>
        <v>45905.66667</v>
      </c>
      <c r="H422" s="1">
        <f>IFERROR(__xludf.DUMMYFUNCTION("""COMPUTED_VALUE"""),1249.01)</f>
        <v>1249.01</v>
      </c>
      <c r="J422" s="2">
        <f>IFERROR(__xludf.DUMMYFUNCTION("""COMPUTED_VALUE"""),45905.66666666667)</f>
        <v>45905.66667</v>
      </c>
      <c r="K422" s="1">
        <f>IFERROR(__xludf.DUMMYFUNCTION("""COMPUTED_VALUE"""),1261.13)</f>
        <v>1261.13</v>
      </c>
      <c r="M422" s="2">
        <f>IFERROR(__xludf.DUMMYFUNCTION("""COMPUTED_VALUE"""),45905.66666666667)</f>
        <v>45905.66667</v>
      </c>
      <c r="N422" s="1">
        <f>IFERROR(__xludf.DUMMYFUNCTION("""COMPUTED_VALUE"""),1.5360453E7)</f>
        <v>15360453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IFERROR(__xludf.DUMMYFUNCTION("""COMPUTED_VALUE"""),1256.54)</f>
        <v>1256.54</v>
      </c>
      <c r="D423" s="2">
        <f>IFERROR(__xludf.DUMMYFUNCTION("""COMPUTED_VALUE"""),45908.66666666667)</f>
        <v>45908.66667</v>
      </c>
      <c r="E423" s="1">
        <f>IFERROR(__xludf.DUMMYFUNCTION("""COMPUTED_VALUE"""),1261.48)</f>
        <v>1261.48</v>
      </c>
      <c r="G423" s="2">
        <f>IFERROR(__xludf.DUMMYFUNCTION("""COMPUTED_VALUE"""),45908.66666666667)</f>
        <v>45908.66667</v>
      </c>
      <c r="H423" s="1">
        <f>IFERROR(__xludf.DUMMYFUNCTION("""COMPUTED_VALUE"""),1235.99)</f>
        <v>1235.99</v>
      </c>
      <c r="J423" s="2">
        <f>IFERROR(__xludf.DUMMYFUNCTION("""COMPUTED_VALUE"""),45908.66666666667)</f>
        <v>45908.66667</v>
      </c>
      <c r="K423" s="1">
        <f>IFERROR(__xludf.DUMMYFUNCTION("""COMPUTED_VALUE"""),1259.66)</f>
        <v>1259.66</v>
      </c>
      <c r="M423" s="2">
        <f>IFERROR(__xludf.DUMMYFUNCTION("""COMPUTED_VALUE"""),45908.66666666667)</f>
        <v>45908.66667</v>
      </c>
      <c r="N423" s="1">
        <f>IFERROR(__xludf.DUMMYFUNCTION("""COMPUTED_VALUE"""),1.452162E7)</f>
        <v>14521620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IFERROR(__xludf.DUMMYFUNCTION("""COMPUTED_VALUE"""),1257.67)</f>
        <v>1257.67</v>
      </c>
      <c r="D424" s="2">
        <f>IFERROR(__xludf.DUMMYFUNCTION("""COMPUTED_VALUE"""),45909.66666666667)</f>
        <v>45909.66667</v>
      </c>
      <c r="E424" s="1">
        <f>IFERROR(__xludf.DUMMYFUNCTION("""COMPUTED_VALUE"""),1267.94)</f>
        <v>1267.94</v>
      </c>
      <c r="G424" s="2">
        <f>IFERROR(__xludf.DUMMYFUNCTION("""COMPUTED_VALUE"""),45909.66666666667)</f>
        <v>45909.66667</v>
      </c>
      <c r="H424" s="1">
        <f>IFERROR(__xludf.DUMMYFUNCTION("""COMPUTED_VALUE"""),1256.15)</f>
        <v>1256.15</v>
      </c>
      <c r="J424" s="2">
        <f>IFERROR(__xludf.DUMMYFUNCTION("""COMPUTED_VALUE"""),45909.66666666667)</f>
        <v>45909.66667</v>
      </c>
      <c r="K424" s="1">
        <f>IFERROR(__xludf.DUMMYFUNCTION("""COMPUTED_VALUE"""),1256.84)</f>
        <v>1256.84</v>
      </c>
      <c r="M424" s="2">
        <f>IFERROR(__xludf.DUMMYFUNCTION("""COMPUTED_VALUE"""),45909.66666666667)</f>
        <v>45909.66667</v>
      </c>
      <c r="N424" s="1">
        <f>IFERROR(__xludf.DUMMYFUNCTION("""COMPUTED_VALUE"""),1.0384264E7)</f>
        <v>10384264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IFERROR(__xludf.DUMMYFUNCTION("""COMPUTED_VALUE"""),1253.71)</f>
        <v>1253.71</v>
      </c>
      <c r="D425" s="2">
        <f>IFERROR(__xludf.DUMMYFUNCTION("""COMPUTED_VALUE"""),45910.66666666667)</f>
        <v>45910.66667</v>
      </c>
      <c r="E425" s="1">
        <f>IFERROR(__xludf.DUMMYFUNCTION("""COMPUTED_VALUE"""),1264.09)</f>
        <v>1264.09</v>
      </c>
      <c r="G425" s="2">
        <f>IFERROR(__xludf.DUMMYFUNCTION("""COMPUTED_VALUE"""),45910.66666666667)</f>
        <v>45910.66667</v>
      </c>
      <c r="H425" s="1">
        <f>IFERROR(__xludf.DUMMYFUNCTION("""COMPUTED_VALUE"""),1249.64)</f>
        <v>1249.64</v>
      </c>
      <c r="J425" s="2">
        <f>IFERROR(__xludf.DUMMYFUNCTION("""COMPUTED_VALUE"""),45910.66666666667)</f>
        <v>45910.66667</v>
      </c>
      <c r="K425" s="1">
        <f>IFERROR(__xludf.DUMMYFUNCTION("""COMPUTED_VALUE"""),1259.21)</f>
        <v>1259.21</v>
      </c>
      <c r="M425" s="2">
        <f>IFERROR(__xludf.DUMMYFUNCTION("""COMPUTED_VALUE"""),45910.66666666667)</f>
        <v>45910.66667</v>
      </c>
      <c r="N425" s="1">
        <f>IFERROR(__xludf.DUMMYFUNCTION("""COMPUTED_VALUE"""),1.0148904E7)</f>
        <v>10148904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IFERROR(__xludf.DUMMYFUNCTION("""COMPUTED_VALUE"""),1260.85)</f>
        <v>1260.85</v>
      </c>
      <c r="D426" s="2">
        <f>IFERROR(__xludf.DUMMYFUNCTION("""COMPUTED_VALUE"""),45911.66666666667)</f>
        <v>45911.66667</v>
      </c>
      <c r="E426" s="1">
        <f>IFERROR(__xludf.DUMMYFUNCTION("""COMPUTED_VALUE"""),1280.4)</f>
        <v>1280.4</v>
      </c>
      <c r="G426" s="2">
        <f>IFERROR(__xludf.DUMMYFUNCTION("""COMPUTED_VALUE"""),45911.66666666667)</f>
        <v>45911.66667</v>
      </c>
      <c r="H426" s="1">
        <f>IFERROR(__xludf.DUMMYFUNCTION("""COMPUTED_VALUE"""),1259.23)</f>
        <v>1259.23</v>
      </c>
      <c r="J426" s="2">
        <f>IFERROR(__xludf.DUMMYFUNCTION("""COMPUTED_VALUE"""),45911.66666666667)</f>
        <v>45911.66667</v>
      </c>
      <c r="K426" s="1">
        <f>IFERROR(__xludf.DUMMYFUNCTION("""COMPUTED_VALUE"""),1279.06)</f>
        <v>1279.06</v>
      </c>
      <c r="M426" s="2">
        <f>IFERROR(__xludf.DUMMYFUNCTION("""COMPUTED_VALUE"""),45911.66666666667)</f>
        <v>45911.66667</v>
      </c>
      <c r="N426" s="1">
        <f>IFERROR(__xludf.DUMMYFUNCTION("""COMPUTED_VALUE"""),1.1933984E7)</f>
        <v>11933984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IFERROR(__xludf.DUMMYFUNCTION("""COMPUTED_VALUE"""),1277.21)</f>
        <v>1277.21</v>
      </c>
      <c r="D427" s="2">
        <f>IFERROR(__xludf.DUMMYFUNCTION("""COMPUTED_VALUE"""),45912.66666666667)</f>
        <v>45912.66667</v>
      </c>
      <c r="E427" s="1">
        <f>IFERROR(__xludf.DUMMYFUNCTION("""COMPUTED_VALUE"""),1287.62)</f>
        <v>1287.62</v>
      </c>
      <c r="G427" s="2">
        <f>IFERROR(__xludf.DUMMYFUNCTION("""COMPUTED_VALUE"""),45912.66666666667)</f>
        <v>45912.66667</v>
      </c>
      <c r="H427" s="1">
        <f>IFERROR(__xludf.DUMMYFUNCTION("""COMPUTED_VALUE"""),1274.88)</f>
        <v>1274.88</v>
      </c>
      <c r="J427" s="2">
        <f>IFERROR(__xludf.DUMMYFUNCTION("""COMPUTED_VALUE"""),45912.66666666667)</f>
        <v>45912.66667</v>
      </c>
      <c r="K427" s="1">
        <f>IFERROR(__xludf.DUMMYFUNCTION("""COMPUTED_VALUE"""),1282.73)</f>
        <v>1282.73</v>
      </c>
      <c r="M427" s="2">
        <f>IFERROR(__xludf.DUMMYFUNCTION("""COMPUTED_VALUE"""),45912.66666666667)</f>
        <v>45912.66667</v>
      </c>
      <c r="N427" s="1">
        <f>IFERROR(__xludf.DUMMYFUNCTION("""COMPUTED_VALUE"""),1.0427946E7)</f>
        <v>10427946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IFERROR(__xludf.DUMMYFUNCTION("""COMPUTED_VALUE"""),1281.14)</f>
        <v>1281.14</v>
      </c>
      <c r="D428" s="2">
        <f>IFERROR(__xludf.DUMMYFUNCTION("""COMPUTED_VALUE"""),45915.66666666667)</f>
        <v>45915.66667</v>
      </c>
      <c r="E428" s="1">
        <f>IFERROR(__xludf.DUMMYFUNCTION("""COMPUTED_VALUE"""),1285.94)</f>
        <v>1285.94</v>
      </c>
      <c r="G428" s="2">
        <f>IFERROR(__xludf.DUMMYFUNCTION("""COMPUTED_VALUE"""),45915.66666666667)</f>
        <v>45915.66667</v>
      </c>
      <c r="H428" s="1">
        <f>IFERROR(__xludf.DUMMYFUNCTION("""COMPUTED_VALUE"""),1271.69)</f>
        <v>1271.69</v>
      </c>
      <c r="J428" s="2">
        <f>IFERROR(__xludf.DUMMYFUNCTION("""COMPUTED_VALUE"""),45915.66666666667)</f>
        <v>45915.66667</v>
      </c>
      <c r="K428" s="1">
        <f>IFERROR(__xludf.DUMMYFUNCTION("""COMPUTED_VALUE"""),1273.78)</f>
        <v>1273.78</v>
      </c>
      <c r="M428" s="2">
        <f>IFERROR(__xludf.DUMMYFUNCTION("""COMPUTED_VALUE"""),45915.66666666667)</f>
        <v>45915.66667</v>
      </c>
      <c r="N428" s="1">
        <f>IFERROR(__xludf.DUMMYFUNCTION("""COMPUTED_VALUE"""),1.1880301E7)</f>
        <v>11880301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IFERROR(__xludf.DUMMYFUNCTION("""COMPUTED_VALUE"""),1270.31)</f>
        <v>1270.31</v>
      </c>
      <c r="D429" s="2">
        <f>IFERROR(__xludf.DUMMYFUNCTION("""COMPUTED_VALUE"""),45916.66666666667)</f>
        <v>45916.66667</v>
      </c>
      <c r="E429" s="1">
        <f>IFERROR(__xludf.DUMMYFUNCTION("""COMPUTED_VALUE"""),1271.59)</f>
        <v>1271.59</v>
      </c>
      <c r="G429" s="2">
        <f>IFERROR(__xludf.DUMMYFUNCTION("""COMPUTED_VALUE"""),45916.66666666667)</f>
        <v>45916.66667</v>
      </c>
      <c r="H429" s="1">
        <f>IFERROR(__xludf.DUMMYFUNCTION("""COMPUTED_VALUE"""),1246.21)</f>
        <v>1246.21</v>
      </c>
      <c r="J429" s="2">
        <f>IFERROR(__xludf.DUMMYFUNCTION("""COMPUTED_VALUE"""),45916.66666666667)</f>
        <v>45916.66667</v>
      </c>
      <c r="K429" s="1">
        <f>IFERROR(__xludf.DUMMYFUNCTION("""COMPUTED_VALUE"""),1249.0)</f>
        <v>1249</v>
      </c>
      <c r="M429" s="2">
        <f>IFERROR(__xludf.DUMMYFUNCTION("""COMPUTED_VALUE"""),45916.66666666667)</f>
        <v>45916.66667</v>
      </c>
      <c r="N429" s="1">
        <f>IFERROR(__xludf.DUMMYFUNCTION("""COMPUTED_VALUE"""),1.7573195E7)</f>
        <v>17573195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IFERROR(__xludf.DUMMYFUNCTION("""COMPUTED_VALUE"""),1249.1)</f>
        <v>1249.1</v>
      </c>
      <c r="D430" s="2">
        <f>IFERROR(__xludf.DUMMYFUNCTION("""COMPUTED_VALUE"""),45917.66666666667)</f>
        <v>45917.66667</v>
      </c>
      <c r="E430" s="1">
        <f>IFERROR(__xludf.DUMMYFUNCTION("""COMPUTED_VALUE"""),1272.43)</f>
        <v>1272.43</v>
      </c>
      <c r="G430" s="2">
        <f>IFERROR(__xludf.DUMMYFUNCTION("""COMPUTED_VALUE"""),45917.66666666667)</f>
        <v>45917.66667</v>
      </c>
      <c r="H430" s="1">
        <f>IFERROR(__xludf.DUMMYFUNCTION("""COMPUTED_VALUE"""),1248.7)</f>
        <v>1248.7</v>
      </c>
      <c r="J430" s="2">
        <f>IFERROR(__xludf.DUMMYFUNCTION("""COMPUTED_VALUE"""),45917.66666666667)</f>
        <v>45917.66667</v>
      </c>
      <c r="K430" s="1">
        <f>IFERROR(__xludf.DUMMYFUNCTION("""COMPUTED_VALUE"""),1259.67)</f>
        <v>1259.67</v>
      </c>
      <c r="M430" s="2">
        <f>IFERROR(__xludf.DUMMYFUNCTION("""COMPUTED_VALUE"""),45917.66666666667)</f>
        <v>45917.66667</v>
      </c>
      <c r="N430" s="1">
        <f>IFERROR(__xludf.DUMMYFUNCTION("""COMPUTED_VALUE"""),1.5919791E7)</f>
        <v>15919791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IFERROR(__xludf.DUMMYFUNCTION("""COMPUTED_VALUE"""),1258.41)</f>
        <v>1258.41</v>
      </c>
      <c r="D431" s="2">
        <f>IFERROR(__xludf.DUMMYFUNCTION("""COMPUTED_VALUE"""),45918.66666666667)</f>
        <v>45918.66667</v>
      </c>
      <c r="E431" s="1">
        <f>IFERROR(__xludf.DUMMYFUNCTION("""COMPUTED_VALUE"""),1270.43)</f>
        <v>1270.43</v>
      </c>
      <c r="G431" s="2">
        <f>IFERROR(__xludf.DUMMYFUNCTION("""COMPUTED_VALUE"""),45918.66666666667)</f>
        <v>45918.66667</v>
      </c>
      <c r="H431" s="1">
        <f>IFERROR(__xludf.DUMMYFUNCTION("""COMPUTED_VALUE"""),1256.24)</f>
        <v>1256.24</v>
      </c>
      <c r="J431" s="2">
        <f>IFERROR(__xludf.DUMMYFUNCTION("""COMPUTED_VALUE"""),45918.66666666667)</f>
        <v>45918.66667</v>
      </c>
      <c r="K431" s="1">
        <f>IFERROR(__xludf.DUMMYFUNCTION("""COMPUTED_VALUE"""),1262.93)</f>
        <v>1262.93</v>
      </c>
      <c r="M431" s="2">
        <f>IFERROR(__xludf.DUMMYFUNCTION("""COMPUTED_VALUE"""),45918.66666666667)</f>
        <v>45918.66667</v>
      </c>
      <c r="N431" s="1">
        <f>IFERROR(__xludf.DUMMYFUNCTION("""COMPUTED_VALUE"""),1.4012584E7)</f>
        <v>14012584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IFERROR(__xludf.DUMMYFUNCTION("""COMPUTED_VALUE"""),1265.29)</f>
        <v>1265.29</v>
      </c>
      <c r="D432" s="2">
        <f>IFERROR(__xludf.DUMMYFUNCTION("""COMPUTED_VALUE"""),45919.66666666667)</f>
        <v>45919.66667</v>
      </c>
      <c r="E432" s="1">
        <f>IFERROR(__xludf.DUMMYFUNCTION("""COMPUTED_VALUE"""),1270.4)</f>
        <v>1270.4</v>
      </c>
      <c r="G432" s="2">
        <f>IFERROR(__xludf.DUMMYFUNCTION("""COMPUTED_VALUE"""),45919.66666666667)</f>
        <v>45919.66667</v>
      </c>
      <c r="H432" s="1">
        <f>IFERROR(__xludf.DUMMYFUNCTION("""COMPUTED_VALUE"""),1255.9)</f>
        <v>1255.9</v>
      </c>
      <c r="J432" s="2">
        <f>IFERROR(__xludf.DUMMYFUNCTION("""COMPUTED_VALUE"""),45919.66666666667)</f>
        <v>45919.66667</v>
      </c>
      <c r="K432" s="1">
        <f>IFERROR(__xludf.DUMMYFUNCTION("""COMPUTED_VALUE"""),1265.74)</f>
        <v>1265.74</v>
      </c>
      <c r="M432" s="2">
        <f>IFERROR(__xludf.DUMMYFUNCTION("""COMPUTED_VALUE"""),45919.66666666667)</f>
        <v>45919.66667</v>
      </c>
      <c r="N432" s="1">
        <f>IFERROR(__xludf.DUMMYFUNCTION("""COMPUTED_VALUE"""),3.4235685E7)</f>
        <v>34235685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IFERROR(__xludf.DUMMYFUNCTION("""COMPUTED_VALUE"""),1259.23)</f>
        <v>1259.23</v>
      </c>
      <c r="D433" s="2">
        <f>IFERROR(__xludf.DUMMYFUNCTION("""COMPUTED_VALUE"""),45922.66666666667)</f>
        <v>45922.66667</v>
      </c>
      <c r="E433" s="1">
        <f>IFERROR(__xludf.DUMMYFUNCTION("""COMPUTED_VALUE"""),1272.19)</f>
        <v>1272.19</v>
      </c>
      <c r="G433" s="2">
        <f>IFERROR(__xludf.DUMMYFUNCTION("""COMPUTED_VALUE"""),45922.66666666667)</f>
        <v>45922.66667</v>
      </c>
      <c r="H433" s="1">
        <f>IFERROR(__xludf.DUMMYFUNCTION("""COMPUTED_VALUE"""),1253.51)</f>
        <v>1253.51</v>
      </c>
      <c r="J433" s="2">
        <f>IFERROR(__xludf.DUMMYFUNCTION("""COMPUTED_VALUE"""),45922.66666666667)</f>
        <v>45922.66667</v>
      </c>
      <c r="K433" s="1">
        <f>IFERROR(__xludf.DUMMYFUNCTION("""COMPUTED_VALUE"""),1268.07)</f>
        <v>1268.07</v>
      </c>
      <c r="M433" s="2">
        <f>IFERROR(__xludf.DUMMYFUNCTION("""COMPUTED_VALUE"""),45922.66666666667)</f>
        <v>45922.66667</v>
      </c>
      <c r="N433" s="1">
        <f>IFERROR(__xludf.DUMMYFUNCTION("""COMPUTED_VALUE"""),1.6011007E7)</f>
        <v>16011007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IFERROR(__xludf.DUMMYFUNCTION("""COMPUTED_VALUE"""),1267.31)</f>
        <v>1267.31</v>
      </c>
      <c r="D434" s="2">
        <f>IFERROR(__xludf.DUMMYFUNCTION("""COMPUTED_VALUE"""),45923.66666666667)</f>
        <v>45923.66667</v>
      </c>
      <c r="E434" s="1">
        <f>IFERROR(__xludf.DUMMYFUNCTION("""COMPUTED_VALUE"""),1285.16)</f>
        <v>1285.16</v>
      </c>
      <c r="G434" s="2">
        <f>IFERROR(__xludf.DUMMYFUNCTION("""COMPUTED_VALUE"""),45923.66666666667)</f>
        <v>45923.66667</v>
      </c>
      <c r="H434" s="1">
        <f>IFERROR(__xludf.DUMMYFUNCTION("""COMPUTED_VALUE"""),1266.81)</f>
        <v>1266.81</v>
      </c>
      <c r="J434" s="2">
        <f>IFERROR(__xludf.DUMMYFUNCTION("""COMPUTED_VALUE"""),45923.66666666667)</f>
        <v>45923.66667</v>
      </c>
      <c r="K434" s="1">
        <f>IFERROR(__xludf.DUMMYFUNCTION("""COMPUTED_VALUE"""),1273.03)</f>
        <v>1273.03</v>
      </c>
      <c r="M434" s="2">
        <f>IFERROR(__xludf.DUMMYFUNCTION("""COMPUTED_VALUE"""),45923.66666666667)</f>
        <v>45923.66667</v>
      </c>
      <c r="N434" s="1">
        <f>IFERROR(__xludf.DUMMYFUNCTION("""COMPUTED_VALUE"""),1.4594357E7)</f>
        <v>14594357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IFERROR(__xludf.DUMMYFUNCTION("""COMPUTED_VALUE"""),1272.16)</f>
        <v>1272.16</v>
      </c>
      <c r="D435" s="2">
        <f>IFERROR(__xludf.DUMMYFUNCTION("""COMPUTED_VALUE"""),45924.66666666667)</f>
        <v>45924.66667</v>
      </c>
      <c r="E435" s="1">
        <f>IFERROR(__xludf.DUMMYFUNCTION("""COMPUTED_VALUE"""),1277.57)</f>
        <v>1277.57</v>
      </c>
      <c r="G435" s="2">
        <f>IFERROR(__xludf.DUMMYFUNCTION("""COMPUTED_VALUE"""),45924.66666666667)</f>
        <v>45924.66667</v>
      </c>
      <c r="H435" s="1">
        <f>IFERROR(__xludf.DUMMYFUNCTION("""COMPUTED_VALUE"""),1267.0)</f>
        <v>1267</v>
      </c>
      <c r="J435" s="2">
        <f>IFERROR(__xludf.DUMMYFUNCTION("""COMPUTED_VALUE"""),45924.66666666667)</f>
        <v>45924.66667</v>
      </c>
      <c r="K435" s="1">
        <f>IFERROR(__xludf.DUMMYFUNCTION("""COMPUTED_VALUE"""),1273.32)</f>
        <v>1273.32</v>
      </c>
      <c r="M435" s="2">
        <f>IFERROR(__xludf.DUMMYFUNCTION("""COMPUTED_VALUE"""),45924.66666666667)</f>
        <v>45924.66667</v>
      </c>
      <c r="N435" s="1">
        <f>IFERROR(__xludf.DUMMYFUNCTION("""COMPUTED_VALUE"""),1.0534893E7)</f>
        <v>10534893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IFERROR(__xludf.DUMMYFUNCTION("""COMPUTED_VALUE"""),1271.81)</f>
        <v>1271.81</v>
      </c>
      <c r="D436" s="2">
        <f>IFERROR(__xludf.DUMMYFUNCTION("""COMPUTED_VALUE"""),45925.66666666667)</f>
        <v>45925.66667</v>
      </c>
      <c r="E436" s="1">
        <f>IFERROR(__xludf.DUMMYFUNCTION("""COMPUTED_VALUE"""),1279.15)</f>
        <v>1279.15</v>
      </c>
      <c r="G436" s="2">
        <f>IFERROR(__xludf.DUMMYFUNCTION("""COMPUTED_VALUE"""),45925.66666666667)</f>
        <v>45925.66667</v>
      </c>
      <c r="H436" s="1">
        <f>IFERROR(__xludf.DUMMYFUNCTION("""COMPUTED_VALUE"""),1262.91)</f>
        <v>1262.91</v>
      </c>
      <c r="J436" s="2">
        <f>IFERROR(__xludf.DUMMYFUNCTION("""COMPUTED_VALUE"""),45925.66666666667)</f>
        <v>45925.66667</v>
      </c>
      <c r="K436" s="1">
        <f>IFERROR(__xludf.DUMMYFUNCTION("""COMPUTED_VALUE"""),1269.51)</f>
        <v>1269.51</v>
      </c>
      <c r="M436" s="2">
        <f>IFERROR(__xludf.DUMMYFUNCTION("""COMPUTED_VALUE"""),45925.66666666667)</f>
        <v>45925.66667</v>
      </c>
      <c r="N436" s="1">
        <f>IFERROR(__xludf.DUMMYFUNCTION("""COMPUTED_VALUE"""),9455165.0)</f>
        <v>9455165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IFERROR(__xludf.DUMMYFUNCTION("""COMPUTED_VALUE"""),1278.5)</f>
        <v>1278.5</v>
      </c>
      <c r="D437" s="2">
        <f>IFERROR(__xludf.DUMMYFUNCTION("""COMPUTED_VALUE"""),45926.66666666667)</f>
        <v>45926.66667</v>
      </c>
      <c r="E437" s="1">
        <f>IFERROR(__xludf.DUMMYFUNCTION("""COMPUTED_VALUE"""),1292.16)</f>
        <v>1292.16</v>
      </c>
      <c r="G437" s="2">
        <f>IFERROR(__xludf.DUMMYFUNCTION("""COMPUTED_VALUE"""),45926.66666666667)</f>
        <v>45926.66667</v>
      </c>
      <c r="H437" s="1">
        <f>IFERROR(__xludf.DUMMYFUNCTION("""COMPUTED_VALUE"""),1278.46)</f>
        <v>1278.46</v>
      </c>
      <c r="J437" s="2">
        <f>IFERROR(__xludf.DUMMYFUNCTION("""COMPUTED_VALUE"""),45926.66666666667)</f>
        <v>45926.66667</v>
      </c>
      <c r="K437" s="1">
        <f>IFERROR(__xludf.DUMMYFUNCTION("""COMPUTED_VALUE"""),1290.05)</f>
        <v>1290.05</v>
      </c>
      <c r="M437" s="2">
        <f>IFERROR(__xludf.DUMMYFUNCTION("""COMPUTED_VALUE"""),45926.66666666667)</f>
        <v>45926.66667</v>
      </c>
      <c r="N437" s="1">
        <f>IFERROR(__xludf.DUMMYFUNCTION("""COMPUTED_VALUE"""),9336248.0)</f>
        <v>9336248</v>
      </c>
    </row>
  </sheetData>
  <drawing r:id="rId1"/>
</worksheet>
</file>