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IFERROR(__xludf.DUMMYFUNCTION("GOOGLEFINANCE(""DJUSIN"", ""open"", DATE(2024,1,1), TODAY(), ""DAILY"")"),"Date")</f>
        <v>Date</v>
      </c>
      <c r="B1" s="1" t="str">
        <f>IFERROR(__xludf.DUMMYFUNCTION("""COMPUTED_VALUE"""),"Open")</f>
        <v>Open</v>
      </c>
      <c r="D1" s="1" t="str">
        <f>IFERROR(__xludf.DUMMYFUNCTION("GOOGLEFINANCE(""DJUSIN"", ""high"", DATE(2024,1,1), TODAY(), ""DAILY"")"),"Date")</f>
        <v>Date</v>
      </c>
      <c r="E1" s="1" t="str">
        <f>IFERROR(__xludf.DUMMYFUNCTION("""COMPUTED_VALUE"""),"High")</f>
        <v>High</v>
      </c>
      <c r="G1" s="1" t="str">
        <f>IFERROR(__xludf.DUMMYFUNCTION("GOOGLEFINANCE(""DJUSIN"", ""low"", DATE(2024,1,1), TODAY(), ""DAILY"")"),"Date")</f>
        <v>Date</v>
      </c>
      <c r="H1" s="1" t="str">
        <f>IFERROR(__xludf.DUMMYFUNCTION("""COMPUTED_VALUE"""),"Low")</f>
        <v>Low</v>
      </c>
      <c r="J1" s="1" t="str">
        <f>IFERROR(__xludf.DUMMYFUNCTION("GOOGLEFINANCE(""DJUSIN"", ""close"", DATE(2024,1,1), TODAY(), ""DAILY"")"),"Date")</f>
        <v>Date</v>
      </c>
      <c r="K1" s="1" t="str">
        <f>IFERROR(__xludf.DUMMYFUNCTION("""COMPUTED_VALUE"""),"Close")</f>
        <v>Close</v>
      </c>
      <c r="M1" s="1" t="str">
        <f>IFERROR(__xludf.DUMMYFUNCTION("GOOGLEFINANCE(""DJUSIN"", ""volume"", DATE(2024,1,1), TODAY(), ""DAILY"")"),"Date")</f>
        <v>Date</v>
      </c>
      <c r="N1" s="1" t="str">
        <f>IFERROR(__xludf.DUMMYFUNCTION("""COMPUTED_VALUE"""),"Volume")</f>
        <v>Volume</v>
      </c>
    </row>
    <row r="2">
      <c r="A2" s="2">
        <f>IFERROR(__xludf.DUMMYFUNCTION("""COMPUTED_VALUE"""),45293.66666666667)</f>
        <v>45293.66667</v>
      </c>
      <c r="B2" s="1">
        <f>IFERROR(__xludf.DUMMYFUNCTION("""COMPUTED_VALUE"""),1096.84)</f>
        <v>1096.84</v>
      </c>
      <c r="D2" s="2">
        <f>IFERROR(__xludf.DUMMYFUNCTION("""COMPUTED_VALUE"""),45293.66666666667)</f>
        <v>45293.66667</v>
      </c>
      <c r="E2" s="1">
        <f>IFERROR(__xludf.DUMMYFUNCTION("""COMPUTED_VALUE"""),1099.53)</f>
        <v>1099.53</v>
      </c>
      <c r="G2" s="2">
        <f>IFERROR(__xludf.DUMMYFUNCTION("""COMPUTED_VALUE"""),45293.66666666667)</f>
        <v>45293.66667</v>
      </c>
      <c r="H2" s="1">
        <f>IFERROR(__xludf.DUMMYFUNCTION("""COMPUTED_VALUE"""),1087.25)</f>
        <v>1087.25</v>
      </c>
      <c r="J2" s="2">
        <f>IFERROR(__xludf.DUMMYFUNCTION("""COMPUTED_VALUE"""),45293.66666666667)</f>
        <v>45293.66667</v>
      </c>
      <c r="K2" s="1">
        <f>IFERROR(__xludf.DUMMYFUNCTION("""COMPUTED_VALUE"""),1091.06)</f>
        <v>1091.06</v>
      </c>
      <c r="M2" s="2">
        <f>IFERROR(__xludf.DUMMYFUNCTION("""COMPUTED_VALUE"""),45293.66666666667)</f>
        <v>45293.66667</v>
      </c>
      <c r="N2" s="1">
        <f>IFERROR(__xludf.DUMMYFUNCTION("""COMPUTED_VALUE"""),4.03444602E8)</f>
        <v>403444602</v>
      </c>
    </row>
    <row r="3">
      <c r="A3" s="2">
        <f>IFERROR(__xludf.DUMMYFUNCTION("""COMPUTED_VALUE"""),45294.66666666667)</f>
        <v>45294.66667</v>
      </c>
      <c r="B3" s="1">
        <f>IFERROR(__xludf.DUMMYFUNCTION("""COMPUTED_VALUE"""),1086.35)</f>
        <v>1086.35</v>
      </c>
      <c r="D3" s="2">
        <f>IFERROR(__xludf.DUMMYFUNCTION("""COMPUTED_VALUE"""),45294.66666666667)</f>
        <v>45294.66667</v>
      </c>
      <c r="E3" s="1">
        <f>IFERROR(__xludf.DUMMYFUNCTION("""COMPUTED_VALUE"""),1086.35)</f>
        <v>1086.35</v>
      </c>
      <c r="G3" s="2">
        <f>IFERROR(__xludf.DUMMYFUNCTION("""COMPUTED_VALUE"""),45294.66666666667)</f>
        <v>45294.66667</v>
      </c>
      <c r="H3" s="1">
        <f>IFERROR(__xludf.DUMMYFUNCTION("""COMPUTED_VALUE"""),1070.99)</f>
        <v>1070.99</v>
      </c>
      <c r="J3" s="2">
        <f>IFERROR(__xludf.DUMMYFUNCTION("""COMPUTED_VALUE"""),45294.66666666667)</f>
        <v>45294.66667</v>
      </c>
      <c r="K3" s="1">
        <f>IFERROR(__xludf.DUMMYFUNCTION("""COMPUTED_VALUE"""),1071.41)</f>
        <v>1071.41</v>
      </c>
      <c r="M3" s="2">
        <f>IFERROR(__xludf.DUMMYFUNCTION("""COMPUTED_VALUE"""),45294.66666666667)</f>
        <v>45294.66667</v>
      </c>
      <c r="N3" s="1">
        <f>IFERROR(__xludf.DUMMYFUNCTION("""COMPUTED_VALUE"""),4.58586597E8)</f>
        <v>458586597</v>
      </c>
    </row>
    <row r="4">
      <c r="A4" s="2">
        <f>IFERROR(__xludf.DUMMYFUNCTION("""COMPUTED_VALUE"""),45295.66666666667)</f>
        <v>45295.66667</v>
      </c>
      <c r="B4" s="1">
        <f>IFERROR(__xludf.DUMMYFUNCTION("""COMPUTED_VALUE"""),1070.81)</f>
        <v>1070.81</v>
      </c>
      <c r="D4" s="2">
        <f>IFERROR(__xludf.DUMMYFUNCTION("""COMPUTED_VALUE"""),45295.66666666667)</f>
        <v>45295.66667</v>
      </c>
      <c r="E4" s="1">
        <f>IFERROR(__xludf.DUMMYFUNCTION("""COMPUTED_VALUE"""),1079.8)</f>
        <v>1079.8</v>
      </c>
      <c r="G4" s="2">
        <f>IFERROR(__xludf.DUMMYFUNCTION("""COMPUTED_VALUE"""),45295.66666666667)</f>
        <v>45295.66667</v>
      </c>
      <c r="H4" s="1">
        <f>IFERROR(__xludf.DUMMYFUNCTION("""COMPUTED_VALUE"""),1070.81)</f>
        <v>1070.81</v>
      </c>
      <c r="J4" s="2">
        <f>IFERROR(__xludf.DUMMYFUNCTION("""COMPUTED_VALUE"""),45295.66666666667)</f>
        <v>45295.66667</v>
      </c>
      <c r="K4" s="1">
        <f>IFERROR(__xludf.DUMMYFUNCTION("""COMPUTED_VALUE"""),1071.73)</f>
        <v>1071.73</v>
      </c>
      <c r="M4" s="2">
        <f>IFERROR(__xludf.DUMMYFUNCTION("""COMPUTED_VALUE"""),45295.66666666667)</f>
        <v>45295.66667</v>
      </c>
      <c r="N4" s="1">
        <f>IFERROR(__xludf.DUMMYFUNCTION("""COMPUTED_VALUE"""),3.96629552E8)</f>
        <v>396629552</v>
      </c>
    </row>
    <row r="5">
      <c r="A5" s="2">
        <f>IFERROR(__xludf.DUMMYFUNCTION("""COMPUTED_VALUE"""),45296.66666666667)</f>
        <v>45296.66667</v>
      </c>
      <c r="B5" s="1">
        <f>IFERROR(__xludf.DUMMYFUNCTION("""COMPUTED_VALUE"""),1070.41)</f>
        <v>1070.41</v>
      </c>
      <c r="D5" s="2">
        <f>IFERROR(__xludf.DUMMYFUNCTION("""COMPUTED_VALUE"""),45296.66666666667)</f>
        <v>45296.66667</v>
      </c>
      <c r="E5" s="1">
        <f>IFERROR(__xludf.DUMMYFUNCTION("""COMPUTED_VALUE"""),1078.89)</f>
        <v>1078.89</v>
      </c>
      <c r="G5" s="2">
        <f>IFERROR(__xludf.DUMMYFUNCTION("""COMPUTED_VALUE"""),45296.66666666667)</f>
        <v>45296.66667</v>
      </c>
      <c r="H5" s="1">
        <f>IFERROR(__xludf.DUMMYFUNCTION("""COMPUTED_VALUE"""),1069.14)</f>
        <v>1069.14</v>
      </c>
      <c r="J5" s="2">
        <f>IFERROR(__xludf.DUMMYFUNCTION("""COMPUTED_VALUE"""),45296.66666666667)</f>
        <v>45296.66667</v>
      </c>
      <c r="K5" s="1">
        <f>IFERROR(__xludf.DUMMYFUNCTION("""COMPUTED_VALUE"""),1073.99)</f>
        <v>1073.99</v>
      </c>
      <c r="M5" s="2">
        <f>IFERROR(__xludf.DUMMYFUNCTION("""COMPUTED_VALUE"""),45296.66666666667)</f>
        <v>45296.66667</v>
      </c>
      <c r="N5" s="1">
        <f>IFERROR(__xludf.DUMMYFUNCTION("""COMPUTED_VALUE"""),4.1920958E8)</f>
        <v>419209580</v>
      </c>
    </row>
    <row r="6">
      <c r="A6" s="2">
        <f>IFERROR(__xludf.DUMMYFUNCTION("""COMPUTED_VALUE"""),45299.66666666667)</f>
        <v>45299.66667</v>
      </c>
      <c r="B6" s="1">
        <f>IFERROR(__xludf.DUMMYFUNCTION("""COMPUTED_VALUE"""),1072.22)</f>
        <v>1072.22</v>
      </c>
      <c r="D6" s="2">
        <f>IFERROR(__xludf.DUMMYFUNCTION("""COMPUTED_VALUE"""),45299.66666666667)</f>
        <v>45299.66667</v>
      </c>
      <c r="E6" s="1">
        <f>IFERROR(__xludf.DUMMYFUNCTION("""COMPUTED_VALUE"""),1083.12)</f>
        <v>1083.12</v>
      </c>
      <c r="G6" s="2">
        <f>IFERROR(__xludf.DUMMYFUNCTION("""COMPUTED_VALUE"""),45299.66666666667)</f>
        <v>45299.66667</v>
      </c>
      <c r="H6" s="1">
        <f>IFERROR(__xludf.DUMMYFUNCTION("""COMPUTED_VALUE"""),1068.56)</f>
        <v>1068.56</v>
      </c>
      <c r="J6" s="2">
        <f>IFERROR(__xludf.DUMMYFUNCTION("""COMPUTED_VALUE"""),45299.66666666667)</f>
        <v>45299.66667</v>
      </c>
      <c r="K6" s="1">
        <f>IFERROR(__xludf.DUMMYFUNCTION("""COMPUTED_VALUE"""),1082.92)</f>
        <v>1082.92</v>
      </c>
      <c r="M6" s="2">
        <f>IFERROR(__xludf.DUMMYFUNCTION("""COMPUTED_VALUE"""),45299.66666666667)</f>
        <v>45299.66667</v>
      </c>
      <c r="N6" s="1">
        <f>IFERROR(__xludf.DUMMYFUNCTION("""COMPUTED_VALUE"""),4.23751728E8)</f>
        <v>423751728</v>
      </c>
    </row>
    <row r="7">
      <c r="A7" s="2">
        <f>IFERROR(__xludf.DUMMYFUNCTION("""COMPUTED_VALUE"""),45300.66666666667)</f>
        <v>45300.66667</v>
      </c>
      <c r="B7" s="1">
        <f>IFERROR(__xludf.DUMMYFUNCTION("""COMPUTED_VALUE"""),1077.6)</f>
        <v>1077.6</v>
      </c>
      <c r="D7" s="2">
        <f>IFERROR(__xludf.DUMMYFUNCTION("""COMPUTED_VALUE"""),45300.66666666667)</f>
        <v>45300.66667</v>
      </c>
      <c r="E7" s="1">
        <f>IFERROR(__xludf.DUMMYFUNCTION("""COMPUTED_VALUE"""),1079.94)</f>
        <v>1079.94</v>
      </c>
      <c r="G7" s="2">
        <f>IFERROR(__xludf.DUMMYFUNCTION("""COMPUTED_VALUE"""),45300.66666666667)</f>
        <v>45300.66667</v>
      </c>
      <c r="H7" s="1">
        <f>IFERROR(__xludf.DUMMYFUNCTION("""COMPUTED_VALUE"""),1072.07)</f>
        <v>1072.07</v>
      </c>
      <c r="J7" s="2">
        <f>IFERROR(__xludf.DUMMYFUNCTION("""COMPUTED_VALUE"""),45300.66666666667)</f>
        <v>45300.66667</v>
      </c>
      <c r="K7" s="1">
        <f>IFERROR(__xludf.DUMMYFUNCTION("""COMPUTED_VALUE"""),1078.75)</f>
        <v>1078.75</v>
      </c>
      <c r="M7" s="2">
        <f>IFERROR(__xludf.DUMMYFUNCTION("""COMPUTED_VALUE"""),45300.66666666667)</f>
        <v>45300.66667</v>
      </c>
      <c r="N7" s="1">
        <f>IFERROR(__xludf.DUMMYFUNCTION("""COMPUTED_VALUE"""),3.43088345E8)</f>
        <v>343088345</v>
      </c>
    </row>
    <row r="8">
      <c r="A8" s="2">
        <f>IFERROR(__xludf.DUMMYFUNCTION("""COMPUTED_VALUE"""),45301.66666666667)</f>
        <v>45301.66667</v>
      </c>
      <c r="B8" s="1">
        <f>IFERROR(__xludf.DUMMYFUNCTION("""COMPUTED_VALUE"""),1078.98)</f>
        <v>1078.98</v>
      </c>
      <c r="D8" s="2">
        <f>IFERROR(__xludf.DUMMYFUNCTION("""COMPUTED_VALUE"""),45301.66666666667)</f>
        <v>45301.66667</v>
      </c>
      <c r="E8" s="1">
        <f>IFERROR(__xludf.DUMMYFUNCTION("""COMPUTED_VALUE"""),1083.75)</f>
        <v>1083.75</v>
      </c>
      <c r="G8" s="2">
        <f>IFERROR(__xludf.DUMMYFUNCTION("""COMPUTED_VALUE"""),45301.66666666667)</f>
        <v>45301.66667</v>
      </c>
      <c r="H8" s="1">
        <f>IFERROR(__xludf.DUMMYFUNCTION("""COMPUTED_VALUE"""),1076.95)</f>
        <v>1076.95</v>
      </c>
      <c r="J8" s="2">
        <f>IFERROR(__xludf.DUMMYFUNCTION("""COMPUTED_VALUE"""),45301.66666666667)</f>
        <v>45301.66667</v>
      </c>
      <c r="K8" s="1">
        <f>IFERROR(__xludf.DUMMYFUNCTION("""COMPUTED_VALUE"""),1082.39)</f>
        <v>1082.39</v>
      </c>
      <c r="M8" s="2">
        <f>IFERROR(__xludf.DUMMYFUNCTION("""COMPUTED_VALUE"""),45301.66666666667)</f>
        <v>45301.66667</v>
      </c>
      <c r="N8" s="1">
        <f>IFERROR(__xludf.DUMMYFUNCTION("""COMPUTED_VALUE"""),3.52918923E8)</f>
        <v>352918923</v>
      </c>
    </row>
    <row r="9">
      <c r="A9" s="2">
        <f>IFERROR(__xludf.DUMMYFUNCTION("""COMPUTED_VALUE"""),45302.66666666667)</f>
        <v>45302.66667</v>
      </c>
      <c r="B9" s="1">
        <f>IFERROR(__xludf.DUMMYFUNCTION("""COMPUTED_VALUE"""),1082.27)</f>
        <v>1082.27</v>
      </c>
      <c r="D9" s="2">
        <f>IFERROR(__xludf.DUMMYFUNCTION("""COMPUTED_VALUE"""),45302.66666666667)</f>
        <v>45302.66667</v>
      </c>
      <c r="E9" s="1">
        <f>IFERROR(__xludf.DUMMYFUNCTION("""COMPUTED_VALUE"""),1082.99)</f>
        <v>1082.99</v>
      </c>
      <c r="G9" s="2">
        <f>IFERROR(__xludf.DUMMYFUNCTION("""COMPUTED_VALUE"""),45302.66666666667)</f>
        <v>45302.66667</v>
      </c>
      <c r="H9" s="1">
        <f>IFERROR(__xludf.DUMMYFUNCTION("""COMPUTED_VALUE"""),1071.23)</f>
        <v>1071.23</v>
      </c>
      <c r="J9" s="2">
        <f>IFERROR(__xludf.DUMMYFUNCTION("""COMPUTED_VALUE"""),45302.66666666667)</f>
        <v>45302.66667</v>
      </c>
      <c r="K9" s="1">
        <f>IFERROR(__xludf.DUMMYFUNCTION("""COMPUTED_VALUE"""),1080.53)</f>
        <v>1080.53</v>
      </c>
      <c r="M9" s="2">
        <f>IFERROR(__xludf.DUMMYFUNCTION("""COMPUTED_VALUE"""),45302.66666666667)</f>
        <v>45302.66667</v>
      </c>
      <c r="N9" s="1">
        <f>IFERROR(__xludf.DUMMYFUNCTION("""COMPUTED_VALUE"""),3.94088088E8)</f>
        <v>394088088</v>
      </c>
    </row>
    <row r="10">
      <c r="A10" s="2">
        <f>IFERROR(__xludf.DUMMYFUNCTION("""COMPUTED_VALUE"""),45303.66666666667)</f>
        <v>45303.66667</v>
      </c>
      <c r="B10" s="1">
        <f>IFERROR(__xludf.DUMMYFUNCTION("""COMPUTED_VALUE"""),1083.2)</f>
        <v>1083.2</v>
      </c>
      <c r="D10" s="2">
        <f>IFERROR(__xludf.DUMMYFUNCTION("""COMPUTED_VALUE"""),45303.66666666667)</f>
        <v>45303.66667</v>
      </c>
      <c r="E10" s="1">
        <f>IFERROR(__xludf.DUMMYFUNCTION("""COMPUTED_VALUE"""),1088.29)</f>
        <v>1088.29</v>
      </c>
      <c r="G10" s="2">
        <f>IFERROR(__xludf.DUMMYFUNCTION("""COMPUTED_VALUE"""),45303.66666666667)</f>
        <v>45303.66667</v>
      </c>
      <c r="H10" s="1">
        <f>IFERROR(__xludf.DUMMYFUNCTION("""COMPUTED_VALUE"""),1077.81)</f>
        <v>1077.81</v>
      </c>
      <c r="J10" s="2">
        <f>IFERROR(__xludf.DUMMYFUNCTION("""COMPUTED_VALUE"""),45303.66666666667)</f>
        <v>45303.66667</v>
      </c>
      <c r="K10" s="1">
        <f>IFERROR(__xludf.DUMMYFUNCTION("""COMPUTED_VALUE"""),1082.05)</f>
        <v>1082.05</v>
      </c>
      <c r="M10" s="2">
        <f>IFERROR(__xludf.DUMMYFUNCTION("""COMPUTED_VALUE"""),45303.66666666667)</f>
        <v>45303.66667</v>
      </c>
      <c r="N10" s="1">
        <f>IFERROR(__xludf.DUMMYFUNCTION("""COMPUTED_VALUE"""),3.29402635E8)</f>
        <v>329402635</v>
      </c>
    </row>
    <row r="11">
      <c r="A11" s="2">
        <f>IFERROR(__xludf.DUMMYFUNCTION("""COMPUTED_VALUE"""),45307.66666666667)</f>
        <v>45307.66667</v>
      </c>
      <c r="B11" s="1">
        <f>IFERROR(__xludf.DUMMYFUNCTION("""COMPUTED_VALUE"""),1079.07)</f>
        <v>1079.07</v>
      </c>
      <c r="D11" s="2">
        <f>IFERROR(__xludf.DUMMYFUNCTION("""COMPUTED_VALUE"""),45307.66666666667)</f>
        <v>45307.66667</v>
      </c>
      <c r="E11" s="1">
        <f>IFERROR(__xludf.DUMMYFUNCTION("""COMPUTED_VALUE"""),1079.07)</f>
        <v>1079.07</v>
      </c>
      <c r="G11" s="2">
        <f>IFERROR(__xludf.DUMMYFUNCTION("""COMPUTED_VALUE"""),45307.66666666667)</f>
        <v>45307.66667</v>
      </c>
      <c r="H11" s="1">
        <f>IFERROR(__xludf.DUMMYFUNCTION("""COMPUTED_VALUE"""),1067.47)</f>
        <v>1067.47</v>
      </c>
      <c r="J11" s="2">
        <f>IFERROR(__xludf.DUMMYFUNCTION("""COMPUTED_VALUE"""),45307.66666666667)</f>
        <v>45307.66667</v>
      </c>
      <c r="K11" s="1">
        <f>IFERROR(__xludf.DUMMYFUNCTION("""COMPUTED_VALUE"""),1071.6)</f>
        <v>1071.6</v>
      </c>
      <c r="M11" s="2">
        <f>IFERROR(__xludf.DUMMYFUNCTION("""COMPUTED_VALUE"""),45307.66666666667)</f>
        <v>45307.66667</v>
      </c>
      <c r="N11" s="1">
        <f>IFERROR(__xludf.DUMMYFUNCTION("""COMPUTED_VALUE"""),4.50622301E8)</f>
        <v>450622301</v>
      </c>
    </row>
    <row r="12">
      <c r="A12" s="2">
        <f>IFERROR(__xludf.DUMMYFUNCTION("""COMPUTED_VALUE"""),45308.66666666667)</f>
        <v>45308.66667</v>
      </c>
      <c r="B12" s="1">
        <f>IFERROR(__xludf.DUMMYFUNCTION("""COMPUTED_VALUE"""),1067.9)</f>
        <v>1067.9</v>
      </c>
      <c r="D12" s="2">
        <f>IFERROR(__xludf.DUMMYFUNCTION("""COMPUTED_VALUE"""),45308.66666666667)</f>
        <v>45308.66667</v>
      </c>
      <c r="E12" s="1">
        <f>IFERROR(__xludf.DUMMYFUNCTION("""COMPUTED_VALUE"""),1069.91)</f>
        <v>1069.91</v>
      </c>
      <c r="G12" s="2">
        <f>IFERROR(__xludf.DUMMYFUNCTION("""COMPUTED_VALUE"""),45308.66666666667)</f>
        <v>45308.66667</v>
      </c>
      <c r="H12" s="1">
        <f>IFERROR(__xludf.DUMMYFUNCTION("""COMPUTED_VALUE"""),1061.5)</f>
        <v>1061.5</v>
      </c>
      <c r="J12" s="2">
        <f>IFERROR(__xludf.DUMMYFUNCTION("""COMPUTED_VALUE"""),45308.66666666667)</f>
        <v>45308.66667</v>
      </c>
      <c r="K12" s="1">
        <f>IFERROR(__xludf.DUMMYFUNCTION("""COMPUTED_VALUE"""),1064.65)</f>
        <v>1064.65</v>
      </c>
      <c r="M12" s="2">
        <f>IFERROR(__xludf.DUMMYFUNCTION("""COMPUTED_VALUE"""),45308.66666666667)</f>
        <v>45308.66667</v>
      </c>
      <c r="N12" s="1">
        <f>IFERROR(__xludf.DUMMYFUNCTION("""COMPUTED_VALUE"""),4.34261041E8)</f>
        <v>434261041</v>
      </c>
    </row>
    <row r="13">
      <c r="A13" s="2">
        <f>IFERROR(__xludf.DUMMYFUNCTION("""COMPUTED_VALUE"""),45309.66666666667)</f>
        <v>45309.66667</v>
      </c>
      <c r="B13" s="1">
        <f>IFERROR(__xludf.DUMMYFUNCTION("""COMPUTED_VALUE"""),1067.29)</f>
        <v>1067.29</v>
      </c>
      <c r="D13" s="2">
        <f>IFERROR(__xludf.DUMMYFUNCTION("""COMPUTED_VALUE"""),45309.66666666667)</f>
        <v>45309.66667</v>
      </c>
      <c r="E13" s="1">
        <f>IFERROR(__xludf.DUMMYFUNCTION("""COMPUTED_VALUE"""),1078.75)</f>
        <v>1078.75</v>
      </c>
      <c r="G13" s="2">
        <f>IFERROR(__xludf.DUMMYFUNCTION("""COMPUTED_VALUE"""),45309.66666666667)</f>
        <v>45309.66667</v>
      </c>
      <c r="H13" s="1">
        <f>IFERROR(__xludf.DUMMYFUNCTION("""COMPUTED_VALUE"""),1066.57)</f>
        <v>1066.57</v>
      </c>
      <c r="J13" s="2">
        <f>IFERROR(__xludf.DUMMYFUNCTION("""COMPUTED_VALUE"""),45309.66666666667)</f>
        <v>45309.66667</v>
      </c>
      <c r="K13" s="1">
        <f>IFERROR(__xludf.DUMMYFUNCTION("""COMPUTED_VALUE"""),1077.73)</f>
        <v>1077.73</v>
      </c>
      <c r="M13" s="2">
        <f>IFERROR(__xludf.DUMMYFUNCTION("""COMPUTED_VALUE"""),45309.66666666667)</f>
        <v>45309.66667</v>
      </c>
      <c r="N13" s="1">
        <f>IFERROR(__xludf.DUMMYFUNCTION("""COMPUTED_VALUE"""),4.72483197E8)</f>
        <v>472483197</v>
      </c>
    </row>
    <row r="14">
      <c r="A14" s="2">
        <f>IFERROR(__xludf.DUMMYFUNCTION("""COMPUTED_VALUE"""),45310.66666666667)</f>
        <v>45310.66667</v>
      </c>
      <c r="B14" s="1">
        <f>IFERROR(__xludf.DUMMYFUNCTION("""COMPUTED_VALUE"""),1079.27)</f>
        <v>1079.27</v>
      </c>
      <c r="D14" s="2">
        <f>IFERROR(__xludf.DUMMYFUNCTION("""COMPUTED_VALUE"""),45310.66666666667)</f>
        <v>45310.66667</v>
      </c>
      <c r="E14" s="1">
        <f>IFERROR(__xludf.DUMMYFUNCTION("""COMPUTED_VALUE"""),1088.14)</f>
        <v>1088.14</v>
      </c>
      <c r="G14" s="2">
        <f>IFERROR(__xludf.DUMMYFUNCTION("""COMPUTED_VALUE"""),45310.66666666667)</f>
        <v>45310.66667</v>
      </c>
      <c r="H14" s="1">
        <f>IFERROR(__xludf.DUMMYFUNCTION("""COMPUTED_VALUE"""),1073.3)</f>
        <v>1073.3</v>
      </c>
      <c r="J14" s="2">
        <f>IFERROR(__xludf.DUMMYFUNCTION("""COMPUTED_VALUE"""),45310.66666666667)</f>
        <v>45310.66667</v>
      </c>
      <c r="K14" s="1">
        <f>IFERROR(__xludf.DUMMYFUNCTION("""COMPUTED_VALUE"""),1086.35)</f>
        <v>1086.35</v>
      </c>
      <c r="M14" s="2">
        <f>IFERROR(__xludf.DUMMYFUNCTION("""COMPUTED_VALUE"""),45310.66666666667)</f>
        <v>45310.66667</v>
      </c>
      <c r="N14" s="1">
        <f>IFERROR(__xludf.DUMMYFUNCTION("""COMPUTED_VALUE"""),4.70319052E8)</f>
        <v>470319052</v>
      </c>
    </row>
    <row r="15">
      <c r="A15" s="2">
        <f>IFERROR(__xludf.DUMMYFUNCTION("""COMPUTED_VALUE"""),45313.66666666667)</f>
        <v>45313.66667</v>
      </c>
      <c r="B15" s="1">
        <f>IFERROR(__xludf.DUMMYFUNCTION("""COMPUTED_VALUE"""),1088.68)</f>
        <v>1088.68</v>
      </c>
      <c r="D15" s="2">
        <f>IFERROR(__xludf.DUMMYFUNCTION("""COMPUTED_VALUE"""),45313.66666666667)</f>
        <v>45313.66667</v>
      </c>
      <c r="E15" s="1">
        <f>IFERROR(__xludf.DUMMYFUNCTION("""COMPUTED_VALUE"""),1099.01)</f>
        <v>1099.01</v>
      </c>
      <c r="G15" s="2">
        <f>IFERROR(__xludf.DUMMYFUNCTION("""COMPUTED_VALUE"""),45313.66666666667)</f>
        <v>45313.66667</v>
      </c>
      <c r="H15" s="1">
        <f>IFERROR(__xludf.DUMMYFUNCTION("""COMPUTED_VALUE"""),1088.68)</f>
        <v>1088.68</v>
      </c>
      <c r="J15" s="2">
        <f>IFERROR(__xludf.DUMMYFUNCTION("""COMPUTED_VALUE"""),45313.66666666667)</f>
        <v>45313.66667</v>
      </c>
      <c r="K15" s="1">
        <f>IFERROR(__xludf.DUMMYFUNCTION("""COMPUTED_VALUE"""),1095.99)</f>
        <v>1095.99</v>
      </c>
      <c r="M15" s="2">
        <f>IFERROR(__xludf.DUMMYFUNCTION("""COMPUTED_VALUE"""),45313.66666666667)</f>
        <v>45313.66667</v>
      </c>
      <c r="N15" s="1">
        <f>IFERROR(__xludf.DUMMYFUNCTION("""COMPUTED_VALUE"""),4.95995861E8)</f>
        <v>495995861</v>
      </c>
    </row>
    <row r="16">
      <c r="A16" s="2">
        <f>IFERROR(__xludf.DUMMYFUNCTION("""COMPUTED_VALUE"""),45314.66666666667)</f>
        <v>45314.66667</v>
      </c>
      <c r="B16" s="1">
        <f>IFERROR(__xludf.DUMMYFUNCTION("""COMPUTED_VALUE"""),1097.03)</f>
        <v>1097.03</v>
      </c>
      <c r="D16" s="2">
        <f>IFERROR(__xludf.DUMMYFUNCTION("""COMPUTED_VALUE"""),45314.66666666667)</f>
        <v>45314.66667</v>
      </c>
      <c r="E16" s="1">
        <f>IFERROR(__xludf.DUMMYFUNCTION("""COMPUTED_VALUE"""),1099.6)</f>
        <v>1099.6</v>
      </c>
      <c r="G16" s="2">
        <f>IFERROR(__xludf.DUMMYFUNCTION("""COMPUTED_VALUE"""),45314.66666666667)</f>
        <v>45314.66667</v>
      </c>
      <c r="H16" s="1">
        <f>IFERROR(__xludf.DUMMYFUNCTION("""COMPUTED_VALUE"""),1091.0)</f>
        <v>1091</v>
      </c>
      <c r="J16" s="2">
        <f>IFERROR(__xludf.DUMMYFUNCTION("""COMPUTED_VALUE"""),45314.66666666667)</f>
        <v>45314.66667</v>
      </c>
      <c r="K16" s="1">
        <f>IFERROR(__xludf.DUMMYFUNCTION("""COMPUTED_VALUE"""),1094.2)</f>
        <v>1094.2</v>
      </c>
      <c r="M16" s="2">
        <f>IFERROR(__xludf.DUMMYFUNCTION("""COMPUTED_VALUE"""),45314.66666666667)</f>
        <v>45314.66667</v>
      </c>
      <c r="N16" s="1">
        <f>IFERROR(__xludf.DUMMYFUNCTION("""COMPUTED_VALUE"""),5.90063259E8)</f>
        <v>590063259</v>
      </c>
    </row>
    <row r="17">
      <c r="A17" s="2">
        <f>IFERROR(__xludf.DUMMYFUNCTION("""COMPUTED_VALUE"""),45315.66666666667)</f>
        <v>45315.66667</v>
      </c>
      <c r="B17" s="1">
        <f>IFERROR(__xludf.DUMMYFUNCTION("""COMPUTED_VALUE"""),1097.21)</f>
        <v>1097.21</v>
      </c>
      <c r="D17" s="2">
        <f>IFERROR(__xludf.DUMMYFUNCTION("""COMPUTED_VALUE"""),45315.66666666667)</f>
        <v>45315.66667</v>
      </c>
      <c r="E17" s="1">
        <f>IFERROR(__xludf.DUMMYFUNCTION("""COMPUTED_VALUE"""),1100.53)</f>
        <v>1100.53</v>
      </c>
      <c r="G17" s="2">
        <f>IFERROR(__xludf.DUMMYFUNCTION("""COMPUTED_VALUE"""),45315.66666666667)</f>
        <v>45315.66667</v>
      </c>
      <c r="H17" s="1">
        <f>IFERROR(__xludf.DUMMYFUNCTION("""COMPUTED_VALUE"""),1086.41)</f>
        <v>1086.41</v>
      </c>
      <c r="J17" s="2">
        <f>IFERROR(__xludf.DUMMYFUNCTION("""COMPUTED_VALUE"""),45315.66666666667)</f>
        <v>45315.66667</v>
      </c>
      <c r="K17" s="1">
        <f>IFERROR(__xludf.DUMMYFUNCTION("""COMPUTED_VALUE"""),1086.63)</f>
        <v>1086.63</v>
      </c>
      <c r="M17" s="2">
        <f>IFERROR(__xludf.DUMMYFUNCTION("""COMPUTED_VALUE"""),45315.66666666667)</f>
        <v>45315.66667</v>
      </c>
      <c r="N17" s="1">
        <f>IFERROR(__xludf.DUMMYFUNCTION("""COMPUTED_VALUE"""),5.21825096E8)</f>
        <v>521825096</v>
      </c>
    </row>
    <row r="18">
      <c r="A18" s="2">
        <f>IFERROR(__xludf.DUMMYFUNCTION("""COMPUTED_VALUE"""),45316.66666666667)</f>
        <v>45316.66667</v>
      </c>
      <c r="B18" s="1">
        <f>IFERROR(__xludf.DUMMYFUNCTION("""COMPUTED_VALUE"""),1090.92)</f>
        <v>1090.92</v>
      </c>
      <c r="D18" s="2">
        <f>IFERROR(__xludf.DUMMYFUNCTION("""COMPUTED_VALUE"""),45316.66666666667)</f>
        <v>45316.66667</v>
      </c>
      <c r="E18" s="1">
        <f>IFERROR(__xludf.DUMMYFUNCTION("""COMPUTED_VALUE"""),1096.23)</f>
        <v>1096.23</v>
      </c>
      <c r="G18" s="2">
        <f>IFERROR(__xludf.DUMMYFUNCTION("""COMPUTED_VALUE"""),45316.66666666667)</f>
        <v>45316.66667</v>
      </c>
      <c r="H18" s="1">
        <f>IFERROR(__xludf.DUMMYFUNCTION("""COMPUTED_VALUE"""),1089.8)</f>
        <v>1089.8</v>
      </c>
      <c r="J18" s="2">
        <f>IFERROR(__xludf.DUMMYFUNCTION("""COMPUTED_VALUE"""),45316.66666666667)</f>
        <v>45316.66667</v>
      </c>
      <c r="K18" s="1">
        <f>IFERROR(__xludf.DUMMYFUNCTION("""COMPUTED_VALUE"""),1095.37)</f>
        <v>1095.37</v>
      </c>
      <c r="M18" s="2">
        <f>IFERROR(__xludf.DUMMYFUNCTION("""COMPUTED_VALUE"""),45316.66666666667)</f>
        <v>45316.66667</v>
      </c>
      <c r="N18" s="1">
        <f>IFERROR(__xludf.DUMMYFUNCTION("""COMPUTED_VALUE"""),4.89960909E8)</f>
        <v>489960909</v>
      </c>
    </row>
    <row r="19">
      <c r="A19" s="2">
        <f>IFERROR(__xludf.DUMMYFUNCTION("""COMPUTED_VALUE"""),45317.66666666667)</f>
        <v>45317.66667</v>
      </c>
      <c r="B19" s="1">
        <f>IFERROR(__xludf.DUMMYFUNCTION("""COMPUTED_VALUE"""),1095.98)</f>
        <v>1095.98</v>
      </c>
      <c r="D19" s="2">
        <f>IFERROR(__xludf.DUMMYFUNCTION("""COMPUTED_VALUE"""),45317.66666666667)</f>
        <v>45317.66667</v>
      </c>
      <c r="E19" s="1">
        <f>IFERROR(__xludf.DUMMYFUNCTION("""COMPUTED_VALUE"""),1100.98)</f>
        <v>1100.98</v>
      </c>
      <c r="G19" s="2">
        <f>IFERROR(__xludf.DUMMYFUNCTION("""COMPUTED_VALUE"""),45317.66666666667)</f>
        <v>45317.66667</v>
      </c>
      <c r="H19" s="1">
        <f>IFERROR(__xludf.DUMMYFUNCTION("""COMPUTED_VALUE"""),1093.83)</f>
        <v>1093.83</v>
      </c>
      <c r="J19" s="2">
        <f>IFERROR(__xludf.DUMMYFUNCTION("""COMPUTED_VALUE"""),45317.66666666667)</f>
        <v>45317.66667</v>
      </c>
      <c r="K19" s="1">
        <f>IFERROR(__xludf.DUMMYFUNCTION("""COMPUTED_VALUE"""),1096.23)</f>
        <v>1096.23</v>
      </c>
      <c r="M19" s="2">
        <f>IFERROR(__xludf.DUMMYFUNCTION("""COMPUTED_VALUE"""),45317.66666666667)</f>
        <v>45317.66667</v>
      </c>
      <c r="N19" s="1">
        <f>IFERROR(__xludf.DUMMYFUNCTION("""COMPUTED_VALUE"""),3.84213869E8)</f>
        <v>384213869</v>
      </c>
    </row>
    <row r="20">
      <c r="A20" s="2">
        <f>IFERROR(__xludf.DUMMYFUNCTION("""COMPUTED_VALUE"""),45320.66666666667)</f>
        <v>45320.66667</v>
      </c>
      <c r="B20" s="1">
        <f>IFERROR(__xludf.DUMMYFUNCTION("""COMPUTED_VALUE"""),1094.79)</f>
        <v>1094.79</v>
      </c>
      <c r="D20" s="2">
        <f>IFERROR(__xludf.DUMMYFUNCTION("""COMPUTED_VALUE"""),45320.66666666667)</f>
        <v>45320.66667</v>
      </c>
      <c r="E20" s="1">
        <f>IFERROR(__xludf.DUMMYFUNCTION("""COMPUTED_VALUE"""),1105.34)</f>
        <v>1105.34</v>
      </c>
      <c r="G20" s="2">
        <f>IFERROR(__xludf.DUMMYFUNCTION("""COMPUTED_VALUE"""),45320.66666666667)</f>
        <v>45320.66667</v>
      </c>
      <c r="H20" s="1">
        <f>IFERROR(__xludf.DUMMYFUNCTION("""COMPUTED_VALUE"""),1093.97)</f>
        <v>1093.97</v>
      </c>
      <c r="J20" s="2">
        <f>IFERROR(__xludf.DUMMYFUNCTION("""COMPUTED_VALUE"""),45320.66666666667)</f>
        <v>45320.66667</v>
      </c>
      <c r="K20" s="1">
        <f>IFERROR(__xludf.DUMMYFUNCTION("""COMPUTED_VALUE"""),1105.18)</f>
        <v>1105.18</v>
      </c>
      <c r="M20" s="2">
        <f>IFERROR(__xludf.DUMMYFUNCTION("""COMPUTED_VALUE"""),45320.66666666667)</f>
        <v>45320.66667</v>
      </c>
      <c r="N20" s="1">
        <f>IFERROR(__xludf.DUMMYFUNCTION("""COMPUTED_VALUE"""),4.13006758E8)</f>
        <v>413006758</v>
      </c>
    </row>
    <row r="21">
      <c r="A21" s="2">
        <f>IFERROR(__xludf.DUMMYFUNCTION("""COMPUTED_VALUE"""),45321.66666666667)</f>
        <v>45321.66667</v>
      </c>
      <c r="B21" s="1">
        <f>IFERROR(__xludf.DUMMYFUNCTION("""COMPUTED_VALUE"""),1103.82)</f>
        <v>1103.82</v>
      </c>
      <c r="D21" s="2">
        <f>IFERROR(__xludf.DUMMYFUNCTION("""COMPUTED_VALUE"""),45321.66666666667)</f>
        <v>45321.66667</v>
      </c>
      <c r="E21" s="1">
        <f>IFERROR(__xludf.DUMMYFUNCTION("""COMPUTED_VALUE"""),1108.47)</f>
        <v>1108.47</v>
      </c>
      <c r="G21" s="2">
        <f>IFERROR(__xludf.DUMMYFUNCTION("""COMPUTED_VALUE"""),45321.66666666667)</f>
        <v>45321.66667</v>
      </c>
      <c r="H21" s="1">
        <f>IFERROR(__xludf.DUMMYFUNCTION("""COMPUTED_VALUE"""),1100.36)</f>
        <v>1100.36</v>
      </c>
      <c r="J21" s="2">
        <f>IFERROR(__xludf.DUMMYFUNCTION("""COMPUTED_VALUE"""),45321.66666666667)</f>
        <v>45321.66667</v>
      </c>
      <c r="K21" s="1">
        <f>IFERROR(__xludf.DUMMYFUNCTION("""COMPUTED_VALUE"""),1106.66)</f>
        <v>1106.66</v>
      </c>
      <c r="M21" s="2">
        <f>IFERROR(__xludf.DUMMYFUNCTION("""COMPUTED_VALUE"""),45321.66666666667)</f>
        <v>45321.66667</v>
      </c>
      <c r="N21" s="1">
        <f>IFERROR(__xludf.DUMMYFUNCTION("""COMPUTED_VALUE"""),4.32515968E8)</f>
        <v>432515968</v>
      </c>
    </row>
    <row r="22">
      <c r="A22" s="2">
        <f>IFERROR(__xludf.DUMMYFUNCTION("""COMPUTED_VALUE"""),45322.66666666667)</f>
        <v>45322.66667</v>
      </c>
      <c r="B22" s="1">
        <f>IFERROR(__xludf.DUMMYFUNCTION("""COMPUTED_VALUE"""),1107.48)</f>
        <v>1107.48</v>
      </c>
      <c r="D22" s="2">
        <f>IFERROR(__xludf.DUMMYFUNCTION("""COMPUTED_VALUE"""),45322.66666666667)</f>
        <v>45322.66667</v>
      </c>
      <c r="E22" s="1">
        <f>IFERROR(__xludf.DUMMYFUNCTION("""COMPUTED_VALUE"""),1107.84)</f>
        <v>1107.84</v>
      </c>
      <c r="G22" s="2">
        <f>IFERROR(__xludf.DUMMYFUNCTION("""COMPUTED_VALUE"""),45322.66666666667)</f>
        <v>45322.66667</v>
      </c>
      <c r="H22" s="1">
        <f>IFERROR(__xludf.DUMMYFUNCTION("""COMPUTED_VALUE"""),1090.72)</f>
        <v>1090.72</v>
      </c>
      <c r="J22" s="2">
        <f>IFERROR(__xludf.DUMMYFUNCTION("""COMPUTED_VALUE"""),45322.66666666667)</f>
        <v>45322.66667</v>
      </c>
      <c r="K22" s="1">
        <f>IFERROR(__xludf.DUMMYFUNCTION("""COMPUTED_VALUE"""),1091.01)</f>
        <v>1091.01</v>
      </c>
      <c r="M22" s="2">
        <f>IFERROR(__xludf.DUMMYFUNCTION("""COMPUTED_VALUE"""),45322.66666666667)</f>
        <v>45322.66667</v>
      </c>
      <c r="N22" s="1">
        <f>IFERROR(__xludf.DUMMYFUNCTION("""COMPUTED_VALUE"""),6.5136022E8)</f>
        <v>651360220</v>
      </c>
    </row>
    <row r="23">
      <c r="A23" s="2">
        <f>IFERROR(__xludf.DUMMYFUNCTION("""COMPUTED_VALUE"""),45323.66666666667)</f>
        <v>45323.66667</v>
      </c>
      <c r="B23" s="1">
        <f>IFERROR(__xludf.DUMMYFUNCTION("""COMPUTED_VALUE"""),1092.49)</f>
        <v>1092.49</v>
      </c>
      <c r="D23" s="2">
        <f>IFERROR(__xludf.DUMMYFUNCTION("""COMPUTED_VALUE"""),45323.66666666667)</f>
        <v>45323.66667</v>
      </c>
      <c r="E23" s="1">
        <f>IFERROR(__xludf.DUMMYFUNCTION("""COMPUTED_VALUE"""),1109.65)</f>
        <v>1109.65</v>
      </c>
      <c r="G23" s="2">
        <f>IFERROR(__xludf.DUMMYFUNCTION("""COMPUTED_VALUE"""),45323.66666666667)</f>
        <v>45323.66667</v>
      </c>
      <c r="H23" s="1">
        <f>IFERROR(__xludf.DUMMYFUNCTION("""COMPUTED_VALUE"""),1091.3)</f>
        <v>1091.3</v>
      </c>
      <c r="J23" s="2">
        <f>IFERROR(__xludf.DUMMYFUNCTION("""COMPUTED_VALUE"""),45323.66666666667)</f>
        <v>45323.66667</v>
      </c>
      <c r="K23" s="1">
        <f>IFERROR(__xludf.DUMMYFUNCTION("""COMPUTED_VALUE"""),1109.65)</f>
        <v>1109.65</v>
      </c>
      <c r="M23" s="2">
        <f>IFERROR(__xludf.DUMMYFUNCTION("""COMPUTED_VALUE"""),45323.66666666667)</f>
        <v>45323.66667</v>
      </c>
      <c r="N23" s="1">
        <f>IFERROR(__xludf.DUMMYFUNCTION("""COMPUTED_VALUE"""),5.78888086E8)</f>
        <v>578888086</v>
      </c>
    </row>
    <row r="24">
      <c r="A24" s="2">
        <f>IFERROR(__xludf.DUMMYFUNCTION("""COMPUTED_VALUE"""),45324.66666666667)</f>
        <v>45324.66667</v>
      </c>
      <c r="B24" s="1">
        <f>IFERROR(__xludf.DUMMYFUNCTION("""COMPUTED_VALUE"""),1106.83)</f>
        <v>1106.83</v>
      </c>
      <c r="D24" s="2">
        <f>IFERROR(__xludf.DUMMYFUNCTION("""COMPUTED_VALUE"""),45324.66666666667)</f>
        <v>45324.66667</v>
      </c>
      <c r="E24" s="1">
        <f>IFERROR(__xludf.DUMMYFUNCTION("""COMPUTED_VALUE"""),1120.63)</f>
        <v>1120.63</v>
      </c>
      <c r="G24" s="2">
        <f>IFERROR(__xludf.DUMMYFUNCTION("""COMPUTED_VALUE"""),45324.66666666667)</f>
        <v>45324.66667</v>
      </c>
      <c r="H24" s="1">
        <f>IFERROR(__xludf.DUMMYFUNCTION("""COMPUTED_VALUE"""),1102.23)</f>
        <v>1102.23</v>
      </c>
      <c r="J24" s="2">
        <f>IFERROR(__xludf.DUMMYFUNCTION("""COMPUTED_VALUE"""),45324.66666666667)</f>
        <v>45324.66667</v>
      </c>
      <c r="K24" s="1">
        <f>IFERROR(__xludf.DUMMYFUNCTION("""COMPUTED_VALUE"""),1116.03)</f>
        <v>1116.03</v>
      </c>
      <c r="M24" s="2">
        <f>IFERROR(__xludf.DUMMYFUNCTION("""COMPUTED_VALUE"""),45324.66666666667)</f>
        <v>45324.66667</v>
      </c>
      <c r="N24" s="1">
        <f>IFERROR(__xludf.DUMMYFUNCTION("""COMPUTED_VALUE"""),4.45838222E8)</f>
        <v>445838222</v>
      </c>
    </row>
    <row r="25">
      <c r="A25" s="2">
        <f>IFERROR(__xludf.DUMMYFUNCTION("""COMPUTED_VALUE"""),45327.66666666667)</f>
        <v>45327.66667</v>
      </c>
      <c r="B25" s="1">
        <f>IFERROR(__xludf.DUMMYFUNCTION("""COMPUTED_VALUE"""),1112.91)</f>
        <v>1112.91</v>
      </c>
      <c r="D25" s="2">
        <f>IFERROR(__xludf.DUMMYFUNCTION("""COMPUTED_VALUE"""),45327.66666666667)</f>
        <v>45327.66667</v>
      </c>
      <c r="E25" s="1">
        <f>IFERROR(__xludf.DUMMYFUNCTION("""COMPUTED_VALUE"""),1112.91)</f>
        <v>1112.91</v>
      </c>
      <c r="G25" s="2">
        <f>IFERROR(__xludf.DUMMYFUNCTION("""COMPUTED_VALUE"""),45327.66666666667)</f>
        <v>45327.66667</v>
      </c>
      <c r="H25" s="1">
        <f>IFERROR(__xludf.DUMMYFUNCTION("""COMPUTED_VALUE"""),1100.92)</f>
        <v>1100.92</v>
      </c>
      <c r="J25" s="2">
        <f>IFERROR(__xludf.DUMMYFUNCTION("""COMPUTED_VALUE"""),45327.66666666667)</f>
        <v>45327.66667</v>
      </c>
      <c r="K25" s="1">
        <f>IFERROR(__xludf.DUMMYFUNCTION("""COMPUTED_VALUE"""),1107.13)</f>
        <v>1107.13</v>
      </c>
      <c r="M25" s="2">
        <f>IFERROR(__xludf.DUMMYFUNCTION("""COMPUTED_VALUE"""),45327.66666666667)</f>
        <v>45327.66667</v>
      </c>
      <c r="N25" s="1">
        <f>IFERROR(__xludf.DUMMYFUNCTION("""COMPUTED_VALUE"""),4.32276141E8)</f>
        <v>432276141</v>
      </c>
    </row>
    <row r="26">
      <c r="A26" s="2">
        <f>IFERROR(__xludf.DUMMYFUNCTION("""COMPUTED_VALUE"""),45328.66666666667)</f>
        <v>45328.66667</v>
      </c>
      <c r="B26" s="1">
        <f>IFERROR(__xludf.DUMMYFUNCTION("""COMPUTED_VALUE"""),1107.83)</f>
        <v>1107.83</v>
      </c>
      <c r="D26" s="2">
        <f>IFERROR(__xludf.DUMMYFUNCTION("""COMPUTED_VALUE"""),45328.66666666667)</f>
        <v>45328.66667</v>
      </c>
      <c r="E26" s="1">
        <f>IFERROR(__xludf.DUMMYFUNCTION("""COMPUTED_VALUE"""),1114.49)</f>
        <v>1114.49</v>
      </c>
      <c r="G26" s="2">
        <f>IFERROR(__xludf.DUMMYFUNCTION("""COMPUTED_VALUE"""),45328.66666666667)</f>
        <v>45328.66667</v>
      </c>
      <c r="H26" s="1">
        <f>IFERROR(__xludf.DUMMYFUNCTION("""COMPUTED_VALUE"""),1105.91)</f>
        <v>1105.91</v>
      </c>
      <c r="J26" s="2">
        <f>IFERROR(__xludf.DUMMYFUNCTION("""COMPUTED_VALUE"""),45328.66666666667)</f>
        <v>45328.66667</v>
      </c>
      <c r="K26" s="1">
        <f>IFERROR(__xludf.DUMMYFUNCTION("""COMPUTED_VALUE"""),1113.79)</f>
        <v>1113.79</v>
      </c>
      <c r="M26" s="2">
        <f>IFERROR(__xludf.DUMMYFUNCTION("""COMPUTED_VALUE"""),45328.66666666667)</f>
        <v>45328.66667</v>
      </c>
      <c r="N26" s="1">
        <f>IFERROR(__xludf.DUMMYFUNCTION("""COMPUTED_VALUE"""),4.8282626E8)</f>
        <v>482826260</v>
      </c>
    </row>
    <row r="27">
      <c r="A27" s="2">
        <f>IFERROR(__xludf.DUMMYFUNCTION("""COMPUTED_VALUE"""),45329.66666666667)</f>
        <v>45329.66667</v>
      </c>
      <c r="B27" s="1">
        <f>IFERROR(__xludf.DUMMYFUNCTION("""COMPUTED_VALUE"""),1117.2)</f>
        <v>1117.2</v>
      </c>
      <c r="D27" s="2">
        <f>IFERROR(__xludf.DUMMYFUNCTION("""COMPUTED_VALUE"""),45329.66666666667)</f>
        <v>45329.66667</v>
      </c>
      <c r="E27" s="1">
        <f>IFERROR(__xludf.DUMMYFUNCTION("""COMPUTED_VALUE"""),1126.59)</f>
        <v>1126.59</v>
      </c>
      <c r="G27" s="2">
        <f>IFERROR(__xludf.DUMMYFUNCTION("""COMPUTED_VALUE"""),45329.66666666667)</f>
        <v>45329.66667</v>
      </c>
      <c r="H27" s="1">
        <f>IFERROR(__xludf.DUMMYFUNCTION("""COMPUTED_VALUE"""),1117.11)</f>
        <v>1117.11</v>
      </c>
      <c r="J27" s="2">
        <f>IFERROR(__xludf.DUMMYFUNCTION("""COMPUTED_VALUE"""),45329.66666666667)</f>
        <v>45329.66667</v>
      </c>
      <c r="K27" s="1">
        <f>IFERROR(__xludf.DUMMYFUNCTION("""COMPUTED_VALUE"""),1122.69)</f>
        <v>1122.69</v>
      </c>
      <c r="M27" s="2">
        <f>IFERROR(__xludf.DUMMYFUNCTION("""COMPUTED_VALUE"""),45329.66666666667)</f>
        <v>45329.66667</v>
      </c>
      <c r="N27" s="1">
        <f>IFERROR(__xludf.DUMMYFUNCTION("""COMPUTED_VALUE"""),4.73228602E8)</f>
        <v>473228602</v>
      </c>
    </row>
    <row r="28">
      <c r="A28" s="2">
        <f>IFERROR(__xludf.DUMMYFUNCTION("""COMPUTED_VALUE"""),45330.66666666667)</f>
        <v>45330.66667</v>
      </c>
      <c r="B28" s="1">
        <f>IFERROR(__xludf.DUMMYFUNCTION("""COMPUTED_VALUE"""),1121.92)</f>
        <v>1121.92</v>
      </c>
      <c r="D28" s="2">
        <f>IFERROR(__xludf.DUMMYFUNCTION("""COMPUTED_VALUE"""),45330.66666666667)</f>
        <v>45330.66667</v>
      </c>
      <c r="E28" s="1">
        <f>IFERROR(__xludf.DUMMYFUNCTION("""COMPUTED_VALUE"""),1124.1)</f>
        <v>1124.1</v>
      </c>
      <c r="G28" s="2">
        <f>IFERROR(__xludf.DUMMYFUNCTION("""COMPUTED_VALUE"""),45330.66666666667)</f>
        <v>45330.66667</v>
      </c>
      <c r="H28" s="1">
        <f>IFERROR(__xludf.DUMMYFUNCTION("""COMPUTED_VALUE"""),1118.42)</f>
        <v>1118.42</v>
      </c>
      <c r="J28" s="2">
        <f>IFERROR(__xludf.DUMMYFUNCTION("""COMPUTED_VALUE"""),45330.66666666667)</f>
        <v>45330.66667</v>
      </c>
      <c r="K28" s="1">
        <f>IFERROR(__xludf.DUMMYFUNCTION("""COMPUTED_VALUE"""),1123.36)</f>
        <v>1123.36</v>
      </c>
      <c r="M28" s="2">
        <f>IFERROR(__xludf.DUMMYFUNCTION("""COMPUTED_VALUE"""),45330.66666666667)</f>
        <v>45330.66667</v>
      </c>
      <c r="N28" s="1">
        <f>IFERROR(__xludf.DUMMYFUNCTION("""COMPUTED_VALUE"""),5.06312166E8)</f>
        <v>506312166</v>
      </c>
    </row>
    <row r="29">
      <c r="A29" s="2">
        <f>IFERROR(__xludf.DUMMYFUNCTION("""COMPUTED_VALUE"""),45331.66666666667)</f>
        <v>45331.66667</v>
      </c>
      <c r="B29" s="1">
        <f>IFERROR(__xludf.DUMMYFUNCTION("""COMPUTED_VALUE"""),1123.58)</f>
        <v>1123.58</v>
      </c>
      <c r="D29" s="2">
        <f>IFERROR(__xludf.DUMMYFUNCTION("""COMPUTED_VALUE"""),45331.66666666667)</f>
        <v>45331.66667</v>
      </c>
      <c r="E29" s="1">
        <f>IFERROR(__xludf.DUMMYFUNCTION("""COMPUTED_VALUE"""),1128.44)</f>
        <v>1128.44</v>
      </c>
      <c r="G29" s="2">
        <f>IFERROR(__xludf.DUMMYFUNCTION("""COMPUTED_VALUE"""),45331.66666666667)</f>
        <v>45331.66667</v>
      </c>
      <c r="H29" s="1">
        <f>IFERROR(__xludf.DUMMYFUNCTION("""COMPUTED_VALUE"""),1121.11)</f>
        <v>1121.11</v>
      </c>
      <c r="J29" s="2">
        <f>IFERROR(__xludf.DUMMYFUNCTION("""COMPUTED_VALUE"""),45331.66666666667)</f>
        <v>45331.66667</v>
      </c>
      <c r="K29" s="1">
        <f>IFERROR(__xludf.DUMMYFUNCTION("""COMPUTED_VALUE"""),1127.6)</f>
        <v>1127.6</v>
      </c>
      <c r="M29" s="2">
        <f>IFERROR(__xludf.DUMMYFUNCTION("""COMPUTED_VALUE"""),45331.66666666667)</f>
        <v>45331.66667</v>
      </c>
      <c r="N29" s="1">
        <f>IFERROR(__xludf.DUMMYFUNCTION("""COMPUTED_VALUE"""),4.41490299E8)</f>
        <v>441490299</v>
      </c>
    </row>
    <row r="30">
      <c r="A30" s="2">
        <f>IFERROR(__xludf.DUMMYFUNCTION("""COMPUTED_VALUE"""),45334.66666666667)</f>
        <v>45334.66667</v>
      </c>
      <c r="B30" s="1">
        <f>IFERROR(__xludf.DUMMYFUNCTION("""COMPUTED_VALUE"""),1127.4)</f>
        <v>1127.4</v>
      </c>
      <c r="D30" s="2">
        <f>IFERROR(__xludf.DUMMYFUNCTION("""COMPUTED_VALUE"""),45334.66666666667)</f>
        <v>45334.66667</v>
      </c>
      <c r="E30" s="1">
        <f>IFERROR(__xludf.DUMMYFUNCTION("""COMPUTED_VALUE"""),1134.41)</f>
        <v>1134.41</v>
      </c>
      <c r="G30" s="2">
        <f>IFERROR(__xludf.DUMMYFUNCTION("""COMPUTED_VALUE"""),45334.66666666667)</f>
        <v>45334.66667</v>
      </c>
      <c r="H30" s="1">
        <f>IFERROR(__xludf.DUMMYFUNCTION("""COMPUTED_VALUE"""),1126.97)</f>
        <v>1126.97</v>
      </c>
      <c r="J30" s="2">
        <f>IFERROR(__xludf.DUMMYFUNCTION("""COMPUTED_VALUE"""),45334.66666666667)</f>
        <v>45334.66667</v>
      </c>
      <c r="K30" s="1">
        <f>IFERROR(__xludf.DUMMYFUNCTION("""COMPUTED_VALUE"""),1130.41)</f>
        <v>1130.41</v>
      </c>
      <c r="M30" s="2">
        <f>IFERROR(__xludf.DUMMYFUNCTION("""COMPUTED_VALUE"""),45334.66666666667)</f>
        <v>45334.66667</v>
      </c>
      <c r="N30" s="1">
        <f>IFERROR(__xludf.DUMMYFUNCTION("""COMPUTED_VALUE"""),4.28944425E8)</f>
        <v>428944425</v>
      </c>
    </row>
    <row r="31">
      <c r="A31" s="2">
        <f>IFERROR(__xludf.DUMMYFUNCTION("""COMPUTED_VALUE"""),45335.66666666667)</f>
        <v>45335.66667</v>
      </c>
      <c r="B31" s="1">
        <f>IFERROR(__xludf.DUMMYFUNCTION("""COMPUTED_VALUE"""),1125.49)</f>
        <v>1125.49</v>
      </c>
      <c r="D31" s="2">
        <f>IFERROR(__xludf.DUMMYFUNCTION("""COMPUTED_VALUE"""),45335.66666666667)</f>
        <v>45335.66667</v>
      </c>
      <c r="E31" s="1">
        <f>IFERROR(__xludf.DUMMYFUNCTION("""COMPUTED_VALUE"""),1125.49)</f>
        <v>1125.49</v>
      </c>
      <c r="G31" s="2">
        <f>IFERROR(__xludf.DUMMYFUNCTION("""COMPUTED_VALUE"""),45335.66666666667)</f>
        <v>45335.66667</v>
      </c>
      <c r="H31" s="1">
        <f>IFERROR(__xludf.DUMMYFUNCTION("""COMPUTED_VALUE"""),1106.64)</f>
        <v>1106.64</v>
      </c>
      <c r="J31" s="2">
        <f>IFERROR(__xludf.DUMMYFUNCTION("""COMPUTED_VALUE"""),45335.66666666667)</f>
        <v>45335.66667</v>
      </c>
      <c r="K31" s="1">
        <f>IFERROR(__xludf.DUMMYFUNCTION("""COMPUTED_VALUE"""),1114.19)</f>
        <v>1114.19</v>
      </c>
      <c r="M31" s="2">
        <f>IFERROR(__xludf.DUMMYFUNCTION("""COMPUTED_VALUE"""),45335.66666666667)</f>
        <v>45335.66667</v>
      </c>
      <c r="N31" s="1">
        <f>IFERROR(__xludf.DUMMYFUNCTION("""COMPUTED_VALUE"""),4.91386367E8)</f>
        <v>491386367</v>
      </c>
    </row>
    <row r="32">
      <c r="A32" s="2">
        <f>IFERROR(__xludf.DUMMYFUNCTION("""COMPUTED_VALUE"""),45336.66666666667)</f>
        <v>45336.66667</v>
      </c>
      <c r="B32" s="1">
        <f>IFERROR(__xludf.DUMMYFUNCTION("""COMPUTED_VALUE"""),1118.09)</f>
        <v>1118.09</v>
      </c>
      <c r="D32" s="2">
        <f>IFERROR(__xludf.DUMMYFUNCTION("""COMPUTED_VALUE"""),45336.66666666667)</f>
        <v>45336.66667</v>
      </c>
      <c r="E32" s="1">
        <f>IFERROR(__xludf.DUMMYFUNCTION("""COMPUTED_VALUE"""),1130.59)</f>
        <v>1130.59</v>
      </c>
      <c r="G32" s="2">
        <f>IFERROR(__xludf.DUMMYFUNCTION("""COMPUTED_VALUE"""),45336.66666666667)</f>
        <v>45336.66667</v>
      </c>
      <c r="H32" s="1">
        <f>IFERROR(__xludf.DUMMYFUNCTION("""COMPUTED_VALUE"""),1118.09)</f>
        <v>1118.09</v>
      </c>
      <c r="J32" s="2">
        <f>IFERROR(__xludf.DUMMYFUNCTION("""COMPUTED_VALUE"""),45336.66666666667)</f>
        <v>45336.66667</v>
      </c>
      <c r="K32" s="1">
        <f>IFERROR(__xludf.DUMMYFUNCTION("""COMPUTED_VALUE"""),1129.92)</f>
        <v>1129.92</v>
      </c>
      <c r="M32" s="2">
        <f>IFERROR(__xludf.DUMMYFUNCTION("""COMPUTED_VALUE"""),45336.66666666667)</f>
        <v>45336.66667</v>
      </c>
      <c r="N32" s="1">
        <f>IFERROR(__xludf.DUMMYFUNCTION("""COMPUTED_VALUE"""),4.41607495E8)</f>
        <v>441607495</v>
      </c>
    </row>
    <row r="33">
      <c r="A33" s="2">
        <f>IFERROR(__xludf.DUMMYFUNCTION("""COMPUTED_VALUE"""),45337.66666666667)</f>
        <v>45337.66667</v>
      </c>
      <c r="B33" s="1">
        <f>IFERROR(__xludf.DUMMYFUNCTION("""COMPUTED_VALUE"""),1132.68)</f>
        <v>1132.68</v>
      </c>
      <c r="D33" s="2">
        <f>IFERROR(__xludf.DUMMYFUNCTION("""COMPUTED_VALUE"""),45337.66666666667)</f>
        <v>45337.66667</v>
      </c>
      <c r="E33" s="1">
        <f>IFERROR(__xludf.DUMMYFUNCTION("""COMPUTED_VALUE"""),1138.75)</f>
        <v>1138.75</v>
      </c>
      <c r="G33" s="2">
        <f>IFERROR(__xludf.DUMMYFUNCTION("""COMPUTED_VALUE"""),45337.66666666667)</f>
        <v>45337.66667</v>
      </c>
      <c r="H33" s="1">
        <f>IFERROR(__xludf.DUMMYFUNCTION("""COMPUTED_VALUE"""),1131.67)</f>
        <v>1131.67</v>
      </c>
      <c r="J33" s="2">
        <f>IFERROR(__xludf.DUMMYFUNCTION("""COMPUTED_VALUE"""),45337.66666666667)</f>
        <v>45337.66667</v>
      </c>
      <c r="K33" s="1">
        <f>IFERROR(__xludf.DUMMYFUNCTION("""COMPUTED_VALUE"""),1138.04)</f>
        <v>1138.04</v>
      </c>
      <c r="M33" s="2">
        <f>IFERROR(__xludf.DUMMYFUNCTION("""COMPUTED_VALUE"""),45337.66666666667)</f>
        <v>45337.66667</v>
      </c>
      <c r="N33" s="1">
        <f>IFERROR(__xludf.DUMMYFUNCTION("""COMPUTED_VALUE"""),4.3628919E8)</f>
        <v>436289190</v>
      </c>
    </row>
    <row r="34">
      <c r="A34" s="2">
        <f>IFERROR(__xludf.DUMMYFUNCTION("""COMPUTED_VALUE"""),45338.66666666667)</f>
        <v>45338.66667</v>
      </c>
      <c r="B34" s="1">
        <f>IFERROR(__xludf.DUMMYFUNCTION("""COMPUTED_VALUE"""),1137.57)</f>
        <v>1137.57</v>
      </c>
      <c r="D34" s="2">
        <f>IFERROR(__xludf.DUMMYFUNCTION("""COMPUTED_VALUE"""),45338.66666666667)</f>
        <v>45338.66667</v>
      </c>
      <c r="E34" s="1">
        <f>IFERROR(__xludf.DUMMYFUNCTION("""COMPUTED_VALUE"""),1141.08)</f>
        <v>1141.08</v>
      </c>
      <c r="G34" s="2">
        <f>IFERROR(__xludf.DUMMYFUNCTION("""COMPUTED_VALUE"""),45338.66666666667)</f>
        <v>45338.66667</v>
      </c>
      <c r="H34" s="1">
        <f>IFERROR(__xludf.DUMMYFUNCTION("""COMPUTED_VALUE"""),1132.1)</f>
        <v>1132.1</v>
      </c>
      <c r="J34" s="2">
        <f>IFERROR(__xludf.DUMMYFUNCTION("""COMPUTED_VALUE"""),45338.66666666667)</f>
        <v>45338.66667</v>
      </c>
      <c r="K34" s="1">
        <f>IFERROR(__xludf.DUMMYFUNCTION("""COMPUTED_VALUE"""),1132.95)</f>
        <v>1132.95</v>
      </c>
      <c r="M34" s="2">
        <f>IFERROR(__xludf.DUMMYFUNCTION("""COMPUTED_VALUE"""),45338.66666666667)</f>
        <v>45338.66667</v>
      </c>
      <c r="N34" s="1">
        <f>IFERROR(__xludf.DUMMYFUNCTION("""COMPUTED_VALUE"""),4.33295807E8)</f>
        <v>433295807</v>
      </c>
    </row>
    <row r="35">
      <c r="A35" s="2">
        <f>IFERROR(__xludf.DUMMYFUNCTION("""COMPUTED_VALUE"""),45342.66666666667)</f>
        <v>45342.66667</v>
      </c>
      <c r="B35" s="1">
        <f>IFERROR(__xludf.DUMMYFUNCTION("""COMPUTED_VALUE"""),1129.42)</f>
        <v>1129.42</v>
      </c>
      <c r="D35" s="2">
        <f>IFERROR(__xludf.DUMMYFUNCTION("""COMPUTED_VALUE"""),45342.66666666667)</f>
        <v>45342.66667</v>
      </c>
      <c r="E35" s="1">
        <f>IFERROR(__xludf.DUMMYFUNCTION("""COMPUTED_VALUE"""),1131.36)</f>
        <v>1131.36</v>
      </c>
      <c r="G35" s="2">
        <f>IFERROR(__xludf.DUMMYFUNCTION("""COMPUTED_VALUE"""),45342.66666666667)</f>
        <v>45342.66667</v>
      </c>
      <c r="H35" s="1">
        <f>IFERROR(__xludf.DUMMYFUNCTION("""COMPUTED_VALUE"""),1126.07)</f>
        <v>1126.07</v>
      </c>
      <c r="J35" s="2">
        <f>IFERROR(__xludf.DUMMYFUNCTION("""COMPUTED_VALUE"""),45342.66666666667)</f>
        <v>45342.66667</v>
      </c>
      <c r="K35" s="1">
        <f>IFERROR(__xludf.DUMMYFUNCTION("""COMPUTED_VALUE"""),1128.32)</f>
        <v>1128.32</v>
      </c>
      <c r="M35" s="2">
        <f>IFERROR(__xludf.DUMMYFUNCTION("""COMPUTED_VALUE"""),45342.66666666667)</f>
        <v>45342.66667</v>
      </c>
      <c r="N35" s="1">
        <f>IFERROR(__xludf.DUMMYFUNCTION("""COMPUTED_VALUE"""),4.25048105E8)</f>
        <v>425048105</v>
      </c>
    </row>
    <row r="36">
      <c r="A36" s="2">
        <f>IFERROR(__xludf.DUMMYFUNCTION("""COMPUTED_VALUE"""),45343.66666666667)</f>
        <v>45343.66667</v>
      </c>
      <c r="B36" s="1">
        <f>IFERROR(__xludf.DUMMYFUNCTION("""COMPUTED_VALUE"""),1127.35)</f>
        <v>1127.35</v>
      </c>
      <c r="D36" s="2">
        <f>IFERROR(__xludf.DUMMYFUNCTION("""COMPUTED_VALUE"""),45343.66666666667)</f>
        <v>45343.66667</v>
      </c>
      <c r="E36" s="1">
        <f>IFERROR(__xludf.DUMMYFUNCTION("""COMPUTED_VALUE"""),1131.1)</f>
        <v>1131.1</v>
      </c>
      <c r="G36" s="2">
        <f>IFERROR(__xludf.DUMMYFUNCTION("""COMPUTED_VALUE"""),45343.66666666667)</f>
        <v>45343.66667</v>
      </c>
      <c r="H36" s="1">
        <f>IFERROR(__xludf.DUMMYFUNCTION("""COMPUTED_VALUE"""),1123.35)</f>
        <v>1123.35</v>
      </c>
      <c r="J36" s="2">
        <f>IFERROR(__xludf.DUMMYFUNCTION("""COMPUTED_VALUE"""),45343.66666666667)</f>
        <v>45343.66667</v>
      </c>
      <c r="K36" s="1">
        <f>IFERROR(__xludf.DUMMYFUNCTION("""COMPUTED_VALUE"""),1130.57)</f>
        <v>1130.57</v>
      </c>
      <c r="M36" s="2">
        <f>IFERROR(__xludf.DUMMYFUNCTION("""COMPUTED_VALUE"""),45343.66666666667)</f>
        <v>45343.66667</v>
      </c>
      <c r="N36" s="1">
        <f>IFERROR(__xludf.DUMMYFUNCTION("""COMPUTED_VALUE"""),4.44822393E8)</f>
        <v>444822393</v>
      </c>
    </row>
    <row r="37">
      <c r="A37" s="2">
        <f>IFERROR(__xludf.DUMMYFUNCTION("""COMPUTED_VALUE"""),45344.66666666667)</f>
        <v>45344.66667</v>
      </c>
      <c r="B37" s="1">
        <f>IFERROR(__xludf.DUMMYFUNCTION("""COMPUTED_VALUE"""),1137.27)</f>
        <v>1137.27</v>
      </c>
      <c r="D37" s="2">
        <f>IFERROR(__xludf.DUMMYFUNCTION("""COMPUTED_VALUE"""),45344.66666666667)</f>
        <v>45344.66667</v>
      </c>
      <c r="E37" s="1">
        <f>IFERROR(__xludf.DUMMYFUNCTION("""COMPUTED_VALUE"""),1147.66)</f>
        <v>1147.66</v>
      </c>
      <c r="G37" s="2">
        <f>IFERROR(__xludf.DUMMYFUNCTION("""COMPUTED_VALUE"""),45344.66666666667)</f>
        <v>45344.66667</v>
      </c>
      <c r="H37" s="1">
        <f>IFERROR(__xludf.DUMMYFUNCTION("""COMPUTED_VALUE"""),1137.27)</f>
        <v>1137.27</v>
      </c>
      <c r="J37" s="2">
        <f>IFERROR(__xludf.DUMMYFUNCTION("""COMPUTED_VALUE"""),45344.66666666667)</f>
        <v>45344.66667</v>
      </c>
      <c r="K37" s="1">
        <f>IFERROR(__xludf.DUMMYFUNCTION("""COMPUTED_VALUE"""),1145.94)</f>
        <v>1145.94</v>
      </c>
      <c r="M37" s="2">
        <f>IFERROR(__xludf.DUMMYFUNCTION("""COMPUTED_VALUE"""),45344.66666666667)</f>
        <v>45344.66667</v>
      </c>
      <c r="N37" s="1">
        <f>IFERROR(__xludf.DUMMYFUNCTION("""COMPUTED_VALUE"""),4.90927696E8)</f>
        <v>490927696</v>
      </c>
    </row>
    <row r="38">
      <c r="A38" s="2">
        <f>IFERROR(__xludf.DUMMYFUNCTION("""COMPUTED_VALUE"""),45345.66666666667)</f>
        <v>45345.66667</v>
      </c>
      <c r="B38" s="1">
        <f>IFERROR(__xludf.DUMMYFUNCTION("""COMPUTED_VALUE"""),1149.95)</f>
        <v>1149.95</v>
      </c>
      <c r="D38" s="2">
        <f>IFERROR(__xludf.DUMMYFUNCTION("""COMPUTED_VALUE"""),45345.66666666667)</f>
        <v>45345.66667</v>
      </c>
      <c r="E38" s="1">
        <f>IFERROR(__xludf.DUMMYFUNCTION("""COMPUTED_VALUE"""),1155.74)</f>
        <v>1155.74</v>
      </c>
      <c r="G38" s="2">
        <f>IFERROR(__xludf.DUMMYFUNCTION("""COMPUTED_VALUE"""),45345.66666666667)</f>
        <v>45345.66667</v>
      </c>
      <c r="H38" s="1">
        <f>IFERROR(__xludf.DUMMYFUNCTION("""COMPUTED_VALUE"""),1149.55)</f>
        <v>1149.55</v>
      </c>
      <c r="J38" s="2">
        <f>IFERROR(__xludf.DUMMYFUNCTION("""COMPUTED_VALUE"""),45345.66666666667)</f>
        <v>45345.66667</v>
      </c>
      <c r="K38" s="1">
        <f>IFERROR(__xludf.DUMMYFUNCTION("""COMPUTED_VALUE"""),1153.72)</f>
        <v>1153.72</v>
      </c>
      <c r="M38" s="2">
        <f>IFERROR(__xludf.DUMMYFUNCTION("""COMPUTED_VALUE"""),45345.66666666667)</f>
        <v>45345.66667</v>
      </c>
      <c r="N38" s="1">
        <f>IFERROR(__xludf.DUMMYFUNCTION("""COMPUTED_VALUE"""),4.64353055E8)</f>
        <v>464353055</v>
      </c>
    </row>
    <row r="39">
      <c r="A39" s="2">
        <f>IFERROR(__xludf.DUMMYFUNCTION("""COMPUTED_VALUE"""),45348.66666666667)</f>
        <v>45348.66667</v>
      </c>
      <c r="B39" s="1">
        <f>IFERROR(__xludf.DUMMYFUNCTION("""COMPUTED_VALUE"""),1153.22)</f>
        <v>1153.22</v>
      </c>
      <c r="D39" s="2">
        <f>IFERROR(__xludf.DUMMYFUNCTION("""COMPUTED_VALUE"""),45348.66666666667)</f>
        <v>45348.66667</v>
      </c>
      <c r="E39" s="1">
        <f>IFERROR(__xludf.DUMMYFUNCTION("""COMPUTED_VALUE"""),1157.0)</f>
        <v>1157</v>
      </c>
      <c r="G39" s="2">
        <f>IFERROR(__xludf.DUMMYFUNCTION("""COMPUTED_VALUE"""),45348.66666666667)</f>
        <v>45348.66667</v>
      </c>
      <c r="H39" s="1">
        <f>IFERROR(__xludf.DUMMYFUNCTION("""COMPUTED_VALUE"""),1151.12)</f>
        <v>1151.12</v>
      </c>
      <c r="J39" s="2">
        <f>IFERROR(__xludf.DUMMYFUNCTION("""COMPUTED_VALUE"""),45348.66666666667)</f>
        <v>45348.66667</v>
      </c>
      <c r="K39" s="1">
        <f>IFERROR(__xludf.DUMMYFUNCTION("""COMPUTED_VALUE"""),1152.75)</f>
        <v>1152.75</v>
      </c>
      <c r="M39" s="2">
        <f>IFERROR(__xludf.DUMMYFUNCTION("""COMPUTED_VALUE"""),45348.66666666667)</f>
        <v>45348.66667</v>
      </c>
      <c r="N39" s="1">
        <f>IFERROR(__xludf.DUMMYFUNCTION("""COMPUTED_VALUE"""),3.99537402E8)</f>
        <v>399537402</v>
      </c>
    </row>
    <row r="40">
      <c r="A40" s="2">
        <f>IFERROR(__xludf.DUMMYFUNCTION("""COMPUTED_VALUE"""),45349.66666666667)</f>
        <v>45349.66667</v>
      </c>
      <c r="B40" s="1">
        <f>IFERROR(__xludf.DUMMYFUNCTION("""COMPUTED_VALUE"""),1153.86)</f>
        <v>1153.86</v>
      </c>
      <c r="D40" s="2">
        <f>IFERROR(__xludf.DUMMYFUNCTION("""COMPUTED_VALUE"""),45349.66666666667)</f>
        <v>45349.66667</v>
      </c>
      <c r="E40" s="1">
        <f>IFERROR(__xludf.DUMMYFUNCTION("""COMPUTED_VALUE"""),1155.38)</f>
        <v>1155.38</v>
      </c>
      <c r="G40" s="2">
        <f>IFERROR(__xludf.DUMMYFUNCTION("""COMPUTED_VALUE"""),45349.66666666667)</f>
        <v>45349.66667</v>
      </c>
      <c r="H40" s="1">
        <f>IFERROR(__xludf.DUMMYFUNCTION("""COMPUTED_VALUE"""),1149.94)</f>
        <v>1149.94</v>
      </c>
      <c r="J40" s="2">
        <f>IFERROR(__xludf.DUMMYFUNCTION("""COMPUTED_VALUE"""),45349.66666666667)</f>
        <v>45349.66667</v>
      </c>
      <c r="K40" s="1">
        <f>IFERROR(__xludf.DUMMYFUNCTION("""COMPUTED_VALUE"""),1154.42)</f>
        <v>1154.42</v>
      </c>
      <c r="M40" s="2">
        <f>IFERROR(__xludf.DUMMYFUNCTION("""COMPUTED_VALUE"""),45349.66666666667)</f>
        <v>45349.66667</v>
      </c>
      <c r="N40" s="1">
        <f>IFERROR(__xludf.DUMMYFUNCTION("""COMPUTED_VALUE"""),4.1087367E8)</f>
        <v>410873670</v>
      </c>
    </row>
    <row r="41">
      <c r="A41" s="2">
        <f>IFERROR(__xludf.DUMMYFUNCTION("""COMPUTED_VALUE"""),45350.66666666667)</f>
        <v>45350.66667</v>
      </c>
      <c r="B41" s="1">
        <f>IFERROR(__xludf.DUMMYFUNCTION("""COMPUTED_VALUE"""),1153.28)</f>
        <v>1153.28</v>
      </c>
      <c r="D41" s="2">
        <f>IFERROR(__xludf.DUMMYFUNCTION("""COMPUTED_VALUE"""),45350.66666666667)</f>
        <v>45350.66667</v>
      </c>
      <c r="E41" s="1">
        <f>IFERROR(__xludf.DUMMYFUNCTION("""COMPUTED_VALUE"""),1161.13)</f>
        <v>1161.13</v>
      </c>
      <c r="G41" s="2">
        <f>IFERROR(__xludf.DUMMYFUNCTION("""COMPUTED_VALUE"""),45350.66666666667)</f>
        <v>45350.66667</v>
      </c>
      <c r="H41" s="1">
        <f>IFERROR(__xludf.DUMMYFUNCTION("""COMPUTED_VALUE"""),1152.02)</f>
        <v>1152.02</v>
      </c>
      <c r="J41" s="2">
        <f>IFERROR(__xludf.DUMMYFUNCTION("""COMPUTED_VALUE"""),45350.66666666667)</f>
        <v>45350.66667</v>
      </c>
      <c r="K41" s="1">
        <f>IFERROR(__xludf.DUMMYFUNCTION("""COMPUTED_VALUE"""),1157.46)</f>
        <v>1157.46</v>
      </c>
      <c r="M41" s="2">
        <f>IFERROR(__xludf.DUMMYFUNCTION("""COMPUTED_VALUE"""),45350.66666666667)</f>
        <v>45350.66667</v>
      </c>
      <c r="N41" s="1">
        <f>IFERROR(__xludf.DUMMYFUNCTION("""COMPUTED_VALUE"""),3.88360054E8)</f>
        <v>388360054</v>
      </c>
    </row>
    <row r="42">
      <c r="A42" s="2">
        <f>IFERROR(__xludf.DUMMYFUNCTION("""COMPUTED_VALUE"""),45351.66666666667)</f>
        <v>45351.66667</v>
      </c>
      <c r="B42" s="1">
        <f>IFERROR(__xludf.DUMMYFUNCTION("""COMPUTED_VALUE"""),1158.89)</f>
        <v>1158.89</v>
      </c>
      <c r="D42" s="2">
        <f>IFERROR(__xludf.DUMMYFUNCTION("""COMPUTED_VALUE"""),45351.66666666667)</f>
        <v>45351.66667</v>
      </c>
      <c r="E42" s="1">
        <f>IFERROR(__xludf.DUMMYFUNCTION("""COMPUTED_VALUE"""),1163.04)</f>
        <v>1163.04</v>
      </c>
      <c r="G42" s="2">
        <f>IFERROR(__xludf.DUMMYFUNCTION("""COMPUTED_VALUE"""),45351.66666666667)</f>
        <v>45351.66667</v>
      </c>
      <c r="H42" s="1">
        <f>IFERROR(__xludf.DUMMYFUNCTION("""COMPUTED_VALUE"""),1155.83)</f>
        <v>1155.83</v>
      </c>
      <c r="J42" s="2">
        <f>IFERROR(__xludf.DUMMYFUNCTION("""COMPUTED_VALUE"""),45351.66666666667)</f>
        <v>45351.66667</v>
      </c>
      <c r="K42" s="1">
        <f>IFERROR(__xludf.DUMMYFUNCTION("""COMPUTED_VALUE"""),1161.23)</f>
        <v>1161.23</v>
      </c>
      <c r="M42" s="2">
        <f>IFERROR(__xludf.DUMMYFUNCTION("""COMPUTED_VALUE"""),45351.66666666667)</f>
        <v>45351.66667</v>
      </c>
      <c r="N42" s="1">
        <f>IFERROR(__xludf.DUMMYFUNCTION("""COMPUTED_VALUE"""),5.79976818E8)</f>
        <v>579976818</v>
      </c>
    </row>
    <row r="43">
      <c r="A43" s="2">
        <f>IFERROR(__xludf.DUMMYFUNCTION("""COMPUTED_VALUE"""),45352.66666666667)</f>
        <v>45352.66667</v>
      </c>
      <c r="B43" s="1">
        <f>IFERROR(__xludf.DUMMYFUNCTION("""COMPUTED_VALUE"""),1160.69)</f>
        <v>1160.69</v>
      </c>
      <c r="D43" s="2">
        <f>IFERROR(__xludf.DUMMYFUNCTION("""COMPUTED_VALUE"""),45352.66666666667)</f>
        <v>45352.66667</v>
      </c>
      <c r="E43" s="1">
        <f>IFERROR(__xludf.DUMMYFUNCTION("""COMPUTED_VALUE"""),1168.01)</f>
        <v>1168.01</v>
      </c>
      <c r="G43" s="2">
        <f>IFERROR(__xludf.DUMMYFUNCTION("""COMPUTED_VALUE"""),45352.66666666667)</f>
        <v>45352.66667</v>
      </c>
      <c r="H43" s="1">
        <f>IFERROR(__xludf.DUMMYFUNCTION("""COMPUTED_VALUE"""),1158.67)</f>
        <v>1158.67</v>
      </c>
      <c r="J43" s="2">
        <f>IFERROR(__xludf.DUMMYFUNCTION("""COMPUTED_VALUE"""),45352.66666666667)</f>
        <v>45352.66667</v>
      </c>
      <c r="K43" s="1">
        <f>IFERROR(__xludf.DUMMYFUNCTION("""COMPUTED_VALUE"""),1166.95)</f>
        <v>1166.95</v>
      </c>
      <c r="M43" s="2">
        <f>IFERROR(__xludf.DUMMYFUNCTION("""COMPUTED_VALUE"""),45352.66666666667)</f>
        <v>45352.66667</v>
      </c>
      <c r="N43" s="1">
        <f>IFERROR(__xludf.DUMMYFUNCTION("""COMPUTED_VALUE"""),4.4989139E8)</f>
        <v>449891390</v>
      </c>
    </row>
    <row r="44">
      <c r="A44" s="2">
        <f>IFERROR(__xludf.DUMMYFUNCTION("""COMPUTED_VALUE"""),45355.66666666667)</f>
        <v>45355.66667</v>
      </c>
      <c r="B44" s="1">
        <f>IFERROR(__xludf.DUMMYFUNCTION("""COMPUTED_VALUE"""),1167.97)</f>
        <v>1167.97</v>
      </c>
      <c r="D44" s="2">
        <f>IFERROR(__xludf.DUMMYFUNCTION("""COMPUTED_VALUE"""),45355.66666666667)</f>
        <v>45355.66667</v>
      </c>
      <c r="E44" s="1">
        <f>IFERROR(__xludf.DUMMYFUNCTION("""COMPUTED_VALUE"""),1175.39)</f>
        <v>1175.39</v>
      </c>
      <c r="G44" s="2">
        <f>IFERROR(__xludf.DUMMYFUNCTION("""COMPUTED_VALUE"""),45355.66666666667)</f>
        <v>45355.66667</v>
      </c>
      <c r="H44" s="1">
        <f>IFERROR(__xludf.DUMMYFUNCTION("""COMPUTED_VALUE"""),1167.97)</f>
        <v>1167.97</v>
      </c>
      <c r="J44" s="2">
        <f>IFERROR(__xludf.DUMMYFUNCTION("""COMPUTED_VALUE"""),45355.66666666667)</f>
        <v>45355.66667</v>
      </c>
      <c r="K44" s="1">
        <f>IFERROR(__xludf.DUMMYFUNCTION("""COMPUTED_VALUE"""),1171.98)</f>
        <v>1171.98</v>
      </c>
      <c r="M44" s="2">
        <f>IFERROR(__xludf.DUMMYFUNCTION("""COMPUTED_VALUE"""),45355.66666666667)</f>
        <v>45355.66667</v>
      </c>
      <c r="N44" s="1">
        <f>IFERROR(__xludf.DUMMYFUNCTION("""COMPUTED_VALUE"""),4.4005426E8)</f>
        <v>440054260</v>
      </c>
    </row>
    <row r="45">
      <c r="A45" s="2">
        <f>IFERROR(__xludf.DUMMYFUNCTION("""COMPUTED_VALUE"""),45356.66666666667)</f>
        <v>45356.66667</v>
      </c>
      <c r="B45" s="1">
        <f>IFERROR(__xludf.DUMMYFUNCTION("""COMPUTED_VALUE"""),1170.47)</f>
        <v>1170.47</v>
      </c>
      <c r="D45" s="2">
        <f>IFERROR(__xludf.DUMMYFUNCTION("""COMPUTED_VALUE"""),45356.66666666667)</f>
        <v>45356.66667</v>
      </c>
      <c r="E45" s="1">
        <f>IFERROR(__xludf.DUMMYFUNCTION("""COMPUTED_VALUE"""),1172.69)</f>
        <v>1172.69</v>
      </c>
      <c r="G45" s="2">
        <f>IFERROR(__xludf.DUMMYFUNCTION("""COMPUTED_VALUE"""),45356.66666666667)</f>
        <v>45356.66667</v>
      </c>
      <c r="H45" s="1">
        <f>IFERROR(__xludf.DUMMYFUNCTION("""COMPUTED_VALUE"""),1156.62)</f>
        <v>1156.62</v>
      </c>
      <c r="J45" s="2">
        <f>IFERROR(__xludf.DUMMYFUNCTION("""COMPUTED_VALUE"""),45356.66666666667)</f>
        <v>45356.66667</v>
      </c>
      <c r="K45" s="1">
        <f>IFERROR(__xludf.DUMMYFUNCTION("""COMPUTED_VALUE"""),1161.11)</f>
        <v>1161.11</v>
      </c>
      <c r="M45" s="2">
        <f>IFERROR(__xludf.DUMMYFUNCTION("""COMPUTED_VALUE"""),45356.66666666667)</f>
        <v>45356.66667</v>
      </c>
      <c r="N45" s="1">
        <f>IFERROR(__xludf.DUMMYFUNCTION("""COMPUTED_VALUE"""),4.14343412E8)</f>
        <v>414343412</v>
      </c>
    </row>
    <row r="46">
      <c r="A46" s="2">
        <f>IFERROR(__xludf.DUMMYFUNCTION("""COMPUTED_VALUE"""),45357.66666666667)</f>
        <v>45357.66667</v>
      </c>
      <c r="B46" s="1">
        <f>IFERROR(__xludf.DUMMYFUNCTION("""COMPUTED_VALUE"""),1164.89)</f>
        <v>1164.89</v>
      </c>
      <c r="D46" s="2">
        <f>IFERROR(__xludf.DUMMYFUNCTION("""COMPUTED_VALUE"""),45357.66666666667)</f>
        <v>45357.66667</v>
      </c>
      <c r="E46" s="1">
        <f>IFERROR(__xludf.DUMMYFUNCTION("""COMPUTED_VALUE"""),1174.2)</f>
        <v>1174.2</v>
      </c>
      <c r="G46" s="2">
        <f>IFERROR(__xludf.DUMMYFUNCTION("""COMPUTED_VALUE"""),45357.66666666667)</f>
        <v>45357.66667</v>
      </c>
      <c r="H46" s="1">
        <f>IFERROR(__xludf.DUMMYFUNCTION("""COMPUTED_VALUE"""),1164.89)</f>
        <v>1164.89</v>
      </c>
      <c r="J46" s="2">
        <f>IFERROR(__xludf.DUMMYFUNCTION("""COMPUTED_VALUE"""),45357.66666666667)</f>
        <v>45357.66667</v>
      </c>
      <c r="K46" s="1">
        <f>IFERROR(__xludf.DUMMYFUNCTION("""COMPUTED_VALUE"""),1168.3)</f>
        <v>1168.3</v>
      </c>
      <c r="M46" s="2">
        <f>IFERROR(__xludf.DUMMYFUNCTION("""COMPUTED_VALUE"""),45357.66666666667)</f>
        <v>45357.66667</v>
      </c>
      <c r="N46" s="1">
        <f>IFERROR(__xludf.DUMMYFUNCTION("""COMPUTED_VALUE"""),4.01276711E8)</f>
        <v>401276711</v>
      </c>
    </row>
    <row r="47">
      <c r="A47" s="2">
        <f>IFERROR(__xludf.DUMMYFUNCTION("""COMPUTED_VALUE"""),45358.66666666667)</f>
        <v>45358.66667</v>
      </c>
      <c r="B47" s="1">
        <f>IFERROR(__xludf.DUMMYFUNCTION("""COMPUTED_VALUE"""),1171.51)</f>
        <v>1171.51</v>
      </c>
      <c r="D47" s="2">
        <f>IFERROR(__xludf.DUMMYFUNCTION("""COMPUTED_VALUE"""),45358.66666666667)</f>
        <v>45358.66667</v>
      </c>
      <c r="E47" s="1">
        <f>IFERROR(__xludf.DUMMYFUNCTION("""COMPUTED_VALUE"""),1179.48)</f>
        <v>1179.48</v>
      </c>
      <c r="G47" s="2">
        <f>IFERROR(__xludf.DUMMYFUNCTION("""COMPUTED_VALUE"""),45358.66666666667)</f>
        <v>45358.66667</v>
      </c>
      <c r="H47" s="1">
        <f>IFERROR(__xludf.DUMMYFUNCTION("""COMPUTED_VALUE"""),1171.51)</f>
        <v>1171.51</v>
      </c>
      <c r="J47" s="2">
        <f>IFERROR(__xludf.DUMMYFUNCTION("""COMPUTED_VALUE"""),45358.66666666667)</f>
        <v>45358.66667</v>
      </c>
      <c r="K47" s="1">
        <f>IFERROR(__xludf.DUMMYFUNCTION("""COMPUTED_VALUE"""),1178.24)</f>
        <v>1178.24</v>
      </c>
      <c r="M47" s="2">
        <f>IFERROR(__xludf.DUMMYFUNCTION("""COMPUTED_VALUE"""),45358.66666666667)</f>
        <v>45358.66667</v>
      </c>
      <c r="N47" s="1">
        <f>IFERROR(__xludf.DUMMYFUNCTION("""COMPUTED_VALUE"""),3.74365147E8)</f>
        <v>374365147</v>
      </c>
    </row>
    <row r="48">
      <c r="A48" s="2">
        <f>IFERROR(__xludf.DUMMYFUNCTION("""COMPUTED_VALUE"""),45359.66666666667)</f>
        <v>45359.66667</v>
      </c>
      <c r="B48" s="1">
        <f>IFERROR(__xludf.DUMMYFUNCTION("""COMPUTED_VALUE"""),1179.16)</f>
        <v>1179.16</v>
      </c>
      <c r="D48" s="2">
        <f>IFERROR(__xludf.DUMMYFUNCTION("""COMPUTED_VALUE"""),45359.66666666667)</f>
        <v>45359.66667</v>
      </c>
      <c r="E48" s="1">
        <f>IFERROR(__xludf.DUMMYFUNCTION("""COMPUTED_VALUE"""),1185.92)</f>
        <v>1185.92</v>
      </c>
      <c r="G48" s="2">
        <f>IFERROR(__xludf.DUMMYFUNCTION("""COMPUTED_VALUE"""),45359.66666666667)</f>
        <v>45359.66667</v>
      </c>
      <c r="H48" s="1">
        <f>IFERROR(__xludf.DUMMYFUNCTION("""COMPUTED_VALUE"""),1171.75)</f>
        <v>1171.75</v>
      </c>
      <c r="J48" s="2">
        <f>IFERROR(__xludf.DUMMYFUNCTION("""COMPUTED_VALUE"""),45359.66666666667)</f>
        <v>45359.66667</v>
      </c>
      <c r="K48" s="1">
        <f>IFERROR(__xludf.DUMMYFUNCTION("""COMPUTED_VALUE"""),1174.07)</f>
        <v>1174.07</v>
      </c>
      <c r="M48" s="2">
        <f>IFERROR(__xludf.DUMMYFUNCTION("""COMPUTED_VALUE"""),45359.66666666667)</f>
        <v>45359.66667</v>
      </c>
      <c r="N48" s="1">
        <f>IFERROR(__xludf.DUMMYFUNCTION("""COMPUTED_VALUE"""),3.99508698E8)</f>
        <v>399508698</v>
      </c>
    </row>
    <row r="49">
      <c r="A49" s="2">
        <f>IFERROR(__xludf.DUMMYFUNCTION("""COMPUTED_VALUE"""),45362.66666666667)</f>
        <v>45362.66667</v>
      </c>
      <c r="B49" s="1">
        <f>IFERROR(__xludf.DUMMYFUNCTION("""COMPUTED_VALUE"""),1171.71)</f>
        <v>1171.71</v>
      </c>
      <c r="D49" s="2">
        <f>IFERROR(__xludf.DUMMYFUNCTION("""COMPUTED_VALUE"""),45362.66666666667)</f>
        <v>45362.66667</v>
      </c>
      <c r="E49" s="1">
        <f>IFERROR(__xludf.DUMMYFUNCTION("""COMPUTED_VALUE"""),1172.68)</f>
        <v>1172.68</v>
      </c>
      <c r="G49" s="2">
        <f>IFERROR(__xludf.DUMMYFUNCTION("""COMPUTED_VALUE"""),45362.66666666667)</f>
        <v>45362.66667</v>
      </c>
      <c r="H49" s="1">
        <f>IFERROR(__xludf.DUMMYFUNCTION("""COMPUTED_VALUE"""),1160.52)</f>
        <v>1160.52</v>
      </c>
      <c r="J49" s="2">
        <f>IFERROR(__xludf.DUMMYFUNCTION("""COMPUTED_VALUE"""),45362.66666666667)</f>
        <v>45362.66667</v>
      </c>
      <c r="K49" s="1">
        <f>IFERROR(__xludf.DUMMYFUNCTION("""COMPUTED_VALUE"""),1168.55)</f>
        <v>1168.55</v>
      </c>
      <c r="M49" s="2">
        <f>IFERROR(__xludf.DUMMYFUNCTION("""COMPUTED_VALUE"""),45362.66666666667)</f>
        <v>45362.66667</v>
      </c>
      <c r="N49" s="1">
        <f>IFERROR(__xludf.DUMMYFUNCTION("""COMPUTED_VALUE"""),3.70705655E8)</f>
        <v>370705655</v>
      </c>
    </row>
    <row r="50">
      <c r="A50" s="2">
        <f>IFERROR(__xludf.DUMMYFUNCTION("""COMPUTED_VALUE"""),45363.66666666667)</f>
        <v>45363.66667</v>
      </c>
      <c r="B50" s="1">
        <f>IFERROR(__xludf.DUMMYFUNCTION("""COMPUTED_VALUE"""),1169.72)</f>
        <v>1169.72</v>
      </c>
      <c r="D50" s="2">
        <f>IFERROR(__xludf.DUMMYFUNCTION("""COMPUTED_VALUE"""),45363.66666666667)</f>
        <v>45363.66667</v>
      </c>
      <c r="E50" s="1">
        <f>IFERROR(__xludf.DUMMYFUNCTION("""COMPUTED_VALUE"""),1177.24)</f>
        <v>1177.24</v>
      </c>
      <c r="G50" s="2">
        <f>IFERROR(__xludf.DUMMYFUNCTION("""COMPUTED_VALUE"""),45363.66666666667)</f>
        <v>45363.66667</v>
      </c>
      <c r="H50" s="1">
        <f>IFERROR(__xludf.DUMMYFUNCTION("""COMPUTED_VALUE"""),1165.4)</f>
        <v>1165.4</v>
      </c>
      <c r="J50" s="2">
        <f>IFERROR(__xludf.DUMMYFUNCTION("""COMPUTED_VALUE"""),45363.66666666667)</f>
        <v>45363.66667</v>
      </c>
      <c r="K50" s="1">
        <f>IFERROR(__xludf.DUMMYFUNCTION("""COMPUTED_VALUE"""),1175.88)</f>
        <v>1175.88</v>
      </c>
      <c r="M50" s="2">
        <f>IFERROR(__xludf.DUMMYFUNCTION("""COMPUTED_VALUE"""),45363.66666666667)</f>
        <v>45363.66667</v>
      </c>
      <c r="N50" s="1">
        <f>IFERROR(__xludf.DUMMYFUNCTION("""COMPUTED_VALUE"""),3.84669651E8)</f>
        <v>384669651</v>
      </c>
    </row>
    <row r="51">
      <c r="A51" s="2">
        <f>IFERROR(__xludf.DUMMYFUNCTION("""COMPUTED_VALUE"""),45364.66666666667)</f>
        <v>45364.66667</v>
      </c>
      <c r="B51" s="1">
        <f>IFERROR(__xludf.DUMMYFUNCTION("""COMPUTED_VALUE"""),1175.37)</f>
        <v>1175.37</v>
      </c>
      <c r="D51" s="2">
        <f>IFERROR(__xludf.DUMMYFUNCTION("""COMPUTED_VALUE"""),45364.66666666667)</f>
        <v>45364.66667</v>
      </c>
      <c r="E51" s="1">
        <f>IFERROR(__xludf.DUMMYFUNCTION("""COMPUTED_VALUE"""),1181.43)</f>
        <v>1181.43</v>
      </c>
      <c r="G51" s="2">
        <f>IFERROR(__xludf.DUMMYFUNCTION("""COMPUTED_VALUE"""),45364.66666666667)</f>
        <v>45364.66667</v>
      </c>
      <c r="H51" s="1">
        <f>IFERROR(__xludf.DUMMYFUNCTION("""COMPUTED_VALUE"""),1175.11)</f>
        <v>1175.11</v>
      </c>
      <c r="J51" s="2">
        <f>IFERROR(__xludf.DUMMYFUNCTION("""COMPUTED_VALUE"""),45364.66666666667)</f>
        <v>45364.66667</v>
      </c>
      <c r="K51" s="1">
        <f>IFERROR(__xludf.DUMMYFUNCTION("""COMPUTED_VALUE"""),1178.35)</f>
        <v>1178.35</v>
      </c>
      <c r="M51" s="2">
        <f>IFERROR(__xludf.DUMMYFUNCTION("""COMPUTED_VALUE"""),45364.66666666667)</f>
        <v>45364.66667</v>
      </c>
      <c r="N51" s="1">
        <f>IFERROR(__xludf.DUMMYFUNCTION("""COMPUTED_VALUE"""),4.20866561E8)</f>
        <v>420866561</v>
      </c>
    </row>
    <row r="52">
      <c r="A52" s="2">
        <f>IFERROR(__xludf.DUMMYFUNCTION("""COMPUTED_VALUE"""),45365.66666666667)</f>
        <v>45365.66667</v>
      </c>
      <c r="B52" s="1">
        <f>IFERROR(__xludf.DUMMYFUNCTION("""COMPUTED_VALUE"""),1179.68)</f>
        <v>1179.68</v>
      </c>
      <c r="D52" s="2">
        <f>IFERROR(__xludf.DUMMYFUNCTION("""COMPUTED_VALUE"""),45365.66666666667)</f>
        <v>45365.66667</v>
      </c>
      <c r="E52" s="1">
        <f>IFERROR(__xludf.DUMMYFUNCTION("""COMPUTED_VALUE"""),1180.99)</f>
        <v>1180.99</v>
      </c>
      <c r="G52" s="2">
        <f>IFERROR(__xludf.DUMMYFUNCTION("""COMPUTED_VALUE"""),45365.66666666667)</f>
        <v>45365.66667</v>
      </c>
      <c r="H52" s="1">
        <f>IFERROR(__xludf.DUMMYFUNCTION("""COMPUTED_VALUE"""),1164.31)</f>
        <v>1164.31</v>
      </c>
      <c r="J52" s="2">
        <f>IFERROR(__xludf.DUMMYFUNCTION("""COMPUTED_VALUE"""),45365.66666666667)</f>
        <v>45365.66667</v>
      </c>
      <c r="K52" s="1">
        <f>IFERROR(__xludf.DUMMYFUNCTION("""COMPUTED_VALUE"""),1171.64)</f>
        <v>1171.64</v>
      </c>
      <c r="M52" s="2">
        <f>IFERROR(__xludf.DUMMYFUNCTION("""COMPUTED_VALUE"""),45365.66666666667)</f>
        <v>45365.66667</v>
      </c>
      <c r="N52" s="1">
        <f>IFERROR(__xludf.DUMMYFUNCTION("""COMPUTED_VALUE"""),4.59050667E8)</f>
        <v>459050667</v>
      </c>
    </row>
    <row r="53">
      <c r="A53" s="2">
        <f>IFERROR(__xludf.DUMMYFUNCTION("""COMPUTED_VALUE"""),45366.66666666667)</f>
        <v>45366.66667</v>
      </c>
      <c r="B53" s="1">
        <f>IFERROR(__xludf.DUMMYFUNCTION("""COMPUTED_VALUE"""),1170.25)</f>
        <v>1170.25</v>
      </c>
      <c r="D53" s="2">
        <f>IFERROR(__xludf.DUMMYFUNCTION("""COMPUTED_VALUE"""),45366.66666666667)</f>
        <v>45366.66667</v>
      </c>
      <c r="E53" s="1">
        <f>IFERROR(__xludf.DUMMYFUNCTION("""COMPUTED_VALUE"""),1175.95)</f>
        <v>1175.95</v>
      </c>
      <c r="G53" s="2">
        <f>IFERROR(__xludf.DUMMYFUNCTION("""COMPUTED_VALUE"""),45366.66666666667)</f>
        <v>45366.66667</v>
      </c>
      <c r="H53" s="1">
        <f>IFERROR(__xludf.DUMMYFUNCTION("""COMPUTED_VALUE"""),1164.87)</f>
        <v>1164.87</v>
      </c>
      <c r="J53" s="2">
        <f>IFERROR(__xludf.DUMMYFUNCTION("""COMPUTED_VALUE"""),45366.66666666667)</f>
        <v>45366.66667</v>
      </c>
      <c r="K53" s="1">
        <f>IFERROR(__xludf.DUMMYFUNCTION("""COMPUTED_VALUE"""),1171.72)</f>
        <v>1171.72</v>
      </c>
      <c r="M53" s="2">
        <f>IFERROR(__xludf.DUMMYFUNCTION("""COMPUTED_VALUE"""),45366.66666666667)</f>
        <v>45366.66667</v>
      </c>
      <c r="N53" s="1">
        <f>IFERROR(__xludf.DUMMYFUNCTION("""COMPUTED_VALUE"""),7.89908832E8)</f>
        <v>789908832</v>
      </c>
    </row>
    <row r="54">
      <c r="A54" s="2">
        <f>IFERROR(__xludf.DUMMYFUNCTION("""COMPUTED_VALUE"""),45369.66666666667)</f>
        <v>45369.66667</v>
      </c>
      <c r="B54" s="1">
        <f>IFERROR(__xludf.DUMMYFUNCTION("""COMPUTED_VALUE"""),1173.98)</f>
        <v>1173.98</v>
      </c>
      <c r="D54" s="2">
        <f>IFERROR(__xludf.DUMMYFUNCTION("""COMPUTED_VALUE"""),45369.66666666667)</f>
        <v>45369.66667</v>
      </c>
      <c r="E54" s="1">
        <f>IFERROR(__xludf.DUMMYFUNCTION("""COMPUTED_VALUE"""),1178.34)</f>
        <v>1178.34</v>
      </c>
      <c r="G54" s="2">
        <f>IFERROR(__xludf.DUMMYFUNCTION("""COMPUTED_VALUE"""),45369.66666666667)</f>
        <v>45369.66667</v>
      </c>
      <c r="H54" s="1">
        <f>IFERROR(__xludf.DUMMYFUNCTION("""COMPUTED_VALUE"""),1172.84)</f>
        <v>1172.84</v>
      </c>
      <c r="J54" s="2">
        <f>IFERROR(__xludf.DUMMYFUNCTION("""COMPUTED_VALUE"""),45369.66666666667)</f>
        <v>45369.66667</v>
      </c>
      <c r="K54" s="1">
        <f>IFERROR(__xludf.DUMMYFUNCTION("""COMPUTED_VALUE"""),1173.47)</f>
        <v>1173.47</v>
      </c>
      <c r="M54" s="2">
        <f>IFERROR(__xludf.DUMMYFUNCTION("""COMPUTED_VALUE"""),45369.66666666667)</f>
        <v>45369.66667</v>
      </c>
      <c r="N54" s="1">
        <f>IFERROR(__xludf.DUMMYFUNCTION("""COMPUTED_VALUE"""),3.81011282E8)</f>
        <v>381011282</v>
      </c>
    </row>
    <row r="55">
      <c r="A55" s="2">
        <f>IFERROR(__xludf.DUMMYFUNCTION("""COMPUTED_VALUE"""),45370.66666666667)</f>
        <v>45370.66667</v>
      </c>
      <c r="B55" s="1">
        <f>IFERROR(__xludf.DUMMYFUNCTION("""COMPUTED_VALUE"""),1173.25)</f>
        <v>1173.25</v>
      </c>
      <c r="D55" s="2">
        <f>IFERROR(__xludf.DUMMYFUNCTION("""COMPUTED_VALUE"""),45370.66666666667)</f>
        <v>45370.66667</v>
      </c>
      <c r="E55" s="1">
        <f>IFERROR(__xludf.DUMMYFUNCTION("""COMPUTED_VALUE"""),1183.51)</f>
        <v>1183.51</v>
      </c>
      <c r="G55" s="2">
        <f>IFERROR(__xludf.DUMMYFUNCTION("""COMPUTED_VALUE"""),45370.66666666667)</f>
        <v>45370.66667</v>
      </c>
      <c r="H55" s="1">
        <f>IFERROR(__xludf.DUMMYFUNCTION("""COMPUTED_VALUE"""),1172.7)</f>
        <v>1172.7</v>
      </c>
      <c r="J55" s="2">
        <f>IFERROR(__xludf.DUMMYFUNCTION("""COMPUTED_VALUE"""),45370.66666666667)</f>
        <v>45370.66667</v>
      </c>
      <c r="K55" s="1">
        <f>IFERROR(__xludf.DUMMYFUNCTION("""COMPUTED_VALUE"""),1183.11)</f>
        <v>1183.11</v>
      </c>
      <c r="M55" s="2">
        <f>IFERROR(__xludf.DUMMYFUNCTION("""COMPUTED_VALUE"""),45370.66666666667)</f>
        <v>45370.66667</v>
      </c>
      <c r="N55" s="1">
        <f>IFERROR(__xludf.DUMMYFUNCTION("""COMPUTED_VALUE"""),4.06230467E8)</f>
        <v>406230467</v>
      </c>
    </row>
    <row r="56">
      <c r="A56" s="2">
        <f>IFERROR(__xludf.DUMMYFUNCTION("""COMPUTED_VALUE"""),45371.66666666667)</f>
        <v>45371.66667</v>
      </c>
      <c r="B56" s="1">
        <f>IFERROR(__xludf.DUMMYFUNCTION("""COMPUTED_VALUE"""),1182.94)</f>
        <v>1182.94</v>
      </c>
      <c r="D56" s="2">
        <f>IFERROR(__xludf.DUMMYFUNCTION("""COMPUTED_VALUE"""),45371.66666666667)</f>
        <v>45371.66667</v>
      </c>
      <c r="E56" s="1">
        <f>IFERROR(__xludf.DUMMYFUNCTION("""COMPUTED_VALUE"""),1198.26)</f>
        <v>1198.26</v>
      </c>
      <c r="G56" s="2">
        <f>IFERROR(__xludf.DUMMYFUNCTION("""COMPUTED_VALUE"""),45371.66666666667)</f>
        <v>45371.66667</v>
      </c>
      <c r="H56" s="1">
        <f>IFERROR(__xludf.DUMMYFUNCTION("""COMPUTED_VALUE"""),1181.51)</f>
        <v>1181.51</v>
      </c>
      <c r="J56" s="2">
        <f>IFERROR(__xludf.DUMMYFUNCTION("""COMPUTED_VALUE"""),45371.66666666667)</f>
        <v>45371.66667</v>
      </c>
      <c r="K56" s="1">
        <f>IFERROR(__xludf.DUMMYFUNCTION("""COMPUTED_VALUE"""),1196.44)</f>
        <v>1196.44</v>
      </c>
      <c r="M56" s="2">
        <f>IFERROR(__xludf.DUMMYFUNCTION("""COMPUTED_VALUE"""),45371.66666666667)</f>
        <v>45371.66667</v>
      </c>
      <c r="N56" s="1">
        <f>IFERROR(__xludf.DUMMYFUNCTION("""COMPUTED_VALUE"""),4.18625703E8)</f>
        <v>418625703</v>
      </c>
    </row>
    <row r="57">
      <c r="A57" s="2">
        <f>IFERROR(__xludf.DUMMYFUNCTION("""COMPUTED_VALUE"""),45372.66666666667)</f>
        <v>45372.66667</v>
      </c>
      <c r="B57" s="1">
        <f>IFERROR(__xludf.DUMMYFUNCTION("""COMPUTED_VALUE"""),1196.8)</f>
        <v>1196.8</v>
      </c>
      <c r="D57" s="2">
        <f>IFERROR(__xludf.DUMMYFUNCTION("""COMPUTED_VALUE"""),45372.66666666667)</f>
        <v>45372.66667</v>
      </c>
      <c r="E57" s="1">
        <f>IFERROR(__xludf.DUMMYFUNCTION("""COMPUTED_VALUE"""),1208.38)</f>
        <v>1208.38</v>
      </c>
      <c r="G57" s="2">
        <f>IFERROR(__xludf.DUMMYFUNCTION("""COMPUTED_VALUE"""),45372.66666666667)</f>
        <v>45372.66667</v>
      </c>
      <c r="H57" s="1">
        <f>IFERROR(__xludf.DUMMYFUNCTION("""COMPUTED_VALUE"""),1196.8)</f>
        <v>1196.8</v>
      </c>
      <c r="J57" s="2">
        <f>IFERROR(__xludf.DUMMYFUNCTION("""COMPUTED_VALUE"""),45372.66666666667)</f>
        <v>45372.66667</v>
      </c>
      <c r="K57" s="1">
        <f>IFERROR(__xludf.DUMMYFUNCTION("""COMPUTED_VALUE"""),1204.9)</f>
        <v>1204.9</v>
      </c>
      <c r="M57" s="2">
        <f>IFERROR(__xludf.DUMMYFUNCTION("""COMPUTED_VALUE"""),45372.66666666667)</f>
        <v>45372.66667</v>
      </c>
      <c r="N57" s="1">
        <f>IFERROR(__xludf.DUMMYFUNCTION("""COMPUTED_VALUE"""),4.21268386E8)</f>
        <v>421268386</v>
      </c>
    </row>
    <row r="58">
      <c r="A58" s="2">
        <f>IFERROR(__xludf.DUMMYFUNCTION("""COMPUTED_VALUE"""),45373.66666666667)</f>
        <v>45373.66667</v>
      </c>
      <c r="B58" s="1">
        <f>IFERROR(__xludf.DUMMYFUNCTION("""COMPUTED_VALUE"""),1206.58)</f>
        <v>1206.58</v>
      </c>
      <c r="D58" s="2">
        <f>IFERROR(__xludf.DUMMYFUNCTION("""COMPUTED_VALUE"""),45373.66666666667)</f>
        <v>45373.66667</v>
      </c>
      <c r="E58" s="1">
        <f>IFERROR(__xludf.DUMMYFUNCTION("""COMPUTED_VALUE"""),1208.41)</f>
        <v>1208.41</v>
      </c>
      <c r="G58" s="2">
        <f>IFERROR(__xludf.DUMMYFUNCTION("""COMPUTED_VALUE"""),45373.66666666667)</f>
        <v>45373.66667</v>
      </c>
      <c r="H58" s="1">
        <f>IFERROR(__xludf.DUMMYFUNCTION("""COMPUTED_VALUE"""),1198.12)</f>
        <v>1198.12</v>
      </c>
      <c r="J58" s="2">
        <f>IFERROR(__xludf.DUMMYFUNCTION("""COMPUTED_VALUE"""),45373.66666666667)</f>
        <v>45373.66667</v>
      </c>
      <c r="K58" s="1">
        <f>IFERROR(__xludf.DUMMYFUNCTION("""COMPUTED_VALUE"""),1198.26)</f>
        <v>1198.26</v>
      </c>
      <c r="M58" s="2">
        <f>IFERROR(__xludf.DUMMYFUNCTION("""COMPUTED_VALUE"""),45373.66666666667)</f>
        <v>45373.66667</v>
      </c>
      <c r="N58" s="1">
        <f>IFERROR(__xludf.DUMMYFUNCTION("""COMPUTED_VALUE"""),3.2901868E8)</f>
        <v>329018680</v>
      </c>
    </row>
    <row r="59">
      <c r="A59" s="2">
        <f>IFERROR(__xludf.DUMMYFUNCTION("""COMPUTED_VALUE"""),45376.66666666667)</f>
        <v>45376.66667</v>
      </c>
      <c r="B59" s="1">
        <f>IFERROR(__xludf.DUMMYFUNCTION("""COMPUTED_VALUE"""),1198.63)</f>
        <v>1198.63</v>
      </c>
      <c r="D59" s="2">
        <f>IFERROR(__xludf.DUMMYFUNCTION("""COMPUTED_VALUE"""),45376.66666666667)</f>
        <v>45376.66667</v>
      </c>
      <c r="E59" s="1">
        <f>IFERROR(__xludf.DUMMYFUNCTION("""COMPUTED_VALUE"""),1199.38)</f>
        <v>1199.38</v>
      </c>
      <c r="G59" s="2">
        <f>IFERROR(__xludf.DUMMYFUNCTION("""COMPUTED_VALUE"""),45376.66666666667)</f>
        <v>45376.66667</v>
      </c>
      <c r="H59" s="1">
        <f>IFERROR(__xludf.DUMMYFUNCTION("""COMPUTED_VALUE"""),1192.23)</f>
        <v>1192.23</v>
      </c>
      <c r="J59" s="2">
        <f>IFERROR(__xludf.DUMMYFUNCTION("""COMPUTED_VALUE"""),45376.66666666667)</f>
        <v>45376.66667</v>
      </c>
      <c r="K59" s="1">
        <f>IFERROR(__xludf.DUMMYFUNCTION("""COMPUTED_VALUE"""),1192.48)</f>
        <v>1192.48</v>
      </c>
      <c r="M59" s="2">
        <f>IFERROR(__xludf.DUMMYFUNCTION("""COMPUTED_VALUE"""),45376.66666666667)</f>
        <v>45376.66667</v>
      </c>
      <c r="N59" s="1">
        <f>IFERROR(__xludf.DUMMYFUNCTION("""COMPUTED_VALUE"""),3.26445485E8)</f>
        <v>326445485</v>
      </c>
    </row>
    <row r="60">
      <c r="A60" s="2">
        <f>IFERROR(__xludf.DUMMYFUNCTION("""COMPUTED_VALUE"""),45377.66666666667)</f>
        <v>45377.66667</v>
      </c>
      <c r="B60" s="1">
        <f>IFERROR(__xludf.DUMMYFUNCTION("""COMPUTED_VALUE"""),1193.44)</f>
        <v>1193.44</v>
      </c>
      <c r="D60" s="2">
        <f>IFERROR(__xludf.DUMMYFUNCTION("""COMPUTED_VALUE"""),45377.66666666667)</f>
        <v>45377.66667</v>
      </c>
      <c r="E60" s="1">
        <f>IFERROR(__xludf.DUMMYFUNCTION("""COMPUTED_VALUE"""),1197.76)</f>
        <v>1197.76</v>
      </c>
      <c r="G60" s="2">
        <f>IFERROR(__xludf.DUMMYFUNCTION("""COMPUTED_VALUE"""),45377.66666666667)</f>
        <v>45377.66667</v>
      </c>
      <c r="H60" s="1">
        <f>IFERROR(__xludf.DUMMYFUNCTION("""COMPUTED_VALUE"""),1191.11)</f>
        <v>1191.11</v>
      </c>
      <c r="J60" s="2">
        <f>IFERROR(__xludf.DUMMYFUNCTION("""COMPUTED_VALUE"""),45377.66666666667)</f>
        <v>45377.66667</v>
      </c>
      <c r="K60" s="1">
        <f>IFERROR(__xludf.DUMMYFUNCTION("""COMPUTED_VALUE"""),1191.19)</f>
        <v>1191.19</v>
      </c>
      <c r="M60" s="2">
        <f>IFERROR(__xludf.DUMMYFUNCTION("""COMPUTED_VALUE"""),45377.66666666667)</f>
        <v>45377.66667</v>
      </c>
      <c r="N60" s="1">
        <f>IFERROR(__xludf.DUMMYFUNCTION("""COMPUTED_VALUE"""),3.86496201E8)</f>
        <v>386496201</v>
      </c>
    </row>
    <row r="61">
      <c r="A61" s="2">
        <f>IFERROR(__xludf.DUMMYFUNCTION("""COMPUTED_VALUE"""),45378.66666666667)</f>
        <v>45378.66667</v>
      </c>
      <c r="B61" s="1">
        <f>IFERROR(__xludf.DUMMYFUNCTION("""COMPUTED_VALUE"""),1196.13)</f>
        <v>1196.13</v>
      </c>
      <c r="D61" s="2">
        <f>IFERROR(__xludf.DUMMYFUNCTION("""COMPUTED_VALUE"""),45378.66666666667)</f>
        <v>45378.66667</v>
      </c>
      <c r="E61" s="1">
        <f>IFERROR(__xludf.DUMMYFUNCTION("""COMPUTED_VALUE"""),1208.48)</f>
        <v>1208.48</v>
      </c>
      <c r="G61" s="2">
        <f>IFERROR(__xludf.DUMMYFUNCTION("""COMPUTED_VALUE"""),45378.66666666667)</f>
        <v>45378.66667</v>
      </c>
      <c r="H61" s="1">
        <f>IFERROR(__xludf.DUMMYFUNCTION("""COMPUTED_VALUE"""),1196.13)</f>
        <v>1196.13</v>
      </c>
      <c r="J61" s="2">
        <f>IFERROR(__xludf.DUMMYFUNCTION("""COMPUTED_VALUE"""),45378.66666666667)</f>
        <v>45378.66667</v>
      </c>
      <c r="K61" s="1">
        <f>IFERROR(__xludf.DUMMYFUNCTION("""COMPUTED_VALUE"""),1208.33)</f>
        <v>1208.33</v>
      </c>
      <c r="M61" s="2">
        <f>IFERROR(__xludf.DUMMYFUNCTION("""COMPUTED_VALUE"""),45378.66666666667)</f>
        <v>45378.66667</v>
      </c>
      <c r="N61" s="1">
        <f>IFERROR(__xludf.DUMMYFUNCTION("""COMPUTED_VALUE"""),4.07118842E8)</f>
        <v>407118842</v>
      </c>
    </row>
    <row r="62">
      <c r="A62" s="2">
        <f>IFERROR(__xludf.DUMMYFUNCTION("""COMPUTED_VALUE"""),45379.66666666667)</f>
        <v>45379.66667</v>
      </c>
      <c r="B62" s="1">
        <f>IFERROR(__xludf.DUMMYFUNCTION("""COMPUTED_VALUE"""),1208.98)</f>
        <v>1208.98</v>
      </c>
      <c r="D62" s="2">
        <f>IFERROR(__xludf.DUMMYFUNCTION("""COMPUTED_VALUE"""),45379.66666666667)</f>
        <v>45379.66667</v>
      </c>
      <c r="E62" s="1">
        <f>IFERROR(__xludf.DUMMYFUNCTION("""COMPUTED_VALUE"""),1213.53)</f>
        <v>1213.53</v>
      </c>
      <c r="G62" s="2">
        <f>IFERROR(__xludf.DUMMYFUNCTION("""COMPUTED_VALUE"""),45379.66666666667)</f>
        <v>45379.66667</v>
      </c>
      <c r="H62" s="1">
        <f>IFERROR(__xludf.DUMMYFUNCTION("""COMPUTED_VALUE"""),1208.13)</f>
        <v>1208.13</v>
      </c>
      <c r="J62" s="2">
        <f>IFERROR(__xludf.DUMMYFUNCTION("""COMPUTED_VALUE"""),45379.66666666667)</f>
        <v>45379.66667</v>
      </c>
      <c r="K62" s="1">
        <f>IFERROR(__xludf.DUMMYFUNCTION("""COMPUTED_VALUE"""),1211.26)</f>
        <v>1211.26</v>
      </c>
      <c r="M62" s="2">
        <f>IFERROR(__xludf.DUMMYFUNCTION("""COMPUTED_VALUE"""),45379.66666666667)</f>
        <v>45379.66667</v>
      </c>
      <c r="N62" s="1">
        <f>IFERROR(__xludf.DUMMYFUNCTION("""COMPUTED_VALUE"""),4.22570777E8)</f>
        <v>422570777</v>
      </c>
    </row>
    <row r="63">
      <c r="A63" s="2">
        <f>IFERROR(__xludf.DUMMYFUNCTION("""COMPUTED_VALUE"""),45383.66666666667)</f>
        <v>45383.66667</v>
      </c>
      <c r="B63" s="1">
        <f>IFERROR(__xludf.DUMMYFUNCTION("""COMPUTED_VALUE"""),1210.31)</f>
        <v>1210.31</v>
      </c>
      <c r="D63" s="2">
        <f>IFERROR(__xludf.DUMMYFUNCTION("""COMPUTED_VALUE"""),45383.66666666667)</f>
        <v>45383.66667</v>
      </c>
      <c r="E63" s="1">
        <f>IFERROR(__xludf.DUMMYFUNCTION("""COMPUTED_VALUE"""),1211.18)</f>
        <v>1211.18</v>
      </c>
      <c r="G63" s="2">
        <f>IFERROR(__xludf.DUMMYFUNCTION("""COMPUTED_VALUE"""),45383.66666666667)</f>
        <v>45383.66667</v>
      </c>
      <c r="H63" s="1">
        <f>IFERROR(__xludf.DUMMYFUNCTION("""COMPUTED_VALUE"""),1198.68)</f>
        <v>1198.68</v>
      </c>
      <c r="J63" s="2">
        <f>IFERROR(__xludf.DUMMYFUNCTION("""COMPUTED_VALUE"""),45383.66666666667)</f>
        <v>45383.66667</v>
      </c>
      <c r="K63" s="1">
        <f>IFERROR(__xludf.DUMMYFUNCTION("""COMPUTED_VALUE"""),1199.45)</f>
        <v>1199.45</v>
      </c>
      <c r="M63" s="2">
        <f>IFERROR(__xludf.DUMMYFUNCTION("""COMPUTED_VALUE"""),45383.66666666667)</f>
        <v>45383.66667</v>
      </c>
      <c r="N63" s="1">
        <f>IFERROR(__xludf.DUMMYFUNCTION("""COMPUTED_VALUE"""),3.54405245E8)</f>
        <v>354405245</v>
      </c>
    </row>
    <row r="64">
      <c r="A64" s="2">
        <f>IFERROR(__xludf.DUMMYFUNCTION("""COMPUTED_VALUE"""),45384.66666666667)</f>
        <v>45384.66667</v>
      </c>
      <c r="B64" s="1">
        <f>IFERROR(__xludf.DUMMYFUNCTION("""COMPUTED_VALUE"""),1187.25)</f>
        <v>1187.25</v>
      </c>
      <c r="D64" s="2">
        <f>IFERROR(__xludf.DUMMYFUNCTION("""COMPUTED_VALUE"""),45384.66666666667)</f>
        <v>45384.66667</v>
      </c>
      <c r="E64" s="1">
        <f>IFERROR(__xludf.DUMMYFUNCTION("""COMPUTED_VALUE"""),1195.23)</f>
        <v>1195.23</v>
      </c>
      <c r="G64" s="2">
        <f>IFERROR(__xludf.DUMMYFUNCTION("""COMPUTED_VALUE"""),45384.66666666667)</f>
        <v>45384.66667</v>
      </c>
      <c r="H64" s="1">
        <f>IFERROR(__xludf.DUMMYFUNCTION("""COMPUTED_VALUE"""),1184.76)</f>
        <v>1184.76</v>
      </c>
      <c r="J64" s="2">
        <f>IFERROR(__xludf.DUMMYFUNCTION("""COMPUTED_VALUE"""),45384.66666666667)</f>
        <v>45384.66667</v>
      </c>
      <c r="K64" s="1">
        <f>IFERROR(__xludf.DUMMYFUNCTION("""COMPUTED_VALUE"""),1191.75)</f>
        <v>1191.75</v>
      </c>
      <c r="M64" s="2">
        <f>IFERROR(__xludf.DUMMYFUNCTION("""COMPUTED_VALUE"""),45384.66666666667)</f>
        <v>45384.66667</v>
      </c>
      <c r="N64" s="1">
        <f>IFERROR(__xludf.DUMMYFUNCTION("""COMPUTED_VALUE"""),4.17930256E8)</f>
        <v>417930256</v>
      </c>
    </row>
    <row r="65">
      <c r="A65" s="2">
        <f>IFERROR(__xludf.DUMMYFUNCTION("""COMPUTED_VALUE"""),45385.66666666667)</f>
        <v>45385.66667</v>
      </c>
      <c r="B65" s="1">
        <f>IFERROR(__xludf.DUMMYFUNCTION("""COMPUTED_VALUE"""),1191.09)</f>
        <v>1191.09</v>
      </c>
      <c r="D65" s="2">
        <f>IFERROR(__xludf.DUMMYFUNCTION("""COMPUTED_VALUE"""),45385.66666666667)</f>
        <v>45385.66667</v>
      </c>
      <c r="E65" s="1">
        <f>IFERROR(__xludf.DUMMYFUNCTION("""COMPUTED_VALUE"""),1200.82)</f>
        <v>1200.82</v>
      </c>
      <c r="G65" s="2">
        <f>IFERROR(__xludf.DUMMYFUNCTION("""COMPUTED_VALUE"""),45385.66666666667)</f>
        <v>45385.66667</v>
      </c>
      <c r="H65" s="1">
        <f>IFERROR(__xludf.DUMMYFUNCTION("""COMPUTED_VALUE"""),1191.09)</f>
        <v>1191.09</v>
      </c>
      <c r="J65" s="2">
        <f>IFERROR(__xludf.DUMMYFUNCTION("""COMPUTED_VALUE"""),45385.66666666667)</f>
        <v>45385.66667</v>
      </c>
      <c r="K65" s="1">
        <f>IFERROR(__xludf.DUMMYFUNCTION("""COMPUTED_VALUE"""),1198.06)</f>
        <v>1198.06</v>
      </c>
      <c r="M65" s="2">
        <f>IFERROR(__xludf.DUMMYFUNCTION("""COMPUTED_VALUE"""),45385.66666666667)</f>
        <v>45385.66667</v>
      </c>
      <c r="N65" s="1">
        <f>IFERROR(__xludf.DUMMYFUNCTION("""COMPUTED_VALUE"""),3.93241851E8)</f>
        <v>393241851</v>
      </c>
    </row>
    <row r="66">
      <c r="A66" s="2">
        <f>IFERROR(__xludf.DUMMYFUNCTION("""COMPUTED_VALUE"""),45386.66666666667)</f>
        <v>45386.66667</v>
      </c>
      <c r="B66" s="1">
        <f>IFERROR(__xludf.DUMMYFUNCTION("""COMPUTED_VALUE"""),1202.86)</f>
        <v>1202.86</v>
      </c>
      <c r="D66" s="2">
        <f>IFERROR(__xludf.DUMMYFUNCTION("""COMPUTED_VALUE"""),45386.66666666667)</f>
        <v>45386.66667</v>
      </c>
      <c r="E66" s="1">
        <f>IFERROR(__xludf.DUMMYFUNCTION("""COMPUTED_VALUE"""),1211.18)</f>
        <v>1211.18</v>
      </c>
      <c r="G66" s="2">
        <f>IFERROR(__xludf.DUMMYFUNCTION("""COMPUTED_VALUE"""),45386.66666666667)</f>
        <v>45386.66667</v>
      </c>
      <c r="H66" s="1">
        <f>IFERROR(__xludf.DUMMYFUNCTION("""COMPUTED_VALUE"""),1184.97)</f>
        <v>1184.97</v>
      </c>
      <c r="J66" s="2">
        <f>IFERROR(__xludf.DUMMYFUNCTION("""COMPUTED_VALUE"""),45386.66666666667)</f>
        <v>45386.66667</v>
      </c>
      <c r="K66" s="1">
        <f>IFERROR(__xludf.DUMMYFUNCTION("""COMPUTED_VALUE"""),1187.57)</f>
        <v>1187.57</v>
      </c>
      <c r="M66" s="2">
        <f>IFERROR(__xludf.DUMMYFUNCTION("""COMPUTED_VALUE"""),45386.66666666667)</f>
        <v>45386.66667</v>
      </c>
      <c r="N66" s="1">
        <f>IFERROR(__xludf.DUMMYFUNCTION("""COMPUTED_VALUE"""),4.11516523E8)</f>
        <v>411516523</v>
      </c>
    </row>
    <row r="67">
      <c r="A67" s="2">
        <f>IFERROR(__xludf.DUMMYFUNCTION("""COMPUTED_VALUE"""),45387.66666666667)</f>
        <v>45387.66667</v>
      </c>
      <c r="B67" s="1">
        <f>IFERROR(__xludf.DUMMYFUNCTION("""COMPUTED_VALUE"""),1189.39)</f>
        <v>1189.39</v>
      </c>
      <c r="D67" s="2">
        <f>IFERROR(__xludf.DUMMYFUNCTION("""COMPUTED_VALUE"""),45387.66666666667)</f>
        <v>45387.66667</v>
      </c>
      <c r="E67" s="1">
        <f>IFERROR(__xludf.DUMMYFUNCTION("""COMPUTED_VALUE"""),1204.64)</f>
        <v>1204.64</v>
      </c>
      <c r="G67" s="2">
        <f>IFERROR(__xludf.DUMMYFUNCTION("""COMPUTED_VALUE"""),45387.66666666667)</f>
        <v>45387.66667</v>
      </c>
      <c r="H67" s="1">
        <f>IFERROR(__xludf.DUMMYFUNCTION("""COMPUTED_VALUE"""),1189.39)</f>
        <v>1189.39</v>
      </c>
      <c r="J67" s="2">
        <f>IFERROR(__xludf.DUMMYFUNCTION("""COMPUTED_VALUE"""),45387.66666666667)</f>
        <v>45387.66667</v>
      </c>
      <c r="K67" s="1">
        <f>IFERROR(__xludf.DUMMYFUNCTION("""COMPUTED_VALUE"""),1202.68)</f>
        <v>1202.68</v>
      </c>
      <c r="M67" s="2">
        <f>IFERROR(__xludf.DUMMYFUNCTION("""COMPUTED_VALUE"""),45387.66666666667)</f>
        <v>45387.66667</v>
      </c>
      <c r="N67" s="1">
        <f>IFERROR(__xludf.DUMMYFUNCTION("""COMPUTED_VALUE"""),3.41031243E8)</f>
        <v>341031243</v>
      </c>
    </row>
    <row r="68">
      <c r="A68" s="2">
        <f>IFERROR(__xludf.DUMMYFUNCTION("""COMPUTED_VALUE"""),45390.66666666667)</f>
        <v>45390.66667</v>
      </c>
      <c r="B68" s="1">
        <f>IFERROR(__xludf.DUMMYFUNCTION("""COMPUTED_VALUE"""),1203.86)</f>
        <v>1203.86</v>
      </c>
      <c r="D68" s="2">
        <f>IFERROR(__xludf.DUMMYFUNCTION("""COMPUTED_VALUE"""),45390.66666666667)</f>
        <v>45390.66667</v>
      </c>
      <c r="E68" s="1">
        <f>IFERROR(__xludf.DUMMYFUNCTION("""COMPUTED_VALUE"""),1207.13)</f>
        <v>1207.13</v>
      </c>
      <c r="G68" s="2">
        <f>IFERROR(__xludf.DUMMYFUNCTION("""COMPUTED_VALUE"""),45390.66666666667)</f>
        <v>45390.66667</v>
      </c>
      <c r="H68" s="1">
        <f>IFERROR(__xludf.DUMMYFUNCTION("""COMPUTED_VALUE"""),1202.04)</f>
        <v>1202.04</v>
      </c>
      <c r="J68" s="2">
        <f>IFERROR(__xludf.DUMMYFUNCTION("""COMPUTED_VALUE"""),45390.66666666667)</f>
        <v>45390.66667</v>
      </c>
      <c r="K68" s="1">
        <f>IFERROR(__xludf.DUMMYFUNCTION("""COMPUTED_VALUE"""),1202.63)</f>
        <v>1202.63</v>
      </c>
      <c r="M68" s="2">
        <f>IFERROR(__xludf.DUMMYFUNCTION("""COMPUTED_VALUE"""),45390.66666666667)</f>
        <v>45390.66667</v>
      </c>
      <c r="N68" s="1">
        <f>IFERROR(__xludf.DUMMYFUNCTION("""COMPUTED_VALUE"""),3.27085927E8)</f>
        <v>327085927</v>
      </c>
    </row>
    <row r="69">
      <c r="A69" s="2">
        <f>IFERROR(__xludf.DUMMYFUNCTION("""COMPUTED_VALUE"""),45391.66666666667)</f>
        <v>45391.66667</v>
      </c>
      <c r="B69" s="1">
        <f>IFERROR(__xludf.DUMMYFUNCTION("""COMPUTED_VALUE"""),1203.67)</f>
        <v>1203.67</v>
      </c>
      <c r="D69" s="2">
        <f>IFERROR(__xludf.DUMMYFUNCTION("""COMPUTED_VALUE"""),45391.66666666667)</f>
        <v>45391.66667</v>
      </c>
      <c r="E69" s="1">
        <f>IFERROR(__xludf.DUMMYFUNCTION("""COMPUTED_VALUE"""),1207.36)</f>
        <v>1207.36</v>
      </c>
      <c r="G69" s="2">
        <f>IFERROR(__xludf.DUMMYFUNCTION("""COMPUTED_VALUE"""),45391.66666666667)</f>
        <v>45391.66667</v>
      </c>
      <c r="H69" s="1">
        <f>IFERROR(__xludf.DUMMYFUNCTION("""COMPUTED_VALUE"""),1188.31)</f>
        <v>1188.31</v>
      </c>
      <c r="J69" s="2">
        <f>IFERROR(__xludf.DUMMYFUNCTION("""COMPUTED_VALUE"""),45391.66666666667)</f>
        <v>45391.66667</v>
      </c>
      <c r="K69" s="1">
        <f>IFERROR(__xludf.DUMMYFUNCTION("""COMPUTED_VALUE"""),1200.87)</f>
        <v>1200.87</v>
      </c>
      <c r="M69" s="2">
        <f>IFERROR(__xludf.DUMMYFUNCTION("""COMPUTED_VALUE"""),45391.66666666667)</f>
        <v>45391.66667</v>
      </c>
      <c r="N69" s="1">
        <f>IFERROR(__xludf.DUMMYFUNCTION("""COMPUTED_VALUE"""),3.62705193E8)</f>
        <v>362705193</v>
      </c>
    </row>
    <row r="70">
      <c r="A70" s="2">
        <f>IFERROR(__xludf.DUMMYFUNCTION("""COMPUTED_VALUE"""),45392.66666666667)</f>
        <v>45392.66667</v>
      </c>
      <c r="B70" s="1">
        <f>IFERROR(__xludf.DUMMYFUNCTION("""COMPUTED_VALUE"""),1193.17)</f>
        <v>1193.17</v>
      </c>
      <c r="D70" s="2">
        <f>IFERROR(__xludf.DUMMYFUNCTION("""COMPUTED_VALUE"""),45392.66666666667)</f>
        <v>45392.66667</v>
      </c>
      <c r="E70" s="1">
        <f>IFERROR(__xludf.DUMMYFUNCTION("""COMPUTED_VALUE"""),1193.17)</f>
        <v>1193.17</v>
      </c>
      <c r="G70" s="2">
        <f>IFERROR(__xludf.DUMMYFUNCTION("""COMPUTED_VALUE"""),45392.66666666667)</f>
        <v>45392.66667</v>
      </c>
      <c r="H70" s="1">
        <f>IFERROR(__xludf.DUMMYFUNCTION("""COMPUTED_VALUE"""),1180.08)</f>
        <v>1180.08</v>
      </c>
      <c r="J70" s="2">
        <f>IFERROR(__xludf.DUMMYFUNCTION("""COMPUTED_VALUE"""),45392.66666666667)</f>
        <v>45392.66667</v>
      </c>
      <c r="K70" s="1">
        <f>IFERROR(__xludf.DUMMYFUNCTION("""COMPUTED_VALUE"""),1187.09)</f>
        <v>1187.09</v>
      </c>
      <c r="M70" s="2">
        <f>IFERROR(__xludf.DUMMYFUNCTION("""COMPUTED_VALUE"""),45392.66666666667)</f>
        <v>45392.66667</v>
      </c>
      <c r="N70" s="1">
        <f>IFERROR(__xludf.DUMMYFUNCTION("""COMPUTED_VALUE"""),3.76027552E8)</f>
        <v>376027552</v>
      </c>
    </row>
    <row r="71">
      <c r="A71" s="2">
        <f>IFERROR(__xludf.DUMMYFUNCTION("""COMPUTED_VALUE"""),45393.66666666667)</f>
        <v>45393.66667</v>
      </c>
      <c r="B71" s="1">
        <f>IFERROR(__xludf.DUMMYFUNCTION("""COMPUTED_VALUE"""),1187.86)</f>
        <v>1187.86</v>
      </c>
      <c r="D71" s="2">
        <f>IFERROR(__xludf.DUMMYFUNCTION("""COMPUTED_VALUE"""),45393.66666666667)</f>
        <v>45393.66667</v>
      </c>
      <c r="E71" s="1">
        <f>IFERROR(__xludf.DUMMYFUNCTION("""COMPUTED_VALUE"""),1191.77)</f>
        <v>1191.77</v>
      </c>
      <c r="G71" s="2">
        <f>IFERROR(__xludf.DUMMYFUNCTION("""COMPUTED_VALUE"""),45393.66666666667)</f>
        <v>45393.66667</v>
      </c>
      <c r="H71" s="1">
        <f>IFERROR(__xludf.DUMMYFUNCTION("""COMPUTED_VALUE"""),1178.68)</f>
        <v>1178.68</v>
      </c>
      <c r="J71" s="2">
        <f>IFERROR(__xludf.DUMMYFUNCTION("""COMPUTED_VALUE"""),45393.66666666667)</f>
        <v>45393.66667</v>
      </c>
      <c r="K71" s="1">
        <f>IFERROR(__xludf.DUMMYFUNCTION("""COMPUTED_VALUE"""),1187.77)</f>
        <v>1187.77</v>
      </c>
      <c r="M71" s="2">
        <f>IFERROR(__xludf.DUMMYFUNCTION("""COMPUTED_VALUE"""),45393.66666666667)</f>
        <v>45393.66667</v>
      </c>
      <c r="N71" s="1">
        <f>IFERROR(__xludf.DUMMYFUNCTION("""COMPUTED_VALUE"""),3.30456214E8)</f>
        <v>330456214</v>
      </c>
    </row>
    <row r="72">
      <c r="A72" s="2">
        <f>IFERROR(__xludf.DUMMYFUNCTION("""COMPUTED_VALUE"""),45394.66666666667)</f>
        <v>45394.66667</v>
      </c>
      <c r="B72" s="1">
        <f>IFERROR(__xludf.DUMMYFUNCTION("""COMPUTED_VALUE"""),1184.56)</f>
        <v>1184.56</v>
      </c>
      <c r="D72" s="2">
        <f>IFERROR(__xludf.DUMMYFUNCTION("""COMPUTED_VALUE"""),45394.66666666667)</f>
        <v>45394.66667</v>
      </c>
      <c r="E72" s="1">
        <f>IFERROR(__xludf.DUMMYFUNCTION("""COMPUTED_VALUE"""),1184.56)</f>
        <v>1184.56</v>
      </c>
      <c r="G72" s="2">
        <f>IFERROR(__xludf.DUMMYFUNCTION("""COMPUTED_VALUE"""),45394.66666666667)</f>
        <v>45394.66667</v>
      </c>
      <c r="H72" s="1">
        <f>IFERROR(__xludf.DUMMYFUNCTION("""COMPUTED_VALUE"""),1167.65)</f>
        <v>1167.65</v>
      </c>
      <c r="J72" s="2">
        <f>IFERROR(__xludf.DUMMYFUNCTION("""COMPUTED_VALUE"""),45394.66666666667)</f>
        <v>45394.66667</v>
      </c>
      <c r="K72" s="1">
        <f>IFERROR(__xludf.DUMMYFUNCTION("""COMPUTED_VALUE"""),1172.31)</f>
        <v>1172.31</v>
      </c>
      <c r="M72" s="2">
        <f>IFERROR(__xludf.DUMMYFUNCTION("""COMPUTED_VALUE"""),45394.66666666667)</f>
        <v>45394.66667</v>
      </c>
      <c r="N72" s="1">
        <f>IFERROR(__xludf.DUMMYFUNCTION("""COMPUTED_VALUE"""),3.41323884E8)</f>
        <v>341323884</v>
      </c>
    </row>
    <row r="73">
      <c r="A73" s="2">
        <f>IFERROR(__xludf.DUMMYFUNCTION("""COMPUTED_VALUE"""),45397.66666666667)</f>
        <v>45397.66667</v>
      </c>
      <c r="B73" s="1">
        <f>IFERROR(__xludf.DUMMYFUNCTION("""COMPUTED_VALUE"""),1179.0)</f>
        <v>1179</v>
      </c>
      <c r="D73" s="2">
        <f>IFERROR(__xludf.DUMMYFUNCTION("""COMPUTED_VALUE"""),45397.66666666667)</f>
        <v>45397.66667</v>
      </c>
      <c r="E73" s="1">
        <f>IFERROR(__xludf.DUMMYFUNCTION("""COMPUTED_VALUE"""),1188.72)</f>
        <v>1188.72</v>
      </c>
      <c r="G73" s="2">
        <f>IFERROR(__xludf.DUMMYFUNCTION("""COMPUTED_VALUE"""),45397.66666666667)</f>
        <v>45397.66667</v>
      </c>
      <c r="H73" s="1">
        <f>IFERROR(__xludf.DUMMYFUNCTION("""COMPUTED_VALUE"""),1159.2)</f>
        <v>1159.2</v>
      </c>
      <c r="J73" s="2">
        <f>IFERROR(__xludf.DUMMYFUNCTION("""COMPUTED_VALUE"""),45397.66666666667)</f>
        <v>45397.66667</v>
      </c>
      <c r="K73" s="1">
        <f>IFERROR(__xludf.DUMMYFUNCTION("""COMPUTED_VALUE"""),1162.67)</f>
        <v>1162.67</v>
      </c>
      <c r="M73" s="2">
        <f>IFERROR(__xludf.DUMMYFUNCTION("""COMPUTED_VALUE"""),45397.66666666667)</f>
        <v>45397.66667</v>
      </c>
      <c r="N73" s="1">
        <f>IFERROR(__xludf.DUMMYFUNCTION("""COMPUTED_VALUE"""),3.48994627E8)</f>
        <v>348994627</v>
      </c>
    </row>
    <row r="74">
      <c r="A74" s="2">
        <f>IFERROR(__xludf.DUMMYFUNCTION("""COMPUTED_VALUE"""),45398.66666666667)</f>
        <v>45398.66667</v>
      </c>
      <c r="B74" s="1">
        <f>IFERROR(__xludf.DUMMYFUNCTION("""COMPUTED_VALUE"""),1161.66)</f>
        <v>1161.66</v>
      </c>
      <c r="D74" s="2">
        <f>IFERROR(__xludf.DUMMYFUNCTION("""COMPUTED_VALUE"""),45398.66666666667)</f>
        <v>45398.66667</v>
      </c>
      <c r="E74" s="1">
        <f>IFERROR(__xludf.DUMMYFUNCTION("""COMPUTED_VALUE"""),1164.54)</f>
        <v>1164.54</v>
      </c>
      <c r="G74" s="2">
        <f>IFERROR(__xludf.DUMMYFUNCTION("""COMPUTED_VALUE"""),45398.66666666667)</f>
        <v>45398.66667</v>
      </c>
      <c r="H74" s="1">
        <f>IFERROR(__xludf.DUMMYFUNCTION("""COMPUTED_VALUE"""),1153.74)</f>
        <v>1153.74</v>
      </c>
      <c r="J74" s="2">
        <f>IFERROR(__xludf.DUMMYFUNCTION("""COMPUTED_VALUE"""),45398.66666666667)</f>
        <v>45398.66667</v>
      </c>
      <c r="K74" s="1">
        <f>IFERROR(__xludf.DUMMYFUNCTION("""COMPUTED_VALUE"""),1159.38)</f>
        <v>1159.38</v>
      </c>
      <c r="M74" s="2">
        <f>IFERROR(__xludf.DUMMYFUNCTION("""COMPUTED_VALUE"""),45398.66666666667)</f>
        <v>45398.66667</v>
      </c>
      <c r="N74" s="1">
        <f>IFERROR(__xludf.DUMMYFUNCTION("""COMPUTED_VALUE"""),3.66491174E8)</f>
        <v>366491174</v>
      </c>
    </row>
    <row r="75">
      <c r="A75" s="2">
        <f>IFERROR(__xludf.DUMMYFUNCTION("""COMPUTED_VALUE"""),45399.66666666667)</f>
        <v>45399.66667</v>
      </c>
      <c r="B75" s="1">
        <f>IFERROR(__xludf.DUMMYFUNCTION("""COMPUTED_VALUE"""),1160.77)</f>
        <v>1160.77</v>
      </c>
      <c r="D75" s="2">
        <f>IFERROR(__xludf.DUMMYFUNCTION("""COMPUTED_VALUE"""),45399.66666666667)</f>
        <v>45399.66667</v>
      </c>
      <c r="E75" s="1">
        <f>IFERROR(__xludf.DUMMYFUNCTION("""COMPUTED_VALUE"""),1163.72)</f>
        <v>1163.72</v>
      </c>
      <c r="G75" s="2">
        <f>IFERROR(__xludf.DUMMYFUNCTION("""COMPUTED_VALUE"""),45399.66666666667)</f>
        <v>45399.66667</v>
      </c>
      <c r="H75" s="1">
        <f>IFERROR(__xludf.DUMMYFUNCTION("""COMPUTED_VALUE"""),1146.78)</f>
        <v>1146.78</v>
      </c>
      <c r="J75" s="2">
        <f>IFERROR(__xludf.DUMMYFUNCTION("""COMPUTED_VALUE"""),45399.66666666667)</f>
        <v>45399.66667</v>
      </c>
      <c r="K75" s="1">
        <f>IFERROR(__xludf.DUMMYFUNCTION("""COMPUTED_VALUE"""),1152.33)</f>
        <v>1152.33</v>
      </c>
      <c r="M75" s="2">
        <f>IFERROR(__xludf.DUMMYFUNCTION("""COMPUTED_VALUE"""),45399.66666666667)</f>
        <v>45399.66667</v>
      </c>
      <c r="N75" s="1">
        <f>IFERROR(__xludf.DUMMYFUNCTION("""COMPUTED_VALUE"""),3.84055101E8)</f>
        <v>384055101</v>
      </c>
    </row>
    <row r="76">
      <c r="A76" s="2">
        <f>IFERROR(__xludf.DUMMYFUNCTION("""COMPUTED_VALUE"""),45400.66666666667)</f>
        <v>45400.66667</v>
      </c>
      <c r="B76" s="1">
        <f>IFERROR(__xludf.DUMMYFUNCTION("""COMPUTED_VALUE"""),1155.2)</f>
        <v>1155.2</v>
      </c>
      <c r="D76" s="2">
        <f>IFERROR(__xludf.DUMMYFUNCTION("""COMPUTED_VALUE"""),45400.66666666667)</f>
        <v>45400.66667</v>
      </c>
      <c r="E76" s="1">
        <f>IFERROR(__xludf.DUMMYFUNCTION("""COMPUTED_VALUE"""),1162.09)</f>
        <v>1162.09</v>
      </c>
      <c r="G76" s="2">
        <f>IFERROR(__xludf.DUMMYFUNCTION("""COMPUTED_VALUE"""),45400.66666666667)</f>
        <v>45400.66667</v>
      </c>
      <c r="H76" s="1">
        <f>IFERROR(__xludf.DUMMYFUNCTION("""COMPUTED_VALUE"""),1146.23)</f>
        <v>1146.23</v>
      </c>
      <c r="J76" s="2">
        <f>IFERROR(__xludf.DUMMYFUNCTION("""COMPUTED_VALUE"""),45400.66666666667)</f>
        <v>45400.66667</v>
      </c>
      <c r="K76" s="1">
        <f>IFERROR(__xludf.DUMMYFUNCTION("""COMPUTED_VALUE"""),1148.07)</f>
        <v>1148.07</v>
      </c>
      <c r="M76" s="2">
        <f>IFERROR(__xludf.DUMMYFUNCTION("""COMPUTED_VALUE"""),45400.66666666667)</f>
        <v>45400.66667</v>
      </c>
      <c r="N76" s="1">
        <f>IFERROR(__xludf.DUMMYFUNCTION("""COMPUTED_VALUE"""),3.54879665E8)</f>
        <v>354879665</v>
      </c>
    </row>
    <row r="77">
      <c r="A77" s="2">
        <f>IFERROR(__xludf.DUMMYFUNCTION("""COMPUTED_VALUE"""),45401.66666666667)</f>
        <v>45401.66667</v>
      </c>
      <c r="B77" s="1">
        <f>IFERROR(__xludf.DUMMYFUNCTION("""COMPUTED_VALUE"""),1149.31)</f>
        <v>1149.31</v>
      </c>
      <c r="D77" s="2">
        <f>IFERROR(__xludf.DUMMYFUNCTION("""COMPUTED_VALUE"""),45401.66666666667)</f>
        <v>45401.66667</v>
      </c>
      <c r="E77" s="1">
        <f>IFERROR(__xludf.DUMMYFUNCTION("""COMPUTED_VALUE"""),1156.38)</f>
        <v>1156.38</v>
      </c>
      <c r="G77" s="2">
        <f>IFERROR(__xludf.DUMMYFUNCTION("""COMPUTED_VALUE"""),45401.66666666667)</f>
        <v>45401.66667</v>
      </c>
      <c r="H77" s="1">
        <f>IFERROR(__xludf.DUMMYFUNCTION("""COMPUTED_VALUE"""),1143.47)</f>
        <v>1143.47</v>
      </c>
      <c r="J77" s="2">
        <f>IFERROR(__xludf.DUMMYFUNCTION("""COMPUTED_VALUE"""),45401.66666666667)</f>
        <v>45401.66667</v>
      </c>
      <c r="K77" s="1">
        <f>IFERROR(__xludf.DUMMYFUNCTION("""COMPUTED_VALUE"""),1146.87)</f>
        <v>1146.87</v>
      </c>
      <c r="M77" s="2">
        <f>IFERROR(__xludf.DUMMYFUNCTION("""COMPUTED_VALUE"""),45401.66666666667)</f>
        <v>45401.66667</v>
      </c>
      <c r="N77" s="1">
        <f>IFERROR(__xludf.DUMMYFUNCTION("""COMPUTED_VALUE"""),4.22256397E8)</f>
        <v>422256397</v>
      </c>
    </row>
    <row r="78">
      <c r="A78" s="2">
        <f>IFERROR(__xludf.DUMMYFUNCTION("""COMPUTED_VALUE"""),45404.66666666667)</f>
        <v>45404.66667</v>
      </c>
      <c r="B78" s="1">
        <f>IFERROR(__xludf.DUMMYFUNCTION("""COMPUTED_VALUE"""),1149.62)</f>
        <v>1149.62</v>
      </c>
      <c r="D78" s="2">
        <f>IFERROR(__xludf.DUMMYFUNCTION("""COMPUTED_VALUE"""),45404.66666666667)</f>
        <v>45404.66667</v>
      </c>
      <c r="E78" s="1">
        <f>IFERROR(__xludf.DUMMYFUNCTION("""COMPUTED_VALUE"""),1163.01)</f>
        <v>1163.01</v>
      </c>
      <c r="G78" s="2">
        <f>IFERROR(__xludf.DUMMYFUNCTION("""COMPUTED_VALUE"""),45404.66666666667)</f>
        <v>45404.66667</v>
      </c>
      <c r="H78" s="1">
        <f>IFERROR(__xludf.DUMMYFUNCTION("""COMPUTED_VALUE"""),1147.89)</f>
        <v>1147.89</v>
      </c>
      <c r="J78" s="2">
        <f>IFERROR(__xludf.DUMMYFUNCTION("""COMPUTED_VALUE"""),45404.66666666667)</f>
        <v>45404.66667</v>
      </c>
      <c r="K78" s="1">
        <f>IFERROR(__xludf.DUMMYFUNCTION("""COMPUTED_VALUE"""),1155.33)</f>
        <v>1155.33</v>
      </c>
      <c r="M78" s="2">
        <f>IFERROR(__xludf.DUMMYFUNCTION("""COMPUTED_VALUE"""),45404.66666666667)</f>
        <v>45404.66667</v>
      </c>
      <c r="N78" s="1">
        <f>IFERROR(__xludf.DUMMYFUNCTION("""COMPUTED_VALUE"""),3.81397199E8)</f>
        <v>381397199</v>
      </c>
    </row>
    <row r="79">
      <c r="A79" s="2">
        <f>IFERROR(__xludf.DUMMYFUNCTION("""COMPUTED_VALUE"""),45405.66666666667)</f>
        <v>45405.66667</v>
      </c>
      <c r="B79" s="1">
        <f>IFERROR(__xludf.DUMMYFUNCTION("""COMPUTED_VALUE"""),1158.01)</f>
        <v>1158.01</v>
      </c>
      <c r="D79" s="2">
        <f>IFERROR(__xludf.DUMMYFUNCTION("""COMPUTED_VALUE"""),45405.66666666667)</f>
        <v>45405.66667</v>
      </c>
      <c r="E79" s="1">
        <f>IFERROR(__xludf.DUMMYFUNCTION("""COMPUTED_VALUE"""),1172.91)</f>
        <v>1172.91</v>
      </c>
      <c r="G79" s="2">
        <f>IFERROR(__xludf.DUMMYFUNCTION("""COMPUTED_VALUE"""),45405.66666666667)</f>
        <v>45405.66667</v>
      </c>
      <c r="H79" s="1">
        <f>IFERROR(__xludf.DUMMYFUNCTION("""COMPUTED_VALUE"""),1158.01)</f>
        <v>1158.01</v>
      </c>
      <c r="J79" s="2">
        <f>IFERROR(__xludf.DUMMYFUNCTION("""COMPUTED_VALUE"""),45405.66666666667)</f>
        <v>45405.66667</v>
      </c>
      <c r="K79" s="1">
        <f>IFERROR(__xludf.DUMMYFUNCTION("""COMPUTED_VALUE"""),1171.0)</f>
        <v>1171</v>
      </c>
      <c r="M79" s="2">
        <f>IFERROR(__xludf.DUMMYFUNCTION("""COMPUTED_VALUE"""),45405.66666666667)</f>
        <v>45405.66667</v>
      </c>
      <c r="N79" s="1">
        <f>IFERROR(__xludf.DUMMYFUNCTION("""COMPUTED_VALUE"""),4.11630356E8)</f>
        <v>411630356</v>
      </c>
    </row>
    <row r="80">
      <c r="A80" s="2">
        <f>IFERROR(__xludf.DUMMYFUNCTION("""COMPUTED_VALUE"""),45406.66666666667)</f>
        <v>45406.66667</v>
      </c>
      <c r="B80" s="1">
        <f>IFERROR(__xludf.DUMMYFUNCTION("""COMPUTED_VALUE"""),1171.04)</f>
        <v>1171.04</v>
      </c>
      <c r="D80" s="2">
        <f>IFERROR(__xludf.DUMMYFUNCTION("""COMPUTED_VALUE"""),45406.66666666667)</f>
        <v>45406.66667</v>
      </c>
      <c r="E80" s="1">
        <f>IFERROR(__xludf.DUMMYFUNCTION("""COMPUTED_VALUE"""),1174.71)</f>
        <v>1174.71</v>
      </c>
      <c r="G80" s="2">
        <f>IFERROR(__xludf.DUMMYFUNCTION("""COMPUTED_VALUE"""),45406.66666666667)</f>
        <v>45406.66667</v>
      </c>
      <c r="H80" s="1">
        <f>IFERROR(__xludf.DUMMYFUNCTION("""COMPUTED_VALUE"""),1154.38)</f>
        <v>1154.38</v>
      </c>
      <c r="J80" s="2">
        <f>IFERROR(__xludf.DUMMYFUNCTION("""COMPUTED_VALUE"""),45406.66666666667)</f>
        <v>45406.66667</v>
      </c>
      <c r="K80" s="1">
        <f>IFERROR(__xludf.DUMMYFUNCTION("""COMPUTED_VALUE"""),1163.77)</f>
        <v>1163.77</v>
      </c>
      <c r="M80" s="2">
        <f>IFERROR(__xludf.DUMMYFUNCTION("""COMPUTED_VALUE"""),45406.66666666667)</f>
        <v>45406.66667</v>
      </c>
      <c r="N80" s="1">
        <f>IFERROR(__xludf.DUMMYFUNCTION("""COMPUTED_VALUE"""),4.70767306E8)</f>
        <v>470767306</v>
      </c>
    </row>
    <row r="81">
      <c r="A81" s="2">
        <f>IFERROR(__xludf.DUMMYFUNCTION("""COMPUTED_VALUE"""),45407.66666666667)</f>
        <v>45407.66667</v>
      </c>
      <c r="B81" s="1">
        <f>IFERROR(__xludf.DUMMYFUNCTION("""COMPUTED_VALUE"""),1157.55)</f>
        <v>1157.55</v>
      </c>
      <c r="D81" s="2">
        <f>IFERROR(__xludf.DUMMYFUNCTION("""COMPUTED_VALUE"""),45407.66666666667)</f>
        <v>45407.66667</v>
      </c>
      <c r="E81" s="1">
        <f>IFERROR(__xludf.DUMMYFUNCTION("""COMPUTED_VALUE"""),1168.9)</f>
        <v>1168.9</v>
      </c>
      <c r="G81" s="2">
        <f>IFERROR(__xludf.DUMMYFUNCTION("""COMPUTED_VALUE"""),45407.66666666667)</f>
        <v>45407.66667</v>
      </c>
      <c r="H81" s="1">
        <f>IFERROR(__xludf.DUMMYFUNCTION("""COMPUTED_VALUE"""),1148.9)</f>
        <v>1148.9</v>
      </c>
      <c r="J81" s="2">
        <f>IFERROR(__xludf.DUMMYFUNCTION("""COMPUTED_VALUE"""),45407.66666666667)</f>
        <v>45407.66667</v>
      </c>
      <c r="K81" s="1">
        <f>IFERROR(__xludf.DUMMYFUNCTION("""COMPUTED_VALUE"""),1166.12)</f>
        <v>1166.12</v>
      </c>
      <c r="M81" s="2">
        <f>IFERROR(__xludf.DUMMYFUNCTION("""COMPUTED_VALUE"""),45407.66666666667)</f>
        <v>45407.66667</v>
      </c>
      <c r="N81" s="1">
        <f>IFERROR(__xludf.DUMMYFUNCTION("""COMPUTED_VALUE"""),4.33432495E8)</f>
        <v>433432495</v>
      </c>
    </row>
    <row r="82">
      <c r="A82" s="2">
        <f>IFERROR(__xludf.DUMMYFUNCTION("""COMPUTED_VALUE"""),45408.66666666667)</f>
        <v>45408.66667</v>
      </c>
      <c r="B82" s="1">
        <f>IFERROR(__xludf.DUMMYFUNCTION("""COMPUTED_VALUE"""),1164.63)</f>
        <v>1164.63</v>
      </c>
      <c r="D82" s="2">
        <f>IFERROR(__xludf.DUMMYFUNCTION("""COMPUTED_VALUE"""),45408.66666666667)</f>
        <v>45408.66667</v>
      </c>
      <c r="E82" s="1">
        <f>IFERROR(__xludf.DUMMYFUNCTION("""COMPUTED_VALUE"""),1172.99)</f>
        <v>1172.99</v>
      </c>
      <c r="G82" s="2">
        <f>IFERROR(__xludf.DUMMYFUNCTION("""COMPUTED_VALUE"""),45408.66666666667)</f>
        <v>45408.66667</v>
      </c>
      <c r="H82" s="1">
        <f>IFERROR(__xludf.DUMMYFUNCTION("""COMPUTED_VALUE"""),1164.03)</f>
        <v>1164.03</v>
      </c>
      <c r="J82" s="2">
        <f>IFERROR(__xludf.DUMMYFUNCTION("""COMPUTED_VALUE"""),45408.66666666667)</f>
        <v>45408.66667</v>
      </c>
      <c r="K82" s="1">
        <f>IFERROR(__xludf.DUMMYFUNCTION("""COMPUTED_VALUE"""),1169.68)</f>
        <v>1169.68</v>
      </c>
      <c r="M82" s="2">
        <f>IFERROR(__xludf.DUMMYFUNCTION("""COMPUTED_VALUE"""),45408.66666666667)</f>
        <v>45408.66667</v>
      </c>
      <c r="N82" s="1">
        <f>IFERROR(__xludf.DUMMYFUNCTION("""COMPUTED_VALUE"""),3.80621841E8)</f>
        <v>380621841</v>
      </c>
    </row>
    <row r="83">
      <c r="A83" s="2">
        <f>IFERROR(__xludf.DUMMYFUNCTION("""COMPUTED_VALUE"""),45411.66666666667)</f>
        <v>45411.66667</v>
      </c>
      <c r="B83" s="1">
        <f>IFERROR(__xludf.DUMMYFUNCTION("""COMPUTED_VALUE"""),1171.71)</f>
        <v>1171.71</v>
      </c>
      <c r="D83" s="2">
        <f>IFERROR(__xludf.DUMMYFUNCTION("""COMPUTED_VALUE"""),45411.66666666667)</f>
        <v>45411.66667</v>
      </c>
      <c r="E83" s="1">
        <f>IFERROR(__xludf.DUMMYFUNCTION("""COMPUTED_VALUE"""),1178.73)</f>
        <v>1178.73</v>
      </c>
      <c r="G83" s="2">
        <f>IFERROR(__xludf.DUMMYFUNCTION("""COMPUTED_VALUE"""),45411.66666666667)</f>
        <v>45411.66667</v>
      </c>
      <c r="H83" s="1">
        <f>IFERROR(__xludf.DUMMYFUNCTION("""COMPUTED_VALUE"""),1171.71)</f>
        <v>1171.71</v>
      </c>
      <c r="J83" s="2">
        <f>IFERROR(__xludf.DUMMYFUNCTION("""COMPUTED_VALUE"""),45411.66666666667)</f>
        <v>45411.66667</v>
      </c>
      <c r="K83" s="1">
        <f>IFERROR(__xludf.DUMMYFUNCTION("""COMPUTED_VALUE"""),1177.88)</f>
        <v>1177.88</v>
      </c>
      <c r="M83" s="2">
        <f>IFERROR(__xludf.DUMMYFUNCTION("""COMPUTED_VALUE"""),45411.66666666667)</f>
        <v>45411.66667</v>
      </c>
      <c r="N83" s="1">
        <f>IFERROR(__xludf.DUMMYFUNCTION("""COMPUTED_VALUE"""),3.98384141E8)</f>
        <v>398384141</v>
      </c>
    </row>
    <row r="84">
      <c r="A84" s="2">
        <f>IFERROR(__xludf.DUMMYFUNCTION("""COMPUTED_VALUE"""),45412.66666666667)</f>
        <v>45412.66667</v>
      </c>
      <c r="B84" s="1">
        <f>IFERROR(__xludf.DUMMYFUNCTION("""COMPUTED_VALUE"""),1175.69)</f>
        <v>1175.69</v>
      </c>
      <c r="D84" s="2">
        <f>IFERROR(__xludf.DUMMYFUNCTION("""COMPUTED_VALUE"""),45412.66666666667)</f>
        <v>45412.66667</v>
      </c>
      <c r="E84" s="1">
        <f>IFERROR(__xludf.DUMMYFUNCTION("""COMPUTED_VALUE"""),1178.01)</f>
        <v>1178.01</v>
      </c>
      <c r="G84" s="2">
        <f>IFERROR(__xludf.DUMMYFUNCTION("""COMPUTED_VALUE"""),45412.66666666667)</f>
        <v>45412.66667</v>
      </c>
      <c r="H84" s="1">
        <f>IFERROR(__xludf.DUMMYFUNCTION("""COMPUTED_VALUE"""),1159.67)</f>
        <v>1159.67</v>
      </c>
      <c r="J84" s="2">
        <f>IFERROR(__xludf.DUMMYFUNCTION("""COMPUTED_VALUE"""),45412.66666666667)</f>
        <v>45412.66667</v>
      </c>
      <c r="K84" s="1">
        <f>IFERROR(__xludf.DUMMYFUNCTION("""COMPUTED_VALUE"""),1159.79)</f>
        <v>1159.79</v>
      </c>
      <c r="M84" s="2">
        <f>IFERROR(__xludf.DUMMYFUNCTION("""COMPUTED_VALUE"""),45412.66666666667)</f>
        <v>45412.66667</v>
      </c>
      <c r="N84" s="1">
        <f>IFERROR(__xludf.DUMMYFUNCTION("""COMPUTED_VALUE"""),5.13030348E8)</f>
        <v>513030348</v>
      </c>
    </row>
    <row r="85">
      <c r="A85" s="2">
        <f>IFERROR(__xludf.DUMMYFUNCTION("""COMPUTED_VALUE"""),45413.66666666667)</f>
        <v>45413.66667</v>
      </c>
      <c r="B85" s="1">
        <f>IFERROR(__xludf.DUMMYFUNCTION("""COMPUTED_VALUE"""),1159.89)</f>
        <v>1159.89</v>
      </c>
      <c r="D85" s="2">
        <f>IFERROR(__xludf.DUMMYFUNCTION("""COMPUTED_VALUE"""),45413.66666666667)</f>
        <v>45413.66667</v>
      </c>
      <c r="E85" s="1">
        <f>IFERROR(__xludf.DUMMYFUNCTION("""COMPUTED_VALUE"""),1170.08)</f>
        <v>1170.08</v>
      </c>
      <c r="G85" s="2">
        <f>IFERROR(__xludf.DUMMYFUNCTION("""COMPUTED_VALUE"""),45413.66666666667)</f>
        <v>45413.66667</v>
      </c>
      <c r="H85" s="1">
        <f>IFERROR(__xludf.DUMMYFUNCTION("""COMPUTED_VALUE"""),1152.37)</f>
        <v>1152.37</v>
      </c>
      <c r="J85" s="2">
        <f>IFERROR(__xludf.DUMMYFUNCTION("""COMPUTED_VALUE"""),45413.66666666667)</f>
        <v>45413.66667</v>
      </c>
      <c r="K85" s="1">
        <f>IFERROR(__xludf.DUMMYFUNCTION("""COMPUTED_VALUE"""),1153.98)</f>
        <v>1153.98</v>
      </c>
      <c r="M85" s="2">
        <f>IFERROR(__xludf.DUMMYFUNCTION("""COMPUTED_VALUE"""),45413.66666666667)</f>
        <v>45413.66667</v>
      </c>
      <c r="N85" s="1">
        <f>IFERROR(__xludf.DUMMYFUNCTION("""COMPUTED_VALUE"""),5.28085357E8)</f>
        <v>528085357</v>
      </c>
    </row>
    <row r="86">
      <c r="A86" s="2">
        <f>IFERROR(__xludf.DUMMYFUNCTION("""COMPUTED_VALUE"""),45414.66666666667)</f>
        <v>45414.66667</v>
      </c>
      <c r="B86" s="1">
        <f>IFERROR(__xludf.DUMMYFUNCTION("""COMPUTED_VALUE"""),1158.54)</f>
        <v>1158.54</v>
      </c>
      <c r="D86" s="2">
        <f>IFERROR(__xludf.DUMMYFUNCTION("""COMPUTED_VALUE"""),45414.66666666667)</f>
        <v>45414.66667</v>
      </c>
      <c r="E86" s="1">
        <f>IFERROR(__xludf.DUMMYFUNCTION("""COMPUTED_VALUE"""),1164.81)</f>
        <v>1164.81</v>
      </c>
      <c r="G86" s="2">
        <f>IFERROR(__xludf.DUMMYFUNCTION("""COMPUTED_VALUE"""),45414.66666666667)</f>
        <v>45414.66667</v>
      </c>
      <c r="H86" s="1">
        <f>IFERROR(__xludf.DUMMYFUNCTION("""COMPUTED_VALUE"""),1148.39)</f>
        <v>1148.39</v>
      </c>
      <c r="J86" s="2">
        <f>IFERROR(__xludf.DUMMYFUNCTION("""COMPUTED_VALUE"""),45414.66666666667)</f>
        <v>45414.66667</v>
      </c>
      <c r="K86" s="1">
        <f>IFERROR(__xludf.DUMMYFUNCTION("""COMPUTED_VALUE"""),1162.87)</f>
        <v>1162.87</v>
      </c>
      <c r="M86" s="2">
        <f>IFERROR(__xludf.DUMMYFUNCTION("""COMPUTED_VALUE"""),45414.66666666667)</f>
        <v>45414.66667</v>
      </c>
      <c r="N86" s="1">
        <f>IFERROR(__xludf.DUMMYFUNCTION("""COMPUTED_VALUE"""),4.88394822E8)</f>
        <v>488394822</v>
      </c>
    </row>
    <row r="87">
      <c r="A87" s="2">
        <f>IFERROR(__xludf.DUMMYFUNCTION("""COMPUTED_VALUE"""),45415.66666666667)</f>
        <v>45415.66667</v>
      </c>
      <c r="B87" s="1">
        <f>IFERROR(__xludf.DUMMYFUNCTION("""COMPUTED_VALUE"""),1172.92)</f>
        <v>1172.92</v>
      </c>
      <c r="D87" s="2">
        <f>IFERROR(__xludf.DUMMYFUNCTION("""COMPUTED_VALUE"""),45415.66666666667)</f>
        <v>45415.66667</v>
      </c>
      <c r="E87" s="1">
        <f>IFERROR(__xludf.DUMMYFUNCTION("""COMPUTED_VALUE"""),1176.36)</f>
        <v>1176.36</v>
      </c>
      <c r="G87" s="2">
        <f>IFERROR(__xludf.DUMMYFUNCTION("""COMPUTED_VALUE"""),45415.66666666667)</f>
        <v>45415.66667</v>
      </c>
      <c r="H87" s="1">
        <f>IFERROR(__xludf.DUMMYFUNCTION("""COMPUTED_VALUE"""),1166.73)</f>
        <v>1166.73</v>
      </c>
      <c r="J87" s="2">
        <f>IFERROR(__xludf.DUMMYFUNCTION("""COMPUTED_VALUE"""),45415.66666666667)</f>
        <v>45415.66667</v>
      </c>
      <c r="K87" s="1">
        <f>IFERROR(__xludf.DUMMYFUNCTION("""COMPUTED_VALUE"""),1171.68)</f>
        <v>1171.68</v>
      </c>
      <c r="M87" s="2">
        <f>IFERROR(__xludf.DUMMYFUNCTION("""COMPUTED_VALUE"""),45415.66666666667)</f>
        <v>45415.66667</v>
      </c>
      <c r="N87" s="1">
        <f>IFERROR(__xludf.DUMMYFUNCTION("""COMPUTED_VALUE"""),4.74060632E8)</f>
        <v>474060632</v>
      </c>
    </row>
    <row r="88">
      <c r="A88" s="2">
        <f>IFERROR(__xludf.DUMMYFUNCTION("""COMPUTED_VALUE"""),45418.66666666667)</f>
        <v>45418.66667</v>
      </c>
      <c r="B88" s="1">
        <f>IFERROR(__xludf.DUMMYFUNCTION("""COMPUTED_VALUE"""),1174.99)</f>
        <v>1174.99</v>
      </c>
      <c r="D88" s="2">
        <f>IFERROR(__xludf.DUMMYFUNCTION("""COMPUTED_VALUE"""),45418.66666666667)</f>
        <v>45418.66667</v>
      </c>
      <c r="E88" s="1">
        <f>IFERROR(__xludf.DUMMYFUNCTION("""COMPUTED_VALUE"""),1183.69)</f>
        <v>1183.69</v>
      </c>
      <c r="G88" s="2">
        <f>IFERROR(__xludf.DUMMYFUNCTION("""COMPUTED_VALUE"""),45418.66666666667)</f>
        <v>45418.66667</v>
      </c>
      <c r="H88" s="1">
        <f>IFERROR(__xludf.DUMMYFUNCTION("""COMPUTED_VALUE"""),1174.99)</f>
        <v>1174.99</v>
      </c>
      <c r="J88" s="2">
        <f>IFERROR(__xludf.DUMMYFUNCTION("""COMPUTED_VALUE"""),45418.66666666667)</f>
        <v>45418.66667</v>
      </c>
      <c r="K88" s="1">
        <f>IFERROR(__xludf.DUMMYFUNCTION("""COMPUTED_VALUE"""),1183.39)</f>
        <v>1183.39</v>
      </c>
      <c r="M88" s="2">
        <f>IFERROR(__xludf.DUMMYFUNCTION("""COMPUTED_VALUE"""),45418.66666666667)</f>
        <v>45418.66667</v>
      </c>
      <c r="N88" s="1">
        <f>IFERROR(__xludf.DUMMYFUNCTION("""COMPUTED_VALUE"""),4.04586151E8)</f>
        <v>404586151</v>
      </c>
    </row>
    <row r="89">
      <c r="A89" s="2">
        <f>IFERROR(__xludf.DUMMYFUNCTION("""COMPUTED_VALUE"""),45419.66666666667)</f>
        <v>45419.66667</v>
      </c>
      <c r="B89" s="1">
        <f>IFERROR(__xludf.DUMMYFUNCTION("""COMPUTED_VALUE"""),1184.05)</f>
        <v>1184.05</v>
      </c>
      <c r="D89" s="2">
        <f>IFERROR(__xludf.DUMMYFUNCTION("""COMPUTED_VALUE"""),45419.66666666667)</f>
        <v>45419.66667</v>
      </c>
      <c r="E89" s="1">
        <f>IFERROR(__xludf.DUMMYFUNCTION("""COMPUTED_VALUE"""),1191.75)</f>
        <v>1191.75</v>
      </c>
      <c r="G89" s="2">
        <f>IFERROR(__xludf.DUMMYFUNCTION("""COMPUTED_VALUE"""),45419.66666666667)</f>
        <v>45419.66667</v>
      </c>
      <c r="H89" s="1">
        <f>IFERROR(__xludf.DUMMYFUNCTION("""COMPUTED_VALUE"""),1184.05)</f>
        <v>1184.05</v>
      </c>
      <c r="J89" s="2">
        <f>IFERROR(__xludf.DUMMYFUNCTION("""COMPUTED_VALUE"""),45419.66666666667)</f>
        <v>45419.66667</v>
      </c>
      <c r="K89" s="1">
        <f>IFERROR(__xludf.DUMMYFUNCTION("""COMPUTED_VALUE"""),1187.97)</f>
        <v>1187.97</v>
      </c>
      <c r="M89" s="2">
        <f>IFERROR(__xludf.DUMMYFUNCTION("""COMPUTED_VALUE"""),45419.66666666667)</f>
        <v>45419.66667</v>
      </c>
      <c r="N89" s="1">
        <f>IFERROR(__xludf.DUMMYFUNCTION("""COMPUTED_VALUE"""),4.4209167E8)</f>
        <v>442091670</v>
      </c>
    </row>
    <row r="90">
      <c r="A90" s="2">
        <f>IFERROR(__xludf.DUMMYFUNCTION("""COMPUTED_VALUE"""),45420.66666666667)</f>
        <v>45420.66667</v>
      </c>
      <c r="B90" s="1">
        <f>IFERROR(__xludf.DUMMYFUNCTION("""COMPUTED_VALUE"""),1186.79)</f>
        <v>1186.79</v>
      </c>
      <c r="D90" s="2">
        <f>IFERROR(__xludf.DUMMYFUNCTION("""COMPUTED_VALUE"""),45420.66666666667)</f>
        <v>45420.66667</v>
      </c>
      <c r="E90" s="1">
        <f>IFERROR(__xludf.DUMMYFUNCTION("""COMPUTED_VALUE"""),1191.29)</f>
        <v>1191.29</v>
      </c>
      <c r="G90" s="2">
        <f>IFERROR(__xludf.DUMMYFUNCTION("""COMPUTED_VALUE"""),45420.66666666667)</f>
        <v>45420.66667</v>
      </c>
      <c r="H90" s="1">
        <f>IFERROR(__xludf.DUMMYFUNCTION("""COMPUTED_VALUE"""),1184.1)</f>
        <v>1184.1</v>
      </c>
      <c r="J90" s="2">
        <f>IFERROR(__xludf.DUMMYFUNCTION("""COMPUTED_VALUE"""),45420.66666666667)</f>
        <v>45420.66667</v>
      </c>
      <c r="K90" s="1">
        <f>IFERROR(__xludf.DUMMYFUNCTION("""COMPUTED_VALUE"""),1190.3)</f>
        <v>1190.3</v>
      </c>
      <c r="M90" s="2">
        <f>IFERROR(__xludf.DUMMYFUNCTION("""COMPUTED_VALUE"""),45420.66666666667)</f>
        <v>45420.66667</v>
      </c>
      <c r="N90" s="1">
        <f>IFERROR(__xludf.DUMMYFUNCTION("""COMPUTED_VALUE"""),4.55182037E8)</f>
        <v>455182037</v>
      </c>
    </row>
    <row r="91">
      <c r="A91" s="2">
        <f>IFERROR(__xludf.DUMMYFUNCTION("""COMPUTED_VALUE"""),45421.66666666667)</f>
        <v>45421.66667</v>
      </c>
      <c r="B91" s="1">
        <f>IFERROR(__xludf.DUMMYFUNCTION("""COMPUTED_VALUE"""),1190.1)</f>
        <v>1190.1</v>
      </c>
      <c r="D91" s="2">
        <f>IFERROR(__xludf.DUMMYFUNCTION("""COMPUTED_VALUE"""),45421.66666666667)</f>
        <v>45421.66667</v>
      </c>
      <c r="E91" s="1">
        <f>IFERROR(__xludf.DUMMYFUNCTION("""COMPUTED_VALUE"""),1199.43)</f>
        <v>1199.43</v>
      </c>
      <c r="G91" s="2">
        <f>IFERROR(__xludf.DUMMYFUNCTION("""COMPUTED_VALUE"""),45421.66666666667)</f>
        <v>45421.66667</v>
      </c>
      <c r="H91" s="1">
        <f>IFERROR(__xludf.DUMMYFUNCTION("""COMPUTED_VALUE"""),1189.54)</f>
        <v>1189.54</v>
      </c>
      <c r="J91" s="2">
        <f>IFERROR(__xludf.DUMMYFUNCTION("""COMPUTED_VALUE"""),45421.66666666667)</f>
        <v>45421.66667</v>
      </c>
      <c r="K91" s="1">
        <f>IFERROR(__xludf.DUMMYFUNCTION("""COMPUTED_VALUE"""),1199.17)</f>
        <v>1199.17</v>
      </c>
      <c r="M91" s="2">
        <f>IFERROR(__xludf.DUMMYFUNCTION("""COMPUTED_VALUE"""),45421.66666666667)</f>
        <v>45421.66667</v>
      </c>
      <c r="N91" s="1">
        <f>IFERROR(__xludf.DUMMYFUNCTION("""COMPUTED_VALUE"""),4.41620306E8)</f>
        <v>441620306</v>
      </c>
    </row>
    <row r="92">
      <c r="A92" s="2">
        <f>IFERROR(__xludf.DUMMYFUNCTION("""COMPUTED_VALUE"""),45422.66666666667)</f>
        <v>45422.66667</v>
      </c>
      <c r="B92" s="1">
        <f>IFERROR(__xludf.DUMMYFUNCTION("""COMPUTED_VALUE"""),1201.28)</f>
        <v>1201.28</v>
      </c>
      <c r="D92" s="2">
        <f>IFERROR(__xludf.DUMMYFUNCTION("""COMPUTED_VALUE"""),45422.66666666667)</f>
        <v>45422.66667</v>
      </c>
      <c r="E92" s="1">
        <f>IFERROR(__xludf.DUMMYFUNCTION("""COMPUTED_VALUE"""),1205.2)</f>
        <v>1205.2</v>
      </c>
      <c r="G92" s="2">
        <f>IFERROR(__xludf.DUMMYFUNCTION("""COMPUTED_VALUE"""),45422.66666666667)</f>
        <v>45422.66667</v>
      </c>
      <c r="H92" s="1">
        <f>IFERROR(__xludf.DUMMYFUNCTION("""COMPUTED_VALUE"""),1198.19)</f>
        <v>1198.19</v>
      </c>
      <c r="J92" s="2">
        <f>IFERROR(__xludf.DUMMYFUNCTION("""COMPUTED_VALUE"""),45422.66666666667)</f>
        <v>45422.66667</v>
      </c>
      <c r="K92" s="1">
        <f>IFERROR(__xludf.DUMMYFUNCTION("""COMPUTED_VALUE"""),1199.55)</f>
        <v>1199.55</v>
      </c>
      <c r="M92" s="2">
        <f>IFERROR(__xludf.DUMMYFUNCTION("""COMPUTED_VALUE"""),45422.66666666667)</f>
        <v>45422.66667</v>
      </c>
      <c r="N92" s="1">
        <f>IFERROR(__xludf.DUMMYFUNCTION("""COMPUTED_VALUE"""),3.63760297E8)</f>
        <v>363760297</v>
      </c>
    </row>
    <row r="93">
      <c r="A93" s="2">
        <f>IFERROR(__xludf.DUMMYFUNCTION("""COMPUTED_VALUE"""),45425.66666666667)</f>
        <v>45425.66667</v>
      </c>
      <c r="B93" s="1">
        <f>IFERROR(__xludf.DUMMYFUNCTION("""COMPUTED_VALUE"""),1201.42)</f>
        <v>1201.42</v>
      </c>
      <c r="D93" s="2">
        <f>IFERROR(__xludf.DUMMYFUNCTION("""COMPUTED_VALUE"""),45425.66666666667)</f>
        <v>45425.66667</v>
      </c>
      <c r="E93" s="1">
        <f>IFERROR(__xludf.DUMMYFUNCTION("""COMPUTED_VALUE"""),1204.95)</f>
        <v>1204.95</v>
      </c>
      <c r="G93" s="2">
        <f>IFERROR(__xludf.DUMMYFUNCTION("""COMPUTED_VALUE"""),45425.66666666667)</f>
        <v>45425.66667</v>
      </c>
      <c r="H93" s="1">
        <f>IFERROR(__xludf.DUMMYFUNCTION("""COMPUTED_VALUE"""),1194.57)</f>
        <v>1194.57</v>
      </c>
      <c r="J93" s="2">
        <f>IFERROR(__xludf.DUMMYFUNCTION("""COMPUTED_VALUE"""),45425.66666666667)</f>
        <v>45425.66667</v>
      </c>
      <c r="K93" s="1">
        <f>IFERROR(__xludf.DUMMYFUNCTION("""COMPUTED_VALUE"""),1194.96)</f>
        <v>1194.96</v>
      </c>
      <c r="M93" s="2">
        <f>IFERROR(__xludf.DUMMYFUNCTION("""COMPUTED_VALUE"""),45425.66666666667)</f>
        <v>45425.66667</v>
      </c>
      <c r="N93" s="1">
        <f>IFERROR(__xludf.DUMMYFUNCTION("""COMPUTED_VALUE"""),3.84778637E8)</f>
        <v>384778637</v>
      </c>
    </row>
    <row r="94">
      <c r="A94" s="2">
        <f>IFERROR(__xludf.DUMMYFUNCTION("""COMPUTED_VALUE"""),45426.66666666667)</f>
        <v>45426.66667</v>
      </c>
      <c r="B94" s="1">
        <f>IFERROR(__xludf.DUMMYFUNCTION("""COMPUTED_VALUE"""),1196.82)</f>
        <v>1196.82</v>
      </c>
      <c r="D94" s="2">
        <f>IFERROR(__xludf.DUMMYFUNCTION("""COMPUTED_VALUE"""),45426.66666666667)</f>
        <v>45426.66667</v>
      </c>
      <c r="E94" s="1">
        <f>IFERROR(__xludf.DUMMYFUNCTION("""COMPUTED_VALUE"""),1201.14)</f>
        <v>1201.14</v>
      </c>
      <c r="G94" s="2">
        <f>IFERROR(__xludf.DUMMYFUNCTION("""COMPUTED_VALUE"""),45426.66666666667)</f>
        <v>45426.66667</v>
      </c>
      <c r="H94" s="1">
        <f>IFERROR(__xludf.DUMMYFUNCTION("""COMPUTED_VALUE"""),1194.18)</f>
        <v>1194.18</v>
      </c>
      <c r="J94" s="2">
        <f>IFERROR(__xludf.DUMMYFUNCTION("""COMPUTED_VALUE"""),45426.66666666667)</f>
        <v>45426.66667</v>
      </c>
      <c r="K94" s="1">
        <f>IFERROR(__xludf.DUMMYFUNCTION("""COMPUTED_VALUE"""),1197.5)</f>
        <v>1197.5</v>
      </c>
      <c r="M94" s="2">
        <f>IFERROR(__xludf.DUMMYFUNCTION("""COMPUTED_VALUE"""),45426.66666666667)</f>
        <v>45426.66667</v>
      </c>
      <c r="N94" s="1">
        <f>IFERROR(__xludf.DUMMYFUNCTION("""COMPUTED_VALUE"""),5.56899482E8)</f>
        <v>556899482</v>
      </c>
    </row>
    <row r="95">
      <c r="A95" s="2">
        <f>IFERROR(__xludf.DUMMYFUNCTION("""COMPUTED_VALUE"""),45427.66666666667)</f>
        <v>45427.66667</v>
      </c>
      <c r="B95" s="1">
        <f>IFERROR(__xludf.DUMMYFUNCTION("""COMPUTED_VALUE"""),1202.13)</f>
        <v>1202.13</v>
      </c>
      <c r="D95" s="2">
        <f>IFERROR(__xludf.DUMMYFUNCTION("""COMPUTED_VALUE"""),45427.66666666667)</f>
        <v>45427.66667</v>
      </c>
      <c r="E95" s="1">
        <f>IFERROR(__xludf.DUMMYFUNCTION("""COMPUTED_VALUE"""),1206.65)</f>
        <v>1206.65</v>
      </c>
      <c r="G95" s="2">
        <f>IFERROR(__xludf.DUMMYFUNCTION("""COMPUTED_VALUE"""),45427.66666666667)</f>
        <v>45427.66667</v>
      </c>
      <c r="H95" s="1">
        <f>IFERROR(__xludf.DUMMYFUNCTION("""COMPUTED_VALUE"""),1202.13)</f>
        <v>1202.13</v>
      </c>
      <c r="J95" s="2">
        <f>IFERROR(__xludf.DUMMYFUNCTION("""COMPUTED_VALUE"""),45427.66666666667)</f>
        <v>45427.66667</v>
      </c>
      <c r="K95" s="1">
        <f>IFERROR(__xludf.DUMMYFUNCTION("""COMPUTED_VALUE"""),1205.86)</f>
        <v>1205.86</v>
      </c>
      <c r="M95" s="2">
        <f>IFERROR(__xludf.DUMMYFUNCTION("""COMPUTED_VALUE"""),45427.66666666667)</f>
        <v>45427.66667</v>
      </c>
      <c r="N95" s="1">
        <f>IFERROR(__xludf.DUMMYFUNCTION("""COMPUTED_VALUE"""),4.29816803E8)</f>
        <v>429816803</v>
      </c>
    </row>
    <row r="96">
      <c r="A96" s="2">
        <f>IFERROR(__xludf.DUMMYFUNCTION("""COMPUTED_VALUE"""),45428.66666666667)</f>
        <v>45428.66667</v>
      </c>
      <c r="B96" s="1">
        <f>IFERROR(__xludf.DUMMYFUNCTION("""COMPUTED_VALUE"""),1204.21)</f>
        <v>1204.21</v>
      </c>
      <c r="D96" s="2">
        <f>IFERROR(__xludf.DUMMYFUNCTION("""COMPUTED_VALUE"""),45428.66666666667)</f>
        <v>45428.66667</v>
      </c>
      <c r="E96" s="1">
        <f>IFERROR(__xludf.DUMMYFUNCTION("""COMPUTED_VALUE"""),1204.9)</f>
        <v>1204.9</v>
      </c>
      <c r="G96" s="2">
        <f>IFERROR(__xludf.DUMMYFUNCTION("""COMPUTED_VALUE"""),45428.66666666667)</f>
        <v>45428.66667</v>
      </c>
      <c r="H96" s="1">
        <f>IFERROR(__xludf.DUMMYFUNCTION("""COMPUTED_VALUE"""),1196.45)</f>
        <v>1196.45</v>
      </c>
      <c r="J96" s="2">
        <f>IFERROR(__xludf.DUMMYFUNCTION("""COMPUTED_VALUE"""),45428.66666666667)</f>
        <v>45428.66667</v>
      </c>
      <c r="K96" s="1">
        <f>IFERROR(__xludf.DUMMYFUNCTION("""COMPUTED_VALUE"""),1196.54)</f>
        <v>1196.54</v>
      </c>
      <c r="M96" s="2">
        <f>IFERROR(__xludf.DUMMYFUNCTION("""COMPUTED_VALUE"""),45428.66666666667)</f>
        <v>45428.66667</v>
      </c>
      <c r="N96" s="1">
        <f>IFERROR(__xludf.DUMMYFUNCTION("""COMPUTED_VALUE"""),3.90758364E8)</f>
        <v>390758364</v>
      </c>
    </row>
    <row r="97">
      <c r="A97" s="2">
        <f>IFERROR(__xludf.DUMMYFUNCTION("""COMPUTED_VALUE"""),45429.66666666667)</f>
        <v>45429.66667</v>
      </c>
      <c r="B97" s="1">
        <f>IFERROR(__xludf.DUMMYFUNCTION("""COMPUTED_VALUE"""),1198.4)</f>
        <v>1198.4</v>
      </c>
      <c r="D97" s="2">
        <f>IFERROR(__xludf.DUMMYFUNCTION("""COMPUTED_VALUE"""),45429.66666666667)</f>
        <v>45429.66667</v>
      </c>
      <c r="E97" s="1">
        <f>IFERROR(__xludf.DUMMYFUNCTION("""COMPUTED_VALUE"""),1199.7)</f>
        <v>1199.7</v>
      </c>
      <c r="G97" s="2">
        <f>IFERROR(__xludf.DUMMYFUNCTION("""COMPUTED_VALUE"""),45429.66666666667)</f>
        <v>45429.66667</v>
      </c>
      <c r="H97" s="1">
        <f>IFERROR(__xludf.DUMMYFUNCTION("""COMPUTED_VALUE"""),1192.46)</f>
        <v>1192.46</v>
      </c>
      <c r="J97" s="2">
        <f>IFERROR(__xludf.DUMMYFUNCTION("""COMPUTED_VALUE"""),45429.66666666667)</f>
        <v>45429.66667</v>
      </c>
      <c r="K97" s="1">
        <f>IFERROR(__xludf.DUMMYFUNCTION("""COMPUTED_VALUE"""),1197.3)</f>
        <v>1197.3</v>
      </c>
      <c r="M97" s="2">
        <f>IFERROR(__xludf.DUMMYFUNCTION("""COMPUTED_VALUE"""),45429.66666666667)</f>
        <v>45429.66667</v>
      </c>
      <c r="N97" s="1">
        <f>IFERROR(__xludf.DUMMYFUNCTION("""COMPUTED_VALUE"""),3.57168657E8)</f>
        <v>357168657</v>
      </c>
    </row>
    <row r="98">
      <c r="A98" s="2">
        <f>IFERROR(__xludf.DUMMYFUNCTION("""COMPUTED_VALUE"""),45432.66666666667)</f>
        <v>45432.66667</v>
      </c>
      <c r="B98" s="1">
        <f>IFERROR(__xludf.DUMMYFUNCTION("""COMPUTED_VALUE"""),1197.53)</f>
        <v>1197.53</v>
      </c>
      <c r="D98" s="2">
        <f>IFERROR(__xludf.DUMMYFUNCTION("""COMPUTED_VALUE"""),45432.66666666667)</f>
        <v>45432.66667</v>
      </c>
      <c r="E98" s="1">
        <f>IFERROR(__xludf.DUMMYFUNCTION("""COMPUTED_VALUE"""),1204.73)</f>
        <v>1204.73</v>
      </c>
      <c r="G98" s="2">
        <f>IFERROR(__xludf.DUMMYFUNCTION("""COMPUTED_VALUE"""),45432.66666666667)</f>
        <v>45432.66667</v>
      </c>
      <c r="H98" s="1">
        <f>IFERROR(__xludf.DUMMYFUNCTION("""COMPUTED_VALUE"""),1196.69)</f>
        <v>1196.69</v>
      </c>
      <c r="J98" s="2">
        <f>IFERROR(__xludf.DUMMYFUNCTION("""COMPUTED_VALUE"""),45432.66666666667)</f>
        <v>45432.66667</v>
      </c>
      <c r="K98" s="1">
        <f>IFERROR(__xludf.DUMMYFUNCTION("""COMPUTED_VALUE"""),1200.66)</f>
        <v>1200.66</v>
      </c>
      <c r="M98" s="2">
        <f>IFERROR(__xludf.DUMMYFUNCTION("""COMPUTED_VALUE"""),45432.66666666667)</f>
        <v>45432.66667</v>
      </c>
      <c r="N98" s="1">
        <f>IFERROR(__xludf.DUMMYFUNCTION("""COMPUTED_VALUE"""),3.29947823E8)</f>
        <v>329947823</v>
      </c>
    </row>
    <row r="99">
      <c r="A99" s="2">
        <f>IFERROR(__xludf.DUMMYFUNCTION("""COMPUTED_VALUE"""),45433.66666666667)</f>
        <v>45433.66667</v>
      </c>
      <c r="B99" s="1">
        <f>IFERROR(__xludf.DUMMYFUNCTION("""COMPUTED_VALUE"""),1199.62)</f>
        <v>1199.62</v>
      </c>
      <c r="D99" s="2">
        <f>IFERROR(__xludf.DUMMYFUNCTION("""COMPUTED_VALUE"""),45433.66666666667)</f>
        <v>45433.66667</v>
      </c>
      <c r="E99" s="1">
        <f>IFERROR(__xludf.DUMMYFUNCTION("""COMPUTED_VALUE"""),1199.62)</f>
        <v>1199.62</v>
      </c>
      <c r="G99" s="2">
        <f>IFERROR(__xludf.DUMMYFUNCTION("""COMPUTED_VALUE"""),45433.66666666667)</f>
        <v>45433.66667</v>
      </c>
      <c r="H99" s="1">
        <f>IFERROR(__xludf.DUMMYFUNCTION("""COMPUTED_VALUE"""),1194.0)</f>
        <v>1194</v>
      </c>
      <c r="J99" s="2">
        <f>IFERROR(__xludf.DUMMYFUNCTION("""COMPUTED_VALUE"""),45433.66666666667)</f>
        <v>45433.66667</v>
      </c>
      <c r="K99" s="1">
        <f>IFERROR(__xludf.DUMMYFUNCTION("""COMPUTED_VALUE"""),1197.62)</f>
        <v>1197.62</v>
      </c>
      <c r="M99" s="2">
        <f>IFERROR(__xludf.DUMMYFUNCTION("""COMPUTED_VALUE"""),45433.66666666667)</f>
        <v>45433.66667</v>
      </c>
      <c r="N99" s="1">
        <f>IFERROR(__xludf.DUMMYFUNCTION("""COMPUTED_VALUE"""),3.4378249E8)</f>
        <v>343782490</v>
      </c>
    </row>
    <row r="100">
      <c r="A100" s="2">
        <f>IFERROR(__xludf.DUMMYFUNCTION("""COMPUTED_VALUE"""),45434.66666666667)</f>
        <v>45434.66667</v>
      </c>
      <c r="B100" s="1">
        <f>IFERROR(__xludf.DUMMYFUNCTION("""COMPUTED_VALUE"""),1196.22)</f>
        <v>1196.22</v>
      </c>
      <c r="D100" s="2">
        <f>IFERROR(__xludf.DUMMYFUNCTION("""COMPUTED_VALUE"""),45434.66666666667)</f>
        <v>45434.66667</v>
      </c>
      <c r="E100" s="1">
        <f>IFERROR(__xludf.DUMMYFUNCTION("""COMPUTED_VALUE"""),1201.08)</f>
        <v>1201.08</v>
      </c>
      <c r="G100" s="2">
        <f>IFERROR(__xludf.DUMMYFUNCTION("""COMPUTED_VALUE"""),45434.66666666667)</f>
        <v>45434.66667</v>
      </c>
      <c r="H100" s="1">
        <f>IFERROR(__xludf.DUMMYFUNCTION("""COMPUTED_VALUE"""),1191.67)</f>
        <v>1191.67</v>
      </c>
      <c r="J100" s="2">
        <f>IFERROR(__xludf.DUMMYFUNCTION("""COMPUTED_VALUE"""),45434.66666666667)</f>
        <v>45434.66667</v>
      </c>
      <c r="K100" s="1">
        <f>IFERROR(__xludf.DUMMYFUNCTION("""COMPUTED_VALUE"""),1197.3)</f>
        <v>1197.3</v>
      </c>
      <c r="M100" s="2">
        <f>IFERROR(__xludf.DUMMYFUNCTION("""COMPUTED_VALUE"""),45434.66666666667)</f>
        <v>45434.66667</v>
      </c>
      <c r="N100" s="1">
        <f>IFERROR(__xludf.DUMMYFUNCTION("""COMPUTED_VALUE"""),4.24385076E8)</f>
        <v>424385076</v>
      </c>
    </row>
    <row r="101">
      <c r="A101" s="2">
        <f>IFERROR(__xludf.DUMMYFUNCTION("""COMPUTED_VALUE"""),45435.66666666667)</f>
        <v>45435.66667</v>
      </c>
      <c r="B101" s="1">
        <f>IFERROR(__xludf.DUMMYFUNCTION("""COMPUTED_VALUE"""),1198.85)</f>
        <v>1198.85</v>
      </c>
      <c r="D101" s="2">
        <f>IFERROR(__xludf.DUMMYFUNCTION("""COMPUTED_VALUE"""),45435.66666666667)</f>
        <v>45435.66667</v>
      </c>
      <c r="E101" s="1">
        <f>IFERROR(__xludf.DUMMYFUNCTION("""COMPUTED_VALUE"""),1201.08)</f>
        <v>1201.08</v>
      </c>
      <c r="G101" s="2">
        <f>IFERROR(__xludf.DUMMYFUNCTION("""COMPUTED_VALUE"""),45435.66666666667)</f>
        <v>45435.66667</v>
      </c>
      <c r="H101" s="1">
        <f>IFERROR(__xludf.DUMMYFUNCTION("""COMPUTED_VALUE"""),1182.56)</f>
        <v>1182.56</v>
      </c>
      <c r="J101" s="2">
        <f>IFERROR(__xludf.DUMMYFUNCTION("""COMPUTED_VALUE"""),45435.66666666667)</f>
        <v>45435.66667</v>
      </c>
      <c r="K101" s="1">
        <f>IFERROR(__xludf.DUMMYFUNCTION("""COMPUTED_VALUE"""),1184.26)</f>
        <v>1184.26</v>
      </c>
      <c r="M101" s="2">
        <f>IFERROR(__xludf.DUMMYFUNCTION("""COMPUTED_VALUE"""),45435.66666666667)</f>
        <v>45435.66667</v>
      </c>
      <c r="N101" s="1">
        <f>IFERROR(__xludf.DUMMYFUNCTION("""COMPUTED_VALUE"""),3.91877875E8)</f>
        <v>391877875</v>
      </c>
    </row>
    <row r="102">
      <c r="A102" s="2">
        <f>IFERROR(__xludf.DUMMYFUNCTION("""COMPUTED_VALUE"""),45436.66666666667)</f>
        <v>45436.66667</v>
      </c>
      <c r="B102" s="1">
        <f>IFERROR(__xludf.DUMMYFUNCTION("""COMPUTED_VALUE"""),1187.11)</f>
        <v>1187.11</v>
      </c>
      <c r="D102" s="2">
        <f>IFERROR(__xludf.DUMMYFUNCTION("""COMPUTED_VALUE"""),45436.66666666667)</f>
        <v>45436.66667</v>
      </c>
      <c r="E102" s="1">
        <f>IFERROR(__xludf.DUMMYFUNCTION("""COMPUTED_VALUE"""),1193.19)</f>
        <v>1193.19</v>
      </c>
      <c r="G102" s="2">
        <f>IFERROR(__xludf.DUMMYFUNCTION("""COMPUTED_VALUE"""),45436.66666666667)</f>
        <v>45436.66667</v>
      </c>
      <c r="H102" s="1">
        <f>IFERROR(__xludf.DUMMYFUNCTION("""COMPUTED_VALUE"""),1184.92)</f>
        <v>1184.92</v>
      </c>
      <c r="J102" s="2">
        <f>IFERROR(__xludf.DUMMYFUNCTION("""COMPUTED_VALUE"""),45436.66666666667)</f>
        <v>45436.66667</v>
      </c>
      <c r="K102" s="1">
        <f>IFERROR(__xludf.DUMMYFUNCTION("""COMPUTED_VALUE"""),1190.7)</f>
        <v>1190.7</v>
      </c>
      <c r="M102" s="2">
        <f>IFERROR(__xludf.DUMMYFUNCTION("""COMPUTED_VALUE"""),45436.66666666667)</f>
        <v>45436.66667</v>
      </c>
      <c r="N102" s="1">
        <f>IFERROR(__xludf.DUMMYFUNCTION("""COMPUTED_VALUE"""),3.45509244E8)</f>
        <v>345509244</v>
      </c>
    </row>
    <row r="103">
      <c r="A103" s="2">
        <f>IFERROR(__xludf.DUMMYFUNCTION("""COMPUTED_VALUE"""),45440.66666666667)</f>
        <v>45440.66667</v>
      </c>
      <c r="B103" s="1">
        <f>IFERROR(__xludf.DUMMYFUNCTION("""COMPUTED_VALUE"""),1190.85)</f>
        <v>1190.85</v>
      </c>
      <c r="D103" s="2">
        <f>IFERROR(__xludf.DUMMYFUNCTION("""COMPUTED_VALUE"""),45440.66666666667)</f>
        <v>45440.66667</v>
      </c>
      <c r="E103" s="1">
        <f>IFERROR(__xludf.DUMMYFUNCTION("""COMPUTED_VALUE"""),1190.85)</f>
        <v>1190.85</v>
      </c>
      <c r="G103" s="2">
        <f>IFERROR(__xludf.DUMMYFUNCTION("""COMPUTED_VALUE"""),45440.66666666667)</f>
        <v>45440.66667</v>
      </c>
      <c r="H103" s="1">
        <f>IFERROR(__xludf.DUMMYFUNCTION("""COMPUTED_VALUE"""),1172.35)</f>
        <v>1172.35</v>
      </c>
      <c r="J103" s="2">
        <f>IFERROR(__xludf.DUMMYFUNCTION("""COMPUTED_VALUE"""),45440.66666666667)</f>
        <v>45440.66667</v>
      </c>
      <c r="K103" s="1">
        <f>IFERROR(__xludf.DUMMYFUNCTION("""COMPUTED_VALUE"""),1175.76)</f>
        <v>1175.76</v>
      </c>
      <c r="M103" s="2">
        <f>IFERROR(__xludf.DUMMYFUNCTION("""COMPUTED_VALUE"""),45440.66666666667)</f>
        <v>45440.66667</v>
      </c>
      <c r="N103" s="1">
        <f>IFERROR(__xludf.DUMMYFUNCTION("""COMPUTED_VALUE"""),3.94232992E8)</f>
        <v>394232992</v>
      </c>
    </row>
    <row r="104">
      <c r="A104" s="2">
        <f>IFERROR(__xludf.DUMMYFUNCTION("""COMPUTED_VALUE"""),45441.66666666667)</f>
        <v>45441.66667</v>
      </c>
      <c r="B104" s="1">
        <f>IFERROR(__xludf.DUMMYFUNCTION("""COMPUTED_VALUE"""),1170.04)</f>
        <v>1170.04</v>
      </c>
      <c r="D104" s="2">
        <f>IFERROR(__xludf.DUMMYFUNCTION("""COMPUTED_VALUE"""),45441.66666666667)</f>
        <v>45441.66667</v>
      </c>
      <c r="E104" s="1">
        <f>IFERROR(__xludf.DUMMYFUNCTION("""COMPUTED_VALUE"""),1170.04)</f>
        <v>1170.04</v>
      </c>
      <c r="G104" s="2">
        <f>IFERROR(__xludf.DUMMYFUNCTION("""COMPUTED_VALUE"""),45441.66666666667)</f>
        <v>45441.66667</v>
      </c>
      <c r="H104" s="1">
        <f>IFERROR(__xludf.DUMMYFUNCTION("""COMPUTED_VALUE"""),1158.54)</f>
        <v>1158.54</v>
      </c>
      <c r="J104" s="2">
        <f>IFERROR(__xludf.DUMMYFUNCTION("""COMPUTED_VALUE"""),45441.66666666667)</f>
        <v>45441.66667</v>
      </c>
      <c r="K104" s="1">
        <f>IFERROR(__xludf.DUMMYFUNCTION("""COMPUTED_VALUE"""),1158.77)</f>
        <v>1158.77</v>
      </c>
      <c r="M104" s="2">
        <f>IFERROR(__xludf.DUMMYFUNCTION("""COMPUTED_VALUE"""),45441.66666666667)</f>
        <v>45441.66667</v>
      </c>
      <c r="N104" s="1">
        <f>IFERROR(__xludf.DUMMYFUNCTION("""COMPUTED_VALUE"""),3.6373007E8)</f>
        <v>363730070</v>
      </c>
    </row>
    <row r="105">
      <c r="A105" s="2">
        <f>IFERROR(__xludf.DUMMYFUNCTION("""COMPUTED_VALUE"""),45442.66666666667)</f>
        <v>45442.66667</v>
      </c>
      <c r="B105" s="1">
        <f>IFERROR(__xludf.DUMMYFUNCTION("""COMPUTED_VALUE"""),1159.34)</f>
        <v>1159.34</v>
      </c>
      <c r="D105" s="2">
        <f>IFERROR(__xludf.DUMMYFUNCTION("""COMPUTED_VALUE"""),45442.66666666667)</f>
        <v>45442.66667</v>
      </c>
      <c r="E105" s="1">
        <f>IFERROR(__xludf.DUMMYFUNCTION("""COMPUTED_VALUE"""),1167.52)</f>
        <v>1167.52</v>
      </c>
      <c r="G105" s="2">
        <f>IFERROR(__xludf.DUMMYFUNCTION("""COMPUTED_VALUE"""),45442.66666666667)</f>
        <v>45442.66667</v>
      </c>
      <c r="H105" s="1">
        <f>IFERROR(__xludf.DUMMYFUNCTION("""COMPUTED_VALUE"""),1159.34)</f>
        <v>1159.34</v>
      </c>
      <c r="J105" s="2">
        <f>IFERROR(__xludf.DUMMYFUNCTION("""COMPUTED_VALUE"""),45442.66666666667)</f>
        <v>45442.66667</v>
      </c>
      <c r="K105" s="1">
        <f>IFERROR(__xludf.DUMMYFUNCTION("""COMPUTED_VALUE"""),1166.16)</f>
        <v>1166.16</v>
      </c>
      <c r="M105" s="2">
        <f>IFERROR(__xludf.DUMMYFUNCTION("""COMPUTED_VALUE"""),45442.66666666667)</f>
        <v>45442.66667</v>
      </c>
      <c r="N105" s="1">
        <f>IFERROR(__xludf.DUMMYFUNCTION("""COMPUTED_VALUE"""),3.68859946E8)</f>
        <v>368859946</v>
      </c>
    </row>
    <row r="106">
      <c r="A106" s="2">
        <f>IFERROR(__xludf.DUMMYFUNCTION("""COMPUTED_VALUE"""),45443.66666666667)</f>
        <v>45443.66667</v>
      </c>
      <c r="B106" s="1">
        <f>IFERROR(__xludf.DUMMYFUNCTION("""COMPUTED_VALUE"""),1166.59)</f>
        <v>1166.59</v>
      </c>
      <c r="D106" s="2">
        <f>IFERROR(__xludf.DUMMYFUNCTION("""COMPUTED_VALUE"""),45443.66666666667)</f>
        <v>45443.66667</v>
      </c>
      <c r="E106" s="1">
        <f>IFERROR(__xludf.DUMMYFUNCTION("""COMPUTED_VALUE"""),1177.37)</f>
        <v>1177.37</v>
      </c>
      <c r="G106" s="2">
        <f>IFERROR(__xludf.DUMMYFUNCTION("""COMPUTED_VALUE"""),45443.66666666667)</f>
        <v>45443.66667</v>
      </c>
      <c r="H106" s="1">
        <f>IFERROR(__xludf.DUMMYFUNCTION("""COMPUTED_VALUE"""),1156.99)</f>
        <v>1156.99</v>
      </c>
      <c r="J106" s="2">
        <f>IFERROR(__xludf.DUMMYFUNCTION("""COMPUTED_VALUE"""),45443.66666666667)</f>
        <v>45443.66667</v>
      </c>
      <c r="K106" s="1">
        <f>IFERROR(__xludf.DUMMYFUNCTION("""COMPUTED_VALUE"""),1177.03)</f>
        <v>1177.03</v>
      </c>
      <c r="M106" s="2">
        <f>IFERROR(__xludf.DUMMYFUNCTION("""COMPUTED_VALUE"""),45443.66666666667)</f>
        <v>45443.66667</v>
      </c>
      <c r="N106" s="1">
        <f>IFERROR(__xludf.DUMMYFUNCTION("""COMPUTED_VALUE"""),6.87696683E8)</f>
        <v>687696683</v>
      </c>
    </row>
    <row r="107">
      <c r="A107" s="2">
        <f>IFERROR(__xludf.DUMMYFUNCTION("""COMPUTED_VALUE"""),45446.66666666667)</f>
        <v>45446.66667</v>
      </c>
      <c r="B107" s="1">
        <f>IFERROR(__xludf.DUMMYFUNCTION("""COMPUTED_VALUE"""),1178.89)</f>
        <v>1178.89</v>
      </c>
      <c r="D107" s="2">
        <f>IFERROR(__xludf.DUMMYFUNCTION("""COMPUTED_VALUE"""),45446.66666666667)</f>
        <v>45446.66667</v>
      </c>
      <c r="E107" s="1">
        <f>IFERROR(__xludf.DUMMYFUNCTION("""COMPUTED_VALUE"""),1181.65)</f>
        <v>1181.65</v>
      </c>
      <c r="G107" s="2">
        <f>IFERROR(__xludf.DUMMYFUNCTION("""COMPUTED_VALUE"""),45446.66666666667)</f>
        <v>45446.66667</v>
      </c>
      <c r="H107" s="1">
        <f>IFERROR(__xludf.DUMMYFUNCTION("""COMPUTED_VALUE"""),1153.66)</f>
        <v>1153.66</v>
      </c>
      <c r="J107" s="2">
        <f>IFERROR(__xludf.DUMMYFUNCTION("""COMPUTED_VALUE"""),45446.66666666667)</f>
        <v>45446.66667</v>
      </c>
      <c r="K107" s="1">
        <f>IFERROR(__xludf.DUMMYFUNCTION("""COMPUTED_VALUE"""),1163.95)</f>
        <v>1163.95</v>
      </c>
      <c r="M107" s="2">
        <f>IFERROR(__xludf.DUMMYFUNCTION("""COMPUTED_VALUE"""),45446.66666666667)</f>
        <v>45446.66667</v>
      </c>
      <c r="N107" s="1">
        <f>IFERROR(__xludf.DUMMYFUNCTION("""COMPUTED_VALUE"""),4.3364835E8)</f>
        <v>433648350</v>
      </c>
    </row>
    <row r="108">
      <c r="A108" s="2">
        <f>IFERROR(__xludf.DUMMYFUNCTION("""COMPUTED_VALUE"""),45447.66666666667)</f>
        <v>45447.66667</v>
      </c>
      <c r="B108" s="1">
        <f>IFERROR(__xludf.DUMMYFUNCTION("""COMPUTED_VALUE"""),1162.8)</f>
        <v>1162.8</v>
      </c>
      <c r="D108" s="2">
        <f>IFERROR(__xludf.DUMMYFUNCTION("""COMPUTED_VALUE"""),45447.66666666667)</f>
        <v>45447.66667</v>
      </c>
      <c r="E108" s="1">
        <f>IFERROR(__xludf.DUMMYFUNCTION("""COMPUTED_VALUE"""),1163.71)</f>
        <v>1163.71</v>
      </c>
      <c r="G108" s="2">
        <f>IFERROR(__xludf.DUMMYFUNCTION("""COMPUTED_VALUE"""),45447.66666666667)</f>
        <v>45447.66667</v>
      </c>
      <c r="H108" s="1">
        <f>IFERROR(__xludf.DUMMYFUNCTION("""COMPUTED_VALUE"""),1153.52)</f>
        <v>1153.52</v>
      </c>
      <c r="J108" s="2">
        <f>IFERROR(__xludf.DUMMYFUNCTION("""COMPUTED_VALUE"""),45447.66666666667)</f>
        <v>45447.66667</v>
      </c>
      <c r="K108" s="1">
        <f>IFERROR(__xludf.DUMMYFUNCTION("""COMPUTED_VALUE"""),1158.9)</f>
        <v>1158.9</v>
      </c>
      <c r="M108" s="2">
        <f>IFERROR(__xludf.DUMMYFUNCTION("""COMPUTED_VALUE"""),45447.66666666667)</f>
        <v>45447.66667</v>
      </c>
      <c r="N108" s="1">
        <f>IFERROR(__xludf.DUMMYFUNCTION("""COMPUTED_VALUE"""),4.09642467E8)</f>
        <v>409642467</v>
      </c>
    </row>
    <row r="109">
      <c r="A109" s="2">
        <f>IFERROR(__xludf.DUMMYFUNCTION("""COMPUTED_VALUE"""),45448.66666666667)</f>
        <v>45448.66667</v>
      </c>
      <c r="B109" s="1">
        <f>IFERROR(__xludf.DUMMYFUNCTION("""COMPUTED_VALUE"""),1161.01)</f>
        <v>1161.01</v>
      </c>
      <c r="D109" s="2">
        <f>IFERROR(__xludf.DUMMYFUNCTION("""COMPUTED_VALUE"""),45448.66666666667)</f>
        <v>45448.66667</v>
      </c>
      <c r="E109" s="1">
        <f>IFERROR(__xludf.DUMMYFUNCTION("""COMPUTED_VALUE"""),1170.76)</f>
        <v>1170.76</v>
      </c>
      <c r="G109" s="2">
        <f>IFERROR(__xludf.DUMMYFUNCTION("""COMPUTED_VALUE"""),45448.66666666667)</f>
        <v>45448.66667</v>
      </c>
      <c r="H109" s="1">
        <f>IFERROR(__xludf.DUMMYFUNCTION("""COMPUTED_VALUE"""),1157.46)</f>
        <v>1157.46</v>
      </c>
      <c r="J109" s="2">
        <f>IFERROR(__xludf.DUMMYFUNCTION("""COMPUTED_VALUE"""),45448.66666666667)</f>
        <v>45448.66667</v>
      </c>
      <c r="K109" s="1">
        <f>IFERROR(__xludf.DUMMYFUNCTION("""COMPUTED_VALUE"""),1170.65)</f>
        <v>1170.65</v>
      </c>
      <c r="M109" s="2">
        <f>IFERROR(__xludf.DUMMYFUNCTION("""COMPUTED_VALUE"""),45448.66666666667)</f>
        <v>45448.66667</v>
      </c>
      <c r="N109" s="1">
        <f>IFERROR(__xludf.DUMMYFUNCTION("""COMPUTED_VALUE"""),3.90977476E8)</f>
        <v>390977476</v>
      </c>
    </row>
    <row r="110">
      <c r="A110" s="2">
        <f>IFERROR(__xludf.DUMMYFUNCTION("""COMPUTED_VALUE"""),45449.66666666667)</f>
        <v>45449.66667</v>
      </c>
      <c r="B110" s="1">
        <f>IFERROR(__xludf.DUMMYFUNCTION("""COMPUTED_VALUE"""),1170.01)</f>
        <v>1170.01</v>
      </c>
      <c r="D110" s="2">
        <f>IFERROR(__xludf.DUMMYFUNCTION("""COMPUTED_VALUE"""),45449.66666666667)</f>
        <v>45449.66667</v>
      </c>
      <c r="E110" s="1">
        <f>IFERROR(__xludf.DUMMYFUNCTION("""COMPUTED_VALUE"""),1170.26)</f>
        <v>1170.26</v>
      </c>
      <c r="G110" s="2">
        <f>IFERROR(__xludf.DUMMYFUNCTION("""COMPUTED_VALUE"""),45449.66666666667)</f>
        <v>45449.66667</v>
      </c>
      <c r="H110" s="1">
        <f>IFERROR(__xludf.DUMMYFUNCTION("""COMPUTED_VALUE"""),1159.45)</f>
        <v>1159.45</v>
      </c>
      <c r="J110" s="2">
        <f>IFERROR(__xludf.DUMMYFUNCTION("""COMPUTED_VALUE"""),45449.66666666667)</f>
        <v>45449.66667</v>
      </c>
      <c r="K110" s="1">
        <f>IFERROR(__xludf.DUMMYFUNCTION("""COMPUTED_VALUE"""),1162.91)</f>
        <v>1162.91</v>
      </c>
      <c r="M110" s="2">
        <f>IFERROR(__xludf.DUMMYFUNCTION("""COMPUTED_VALUE"""),45449.66666666667)</f>
        <v>45449.66667</v>
      </c>
      <c r="N110" s="1">
        <f>IFERROR(__xludf.DUMMYFUNCTION("""COMPUTED_VALUE"""),3.57725129E8)</f>
        <v>357725129</v>
      </c>
    </row>
    <row r="111">
      <c r="A111" s="2">
        <f>IFERROR(__xludf.DUMMYFUNCTION("""COMPUTED_VALUE"""),45450.66666666667)</f>
        <v>45450.66667</v>
      </c>
      <c r="B111" s="1">
        <f>IFERROR(__xludf.DUMMYFUNCTION("""COMPUTED_VALUE"""),1160.78)</f>
        <v>1160.78</v>
      </c>
      <c r="D111" s="2">
        <f>IFERROR(__xludf.DUMMYFUNCTION("""COMPUTED_VALUE"""),45450.66666666667)</f>
        <v>45450.66667</v>
      </c>
      <c r="E111" s="1">
        <f>IFERROR(__xludf.DUMMYFUNCTION("""COMPUTED_VALUE"""),1168.48)</f>
        <v>1168.48</v>
      </c>
      <c r="G111" s="2">
        <f>IFERROR(__xludf.DUMMYFUNCTION("""COMPUTED_VALUE"""),45450.66666666667)</f>
        <v>45450.66667</v>
      </c>
      <c r="H111" s="1">
        <f>IFERROR(__xludf.DUMMYFUNCTION("""COMPUTED_VALUE"""),1156.58)</f>
        <v>1156.58</v>
      </c>
      <c r="J111" s="2">
        <f>IFERROR(__xludf.DUMMYFUNCTION("""COMPUTED_VALUE"""),45450.66666666667)</f>
        <v>45450.66667</v>
      </c>
      <c r="K111" s="1">
        <f>IFERROR(__xludf.DUMMYFUNCTION("""COMPUTED_VALUE"""),1161.35)</f>
        <v>1161.35</v>
      </c>
      <c r="M111" s="2">
        <f>IFERROR(__xludf.DUMMYFUNCTION("""COMPUTED_VALUE"""),45450.66666666667)</f>
        <v>45450.66667</v>
      </c>
      <c r="N111" s="1">
        <f>IFERROR(__xludf.DUMMYFUNCTION("""COMPUTED_VALUE"""),3.51934796E8)</f>
        <v>351934796</v>
      </c>
    </row>
    <row r="112">
      <c r="A112" s="2">
        <f>IFERROR(__xludf.DUMMYFUNCTION("""COMPUTED_VALUE"""),45453.66666666667)</f>
        <v>45453.66667</v>
      </c>
      <c r="B112" s="1">
        <f>IFERROR(__xludf.DUMMYFUNCTION("""COMPUTED_VALUE"""),1159.24)</f>
        <v>1159.24</v>
      </c>
      <c r="D112" s="2">
        <f>IFERROR(__xludf.DUMMYFUNCTION("""COMPUTED_VALUE"""),45453.66666666667)</f>
        <v>45453.66667</v>
      </c>
      <c r="E112" s="1">
        <f>IFERROR(__xludf.DUMMYFUNCTION("""COMPUTED_VALUE"""),1165.99)</f>
        <v>1165.99</v>
      </c>
      <c r="G112" s="2">
        <f>IFERROR(__xludf.DUMMYFUNCTION("""COMPUTED_VALUE"""),45453.66666666667)</f>
        <v>45453.66667</v>
      </c>
      <c r="H112" s="1">
        <f>IFERROR(__xludf.DUMMYFUNCTION("""COMPUTED_VALUE"""),1157.7)</f>
        <v>1157.7</v>
      </c>
      <c r="J112" s="2">
        <f>IFERROR(__xludf.DUMMYFUNCTION("""COMPUTED_VALUE"""),45453.66666666667)</f>
        <v>45453.66667</v>
      </c>
      <c r="K112" s="1">
        <f>IFERROR(__xludf.DUMMYFUNCTION("""COMPUTED_VALUE"""),1165.57)</f>
        <v>1165.57</v>
      </c>
      <c r="M112" s="2">
        <f>IFERROR(__xludf.DUMMYFUNCTION("""COMPUTED_VALUE"""),45453.66666666667)</f>
        <v>45453.66667</v>
      </c>
      <c r="N112" s="1">
        <f>IFERROR(__xludf.DUMMYFUNCTION("""COMPUTED_VALUE"""),3.49219118E8)</f>
        <v>349219118</v>
      </c>
    </row>
    <row r="113">
      <c r="A113" s="2">
        <f>IFERROR(__xludf.DUMMYFUNCTION("""COMPUTED_VALUE"""),45454.66666666667)</f>
        <v>45454.66667</v>
      </c>
      <c r="B113" s="1">
        <f>IFERROR(__xludf.DUMMYFUNCTION("""COMPUTED_VALUE"""),1163.68)</f>
        <v>1163.68</v>
      </c>
      <c r="D113" s="2">
        <f>IFERROR(__xludf.DUMMYFUNCTION("""COMPUTED_VALUE"""),45454.66666666667)</f>
        <v>45454.66667</v>
      </c>
      <c r="E113" s="1">
        <f>IFERROR(__xludf.DUMMYFUNCTION("""COMPUTED_VALUE"""),1163.68)</f>
        <v>1163.68</v>
      </c>
      <c r="G113" s="2">
        <f>IFERROR(__xludf.DUMMYFUNCTION("""COMPUTED_VALUE"""),45454.66666666667)</f>
        <v>45454.66667</v>
      </c>
      <c r="H113" s="1">
        <f>IFERROR(__xludf.DUMMYFUNCTION("""COMPUTED_VALUE"""),1153.07)</f>
        <v>1153.07</v>
      </c>
      <c r="J113" s="2">
        <f>IFERROR(__xludf.DUMMYFUNCTION("""COMPUTED_VALUE"""),45454.66666666667)</f>
        <v>45454.66667</v>
      </c>
      <c r="K113" s="1">
        <f>IFERROR(__xludf.DUMMYFUNCTION("""COMPUTED_VALUE"""),1160.07)</f>
        <v>1160.07</v>
      </c>
      <c r="M113" s="2">
        <f>IFERROR(__xludf.DUMMYFUNCTION("""COMPUTED_VALUE"""),45454.66666666667)</f>
        <v>45454.66667</v>
      </c>
      <c r="N113" s="1">
        <f>IFERROR(__xludf.DUMMYFUNCTION("""COMPUTED_VALUE"""),3.53529657E8)</f>
        <v>353529657</v>
      </c>
    </row>
    <row r="114">
      <c r="A114" s="2">
        <f>IFERROR(__xludf.DUMMYFUNCTION("""COMPUTED_VALUE"""),45455.66666666667)</f>
        <v>45455.66667</v>
      </c>
      <c r="B114" s="1">
        <f>IFERROR(__xludf.DUMMYFUNCTION("""COMPUTED_VALUE"""),1164.48)</f>
        <v>1164.48</v>
      </c>
      <c r="D114" s="2">
        <f>IFERROR(__xludf.DUMMYFUNCTION("""COMPUTED_VALUE"""),45455.66666666667)</f>
        <v>45455.66667</v>
      </c>
      <c r="E114" s="1">
        <f>IFERROR(__xludf.DUMMYFUNCTION("""COMPUTED_VALUE"""),1178.36)</f>
        <v>1178.36</v>
      </c>
      <c r="G114" s="2">
        <f>IFERROR(__xludf.DUMMYFUNCTION("""COMPUTED_VALUE"""),45455.66666666667)</f>
        <v>45455.66667</v>
      </c>
      <c r="H114" s="1">
        <f>IFERROR(__xludf.DUMMYFUNCTION("""COMPUTED_VALUE"""),1164.48)</f>
        <v>1164.48</v>
      </c>
      <c r="J114" s="2">
        <f>IFERROR(__xludf.DUMMYFUNCTION("""COMPUTED_VALUE"""),45455.66666666667)</f>
        <v>45455.66667</v>
      </c>
      <c r="K114" s="1">
        <f>IFERROR(__xludf.DUMMYFUNCTION("""COMPUTED_VALUE"""),1169.19)</f>
        <v>1169.19</v>
      </c>
      <c r="M114" s="2">
        <f>IFERROR(__xludf.DUMMYFUNCTION("""COMPUTED_VALUE"""),45455.66666666667)</f>
        <v>45455.66667</v>
      </c>
      <c r="N114" s="1">
        <f>IFERROR(__xludf.DUMMYFUNCTION("""COMPUTED_VALUE"""),4.15949634E8)</f>
        <v>415949634</v>
      </c>
    </row>
    <row r="115">
      <c r="A115" s="2">
        <f>IFERROR(__xludf.DUMMYFUNCTION("""COMPUTED_VALUE"""),45456.66666666667)</f>
        <v>45456.66667</v>
      </c>
      <c r="B115" s="1">
        <f>IFERROR(__xludf.DUMMYFUNCTION("""COMPUTED_VALUE"""),1167.43)</f>
        <v>1167.43</v>
      </c>
      <c r="D115" s="2">
        <f>IFERROR(__xludf.DUMMYFUNCTION("""COMPUTED_VALUE"""),45456.66666666667)</f>
        <v>45456.66667</v>
      </c>
      <c r="E115" s="1">
        <f>IFERROR(__xludf.DUMMYFUNCTION("""COMPUTED_VALUE"""),1167.43)</f>
        <v>1167.43</v>
      </c>
      <c r="G115" s="2">
        <f>IFERROR(__xludf.DUMMYFUNCTION("""COMPUTED_VALUE"""),45456.66666666667)</f>
        <v>45456.66667</v>
      </c>
      <c r="H115" s="1">
        <f>IFERROR(__xludf.DUMMYFUNCTION("""COMPUTED_VALUE"""),1154.95)</f>
        <v>1154.95</v>
      </c>
      <c r="J115" s="2">
        <f>IFERROR(__xludf.DUMMYFUNCTION("""COMPUTED_VALUE"""),45456.66666666667)</f>
        <v>45456.66667</v>
      </c>
      <c r="K115" s="1">
        <f>IFERROR(__xludf.DUMMYFUNCTION("""COMPUTED_VALUE"""),1163.7)</f>
        <v>1163.7</v>
      </c>
      <c r="M115" s="2">
        <f>IFERROR(__xludf.DUMMYFUNCTION("""COMPUTED_VALUE"""),45456.66666666667)</f>
        <v>45456.66667</v>
      </c>
      <c r="N115" s="1">
        <f>IFERROR(__xludf.DUMMYFUNCTION("""COMPUTED_VALUE"""),3.58841853E8)</f>
        <v>358841853</v>
      </c>
    </row>
    <row r="116">
      <c r="A116" s="2">
        <f>IFERROR(__xludf.DUMMYFUNCTION("""COMPUTED_VALUE"""),45457.66666666667)</f>
        <v>45457.66667</v>
      </c>
      <c r="B116" s="1">
        <f>IFERROR(__xludf.DUMMYFUNCTION("""COMPUTED_VALUE"""),1158.1)</f>
        <v>1158.1</v>
      </c>
      <c r="D116" s="2">
        <f>IFERROR(__xludf.DUMMYFUNCTION("""COMPUTED_VALUE"""),45457.66666666667)</f>
        <v>45457.66667</v>
      </c>
      <c r="E116" s="1">
        <f>IFERROR(__xludf.DUMMYFUNCTION("""COMPUTED_VALUE"""),1158.1)</f>
        <v>1158.1</v>
      </c>
      <c r="G116" s="2">
        <f>IFERROR(__xludf.DUMMYFUNCTION("""COMPUTED_VALUE"""),45457.66666666667)</f>
        <v>45457.66667</v>
      </c>
      <c r="H116" s="1">
        <f>IFERROR(__xludf.DUMMYFUNCTION("""COMPUTED_VALUE"""),1139.14)</f>
        <v>1139.14</v>
      </c>
      <c r="J116" s="2">
        <f>IFERROR(__xludf.DUMMYFUNCTION("""COMPUTED_VALUE"""),45457.66666666667)</f>
        <v>45457.66667</v>
      </c>
      <c r="K116" s="1">
        <f>IFERROR(__xludf.DUMMYFUNCTION("""COMPUTED_VALUE"""),1151.47)</f>
        <v>1151.47</v>
      </c>
      <c r="M116" s="2">
        <f>IFERROR(__xludf.DUMMYFUNCTION("""COMPUTED_VALUE"""),45457.66666666667)</f>
        <v>45457.66667</v>
      </c>
      <c r="N116" s="1">
        <f>IFERROR(__xludf.DUMMYFUNCTION("""COMPUTED_VALUE"""),3.60501591E8)</f>
        <v>360501591</v>
      </c>
    </row>
    <row r="117">
      <c r="A117" s="2">
        <f>IFERROR(__xludf.DUMMYFUNCTION("""COMPUTED_VALUE"""),45460.66666666667)</f>
        <v>45460.66667</v>
      </c>
      <c r="B117" s="1">
        <f>IFERROR(__xludf.DUMMYFUNCTION("""COMPUTED_VALUE"""),1149.64)</f>
        <v>1149.64</v>
      </c>
      <c r="D117" s="2">
        <f>IFERROR(__xludf.DUMMYFUNCTION("""COMPUTED_VALUE"""),45460.66666666667)</f>
        <v>45460.66667</v>
      </c>
      <c r="E117" s="1">
        <f>IFERROR(__xludf.DUMMYFUNCTION("""COMPUTED_VALUE"""),1164.41)</f>
        <v>1164.41</v>
      </c>
      <c r="G117" s="2">
        <f>IFERROR(__xludf.DUMMYFUNCTION("""COMPUTED_VALUE"""),45460.66666666667)</f>
        <v>45460.66667</v>
      </c>
      <c r="H117" s="1">
        <f>IFERROR(__xludf.DUMMYFUNCTION("""COMPUTED_VALUE"""),1146.92)</f>
        <v>1146.92</v>
      </c>
      <c r="J117" s="2">
        <f>IFERROR(__xludf.DUMMYFUNCTION("""COMPUTED_VALUE"""),45460.66666666667)</f>
        <v>45460.66667</v>
      </c>
      <c r="K117" s="1">
        <f>IFERROR(__xludf.DUMMYFUNCTION("""COMPUTED_VALUE"""),1162.47)</f>
        <v>1162.47</v>
      </c>
      <c r="M117" s="2">
        <f>IFERROR(__xludf.DUMMYFUNCTION("""COMPUTED_VALUE"""),45460.66666666667)</f>
        <v>45460.66667</v>
      </c>
      <c r="N117" s="1">
        <f>IFERROR(__xludf.DUMMYFUNCTION("""COMPUTED_VALUE"""),3.60697227E8)</f>
        <v>360697227</v>
      </c>
    </row>
    <row r="118">
      <c r="A118" s="2">
        <f>IFERROR(__xludf.DUMMYFUNCTION("""COMPUTED_VALUE"""),45461.66666666667)</f>
        <v>45461.66667</v>
      </c>
      <c r="B118" s="1">
        <f>IFERROR(__xludf.DUMMYFUNCTION("""COMPUTED_VALUE"""),1162.31)</f>
        <v>1162.31</v>
      </c>
      <c r="D118" s="2">
        <f>IFERROR(__xludf.DUMMYFUNCTION("""COMPUTED_VALUE"""),45461.66666666667)</f>
        <v>45461.66667</v>
      </c>
      <c r="E118" s="1">
        <f>IFERROR(__xludf.DUMMYFUNCTION("""COMPUTED_VALUE"""),1168.15)</f>
        <v>1168.15</v>
      </c>
      <c r="G118" s="2">
        <f>IFERROR(__xludf.DUMMYFUNCTION("""COMPUTED_VALUE"""),45461.66666666667)</f>
        <v>45461.66667</v>
      </c>
      <c r="H118" s="1">
        <f>IFERROR(__xludf.DUMMYFUNCTION("""COMPUTED_VALUE"""),1160.8)</f>
        <v>1160.8</v>
      </c>
      <c r="J118" s="2">
        <f>IFERROR(__xludf.DUMMYFUNCTION("""COMPUTED_VALUE"""),45461.66666666667)</f>
        <v>45461.66667</v>
      </c>
      <c r="K118" s="1">
        <f>IFERROR(__xludf.DUMMYFUNCTION("""COMPUTED_VALUE"""),1167.77)</f>
        <v>1167.77</v>
      </c>
      <c r="M118" s="2">
        <f>IFERROR(__xludf.DUMMYFUNCTION("""COMPUTED_VALUE"""),45461.66666666667)</f>
        <v>45461.66667</v>
      </c>
      <c r="N118" s="1">
        <f>IFERROR(__xludf.DUMMYFUNCTION("""COMPUTED_VALUE"""),4.01386806E8)</f>
        <v>401386806</v>
      </c>
    </row>
    <row r="119">
      <c r="A119" s="2">
        <f>IFERROR(__xludf.DUMMYFUNCTION("""COMPUTED_VALUE"""),45463.66666666667)</f>
        <v>45463.66667</v>
      </c>
      <c r="B119" s="1">
        <f>IFERROR(__xludf.DUMMYFUNCTION("""COMPUTED_VALUE"""),1166.83)</f>
        <v>1166.83</v>
      </c>
      <c r="D119" s="2">
        <f>IFERROR(__xludf.DUMMYFUNCTION("""COMPUTED_VALUE"""),45463.66666666667)</f>
        <v>45463.66667</v>
      </c>
      <c r="E119" s="1">
        <f>IFERROR(__xludf.DUMMYFUNCTION("""COMPUTED_VALUE"""),1173.22)</f>
        <v>1173.22</v>
      </c>
      <c r="G119" s="2">
        <f>IFERROR(__xludf.DUMMYFUNCTION("""COMPUTED_VALUE"""),45463.66666666667)</f>
        <v>45463.66667</v>
      </c>
      <c r="H119" s="1">
        <f>IFERROR(__xludf.DUMMYFUNCTION("""COMPUTED_VALUE"""),1165.47)</f>
        <v>1165.47</v>
      </c>
      <c r="J119" s="2">
        <f>IFERROR(__xludf.DUMMYFUNCTION("""COMPUTED_VALUE"""),45463.66666666667)</f>
        <v>45463.66667</v>
      </c>
      <c r="K119" s="1">
        <f>IFERROR(__xludf.DUMMYFUNCTION("""COMPUTED_VALUE"""),1169.48)</f>
        <v>1169.48</v>
      </c>
      <c r="M119" s="2">
        <f>IFERROR(__xludf.DUMMYFUNCTION("""COMPUTED_VALUE"""),45463.66666666667)</f>
        <v>45463.66667</v>
      </c>
      <c r="N119" s="1">
        <f>IFERROR(__xludf.DUMMYFUNCTION("""COMPUTED_VALUE"""),4.12831355E8)</f>
        <v>412831355</v>
      </c>
    </row>
    <row r="120">
      <c r="A120" s="2">
        <f>IFERROR(__xludf.DUMMYFUNCTION("""COMPUTED_VALUE"""),45464.66666666667)</f>
        <v>45464.66667</v>
      </c>
      <c r="B120" s="1">
        <f>IFERROR(__xludf.DUMMYFUNCTION("""COMPUTED_VALUE"""),1169.6)</f>
        <v>1169.6</v>
      </c>
      <c r="D120" s="2">
        <f>IFERROR(__xludf.DUMMYFUNCTION("""COMPUTED_VALUE"""),45464.66666666667)</f>
        <v>45464.66667</v>
      </c>
      <c r="E120" s="1">
        <f>IFERROR(__xludf.DUMMYFUNCTION("""COMPUTED_VALUE"""),1170.17)</f>
        <v>1170.17</v>
      </c>
      <c r="G120" s="2">
        <f>IFERROR(__xludf.DUMMYFUNCTION("""COMPUTED_VALUE"""),45464.66666666667)</f>
        <v>45464.66667</v>
      </c>
      <c r="H120" s="1">
        <f>IFERROR(__xludf.DUMMYFUNCTION("""COMPUTED_VALUE"""),1158.23)</f>
        <v>1158.23</v>
      </c>
      <c r="J120" s="2">
        <f>IFERROR(__xludf.DUMMYFUNCTION("""COMPUTED_VALUE"""),45464.66666666667)</f>
        <v>45464.66667</v>
      </c>
      <c r="K120" s="1">
        <f>IFERROR(__xludf.DUMMYFUNCTION("""COMPUTED_VALUE"""),1169.48)</f>
        <v>1169.48</v>
      </c>
      <c r="M120" s="2">
        <f>IFERROR(__xludf.DUMMYFUNCTION("""COMPUTED_VALUE"""),45464.66666666667)</f>
        <v>45464.66667</v>
      </c>
      <c r="N120" s="1">
        <f>IFERROR(__xludf.DUMMYFUNCTION("""COMPUTED_VALUE"""),7.96238127E8)</f>
        <v>796238127</v>
      </c>
    </row>
    <row r="121">
      <c r="A121" s="2">
        <f>IFERROR(__xludf.DUMMYFUNCTION("""COMPUTED_VALUE"""),45467.66666666667)</f>
        <v>45467.66667</v>
      </c>
      <c r="B121" s="1">
        <f>IFERROR(__xludf.DUMMYFUNCTION("""COMPUTED_VALUE"""),1170.45)</f>
        <v>1170.45</v>
      </c>
      <c r="D121" s="2">
        <f>IFERROR(__xludf.DUMMYFUNCTION("""COMPUTED_VALUE"""),45467.66666666667)</f>
        <v>45467.66667</v>
      </c>
      <c r="E121" s="1">
        <f>IFERROR(__xludf.DUMMYFUNCTION("""COMPUTED_VALUE"""),1182.76)</f>
        <v>1182.76</v>
      </c>
      <c r="G121" s="2">
        <f>IFERROR(__xludf.DUMMYFUNCTION("""COMPUTED_VALUE"""),45467.66666666667)</f>
        <v>45467.66667</v>
      </c>
      <c r="H121" s="1">
        <f>IFERROR(__xludf.DUMMYFUNCTION("""COMPUTED_VALUE"""),1168.89)</f>
        <v>1168.89</v>
      </c>
      <c r="J121" s="2">
        <f>IFERROR(__xludf.DUMMYFUNCTION("""COMPUTED_VALUE"""),45467.66666666667)</f>
        <v>45467.66667</v>
      </c>
      <c r="K121" s="1">
        <f>IFERROR(__xludf.DUMMYFUNCTION("""COMPUTED_VALUE"""),1172.45)</f>
        <v>1172.45</v>
      </c>
      <c r="M121" s="2">
        <f>IFERROR(__xludf.DUMMYFUNCTION("""COMPUTED_VALUE"""),45467.66666666667)</f>
        <v>45467.66667</v>
      </c>
      <c r="N121" s="1">
        <f>IFERROR(__xludf.DUMMYFUNCTION("""COMPUTED_VALUE"""),4.0252388E8)</f>
        <v>402523880</v>
      </c>
    </row>
    <row r="122">
      <c r="A122" s="2">
        <f>IFERROR(__xludf.DUMMYFUNCTION("""COMPUTED_VALUE"""),45468.66666666667)</f>
        <v>45468.66667</v>
      </c>
      <c r="B122" s="1">
        <f>IFERROR(__xludf.DUMMYFUNCTION("""COMPUTED_VALUE"""),1171.37)</f>
        <v>1171.37</v>
      </c>
      <c r="D122" s="2">
        <f>IFERROR(__xludf.DUMMYFUNCTION("""COMPUTED_VALUE"""),45468.66666666667)</f>
        <v>45468.66667</v>
      </c>
      <c r="E122" s="1">
        <f>IFERROR(__xludf.DUMMYFUNCTION("""COMPUTED_VALUE"""),1171.37)</f>
        <v>1171.37</v>
      </c>
      <c r="G122" s="2">
        <f>IFERROR(__xludf.DUMMYFUNCTION("""COMPUTED_VALUE"""),45468.66666666667)</f>
        <v>45468.66667</v>
      </c>
      <c r="H122" s="1">
        <f>IFERROR(__xludf.DUMMYFUNCTION("""COMPUTED_VALUE"""),1156.64)</f>
        <v>1156.64</v>
      </c>
      <c r="J122" s="2">
        <f>IFERROR(__xludf.DUMMYFUNCTION("""COMPUTED_VALUE"""),45468.66666666667)</f>
        <v>45468.66667</v>
      </c>
      <c r="K122" s="1">
        <f>IFERROR(__xludf.DUMMYFUNCTION("""COMPUTED_VALUE"""),1161.65)</f>
        <v>1161.65</v>
      </c>
      <c r="M122" s="2">
        <f>IFERROR(__xludf.DUMMYFUNCTION("""COMPUTED_VALUE"""),45468.66666666667)</f>
        <v>45468.66667</v>
      </c>
      <c r="N122" s="1">
        <f>IFERROR(__xludf.DUMMYFUNCTION("""COMPUTED_VALUE"""),4.12466758E8)</f>
        <v>412466758</v>
      </c>
    </row>
    <row r="123">
      <c r="A123" s="2">
        <f>IFERROR(__xludf.DUMMYFUNCTION("""COMPUTED_VALUE"""),45469.66666666667)</f>
        <v>45469.66667</v>
      </c>
      <c r="B123" s="1">
        <f>IFERROR(__xludf.DUMMYFUNCTION("""COMPUTED_VALUE"""),1160.2)</f>
        <v>1160.2</v>
      </c>
      <c r="D123" s="2">
        <f>IFERROR(__xludf.DUMMYFUNCTION("""COMPUTED_VALUE"""),45469.66666666667)</f>
        <v>45469.66667</v>
      </c>
      <c r="E123" s="1">
        <f>IFERROR(__xludf.DUMMYFUNCTION("""COMPUTED_VALUE"""),1160.2)</f>
        <v>1160.2</v>
      </c>
      <c r="G123" s="2">
        <f>IFERROR(__xludf.DUMMYFUNCTION("""COMPUTED_VALUE"""),45469.66666666667)</f>
        <v>45469.66667</v>
      </c>
      <c r="H123" s="1">
        <f>IFERROR(__xludf.DUMMYFUNCTION("""COMPUTED_VALUE"""),1152.75)</f>
        <v>1152.75</v>
      </c>
      <c r="J123" s="2">
        <f>IFERROR(__xludf.DUMMYFUNCTION("""COMPUTED_VALUE"""),45469.66666666667)</f>
        <v>45469.66667</v>
      </c>
      <c r="K123" s="1">
        <f>IFERROR(__xludf.DUMMYFUNCTION("""COMPUTED_VALUE"""),1157.27)</f>
        <v>1157.27</v>
      </c>
      <c r="M123" s="2">
        <f>IFERROR(__xludf.DUMMYFUNCTION("""COMPUTED_VALUE"""),45469.66666666667)</f>
        <v>45469.66667</v>
      </c>
      <c r="N123" s="1">
        <f>IFERROR(__xludf.DUMMYFUNCTION("""COMPUTED_VALUE"""),3.98440642E8)</f>
        <v>398440642</v>
      </c>
    </row>
    <row r="124">
      <c r="A124" s="2">
        <f>IFERROR(__xludf.DUMMYFUNCTION("""COMPUTED_VALUE"""),45470.66666666667)</f>
        <v>45470.66667</v>
      </c>
      <c r="B124" s="1">
        <f>IFERROR(__xludf.DUMMYFUNCTION("""COMPUTED_VALUE"""),1157.24)</f>
        <v>1157.24</v>
      </c>
      <c r="D124" s="2">
        <f>IFERROR(__xludf.DUMMYFUNCTION("""COMPUTED_VALUE"""),45470.66666666667)</f>
        <v>45470.66667</v>
      </c>
      <c r="E124" s="1">
        <f>IFERROR(__xludf.DUMMYFUNCTION("""COMPUTED_VALUE"""),1159.61)</f>
        <v>1159.61</v>
      </c>
      <c r="G124" s="2">
        <f>IFERROR(__xludf.DUMMYFUNCTION("""COMPUTED_VALUE"""),45470.66666666667)</f>
        <v>45470.66667</v>
      </c>
      <c r="H124" s="1">
        <f>IFERROR(__xludf.DUMMYFUNCTION("""COMPUTED_VALUE"""),1154.02)</f>
        <v>1154.02</v>
      </c>
      <c r="J124" s="2">
        <f>IFERROR(__xludf.DUMMYFUNCTION("""COMPUTED_VALUE"""),45470.66666666667)</f>
        <v>45470.66667</v>
      </c>
      <c r="K124" s="1">
        <f>IFERROR(__xludf.DUMMYFUNCTION("""COMPUTED_VALUE"""),1157.97)</f>
        <v>1157.97</v>
      </c>
      <c r="M124" s="2">
        <f>IFERROR(__xludf.DUMMYFUNCTION("""COMPUTED_VALUE"""),45470.66666666667)</f>
        <v>45470.66667</v>
      </c>
      <c r="N124" s="1">
        <f>IFERROR(__xludf.DUMMYFUNCTION("""COMPUTED_VALUE"""),4.12428594E8)</f>
        <v>412428594</v>
      </c>
    </row>
    <row r="125">
      <c r="A125" s="2">
        <f>IFERROR(__xludf.DUMMYFUNCTION("""COMPUTED_VALUE"""),45471.66666666667)</f>
        <v>45471.66667</v>
      </c>
      <c r="B125" s="1">
        <f>IFERROR(__xludf.DUMMYFUNCTION("""COMPUTED_VALUE"""),1159.56)</f>
        <v>1159.56</v>
      </c>
      <c r="D125" s="2">
        <f>IFERROR(__xludf.DUMMYFUNCTION("""COMPUTED_VALUE"""),45471.66666666667)</f>
        <v>45471.66667</v>
      </c>
      <c r="E125" s="1">
        <f>IFERROR(__xludf.DUMMYFUNCTION("""COMPUTED_VALUE"""),1168.14)</f>
        <v>1168.14</v>
      </c>
      <c r="G125" s="2">
        <f>IFERROR(__xludf.DUMMYFUNCTION("""COMPUTED_VALUE"""),45471.66666666667)</f>
        <v>45471.66667</v>
      </c>
      <c r="H125" s="1">
        <f>IFERROR(__xludf.DUMMYFUNCTION("""COMPUTED_VALUE"""),1151.85)</f>
        <v>1151.85</v>
      </c>
      <c r="J125" s="2">
        <f>IFERROR(__xludf.DUMMYFUNCTION("""COMPUTED_VALUE"""),45471.66666666667)</f>
        <v>45471.66667</v>
      </c>
      <c r="K125" s="1">
        <f>IFERROR(__xludf.DUMMYFUNCTION("""COMPUTED_VALUE"""),1157.91)</f>
        <v>1157.91</v>
      </c>
      <c r="M125" s="2">
        <f>IFERROR(__xludf.DUMMYFUNCTION("""COMPUTED_VALUE"""),45471.66666666667)</f>
        <v>45471.66667</v>
      </c>
      <c r="N125" s="1">
        <f>IFERROR(__xludf.DUMMYFUNCTION("""COMPUTED_VALUE"""),9.91861223E8)</f>
        <v>991861223</v>
      </c>
    </row>
    <row r="126">
      <c r="A126" s="2">
        <f>IFERROR(__xludf.DUMMYFUNCTION("""COMPUTED_VALUE"""),45474.66666666667)</f>
        <v>45474.66667</v>
      </c>
      <c r="B126" s="1">
        <f>IFERROR(__xludf.DUMMYFUNCTION("""COMPUTED_VALUE"""),1159.55)</f>
        <v>1159.55</v>
      </c>
      <c r="D126" s="2">
        <f>IFERROR(__xludf.DUMMYFUNCTION("""COMPUTED_VALUE"""),45474.66666666667)</f>
        <v>45474.66667</v>
      </c>
      <c r="E126" s="1">
        <f>IFERROR(__xludf.DUMMYFUNCTION("""COMPUTED_VALUE"""),1164.09)</f>
        <v>1164.09</v>
      </c>
      <c r="G126" s="2">
        <f>IFERROR(__xludf.DUMMYFUNCTION("""COMPUTED_VALUE"""),45474.66666666667)</f>
        <v>45474.66667</v>
      </c>
      <c r="H126" s="1">
        <f>IFERROR(__xludf.DUMMYFUNCTION("""COMPUTED_VALUE"""),1143.68)</f>
        <v>1143.68</v>
      </c>
      <c r="J126" s="2">
        <f>IFERROR(__xludf.DUMMYFUNCTION("""COMPUTED_VALUE"""),45474.66666666667)</f>
        <v>45474.66667</v>
      </c>
      <c r="K126" s="1">
        <f>IFERROR(__xludf.DUMMYFUNCTION("""COMPUTED_VALUE"""),1145.21)</f>
        <v>1145.21</v>
      </c>
      <c r="M126" s="2">
        <f>IFERROR(__xludf.DUMMYFUNCTION("""COMPUTED_VALUE"""),45474.66666666667)</f>
        <v>45474.66667</v>
      </c>
      <c r="N126" s="1">
        <f>IFERROR(__xludf.DUMMYFUNCTION("""COMPUTED_VALUE"""),3.71049881E8)</f>
        <v>371049881</v>
      </c>
    </row>
    <row r="127">
      <c r="A127" s="2">
        <f>IFERROR(__xludf.DUMMYFUNCTION("""COMPUTED_VALUE"""),45475.66666666667)</f>
        <v>45475.66667</v>
      </c>
      <c r="B127" s="1">
        <f>IFERROR(__xludf.DUMMYFUNCTION("""COMPUTED_VALUE"""),1144.08)</f>
        <v>1144.08</v>
      </c>
      <c r="D127" s="2">
        <f>IFERROR(__xludf.DUMMYFUNCTION("""COMPUTED_VALUE"""),45475.66666666667)</f>
        <v>45475.66667</v>
      </c>
      <c r="E127" s="1">
        <f>IFERROR(__xludf.DUMMYFUNCTION("""COMPUTED_VALUE"""),1151.85)</f>
        <v>1151.85</v>
      </c>
      <c r="G127" s="2">
        <f>IFERROR(__xludf.DUMMYFUNCTION("""COMPUTED_VALUE"""),45475.66666666667)</f>
        <v>45475.66667</v>
      </c>
      <c r="H127" s="1">
        <f>IFERROR(__xludf.DUMMYFUNCTION("""COMPUTED_VALUE"""),1142.86)</f>
        <v>1142.86</v>
      </c>
      <c r="J127" s="2">
        <f>IFERROR(__xludf.DUMMYFUNCTION("""COMPUTED_VALUE"""),45475.66666666667)</f>
        <v>45475.66667</v>
      </c>
      <c r="K127" s="1">
        <f>IFERROR(__xludf.DUMMYFUNCTION("""COMPUTED_VALUE"""),1151.64)</f>
        <v>1151.64</v>
      </c>
      <c r="M127" s="2">
        <f>IFERROR(__xludf.DUMMYFUNCTION("""COMPUTED_VALUE"""),45475.66666666667)</f>
        <v>45475.66667</v>
      </c>
      <c r="N127" s="1">
        <f>IFERROR(__xludf.DUMMYFUNCTION("""COMPUTED_VALUE"""),3.92168211E8)</f>
        <v>392168211</v>
      </c>
    </row>
    <row r="128">
      <c r="A128" s="2">
        <f>IFERROR(__xludf.DUMMYFUNCTION("""COMPUTED_VALUE"""),45476.54166666667)</f>
        <v>45476.54167</v>
      </c>
      <c r="B128" s="1">
        <f>IFERROR(__xludf.DUMMYFUNCTION("""COMPUTED_VALUE"""),1152.39)</f>
        <v>1152.39</v>
      </c>
      <c r="D128" s="2">
        <f>IFERROR(__xludf.DUMMYFUNCTION("""COMPUTED_VALUE"""),45476.54166666667)</f>
        <v>45476.54167</v>
      </c>
      <c r="E128" s="1">
        <f>IFERROR(__xludf.DUMMYFUNCTION("""COMPUTED_VALUE"""),1159.45)</f>
        <v>1159.45</v>
      </c>
      <c r="G128" s="2">
        <f>IFERROR(__xludf.DUMMYFUNCTION("""COMPUTED_VALUE"""),45476.54166666667)</f>
        <v>45476.54167</v>
      </c>
      <c r="H128" s="1">
        <f>IFERROR(__xludf.DUMMYFUNCTION("""COMPUTED_VALUE"""),1151.1)</f>
        <v>1151.1</v>
      </c>
      <c r="J128" s="2">
        <f>IFERROR(__xludf.DUMMYFUNCTION("""COMPUTED_VALUE"""),45476.54166666667)</f>
        <v>45476.54167</v>
      </c>
      <c r="K128" s="1">
        <f>IFERROR(__xludf.DUMMYFUNCTION("""COMPUTED_VALUE"""),1157.0)</f>
        <v>1157</v>
      </c>
      <c r="M128" s="2">
        <f>IFERROR(__xludf.DUMMYFUNCTION("""COMPUTED_VALUE"""),45476.54166666667)</f>
        <v>45476.54167</v>
      </c>
      <c r="N128" s="1">
        <f>IFERROR(__xludf.DUMMYFUNCTION("""COMPUTED_VALUE"""),2.51434893E8)</f>
        <v>251434893</v>
      </c>
    </row>
    <row r="129">
      <c r="A129" s="2">
        <f>IFERROR(__xludf.DUMMYFUNCTION("""COMPUTED_VALUE"""),45478.66666666667)</f>
        <v>45478.66667</v>
      </c>
      <c r="B129" s="1">
        <f>IFERROR(__xludf.DUMMYFUNCTION("""COMPUTED_VALUE"""),1156.48)</f>
        <v>1156.48</v>
      </c>
      <c r="D129" s="2">
        <f>IFERROR(__xludf.DUMMYFUNCTION("""COMPUTED_VALUE"""),45478.66666666667)</f>
        <v>45478.66667</v>
      </c>
      <c r="E129" s="1">
        <f>IFERROR(__xludf.DUMMYFUNCTION("""COMPUTED_VALUE"""),1156.48)</f>
        <v>1156.48</v>
      </c>
      <c r="G129" s="2">
        <f>IFERROR(__xludf.DUMMYFUNCTION("""COMPUTED_VALUE"""),45478.66666666667)</f>
        <v>45478.66667</v>
      </c>
      <c r="H129" s="1">
        <f>IFERROR(__xludf.DUMMYFUNCTION("""COMPUTED_VALUE"""),1143.55)</f>
        <v>1143.55</v>
      </c>
      <c r="J129" s="2">
        <f>IFERROR(__xludf.DUMMYFUNCTION("""COMPUTED_VALUE"""),45478.66666666667)</f>
        <v>45478.66667</v>
      </c>
      <c r="K129" s="1">
        <f>IFERROR(__xludf.DUMMYFUNCTION("""COMPUTED_VALUE"""),1151.9)</f>
        <v>1151.9</v>
      </c>
      <c r="M129" s="2">
        <f>IFERROR(__xludf.DUMMYFUNCTION("""COMPUTED_VALUE"""),45478.66666666667)</f>
        <v>45478.66667</v>
      </c>
      <c r="N129" s="1">
        <f>IFERROR(__xludf.DUMMYFUNCTION("""COMPUTED_VALUE"""),3.68683361E8)</f>
        <v>368683361</v>
      </c>
    </row>
    <row r="130">
      <c r="A130" s="2">
        <f>IFERROR(__xludf.DUMMYFUNCTION("""COMPUTED_VALUE"""),45481.66666666667)</f>
        <v>45481.66667</v>
      </c>
      <c r="B130" s="1">
        <f>IFERROR(__xludf.DUMMYFUNCTION("""COMPUTED_VALUE"""),1154.44)</f>
        <v>1154.44</v>
      </c>
      <c r="D130" s="2">
        <f>IFERROR(__xludf.DUMMYFUNCTION("""COMPUTED_VALUE"""),45481.66666666667)</f>
        <v>45481.66667</v>
      </c>
      <c r="E130" s="1">
        <f>IFERROR(__xludf.DUMMYFUNCTION("""COMPUTED_VALUE"""),1160.78)</f>
        <v>1160.78</v>
      </c>
      <c r="G130" s="2">
        <f>IFERROR(__xludf.DUMMYFUNCTION("""COMPUTED_VALUE"""),45481.66666666667)</f>
        <v>45481.66667</v>
      </c>
      <c r="H130" s="1">
        <f>IFERROR(__xludf.DUMMYFUNCTION("""COMPUTED_VALUE"""),1151.41)</f>
        <v>1151.41</v>
      </c>
      <c r="J130" s="2">
        <f>IFERROR(__xludf.DUMMYFUNCTION("""COMPUTED_VALUE"""),45481.66666666667)</f>
        <v>45481.66667</v>
      </c>
      <c r="K130" s="1">
        <f>IFERROR(__xludf.DUMMYFUNCTION("""COMPUTED_VALUE"""),1154.56)</f>
        <v>1154.56</v>
      </c>
      <c r="M130" s="2">
        <f>IFERROR(__xludf.DUMMYFUNCTION("""COMPUTED_VALUE"""),45481.66666666667)</f>
        <v>45481.66667</v>
      </c>
      <c r="N130" s="1">
        <f>IFERROR(__xludf.DUMMYFUNCTION("""COMPUTED_VALUE"""),4.24342585E8)</f>
        <v>424342585</v>
      </c>
    </row>
    <row r="131">
      <c r="A131" s="2">
        <f>IFERROR(__xludf.DUMMYFUNCTION("""COMPUTED_VALUE"""),45482.66666666667)</f>
        <v>45482.66667</v>
      </c>
      <c r="B131" s="1">
        <f>IFERROR(__xludf.DUMMYFUNCTION("""COMPUTED_VALUE"""),1153.89)</f>
        <v>1153.89</v>
      </c>
      <c r="D131" s="2">
        <f>IFERROR(__xludf.DUMMYFUNCTION("""COMPUTED_VALUE"""),45482.66666666667)</f>
        <v>45482.66667</v>
      </c>
      <c r="E131" s="1">
        <f>IFERROR(__xludf.DUMMYFUNCTION("""COMPUTED_VALUE"""),1155.64)</f>
        <v>1155.64</v>
      </c>
      <c r="G131" s="2">
        <f>IFERROR(__xludf.DUMMYFUNCTION("""COMPUTED_VALUE"""),45482.66666666667)</f>
        <v>45482.66667</v>
      </c>
      <c r="H131" s="1">
        <f>IFERROR(__xludf.DUMMYFUNCTION("""COMPUTED_VALUE"""),1148.73)</f>
        <v>1148.73</v>
      </c>
      <c r="J131" s="2">
        <f>IFERROR(__xludf.DUMMYFUNCTION("""COMPUTED_VALUE"""),45482.66666666667)</f>
        <v>45482.66667</v>
      </c>
      <c r="K131" s="1">
        <f>IFERROR(__xludf.DUMMYFUNCTION("""COMPUTED_VALUE"""),1148.79)</f>
        <v>1148.79</v>
      </c>
      <c r="M131" s="2">
        <f>IFERROR(__xludf.DUMMYFUNCTION("""COMPUTED_VALUE"""),45482.66666666667)</f>
        <v>45482.66667</v>
      </c>
      <c r="N131" s="1">
        <f>IFERROR(__xludf.DUMMYFUNCTION("""COMPUTED_VALUE"""),3.54310564E8)</f>
        <v>354310564</v>
      </c>
    </row>
    <row r="132">
      <c r="A132" s="2">
        <f>IFERROR(__xludf.DUMMYFUNCTION("""COMPUTED_VALUE"""),45483.66666666667)</f>
        <v>45483.66667</v>
      </c>
      <c r="B132" s="1">
        <f>IFERROR(__xludf.DUMMYFUNCTION("""COMPUTED_VALUE"""),1150.22)</f>
        <v>1150.22</v>
      </c>
      <c r="D132" s="2">
        <f>IFERROR(__xludf.DUMMYFUNCTION("""COMPUTED_VALUE"""),45483.66666666667)</f>
        <v>45483.66667</v>
      </c>
      <c r="E132" s="1">
        <f>IFERROR(__xludf.DUMMYFUNCTION("""COMPUTED_VALUE"""),1161.29)</f>
        <v>1161.29</v>
      </c>
      <c r="G132" s="2">
        <f>IFERROR(__xludf.DUMMYFUNCTION("""COMPUTED_VALUE"""),45483.66666666667)</f>
        <v>45483.66667</v>
      </c>
      <c r="H132" s="1">
        <f>IFERROR(__xludf.DUMMYFUNCTION("""COMPUTED_VALUE"""),1148.57)</f>
        <v>1148.57</v>
      </c>
      <c r="J132" s="2">
        <f>IFERROR(__xludf.DUMMYFUNCTION("""COMPUTED_VALUE"""),45483.66666666667)</f>
        <v>45483.66667</v>
      </c>
      <c r="K132" s="1">
        <f>IFERROR(__xludf.DUMMYFUNCTION("""COMPUTED_VALUE"""),1160.9)</f>
        <v>1160.9</v>
      </c>
      <c r="M132" s="2">
        <f>IFERROR(__xludf.DUMMYFUNCTION("""COMPUTED_VALUE"""),45483.66666666667)</f>
        <v>45483.66667</v>
      </c>
      <c r="N132" s="1">
        <f>IFERROR(__xludf.DUMMYFUNCTION("""COMPUTED_VALUE"""),3.61823856E8)</f>
        <v>361823856</v>
      </c>
    </row>
    <row r="133">
      <c r="A133" s="2">
        <f>IFERROR(__xludf.DUMMYFUNCTION("""COMPUTED_VALUE"""),45484.66666666667)</f>
        <v>45484.66667</v>
      </c>
      <c r="B133" s="1">
        <f>IFERROR(__xludf.DUMMYFUNCTION("""COMPUTED_VALUE"""),1164.83)</f>
        <v>1164.83</v>
      </c>
      <c r="D133" s="2">
        <f>IFERROR(__xludf.DUMMYFUNCTION("""COMPUTED_VALUE"""),45484.66666666667)</f>
        <v>45484.66667</v>
      </c>
      <c r="E133" s="1">
        <f>IFERROR(__xludf.DUMMYFUNCTION("""COMPUTED_VALUE"""),1181.49)</f>
        <v>1181.49</v>
      </c>
      <c r="G133" s="2">
        <f>IFERROR(__xludf.DUMMYFUNCTION("""COMPUTED_VALUE"""),45484.66666666667)</f>
        <v>45484.66667</v>
      </c>
      <c r="H133" s="1">
        <f>IFERROR(__xludf.DUMMYFUNCTION("""COMPUTED_VALUE"""),1164.83)</f>
        <v>1164.83</v>
      </c>
      <c r="J133" s="2">
        <f>IFERROR(__xludf.DUMMYFUNCTION("""COMPUTED_VALUE"""),45484.66666666667)</f>
        <v>45484.66667</v>
      </c>
      <c r="K133" s="1">
        <f>IFERROR(__xludf.DUMMYFUNCTION("""COMPUTED_VALUE"""),1177.34)</f>
        <v>1177.34</v>
      </c>
      <c r="M133" s="2">
        <f>IFERROR(__xludf.DUMMYFUNCTION("""COMPUTED_VALUE"""),45484.66666666667)</f>
        <v>45484.66667</v>
      </c>
      <c r="N133" s="1">
        <f>IFERROR(__xludf.DUMMYFUNCTION("""COMPUTED_VALUE"""),4.44024625E8)</f>
        <v>444024625</v>
      </c>
    </row>
    <row r="134">
      <c r="A134" s="2">
        <f>IFERROR(__xludf.DUMMYFUNCTION("""COMPUTED_VALUE"""),45485.66666666667)</f>
        <v>45485.66667</v>
      </c>
      <c r="B134" s="1">
        <f>IFERROR(__xludf.DUMMYFUNCTION("""COMPUTED_VALUE"""),1182.02)</f>
        <v>1182.02</v>
      </c>
      <c r="D134" s="2">
        <f>IFERROR(__xludf.DUMMYFUNCTION("""COMPUTED_VALUE"""),45485.66666666667)</f>
        <v>45485.66667</v>
      </c>
      <c r="E134" s="1">
        <f>IFERROR(__xludf.DUMMYFUNCTION("""COMPUTED_VALUE"""),1194.8)</f>
        <v>1194.8</v>
      </c>
      <c r="G134" s="2">
        <f>IFERROR(__xludf.DUMMYFUNCTION("""COMPUTED_VALUE"""),45485.66666666667)</f>
        <v>45485.66667</v>
      </c>
      <c r="H134" s="1">
        <f>IFERROR(__xludf.DUMMYFUNCTION("""COMPUTED_VALUE"""),1182.02)</f>
        <v>1182.02</v>
      </c>
      <c r="J134" s="2">
        <f>IFERROR(__xludf.DUMMYFUNCTION("""COMPUTED_VALUE"""),45485.66666666667)</f>
        <v>45485.66667</v>
      </c>
      <c r="K134" s="1">
        <f>IFERROR(__xludf.DUMMYFUNCTION("""COMPUTED_VALUE"""),1187.98)</f>
        <v>1187.98</v>
      </c>
      <c r="M134" s="2">
        <f>IFERROR(__xludf.DUMMYFUNCTION("""COMPUTED_VALUE"""),45485.66666666667)</f>
        <v>45485.66667</v>
      </c>
      <c r="N134" s="1">
        <f>IFERROR(__xludf.DUMMYFUNCTION("""COMPUTED_VALUE"""),4.59362355E8)</f>
        <v>459362355</v>
      </c>
    </row>
    <row r="135">
      <c r="A135" s="2">
        <f>IFERROR(__xludf.DUMMYFUNCTION("""COMPUTED_VALUE"""),45488.66666666667)</f>
        <v>45488.66667</v>
      </c>
      <c r="B135" s="1">
        <f>IFERROR(__xludf.DUMMYFUNCTION("""COMPUTED_VALUE"""),1189.8)</f>
        <v>1189.8</v>
      </c>
      <c r="D135" s="2">
        <f>IFERROR(__xludf.DUMMYFUNCTION("""COMPUTED_VALUE"""),45488.66666666667)</f>
        <v>45488.66667</v>
      </c>
      <c r="E135" s="1">
        <f>IFERROR(__xludf.DUMMYFUNCTION("""COMPUTED_VALUE"""),1204.16)</f>
        <v>1204.16</v>
      </c>
      <c r="G135" s="2">
        <f>IFERROR(__xludf.DUMMYFUNCTION("""COMPUTED_VALUE"""),45488.66666666667)</f>
        <v>45488.66667</v>
      </c>
      <c r="H135" s="1">
        <f>IFERROR(__xludf.DUMMYFUNCTION("""COMPUTED_VALUE"""),1189.8)</f>
        <v>1189.8</v>
      </c>
      <c r="J135" s="2">
        <f>IFERROR(__xludf.DUMMYFUNCTION("""COMPUTED_VALUE"""),45488.66666666667)</f>
        <v>45488.66667</v>
      </c>
      <c r="K135" s="1">
        <f>IFERROR(__xludf.DUMMYFUNCTION("""COMPUTED_VALUE"""),1198.02)</f>
        <v>1198.02</v>
      </c>
      <c r="M135" s="2">
        <f>IFERROR(__xludf.DUMMYFUNCTION("""COMPUTED_VALUE"""),45488.66666666667)</f>
        <v>45488.66667</v>
      </c>
      <c r="N135" s="1">
        <f>IFERROR(__xludf.DUMMYFUNCTION("""COMPUTED_VALUE"""),4.54384572E8)</f>
        <v>454384572</v>
      </c>
    </row>
    <row r="136">
      <c r="A136" s="2">
        <f>IFERROR(__xludf.DUMMYFUNCTION("""COMPUTED_VALUE"""),45489.66666666667)</f>
        <v>45489.66667</v>
      </c>
      <c r="B136" s="1">
        <f>IFERROR(__xludf.DUMMYFUNCTION("""COMPUTED_VALUE"""),1201.26)</f>
        <v>1201.26</v>
      </c>
      <c r="D136" s="2">
        <f>IFERROR(__xludf.DUMMYFUNCTION("""COMPUTED_VALUE"""),45489.66666666667)</f>
        <v>45489.66667</v>
      </c>
      <c r="E136" s="1">
        <f>IFERROR(__xludf.DUMMYFUNCTION("""COMPUTED_VALUE"""),1229.98)</f>
        <v>1229.98</v>
      </c>
      <c r="G136" s="2">
        <f>IFERROR(__xludf.DUMMYFUNCTION("""COMPUTED_VALUE"""),45489.66666666667)</f>
        <v>45489.66667</v>
      </c>
      <c r="H136" s="1">
        <f>IFERROR(__xludf.DUMMYFUNCTION("""COMPUTED_VALUE"""),1201.26)</f>
        <v>1201.26</v>
      </c>
      <c r="J136" s="2">
        <f>IFERROR(__xludf.DUMMYFUNCTION("""COMPUTED_VALUE"""),45489.66666666667)</f>
        <v>45489.66667</v>
      </c>
      <c r="K136" s="1">
        <f>IFERROR(__xludf.DUMMYFUNCTION("""COMPUTED_VALUE"""),1228.93)</f>
        <v>1228.93</v>
      </c>
      <c r="M136" s="2">
        <f>IFERROR(__xludf.DUMMYFUNCTION("""COMPUTED_VALUE"""),45489.66666666667)</f>
        <v>45489.66667</v>
      </c>
      <c r="N136" s="1">
        <f>IFERROR(__xludf.DUMMYFUNCTION("""COMPUTED_VALUE"""),4.6383911E8)</f>
        <v>463839110</v>
      </c>
    </row>
    <row r="137">
      <c r="A137" s="2">
        <f>IFERROR(__xludf.DUMMYFUNCTION("""COMPUTED_VALUE"""),45490.66666666667)</f>
        <v>45490.66667</v>
      </c>
      <c r="B137" s="1">
        <f>IFERROR(__xludf.DUMMYFUNCTION("""COMPUTED_VALUE"""),1223.73)</f>
        <v>1223.73</v>
      </c>
      <c r="D137" s="2">
        <f>IFERROR(__xludf.DUMMYFUNCTION("""COMPUTED_VALUE"""),45490.66666666667)</f>
        <v>45490.66667</v>
      </c>
      <c r="E137" s="1">
        <f>IFERROR(__xludf.DUMMYFUNCTION("""COMPUTED_VALUE"""),1226.87)</f>
        <v>1226.87</v>
      </c>
      <c r="G137" s="2">
        <f>IFERROR(__xludf.DUMMYFUNCTION("""COMPUTED_VALUE"""),45490.66666666667)</f>
        <v>45490.66667</v>
      </c>
      <c r="H137" s="1">
        <f>IFERROR(__xludf.DUMMYFUNCTION("""COMPUTED_VALUE"""),1213.3)</f>
        <v>1213.3</v>
      </c>
      <c r="J137" s="2">
        <f>IFERROR(__xludf.DUMMYFUNCTION("""COMPUTED_VALUE"""),45490.66666666667)</f>
        <v>45490.66667</v>
      </c>
      <c r="K137" s="1">
        <f>IFERROR(__xludf.DUMMYFUNCTION("""COMPUTED_VALUE"""),1213.3)</f>
        <v>1213.3</v>
      </c>
      <c r="M137" s="2">
        <f>IFERROR(__xludf.DUMMYFUNCTION("""COMPUTED_VALUE"""),45490.66666666667)</f>
        <v>45490.66667</v>
      </c>
      <c r="N137" s="1">
        <f>IFERROR(__xludf.DUMMYFUNCTION("""COMPUTED_VALUE"""),4.62922953E8)</f>
        <v>462922953</v>
      </c>
    </row>
    <row r="138">
      <c r="A138" s="2">
        <f>IFERROR(__xludf.DUMMYFUNCTION("""COMPUTED_VALUE"""),45491.66666666667)</f>
        <v>45491.66667</v>
      </c>
      <c r="B138" s="1">
        <f>IFERROR(__xludf.DUMMYFUNCTION("""COMPUTED_VALUE"""),1212.54)</f>
        <v>1212.54</v>
      </c>
      <c r="D138" s="2">
        <f>IFERROR(__xludf.DUMMYFUNCTION("""COMPUTED_VALUE"""),45491.66666666667)</f>
        <v>45491.66667</v>
      </c>
      <c r="E138" s="1">
        <f>IFERROR(__xludf.DUMMYFUNCTION("""COMPUTED_VALUE"""),1228.15)</f>
        <v>1228.15</v>
      </c>
      <c r="G138" s="2">
        <f>IFERROR(__xludf.DUMMYFUNCTION("""COMPUTED_VALUE"""),45491.66666666667)</f>
        <v>45491.66667</v>
      </c>
      <c r="H138" s="1">
        <f>IFERROR(__xludf.DUMMYFUNCTION("""COMPUTED_VALUE"""),1203.76)</f>
        <v>1203.76</v>
      </c>
      <c r="J138" s="2">
        <f>IFERROR(__xludf.DUMMYFUNCTION("""COMPUTED_VALUE"""),45491.66666666667)</f>
        <v>45491.66667</v>
      </c>
      <c r="K138" s="1">
        <f>IFERROR(__xludf.DUMMYFUNCTION("""COMPUTED_VALUE"""),1205.71)</f>
        <v>1205.71</v>
      </c>
      <c r="M138" s="2">
        <f>IFERROR(__xludf.DUMMYFUNCTION("""COMPUTED_VALUE"""),45491.66666666667)</f>
        <v>45491.66667</v>
      </c>
      <c r="N138" s="1">
        <f>IFERROR(__xludf.DUMMYFUNCTION("""COMPUTED_VALUE"""),4.52101917E8)</f>
        <v>452101917</v>
      </c>
    </row>
    <row r="139">
      <c r="A139" s="2">
        <f>IFERROR(__xludf.DUMMYFUNCTION("""COMPUTED_VALUE"""),45492.66666666667)</f>
        <v>45492.66667</v>
      </c>
      <c r="B139" s="1">
        <f>IFERROR(__xludf.DUMMYFUNCTION("""COMPUTED_VALUE"""),1208.91)</f>
        <v>1208.91</v>
      </c>
      <c r="D139" s="2">
        <f>IFERROR(__xludf.DUMMYFUNCTION("""COMPUTED_VALUE"""),45492.66666666667)</f>
        <v>45492.66667</v>
      </c>
      <c r="E139" s="1">
        <f>IFERROR(__xludf.DUMMYFUNCTION("""COMPUTED_VALUE"""),1209.98)</f>
        <v>1209.98</v>
      </c>
      <c r="G139" s="2">
        <f>IFERROR(__xludf.DUMMYFUNCTION("""COMPUTED_VALUE"""),45492.66666666667)</f>
        <v>45492.66667</v>
      </c>
      <c r="H139" s="1">
        <f>IFERROR(__xludf.DUMMYFUNCTION("""COMPUTED_VALUE"""),1194.93)</f>
        <v>1194.93</v>
      </c>
      <c r="J139" s="2">
        <f>IFERROR(__xludf.DUMMYFUNCTION("""COMPUTED_VALUE"""),45492.66666666667)</f>
        <v>45492.66667</v>
      </c>
      <c r="K139" s="1">
        <f>IFERROR(__xludf.DUMMYFUNCTION("""COMPUTED_VALUE"""),1196.86)</f>
        <v>1196.86</v>
      </c>
      <c r="M139" s="2">
        <f>IFERROR(__xludf.DUMMYFUNCTION("""COMPUTED_VALUE"""),45492.66666666667)</f>
        <v>45492.66667</v>
      </c>
      <c r="N139" s="1">
        <f>IFERROR(__xludf.DUMMYFUNCTION("""COMPUTED_VALUE"""),5.07140442E8)</f>
        <v>507140442</v>
      </c>
    </row>
    <row r="140">
      <c r="A140" s="2">
        <f>IFERROR(__xludf.DUMMYFUNCTION("""COMPUTED_VALUE"""),45495.66666666667)</f>
        <v>45495.66667</v>
      </c>
      <c r="B140" s="1">
        <f>IFERROR(__xludf.DUMMYFUNCTION("""COMPUTED_VALUE"""),1201.66)</f>
        <v>1201.66</v>
      </c>
      <c r="D140" s="2">
        <f>IFERROR(__xludf.DUMMYFUNCTION("""COMPUTED_VALUE"""),45495.66666666667)</f>
        <v>45495.66667</v>
      </c>
      <c r="E140" s="1">
        <f>IFERROR(__xludf.DUMMYFUNCTION("""COMPUTED_VALUE"""),1211.74)</f>
        <v>1211.74</v>
      </c>
      <c r="G140" s="2">
        <f>IFERROR(__xludf.DUMMYFUNCTION("""COMPUTED_VALUE"""),45495.66666666667)</f>
        <v>45495.66667</v>
      </c>
      <c r="H140" s="1">
        <f>IFERROR(__xludf.DUMMYFUNCTION("""COMPUTED_VALUE"""),1194.41)</f>
        <v>1194.41</v>
      </c>
      <c r="J140" s="2">
        <f>IFERROR(__xludf.DUMMYFUNCTION("""COMPUTED_VALUE"""),45495.66666666667)</f>
        <v>45495.66667</v>
      </c>
      <c r="K140" s="1">
        <f>IFERROR(__xludf.DUMMYFUNCTION("""COMPUTED_VALUE"""),1211.46)</f>
        <v>1211.46</v>
      </c>
      <c r="M140" s="2">
        <f>IFERROR(__xludf.DUMMYFUNCTION("""COMPUTED_VALUE"""),45495.66666666667)</f>
        <v>45495.66667</v>
      </c>
      <c r="N140" s="1">
        <f>IFERROR(__xludf.DUMMYFUNCTION("""COMPUTED_VALUE"""),3.70763592E8)</f>
        <v>370763592</v>
      </c>
    </row>
    <row r="141">
      <c r="A141" s="2">
        <f>IFERROR(__xludf.DUMMYFUNCTION("""COMPUTED_VALUE"""),45496.66666666667)</f>
        <v>45496.66667</v>
      </c>
      <c r="B141" s="1">
        <f>IFERROR(__xludf.DUMMYFUNCTION("""COMPUTED_VALUE"""),1206.88)</f>
        <v>1206.88</v>
      </c>
      <c r="D141" s="2">
        <f>IFERROR(__xludf.DUMMYFUNCTION("""COMPUTED_VALUE"""),45496.66666666667)</f>
        <v>45496.66667</v>
      </c>
      <c r="E141" s="1">
        <f>IFERROR(__xludf.DUMMYFUNCTION("""COMPUTED_VALUE"""),1216.09)</f>
        <v>1216.09</v>
      </c>
      <c r="G141" s="2">
        <f>IFERROR(__xludf.DUMMYFUNCTION("""COMPUTED_VALUE"""),45496.66666666667)</f>
        <v>45496.66667</v>
      </c>
      <c r="H141" s="1">
        <f>IFERROR(__xludf.DUMMYFUNCTION("""COMPUTED_VALUE"""),1206.26)</f>
        <v>1206.26</v>
      </c>
      <c r="J141" s="2">
        <f>IFERROR(__xludf.DUMMYFUNCTION("""COMPUTED_VALUE"""),45496.66666666667)</f>
        <v>45496.66667</v>
      </c>
      <c r="K141" s="1">
        <f>IFERROR(__xludf.DUMMYFUNCTION("""COMPUTED_VALUE"""),1211.09)</f>
        <v>1211.09</v>
      </c>
      <c r="M141" s="2">
        <f>IFERROR(__xludf.DUMMYFUNCTION("""COMPUTED_VALUE"""),45496.66666666667)</f>
        <v>45496.66667</v>
      </c>
      <c r="N141" s="1">
        <f>IFERROR(__xludf.DUMMYFUNCTION("""COMPUTED_VALUE"""),4.19545525E8)</f>
        <v>419545525</v>
      </c>
    </row>
    <row r="142">
      <c r="A142" s="2">
        <f>IFERROR(__xludf.DUMMYFUNCTION("""COMPUTED_VALUE"""),45497.66666666667)</f>
        <v>45497.66667</v>
      </c>
      <c r="B142" s="1">
        <f>IFERROR(__xludf.DUMMYFUNCTION("""COMPUTED_VALUE"""),1207.56)</f>
        <v>1207.56</v>
      </c>
      <c r="D142" s="2">
        <f>IFERROR(__xludf.DUMMYFUNCTION("""COMPUTED_VALUE"""),45497.66666666667)</f>
        <v>45497.66667</v>
      </c>
      <c r="E142" s="1">
        <f>IFERROR(__xludf.DUMMYFUNCTION("""COMPUTED_VALUE"""),1207.56)</f>
        <v>1207.56</v>
      </c>
      <c r="G142" s="2">
        <f>IFERROR(__xludf.DUMMYFUNCTION("""COMPUTED_VALUE"""),45497.66666666667)</f>
        <v>45497.66667</v>
      </c>
      <c r="H142" s="1">
        <f>IFERROR(__xludf.DUMMYFUNCTION("""COMPUTED_VALUE"""),1183.56)</f>
        <v>1183.56</v>
      </c>
      <c r="J142" s="2">
        <f>IFERROR(__xludf.DUMMYFUNCTION("""COMPUTED_VALUE"""),45497.66666666667)</f>
        <v>45497.66667</v>
      </c>
      <c r="K142" s="1">
        <f>IFERROR(__xludf.DUMMYFUNCTION("""COMPUTED_VALUE"""),1184.39)</f>
        <v>1184.39</v>
      </c>
      <c r="M142" s="2">
        <f>IFERROR(__xludf.DUMMYFUNCTION("""COMPUTED_VALUE"""),45497.66666666667)</f>
        <v>45497.66667</v>
      </c>
      <c r="N142" s="1">
        <f>IFERROR(__xludf.DUMMYFUNCTION("""COMPUTED_VALUE"""),4.98797952E8)</f>
        <v>498797952</v>
      </c>
    </row>
    <row r="143">
      <c r="A143" s="2">
        <f>IFERROR(__xludf.DUMMYFUNCTION("""COMPUTED_VALUE"""),45498.66666666667)</f>
        <v>45498.66667</v>
      </c>
      <c r="B143" s="1">
        <f>IFERROR(__xludf.DUMMYFUNCTION("""COMPUTED_VALUE"""),1182.27)</f>
        <v>1182.27</v>
      </c>
      <c r="D143" s="2">
        <f>IFERROR(__xludf.DUMMYFUNCTION("""COMPUTED_VALUE"""),45498.66666666667)</f>
        <v>45498.66667</v>
      </c>
      <c r="E143" s="1">
        <f>IFERROR(__xludf.DUMMYFUNCTION("""COMPUTED_VALUE"""),1211.48)</f>
        <v>1211.48</v>
      </c>
      <c r="G143" s="2">
        <f>IFERROR(__xludf.DUMMYFUNCTION("""COMPUTED_VALUE"""),45498.66666666667)</f>
        <v>45498.66667</v>
      </c>
      <c r="H143" s="1">
        <f>IFERROR(__xludf.DUMMYFUNCTION("""COMPUTED_VALUE"""),1182.27)</f>
        <v>1182.27</v>
      </c>
      <c r="J143" s="2">
        <f>IFERROR(__xludf.DUMMYFUNCTION("""COMPUTED_VALUE"""),45498.66666666667)</f>
        <v>45498.66667</v>
      </c>
      <c r="K143" s="1">
        <f>IFERROR(__xludf.DUMMYFUNCTION("""COMPUTED_VALUE"""),1192.37)</f>
        <v>1192.37</v>
      </c>
      <c r="M143" s="2">
        <f>IFERROR(__xludf.DUMMYFUNCTION("""COMPUTED_VALUE"""),45498.66666666667)</f>
        <v>45498.66667</v>
      </c>
      <c r="N143" s="1">
        <f>IFERROR(__xludf.DUMMYFUNCTION("""COMPUTED_VALUE"""),5.16965471E8)</f>
        <v>516965471</v>
      </c>
    </row>
    <row r="144">
      <c r="A144" s="2">
        <f>IFERROR(__xludf.DUMMYFUNCTION("""COMPUTED_VALUE"""),45499.66666666667)</f>
        <v>45499.66667</v>
      </c>
      <c r="B144" s="1">
        <f>IFERROR(__xludf.DUMMYFUNCTION("""COMPUTED_VALUE"""),1201.49)</f>
        <v>1201.49</v>
      </c>
      <c r="D144" s="2">
        <f>IFERROR(__xludf.DUMMYFUNCTION("""COMPUTED_VALUE"""),45499.66666666667)</f>
        <v>45499.66667</v>
      </c>
      <c r="E144" s="1">
        <f>IFERROR(__xludf.DUMMYFUNCTION("""COMPUTED_VALUE"""),1220.49)</f>
        <v>1220.49</v>
      </c>
      <c r="G144" s="2">
        <f>IFERROR(__xludf.DUMMYFUNCTION("""COMPUTED_VALUE"""),45499.66666666667)</f>
        <v>45499.66667</v>
      </c>
      <c r="H144" s="1">
        <f>IFERROR(__xludf.DUMMYFUNCTION("""COMPUTED_VALUE"""),1201.49)</f>
        <v>1201.49</v>
      </c>
      <c r="J144" s="2">
        <f>IFERROR(__xludf.DUMMYFUNCTION("""COMPUTED_VALUE"""),45499.66666666667)</f>
        <v>45499.66667</v>
      </c>
      <c r="K144" s="1">
        <f>IFERROR(__xludf.DUMMYFUNCTION("""COMPUTED_VALUE"""),1213.27)</f>
        <v>1213.27</v>
      </c>
      <c r="M144" s="2">
        <f>IFERROR(__xludf.DUMMYFUNCTION("""COMPUTED_VALUE"""),45499.66666666667)</f>
        <v>45499.66667</v>
      </c>
      <c r="N144" s="1">
        <f>IFERROR(__xludf.DUMMYFUNCTION("""COMPUTED_VALUE"""),4.71214628E8)</f>
        <v>471214628</v>
      </c>
    </row>
    <row r="145">
      <c r="A145" s="2">
        <f>IFERROR(__xludf.DUMMYFUNCTION("""COMPUTED_VALUE"""),45502.66666666667)</f>
        <v>45502.66667</v>
      </c>
      <c r="B145" s="1">
        <f>IFERROR(__xludf.DUMMYFUNCTION("""COMPUTED_VALUE"""),1215.23)</f>
        <v>1215.23</v>
      </c>
      <c r="D145" s="2">
        <f>IFERROR(__xludf.DUMMYFUNCTION("""COMPUTED_VALUE"""),45502.66666666667)</f>
        <v>45502.66667</v>
      </c>
      <c r="E145" s="1">
        <f>IFERROR(__xludf.DUMMYFUNCTION("""COMPUTED_VALUE"""),1217.36)</f>
        <v>1217.36</v>
      </c>
      <c r="G145" s="2">
        <f>IFERROR(__xludf.DUMMYFUNCTION("""COMPUTED_VALUE"""),45502.66666666667)</f>
        <v>45502.66667</v>
      </c>
      <c r="H145" s="1">
        <f>IFERROR(__xludf.DUMMYFUNCTION("""COMPUTED_VALUE"""),1209.12)</f>
        <v>1209.12</v>
      </c>
      <c r="J145" s="2">
        <f>IFERROR(__xludf.DUMMYFUNCTION("""COMPUTED_VALUE"""),45502.66666666667)</f>
        <v>45502.66667</v>
      </c>
      <c r="K145" s="1">
        <f>IFERROR(__xludf.DUMMYFUNCTION("""COMPUTED_VALUE"""),1213.17)</f>
        <v>1213.17</v>
      </c>
      <c r="M145" s="2">
        <f>IFERROR(__xludf.DUMMYFUNCTION("""COMPUTED_VALUE"""),45502.66666666667)</f>
        <v>45502.66667</v>
      </c>
      <c r="N145" s="1">
        <f>IFERROR(__xludf.DUMMYFUNCTION("""COMPUTED_VALUE"""),4.0127346E8)</f>
        <v>401273460</v>
      </c>
    </row>
    <row r="146">
      <c r="A146" s="2">
        <f>IFERROR(__xludf.DUMMYFUNCTION("""COMPUTED_VALUE"""),45503.66666666667)</f>
        <v>45503.66667</v>
      </c>
      <c r="B146" s="1">
        <f>IFERROR(__xludf.DUMMYFUNCTION("""COMPUTED_VALUE"""),1218.0)</f>
        <v>1218</v>
      </c>
      <c r="D146" s="2">
        <f>IFERROR(__xludf.DUMMYFUNCTION("""COMPUTED_VALUE"""),45503.66666666667)</f>
        <v>45503.66667</v>
      </c>
      <c r="E146" s="1">
        <f>IFERROR(__xludf.DUMMYFUNCTION("""COMPUTED_VALUE"""),1224.03)</f>
        <v>1224.03</v>
      </c>
      <c r="G146" s="2">
        <f>IFERROR(__xludf.DUMMYFUNCTION("""COMPUTED_VALUE"""),45503.66666666667)</f>
        <v>45503.66667</v>
      </c>
      <c r="H146" s="1">
        <f>IFERROR(__xludf.DUMMYFUNCTION("""COMPUTED_VALUE"""),1210.54)</f>
        <v>1210.54</v>
      </c>
      <c r="J146" s="2">
        <f>IFERROR(__xludf.DUMMYFUNCTION("""COMPUTED_VALUE"""),45503.66666666667)</f>
        <v>45503.66667</v>
      </c>
      <c r="K146" s="1">
        <f>IFERROR(__xludf.DUMMYFUNCTION("""COMPUTED_VALUE"""),1216.01)</f>
        <v>1216.01</v>
      </c>
      <c r="M146" s="2">
        <f>IFERROR(__xludf.DUMMYFUNCTION("""COMPUTED_VALUE"""),45503.66666666667)</f>
        <v>45503.66667</v>
      </c>
      <c r="N146" s="1">
        <f>IFERROR(__xludf.DUMMYFUNCTION("""COMPUTED_VALUE"""),4.88298769E8)</f>
        <v>488298769</v>
      </c>
    </row>
    <row r="147">
      <c r="A147" s="2">
        <f>IFERROR(__xludf.DUMMYFUNCTION("""COMPUTED_VALUE"""),45504.66666666667)</f>
        <v>45504.66667</v>
      </c>
      <c r="B147" s="1">
        <f>IFERROR(__xludf.DUMMYFUNCTION("""COMPUTED_VALUE"""),1226.45)</f>
        <v>1226.45</v>
      </c>
      <c r="D147" s="2">
        <f>IFERROR(__xludf.DUMMYFUNCTION("""COMPUTED_VALUE"""),45504.66666666667)</f>
        <v>45504.66667</v>
      </c>
      <c r="E147" s="1">
        <f>IFERROR(__xludf.DUMMYFUNCTION("""COMPUTED_VALUE"""),1242.46)</f>
        <v>1242.46</v>
      </c>
      <c r="G147" s="2">
        <f>IFERROR(__xludf.DUMMYFUNCTION("""COMPUTED_VALUE"""),45504.66666666667)</f>
        <v>45504.66667</v>
      </c>
      <c r="H147" s="1">
        <f>IFERROR(__xludf.DUMMYFUNCTION("""COMPUTED_VALUE"""),1224.32)</f>
        <v>1224.32</v>
      </c>
      <c r="J147" s="2">
        <f>IFERROR(__xludf.DUMMYFUNCTION("""COMPUTED_VALUE"""),45504.66666666667)</f>
        <v>45504.66667</v>
      </c>
      <c r="K147" s="1">
        <f>IFERROR(__xludf.DUMMYFUNCTION("""COMPUTED_VALUE"""),1229.85)</f>
        <v>1229.85</v>
      </c>
      <c r="M147" s="2">
        <f>IFERROR(__xludf.DUMMYFUNCTION("""COMPUTED_VALUE"""),45504.66666666667)</f>
        <v>45504.66667</v>
      </c>
      <c r="N147" s="1">
        <f>IFERROR(__xludf.DUMMYFUNCTION("""COMPUTED_VALUE"""),5.62655944E8)</f>
        <v>562655944</v>
      </c>
    </row>
    <row r="148">
      <c r="A148" s="2">
        <f>IFERROR(__xludf.DUMMYFUNCTION("""COMPUTED_VALUE"""),45505.66666666667)</f>
        <v>45505.66667</v>
      </c>
      <c r="B148" s="1">
        <f>IFERROR(__xludf.DUMMYFUNCTION("""COMPUTED_VALUE"""),1228.44)</f>
        <v>1228.44</v>
      </c>
      <c r="D148" s="2">
        <f>IFERROR(__xludf.DUMMYFUNCTION("""COMPUTED_VALUE"""),45505.66666666667)</f>
        <v>45505.66667</v>
      </c>
      <c r="E148" s="1">
        <f>IFERROR(__xludf.DUMMYFUNCTION("""COMPUTED_VALUE"""),1236.64)</f>
        <v>1236.64</v>
      </c>
      <c r="G148" s="2">
        <f>IFERROR(__xludf.DUMMYFUNCTION("""COMPUTED_VALUE"""),45505.66666666667)</f>
        <v>45505.66667</v>
      </c>
      <c r="H148" s="1">
        <f>IFERROR(__xludf.DUMMYFUNCTION("""COMPUTED_VALUE"""),1199.48)</f>
        <v>1199.48</v>
      </c>
      <c r="J148" s="2">
        <f>IFERROR(__xludf.DUMMYFUNCTION("""COMPUTED_VALUE"""),45505.66666666667)</f>
        <v>45505.66667</v>
      </c>
      <c r="K148" s="1">
        <f>IFERROR(__xludf.DUMMYFUNCTION("""COMPUTED_VALUE"""),1207.16)</f>
        <v>1207.16</v>
      </c>
      <c r="M148" s="2">
        <f>IFERROR(__xludf.DUMMYFUNCTION("""COMPUTED_VALUE"""),45505.66666666667)</f>
        <v>45505.66667</v>
      </c>
      <c r="N148" s="1">
        <f>IFERROR(__xludf.DUMMYFUNCTION("""COMPUTED_VALUE"""),5.20361298E8)</f>
        <v>520361298</v>
      </c>
    </row>
    <row r="149">
      <c r="A149" s="2">
        <f>IFERROR(__xludf.DUMMYFUNCTION("""COMPUTED_VALUE"""),45506.66666666667)</f>
        <v>45506.66667</v>
      </c>
      <c r="B149" s="1">
        <f>IFERROR(__xludf.DUMMYFUNCTION("""COMPUTED_VALUE"""),1195.82)</f>
        <v>1195.82</v>
      </c>
      <c r="D149" s="2">
        <f>IFERROR(__xludf.DUMMYFUNCTION("""COMPUTED_VALUE"""),45506.66666666667)</f>
        <v>45506.66667</v>
      </c>
      <c r="E149" s="1">
        <f>IFERROR(__xludf.DUMMYFUNCTION("""COMPUTED_VALUE"""),1195.82)</f>
        <v>1195.82</v>
      </c>
      <c r="G149" s="2">
        <f>IFERROR(__xludf.DUMMYFUNCTION("""COMPUTED_VALUE"""),45506.66666666667)</f>
        <v>45506.66667</v>
      </c>
      <c r="H149" s="1">
        <f>IFERROR(__xludf.DUMMYFUNCTION("""COMPUTED_VALUE"""),1165.8)</f>
        <v>1165.8</v>
      </c>
      <c r="J149" s="2">
        <f>IFERROR(__xludf.DUMMYFUNCTION("""COMPUTED_VALUE"""),45506.66666666667)</f>
        <v>45506.66667</v>
      </c>
      <c r="K149" s="1">
        <f>IFERROR(__xludf.DUMMYFUNCTION("""COMPUTED_VALUE"""),1178.31)</f>
        <v>1178.31</v>
      </c>
      <c r="M149" s="2">
        <f>IFERROR(__xludf.DUMMYFUNCTION("""COMPUTED_VALUE"""),45506.66666666667)</f>
        <v>45506.66667</v>
      </c>
      <c r="N149" s="1">
        <f>IFERROR(__xludf.DUMMYFUNCTION("""COMPUTED_VALUE"""),5.61773577E8)</f>
        <v>561773577</v>
      </c>
    </row>
    <row r="150">
      <c r="A150" s="2">
        <f>IFERROR(__xludf.DUMMYFUNCTION("""COMPUTED_VALUE"""),45509.66666666667)</f>
        <v>45509.66667</v>
      </c>
      <c r="B150" s="1">
        <f>IFERROR(__xludf.DUMMYFUNCTION("""COMPUTED_VALUE"""),1163.92)</f>
        <v>1163.92</v>
      </c>
      <c r="D150" s="2">
        <f>IFERROR(__xludf.DUMMYFUNCTION("""COMPUTED_VALUE"""),45509.66666666667)</f>
        <v>45509.66667</v>
      </c>
      <c r="E150" s="1">
        <f>IFERROR(__xludf.DUMMYFUNCTION("""COMPUTED_VALUE"""),1166.75)</f>
        <v>1166.75</v>
      </c>
      <c r="G150" s="2">
        <f>IFERROR(__xludf.DUMMYFUNCTION("""COMPUTED_VALUE"""),45509.66666666667)</f>
        <v>45509.66667</v>
      </c>
      <c r="H150" s="1">
        <f>IFERROR(__xludf.DUMMYFUNCTION("""COMPUTED_VALUE"""),1138.7)</f>
        <v>1138.7</v>
      </c>
      <c r="J150" s="2">
        <f>IFERROR(__xludf.DUMMYFUNCTION("""COMPUTED_VALUE"""),45509.66666666667)</f>
        <v>45509.66667</v>
      </c>
      <c r="K150" s="1">
        <f>IFERROR(__xludf.DUMMYFUNCTION("""COMPUTED_VALUE"""),1154.21)</f>
        <v>1154.21</v>
      </c>
      <c r="M150" s="2">
        <f>IFERROR(__xludf.DUMMYFUNCTION("""COMPUTED_VALUE"""),45509.66666666667)</f>
        <v>45509.66667</v>
      </c>
      <c r="N150" s="1">
        <f>IFERROR(__xludf.DUMMYFUNCTION("""COMPUTED_VALUE"""),5.81517312E8)</f>
        <v>581517312</v>
      </c>
    </row>
    <row r="151">
      <c r="A151" s="2">
        <f>IFERROR(__xludf.DUMMYFUNCTION("""COMPUTED_VALUE"""),45510.66666666667)</f>
        <v>45510.66667</v>
      </c>
      <c r="B151" s="1">
        <f>IFERROR(__xludf.DUMMYFUNCTION("""COMPUTED_VALUE"""),1155.43)</f>
        <v>1155.43</v>
      </c>
      <c r="D151" s="2">
        <f>IFERROR(__xludf.DUMMYFUNCTION("""COMPUTED_VALUE"""),45510.66666666667)</f>
        <v>45510.66667</v>
      </c>
      <c r="E151" s="1">
        <f>IFERROR(__xludf.DUMMYFUNCTION("""COMPUTED_VALUE"""),1181.29)</f>
        <v>1181.29</v>
      </c>
      <c r="G151" s="2">
        <f>IFERROR(__xludf.DUMMYFUNCTION("""COMPUTED_VALUE"""),45510.66666666667)</f>
        <v>45510.66667</v>
      </c>
      <c r="H151" s="1">
        <f>IFERROR(__xludf.DUMMYFUNCTION("""COMPUTED_VALUE"""),1153.6)</f>
        <v>1153.6</v>
      </c>
      <c r="J151" s="2">
        <f>IFERROR(__xludf.DUMMYFUNCTION("""COMPUTED_VALUE"""),45510.66666666667)</f>
        <v>45510.66667</v>
      </c>
      <c r="K151" s="1">
        <f>IFERROR(__xludf.DUMMYFUNCTION("""COMPUTED_VALUE"""),1165.69)</f>
        <v>1165.69</v>
      </c>
      <c r="M151" s="2">
        <f>IFERROR(__xludf.DUMMYFUNCTION("""COMPUTED_VALUE"""),45510.66666666667)</f>
        <v>45510.66667</v>
      </c>
      <c r="N151" s="1">
        <f>IFERROR(__xludf.DUMMYFUNCTION("""COMPUTED_VALUE"""),4.88487283E8)</f>
        <v>488487283</v>
      </c>
    </row>
    <row r="152">
      <c r="A152" s="2">
        <f>IFERROR(__xludf.DUMMYFUNCTION("""COMPUTED_VALUE"""),45511.66666666667)</f>
        <v>45511.66667</v>
      </c>
      <c r="B152" s="1">
        <f>IFERROR(__xludf.DUMMYFUNCTION("""COMPUTED_VALUE"""),1175.11)</f>
        <v>1175.11</v>
      </c>
      <c r="D152" s="2">
        <f>IFERROR(__xludf.DUMMYFUNCTION("""COMPUTED_VALUE"""),45511.66666666667)</f>
        <v>45511.66667</v>
      </c>
      <c r="E152" s="1">
        <f>IFERROR(__xludf.DUMMYFUNCTION("""COMPUTED_VALUE"""),1184.31)</f>
        <v>1184.31</v>
      </c>
      <c r="G152" s="2">
        <f>IFERROR(__xludf.DUMMYFUNCTION("""COMPUTED_VALUE"""),45511.66666666667)</f>
        <v>45511.66667</v>
      </c>
      <c r="H152" s="1">
        <f>IFERROR(__xludf.DUMMYFUNCTION("""COMPUTED_VALUE"""),1157.08)</f>
        <v>1157.08</v>
      </c>
      <c r="J152" s="2">
        <f>IFERROR(__xludf.DUMMYFUNCTION("""COMPUTED_VALUE"""),45511.66666666667)</f>
        <v>45511.66667</v>
      </c>
      <c r="K152" s="1">
        <f>IFERROR(__xludf.DUMMYFUNCTION("""COMPUTED_VALUE"""),1157.55)</f>
        <v>1157.55</v>
      </c>
      <c r="M152" s="2">
        <f>IFERROR(__xludf.DUMMYFUNCTION("""COMPUTED_VALUE"""),45511.66666666667)</f>
        <v>45511.66667</v>
      </c>
      <c r="N152" s="1">
        <f>IFERROR(__xludf.DUMMYFUNCTION("""COMPUTED_VALUE"""),5.05233083E8)</f>
        <v>505233083</v>
      </c>
    </row>
    <row r="153">
      <c r="A153" s="2">
        <f>IFERROR(__xludf.DUMMYFUNCTION("""COMPUTED_VALUE"""),45512.66666666667)</f>
        <v>45512.66667</v>
      </c>
      <c r="B153" s="1">
        <f>IFERROR(__xludf.DUMMYFUNCTION("""COMPUTED_VALUE"""),1163.65)</f>
        <v>1163.65</v>
      </c>
      <c r="D153" s="2">
        <f>IFERROR(__xludf.DUMMYFUNCTION("""COMPUTED_VALUE"""),45512.66666666667)</f>
        <v>45512.66667</v>
      </c>
      <c r="E153" s="1">
        <f>IFERROR(__xludf.DUMMYFUNCTION("""COMPUTED_VALUE"""),1183.16)</f>
        <v>1183.16</v>
      </c>
      <c r="G153" s="2">
        <f>IFERROR(__xludf.DUMMYFUNCTION("""COMPUTED_VALUE"""),45512.66666666667)</f>
        <v>45512.66667</v>
      </c>
      <c r="H153" s="1">
        <f>IFERROR(__xludf.DUMMYFUNCTION("""COMPUTED_VALUE"""),1163.65)</f>
        <v>1163.65</v>
      </c>
      <c r="J153" s="2">
        <f>IFERROR(__xludf.DUMMYFUNCTION("""COMPUTED_VALUE"""),45512.66666666667)</f>
        <v>45512.66667</v>
      </c>
      <c r="K153" s="1">
        <f>IFERROR(__xludf.DUMMYFUNCTION("""COMPUTED_VALUE"""),1182.27)</f>
        <v>1182.27</v>
      </c>
      <c r="M153" s="2">
        <f>IFERROR(__xludf.DUMMYFUNCTION("""COMPUTED_VALUE"""),45512.66666666667)</f>
        <v>45512.66667</v>
      </c>
      <c r="N153" s="1">
        <f>IFERROR(__xludf.DUMMYFUNCTION("""COMPUTED_VALUE"""),4.50791501E8)</f>
        <v>450791501</v>
      </c>
    </row>
    <row r="154">
      <c r="A154" s="2">
        <f>IFERROR(__xludf.DUMMYFUNCTION("""COMPUTED_VALUE"""),45513.66666666667)</f>
        <v>45513.66667</v>
      </c>
      <c r="B154" s="1">
        <f>IFERROR(__xludf.DUMMYFUNCTION("""COMPUTED_VALUE"""),1181.69)</f>
        <v>1181.69</v>
      </c>
      <c r="D154" s="2">
        <f>IFERROR(__xludf.DUMMYFUNCTION("""COMPUTED_VALUE"""),45513.66666666667)</f>
        <v>45513.66667</v>
      </c>
      <c r="E154" s="1">
        <f>IFERROR(__xludf.DUMMYFUNCTION("""COMPUTED_VALUE"""),1184.73)</f>
        <v>1184.73</v>
      </c>
      <c r="G154" s="2">
        <f>IFERROR(__xludf.DUMMYFUNCTION("""COMPUTED_VALUE"""),45513.66666666667)</f>
        <v>45513.66667</v>
      </c>
      <c r="H154" s="1">
        <f>IFERROR(__xludf.DUMMYFUNCTION("""COMPUTED_VALUE"""),1171.5)</f>
        <v>1171.5</v>
      </c>
      <c r="J154" s="2">
        <f>IFERROR(__xludf.DUMMYFUNCTION("""COMPUTED_VALUE"""),45513.66666666667)</f>
        <v>45513.66667</v>
      </c>
      <c r="K154" s="1">
        <f>IFERROR(__xludf.DUMMYFUNCTION("""COMPUTED_VALUE"""),1182.63)</f>
        <v>1182.63</v>
      </c>
      <c r="M154" s="2">
        <f>IFERROR(__xludf.DUMMYFUNCTION("""COMPUTED_VALUE"""),45513.66666666667)</f>
        <v>45513.66667</v>
      </c>
      <c r="N154" s="1">
        <f>IFERROR(__xludf.DUMMYFUNCTION("""COMPUTED_VALUE"""),3.52396173E8)</f>
        <v>352396173</v>
      </c>
    </row>
    <row r="155">
      <c r="A155" s="2">
        <f>IFERROR(__xludf.DUMMYFUNCTION("""COMPUTED_VALUE"""),45516.66666666667)</f>
        <v>45516.66667</v>
      </c>
      <c r="B155" s="1">
        <f>IFERROR(__xludf.DUMMYFUNCTION("""COMPUTED_VALUE"""),1183.0)</f>
        <v>1183</v>
      </c>
      <c r="D155" s="2">
        <f>IFERROR(__xludf.DUMMYFUNCTION("""COMPUTED_VALUE"""),45516.66666666667)</f>
        <v>45516.66667</v>
      </c>
      <c r="E155" s="1">
        <f>IFERROR(__xludf.DUMMYFUNCTION("""COMPUTED_VALUE"""),1184.47)</f>
        <v>1184.47</v>
      </c>
      <c r="G155" s="2">
        <f>IFERROR(__xludf.DUMMYFUNCTION("""COMPUTED_VALUE"""),45516.66666666667)</f>
        <v>45516.66667</v>
      </c>
      <c r="H155" s="1">
        <f>IFERROR(__xludf.DUMMYFUNCTION("""COMPUTED_VALUE"""),1173.43)</f>
        <v>1173.43</v>
      </c>
      <c r="J155" s="2">
        <f>IFERROR(__xludf.DUMMYFUNCTION("""COMPUTED_VALUE"""),45516.66666666667)</f>
        <v>45516.66667</v>
      </c>
      <c r="K155" s="1">
        <f>IFERROR(__xludf.DUMMYFUNCTION("""COMPUTED_VALUE"""),1175.68)</f>
        <v>1175.68</v>
      </c>
      <c r="M155" s="2">
        <f>IFERROR(__xludf.DUMMYFUNCTION("""COMPUTED_VALUE"""),45516.66666666667)</f>
        <v>45516.66667</v>
      </c>
      <c r="N155" s="1">
        <f>IFERROR(__xludf.DUMMYFUNCTION("""COMPUTED_VALUE"""),3.2135683E8)</f>
        <v>321356830</v>
      </c>
    </row>
    <row r="156">
      <c r="A156" s="2">
        <f>IFERROR(__xludf.DUMMYFUNCTION("""COMPUTED_VALUE"""),45517.66666666667)</f>
        <v>45517.66667</v>
      </c>
      <c r="B156" s="1">
        <f>IFERROR(__xludf.DUMMYFUNCTION("""COMPUTED_VALUE"""),1179.65)</f>
        <v>1179.65</v>
      </c>
      <c r="D156" s="2">
        <f>IFERROR(__xludf.DUMMYFUNCTION("""COMPUTED_VALUE"""),45517.66666666667)</f>
        <v>45517.66667</v>
      </c>
      <c r="E156" s="1">
        <f>IFERROR(__xludf.DUMMYFUNCTION("""COMPUTED_VALUE"""),1192.03)</f>
        <v>1192.03</v>
      </c>
      <c r="G156" s="2">
        <f>IFERROR(__xludf.DUMMYFUNCTION("""COMPUTED_VALUE"""),45517.66666666667)</f>
        <v>45517.66667</v>
      </c>
      <c r="H156" s="1">
        <f>IFERROR(__xludf.DUMMYFUNCTION("""COMPUTED_VALUE"""),1175.9)</f>
        <v>1175.9</v>
      </c>
      <c r="J156" s="2">
        <f>IFERROR(__xludf.DUMMYFUNCTION("""COMPUTED_VALUE"""),45517.66666666667)</f>
        <v>45517.66667</v>
      </c>
      <c r="K156" s="1">
        <f>IFERROR(__xludf.DUMMYFUNCTION("""COMPUTED_VALUE"""),1191.06)</f>
        <v>1191.06</v>
      </c>
      <c r="M156" s="2">
        <f>IFERROR(__xludf.DUMMYFUNCTION("""COMPUTED_VALUE"""),45517.66666666667)</f>
        <v>45517.66667</v>
      </c>
      <c r="N156" s="1">
        <f>IFERROR(__xludf.DUMMYFUNCTION("""COMPUTED_VALUE"""),3.71688938E8)</f>
        <v>371688938</v>
      </c>
    </row>
    <row r="157">
      <c r="A157" s="2">
        <f>IFERROR(__xludf.DUMMYFUNCTION("""COMPUTED_VALUE"""),45518.66666666667)</f>
        <v>45518.66667</v>
      </c>
      <c r="B157" s="1">
        <f>IFERROR(__xludf.DUMMYFUNCTION("""COMPUTED_VALUE"""),1192.15)</f>
        <v>1192.15</v>
      </c>
      <c r="D157" s="2">
        <f>IFERROR(__xludf.DUMMYFUNCTION("""COMPUTED_VALUE"""),45518.66666666667)</f>
        <v>45518.66667</v>
      </c>
      <c r="E157" s="1">
        <f>IFERROR(__xludf.DUMMYFUNCTION("""COMPUTED_VALUE"""),1196.99)</f>
        <v>1196.99</v>
      </c>
      <c r="G157" s="2">
        <f>IFERROR(__xludf.DUMMYFUNCTION("""COMPUTED_VALUE"""),45518.66666666667)</f>
        <v>45518.66667</v>
      </c>
      <c r="H157" s="1">
        <f>IFERROR(__xludf.DUMMYFUNCTION("""COMPUTED_VALUE"""),1189.57)</f>
        <v>1189.57</v>
      </c>
      <c r="J157" s="2">
        <f>IFERROR(__xludf.DUMMYFUNCTION("""COMPUTED_VALUE"""),45518.66666666667)</f>
        <v>45518.66667</v>
      </c>
      <c r="K157" s="1">
        <f>IFERROR(__xludf.DUMMYFUNCTION("""COMPUTED_VALUE"""),1195.44)</f>
        <v>1195.44</v>
      </c>
      <c r="M157" s="2">
        <f>IFERROR(__xludf.DUMMYFUNCTION("""COMPUTED_VALUE"""),45518.66666666667)</f>
        <v>45518.66667</v>
      </c>
      <c r="N157" s="1">
        <f>IFERROR(__xludf.DUMMYFUNCTION("""COMPUTED_VALUE"""),3.35988412E8)</f>
        <v>335988412</v>
      </c>
    </row>
    <row r="158">
      <c r="A158" s="2">
        <f>IFERROR(__xludf.DUMMYFUNCTION("""COMPUTED_VALUE"""),45519.66666666667)</f>
        <v>45519.66667</v>
      </c>
      <c r="B158" s="1">
        <f>IFERROR(__xludf.DUMMYFUNCTION("""COMPUTED_VALUE"""),1204.05)</f>
        <v>1204.05</v>
      </c>
      <c r="D158" s="2">
        <f>IFERROR(__xludf.DUMMYFUNCTION("""COMPUTED_VALUE"""),45519.66666666667)</f>
        <v>45519.66667</v>
      </c>
      <c r="E158" s="1">
        <f>IFERROR(__xludf.DUMMYFUNCTION("""COMPUTED_VALUE"""),1215.42)</f>
        <v>1215.42</v>
      </c>
      <c r="G158" s="2">
        <f>IFERROR(__xludf.DUMMYFUNCTION("""COMPUTED_VALUE"""),45519.66666666667)</f>
        <v>45519.66667</v>
      </c>
      <c r="H158" s="1">
        <f>IFERROR(__xludf.DUMMYFUNCTION("""COMPUTED_VALUE"""),1204.05)</f>
        <v>1204.05</v>
      </c>
      <c r="J158" s="2">
        <f>IFERROR(__xludf.DUMMYFUNCTION("""COMPUTED_VALUE"""),45519.66666666667)</f>
        <v>45519.66667</v>
      </c>
      <c r="K158" s="1">
        <f>IFERROR(__xludf.DUMMYFUNCTION("""COMPUTED_VALUE"""),1213.73)</f>
        <v>1213.73</v>
      </c>
      <c r="M158" s="2">
        <f>IFERROR(__xludf.DUMMYFUNCTION("""COMPUTED_VALUE"""),45519.66666666667)</f>
        <v>45519.66667</v>
      </c>
      <c r="N158" s="1">
        <f>IFERROR(__xludf.DUMMYFUNCTION("""COMPUTED_VALUE"""),3.89180996E8)</f>
        <v>389180996</v>
      </c>
    </row>
    <row r="159">
      <c r="A159" s="2">
        <f>IFERROR(__xludf.DUMMYFUNCTION("""COMPUTED_VALUE"""),45520.66666666667)</f>
        <v>45520.66667</v>
      </c>
      <c r="B159" s="1">
        <f>IFERROR(__xludf.DUMMYFUNCTION("""COMPUTED_VALUE"""),1212.35)</f>
        <v>1212.35</v>
      </c>
      <c r="D159" s="2">
        <f>IFERROR(__xludf.DUMMYFUNCTION("""COMPUTED_VALUE"""),45520.66666666667)</f>
        <v>45520.66667</v>
      </c>
      <c r="E159" s="1">
        <f>IFERROR(__xludf.DUMMYFUNCTION("""COMPUTED_VALUE"""),1214.41)</f>
        <v>1214.41</v>
      </c>
      <c r="G159" s="2">
        <f>IFERROR(__xludf.DUMMYFUNCTION("""COMPUTED_VALUE"""),45520.66666666667)</f>
        <v>45520.66667</v>
      </c>
      <c r="H159" s="1">
        <f>IFERROR(__xludf.DUMMYFUNCTION("""COMPUTED_VALUE"""),1206.04)</f>
        <v>1206.04</v>
      </c>
      <c r="J159" s="2">
        <f>IFERROR(__xludf.DUMMYFUNCTION("""COMPUTED_VALUE"""),45520.66666666667)</f>
        <v>45520.66667</v>
      </c>
      <c r="K159" s="1">
        <f>IFERROR(__xludf.DUMMYFUNCTION("""COMPUTED_VALUE"""),1212.03)</f>
        <v>1212.03</v>
      </c>
      <c r="M159" s="2">
        <f>IFERROR(__xludf.DUMMYFUNCTION("""COMPUTED_VALUE"""),45520.66666666667)</f>
        <v>45520.66667</v>
      </c>
      <c r="N159" s="1">
        <f>IFERROR(__xludf.DUMMYFUNCTION("""COMPUTED_VALUE"""),3.60029595E8)</f>
        <v>360029595</v>
      </c>
    </row>
    <row r="160">
      <c r="A160" s="2">
        <f>IFERROR(__xludf.DUMMYFUNCTION("""COMPUTED_VALUE"""),45523.66666666667)</f>
        <v>45523.66667</v>
      </c>
      <c r="B160" s="1">
        <f>IFERROR(__xludf.DUMMYFUNCTION("""COMPUTED_VALUE"""),1213.2)</f>
        <v>1213.2</v>
      </c>
      <c r="D160" s="2">
        <f>IFERROR(__xludf.DUMMYFUNCTION("""COMPUTED_VALUE"""),45523.66666666667)</f>
        <v>45523.66667</v>
      </c>
      <c r="E160" s="1">
        <f>IFERROR(__xludf.DUMMYFUNCTION("""COMPUTED_VALUE"""),1219.11)</f>
        <v>1219.11</v>
      </c>
      <c r="G160" s="2">
        <f>IFERROR(__xludf.DUMMYFUNCTION("""COMPUTED_VALUE"""),45523.66666666667)</f>
        <v>45523.66667</v>
      </c>
      <c r="H160" s="1">
        <f>IFERROR(__xludf.DUMMYFUNCTION("""COMPUTED_VALUE"""),1211.41)</f>
        <v>1211.41</v>
      </c>
      <c r="J160" s="2">
        <f>IFERROR(__xludf.DUMMYFUNCTION("""COMPUTED_VALUE"""),45523.66666666667)</f>
        <v>45523.66667</v>
      </c>
      <c r="K160" s="1">
        <f>IFERROR(__xludf.DUMMYFUNCTION("""COMPUTED_VALUE"""),1219.11)</f>
        <v>1219.11</v>
      </c>
      <c r="M160" s="2">
        <f>IFERROR(__xludf.DUMMYFUNCTION("""COMPUTED_VALUE"""),45523.66666666667)</f>
        <v>45523.66667</v>
      </c>
      <c r="N160" s="1">
        <f>IFERROR(__xludf.DUMMYFUNCTION("""COMPUTED_VALUE"""),3.13115844E8)</f>
        <v>313115844</v>
      </c>
    </row>
    <row r="161">
      <c r="A161" s="2">
        <f>IFERROR(__xludf.DUMMYFUNCTION("""COMPUTED_VALUE"""),45524.66666666667)</f>
        <v>45524.66667</v>
      </c>
      <c r="B161" s="1">
        <f>IFERROR(__xludf.DUMMYFUNCTION("""COMPUTED_VALUE"""),1219.54)</f>
        <v>1219.54</v>
      </c>
      <c r="D161" s="2">
        <f>IFERROR(__xludf.DUMMYFUNCTION("""COMPUTED_VALUE"""),45524.66666666667)</f>
        <v>45524.66667</v>
      </c>
      <c r="E161" s="1">
        <f>IFERROR(__xludf.DUMMYFUNCTION("""COMPUTED_VALUE"""),1220.64)</f>
        <v>1220.64</v>
      </c>
      <c r="G161" s="2">
        <f>IFERROR(__xludf.DUMMYFUNCTION("""COMPUTED_VALUE"""),45524.66666666667)</f>
        <v>45524.66667</v>
      </c>
      <c r="H161" s="1">
        <f>IFERROR(__xludf.DUMMYFUNCTION("""COMPUTED_VALUE"""),1211.98)</f>
        <v>1211.98</v>
      </c>
      <c r="J161" s="2">
        <f>IFERROR(__xludf.DUMMYFUNCTION("""COMPUTED_VALUE"""),45524.66666666667)</f>
        <v>45524.66667</v>
      </c>
      <c r="K161" s="1">
        <f>IFERROR(__xludf.DUMMYFUNCTION("""COMPUTED_VALUE"""),1215.9)</f>
        <v>1215.9</v>
      </c>
      <c r="M161" s="2">
        <f>IFERROR(__xludf.DUMMYFUNCTION("""COMPUTED_VALUE"""),45524.66666666667)</f>
        <v>45524.66667</v>
      </c>
      <c r="N161" s="1">
        <f>IFERROR(__xludf.DUMMYFUNCTION("""COMPUTED_VALUE"""),3.05706761E8)</f>
        <v>305706761</v>
      </c>
    </row>
    <row r="162">
      <c r="A162" s="2">
        <f>IFERROR(__xludf.DUMMYFUNCTION("""COMPUTED_VALUE"""),45525.66666666667)</f>
        <v>45525.66667</v>
      </c>
      <c r="B162" s="1">
        <f>IFERROR(__xludf.DUMMYFUNCTION("""COMPUTED_VALUE"""),1219.31)</f>
        <v>1219.31</v>
      </c>
      <c r="D162" s="2">
        <f>IFERROR(__xludf.DUMMYFUNCTION("""COMPUTED_VALUE"""),45525.66666666667)</f>
        <v>45525.66667</v>
      </c>
      <c r="E162" s="1">
        <f>IFERROR(__xludf.DUMMYFUNCTION("""COMPUTED_VALUE"""),1227.76)</f>
        <v>1227.76</v>
      </c>
      <c r="G162" s="2">
        <f>IFERROR(__xludf.DUMMYFUNCTION("""COMPUTED_VALUE"""),45525.66666666667)</f>
        <v>45525.66667</v>
      </c>
      <c r="H162" s="1">
        <f>IFERROR(__xludf.DUMMYFUNCTION("""COMPUTED_VALUE"""),1218.27)</f>
        <v>1218.27</v>
      </c>
      <c r="J162" s="2">
        <f>IFERROR(__xludf.DUMMYFUNCTION("""COMPUTED_VALUE"""),45525.66666666667)</f>
        <v>45525.66667</v>
      </c>
      <c r="K162" s="1">
        <f>IFERROR(__xludf.DUMMYFUNCTION("""COMPUTED_VALUE"""),1227.04)</f>
        <v>1227.04</v>
      </c>
      <c r="M162" s="2">
        <f>IFERROR(__xludf.DUMMYFUNCTION("""COMPUTED_VALUE"""),45525.66666666667)</f>
        <v>45525.66667</v>
      </c>
      <c r="N162" s="1">
        <f>IFERROR(__xludf.DUMMYFUNCTION("""COMPUTED_VALUE"""),3.02278856E8)</f>
        <v>302278856</v>
      </c>
    </row>
    <row r="163">
      <c r="A163" s="2">
        <f>IFERROR(__xludf.DUMMYFUNCTION("""COMPUTED_VALUE"""),45526.66666666667)</f>
        <v>45526.66667</v>
      </c>
      <c r="B163" s="1">
        <f>IFERROR(__xludf.DUMMYFUNCTION("""COMPUTED_VALUE"""),1228.29)</f>
        <v>1228.29</v>
      </c>
      <c r="D163" s="2">
        <f>IFERROR(__xludf.DUMMYFUNCTION("""COMPUTED_VALUE"""),45526.66666666667)</f>
        <v>45526.66667</v>
      </c>
      <c r="E163" s="1">
        <f>IFERROR(__xludf.DUMMYFUNCTION("""COMPUTED_VALUE"""),1231.28)</f>
        <v>1231.28</v>
      </c>
      <c r="G163" s="2">
        <f>IFERROR(__xludf.DUMMYFUNCTION("""COMPUTED_VALUE"""),45526.66666666667)</f>
        <v>45526.66667</v>
      </c>
      <c r="H163" s="1">
        <f>IFERROR(__xludf.DUMMYFUNCTION("""COMPUTED_VALUE"""),1221.23)</f>
        <v>1221.23</v>
      </c>
      <c r="J163" s="2">
        <f>IFERROR(__xludf.DUMMYFUNCTION("""COMPUTED_VALUE"""),45526.66666666667)</f>
        <v>45526.66667</v>
      </c>
      <c r="K163" s="1">
        <f>IFERROR(__xludf.DUMMYFUNCTION("""COMPUTED_VALUE"""),1223.74)</f>
        <v>1223.74</v>
      </c>
      <c r="M163" s="2">
        <f>IFERROR(__xludf.DUMMYFUNCTION("""COMPUTED_VALUE"""),45526.66666666667)</f>
        <v>45526.66667</v>
      </c>
      <c r="N163" s="1">
        <f>IFERROR(__xludf.DUMMYFUNCTION("""COMPUTED_VALUE"""),2.84516438E8)</f>
        <v>284516438</v>
      </c>
    </row>
    <row r="164">
      <c r="A164" s="2">
        <f>IFERROR(__xludf.DUMMYFUNCTION("""COMPUTED_VALUE"""),45527.66666666667)</f>
        <v>45527.66667</v>
      </c>
      <c r="B164" s="1">
        <f>IFERROR(__xludf.DUMMYFUNCTION("""COMPUTED_VALUE"""),1228.63)</f>
        <v>1228.63</v>
      </c>
      <c r="D164" s="2">
        <f>IFERROR(__xludf.DUMMYFUNCTION("""COMPUTED_VALUE"""),45527.66666666667)</f>
        <v>45527.66667</v>
      </c>
      <c r="E164" s="1">
        <f>IFERROR(__xludf.DUMMYFUNCTION("""COMPUTED_VALUE"""),1240.64)</f>
        <v>1240.64</v>
      </c>
      <c r="G164" s="2">
        <f>IFERROR(__xludf.DUMMYFUNCTION("""COMPUTED_VALUE"""),45527.66666666667)</f>
        <v>45527.66667</v>
      </c>
      <c r="H164" s="1">
        <f>IFERROR(__xludf.DUMMYFUNCTION("""COMPUTED_VALUE"""),1227.42)</f>
        <v>1227.42</v>
      </c>
      <c r="J164" s="2">
        <f>IFERROR(__xludf.DUMMYFUNCTION("""COMPUTED_VALUE"""),45527.66666666667)</f>
        <v>45527.66667</v>
      </c>
      <c r="K164" s="1">
        <f>IFERROR(__xludf.DUMMYFUNCTION("""COMPUTED_VALUE"""),1238.54)</f>
        <v>1238.54</v>
      </c>
      <c r="M164" s="2">
        <f>IFERROR(__xludf.DUMMYFUNCTION("""COMPUTED_VALUE"""),45527.66666666667)</f>
        <v>45527.66667</v>
      </c>
      <c r="N164" s="1">
        <f>IFERROR(__xludf.DUMMYFUNCTION("""COMPUTED_VALUE"""),3.16692966E8)</f>
        <v>316692966</v>
      </c>
    </row>
    <row r="165">
      <c r="A165" s="2">
        <f>IFERROR(__xludf.DUMMYFUNCTION("""COMPUTED_VALUE"""),45530.66666666667)</f>
        <v>45530.66667</v>
      </c>
      <c r="B165" s="1">
        <f>IFERROR(__xludf.DUMMYFUNCTION("""COMPUTED_VALUE"""),1240.85)</f>
        <v>1240.85</v>
      </c>
      <c r="D165" s="2">
        <f>IFERROR(__xludf.DUMMYFUNCTION("""COMPUTED_VALUE"""),45530.66666666667)</f>
        <v>45530.66667</v>
      </c>
      <c r="E165" s="1">
        <f>IFERROR(__xludf.DUMMYFUNCTION("""COMPUTED_VALUE"""),1247.44)</f>
        <v>1247.44</v>
      </c>
      <c r="G165" s="2">
        <f>IFERROR(__xludf.DUMMYFUNCTION("""COMPUTED_VALUE"""),45530.66666666667)</f>
        <v>45530.66667</v>
      </c>
      <c r="H165" s="1">
        <f>IFERROR(__xludf.DUMMYFUNCTION("""COMPUTED_VALUE"""),1237.1)</f>
        <v>1237.1</v>
      </c>
      <c r="J165" s="2">
        <f>IFERROR(__xludf.DUMMYFUNCTION("""COMPUTED_VALUE"""),45530.66666666667)</f>
        <v>45530.66667</v>
      </c>
      <c r="K165" s="1">
        <f>IFERROR(__xludf.DUMMYFUNCTION("""COMPUTED_VALUE"""),1238.48)</f>
        <v>1238.48</v>
      </c>
      <c r="M165" s="2">
        <f>IFERROR(__xludf.DUMMYFUNCTION("""COMPUTED_VALUE"""),45530.66666666667)</f>
        <v>45530.66667</v>
      </c>
      <c r="N165" s="1">
        <f>IFERROR(__xludf.DUMMYFUNCTION("""COMPUTED_VALUE"""),2.85842213E8)</f>
        <v>285842213</v>
      </c>
    </row>
    <row r="166">
      <c r="A166" s="2">
        <f>IFERROR(__xludf.DUMMYFUNCTION("""COMPUTED_VALUE"""),45531.66666666667)</f>
        <v>45531.66667</v>
      </c>
      <c r="B166" s="1">
        <f>IFERROR(__xludf.DUMMYFUNCTION("""COMPUTED_VALUE"""),1235.73)</f>
        <v>1235.73</v>
      </c>
      <c r="D166" s="2">
        <f>IFERROR(__xludf.DUMMYFUNCTION("""COMPUTED_VALUE"""),45531.66666666667)</f>
        <v>45531.66667</v>
      </c>
      <c r="E166" s="1">
        <f>IFERROR(__xludf.DUMMYFUNCTION("""COMPUTED_VALUE"""),1238.44)</f>
        <v>1238.44</v>
      </c>
      <c r="G166" s="2">
        <f>IFERROR(__xludf.DUMMYFUNCTION("""COMPUTED_VALUE"""),45531.66666666667)</f>
        <v>45531.66667</v>
      </c>
      <c r="H166" s="1">
        <f>IFERROR(__xludf.DUMMYFUNCTION("""COMPUTED_VALUE"""),1231.96)</f>
        <v>1231.96</v>
      </c>
      <c r="J166" s="2">
        <f>IFERROR(__xludf.DUMMYFUNCTION("""COMPUTED_VALUE"""),45531.66666666667)</f>
        <v>45531.66667</v>
      </c>
      <c r="K166" s="1">
        <f>IFERROR(__xludf.DUMMYFUNCTION("""COMPUTED_VALUE"""),1237.35)</f>
        <v>1237.35</v>
      </c>
      <c r="M166" s="2">
        <f>IFERROR(__xludf.DUMMYFUNCTION("""COMPUTED_VALUE"""),45531.66666666667)</f>
        <v>45531.66667</v>
      </c>
      <c r="N166" s="1">
        <f>IFERROR(__xludf.DUMMYFUNCTION("""COMPUTED_VALUE"""),2.74636173E8)</f>
        <v>274636173</v>
      </c>
    </row>
    <row r="167">
      <c r="A167" s="2">
        <f>IFERROR(__xludf.DUMMYFUNCTION("""COMPUTED_VALUE"""),45532.66666666667)</f>
        <v>45532.66667</v>
      </c>
      <c r="B167" s="1">
        <f>IFERROR(__xludf.DUMMYFUNCTION("""COMPUTED_VALUE"""),1237.39)</f>
        <v>1237.39</v>
      </c>
      <c r="D167" s="2">
        <f>IFERROR(__xludf.DUMMYFUNCTION("""COMPUTED_VALUE"""),45532.66666666667)</f>
        <v>45532.66667</v>
      </c>
      <c r="E167" s="1">
        <f>IFERROR(__xludf.DUMMYFUNCTION("""COMPUTED_VALUE"""),1243.4)</f>
        <v>1243.4</v>
      </c>
      <c r="G167" s="2">
        <f>IFERROR(__xludf.DUMMYFUNCTION("""COMPUTED_VALUE"""),45532.66666666667)</f>
        <v>45532.66667</v>
      </c>
      <c r="H167" s="1">
        <f>IFERROR(__xludf.DUMMYFUNCTION("""COMPUTED_VALUE"""),1229.72)</f>
        <v>1229.72</v>
      </c>
      <c r="J167" s="2">
        <f>IFERROR(__xludf.DUMMYFUNCTION("""COMPUTED_VALUE"""),45532.66666666667)</f>
        <v>45532.66667</v>
      </c>
      <c r="K167" s="1">
        <f>IFERROR(__xludf.DUMMYFUNCTION("""COMPUTED_VALUE"""),1234.8)</f>
        <v>1234.8</v>
      </c>
      <c r="M167" s="2">
        <f>IFERROR(__xludf.DUMMYFUNCTION("""COMPUTED_VALUE"""),45532.66666666667)</f>
        <v>45532.66667</v>
      </c>
      <c r="N167" s="1">
        <f>IFERROR(__xludf.DUMMYFUNCTION("""COMPUTED_VALUE"""),3.04659887E8)</f>
        <v>304659887</v>
      </c>
    </row>
    <row r="168">
      <c r="A168" s="2">
        <f>IFERROR(__xludf.DUMMYFUNCTION("""COMPUTED_VALUE"""),45533.66666666667)</f>
        <v>45533.66667</v>
      </c>
      <c r="B168" s="1">
        <f>IFERROR(__xludf.DUMMYFUNCTION("""COMPUTED_VALUE"""),1240.94)</f>
        <v>1240.94</v>
      </c>
      <c r="D168" s="2">
        <f>IFERROR(__xludf.DUMMYFUNCTION("""COMPUTED_VALUE"""),45533.66666666667)</f>
        <v>45533.66667</v>
      </c>
      <c r="E168" s="1">
        <f>IFERROR(__xludf.DUMMYFUNCTION("""COMPUTED_VALUE"""),1254.84)</f>
        <v>1254.84</v>
      </c>
      <c r="G168" s="2">
        <f>IFERROR(__xludf.DUMMYFUNCTION("""COMPUTED_VALUE"""),45533.66666666667)</f>
        <v>45533.66667</v>
      </c>
      <c r="H168" s="1">
        <f>IFERROR(__xludf.DUMMYFUNCTION("""COMPUTED_VALUE"""),1235.68)</f>
        <v>1235.68</v>
      </c>
      <c r="J168" s="2">
        <f>IFERROR(__xludf.DUMMYFUNCTION("""COMPUTED_VALUE"""),45533.66666666667)</f>
        <v>45533.66667</v>
      </c>
      <c r="K168" s="1">
        <f>IFERROR(__xludf.DUMMYFUNCTION("""COMPUTED_VALUE"""),1243.79)</f>
        <v>1243.79</v>
      </c>
      <c r="M168" s="2">
        <f>IFERROR(__xludf.DUMMYFUNCTION("""COMPUTED_VALUE"""),45533.66666666667)</f>
        <v>45533.66667</v>
      </c>
      <c r="N168" s="1">
        <f>IFERROR(__xludf.DUMMYFUNCTION("""COMPUTED_VALUE"""),3.44539515E8)</f>
        <v>344539515</v>
      </c>
    </row>
    <row r="169">
      <c r="A169" s="2">
        <f>IFERROR(__xludf.DUMMYFUNCTION("""COMPUTED_VALUE"""),45534.66666666667)</f>
        <v>45534.66667</v>
      </c>
      <c r="B169" s="1">
        <f>IFERROR(__xludf.DUMMYFUNCTION("""COMPUTED_VALUE"""),1246.4)</f>
        <v>1246.4</v>
      </c>
      <c r="D169" s="2">
        <f>IFERROR(__xludf.DUMMYFUNCTION("""COMPUTED_VALUE"""),45534.66666666667)</f>
        <v>45534.66667</v>
      </c>
      <c r="E169" s="1">
        <f>IFERROR(__xludf.DUMMYFUNCTION("""COMPUTED_VALUE"""),1257.89)</f>
        <v>1257.89</v>
      </c>
      <c r="G169" s="2">
        <f>IFERROR(__xludf.DUMMYFUNCTION("""COMPUTED_VALUE"""),45534.66666666667)</f>
        <v>45534.66667</v>
      </c>
      <c r="H169" s="1">
        <f>IFERROR(__xludf.DUMMYFUNCTION("""COMPUTED_VALUE"""),1239.26)</f>
        <v>1239.26</v>
      </c>
      <c r="J169" s="2">
        <f>IFERROR(__xludf.DUMMYFUNCTION("""COMPUTED_VALUE"""),45534.66666666667)</f>
        <v>45534.66667</v>
      </c>
      <c r="K169" s="1">
        <f>IFERROR(__xludf.DUMMYFUNCTION("""COMPUTED_VALUE"""),1257.18)</f>
        <v>1257.18</v>
      </c>
      <c r="M169" s="2">
        <f>IFERROR(__xludf.DUMMYFUNCTION("""COMPUTED_VALUE"""),45534.66666666667)</f>
        <v>45534.66667</v>
      </c>
      <c r="N169" s="1">
        <f>IFERROR(__xludf.DUMMYFUNCTION("""COMPUTED_VALUE"""),3.99486941E8)</f>
        <v>399486941</v>
      </c>
    </row>
    <row r="170">
      <c r="A170" s="2">
        <f>IFERROR(__xludf.DUMMYFUNCTION("""COMPUTED_VALUE"""),45538.66666666667)</f>
        <v>45538.66667</v>
      </c>
      <c r="B170" s="1">
        <f>IFERROR(__xludf.DUMMYFUNCTION("""COMPUTED_VALUE"""),1253.48)</f>
        <v>1253.48</v>
      </c>
      <c r="D170" s="2">
        <f>IFERROR(__xludf.DUMMYFUNCTION("""COMPUTED_VALUE"""),45538.66666666667)</f>
        <v>45538.66667</v>
      </c>
      <c r="E170" s="1">
        <f>IFERROR(__xludf.DUMMYFUNCTION("""COMPUTED_VALUE"""),1253.48)</f>
        <v>1253.48</v>
      </c>
      <c r="G170" s="2">
        <f>IFERROR(__xludf.DUMMYFUNCTION("""COMPUTED_VALUE"""),45538.66666666667)</f>
        <v>45538.66667</v>
      </c>
      <c r="H170" s="1">
        <f>IFERROR(__xludf.DUMMYFUNCTION("""COMPUTED_VALUE"""),1221.54)</f>
        <v>1221.54</v>
      </c>
      <c r="J170" s="2">
        <f>IFERROR(__xludf.DUMMYFUNCTION("""COMPUTED_VALUE"""),45538.66666666667)</f>
        <v>45538.66667</v>
      </c>
      <c r="K170" s="1">
        <f>IFERROR(__xludf.DUMMYFUNCTION("""COMPUTED_VALUE"""),1225.96)</f>
        <v>1225.96</v>
      </c>
      <c r="M170" s="2">
        <f>IFERROR(__xludf.DUMMYFUNCTION("""COMPUTED_VALUE"""),45538.66666666667)</f>
        <v>45538.66667</v>
      </c>
      <c r="N170" s="1">
        <f>IFERROR(__xludf.DUMMYFUNCTION("""COMPUTED_VALUE"""),4.28838861E8)</f>
        <v>428838861</v>
      </c>
    </row>
    <row r="171">
      <c r="A171" s="2">
        <f>IFERROR(__xludf.DUMMYFUNCTION("""COMPUTED_VALUE"""),45539.66666666667)</f>
        <v>45539.66667</v>
      </c>
      <c r="B171" s="1">
        <f>IFERROR(__xludf.DUMMYFUNCTION("""COMPUTED_VALUE"""),1223.26)</f>
        <v>1223.26</v>
      </c>
      <c r="D171" s="2">
        <f>IFERROR(__xludf.DUMMYFUNCTION("""COMPUTED_VALUE"""),45539.66666666667)</f>
        <v>45539.66667</v>
      </c>
      <c r="E171" s="1">
        <f>IFERROR(__xludf.DUMMYFUNCTION("""COMPUTED_VALUE"""),1230.65)</f>
        <v>1230.65</v>
      </c>
      <c r="G171" s="2">
        <f>IFERROR(__xludf.DUMMYFUNCTION("""COMPUTED_VALUE"""),45539.66666666667)</f>
        <v>45539.66667</v>
      </c>
      <c r="H171" s="1">
        <f>IFERROR(__xludf.DUMMYFUNCTION("""COMPUTED_VALUE"""),1221.1)</f>
        <v>1221.1</v>
      </c>
      <c r="J171" s="2">
        <f>IFERROR(__xludf.DUMMYFUNCTION("""COMPUTED_VALUE"""),45539.66666666667)</f>
        <v>45539.66667</v>
      </c>
      <c r="K171" s="1">
        <f>IFERROR(__xludf.DUMMYFUNCTION("""COMPUTED_VALUE"""),1225.84)</f>
        <v>1225.84</v>
      </c>
      <c r="M171" s="2">
        <f>IFERROR(__xludf.DUMMYFUNCTION("""COMPUTED_VALUE"""),45539.66666666667)</f>
        <v>45539.66667</v>
      </c>
      <c r="N171" s="1">
        <f>IFERROR(__xludf.DUMMYFUNCTION("""COMPUTED_VALUE"""),3.61916128E8)</f>
        <v>361916128</v>
      </c>
    </row>
    <row r="172">
      <c r="A172" s="2">
        <f>IFERROR(__xludf.DUMMYFUNCTION("""COMPUTED_VALUE"""),45540.66666666667)</f>
        <v>45540.66667</v>
      </c>
      <c r="B172" s="1">
        <f>IFERROR(__xludf.DUMMYFUNCTION("""COMPUTED_VALUE"""),1224.28)</f>
        <v>1224.28</v>
      </c>
      <c r="D172" s="2">
        <f>IFERROR(__xludf.DUMMYFUNCTION("""COMPUTED_VALUE"""),45540.66666666667)</f>
        <v>45540.66667</v>
      </c>
      <c r="E172" s="1">
        <f>IFERROR(__xludf.DUMMYFUNCTION("""COMPUTED_VALUE"""),1225.11)</f>
        <v>1225.11</v>
      </c>
      <c r="G172" s="2">
        <f>IFERROR(__xludf.DUMMYFUNCTION("""COMPUTED_VALUE"""),45540.66666666667)</f>
        <v>45540.66667</v>
      </c>
      <c r="H172" s="1">
        <f>IFERROR(__xludf.DUMMYFUNCTION("""COMPUTED_VALUE"""),1206.53)</f>
        <v>1206.53</v>
      </c>
      <c r="J172" s="2">
        <f>IFERROR(__xludf.DUMMYFUNCTION("""COMPUTED_VALUE"""),45540.66666666667)</f>
        <v>45540.66667</v>
      </c>
      <c r="K172" s="1">
        <f>IFERROR(__xludf.DUMMYFUNCTION("""COMPUTED_VALUE"""),1213.25)</f>
        <v>1213.25</v>
      </c>
      <c r="M172" s="2">
        <f>IFERROR(__xludf.DUMMYFUNCTION("""COMPUTED_VALUE"""),45540.66666666667)</f>
        <v>45540.66667</v>
      </c>
      <c r="N172" s="1">
        <f>IFERROR(__xludf.DUMMYFUNCTION("""COMPUTED_VALUE"""),4.00502033E8)</f>
        <v>400502033</v>
      </c>
    </row>
    <row r="173">
      <c r="A173" s="2">
        <f>IFERROR(__xludf.DUMMYFUNCTION("""COMPUTED_VALUE"""),45541.66666666667)</f>
        <v>45541.66667</v>
      </c>
      <c r="B173" s="1">
        <f>IFERROR(__xludf.DUMMYFUNCTION("""COMPUTED_VALUE"""),1214.52)</f>
        <v>1214.52</v>
      </c>
      <c r="D173" s="2">
        <f>IFERROR(__xludf.DUMMYFUNCTION("""COMPUTED_VALUE"""),45541.66666666667)</f>
        <v>45541.66667</v>
      </c>
      <c r="E173" s="1">
        <f>IFERROR(__xludf.DUMMYFUNCTION("""COMPUTED_VALUE"""),1222.21)</f>
        <v>1222.21</v>
      </c>
      <c r="G173" s="2">
        <f>IFERROR(__xludf.DUMMYFUNCTION("""COMPUTED_VALUE"""),45541.66666666667)</f>
        <v>45541.66667</v>
      </c>
      <c r="H173" s="1">
        <f>IFERROR(__xludf.DUMMYFUNCTION("""COMPUTED_VALUE"""),1197.91)</f>
        <v>1197.91</v>
      </c>
      <c r="J173" s="2">
        <f>IFERROR(__xludf.DUMMYFUNCTION("""COMPUTED_VALUE"""),45541.66666666667)</f>
        <v>45541.66667</v>
      </c>
      <c r="K173" s="1">
        <f>IFERROR(__xludf.DUMMYFUNCTION("""COMPUTED_VALUE"""),1199.04)</f>
        <v>1199.04</v>
      </c>
      <c r="M173" s="2">
        <f>IFERROR(__xludf.DUMMYFUNCTION("""COMPUTED_VALUE"""),45541.66666666667)</f>
        <v>45541.66667</v>
      </c>
      <c r="N173" s="1">
        <f>IFERROR(__xludf.DUMMYFUNCTION("""COMPUTED_VALUE"""),3.99069052E8)</f>
        <v>399069052</v>
      </c>
    </row>
    <row r="174">
      <c r="A174" s="2">
        <f>IFERROR(__xludf.DUMMYFUNCTION("""COMPUTED_VALUE"""),45544.66666666667)</f>
        <v>45544.66667</v>
      </c>
      <c r="B174" s="1">
        <f>IFERROR(__xludf.DUMMYFUNCTION("""COMPUTED_VALUE"""),1205.21)</f>
        <v>1205.21</v>
      </c>
      <c r="D174" s="2">
        <f>IFERROR(__xludf.DUMMYFUNCTION("""COMPUTED_VALUE"""),45544.66666666667)</f>
        <v>45544.66667</v>
      </c>
      <c r="E174" s="1">
        <f>IFERROR(__xludf.DUMMYFUNCTION("""COMPUTED_VALUE"""),1219.67)</f>
        <v>1219.67</v>
      </c>
      <c r="G174" s="2">
        <f>IFERROR(__xludf.DUMMYFUNCTION("""COMPUTED_VALUE"""),45544.66666666667)</f>
        <v>45544.66667</v>
      </c>
      <c r="H174" s="1">
        <f>IFERROR(__xludf.DUMMYFUNCTION("""COMPUTED_VALUE"""),1205.21)</f>
        <v>1205.21</v>
      </c>
      <c r="J174" s="2">
        <f>IFERROR(__xludf.DUMMYFUNCTION("""COMPUTED_VALUE"""),45544.66666666667)</f>
        <v>45544.66667</v>
      </c>
      <c r="K174" s="1">
        <f>IFERROR(__xludf.DUMMYFUNCTION("""COMPUTED_VALUE"""),1214.6)</f>
        <v>1214.6</v>
      </c>
      <c r="M174" s="2">
        <f>IFERROR(__xludf.DUMMYFUNCTION("""COMPUTED_VALUE"""),45544.66666666667)</f>
        <v>45544.66667</v>
      </c>
      <c r="N174" s="1">
        <f>IFERROR(__xludf.DUMMYFUNCTION("""COMPUTED_VALUE"""),4.10496012E8)</f>
        <v>410496012</v>
      </c>
    </row>
    <row r="175">
      <c r="A175" s="2">
        <f>IFERROR(__xludf.DUMMYFUNCTION("""COMPUTED_VALUE"""),45545.66666666667)</f>
        <v>45545.66667</v>
      </c>
      <c r="B175" s="1">
        <f>IFERROR(__xludf.DUMMYFUNCTION("""COMPUTED_VALUE"""),1218.97)</f>
        <v>1218.97</v>
      </c>
      <c r="D175" s="2">
        <f>IFERROR(__xludf.DUMMYFUNCTION("""COMPUTED_VALUE"""),45545.66666666667)</f>
        <v>45545.66667</v>
      </c>
      <c r="E175" s="1">
        <f>IFERROR(__xludf.DUMMYFUNCTION("""COMPUTED_VALUE"""),1218.97)</f>
        <v>1218.97</v>
      </c>
      <c r="G175" s="2">
        <f>IFERROR(__xludf.DUMMYFUNCTION("""COMPUTED_VALUE"""),45545.66666666667)</f>
        <v>45545.66667</v>
      </c>
      <c r="H175" s="1">
        <f>IFERROR(__xludf.DUMMYFUNCTION("""COMPUTED_VALUE"""),1207.98)</f>
        <v>1207.98</v>
      </c>
      <c r="J175" s="2">
        <f>IFERROR(__xludf.DUMMYFUNCTION("""COMPUTED_VALUE"""),45545.66666666667)</f>
        <v>45545.66667</v>
      </c>
      <c r="K175" s="1">
        <f>IFERROR(__xludf.DUMMYFUNCTION("""COMPUTED_VALUE"""),1218.48)</f>
        <v>1218.48</v>
      </c>
      <c r="M175" s="2">
        <f>IFERROR(__xludf.DUMMYFUNCTION("""COMPUTED_VALUE"""),45545.66666666667)</f>
        <v>45545.66667</v>
      </c>
      <c r="N175" s="1">
        <f>IFERROR(__xludf.DUMMYFUNCTION("""COMPUTED_VALUE"""),3.52945743E8)</f>
        <v>352945743</v>
      </c>
    </row>
    <row r="176">
      <c r="A176" s="2">
        <f>IFERROR(__xludf.DUMMYFUNCTION("""COMPUTED_VALUE"""),45546.66666666667)</f>
        <v>45546.66667</v>
      </c>
      <c r="B176" s="1">
        <f>IFERROR(__xludf.DUMMYFUNCTION("""COMPUTED_VALUE"""),1215.29)</f>
        <v>1215.29</v>
      </c>
      <c r="D176" s="2">
        <f>IFERROR(__xludf.DUMMYFUNCTION("""COMPUTED_VALUE"""),45546.66666666667)</f>
        <v>45546.66667</v>
      </c>
      <c r="E176" s="1">
        <f>IFERROR(__xludf.DUMMYFUNCTION("""COMPUTED_VALUE"""),1223.55)</f>
        <v>1223.55</v>
      </c>
      <c r="G176" s="2">
        <f>IFERROR(__xludf.DUMMYFUNCTION("""COMPUTED_VALUE"""),45546.66666666667)</f>
        <v>45546.66667</v>
      </c>
      <c r="H176" s="1">
        <f>IFERROR(__xludf.DUMMYFUNCTION("""COMPUTED_VALUE"""),1191.91)</f>
        <v>1191.91</v>
      </c>
      <c r="J176" s="2">
        <f>IFERROR(__xludf.DUMMYFUNCTION("""COMPUTED_VALUE"""),45546.66666666667)</f>
        <v>45546.66667</v>
      </c>
      <c r="K176" s="1">
        <f>IFERROR(__xludf.DUMMYFUNCTION("""COMPUTED_VALUE"""),1222.69)</f>
        <v>1222.69</v>
      </c>
      <c r="M176" s="2">
        <f>IFERROR(__xludf.DUMMYFUNCTION("""COMPUTED_VALUE"""),45546.66666666667)</f>
        <v>45546.66667</v>
      </c>
      <c r="N176" s="1">
        <f>IFERROR(__xludf.DUMMYFUNCTION("""COMPUTED_VALUE"""),4.05429133E8)</f>
        <v>405429133</v>
      </c>
    </row>
    <row r="177">
      <c r="A177" s="2">
        <f>IFERROR(__xludf.DUMMYFUNCTION("""COMPUTED_VALUE"""),45547.66666666667)</f>
        <v>45547.66667</v>
      </c>
      <c r="B177" s="1">
        <f>IFERROR(__xludf.DUMMYFUNCTION("""COMPUTED_VALUE"""),1222.8)</f>
        <v>1222.8</v>
      </c>
      <c r="D177" s="2">
        <f>IFERROR(__xludf.DUMMYFUNCTION("""COMPUTED_VALUE"""),45547.66666666667)</f>
        <v>45547.66667</v>
      </c>
      <c r="E177" s="1">
        <f>IFERROR(__xludf.DUMMYFUNCTION("""COMPUTED_VALUE"""),1233.87)</f>
        <v>1233.87</v>
      </c>
      <c r="G177" s="2">
        <f>IFERROR(__xludf.DUMMYFUNCTION("""COMPUTED_VALUE"""),45547.66666666667)</f>
        <v>45547.66667</v>
      </c>
      <c r="H177" s="1">
        <f>IFERROR(__xludf.DUMMYFUNCTION("""COMPUTED_VALUE"""),1217.35)</f>
        <v>1217.35</v>
      </c>
      <c r="J177" s="2">
        <f>IFERROR(__xludf.DUMMYFUNCTION("""COMPUTED_VALUE"""),45547.66666666667)</f>
        <v>45547.66667</v>
      </c>
      <c r="K177" s="1">
        <f>IFERROR(__xludf.DUMMYFUNCTION("""COMPUTED_VALUE"""),1233.75)</f>
        <v>1233.75</v>
      </c>
      <c r="M177" s="2">
        <f>IFERROR(__xludf.DUMMYFUNCTION("""COMPUTED_VALUE"""),45547.66666666667)</f>
        <v>45547.66667</v>
      </c>
      <c r="N177" s="1">
        <f>IFERROR(__xludf.DUMMYFUNCTION("""COMPUTED_VALUE"""),3.55581971E8)</f>
        <v>355581971</v>
      </c>
    </row>
    <row r="178">
      <c r="A178" s="2">
        <f>IFERROR(__xludf.DUMMYFUNCTION("""COMPUTED_VALUE"""),45548.66666666667)</f>
        <v>45548.66667</v>
      </c>
      <c r="B178" s="1">
        <f>IFERROR(__xludf.DUMMYFUNCTION("""COMPUTED_VALUE"""),1237.5)</f>
        <v>1237.5</v>
      </c>
      <c r="D178" s="2">
        <f>IFERROR(__xludf.DUMMYFUNCTION("""COMPUTED_VALUE"""),45548.66666666667)</f>
        <v>45548.66667</v>
      </c>
      <c r="E178" s="1">
        <f>IFERROR(__xludf.DUMMYFUNCTION("""COMPUTED_VALUE"""),1249.33)</f>
        <v>1249.33</v>
      </c>
      <c r="G178" s="2">
        <f>IFERROR(__xludf.DUMMYFUNCTION("""COMPUTED_VALUE"""),45548.66666666667)</f>
        <v>45548.66667</v>
      </c>
      <c r="H178" s="1">
        <f>IFERROR(__xludf.DUMMYFUNCTION("""COMPUTED_VALUE"""),1237.27)</f>
        <v>1237.27</v>
      </c>
      <c r="J178" s="2">
        <f>IFERROR(__xludf.DUMMYFUNCTION("""COMPUTED_VALUE"""),45548.66666666667)</f>
        <v>45548.66667</v>
      </c>
      <c r="K178" s="1">
        <f>IFERROR(__xludf.DUMMYFUNCTION("""COMPUTED_VALUE"""),1244.17)</f>
        <v>1244.17</v>
      </c>
      <c r="M178" s="2">
        <f>IFERROR(__xludf.DUMMYFUNCTION("""COMPUTED_VALUE"""),45548.66666666667)</f>
        <v>45548.66667</v>
      </c>
      <c r="N178" s="1">
        <f>IFERROR(__xludf.DUMMYFUNCTION("""COMPUTED_VALUE"""),3.57036801E8)</f>
        <v>357036801</v>
      </c>
    </row>
    <row r="179">
      <c r="A179" s="2">
        <f>IFERROR(__xludf.DUMMYFUNCTION("""COMPUTED_VALUE"""),45551.66666666667)</f>
        <v>45551.66667</v>
      </c>
      <c r="B179" s="1">
        <f>IFERROR(__xludf.DUMMYFUNCTION("""COMPUTED_VALUE"""),1248.28)</f>
        <v>1248.28</v>
      </c>
      <c r="D179" s="2">
        <f>IFERROR(__xludf.DUMMYFUNCTION("""COMPUTED_VALUE"""),45551.66666666667)</f>
        <v>45551.66667</v>
      </c>
      <c r="E179" s="1">
        <f>IFERROR(__xludf.DUMMYFUNCTION("""COMPUTED_VALUE"""),1256.3)</f>
        <v>1256.3</v>
      </c>
      <c r="G179" s="2">
        <f>IFERROR(__xludf.DUMMYFUNCTION("""COMPUTED_VALUE"""),45551.66666666667)</f>
        <v>45551.66667</v>
      </c>
      <c r="H179" s="1">
        <f>IFERROR(__xludf.DUMMYFUNCTION("""COMPUTED_VALUE"""),1245.04)</f>
        <v>1245.04</v>
      </c>
      <c r="J179" s="2">
        <f>IFERROR(__xludf.DUMMYFUNCTION("""COMPUTED_VALUE"""),45551.66666666667)</f>
        <v>45551.66667</v>
      </c>
      <c r="K179" s="1">
        <f>IFERROR(__xludf.DUMMYFUNCTION("""COMPUTED_VALUE"""),1253.49)</f>
        <v>1253.49</v>
      </c>
      <c r="M179" s="2">
        <f>IFERROR(__xludf.DUMMYFUNCTION("""COMPUTED_VALUE"""),45551.66666666667)</f>
        <v>45551.66667</v>
      </c>
      <c r="N179" s="1">
        <f>IFERROR(__xludf.DUMMYFUNCTION("""COMPUTED_VALUE"""),3.24355105E8)</f>
        <v>324355105</v>
      </c>
    </row>
    <row r="180">
      <c r="A180" s="2">
        <f>IFERROR(__xludf.DUMMYFUNCTION("""COMPUTED_VALUE"""),45552.66666666667)</f>
        <v>45552.66667</v>
      </c>
      <c r="B180" s="1">
        <f>IFERROR(__xludf.DUMMYFUNCTION("""COMPUTED_VALUE"""),1256.47)</f>
        <v>1256.47</v>
      </c>
      <c r="D180" s="2">
        <f>IFERROR(__xludf.DUMMYFUNCTION("""COMPUTED_VALUE"""),45552.66666666667)</f>
        <v>45552.66667</v>
      </c>
      <c r="E180" s="1">
        <f>IFERROR(__xludf.DUMMYFUNCTION("""COMPUTED_VALUE"""),1263.12)</f>
        <v>1263.12</v>
      </c>
      <c r="G180" s="2">
        <f>IFERROR(__xludf.DUMMYFUNCTION("""COMPUTED_VALUE"""),45552.66666666667)</f>
        <v>45552.66667</v>
      </c>
      <c r="H180" s="1">
        <f>IFERROR(__xludf.DUMMYFUNCTION("""COMPUTED_VALUE"""),1251.07)</f>
        <v>1251.07</v>
      </c>
      <c r="J180" s="2">
        <f>IFERROR(__xludf.DUMMYFUNCTION("""COMPUTED_VALUE"""),45552.66666666667)</f>
        <v>45552.66667</v>
      </c>
      <c r="K180" s="1">
        <f>IFERROR(__xludf.DUMMYFUNCTION("""COMPUTED_VALUE"""),1257.3)</f>
        <v>1257.3</v>
      </c>
      <c r="M180" s="2">
        <f>IFERROR(__xludf.DUMMYFUNCTION("""COMPUTED_VALUE"""),45552.66666666667)</f>
        <v>45552.66667</v>
      </c>
      <c r="N180" s="1">
        <f>IFERROR(__xludf.DUMMYFUNCTION("""COMPUTED_VALUE"""),3.71357943E8)</f>
        <v>371357943</v>
      </c>
    </row>
    <row r="181">
      <c r="A181" s="2">
        <f>IFERROR(__xludf.DUMMYFUNCTION("""COMPUTED_VALUE"""),45553.66666666667)</f>
        <v>45553.66667</v>
      </c>
      <c r="B181" s="1">
        <f>IFERROR(__xludf.DUMMYFUNCTION("""COMPUTED_VALUE"""),1259.38)</f>
        <v>1259.38</v>
      </c>
      <c r="D181" s="2">
        <f>IFERROR(__xludf.DUMMYFUNCTION("""COMPUTED_VALUE"""),45553.66666666667)</f>
        <v>45553.66667</v>
      </c>
      <c r="E181" s="1">
        <f>IFERROR(__xludf.DUMMYFUNCTION("""COMPUTED_VALUE"""),1271.68)</f>
        <v>1271.68</v>
      </c>
      <c r="G181" s="2">
        <f>IFERROR(__xludf.DUMMYFUNCTION("""COMPUTED_VALUE"""),45553.66666666667)</f>
        <v>45553.66667</v>
      </c>
      <c r="H181" s="1">
        <f>IFERROR(__xludf.DUMMYFUNCTION("""COMPUTED_VALUE"""),1254.26)</f>
        <v>1254.26</v>
      </c>
      <c r="J181" s="2">
        <f>IFERROR(__xludf.DUMMYFUNCTION("""COMPUTED_VALUE"""),45553.66666666667)</f>
        <v>45553.66667</v>
      </c>
      <c r="K181" s="1">
        <f>IFERROR(__xludf.DUMMYFUNCTION("""COMPUTED_VALUE"""),1255.64)</f>
        <v>1255.64</v>
      </c>
      <c r="M181" s="2">
        <f>IFERROR(__xludf.DUMMYFUNCTION("""COMPUTED_VALUE"""),45553.66666666667)</f>
        <v>45553.66667</v>
      </c>
      <c r="N181" s="1">
        <f>IFERROR(__xludf.DUMMYFUNCTION("""COMPUTED_VALUE"""),4.23475674E8)</f>
        <v>423475674</v>
      </c>
    </row>
    <row r="182">
      <c r="A182" s="2">
        <f>IFERROR(__xludf.DUMMYFUNCTION("""COMPUTED_VALUE"""),45554.66666666667)</f>
        <v>45554.66667</v>
      </c>
      <c r="B182" s="1">
        <f>IFERROR(__xludf.DUMMYFUNCTION("""COMPUTED_VALUE"""),1274.15)</f>
        <v>1274.15</v>
      </c>
      <c r="D182" s="2">
        <f>IFERROR(__xludf.DUMMYFUNCTION("""COMPUTED_VALUE"""),45554.66666666667)</f>
        <v>45554.66667</v>
      </c>
      <c r="E182" s="1">
        <f>IFERROR(__xludf.DUMMYFUNCTION("""COMPUTED_VALUE"""),1281.43)</f>
        <v>1281.43</v>
      </c>
      <c r="G182" s="2">
        <f>IFERROR(__xludf.DUMMYFUNCTION("""COMPUTED_VALUE"""),45554.66666666667)</f>
        <v>45554.66667</v>
      </c>
      <c r="H182" s="1">
        <f>IFERROR(__xludf.DUMMYFUNCTION("""COMPUTED_VALUE"""),1268.16)</f>
        <v>1268.16</v>
      </c>
      <c r="J182" s="2">
        <f>IFERROR(__xludf.DUMMYFUNCTION("""COMPUTED_VALUE"""),45554.66666666667)</f>
        <v>45554.66667</v>
      </c>
      <c r="K182" s="1">
        <f>IFERROR(__xludf.DUMMYFUNCTION("""COMPUTED_VALUE"""),1279.86)</f>
        <v>1279.86</v>
      </c>
      <c r="M182" s="2">
        <f>IFERROR(__xludf.DUMMYFUNCTION("""COMPUTED_VALUE"""),45554.66666666667)</f>
        <v>45554.66667</v>
      </c>
      <c r="N182" s="1">
        <f>IFERROR(__xludf.DUMMYFUNCTION("""COMPUTED_VALUE"""),4.61189238E8)</f>
        <v>461189238</v>
      </c>
    </row>
    <row r="183">
      <c r="A183" s="2">
        <f>IFERROR(__xludf.DUMMYFUNCTION("""COMPUTED_VALUE"""),45555.66666666667)</f>
        <v>45555.66667</v>
      </c>
      <c r="B183" s="1">
        <f>IFERROR(__xludf.DUMMYFUNCTION("""COMPUTED_VALUE"""),1277.93)</f>
        <v>1277.93</v>
      </c>
      <c r="D183" s="2">
        <f>IFERROR(__xludf.DUMMYFUNCTION("""COMPUTED_VALUE"""),45555.66666666667)</f>
        <v>45555.66667</v>
      </c>
      <c r="E183" s="1">
        <f>IFERROR(__xludf.DUMMYFUNCTION("""COMPUTED_VALUE"""),1277.93)</f>
        <v>1277.93</v>
      </c>
      <c r="G183" s="2">
        <f>IFERROR(__xludf.DUMMYFUNCTION("""COMPUTED_VALUE"""),45555.66666666667)</f>
        <v>45555.66667</v>
      </c>
      <c r="H183" s="1">
        <f>IFERROR(__xludf.DUMMYFUNCTION("""COMPUTED_VALUE"""),1264.66)</f>
        <v>1264.66</v>
      </c>
      <c r="J183" s="2">
        <f>IFERROR(__xludf.DUMMYFUNCTION("""COMPUTED_VALUE"""),45555.66666666667)</f>
        <v>45555.66667</v>
      </c>
      <c r="K183" s="1">
        <f>IFERROR(__xludf.DUMMYFUNCTION("""COMPUTED_VALUE"""),1271.45)</f>
        <v>1271.45</v>
      </c>
      <c r="M183" s="2">
        <f>IFERROR(__xludf.DUMMYFUNCTION("""COMPUTED_VALUE"""),45555.66666666667)</f>
        <v>45555.66667</v>
      </c>
      <c r="N183" s="1">
        <f>IFERROR(__xludf.DUMMYFUNCTION("""COMPUTED_VALUE"""),9.76344504E8)</f>
        <v>976344504</v>
      </c>
    </row>
    <row r="184">
      <c r="A184" s="2">
        <f>IFERROR(__xludf.DUMMYFUNCTION("""COMPUTED_VALUE"""),45558.66666666667)</f>
        <v>45558.66667</v>
      </c>
      <c r="B184" s="1">
        <f>IFERROR(__xludf.DUMMYFUNCTION("""COMPUTED_VALUE"""),1273.68)</f>
        <v>1273.68</v>
      </c>
      <c r="D184" s="2">
        <f>IFERROR(__xludf.DUMMYFUNCTION("""COMPUTED_VALUE"""),45558.66666666667)</f>
        <v>45558.66667</v>
      </c>
      <c r="E184" s="1">
        <f>IFERROR(__xludf.DUMMYFUNCTION("""COMPUTED_VALUE"""),1280.43)</f>
        <v>1280.43</v>
      </c>
      <c r="G184" s="2">
        <f>IFERROR(__xludf.DUMMYFUNCTION("""COMPUTED_VALUE"""),45558.66666666667)</f>
        <v>45558.66667</v>
      </c>
      <c r="H184" s="1">
        <f>IFERROR(__xludf.DUMMYFUNCTION("""COMPUTED_VALUE"""),1272.37)</f>
        <v>1272.37</v>
      </c>
      <c r="J184" s="2">
        <f>IFERROR(__xludf.DUMMYFUNCTION("""COMPUTED_VALUE"""),45558.66666666667)</f>
        <v>45558.66667</v>
      </c>
      <c r="K184" s="1">
        <f>IFERROR(__xludf.DUMMYFUNCTION("""COMPUTED_VALUE"""),1279.03)</f>
        <v>1279.03</v>
      </c>
      <c r="M184" s="2">
        <f>IFERROR(__xludf.DUMMYFUNCTION("""COMPUTED_VALUE"""),45558.66666666667)</f>
        <v>45558.66667</v>
      </c>
      <c r="N184" s="1">
        <f>IFERROR(__xludf.DUMMYFUNCTION("""COMPUTED_VALUE"""),3.15299373E8)</f>
        <v>315299373</v>
      </c>
    </row>
    <row r="185">
      <c r="A185" s="2">
        <f>IFERROR(__xludf.DUMMYFUNCTION("""COMPUTED_VALUE"""),45559.66666666667)</f>
        <v>45559.66667</v>
      </c>
      <c r="B185" s="1">
        <f>IFERROR(__xludf.DUMMYFUNCTION("""COMPUTED_VALUE"""),1280.88)</f>
        <v>1280.88</v>
      </c>
      <c r="D185" s="2">
        <f>IFERROR(__xludf.DUMMYFUNCTION("""COMPUTED_VALUE"""),45559.66666666667)</f>
        <v>45559.66667</v>
      </c>
      <c r="E185" s="1">
        <f>IFERROR(__xludf.DUMMYFUNCTION("""COMPUTED_VALUE"""),1284.88)</f>
        <v>1284.88</v>
      </c>
      <c r="G185" s="2">
        <f>IFERROR(__xludf.DUMMYFUNCTION("""COMPUTED_VALUE"""),45559.66666666667)</f>
        <v>45559.66667</v>
      </c>
      <c r="H185" s="1">
        <f>IFERROR(__xludf.DUMMYFUNCTION("""COMPUTED_VALUE"""),1279.13)</f>
        <v>1279.13</v>
      </c>
      <c r="J185" s="2">
        <f>IFERROR(__xludf.DUMMYFUNCTION("""COMPUTED_VALUE"""),45559.66666666667)</f>
        <v>45559.66667</v>
      </c>
      <c r="K185" s="1">
        <f>IFERROR(__xludf.DUMMYFUNCTION("""COMPUTED_VALUE"""),1284.05)</f>
        <v>1284.05</v>
      </c>
      <c r="M185" s="2">
        <f>IFERROR(__xludf.DUMMYFUNCTION("""COMPUTED_VALUE"""),45559.66666666667)</f>
        <v>45559.66667</v>
      </c>
      <c r="N185" s="1">
        <f>IFERROR(__xludf.DUMMYFUNCTION("""COMPUTED_VALUE"""),3.3215649E8)</f>
        <v>332156490</v>
      </c>
    </row>
    <row r="186">
      <c r="A186" s="2">
        <f>IFERROR(__xludf.DUMMYFUNCTION("""COMPUTED_VALUE"""),45560.66666666667)</f>
        <v>45560.66667</v>
      </c>
      <c r="B186" s="1">
        <f>IFERROR(__xludf.DUMMYFUNCTION("""COMPUTED_VALUE"""),1285.51)</f>
        <v>1285.51</v>
      </c>
      <c r="D186" s="2">
        <f>IFERROR(__xludf.DUMMYFUNCTION("""COMPUTED_VALUE"""),45560.66666666667)</f>
        <v>45560.66667</v>
      </c>
      <c r="E186" s="1">
        <f>IFERROR(__xludf.DUMMYFUNCTION("""COMPUTED_VALUE"""),1287.4)</f>
        <v>1287.4</v>
      </c>
      <c r="G186" s="2">
        <f>IFERROR(__xludf.DUMMYFUNCTION("""COMPUTED_VALUE"""),45560.66666666667)</f>
        <v>45560.66667</v>
      </c>
      <c r="H186" s="1">
        <f>IFERROR(__xludf.DUMMYFUNCTION("""COMPUTED_VALUE"""),1274.63)</f>
        <v>1274.63</v>
      </c>
      <c r="J186" s="2">
        <f>IFERROR(__xludf.DUMMYFUNCTION("""COMPUTED_VALUE"""),45560.66666666667)</f>
        <v>45560.66667</v>
      </c>
      <c r="K186" s="1">
        <f>IFERROR(__xludf.DUMMYFUNCTION("""COMPUTED_VALUE"""),1276.04)</f>
        <v>1276.04</v>
      </c>
      <c r="M186" s="2">
        <f>IFERROR(__xludf.DUMMYFUNCTION("""COMPUTED_VALUE"""),45560.66666666667)</f>
        <v>45560.66667</v>
      </c>
      <c r="N186" s="1">
        <f>IFERROR(__xludf.DUMMYFUNCTION("""COMPUTED_VALUE"""),3.26106518E8)</f>
        <v>326106518</v>
      </c>
    </row>
    <row r="187">
      <c r="A187" s="2">
        <f>IFERROR(__xludf.DUMMYFUNCTION("""COMPUTED_VALUE"""),45561.66666666667)</f>
        <v>45561.66667</v>
      </c>
      <c r="B187" s="1">
        <f>IFERROR(__xludf.DUMMYFUNCTION("""COMPUTED_VALUE"""),1286.59)</f>
        <v>1286.59</v>
      </c>
      <c r="D187" s="2">
        <f>IFERROR(__xludf.DUMMYFUNCTION("""COMPUTED_VALUE"""),45561.66666666667)</f>
        <v>45561.66667</v>
      </c>
      <c r="E187" s="1">
        <f>IFERROR(__xludf.DUMMYFUNCTION("""COMPUTED_VALUE"""),1293.75)</f>
        <v>1293.75</v>
      </c>
      <c r="G187" s="2">
        <f>IFERROR(__xludf.DUMMYFUNCTION("""COMPUTED_VALUE"""),45561.66666666667)</f>
        <v>45561.66667</v>
      </c>
      <c r="H187" s="1">
        <f>IFERROR(__xludf.DUMMYFUNCTION("""COMPUTED_VALUE"""),1285.06)</f>
        <v>1285.06</v>
      </c>
      <c r="J187" s="2">
        <f>IFERROR(__xludf.DUMMYFUNCTION("""COMPUTED_VALUE"""),45561.66666666667)</f>
        <v>45561.66667</v>
      </c>
      <c r="K187" s="1">
        <f>IFERROR(__xludf.DUMMYFUNCTION("""COMPUTED_VALUE"""),1287.12)</f>
        <v>1287.12</v>
      </c>
      <c r="M187" s="2">
        <f>IFERROR(__xludf.DUMMYFUNCTION("""COMPUTED_VALUE"""),45561.66666666667)</f>
        <v>45561.66667</v>
      </c>
      <c r="N187" s="1">
        <f>IFERROR(__xludf.DUMMYFUNCTION("""COMPUTED_VALUE"""),3.52067034E8)</f>
        <v>352067034</v>
      </c>
    </row>
    <row r="188">
      <c r="A188" s="2">
        <f>IFERROR(__xludf.DUMMYFUNCTION("""COMPUTED_VALUE"""),45562.66666666667)</f>
        <v>45562.66667</v>
      </c>
      <c r="B188" s="1">
        <f>IFERROR(__xludf.DUMMYFUNCTION("""COMPUTED_VALUE"""),1289.85)</f>
        <v>1289.85</v>
      </c>
      <c r="D188" s="2">
        <f>IFERROR(__xludf.DUMMYFUNCTION("""COMPUTED_VALUE"""),45562.66666666667)</f>
        <v>45562.66667</v>
      </c>
      <c r="E188" s="1">
        <f>IFERROR(__xludf.DUMMYFUNCTION("""COMPUTED_VALUE"""),1296.58)</f>
        <v>1296.58</v>
      </c>
      <c r="G188" s="2">
        <f>IFERROR(__xludf.DUMMYFUNCTION("""COMPUTED_VALUE"""),45562.66666666667)</f>
        <v>45562.66667</v>
      </c>
      <c r="H188" s="1">
        <f>IFERROR(__xludf.DUMMYFUNCTION("""COMPUTED_VALUE"""),1285.51)</f>
        <v>1285.51</v>
      </c>
      <c r="J188" s="2">
        <f>IFERROR(__xludf.DUMMYFUNCTION("""COMPUTED_VALUE"""),45562.66666666667)</f>
        <v>45562.66667</v>
      </c>
      <c r="K188" s="1">
        <f>IFERROR(__xludf.DUMMYFUNCTION("""COMPUTED_VALUE"""),1287.97)</f>
        <v>1287.97</v>
      </c>
      <c r="M188" s="2">
        <f>IFERROR(__xludf.DUMMYFUNCTION("""COMPUTED_VALUE"""),45562.66666666667)</f>
        <v>45562.66667</v>
      </c>
      <c r="N188" s="1">
        <f>IFERROR(__xludf.DUMMYFUNCTION("""COMPUTED_VALUE"""),3.12915509E8)</f>
        <v>312915509</v>
      </c>
    </row>
    <row r="189">
      <c r="A189" s="2">
        <f>IFERROR(__xludf.DUMMYFUNCTION("""COMPUTED_VALUE"""),45565.66666666667)</f>
        <v>45565.66667</v>
      </c>
      <c r="B189" s="1">
        <f>IFERROR(__xludf.DUMMYFUNCTION("""COMPUTED_VALUE"""),1286.24)</f>
        <v>1286.24</v>
      </c>
      <c r="D189" s="2">
        <f>IFERROR(__xludf.DUMMYFUNCTION("""COMPUTED_VALUE"""),45565.66666666667)</f>
        <v>45565.66667</v>
      </c>
      <c r="E189" s="1">
        <f>IFERROR(__xludf.DUMMYFUNCTION("""COMPUTED_VALUE"""),1294.0)</f>
        <v>1294</v>
      </c>
      <c r="G189" s="2">
        <f>IFERROR(__xludf.DUMMYFUNCTION("""COMPUTED_VALUE"""),45565.66666666667)</f>
        <v>45565.66667</v>
      </c>
      <c r="H189" s="1">
        <f>IFERROR(__xludf.DUMMYFUNCTION("""COMPUTED_VALUE"""),1279.39)</f>
        <v>1279.39</v>
      </c>
      <c r="J189" s="2">
        <f>IFERROR(__xludf.DUMMYFUNCTION("""COMPUTED_VALUE"""),45565.66666666667)</f>
        <v>45565.66667</v>
      </c>
      <c r="K189" s="1">
        <f>IFERROR(__xludf.DUMMYFUNCTION("""COMPUTED_VALUE"""),1293.36)</f>
        <v>1293.36</v>
      </c>
      <c r="M189" s="2">
        <f>IFERROR(__xludf.DUMMYFUNCTION("""COMPUTED_VALUE"""),45565.66666666667)</f>
        <v>45565.66667</v>
      </c>
      <c r="N189" s="1">
        <f>IFERROR(__xludf.DUMMYFUNCTION("""COMPUTED_VALUE"""),3.51939308E8)</f>
        <v>351939308</v>
      </c>
    </row>
    <row r="190">
      <c r="A190" s="2">
        <f>IFERROR(__xludf.DUMMYFUNCTION("""COMPUTED_VALUE"""),45566.66666666667)</f>
        <v>45566.66667</v>
      </c>
      <c r="B190" s="1">
        <f>IFERROR(__xludf.DUMMYFUNCTION("""COMPUTED_VALUE"""),1293.95)</f>
        <v>1293.95</v>
      </c>
      <c r="D190" s="2">
        <f>IFERROR(__xludf.DUMMYFUNCTION("""COMPUTED_VALUE"""),45566.66666666667)</f>
        <v>45566.66667</v>
      </c>
      <c r="E190" s="1">
        <f>IFERROR(__xludf.DUMMYFUNCTION("""COMPUTED_VALUE"""),1296.35)</f>
        <v>1296.35</v>
      </c>
      <c r="G190" s="2">
        <f>IFERROR(__xludf.DUMMYFUNCTION("""COMPUTED_VALUE"""),45566.66666666667)</f>
        <v>45566.66667</v>
      </c>
      <c r="H190" s="1">
        <f>IFERROR(__xludf.DUMMYFUNCTION("""COMPUTED_VALUE"""),1280.98)</f>
        <v>1280.98</v>
      </c>
      <c r="J190" s="2">
        <f>IFERROR(__xludf.DUMMYFUNCTION("""COMPUTED_VALUE"""),45566.66666666667)</f>
        <v>45566.66667</v>
      </c>
      <c r="K190" s="1">
        <f>IFERROR(__xludf.DUMMYFUNCTION("""COMPUTED_VALUE"""),1290.63)</f>
        <v>1290.63</v>
      </c>
      <c r="M190" s="2">
        <f>IFERROR(__xludf.DUMMYFUNCTION("""COMPUTED_VALUE"""),45566.66666666667)</f>
        <v>45566.66667</v>
      </c>
      <c r="N190" s="1">
        <f>IFERROR(__xludf.DUMMYFUNCTION("""COMPUTED_VALUE"""),3.29411236E8)</f>
        <v>329411236</v>
      </c>
    </row>
    <row r="191">
      <c r="A191" s="2">
        <f>IFERROR(__xludf.DUMMYFUNCTION("""COMPUTED_VALUE"""),45567.66666666667)</f>
        <v>45567.66667</v>
      </c>
      <c r="B191" s="1">
        <f>IFERROR(__xludf.DUMMYFUNCTION("""COMPUTED_VALUE"""),1287.6)</f>
        <v>1287.6</v>
      </c>
      <c r="D191" s="2">
        <f>IFERROR(__xludf.DUMMYFUNCTION("""COMPUTED_VALUE"""),45567.66666666667)</f>
        <v>45567.66667</v>
      </c>
      <c r="E191" s="1">
        <f>IFERROR(__xludf.DUMMYFUNCTION("""COMPUTED_VALUE"""),1293.7)</f>
        <v>1293.7</v>
      </c>
      <c r="G191" s="2">
        <f>IFERROR(__xludf.DUMMYFUNCTION("""COMPUTED_VALUE"""),45567.66666666667)</f>
        <v>45567.66667</v>
      </c>
      <c r="H191" s="1">
        <f>IFERROR(__xludf.DUMMYFUNCTION("""COMPUTED_VALUE"""),1283.15)</f>
        <v>1283.15</v>
      </c>
      <c r="J191" s="2">
        <f>IFERROR(__xludf.DUMMYFUNCTION("""COMPUTED_VALUE"""),45567.66666666667)</f>
        <v>45567.66667</v>
      </c>
      <c r="K191" s="1">
        <f>IFERROR(__xludf.DUMMYFUNCTION("""COMPUTED_VALUE"""),1289.16)</f>
        <v>1289.16</v>
      </c>
      <c r="M191" s="2">
        <f>IFERROR(__xludf.DUMMYFUNCTION("""COMPUTED_VALUE"""),45567.66666666667)</f>
        <v>45567.66667</v>
      </c>
      <c r="N191" s="1">
        <f>IFERROR(__xludf.DUMMYFUNCTION("""COMPUTED_VALUE"""),2.89243215E8)</f>
        <v>289243215</v>
      </c>
    </row>
    <row r="192">
      <c r="A192" s="2">
        <f>IFERROR(__xludf.DUMMYFUNCTION("""COMPUTED_VALUE"""),45568.66666666667)</f>
        <v>45568.66667</v>
      </c>
      <c r="B192" s="1">
        <f>IFERROR(__xludf.DUMMYFUNCTION("""COMPUTED_VALUE"""),1286.89)</f>
        <v>1286.89</v>
      </c>
      <c r="D192" s="2">
        <f>IFERROR(__xludf.DUMMYFUNCTION("""COMPUTED_VALUE"""),45568.66666666667)</f>
        <v>45568.66667</v>
      </c>
      <c r="E192" s="1">
        <f>IFERROR(__xludf.DUMMYFUNCTION("""COMPUTED_VALUE"""),1288.32)</f>
        <v>1288.32</v>
      </c>
      <c r="G192" s="2">
        <f>IFERROR(__xludf.DUMMYFUNCTION("""COMPUTED_VALUE"""),45568.66666666667)</f>
        <v>45568.66667</v>
      </c>
      <c r="H192" s="1">
        <f>IFERROR(__xludf.DUMMYFUNCTION("""COMPUTED_VALUE"""),1279.52)</f>
        <v>1279.52</v>
      </c>
      <c r="J192" s="2">
        <f>IFERROR(__xludf.DUMMYFUNCTION("""COMPUTED_VALUE"""),45568.66666666667)</f>
        <v>45568.66667</v>
      </c>
      <c r="K192" s="1">
        <f>IFERROR(__xludf.DUMMYFUNCTION("""COMPUTED_VALUE"""),1283.96)</f>
        <v>1283.96</v>
      </c>
      <c r="M192" s="2">
        <f>IFERROR(__xludf.DUMMYFUNCTION("""COMPUTED_VALUE"""),45568.66666666667)</f>
        <v>45568.66667</v>
      </c>
      <c r="N192" s="1">
        <f>IFERROR(__xludf.DUMMYFUNCTION("""COMPUTED_VALUE"""),2.9239834E8)</f>
        <v>292398340</v>
      </c>
    </row>
    <row r="193">
      <c r="A193" s="2">
        <f>IFERROR(__xludf.DUMMYFUNCTION("""COMPUTED_VALUE"""),45569.66666666667)</f>
        <v>45569.66667</v>
      </c>
      <c r="B193" s="1">
        <f>IFERROR(__xludf.DUMMYFUNCTION("""COMPUTED_VALUE"""),1291.97)</f>
        <v>1291.97</v>
      </c>
      <c r="D193" s="2">
        <f>IFERROR(__xludf.DUMMYFUNCTION("""COMPUTED_VALUE"""),45569.66666666667)</f>
        <v>45569.66667</v>
      </c>
      <c r="E193" s="1">
        <f>IFERROR(__xludf.DUMMYFUNCTION("""COMPUTED_VALUE"""),1294.12)</f>
        <v>1294.12</v>
      </c>
      <c r="G193" s="2">
        <f>IFERROR(__xludf.DUMMYFUNCTION("""COMPUTED_VALUE"""),45569.66666666667)</f>
        <v>45569.66667</v>
      </c>
      <c r="H193" s="1">
        <f>IFERROR(__xludf.DUMMYFUNCTION("""COMPUTED_VALUE"""),1280.82)</f>
        <v>1280.82</v>
      </c>
      <c r="J193" s="2">
        <f>IFERROR(__xludf.DUMMYFUNCTION("""COMPUTED_VALUE"""),45569.66666666667)</f>
        <v>45569.66667</v>
      </c>
      <c r="K193" s="1">
        <f>IFERROR(__xludf.DUMMYFUNCTION("""COMPUTED_VALUE"""),1292.0)</f>
        <v>1292</v>
      </c>
      <c r="M193" s="2">
        <f>IFERROR(__xludf.DUMMYFUNCTION("""COMPUTED_VALUE"""),45569.66666666667)</f>
        <v>45569.66667</v>
      </c>
      <c r="N193" s="1">
        <f>IFERROR(__xludf.DUMMYFUNCTION("""COMPUTED_VALUE"""),2.73219155E8)</f>
        <v>273219155</v>
      </c>
    </row>
    <row r="194">
      <c r="A194" s="2">
        <f>IFERROR(__xludf.DUMMYFUNCTION("""COMPUTED_VALUE"""),45572.66666666667)</f>
        <v>45572.66667</v>
      </c>
      <c r="B194" s="1">
        <f>IFERROR(__xludf.DUMMYFUNCTION("""COMPUTED_VALUE"""),1288.01)</f>
        <v>1288.01</v>
      </c>
      <c r="D194" s="2">
        <f>IFERROR(__xludf.DUMMYFUNCTION("""COMPUTED_VALUE"""),45572.66666666667)</f>
        <v>45572.66667</v>
      </c>
      <c r="E194" s="1">
        <f>IFERROR(__xludf.DUMMYFUNCTION("""COMPUTED_VALUE"""),1292.07)</f>
        <v>1292.07</v>
      </c>
      <c r="G194" s="2">
        <f>IFERROR(__xludf.DUMMYFUNCTION("""COMPUTED_VALUE"""),45572.66666666667)</f>
        <v>45572.66667</v>
      </c>
      <c r="H194" s="1">
        <f>IFERROR(__xludf.DUMMYFUNCTION("""COMPUTED_VALUE"""),1281.87)</f>
        <v>1281.87</v>
      </c>
      <c r="J194" s="2">
        <f>IFERROR(__xludf.DUMMYFUNCTION("""COMPUTED_VALUE"""),45572.66666666667)</f>
        <v>45572.66667</v>
      </c>
      <c r="K194" s="1">
        <f>IFERROR(__xludf.DUMMYFUNCTION("""COMPUTED_VALUE"""),1287.79)</f>
        <v>1287.79</v>
      </c>
      <c r="M194" s="2">
        <f>IFERROR(__xludf.DUMMYFUNCTION("""COMPUTED_VALUE"""),45572.66666666667)</f>
        <v>45572.66667</v>
      </c>
      <c r="N194" s="1">
        <f>IFERROR(__xludf.DUMMYFUNCTION("""COMPUTED_VALUE"""),2.72434667E8)</f>
        <v>272434667</v>
      </c>
    </row>
    <row r="195">
      <c r="A195" s="2">
        <f>IFERROR(__xludf.DUMMYFUNCTION("""COMPUTED_VALUE"""),45573.66666666667)</f>
        <v>45573.66667</v>
      </c>
      <c r="B195" s="1">
        <f>IFERROR(__xludf.DUMMYFUNCTION("""COMPUTED_VALUE"""),1290.65)</f>
        <v>1290.65</v>
      </c>
      <c r="D195" s="2">
        <f>IFERROR(__xludf.DUMMYFUNCTION("""COMPUTED_VALUE"""),45573.66666666667)</f>
        <v>45573.66667</v>
      </c>
      <c r="E195" s="1">
        <f>IFERROR(__xludf.DUMMYFUNCTION("""COMPUTED_VALUE"""),1293.65)</f>
        <v>1293.65</v>
      </c>
      <c r="G195" s="2">
        <f>IFERROR(__xludf.DUMMYFUNCTION("""COMPUTED_VALUE"""),45573.66666666667)</f>
        <v>45573.66667</v>
      </c>
      <c r="H195" s="1">
        <f>IFERROR(__xludf.DUMMYFUNCTION("""COMPUTED_VALUE"""),1285.78)</f>
        <v>1285.78</v>
      </c>
      <c r="J195" s="2">
        <f>IFERROR(__xludf.DUMMYFUNCTION("""COMPUTED_VALUE"""),45573.66666666667)</f>
        <v>45573.66667</v>
      </c>
      <c r="K195" s="1">
        <f>IFERROR(__xludf.DUMMYFUNCTION("""COMPUTED_VALUE"""),1291.7)</f>
        <v>1291.7</v>
      </c>
      <c r="M195" s="2">
        <f>IFERROR(__xludf.DUMMYFUNCTION("""COMPUTED_VALUE"""),45573.66666666667)</f>
        <v>45573.66667</v>
      </c>
      <c r="N195" s="1">
        <f>IFERROR(__xludf.DUMMYFUNCTION("""COMPUTED_VALUE"""),2.85112718E8)</f>
        <v>285112718</v>
      </c>
    </row>
    <row r="196">
      <c r="A196" s="2">
        <f>IFERROR(__xludf.DUMMYFUNCTION("""COMPUTED_VALUE"""),45574.66666666667)</f>
        <v>45574.66667</v>
      </c>
      <c r="B196" s="1">
        <f>IFERROR(__xludf.DUMMYFUNCTION("""COMPUTED_VALUE"""),1292.88)</f>
        <v>1292.88</v>
      </c>
      <c r="D196" s="2">
        <f>IFERROR(__xludf.DUMMYFUNCTION("""COMPUTED_VALUE"""),45574.66666666667)</f>
        <v>45574.66667</v>
      </c>
      <c r="E196" s="1">
        <f>IFERROR(__xludf.DUMMYFUNCTION("""COMPUTED_VALUE"""),1304.36)</f>
        <v>1304.36</v>
      </c>
      <c r="G196" s="2">
        <f>IFERROR(__xludf.DUMMYFUNCTION("""COMPUTED_VALUE"""),45574.66666666667)</f>
        <v>45574.66667</v>
      </c>
      <c r="H196" s="1">
        <f>IFERROR(__xludf.DUMMYFUNCTION("""COMPUTED_VALUE"""),1291.11)</f>
        <v>1291.11</v>
      </c>
      <c r="J196" s="2">
        <f>IFERROR(__xludf.DUMMYFUNCTION("""COMPUTED_VALUE"""),45574.66666666667)</f>
        <v>45574.66667</v>
      </c>
      <c r="K196" s="1">
        <f>IFERROR(__xludf.DUMMYFUNCTION("""COMPUTED_VALUE"""),1302.97)</f>
        <v>1302.97</v>
      </c>
      <c r="M196" s="2">
        <f>IFERROR(__xludf.DUMMYFUNCTION("""COMPUTED_VALUE"""),45574.66666666667)</f>
        <v>45574.66667</v>
      </c>
      <c r="N196" s="1">
        <f>IFERROR(__xludf.DUMMYFUNCTION("""COMPUTED_VALUE"""),2.84441592E8)</f>
        <v>284441592</v>
      </c>
    </row>
    <row r="197">
      <c r="A197" s="2">
        <f>IFERROR(__xludf.DUMMYFUNCTION("""COMPUTED_VALUE"""),45575.66666666667)</f>
        <v>45575.66667</v>
      </c>
      <c r="B197" s="1">
        <f>IFERROR(__xludf.DUMMYFUNCTION("""COMPUTED_VALUE"""),1297.19)</f>
        <v>1297.19</v>
      </c>
      <c r="D197" s="2">
        <f>IFERROR(__xludf.DUMMYFUNCTION("""COMPUTED_VALUE"""),45575.66666666667)</f>
        <v>45575.66667</v>
      </c>
      <c r="E197" s="1">
        <f>IFERROR(__xludf.DUMMYFUNCTION("""COMPUTED_VALUE"""),1298.44)</f>
        <v>1298.44</v>
      </c>
      <c r="G197" s="2">
        <f>IFERROR(__xludf.DUMMYFUNCTION("""COMPUTED_VALUE"""),45575.66666666667)</f>
        <v>45575.66667</v>
      </c>
      <c r="H197" s="1">
        <f>IFERROR(__xludf.DUMMYFUNCTION("""COMPUTED_VALUE"""),1291.13)</f>
        <v>1291.13</v>
      </c>
      <c r="J197" s="2">
        <f>IFERROR(__xludf.DUMMYFUNCTION("""COMPUTED_VALUE"""),45575.66666666667)</f>
        <v>45575.66667</v>
      </c>
      <c r="K197" s="1">
        <f>IFERROR(__xludf.DUMMYFUNCTION("""COMPUTED_VALUE"""),1294.84)</f>
        <v>1294.84</v>
      </c>
      <c r="M197" s="2">
        <f>IFERROR(__xludf.DUMMYFUNCTION("""COMPUTED_VALUE"""),45575.66666666667)</f>
        <v>45575.66667</v>
      </c>
      <c r="N197" s="1">
        <f>IFERROR(__xludf.DUMMYFUNCTION("""COMPUTED_VALUE"""),3.20026094E8)</f>
        <v>320026094</v>
      </c>
    </row>
    <row r="198">
      <c r="A198" s="2">
        <f>IFERROR(__xludf.DUMMYFUNCTION("""COMPUTED_VALUE"""),45576.66666666667)</f>
        <v>45576.66667</v>
      </c>
      <c r="B198" s="1">
        <f>IFERROR(__xludf.DUMMYFUNCTION("""COMPUTED_VALUE"""),1297.14)</f>
        <v>1297.14</v>
      </c>
      <c r="D198" s="2">
        <f>IFERROR(__xludf.DUMMYFUNCTION("""COMPUTED_VALUE"""),45576.66666666667)</f>
        <v>45576.66667</v>
      </c>
      <c r="E198" s="1">
        <f>IFERROR(__xludf.DUMMYFUNCTION("""COMPUTED_VALUE"""),1313.75)</f>
        <v>1313.75</v>
      </c>
      <c r="G198" s="2">
        <f>IFERROR(__xludf.DUMMYFUNCTION("""COMPUTED_VALUE"""),45576.66666666667)</f>
        <v>45576.66667</v>
      </c>
      <c r="H198" s="1">
        <f>IFERROR(__xludf.DUMMYFUNCTION("""COMPUTED_VALUE"""),1297.14)</f>
        <v>1297.14</v>
      </c>
      <c r="J198" s="2">
        <f>IFERROR(__xludf.DUMMYFUNCTION("""COMPUTED_VALUE"""),45576.66666666667)</f>
        <v>45576.66667</v>
      </c>
      <c r="K198" s="1">
        <f>IFERROR(__xludf.DUMMYFUNCTION("""COMPUTED_VALUE"""),1313.44)</f>
        <v>1313.44</v>
      </c>
      <c r="M198" s="2">
        <f>IFERROR(__xludf.DUMMYFUNCTION("""COMPUTED_VALUE"""),45576.66666666667)</f>
        <v>45576.66667</v>
      </c>
      <c r="N198" s="1">
        <f>IFERROR(__xludf.DUMMYFUNCTION("""COMPUTED_VALUE"""),2.90005413E8)</f>
        <v>290005413</v>
      </c>
    </row>
    <row r="199">
      <c r="A199" s="2">
        <f>IFERROR(__xludf.DUMMYFUNCTION("""COMPUTED_VALUE"""),45579.66666666667)</f>
        <v>45579.66667</v>
      </c>
      <c r="B199" s="1">
        <f>IFERROR(__xludf.DUMMYFUNCTION("""COMPUTED_VALUE"""),1312.99)</f>
        <v>1312.99</v>
      </c>
      <c r="D199" s="2">
        <f>IFERROR(__xludf.DUMMYFUNCTION("""COMPUTED_VALUE"""),45579.66666666667)</f>
        <v>45579.66667</v>
      </c>
      <c r="E199" s="1">
        <f>IFERROR(__xludf.DUMMYFUNCTION("""COMPUTED_VALUE"""),1324.46)</f>
        <v>1324.46</v>
      </c>
      <c r="G199" s="2">
        <f>IFERROR(__xludf.DUMMYFUNCTION("""COMPUTED_VALUE"""),45579.66666666667)</f>
        <v>45579.66667</v>
      </c>
      <c r="H199" s="1">
        <f>IFERROR(__xludf.DUMMYFUNCTION("""COMPUTED_VALUE"""),1311.0)</f>
        <v>1311</v>
      </c>
      <c r="J199" s="2">
        <f>IFERROR(__xludf.DUMMYFUNCTION("""COMPUTED_VALUE"""),45579.66666666667)</f>
        <v>45579.66667</v>
      </c>
      <c r="K199" s="1">
        <f>IFERROR(__xludf.DUMMYFUNCTION("""COMPUTED_VALUE"""),1323.51)</f>
        <v>1323.51</v>
      </c>
      <c r="M199" s="2">
        <f>IFERROR(__xludf.DUMMYFUNCTION("""COMPUTED_VALUE"""),45579.66666666667)</f>
        <v>45579.66667</v>
      </c>
      <c r="N199" s="1">
        <f>IFERROR(__xludf.DUMMYFUNCTION("""COMPUTED_VALUE"""),2.7502384E8)</f>
        <v>275023840</v>
      </c>
    </row>
    <row r="200">
      <c r="A200" s="2">
        <f>IFERROR(__xludf.DUMMYFUNCTION("""COMPUTED_VALUE"""),45580.66666666667)</f>
        <v>45580.66667</v>
      </c>
      <c r="B200" s="1">
        <f>IFERROR(__xludf.DUMMYFUNCTION("""COMPUTED_VALUE"""),1324.5)</f>
        <v>1324.5</v>
      </c>
      <c r="D200" s="2">
        <f>IFERROR(__xludf.DUMMYFUNCTION("""COMPUTED_VALUE"""),45580.66666666667)</f>
        <v>45580.66667</v>
      </c>
      <c r="E200" s="1">
        <f>IFERROR(__xludf.DUMMYFUNCTION("""COMPUTED_VALUE"""),1327.42)</f>
        <v>1327.42</v>
      </c>
      <c r="G200" s="2">
        <f>IFERROR(__xludf.DUMMYFUNCTION("""COMPUTED_VALUE"""),45580.66666666667)</f>
        <v>45580.66667</v>
      </c>
      <c r="H200" s="1">
        <f>IFERROR(__xludf.DUMMYFUNCTION("""COMPUTED_VALUE"""),1314.98)</f>
        <v>1314.98</v>
      </c>
      <c r="J200" s="2">
        <f>IFERROR(__xludf.DUMMYFUNCTION("""COMPUTED_VALUE"""),45580.66666666667)</f>
        <v>45580.66667</v>
      </c>
      <c r="K200" s="1">
        <f>IFERROR(__xludf.DUMMYFUNCTION("""COMPUTED_VALUE"""),1315.79)</f>
        <v>1315.79</v>
      </c>
      <c r="M200" s="2">
        <f>IFERROR(__xludf.DUMMYFUNCTION("""COMPUTED_VALUE"""),45580.66666666667)</f>
        <v>45580.66667</v>
      </c>
      <c r="N200" s="1">
        <f>IFERROR(__xludf.DUMMYFUNCTION("""COMPUTED_VALUE"""),3.36882276E8)</f>
        <v>336882276</v>
      </c>
    </row>
    <row r="201">
      <c r="A201" s="2">
        <f>IFERROR(__xludf.DUMMYFUNCTION("""COMPUTED_VALUE"""),45581.66666666667)</f>
        <v>45581.66667</v>
      </c>
      <c r="B201" s="1">
        <f>IFERROR(__xludf.DUMMYFUNCTION("""COMPUTED_VALUE"""),1316.92)</f>
        <v>1316.92</v>
      </c>
      <c r="D201" s="2">
        <f>IFERROR(__xludf.DUMMYFUNCTION("""COMPUTED_VALUE"""),45581.66666666667)</f>
        <v>45581.66667</v>
      </c>
      <c r="E201" s="1">
        <f>IFERROR(__xludf.DUMMYFUNCTION("""COMPUTED_VALUE"""),1329.43)</f>
        <v>1329.43</v>
      </c>
      <c r="G201" s="2">
        <f>IFERROR(__xludf.DUMMYFUNCTION("""COMPUTED_VALUE"""),45581.66666666667)</f>
        <v>45581.66667</v>
      </c>
      <c r="H201" s="1">
        <f>IFERROR(__xludf.DUMMYFUNCTION("""COMPUTED_VALUE"""),1316.92)</f>
        <v>1316.92</v>
      </c>
      <c r="J201" s="2">
        <f>IFERROR(__xludf.DUMMYFUNCTION("""COMPUTED_VALUE"""),45581.66666666667)</f>
        <v>45581.66667</v>
      </c>
      <c r="K201" s="1">
        <f>IFERROR(__xludf.DUMMYFUNCTION("""COMPUTED_VALUE"""),1326.8)</f>
        <v>1326.8</v>
      </c>
      <c r="M201" s="2">
        <f>IFERROR(__xludf.DUMMYFUNCTION("""COMPUTED_VALUE"""),45581.66666666667)</f>
        <v>45581.66667</v>
      </c>
      <c r="N201" s="1">
        <f>IFERROR(__xludf.DUMMYFUNCTION("""COMPUTED_VALUE"""),2.94289533E8)</f>
        <v>294289533</v>
      </c>
    </row>
    <row r="202">
      <c r="A202" s="2">
        <f>IFERROR(__xludf.DUMMYFUNCTION("""COMPUTED_VALUE"""),45582.66666666667)</f>
        <v>45582.66667</v>
      </c>
      <c r="B202" s="1">
        <f>IFERROR(__xludf.DUMMYFUNCTION("""COMPUTED_VALUE"""),1330.14)</f>
        <v>1330.14</v>
      </c>
      <c r="D202" s="2">
        <f>IFERROR(__xludf.DUMMYFUNCTION("""COMPUTED_VALUE"""),45582.66666666667)</f>
        <v>45582.66667</v>
      </c>
      <c r="E202" s="1">
        <f>IFERROR(__xludf.DUMMYFUNCTION("""COMPUTED_VALUE"""),1330.23)</f>
        <v>1330.23</v>
      </c>
      <c r="G202" s="2">
        <f>IFERROR(__xludf.DUMMYFUNCTION("""COMPUTED_VALUE"""),45582.66666666667)</f>
        <v>45582.66667</v>
      </c>
      <c r="H202" s="1">
        <f>IFERROR(__xludf.DUMMYFUNCTION("""COMPUTED_VALUE"""),1323.78)</f>
        <v>1323.78</v>
      </c>
      <c r="J202" s="2">
        <f>IFERROR(__xludf.DUMMYFUNCTION("""COMPUTED_VALUE"""),45582.66666666667)</f>
        <v>45582.66667</v>
      </c>
      <c r="K202" s="1">
        <f>IFERROR(__xludf.DUMMYFUNCTION("""COMPUTED_VALUE"""),1326.56)</f>
        <v>1326.56</v>
      </c>
      <c r="M202" s="2">
        <f>IFERROR(__xludf.DUMMYFUNCTION("""COMPUTED_VALUE"""),45582.66666666667)</f>
        <v>45582.66667</v>
      </c>
      <c r="N202" s="1">
        <f>IFERROR(__xludf.DUMMYFUNCTION("""COMPUTED_VALUE"""),3.13952405E8)</f>
        <v>313952405</v>
      </c>
    </row>
    <row r="203">
      <c r="A203" s="2">
        <f>IFERROR(__xludf.DUMMYFUNCTION("""COMPUTED_VALUE"""),45583.66666666667)</f>
        <v>45583.66667</v>
      </c>
      <c r="B203" s="1">
        <f>IFERROR(__xludf.DUMMYFUNCTION("""COMPUTED_VALUE"""),1327.52)</f>
        <v>1327.52</v>
      </c>
      <c r="D203" s="2">
        <f>IFERROR(__xludf.DUMMYFUNCTION("""COMPUTED_VALUE"""),45583.66666666667)</f>
        <v>45583.66667</v>
      </c>
      <c r="E203" s="1">
        <f>IFERROR(__xludf.DUMMYFUNCTION("""COMPUTED_VALUE"""),1330.91)</f>
        <v>1330.91</v>
      </c>
      <c r="G203" s="2">
        <f>IFERROR(__xludf.DUMMYFUNCTION("""COMPUTED_VALUE"""),45583.66666666667)</f>
        <v>45583.66667</v>
      </c>
      <c r="H203" s="1">
        <f>IFERROR(__xludf.DUMMYFUNCTION("""COMPUTED_VALUE"""),1323.94)</f>
        <v>1323.94</v>
      </c>
      <c r="J203" s="2">
        <f>IFERROR(__xludf.DUMMYFUNCTION("""COMPUTED_VALUE"""),45583.66666666667)</f>
        <v>45583.66667</v>
      </c>
      <c r="K203" s="1">
        <f>IFERROR(__xludf.DUMMYFUNCTION("""COMPUTED_VALUE"""),1330.1)</f>
        <v>1330.1</v>
      </c>
      <c r="M203" s="2">
        <f>IFERROR(__xludf.DUMMYFUNCTION("""COMPUTED_VALUE"""),45583.66666666667)</f>
        <v>45583.66667</v>
      </c>
      <c r="N203" s="1">
        <f>IFERROR(__xludf.DUMMYFUNCTION("""COMPUTED_VALUE"""),3.16860596E8)</f>
        <v>316860596</v>
      </c>
    </row>
    <row r="204">
      <c r="A204" s="2">
        <f>IFERROR(__xludf.DUMMYFUNCTION("""COMPUTED_VALUE"""),45586.66666666667)</f>
        <v>45586.66667</v>
      </c>
      <c r="B204" s="1">
        <f>IFERROR(__xludf.DUMMYFUNCTION("""COMPUTED_VALUE"""),1328.98)</f>
        <v>1328.98</v>
      </c>
      <c r="D204" s="2">
        <f>IFERROR(__xludf.DUMMYFUNCTION("""COMPUTED_VALUE"""),45586.66666666667)</f>
        <v>45586.66667</v>
      </c>
      <c r="E204" s="1">
        <f>IFERROR(__xludf.DUMMYFUNCTION("""COMPUTED_VALUE"""),1330.45)</f>
        <v>1330.45</v>
      </c>
      <c r="G204" s="2">
        <f>IFERROR(__xludf.DUMMYFUNCTION("""COMPUTED_VALUE"""),45586.66666666667)</f>
        <v>45586.66667</v>
      </c>
      <c r="H204" s="1">
        <f>IFERROR(__xludf.DUMMYFUNCTION("""COMPUTED_VALUE"""),1318.67)</f>
        <v>1318.67</v>
      </c>
      <c r="J204" s="2">
        <f>IFERROR(__xludf.DUMMYFUNCTION("""COMPUTED_VALUE"""),45586.66666666667)</f>
        <v>45586.66667</v>
      </c>
      <c r="K204" s="1">
        <f>IFERROR(__xludf.DUMMYFUNCTION("""COMPUTED_VALUE"""),1322.94)</f>
        <v>1322.94</v>
      </c>
      <c r="M204" s="2">
        <f>IFERROR(__xludf.DUMMYFUNCTION("""COMPUTED_VALUE"""),45586.66666666667)</f>
        <v>45586.66667</v>
      </c>
      <c r="N204" s="1">
        <f>IFERROR(__xludf.DUMMYFUNCTION("""COMPUTED_VALUE"""),2.84209282E8)</f>
        <v>284209282</v>
      </c>
    </row>
    <row r="205">
      <c r="A205" s="2">
        <f>IFERROR(__xludf.DUMMYFUNCTION("""COMPUTED_VALUE"""),45587.66666666667)</f>
        <v>45587.66667</v>
      </c>
      <c r="B205" s="1">
        <f>IFERROR(__xludf.DUMMYFUNCTION("""COMPUTED_VALUE"""),1319.01)</f>
        <v>1319.01</v>
      </c>
      <c r="D205" s="2">
        <f>IFERROR(__xludf.DUMMYFUNCTION("""COMPUTED_VALUE"""),45587.66666666667)</f>
        <v>45587.66667</v>
      </c>
      <c r="E205" s="1">
        <f>IFERROR(__xludf.DUMMYFUNCTION("""COMPUTED_VALUE"""),1319.01)</f>
        <v>1319.01</v>
      </c>
      <c r="G205" s="2">
        <f>IFERROR(__xludf.DUMMYFUNCTION("""COMPUTED_VALUE"""),45587.66666666667)</f>
        <v>45587.66667</v>
      </c>
      <c r="H205" s="1">
        <f>IFERROR(__xludf.DUMMYFUNCTION("""COMPUTED_VALUE"""),1302.01)</f>
        <v>1302.01</v>
      </c>
      <c r="J205" s="2">
        <f>IFERROR(__xludf.DUMMYFUNCTION("""COMPUTED_VALUE"""),45587.66666666667)</f>
        <v>45587.66667</v>
      </c>
      <c r="K205" s="1">
        <f>IFERROR(__xludf.DUMMYFUNCTION("""COMPUTED_VALUE"""),1307.98)</f>
        <v>1307.98</v>
      </c>
      <c r="M205" s="2">
        <f>IFERROR(__xludf.DUMMYFUNCTION("""COMPUTED_VALUE"""),45587.66666666667)</f>
        <v>45587.66667</v>
      </c>
      <c r="N205" s="1">
        <f>IFERROR(__xludf.DUMMYFUNCTION("""COMPUTED_VALUE"""),3.30125251E8)</f>
        <v>330125251</v>
      </c>
    </row>
    <row r="206">
      <c r="A206" s="2">
        <f>IFERROR(__xludf.DUMMYFUNCTION("""COMPUTED_VALUE"""),45588.66666666667)</f>
        <v>45588.66667</v>
      </c>
      <c r="B206" s="1">
        <f>IFERROR(__xludf.DUMMYFUNCTION("""COMPUTED_VALUE"""),1304.54)</f>
        <v>1304.54</v>
      </c>
      <c r="D206" s="2">
        <f>IFERROR(__xludf.DUMMYFUNCTION("""COMPUTED_VALUE"""),45588.66666666667)</f>
        <v>45588.66667</v>
      </c>
      <c r="E206" s="1">
        <f>IFERROR(__xludf.DUMMYFUNCTION("""COMPUTED_VALUE"""),1313.7)</f>
        <v>1313.7</v>
      </c>
      <c r="G206" s="2">
        <f>IFERROR(__xludf.DUMMYFUNCTION("""COMPUTED_VALUE"""),45588.66666666667)</f>
        <v>45588.66667</v>
      </c>
      <c r="H206" s="1">
        <f>IFERROR(__xludf.DUMMYFUNCTION("""COMPUTED_VALUE"""),1297.78)</f>
        <v>1297.78</v>
      </c>
      <c r="J206" s="2">
        <f>IFERROR(__xludf.DUMMYFUNCTION("""COMPUTED_VALUE"""),45588.66666666667)</f>
        <v>45588.66667</v>
      </c>
      <c r="K206" s="1">
        <f>IFERROR(__xludf.DUMMYFUNCTION("""COMPUTED_VALUE"""),1305.63)</f>
        <v>1305.63</v>
      </c>
      <c r="M206" s="2">
        <f>IFERROR(__xludf.DUMMYFUNCTION("""COMPUTED_VALUE"""),45588.66666666667)</f>
        <v>45588.66667</v>
      </c>
      <c r="N206" s="1">
        <f>IFERROR(__xludf.DUMMYFUNCTION("""COMPUTED_VALUE"""),3.56232151E8)</f>
        <v>356232151</v>
      </c>
    </row>
    <row r="207">
      <c r="A207" s="2">
        <f>IFERROR(__xludf.DUMMYFUNCTION("""COMPUTED_VALUE"""),45589.66666666667)</f>
        <v>45589.66667</v>
      </c>
      <c r="B207" s="1">
        <f>IFERROR(__xludf.DUMMYFUNCTION("""COMPUTED_VALUE"""),1305.67)</f>
        <v>1305.67</v>
      </c>
      <c r="D207" s="2">
        <f>IFERROR(__xludf.DUMMYFUNCTION("""COMPUTED_VALUE"""),45589.66666666667)</f>
        <v>45589.66667</v>
      </c>
      <c r="E207" s="1">
        <f>IFERROR(__xludf.DUMMYFUNCTION("""COMPUTED_VALUE"""),1305.67)</f>
        <v>1305.67</v>
      </c>
      <c r="G207" s="2">
        <f>IFERROR(__xludf.DUMMYFUNCTION("""COMPUTED_VALUE"""),45589.66666666667)</f>
        <v>45589.66667</v>
      </c>
      <c r="H207" s="1">
        <f>IFERROR(__xludf.DUMMYFUNCTION("""COMPUTED_VALUE"""),1296.24)</f>
        <v>1296.24</v>
      </c>
      <c r="J207" s="2">
        <f>IFERROR(__xludf.DUMMYFUNCTION("""COMPUTED_VALUE"""),45589.66666666667)</f>
        <v>45589.66667</v>
      </c>
      <c r="K207" s="1">
        <f>IFERROR(__xludf.DUMMYFUNCTION("""COMPUTED_VALUE"""),1300.74)</f>
        <v>1300.74</v>
      </c>
      <c r="M207" s="2">
        <f>IFERROR(__xludf.DUMMYFUNCTION("""COMPUTED_VALUE"""),45589.66666666667)</f>
        <v>45589.66667</v>
      </c>
      <c r="N207" s="1">
        <f>IFERROR(__xludf.DUMMYFUNCTION("""COMPUTED_VALUE"""),3.39557094E8)</f>
        <v>339557094</v>
      </c>
    </row>
    <row r="208">
      <c r="A208" s="2">
        <f>IFERROR(__xludf.DUMMYFUNCTION("""COMPUTED_VALUE"""),45590.66666666667)</f>
        <v>45590.66667</v>
      </c>
      <c r="B208" s="1">
        <f>IFERROR(__xludf.DUMMYFUNCTION("""COMPUTED_VALUE"""),1304.88)</f>
        <v>1304.88</v>
      </c>
      <c r="D208" s="2">
        <f>IFERROR(__xludf.DUMMYFUNCTION("""COMPUTED_VALUE"""),45590.66666666667)</f>
        <v>45590.66667</v>
      </c>
      <c r="E208" s="1">
        <f>IFERROR(__xludf.DUMMYFUNCTION("""COMPUTED_VALUE"""),1308.61)</f>
        <v>1308.61</v>
      </c>
      <c r="G208" s="2">
        <f>IFERROR(__xludf.DUMMYFUNCTION("""COMPUTED_VALUE"""),45590.66666666667)</f>
        <v>45590.66667</v>
      </c>
      <c r="H208" s="1">
        <f>IFERROR(__xludf.DUMMYFUNCTION("""COMPUTED_VALUE"""),1293.96)</f>
        <v>1293.96</v>
      </c>
      <c r="J208" s="2">
        <f>IFERROR(__xludf.DUMMYFUNCTION("""COMPUTED_VALUE"""),45590.66666666667)</f>
        <v>45590.66667</v>
      </c>
      <c r="K208" s="1">
        <f>IFERROR(__xludf.DUMMYFUNCTION("""COMPUTED_VALUE"""),1296.62)</f>
        <v>1296.62</v>
      </c>
      <c r="M208" s="2">
        <f>IFERROR(__xludf.DUMMYFUNCTION("""COMPUTED_VALUE"""),45590.66666666667)</f>
        <v>45590.66667</v>
      </c>
      <c r="N208" s="1">
        <f>IFERROR(__xludf.DUMMYFUNCTION("""COMPUTED_VALUE"""),3.01635696E8)</f>
        <v>301635696</v>
      </c>
    </row>
    <row r="209">
      <c r="A209" s="2">
        <f>IFERROR(__xludf.DUMMYFUNCTION("""COMPUTED_VALUE"""),45593.66666666667)</f>
        <v>45593.66667</v>
      </c>
      <c r="B209" s="1">
        <f>IFERROR(__xludf.DUMMYFUNCTION("""COMPUTED_VALUE"""),1300.62)</f>
        <v>1300.62</v>
      </c>
      <c r="D209" s="2">
        <f>IFERROR(__xludf.DUMMYFUNCTION("""COMPUTED_VALUE"""),45593.66666666667)</f>
        <v>45593.66667</v>
      </c>
      <c r="E209" s="1">
        <f>IFERROR(__xludf.DUMMYFUNCTION("""COMPUTED_VALUE"""),1306.43)</f>
        <v>1306.43</v>
      </c>
      <c r="G209" s="2">
        <f>IFERROR(__xludf.DUMMYFUNCTION("""COMPUTED_VALUE"""),45593.66666666667)</f>
        <v>45593.66667</v>
      </c>
      <c r="H209" s="1">
        <f>IFERROR(__xludf.DUMMYFUNCTION("""COMPUTED_VALUE"""),1300.62)</f>
        <v>1300.62</v>
      </c>
      <c r="J209" s="2">
        <f>IFERROR(__xludf.DUMMYFUNCTION("""COMPUTED_VALUE"""),45593.66666666667)</f>
        <v>45593.66667</v>
      </c>
      <c r="K209" s="1">
        <f>IFERROR(__xludf.DUMMYFUNCTION("""COMPUTED_VALUE"""),1302.82)</f>
        <v>1302.82</v>
      </c>
      <c r="M209" s="2">
        <f>IFERROR(__xludf.DUMMYFUNCTION("""COMPUTED_VALUE"""),45593.66666666667)</f>
        <v>45593.66667</v>
      </c>
      <c r="N209" s="1">
        <f>IFERROR(__xludf.DUMMYFUNCTION("""COMPUTED_VALUE"""),3.5000324E8)</f>
        <v>350003240</v>
      </c>
    </row>
    <row r="210">
      <c r="A210" s="2">
        <f>IFERROR(__xludf.DUMMYFUNCTION("""COMPUTED_VALUE"""),45594.66666666667)</f>
        <v>45594.66667</v>
      </c>
      <c r="B210" s="1">
        <f>IFERROR(__xludf.DUMMYFUNCTION("""COMPUTED_VALUE"""),1298.42)</f>
        <v>1298.42</v>
      </c>
      <c r="D210" s="2">
        <f>IFERROR(__xludf.DUMMYFUNCTION("""COMPUTED_VALUE"""),45594.66666666667)</f>
        <v>45594.66667</v>
      </c>
      <c r="E210" s="1">
        <f>IFERROR(__xludf.DUMMYFUNCTION("""COMPUTED_VALUE"""),1303.4)</f>
        <v>1303.4</v>
      </c>
      <c r="G210" s="2">
        <f>IFERROR(__xludf.DUMMYFUNCTION("""COMPUTED_VALUE"""),45594.66666666667)</f>
        <v>45594.66667</v>
      </c>
      <c r="H210" s="1">
        <f>IFERROR(__xludf.DUMMYFUNCTION("""COMPUTED_VALUE"""),1291.45)</f>
        <v>1291.45</v>
      </c>
      <c r="J210" s="2">
        <f>IFERROR(__xludf.DUMMYFUNCTION("""COMPUTED_VALUE"""),45594.66666666667)</f>
        <v>45594.66667</v>
      </c>
      <c r="K210" s="1">
        <f>IFERROR(__xludf.DUMMYFUNCTION("""COMPUTED_VALUE"""),1299.67)</f>
        <v>1299.67</v>
      </c>
      <c r="M210" s="2">
        <f>IFERROR(__xludf.DUMMYFUNCTION("""COMPUTED_VALUE"""),45594.66666666667)</f>
        <v>45594.66667</v>
      </c>
      <c r="N210" s="1">
        <f>IFERROR(__xludf.DUMMYFUNCTION("""COMPUTED_VALUE"""),4.48557888E8)</f>
        <v>448557888</v>
      </c>
    </row>
    <row r="211">
      <c r="A211" s="2">
        <f>IFERROR(__xludf.DUMMYFUNCTION("""COMPUTED_VALUE"""),45595.66666666667)</f>
        <v>45595.66667</v>
      </c>
      <c r="B211" s="1">
        <f>IFERROR(__xludf.DUMMYFUNCTION("""COMPUTED_VALUE"""),1294.81)</f>
        <v>1294.81</v>
      </c>
      <c r="D211" s="2">
        <f>IFERROR(__xludf.DUMMYFUNCTION("""COMPUTED_VALUE"""),45595.66666666667)</f>
        <v>45595.66667</v>
      </c>
      <c r="E211" s="1">
        <f>IFERROR(__xludf.DUMMYFUNCTION("""COMPUTED_VALUE"""),1305.15)</f>
        <v>1305.15</v>
      </c>
      <c r="G211" s="2">
        <f>IFERROR(__xludf.DUMMYFUNCTION("""COMPUTED_VALUE"""),45595.66666666667)</f>
        <v>45595.66667</v>
      </c>
      <c r="H211" s="1">
        <f>IFERROR(__xludf.DUMMYFUNCTION("""COMPUTED_VALUE"""),1293.17)</f>
        <v>1293.17</v>
      </c>
      <c r="J211" s="2">
        <f>IFERROR(__xludf.DUMMYFUNCTION("""COMPUTED_VALUE"""),45595.66666666667)</f>
        <v>45595.66667</v>
      </c>
      <c r="K211" s="1">
        <f>IFERROR(__xludf.DUMMYFUNCTION("""COMPUTED_VALUE"""),1296.55)</f>
        <v>1296.55</v>
      </c>
      <c r="M211" s="2">
        <f>IFERROR(__xludf.DUMMYFUNCTION("""COMPUTED_VALUE"""),45595.66666666667)</f>
        <v>45595.66667</v>
      </c>
      <c r="N211" s="1">
        <f>IFERROR(__xludf.DUMMYFUNCTION("""COMPUTED_VALUE"""),4.22646543E8)</f>
        <v>422646543</v>
      </c>
    </row>
    <row r="212">
      <c r="A212" s="2">
        <f>IFERROR(__xludf.DUMMYFUNCTION("""COMPUTED_VALUE"""),45596.66666666667)</f>
        <v>45596.66667</v>
      </c>
      <c r="B212" s="1">
        <f>IFERROR(__xludf.DUMMYFUNCTION("""COMPUTED_VALUE"""),1291.96)</f>
        <v>1291.96</v>
      </c>
      <c r="D212" s="2">
        <f>IFERROR(__xludf.DUMMYFUNCTION("""COMPUTED_VALUE"""),45596.66666666667)</f>
        <v>45596.66667</v>
      </c>
      <c r="E212" s="1">
        <f>IFERROR(__xludf.DUMMYFUNCTION("""COMPUTED_VALUE"""),1295.05)</f>
        <v>1295.05</v>
      </c>
      <c r="G212" s="2">
        <f>IFERROR(__xludf.DUMMYFUNCTION("""COMPUTED_VALUE"""),45596.66666666667)</f>
        <v>45596.66667</v>
      </c>
      <c r="H212" s="1">
        <f>IFERROR(__xludf.DUMMYFUNCTION("""COMPUTED_VALUE"""),1283.56)</f>
        <v>1283.56</v>
      </c>
      <c r="J212" s="2">
        <f>IFERROR(__xludf.DUMMYFUNCTION("""COMPUTED_VALUE"""),45596.66666666667)</f>
        <v>45596.66667</v>
      </c>
      <c r="K212" s="1">
        <f>IFERROR(__xludf.DUMMYFUNCTION("""COMPUTED_VALUE"""),1285.91)</f>
        <v>1285.91</v>
      </c>
      <c r="M212" s="2">
        <f>IFERROR(__xludf.DUMMYFUNCTION("""COMPUTED_VALUE"""),45596.66666666667)</f>
        <v>45596.66667</v>
      </c>
      <c r="N212" s="1">
        <f>IFERROR(__xludf.DUMMYFUNCTION("""COMPUTED_VALUE"""),4.60377806E8)</f>
        <v>460377806</v>
      </c>
    </row>
    <row r="213">
      <c r="A213" s="2">
        <f>IFERROR(__xludf.DUMMYFUNCTION("""COMPUTED_VALUE"""),45597.66666666667)</f>
        <v>45597.66667</v>
      </c>
      <c r="B213" s="1">
        <f>IFERROR(__xludf.DUMMYFUNCTION("""COMPUTED_VALUE"""),1288.56)</f>
        <v>1288.56</v>
      </c>
      <c r="D213" s="2">
        <f>IFERROR(__xludf.DUMMYFUNCTION("""COMPUTED_VALUE"""),45597.66666666667)</f>
        <v>45597.66667</v>
      </c>
      <c r="E213" s="1">
        <f>IFERROR(__xludf.DUMMYFUNCTION("""COMPUTED_VALUE"""),1298.56)</f>
        <v>1298.56</v>
      </c>
      <c r="G213" s="2">
        <f>IFERROR(__xludf.DUMMYFUNCTION("""COMPUTED_VALUE"""),45597.66666666667)</f>
        <v>45597.66667</v>
      </c>
      <c r="H213" s="1">
        <f>IFERROR(__xludf.DUMMYFUNCTION("""COMPUTED_VALUE"""),1287.23)</f>
        <v>1287.23</v>
      </c>
      <c r="J213" s="2">
        <f>IFERROR(__xludf.DUMMYFUNCTION("""COMPUTED_VALUE"""),45597.66666666667)</f>
        <v>45597.66667</v>
      </c>
      <c r="K213" s="1">
        <f>IFERROR(__xludf.DUMMYFUNCTION("""COMPUTED_VALUE"""),1287.95)</f>
        <v>1287.95</v>
      </c>
      <c r="M213" s="2">
        <f>IFERROR(__xludf.DUMMYFUNCTION("""COMPUTED_VALUE"""),45597.66666666667)</f>
        <v>45597.66667</v>
      </c>
      <c r="N213" s="1">
        <f>IFERROR(__xludf.DUMMYFUNCTION("""COMPUTED_VALUE"""),4.08477416E8)</f>
        <v>408477416</v>
      </c>
    </row>
    <row r="214">
      <c r="A214" s="2">
        <f>IFERROR(__xludf.DUMMYFUNCTION("""COMPUTED_VALUE"""),45600.66666666667)</f>
        <v>45600.66667</v>
      </c>
      <c r="B214" s="1">
        <f>IFERROR(__xludf.DUMMYFUNCTION("""COMPUTED_VALUE"""),1289.57)</f>
        <v>1289.57</v>
      </c>
      <c r="D214" s="2">
        <f>IFERROR(__xludf.DUMMYFUNCTION("""COMPUTED_VALUE"""),45600.66666666667)</f>
        <v>45600.66667</v>
      </c>
      <c r="E214" s="1">
        <f>IFERROR(__xludf.DUMMYFUNCTION("""COMPUTED_VALUE"""),1297.29)</f>
        <v>1297.29</v>
      </c>
      <c r="G214" s="2">
        <f>IFERROR(__xludf.DUMMYFUNCTION("""COMPUTED_VALUE"""),45600.66666666667)</f>
        <v>45600.66667</v>
      </c>
      <c r="H214" s="1">
        <f>IFERROR(__xludf.DUMMYFUNCTION("""COMPUTED_VALUE"""),1284.5)</f>
        <v>1284.5</v>
      </c>
      <c r="J214" s="2">
        <f>IFERROR(__xludf.DUMMYFUNCTION("""COMPUTED_VALUE"""),45600.66666666667)</f>
        <v>45600.66667</v>
      </c>
      <c r="K214" s="1">
        <f>IFERROR(__xludf.DUMMYFUNCTION("""COMPUTED_VALUE"""),1288.16)</f>
        <v>1288.16</v>
      </c>
      <c r="M214" s="2">
        <f>IFERROR(__xludf.DUMMYFUNCTION("""COMPUTED_VALUE"""),45600.66666666667)</f>
        <v>45600.66667</v>
      </c>
      <c r="N214" s="1">
        <f>IFERROR(__xludf.DUMMYFUNCTION("""COMPUTED_VALUE"""),3.53435148E8)</f>
        <v>353435148</v>
      </c>
    </row>
    <row r="215">
      <c r="A215" s="2">
        <f>IFERROR(__xludf.DUMMYFUNCTION("""COMPUTED_VALUE"""),45601.66666666667)</f>
        <v>45601.66667</v>
      </c>
      <c r="B215" s="1">
        <f>IFERROR(__xludf.DUMMYFUNCTION("""COMPUTED_VALUE"""),1288.93)</f>
        <v>1288.93</v>
      </c>
      <c r="D215" s="2">
        <f>IFERROR(__xludf.DUMMYFUNCTION("""COMPUTED_VALUE"""),45601.66666666667)</f>
        <v>45601.66667</v>
      </c>
      <c r="E215" s="1">
        <f>IFERROR(__xludf.DUMMYFUNCTION("""COMPUTED_VALUE"""),1307.78)</f>
        <v>1307.78</v>
      </c>
      <c r="G215" s="2">
        <f>IFERROR(__xludf.DUMMYFUNCTION("""COMPUTED_VALUE"""),45601.66666666667)</f>
        <v>45601.66667</v>
      </c>
      <c r="H215" s="1">
        <f>IFERROR(__xludf.DUMMYFUNCTION("""COMPUTED_VALUE"""),1287.9)</f>
        <v>1287.9</v>
      </c>
      <c r="J215" s="2">
        <f>IFERROR(__xludf.DUMMYFUNCTION("""COMPUTED_VALUE"""),45601.66666666667)</f>
        <v>45601.66667</v>
      </c>
      <c r="K215" s="1">
        <f>IFERROR(__xludf.DUMMYFUNCTION("""COMPUTED_VALUE"""),1307.64)</f>
        <v>1307.64</v>
      </c>
      <c r="M215" s="2">
        <f>IFERROR(__xludf.DUMMYFUNCTION("""COMPUTED_VALUE"""),45601.66666666667)</f>
        <v>45601.66667</v>
      </c>
      <c r="N215" s="1">
        <f>IFERROR(__xludf.DUMMYFUNCTION("""COMPUTED_VALUE"""),3.69261839E8)</f>
        <v>369261839</v>
      </c>
    </row>
    <row r="216">
      <c r="A216" s="2">
        <f>IFERROR(__xludf.DUMMYFUNCTION("""COMPUTED_VALUE"""),45602.66666666667)</f>
        <v>45602.66667</v>
      </c>
      <c r="B216" s="1">
        <f>IFERROR(__xludf.DUMMYFUNCTION("""COMPUTED_VALUE"""),1331.45)</f>
        <v>1331.45</v>
      </c>
      <c r="D216" s="2">
        <f>IFERROR(__xludf.DUMMYFUNCTION("""COMPUTED_VALUE"""),45602.66666666667)</f>
        <v>45602.66667</v>
      </c>
      <c r="E216" s="1">
        <f>IFERROR(__xludf.DUMMYFUNCTION("""COMPUTED_VALUE"""),1361.43)</f>
        <v>1361.43</v>
      </c>
      <c r="G216" s="2">
        <f>IFERROR(__xludf.DUMMYFUNCTION("""COMPUTED_VALUE"""),45602.66666666667)</f>
        <v>45602.66667</v>
      </c>
      <c r="H216" s="1">
        <f>IFERROR(__xludf.DUMMYFUNCTION("""COMPUTED_VALUE"""),1331.45)</f>
        <v>1331.45</v>
      </c>
      <c r="J216" s="2">
        <f>IFERROR(__xludf.DUMMYFUNCTION("""COMPUTED_VALUE"""),45602.66666666667)</f>
        <v>45602.66667</v>
      </c>
      <c r="K216" s="1">
        <f>IFERROR(__xludf.DUMMYFUNCTION("""COMPUTED_VALUE"""),1359.7)</f>
        <v>1359.7</v>
      </c>
      <c r="M216" s="2">
        <f>IFERROR(__xludf.DUMMYFUNCTION("""COMPUTED_VALUE"""),45602.66666666667)</f>
        <v>45602.66667</v>
      </c>
      <c r="N216" s="1">
        <f>IFERROR(__xludf.DUMMYFUNCTION("""COMPUTED_VALUE"""),6.5291335E8)</f>
        <v>652913350</v>
      </c>
    </row>
    <row r="217">
      <c r="A217" s="2">
        <f>IFERROR(__xludf.DUMMYFUNCTION("""COMPUTED_VALUE"""),45603.66666666667)</f>
        <v>45603.66667</v>
      </c>
      <c r="B217" s="1">
        <f>IFERROR(__xludf.DUMMYFUNCTION("""COMPUTED_VALUE"""),1361.79)</f>
        <v>1361.79</v>
      </c>
      <c r="D217" s="2">
        <f>IFERROR(__xludf.DUMMYFUNCTION("""COMPUTED_VALUE"""),45603.66666666667)</f>
        <v>45603.66667</v>
      </c>
      <c r="E217" s="1">
        <f>IFERROR(__xludf.DUMMYFUNCTION("""COMPUTED_VALUE"""),1362.42)</f>
        <v>1362.42</v>
      </c>
      <c r="G217" s="2">
        <f>IFERROR(__xludf.DUMMYFUNCTION("""COMPUTED_VALUE"""),45603.66666666667)</f>
        <v>45603.66667</v>
      </c>
      <c r="H217" s="1">
        <f>IFERROR(__xludf.DUMMYFUNCTION("""COMPUTED_VALUE"""),1353.67)</f>
        <v>1353.67</v>
      </c>
      <c r="J217" s="2">
        <f>IFERROR(__xludf.DUMMYFUNCTION("""COMPUTED_VALUE"""),45603.66666666667)</f>
        <v>45603.66667</v>
      </c>
      <c r="K217" s="1">
        <f>IFERROR(__xludf.DUMMYFUNCTION("""COMPUTED_VALUE"""),1355.5)</f>
        <v>1355.5</v>
      </c>
      <c r="M217" s="2">
        <f>IFERROR(__xludf.DUMMYFUNCTION("""COMPUTED_VALUE"""),45603.66666666667)</f>
        <v>45603.66667</v>
      </c>
      <c r="N217" s="1">
        <f>IFERROR(__xludf.DUMMYFUNCTION("""COMPUTED_VALUE"""),4.64212562E8)</f>
        <v>464212562</v>
      </c>
    </row>
    <row r="218">
      <c r="A218" s="2">
        <f>IFERROR(__xludf.DUMMYFUNCTION("""COMPUTED_VALUE"""),45604.66666666667)</f>
        <v>45604.66667</v>
      </c>
      <c r="B218" s="1">
        <f>IFERROR(__xludf.DUMMYFUNCTION("""COMPUTED_VALUE"""),1356.53)</f>
        <v>1356.53</v>
      </c>
      <c r="D218" s="2">
        <f>IFERROR(__xludf.DUMMYFUNCTION("""COMPUTED_VALUE"""),45604.66666666667)</f>
        <v>45604.66667</v>
      </c>
      <c r="E218" s="1">
        <f>IFERROR(__xludf.DUMMYFUNCTION("""COMPUTED_VALUE"""),1371.05)</f>
        <v>1371.05</v>
      </c>
      <c r="G218" s="2">
        <f>IFERROR(__xludf.DUMMYFUNCTION("""COMPUTED_VALUE"""),45604.66666666667)</f>
        <v>45604.66667</v>
      </c>
      <c r="H218" s="1">
        <f>IFERROR(__xludf.DUMMYFUNCTION("""COMPUTED_VALUE"""),1355.46)</f>
        <v>1355.46</v>
      </c>
      <c r="J218" s="2">
        <f>IFERROR(__xludf.DUMMYFUNCTION("""COMPUTED_VALUE"""),45604.66666666667)</f>
        <v>45604.66667</v>
      </c>
      <c r="K218" s="1">
        <f>IFERROR(__xludf.DUMMYFUNCTION("""COMPUTED_VALUE"""),1366.54)</f>
        <v>1366.54</v>
      </c>
      <c r="M218" s="2">
        <f>IFERROR(__xludf.DUMMYFUNCTION("""COMPUTED_VALUE"""),45604.66666666667)</f>
        <v>45604.66667</v>
      </c>
      <c r="N218" s="1">
        <f>IFERROR(__xludf.DUMMYFUNCTION("""COMPUTED_VALUE"""),4.67891536E8)</f>
        <v>467891536</v>
      </c>
    </row>
    <row r="219">
      <c r="A219" s="2">
        <f>IFERROR(__xludf.DUMMYFUNCTION("""COMPUTED_VALUE"""),45607.66666666667)</f>
        <v>45607.66667</v>
      </c>
      <c r="B219" s="1">
        <f>IFERROR(__xludf.DUMMYFUNCTION("""COMPUTED_VALUE"""),1370.39)</f>
        <v>1370.39</v>
      </c>
      <c r="D219" s="2">
        <f>IFERROR(__xludf.DUMMYFUNCTION("""COMPUTED_VALUE"""),45607.66666666667)</f>
        <v>45607.66667</v>
      </c>
      <c r="E219" s="1">
        <f>IFERROR(__xludf.DUMMYFUNCTION("""COMPUTED_VALUE"""),1383.93)</f>
        <v>1383.93</v>
      </c>
      <c r="G219" s="2">
        <f>IFERROR(__xludf.DUMMYFUNCTION("""COMPUTED_VALUE"""),45607.66666666667)</f>
        <v>45607.66667</v>
      </c>
      <c r="H219" s="1">
        <f>IFERROR(__xludf.DUMMYFUNCTION("""COMPUTED_VALUE"""),1370.39)</f>
        <v>1370.39</v>
      </c>
      <c r="J219" s="2">
        <f>IFERROR(__xludf.DUMMYFUNCTION("""COMPUTED_VALUE"""),45607.66666666667)</f>
        <v>45607.66667</v>
      </c>
      <c r="K219" s="1">
        <f>IFERROR(__xludf.DUMMYFUNCTION("""COMPUTED_VALUE"""),1378.99)</f>
        <v>1378.99</v>
      </c>
      <c r="M219" s="2">
        <f>IFERROR(__xludf.DUMMYFUNCTION("""COMPUTED_VALUE"""),45607.66666666667)</f>
        <v>45607.66667</v>
      </c>
      <c r="N219" s="1">
        <f>IFERROR(__xludf.DUMMYFUNCTION("""COMPUTED_VALUE"""),3.93534034E8)</f>
        <v>393534034</v>
      </c>
    </row>
    <row r="220">
      <c r="A220" s="2">
        <f>IFERROR(__xludf.DUMMYFUNCTION("""COMPUTED_VALUE"""),45608.66666666667)</f>
        <v>45608.66667</v>
      </c>
      <c r="B220" s="1">
        <f>IFERROR(__xludf.DUMMYFUNCTION("""COMPUTED_VALUE"""),1379.65)</f>
        <v>1379.65</v>
      </c>
      <c r="D220" s="2">
        <f>IFERROR(__xludf.DUMMYFUNCTION("""COMPUTED_VALUE"""),45608.66666666667)</f>
        <v>45608.66667</v>
      </c>
      <c r="E220" s="1">
        <f>IFERROR(__xludf.DUMMYFUNCTION("""COMPUTED_VALUE"""),1380.65)</f>
        <v>1380.65</v>
      </c>
      <c r="G220" s="2">
        <f>IFERROR(__xludf.DUMMYFUNCTION("""COMPUTED_VALUE"""),45608.66666666667)</f>
        <v>45608.66667</v>
      </c>
      <c r="H220" s="1">
        <f>IFERROR(__xludf.DUMMYFUNCTION("""COMPUTED_VALUE"""),1361.7)</f>
        <v>1361.7</v>
      </c>
      <c r="J220" s="2">
        <f>IFERROR(__xludf.DUMMYFUNCTION("""COMPUTED_VALUE"""),45608.66666666667)</f>
        <v>45608.66667</v>
      </c>
      <c r="K220" s="1">
        <f>IFERROR(__xludf.DUMMYFUNCTION("""COMPUTED_VALUE"""),1366.54)</f>
        <v>1366.54</v>
      </c>
      <c r="M220" s="2">
        <f>IFERROR(__xludf.DUMMYFUNCTION("""COMPUTED_VALUE"""),45608.66666666667)</f>
        <v>45608.66667</v>
      </c>
      <c r="N220" s="1">
        <f>IFERROR(__xludf.DUMMYFUNCTION("""COMPUTED_VALUE"""),4.13682096E8)</f>
        <v>413682096</v>
      </c>
    </row>
    <row r="221">
      <c r="A221" s="2">
        <f>IFERROR(__xludf.DUMMYFUNCTION("""COMPUTED_VALUE"""),45609.66666666667)</f>
        <v>45609.66667</v>
      </c>
      <c r="B221" s="1">
        <f>IFERROR(__xludf.DUMMYFUNCTION("""COMPUTED_VALUE"""),1367.88)</f>
        <v>1367.88</v>
      </c>
      <c r="D221" s="2">
        <f>IFERROR(__xludf.DUMMYFUNCTION("""COMPUTED_VALUE"""),45609.66666666667)</f>
        <v>45609.66667</v>
      </c>
      <c r="E221" s="1">
        <f>IFERROR(__xludf.DUMMYFUNCTION("""COMPUTED_VALUE"""),1376.43)</f>
        <v>1376.43</v>
      </c>
      <c r="G221" s="2">
        <f>IFERROR(__xludf.DUMMYFUNCTION("""COMPUTED_VALUE"""),45609.66666666667)</f>
        <v>45609.66667</v>
      </c>
      <c r="H221" s="1">
        <f>IFERROR(__xludf.DUMMYFUNCTION("""COMPUTED_VALUE"""),1367.0)</f>
        <v>1367</v>
      </c>
      <c r="J221" s="2">
        <f>IFERROR(__xludf.DUMMYFUNCTION("""COMPUTED_VALUE"""),45609.66666666667)</f>
        <v>45609.66667</v>
      </c>
      <c r="K221" s="1">
        <f>IFERROR(__xludf.DUMMYFUNCTION("""COMPUTED_VALUE"""),1368.39)</f>
        <v>1368.39</v>
      </c>
      <c r="M221" s="2">
        <f>IFERROR(__xludf.DUMMYFUNCTION("""COMPUTED_VALUE"""),45609.66666666667)</f>
        <v>45609.66667</v>
      </c>
      <c r="N221" s="1">
        <f>IFERROR(__xludf.DUMMYFUNCTION("""COMPUTED_VALUE"""),3.89230684E8)</f>
        <v>389230684</v>
      </c>
    </row>
    <row r="222">
      <c r="A222" s="2">
        <f>IFERROR(__xludf.DUMMYFUNCTION("""COMPUTED_VALUE"""),45610.66666666667)</f>
        <v>45610.66667</v>
      </c>
      <c r="B222" s="1">
        <f>IFERROR(__xludf.DUMMYFUNCTION("""COMPUTED_VALUE"""),1368.39)</f>
        <v>1368.39</v>
      </c>
      <c r="D222" s="2">
        <f>IFERROR(__xludf.DUMMYFUNCTION("""COMPUTED_VALUE"""),45610.66666666667)</f>
        <v>45610.66667</v>
      </c>
      <c r="E222" s="1">
        <f>IFERROR(__xludf.DUMMYFUNCTION("""COMPUTED_VALUE"""),1368.78)</f>
        <v>1368.78</v>
      </c>
      <c r="G222" s="2">
        <f>IFERROR(__xludf.DUMMYFUNCTION("""COMPUTED_VALUE"""),45610.66666666667)</f>
        <v>45610.66667</v>
      </c>
      <c r="H222" s="1">
        <f>IFERROR(__xludf.DUMMYFUNCTION("""COMPUTED_VALUE"""),1343.86)</f>
        <v>1343.86</v>
      </c>
      <c r="J222" s="2">
        <f>IFERROR(__xludf.DUMMYFUNCTION("""COMPUTED_VALUE"""),45610.66666666667)</f>
        <v>45610.66667</v>
      </c>
      <c r="K222" s="1">
        <f>IFERROR(__xludf.DUMMYFUNCTION("""COMPUTED_VALUE"""),1345.2)</f>
        <v>1345.2</v>
      </c>
      <c r="M222" s="2">
        <f>IFERROR(__xludf.DUMMYFUNCTION("""COMPUTED_VALUE"""),45610.66666666667)</f>
        <v>45610.66667</v>
      </c>
      <c r="N222" s="1">
        <f>IFERROR(__xludf.DUMMYFUNCTION("""COMPUTED_VALUE"""),4.1189336E8)</f>
        <v>411893360</v>
      </c>
    </row>
    <row r="223">
      <c r="A223" s="2">
        <f>IFERROR(__xludf.DUMMYFUNCTION("""COMPUTED_VALUE"""),45611.66666666667)</f>
        <v>45611.66667</v>
      </c>
      <c r="B223" s="1">
        <f>IFERROR(__xludf.DUMMYFUNCTION("""COMPUTED_VALUE"""),1340.76)</f>
        <v>1340.76</v>
      </c>
      <c r="D223" s="2">
        <f>IFERROR(__xludf.DUMMYFUNCTION("""COMPUTED_VALUE"""),45611.66666666667)</f>
        <v>45611.66667</v>
      </c>
      <c r="E223" s="1">
        <f>IFERROR(__xludf.DUMMYFUNCTION("""COMPUTED_VALUE"""),1343.56)</f>
        <v>1343.56</v>
      </c>
      <c r="G223" s="2">
        <f>IFERROR(__xludf.DUMMYFUNCTION("""COMPUTED_VALUE"""),45611.66666666667)</f>
        <v>45611.66667</v>
      </c>
      <c r="H223" s="1">
        <f>IFERROR(__xludf.DUMMYFUNCTION("""COMPUTED_VALUE"""),1330.32)</f>
        <v>1330.32</v>
      </c>
      <c r="J223" s="2">
        <f>IFERROR(__xludf.DUMMYFUNCTION("""COMPUTED_VALUE"""),45611.66666666667)</f>
        <v>45611.66667</v>
      </c>
      <c r="K223" s="1">
        <f>IFERROR(__xludf.DUMMYFUNCTION("""COMPUTED_VALUE"""),1333.11)</f>
        <v>1333.11</v>
      </c>
      <c r="M223" s="2">
        <f>IFERROR(__xludf.DUMMYFUNCTION("""COMPUTED_VALUE"""),45611.66666666667)</f>
        <v>45611.66667</v>
      </c>
      <c r="N223" s="1">
        <f>IFERROR(__xludf.DUMMYFUNCTION("""COMPUTED_VALUE"""),4.10092788E8)</f>
        <v>410092788</v>
      </c>
    </row>
    <row r="224">
      <c r="A224" s="2">
        <f>IFERROR(__xludf.DUMMYFUNCTION("""COMPUTED_VALUE"""),45614.66666666667)</f>
        <v>45614.66667</v>
      </c>
      <c r="B224" s="1">
        <f>IFERROR(__xludf.DUMMYFUNCTION("""COMPUTED_VALUE"""),1333.09)</f>
        <v>1333.09</v>
      </c>
      <c r="D224" s="2">
        <f>IFERROR(__xludf.DUMMYFUNCTION("""COMPUTED_VALUE"""),45614.66666666667)</f>
        <v>45614.66667</v>
      </c>
      <c r="E224" s="1">
        <f>IFERROR(__xludf.DUMMYFUNCTION("""COMPUTED_VALUE"""),1340.52)</f>
        <v>1340.52</v>
      </c>
      <c r="G224" s="2">
        <f>IFERROR(__xludf.DUMMYFUNCTION("""COMPUTED_VALUE"""),45614.66666666667)</f>
        <v>45614.66667</v>
      </c>
      <c r="H224" s="1">
        <f>IFERROR(__xludf.DUMMYFUNCTION("""COMPUTED_VALUE"""),1331.77)</f>
        <v>1331.77</v>
      </c>
      <c r="J224" s="2">
        <f>IFERROR(__xludf.DUMMYFUNCTION("""COMPUTED_VALUE"""),45614.66666666667)</f>
        <v>45614.66667</v>
      </c>
      <c r="K224" s="1">
        <f>IFERROR(__xludf.DUMMYFUNCTION("""COMPUTED_VALUE"""),1334.96)</f>
        <v>1334.96</v>
      </c>
      <c r="M224" s="2">
        <f>IFERROR(__xludf.DUMMYFUNCTION("""COMPUTED_VALUE"""),45614.66666666667)</f>
        <v>45614.66667</v>
      </c>
      <c r="N224" s="1">
        <f>IFERROR(__xludf.DUMMYFUNCTION("""COMPUTED_VALUE"""),3.73237109E8)</f>
        <v>373237109</v>
      </c>
    </row>
    <row r="225">
      <c r="A225" s="2">
        <f>IFERROR(__xludf.DUMMYFUNCTION("""COMPUTED_VALUE"""),45615.66666666667)</f>
        <v>45615.66667</v>
      </c>
      <c r="B225" s="1">
        <f>IFERROR(__xludf.DUMMYFUNCTION("""COMPUTED_VALUE"""),1328.87)</f>
        <v>1328.87</v>
      </c>
      <c r="D225" s="2">
        <f>IFERROR(__xludf.DUMMYFUNCTION("""COMPUTED_VALUE"""),45615.66666666667)</f>
        <v>45615.66667</v>
      </c>
      <c r="E225" s="1">
        <f>IFERROR(__xludf.DUMMYFUNCTION("""COMPUTED_VALUE"""),1339.39)</f>
        <v>1339.39</v>
      </c>
      <c r="G225" s="2">
        <f>IFERROR(__xludf.DUMMYFUNCTION("""COMPUTED_VALUE"""),45615.66666666667)</f>
        <v>45615.66667</v>
      </c>
      <c r="H225" s="1">
        <f>IFERROR(__xludf.DUMMYFUNCTION("""COMPUTED_VALUE"""),1324.76)</f>
        <v>1324.76</v>
      </c>
      <c r="J225" s="2">
        <f>IFERROR(__xludf.DUMMYFUNCTION("""COMPUTED_VALUE"""),45615.66666666667)</f>
        <v>45615.66667</v>
      </c>
      <c r="K225" s="1">
        <f>IFERROR(__xludf.DUMMYFUNCTION("""COMPUTED_VALUE"""),1336.87)</f>
        <v>1336.87</v>
      </c>
      <c r="M225" s="2">
        <f>IFERROR(__xludf.DUMMYFUNCTION("""COMPUTED_VALUE"""),45615.66666666667)</f>
        <v>45615.66667</v>
      </c>
      <c r="N225" s="1">
        <f>IFERROR(__xludf.DUMMYFUNCTION("""COMPUTED_VALUE"""),4.48945246E8)</f>
        <v>448945246</v>
      </c>
    </row>
    <row r="226">
      <c r="A226" s="2">
        <f>IFERROR(__xludf.DUMMYFUNCTION("""COMPUTED_VALUE"""),45616.66666666667)</f>
        <v>45616.66667</v>
      </c>
      <c r="B226" s="1">
        <f>IFERROR(__xludf.DUMMYFUNCTION("""COMPUTED_VALUE"""),1338.33)</f>
        <v>1338.33</v>
      </c>
      <c r="D226" s="2">
        <f>IFERROR(__xludf.DUMMYFUNCTION("""COMPUTED_VALUE"""),45616.66666666667)</f>
        <v>45616.66667</v>
      </c>
      <c r="E226" s="1">
        <f>IFERROR(__xludf.DUMMYFUNCTION("""COMPUTED_VALUE"""),1341.27)</f>
        <v>1341.27</v>
      </c>
      <c r="G226" s="2">
        <f>IFERROR(__xludf.DUMMYFUNCTION("""COMPUTED_VALUE"""),45616.66666666667)</f>
        <v>45616.66667</v>
      </c>
      <c r="H226" s="1">
        <f>IFERROR(__xludf.DUMMYFUNCTION("""COMPUTED_VALUE"""),1329.14)</f>
        <v>1329.14</v>
      </c>
      <c r="J226" s="2">
        <f>IFERROR(__xludf.DUMMYFUNCTION("""COMPUTED_VALUE"""),45616.66666666667)</f>
        <v>45616.66667</v>
      </c>
      <c r="K226" s="1">
        <f>IFERROR(__xludf.DUMMYFUNCTION("""COMPUTED_VALUE"""),1340.55)</f>
        <v>1340.55</v>
      </c>
      <c r="M226" s="2">
        <f>IFERROR(__xludf.DUMMYFUNCTION("""COMPUTED_VALUE"""),45616.66666666667)</f>
        <v>45616.66667</v>
      </c>
      <c r="N226" s="1">
        <f>IFERROR(__xludf.DUMMYFUNCTION("""COMPUTED_VALUE"""),4.02347695E8)</f>
        <v>402347695</v>
      </c>
    </row>
    <row r="227">
      <c r="A227" s="2">
        <f>IFERROR(__xludf.DUMMYFUNCTION("""COMPUTED_VALUE"""),45617.66666666667)</f>
        <v>45617.66667</v>
      </c>
      <c r="B227" s="1">
        <f>IFERROR(__xludf.DUMMYFUNCTION("""COMPUTED_VALUE"""),1343.69)</f>
        <v>1343.69</v>
      </c>
      <c r="D227" s="2">
        <f>IFERROR(__xludf.DUMMYFUNCTION("""COMPUTED_VALUE"""),45617.66666666667)</f>
        <v>45617.66667</v>
      </c>
      <c r="E227" s="1">
        <f>IFERROR(__xludf.DUMMYFUNCTION("""COMPUTED_VALUE"""),1364.05)</f>
        <v>1364.05</v>
      </c>
      <c r="G227" s="2">
        <f>IFERROR(__xludf.DUMMYFUNCTION("""COMPUTED_VALUE"""),45617.66666666667)</f>
        <v>45617.66667</v>
      </c>
      <c r="H227" s="1">
        <f>IFERROR(__xludf.DUMMYFUNCTION("""COMPUTED_VALUE"""),1342.15)</f>
        <v>1342.15</v>
      </c>
      <c r="J227" s="2">
        <f>IFERROR(__xludf.DUMMYFUNCTION("""COMPUTED_VALUE"""),45617.66666666667)</f>
        <v>45617.66667</v>
      </c>
      <c r="K227" s="1">
        <f>IFERROR(__xludf.DUMMYFUNCTION("""COMPUTED_VALUE"""),1359.36)</f>
        <v>1359.36</v>
      </c>
      <c r="M227" s="2">
        <f>IFERROR(__xludf.DUMMYFUNCTION("""COMPUTED_VALUE"""),45617.66666666667)</f>
        <v>45617.66667</v>
      </c>
      <c r="N227" s="1">
        <f>IFERROR(__xludf.DUMMYFUNCTION("""COMPUTED_VALUE"""),4.1335545E8)</f>
        <v>413355450</v>
      </c>
    </row>
    <row r="228">
      <c r="A228" s="2">
        <f>IFERROR(__xludf.DUMMYFUNCTION("""COMPUTED_VALUE"""),45618.66666666667)</f>
        <v>45618.66667</v>
      </c>
      <c r="B228" s="1">
        <f>IFERROR(__xludf.DUMMYFUNCTION("""COMPUTED_VALUE"""),1360.71)</f>
        <v>1360.71</v>
      </c>
      <c r="D228" s="2">
        <f>IFERROR(__xludf.DUMMYFUNCTION("""COMPUTED_VALUE"""),45618.66666666667)</f>
        <v>45618.66667</v>
      </c>
      <c r="E228" s="1">
        <f>IFERROR(__xludf.DUMMYFUNCTION("""COMPUTED_VALUE"""),1375.43)</f>
        <v>1375.43</v>
      </c>
      <c r="G228" s="2">
        <f>IFERROR(__xludf.DUMMYFUNCTION("""COMPUTED_VALUE"""),45618.66666666667)</f>
        <v>45618.66667</v>
      </c>
      <c r="H228" s="1">
        <f>IFERROR(__xludf.DUMMYFUNCTION("""COMPUTED_VALUE"""),1360.71)</f>
        <v>1360.71</v>
      </c>
      <c r="J228" s="2">
        <f>IFERROR(__xludf.DUMMYFUNCTION("""COMPUTED_VALUE"""),45618.66666666667)</f>
        <v>45618.66667</v>
      </c>
      <c r="K228" s="1">
        <f>IFERROR(__xludf.DUMMYFUNCTION("""COMPUTED_VALUE"""),1374.47)</f>
        <v>1374.47</v>
      </c>
      <c r="M228" s="2">
        <f>IFERROR(__xludf.DUMMYFUNCTION("""COMPUTED_VALUE"""),45618.66666666667)</f>
        <v>45618.66667</v>
      </c>
      <c r="N228" s="1">
        <f>IFERROR(__xludf.DUMMYFUNCTION("""COMPUTED_VALUE"""),4.23255043E8)</f>
        <v>423255043</v>
      </c>
    </row>
    <row r="229">
      <c r="A229" s="2">
        <f>IFERROR(__xludf.DUMMYFUNCTION("""COMPUTED_VALUE"""),45621.66666666667)</f>
        <v>45621.66667</v>
      </c>
      <c r="B229" s="1">
        <f>IFERROR(__xludf.DUMMYFUNCTION("""COMPUTED_VALUE"""),1377.35)</f>
        <v>1377.35</v>
      </c>
      <c r="D229" s="2">
        <f>IFERROR(__xludf.DUMMYFUNCTION("""COMPUTED_VALUE"""),45621.66666666667)</f>
        <v>45621.66667</v>
      </c>
      <c r="E229" s="1">
        <f>IFERROR(__xludf.DUMMYFUNCTION("""COMPUTED_VALUE"""),1388.75)</f>
        <v>1388.75</v>
      </c>
      <c r="G229" s="2">
        <f>IFERROR(__xludf.DUMMYFUNCTION("""COMPUTED_VALUE"""),45621.66666666667)</f>
        <v>45621.66667</v>
      </c>
      <c r="H229" s="1">
        <f>IFERROR(__xludf.DUMMYFUNCTION("""COMPUTED_VALUE"""),1377.35)</f>
        <v>1377.35</v>
      </c>
      <c r="J229" s="2">
        <f>IFERROR(__xludf.DUMMYFUNCTION("""COMPUTED_VALUE"""),45621.66666666667)</f>
        <v>45621.66667</v>
      </c>
      <c r="K229" s="1">
        <f>IFERROR(__xludf.DUMMYFUNCTION("""COMPUTED_VALUE"""),1383.39)</f>
        <v>1383.39</v>
      </c>
      <c r="M229" s="2">
        <f>IFERROR(__xludf.DUMMYFUNCTION("""COMPUTED_VALUE"""),45621.66666666667)</f>
        <v>45621.66667</v>
      </c>
      <c r="N229" s="1">
        <f>IFERROR(__xludf.DUMMYFUNCTION("""COMPUTED_VALUE"""),5.62041228E8)</f>
        <v>562041228</v>
      </c>
    </row>
    <row r="230">
      <c r="A230" s="2">
        <f>IFERROR(__xludf.DUMMYFUNCTION("""COMPUTED_VALUE"""),45622.66666666667)</f>
        <v>45622.66667</v>
      </c>
      <c r="B230" s="1">
        <f>IFERROR(__xludf.DUMMYFUNCTION("""COMPUTED_VALUE"""),1382.63)</f>
        <v>1382.63</v>
      </c>
      <c r="D230" s="2">
        <f>IFERROR(__xludf.DUMMYFUNCTION("""COMPUTED_VALUE"""),45622.66666666667)</f>
        <v>45622.66667</v>
      </c>
      <c r="E230" s="1">
        <f>IFERROR(__xludf.DUMMYFUNCTION("""COMPUTED_VALUE"""),1385.14)</f>
        <v>1385.14</v>
      </c>
      <c r="G230" s="2">
        <f>IFERROR(__xludf.DUMMYFUNCTION("""COMPUTED_VALUE"""),45622.66666666667)</f>
        <v>45622.66667</v>
      </c>
      <c r="H230" s="1">
        <f>IFERROR(__xludf.DUMMYFUNCTION("""COMPUTED_VALUE"""),1376.87)</f>
        <v>1376.87</v>
      </c>
      <c r="J230" s="2">
        <f>IFERROR(__xludf.DUMMYFUNCTION("""COMPUTED_VALUE"""),45622.66666666667)</f>
        <v>45622.66667</v>
      </c>
      <c r="K230" s="1">
        <f>IFERROR(__xludf.DUMMYFUNCTION("""COMPUTED_VALUE"""),1383.46)</f>
        <v>1383.46</v>
      </c>
      <c r="M230" s="2">
        <f>IFERROR(__xludf.DUMMYFUNCTION("""COMPUTED_VALUE"""),45622.66666666667)</f>
        <v>45622.66667</v>
      </c>
      <c r="N230" s="1">
        <f>IFERROR(__xludf.DUMMYFUNCTION("""COMPUTED_VALUE"""),3.42310129E8)</f>
        <v>342310129</v>
      </c>
    </row>
    <row r="231">
      <c r="A231" s="2">
        <f>IFERROR(__xludf.DUMMYFUNCTION("""COMPUTED_VALUE"""),45623.66666666667)</f>
        <v>45623.66667</v>
      </c>
      <c r="B231" s="1">
        <f>IFERROR(__xludf.DUMMYFUNCTION("""COMPUTED_VALUE"""),1385.17)</f>
        <v>1385.17</v>
      </c>
      <c r="D231" s="2">
        <f>IFERROR(__xludf.DUMMYFUNCTION("""COMPUTED_VALUE"""),45623.66666666667)</f>
        <v>45623.66667</v>
      </c>
      <c r="E231" s="1">
        <f>IFERROR(__xludf.DUMMYFUNCTION("""COMPUTED_VALUE"""),1389.86)</f>
        <v>1389.86</v>
      </c>
      <c r="G231" s="2">
        <f>IFERROR(__xludf.DUMMYFUNCTION("""COMPUTED_VALUE"""),45623.66666666667)</f>
        <v>45623.66667</v>
      </c>
      <c r="H231" s="1">
        <f>IFERROR(__xludf.DUMMYFUNCTION("""COMPUTED_VALUE"""),1376.58)</f>
        <v>1376.58</v>
      </c>
      <c r="J231" s="2">
        <f>IFERROR(__xludf.DUMMYFUNCTION("""COMPUTED_VALUE"""),45623.66666666667)</f>
        <v>45623.66667</v>
      </c>
      <c r="K231" s="1">
        <f>IFERROR(__xludf.DUMMYFUNCTION("""COMPUTED_VALUE"""),1377.63)</f>
        <v>1377.63</v>
      </c>
      <c r="M231" s="2">
        <f>IFERROR(__xludf.DUMMYFUNCTION("""COMPUTED_VALUE"""),45623.66666666667)</f>
        <v>45623.66667</v>
      </c>
      <c r="N231" s="1">
        <f>IFERROR(__xludf.DUMMYFUNCTION("""COMPUTED_VALUE"""),2.76500987E8)</f>
        <v>276500987</v>
      </c>
    </row>
    <row r="232">
      <c r="A232" s="2">
        <f>IFERROR(__xludf.DUMMYFUNCTION("""COMPUTED_VALUE"""),45625.54166666667)</f>
        <v>45625.54167</v>
      </c>
      <c r="B232" s="1">
        <f>IFERROR(__xludf.DUMMYFUNCTION("""COMPUTED_VALUE"""),1379.94)</f>
        <v>1379.94</v>
      </c>
      <c r="D232" s="2">
        <f>IFERROR(__xludf.DUMMYFUNCTION("""COMPUTED_VALUE"""),45625.54166666667)</f>
        <v>45625.54167</v>
      </c>
      <c r="E232" s="1">
        <f>IFERROR(__xludf.DUMMYFUNCTION("""COMPUTED_VALUE"""),1387.38)</f>
        <v>1387.38</v>
      </c>
      <c r="G232" s="2">
        <f>IFERROR(__xludf.DUMMYFUNCTION("""COMPUTED_VALUE"""),45625.54166666667)</f>
        <v>45625.54167</v>
      </c>
      <c r="H232" s="1">
        <f>IFERROR(__xludf.DUMMYFUNCTION("""COMPUTED_VALUE"""),1379.94)</f>
        <v>1379.94</v>
      </c>
      <c r="J232" s="2">
        <f>IFERROR(__xludf.DUMMYFUNCTION("""COMPUTED_VALUE"""),45625.54166666667)</f>
        <v>45625.54167</v>
      </c>
      <c r="K232" s="1">
        <f>IFERROR(__xludf.DUMMYFUNCTION("""COMPUTED_VALUE"""),1383.53)</f>
        <v>1383.53</v>
      </c>
      <c r="M232" s="2">
        <f>IFERROR(__xludf.DUMMYFUNCTION("""COMPUTED_VALUE"""),45625.54166666667)</f>
        <v>45625.54167</v>
      </c>
      <c r="N232" s="1">
        <f>IFERROR(__xludf.DUMMYFUNCTION("""COMPUTED_VALUE"""),1.96852149E8)</f>
        <v>196852149</v>
      </c>
    </row>
    <row r="233">
      <c r="A233" s="2">
        <f>IFERROR(__xludf.DUMMYFUNCTION("""COMPUTED_VALUE"""),45628.66666666667)</f>
        <v>45628.66667</v>
      </c>
      <c r="B233" s="1">
        <f>IFERROR(__xludf.DUMMYFUNCTION("""COMPUTED_VALUE"""),1384.66)</f>
        <v>1384.66</v>
      </c>
      <c r="D233" s="2">
        <f>IFERROR(__xludf.DUMMYFUNCTION("""COMPUTED_VALUE"""),45628.66666666667)</f>
        <v>45628.66667</v>
      </c>
      <c r="E233" s="1">
        <f>IFERROR(__xludf.DUMMYFUNCTION("""COMPUTED_VALUE"""),1385.35)</f>
        <v>1385.35</v>
      </c>
      <c r="G233" s="2">
        <f>IFERROR(__xludf.DUMMYFUNCTION("""COMPUTED_VALUE"""),45628.66666666667)</f>
        <v>45628.66667</v>
      </c>
      <c r="H233" s="1">
        <f>IFERROR(__xludf.DUMMYFUNCTION("""COMPUTED_VALUE"""),1373.44)</f>
        <v>1373.44</v>
      </c>
      <c r="J233" s="2">
        <f>IFERROR(__xludf.DUMMYFUNCTION("""COMPUTED_VALUE"""),45628.66666666667)</f>
        <v>45628.66667</v>
      </c>
      <c r="K233" s="1">
        <f>IFERROR(__xludf.DUMMYFUNCTION("""COMPUTED_VALUE"""),1376.08)</f>
        <v>1376.08</v>
      </c>
      <c r="M233" s="2">
        <f>IFERROR(__xludf.DUMMYFUNCTION("""COMPUTED_VALUE"""),45628.66666666667)</f>
        <v>45628.66667</v>
      </c>
      <c r="N233" s="1">
        <f>IFERROR(__xludf.DUMMYFUNCTION("""COMPUTED_VALUE"""),3.44804459E8)</f>
        <v>344804459</v>
      </c>
    </row>
    <row r="234">
      <c r="A234" s="2">
        <f>IFERROR(__xludf.DUMMYFUNCTION("""COMPUTED_VALUE"""),45629.66666666667)</f>
        <v>45629.66667</v>
      </c>
      <c r="B234" s="1">
        <f>IFERROR(__xludf.DUMMYFUNCTION("""COMPUTED_VALUE"""),1375.1)</f>
        <v>1375.1</v>
      </c>
      <c r="D234" s="2">
        <f>IFERROR(__xludf.DUMMYFUNCTION("""COMPUTED_VALUE"""),45629.66666666667)</f>
        <v>45629.66667</v>
      </c>
      <c r="E234" s="1">
        <f>IFERROR(__xludf.DUMMYFUNCTION("""COMPUTED_VALUE"""),1376.53)</f>
        <v>1376.53</v>
      </c>
      <c r="G234" s="2">
        <f>IFERROR(__xludf.DUMMYFUNCTION("""COMPUTED_VALUE"""),45629.66666666667)</f>
        <v>45629.66667</v>
      </c>
      <c r="H234" s="1">
        <f>IFERROR(__xludf.DUMMYFUNCTION("""COMPUTED_VALUE"""),1363.29)</f>
        <v>1363.29</v>
      </c>
      <c r="J234" s="2">
        <f>IFERROR(__xludf.DUMMYFUNCTION("""COMPUTED_VALUE"""),45629.66666666667)</f>
        <v>45629.66667</v>
      </c>
      <c r="K234" s="1">
        <f>IFERROR(__xludf.DUMMYFUNCTION("""COMPUTED_VALUE"""),1368.85)</f>
        <v>1368.85</v>
      </c>
      <c r="M234" s="2">
        <f>IFERROR(__xludf.DUMMYFUNCTION("""COMPUTED_VALUE"""),45629.66666666667)</f>
        <v>45629.66667</v>
      </c>
      <c r="N234" s="1">
        <f>IFERROR(__xludf.DUMMYFUNCTION("""COMPUTED_VALUE"""),3.21448767E8)</f>
        <v>321448767</v>
      </c>
    </row>
    <row r="235">
      <c r="A235" s="2">
        <f>IFERROR(__xludf.DUMMYFUNCTION("""COMPUTED_VALUE"""),45630.66666666667)</f>
        <v>45630.66667</v>
      </c>
      <c r="B235" s="1">
        <f>IFERROR(__xludf.DUMMYFUNCTION("""COMPUTED_VALUE"""),1369.56)</f>
        <v>1369.56</v>
      </c>
      <c r="D235" s="2">
        <f>IFERROR(__xludf.DUMMYFUNCTION("""COMPUTED_VALUE"""),45630.66666666667)</f>
        <v>45630.66667</v>
      </c>
      <c r="E235" s="1">
        <f>IFERROR(__xludf.DUMMYFUNCTION("""COMPUTED_VALUE"""),1375.54)</f>
        <v>1375.54</v>
      </c>
      <c r="G235" s="2">
        <f>IFERROR(__xludf.DUMMYFUNCTION("""COMPUTED_VALUE"""),45630.66666666667)</f>
        <v>45630.66667</v>
      </c>
      <c r="H235" s="1">
        <f>IFERROR(__xludf.DUMMYFUNCTION("""COMPUTED_VALUE"""),1366.93)</f>
        <v>1366.93</v>
      </c>
      <c r="J235" s="2">
        <f>IFERROR(__xludf.DUMMYFUNCTION("""COMPUTED_VALUE"""),45630.66666666667)</f>
        <v>45630.66667</v>
      </c>
      <c r="K235" s="1">
        <f>IFERROR(__xludf.DUMMYFUNCTION("""COMPUTED_VALUE"""),1374.8)</f>
        <v>1374.8</v>
      </c>
      <c r="M235" s="2">
        <f>IFERROR(__xludf.DUMMYFUNCTION("""COMPUTED_VALUE"""),45630.66666666667)</f>
        <v>45630.66667</v>
      </c>
      <c r="N235" s="1">
        <f>IFERROR(__xludf.DUMMYFUNCTION("""COMPUTED_VALUE"""),3.81604134E8)</f>
        <v>381604134</v>
      </c>
    </row>
    <row r="236">
      <c r="A236" s="2">
        <f>IFERROR(__xludf.DUMMYFUNCTION("""COMPUTED_VALUE"""),45631.66666666667)</f>
        <v>45631.66667</v>
      </c>
      <c r="B236" s="1">
        <f>IFERROR(__xludf.DUMMYFUNCTION("""COMPUTED_VALUE"""),1372.11)</f>
        <v>1372.11</v>
      </c>
      <c r="D236" s="2">
        <f>IFERROR(__xludf.DUMMYFUNCTION("""COMPUTED_VALUE"""),45631.66666666667)</f>
        <v>45631.66667</v>
      </c>
      <c r="E236" s="1">
        <f>IFERROR(__xludf.DUMMYFUNCTION("""COMPUTED_VALUE"""),1372.2)</f>
        <v>1372.2</v>
      </c>
      <c r="G236" s="2">
        <f>IFERROR(__xludf.DUMMYFUNCTION("""COMPUTED_VALUE"""),45631.66666666667)</f>
        <v>45631.66667</v>
      </c>
      <c r="H236" s="1">
        <f>IFERROR(__xludf.DUMMYFUNCTION("""COMPUTED_VALUE"""),1359.71)</f>
        <v>1359.71</v>
      </c>
      <c r="J236" s="2">
        <f>IFERROR(__xludf.DUMMYFUNCTION("""COMPUTED_VALUE"""),45631.66666666667)</f>
        <v>45631.66667</v>
      </c>
      <c r="K236" s="1">
        <f>IFERROR(__xludf.DUMMYFUNCTION("""COMPUTED_VALUE"""),1360.2)</f>
        <v>1360.2</v>
      </c>
      <c r="M236" s="2">
        <f>IFERROR(__xludf.DUMMYFUNCTION("""COMPUTED_VALUE"""),45631.66666666667)</f>
        <v>45631.66667</v>
      </c>
      <c r="N236" s="1">
        <f>IFERROR(__xludf.DUMMYFUNCTION("""COMPUTED_VALUE"""),3.7212614E8)</f>
        <v>372126140</v>
      </c>
    </row>
    <row r="237">
      <c r="A237" s="2">
        <f>IFERROR(__xludf.DUMMYFUNCTION("""COMPUTED_VALUE"""),45632.66666666667)</f>
        <v>45632.66667</v>
      </c>
      <c r="B237" s="1">
        <f>IFERROR(__xludf.DUMMYFUNCTION("""COMPUTED_VALUE"""),1364.37)</f>
        <v>1364.37</v>
      </c>
      <c r="D237" s="2">
        <f>IFERROR(__xludf.DUMMYFUNCTION("""COMPUTED_VALUE"""),45632.66666666667)</f>
        <v>45632.66667</v>
      </c>
      <c r="E237" s="1">
        <f>IFERROR(__xludf.DUMMYFUNCTION("""COMPUTED_VALUE"""),1367.9)</f>
        <v>1367.9</v>
      </c>
      <c r="G237" s="2">
        <f>IFERROR(__xludf.DUMMYFUNCTION("""COMPUTED_VALUE"""),45632.66666666667)</f>
        <v>45632.66667</v>
      </c>
      <c r="H237" s="1">
        <f>IFERROR(__xludf.DUMMYFUNCTION("""COMPUTED_VALUE"""),1356.9)</f>
        <v>1356.9</v>
      </c>
      <c r="J237" s="2">
        <f>IFERROR(__xludf.DUMMYFUNCTION("""COMPUTED_VALUE"""),45632.66666666667)</f>
        <v>45632.66667</v>
      </c>
      <c r="K237" s="1">
        <f>IFERROR(__xludf.DUMMYFUNCTION("""COMPUTED_VALUE"""),1359.37)</f>
        <v>1359.37</v>
      </c>
      <c r="M237" s="2">
        <f>IFERROR(__xludf.DUMMYFUNCTION("""COMPUTED_VALUE"""),45632.66666666667)</f>
        <v>45632.66667</v>
      </c>
      <c r="N237" s="1">
        <f>IFERROR(__xludf.DUMMYFUNCTION("""COMPUTED_VALUE"""),3.19523806E8)</f>
        <v>319523806</v>
      </c>
    </row>
    <row r="238">
      <c r="A238" s="2">
        <f>IFERROR(__xludf.DUMMYFUNCTION("""COMPUTED_VALUE"""),45635.66666666667)</f>
        <v>45635.66667</v>
      </c>
      <c r="B238" s="1">
        <f>IFERROR(__xludf.DUMMYFUNCTION("""COMPUTED_VALUE"""),1359.57)</f>
        <v>1359.57</v>
      </c>
      <c r="D238" s="2">
        <f>IFERROR(__xludf.DUMMYFUNCTION("""COMPUTED_VALUE"""),45635.66666666667)</f>
        <v>45635.66667</v>
      </c>
      <c r="E238" s="1">
        <f>IFERROR(__xludf.DUMMYFUNCTION("""COMPUTED_VALUE"""),1361.01)</f>
        <v>1361.01</v>
      </c>
      <c r="G238" s="2">
        <f>IFERROR(__xludf.DUMMYFUNCTION("""COMPUTED_VALUE"""),45635.66666666667)</f>
        <v>45635.66667</v>
      </c>
      <c r="H238" s="1">
        <f>IFERROR(__xludf.DUMMYFUNCTION("""COMPUTED_VALUE"""),1345.32)</f>
        <v>1345.32</v>
      </c>
      <c r="J238" s="2">
        <f>IFERROR(__xludf.DUMMYFUNCTION("""COMPUTED_VALUE"""),45635.66666666667)</f>
        <v>45635.66667</v>
      </c>
      <c r="K238" s="1">
        <f>IFERROR(__xludf.DUMMYFUNCTION("""COMPUTED_VALUE"""),1345.51)</f>
        <v>1345.51</v>
      </c>
      <c r="M238" s="2">
        <f>IFERROR(__xludf.DUMMYFUNCTION("""COMPUTED_VALUE"""),45635.66666666667)</f>
        <v>45635.66667</v>
      </c>
      <c r="N238" s="1">
        <f>IFERROR(__xludf.DUMMYFUNCTION("""COMPUTED_VALUE"""),3.80084697E8)</f>
        <v>380084697</v>
      </c>
    </row>
    <row r="239">
      <c r="A239" s="2">
        <f>IFERROR(__xludf.DUMMYFUNCTION("""COMPUTED_VALUE"""),45636.66666666667)</f>
        <v>45636.66667</v>
      </c>
      <c r="B239" s="1">
        <f>IFERROR(__xludf.DUMMYFUNCTION("""COMPUTED_VALUE"""),1343.32)</f>
        <v>1343.32</v>
      </c>
      <c r="D239" s="2">
        <f>IFERROR(__xludf.DUMMYFUNCTION("""COMPUTED_VALUE"""),45636.66666666667)</f>
        <v>45636.66667</v>
      </c>
      <c r="E239" s="1">
        <f>IFERROR(__xludf.DUMMYFUNCTION("""COMPUTED_VALUE"""),1345.99)</f>
        <v>1345.99</v>
      </c>
      <c r="G239" s="2">
        <f>IFERROR(__xludf.DUMMYFUNCTION("""COMPUTED_VALUE"""),45636.66666666667)</f>
        <v>45636.66667</v>
      </c>
      <c r="H239" s="1">
        <f>IFERROR(__xludf.DUMMYFUNCTION("""COMPUTED_VALUE"""),1333.38)</f>
        <v>1333.38</v>
      </c>
      <c r="J239" s="2">
        <f>IFERROR(__xludf.DUMMYFUNCTION("""COMPUTED_VALUE"""),45636.66666666667)</f>
        <v>45636.66667</v>
      </c>
      <c r="K239" s="1">
        <f>IFERROR(__xludf.DUMMYFUNCTION("""COMPUTED_VALUE"""),1339.52)</f>
        <v>1339.52</v>
      </c>
      <c r="M239" s="2">
        <f>IFERROR(__xludf.DUMMYFUNCTION("""COMPUTED_VALUE"""),45636.66666666667)</f>
        <v>45636.66667</v>
      </c>
      <c r="N239" s="1">
        <f>IFERROR(__xludf.DUMMYFUNCTION("""COMPUTED_VALUE"""),3.67069147E8)</f>
        <v>367069147</v>
      </c>
    </row>
    <row r="240">
      <c r="A240" s="2">
        <f>IFERROR(__xludf.DUMMYFUNCTION("""COMPUTED_VALUE"""),45637.66666666667)</f>
        <v>45637.66667</v>
      </c>
      <c r="B240" s="1">
        <f>IFERROR(__xludf.DUMMYFUNCTION("""COMPUTED_VALUE"""),1345.62)</f>
        <v>1345.62</v>
      </c>
      <c r="D240" s="2">
        <f>IFERROR(__xludf.DUMMYFUNCTION("""COMPUTED_VALUE"""),45637.66666666667)</f>
        <v>45637.66667</v>
      </c>
      <c r="E240" s="1">
        <f>IFERROR(__xludf.DUMMYFUNCTION("""COMPUTED_VALUE"""),1348.56)</f>
        <v>1348.56</v>
      </c>
      <c r="G240" s="2">
        <f>IFERROR(__xludf.DUMMYFUNCTION("""COMPUTED_VALUE"""),45637.66666666667)</f>
        <v>45637.66667</v>
      </c>
      <c r="H240" s="1">
        <f>IFERROR(__xludf.DUMMYFUNCTION("""COMPUTED_VALUE"""),1341.9)</f>
        <v>1341.9</v>
      </c>
      <c r="J240" s="2">
        <f>IFERROR(__xludf.DUMMYFUNCTION("""COMPUTED_VALUE"""),45637.66666666667)</f>
        <v>45637.66667</v>
      </c>
      <c r="K240" s="1">
        <f>IFERROR(__xludf.DUMMYFUNCTION("""COMPUTED_VALUE"""),1342.28)</f>
        <v>1342.28</v>
      </c>
      <c r="M240" s="2">
        <f>IFERROR(__xludf.DUMMYFUNCTION("""COMPUTED_VALUE"""),45637.66666666667)</f>
        <v>45637.66667</v>
      </c>
      <c r="N240" s="1">
        <f>IFERROR(__xludf.DUMMYFUNCTION("""COMPUTED_VALUE"""),3.54270184E8)</f>
        <v>354270184</v>
      </c>
    </row>
    <row r="241">
      <c r="A241" s="2">
        <f>IFERROR(__xludf.DUMMYFUNCTION("""COMPUTED_VALUE"""),45638.66666666667)</f>
        <v>45638.66667</v>
      </c>
      <c r="B241" s="1">
        <f>IFERROR(__xludf.DUMMYFUNCTION("""COMPUTED_VALUE"""),1340.51)</f>
        <v>1340.51</v>
      </c>
      <c r="D241" s="2">
        <f>IFERROR(__xludf.DUMMYFUNCTION("""COMPUTED_VALUE"""),45638.66666666667)</f>
        <v>45638.66667</v>
      </c>
      <c r="E241" s="1">
        <f>IFERROR(__xludf.DUMMYFUNCTION("""COMPUTED_VALUE"""),1341.51)</f>
        <v>1341.51</v>
      </c>
      <c r="G241" s="2">
        <f>IFERROR(__xludf.DUMMYFUNCTION("""COMPUTED_VALUE"""),45638.66666666667)</f>
        <v>45638.66667</v>
      </c>
      <c r="H241" s="1">
        <f>IFERROR(__xludf.DUMMYFUNCTION("""COMPUTED_VALUE"""),1332.74)</f>
        <v>1332.74</v>
      </c>
      <c r="J241" s="2">
        <f>IFERROR(__xludf.DUMMYFUNCTION("""COMPUTED_VALUE"""),45638.66666666667)</f>
        <v>45638.66667</v>
      </c>
      <c r="K241" s="1">
        <f>IFERROR(__xludf.DUMMYFUNCTION("""COMPUTED_VALUE"""),1333.64)</f>
        <v>1333.64</v>
      </c>
      <c r="M241" s="2">
        <f>IFERROR(__xludf.DUMMYFUNCTION("""COMPUTED_VALUE"""),45638.66666666667)</f>
        <v>45638.66667</v>
      </c>
      <c r="N241" s="1">
        <f>IFERROR(__xludf.DUMMYFUNCTION("""COMPUTED_VALUE"""),3.03262909E8)</f>
        <v>303262909</v>
      </c>
    </row>
    <row r="242">
      <c r="A242" s="2">
        <f>IFERROR(__xludf.DUMMYFUNCTION("""COMPUTED_VALUE"""),45639.66666666667)</f>
        <v>45639.66667</v>
      </c>
      <c r="B242" s="1">
        <f>IFERROR(__xludf.DUMMYFUNCTION("""COMPUTED_VALUE"""),1332.94)</f>
        <v>1332.94</v>
      </c>
      <c r="D242" s="2">
        <f>IFERROR(__xludf.DUMMYFUNCTION("""COMPUTED_VALUE"""),45639.66666666667)</f>
        <v>45639.66667</v>
      </c>
      <c r="E242" s="1">
        <f>IFERROR(__xludf.DUMMYFUNCTION("""COMPUTED_VALUE"""),1336.35)</f>
        <v>1336.35</v>
      </c>
      <c r="G242" s="2">
        <f>IFERROR(__xludf.DUMMYFUNCTION("""COMPUTED_VALUE"""),45639.66666666667)</f>
        <v>45639.66667</v>
      </c>
      <c r="H242" s="1">
        <f>IFERROR(__xludf.DUMMYFUNCTION("""COMPUTED_VALUE"""),1327.59)</f>
        <v>1327.59</v>
      </c>
      <c r="J242" s="2">
        <f>IFERROR(__xludf.DUMMYFUNCTION("""COMPUTED_VALUE"""),45639.66666666667)</f>
        <v>45639.66667</v>
      </c>
      <c r="K242" s="1">
        <f>IFERROR(__xludf.DUMMYFUNCTION("""COMPUTED_VALUE"""),1329.68)</f>
        <v>1329.68</v>
      </c>
      <c r="M242" s="2">
        <f>IFERROR(__xludf.DUMMYFUNCTION("""COMPUTED_VALUE"""),45639.66666666667)</f>
        <v>45639.66667</v>
      </c>
      <c r="N242" s="1">
        <f>IFERROR(__xludf.DUMMYFUNCTION("""COMPUTED_VALUE"""),2.96576919E8)</f>
        <v>296576919</v>
      </c>
    </row>
    <row r="243">
      <c r="A243" s="2">
        <f>IFERROR(__xludf.DUMMYFUNCTION("""COMPUTED_VALUE"""),45642.66666666667)</f>
        <v>45642.66667</v>
      </c>
      <c r="B243" s="1">
        <f>IFERROR(__xludf.DUMMYFUNCTION("""COMPUTED_VALUE"""),1330.25)</f>
        <v>1330.25</v>
      </c>
      <c r="D243" s="2">
        <f>IFERROR(__xludf.DUMMYFUNCTION("""COMPUTED_VALUE"""),45642.66666666667)</f>
        <v>45642.66667</v>
      </c>
      <c r="E243" s="1">
        <f>IFERROR(__xludf.DUMMYFUNCTION("""COMPUTED_VALUE"""),1336.18)</f>
        <v>1336.18</v>
      </c>
      <c r="G243" s="2">
        <f>IFERROR(__xludf.DUMMYFUNCTION("""COMPUTED_VALUE"""),45642.66666666667)</f>
        <v>45642.66667</v>
      </c>
      <c r="H243" s="1">
        <f>IFERROR(__xludf.DUMMYFUNCTION("""COMPUTED_VALUE"""),1326.62)</f>
        <v>1326.62</v>
      </c>
      <c r="J243" s="2">
        <f>IFERROR(__xludf.DUMMYFUNCTION("""COMPUTED_VALUE"""),45642.66666666667)</f>
        <v>45642.66667</v>
      </c>
      <c r="K243" s="1">
        <f>IFERROR(__xludf.DUMMYFUNCTION("""COMPUTED_VALUE"""),1330.9)</f>
        <v>1330.9</v>
      </c>
      <c r="M243" s="2">
        <f>IFERROR(__xludf.DUMMYFUNCTION("""COMPUTED_VALUE"""),45642.66666666667)</f>
        <v>45642.66667</v>
      </c>
      <c r="N243" s="1">
        <f>IFERROR(__xludf.DUMMYFUNCTION("""COMPUTED_VALUE"""),3.72213584E8)</f>
        <v>372213584</v>
      </c>
    </row>
    <row r="244">
      <c r="A244" s="2">
        <f>IFERROR(__xludf.DUMMYFUNCTION("""COMPUTED_VALUE"""),45643.66666666667)</f>
        <v>45643.66667</v>
      </c>
      <c r="B244" s="1">
        <f>IFERROR(__xludf.DUMMYFUNCTION("""COMPUTED_VALUE"""),1326.61)</f>
        <v>1326.61</v>
      </c>
      <c r="D244" s="2">
        <f>IFERROR(__xludf.DUMMYFUNCTION("""COMPUTED_VALUE"""),45643.66666666667)</f>
        <v>45643.66667</v>
      </c>
      <c r="E244" s="1">
        <f>IFERROR(__xludf.DUMMYFUNCTION("""COMPUTED_VALUE"""),1327.11)</f>
        <v>1327.11</v>
      </c>
      <c r="G244" s="2">
        <f>IFERROR(__xludf.DUMMYFUNCTION("""COMPUTED_VALUE"""),45643.66666666667)</f>
        <v>45643.66667</v>
      </c>
      <c r="H244" s="1">
        <f>IFERROR(__xludf.DUMMYFUNCTION("""COMPUTED_VALUE"""),1314.52)</f>
        <v>1314.52</v>
      </c>
      <c r="J244" s="2">
        <f>IFERROR(__xludf.DUMMYFUNCTION("""COMPUTED_VALUE"""),45643.66666666667)</f>
        <v>45643.66667</v>
      </c>
      <c r="K244" s="1">
        <f>IFERROR(__xludf.DUMMYFUNCTION("""COMPUTED_VALUE"""),1317.43)</f>
        <v>1317.43</v>
      </c>
      <c r="M244" s="2">
        <f>IFERROR(__xludf.DUMMYFUNCTION("""COMPUTED_VALUE"""),45643.66666666667)</f>
        <v>45643.66667</v>
      </c>
      <c r="N244" s="1">
        <f>IFERROR(__xludf.DUMMYFUNCTION("""COMPUTED_VALUE"""),4.0223834E8)</f>
        <v>402238340</v>
      </c>
    </row>
    <row r="245">
      <c r="A245" s="2">
        <f>IFERROR(__xludf.DUMMYFUNCTION("""COMPUTED_VALUE"""),45644.66666666667)</f>
        <v>45644.66667</v>
      </c>
      <c r="B245" s="1">
        <f>IFERROR(__xludf.DUMMYFUNCTION("""COMPUTED_VALUE"""),1318.5)</f>
        <v>1318.5</v>
      </c>
      <c r="D245" s="2">
        <f>IFERROR(__xludf.DUMMYFUNCTION("""COMPUTED_VALUE"""),45644.66666666667)</f>
        <v>45644.66667</v>
      </c>
      <c r="E245" s="1">
        <f>IFERROR(__xludf.DUMMYFUNCTION("""COMPUTED_VALUE"""),1322.63)</f>
        <v>1322.63</v>
      </c>
      <c r="G245" s="2">
        <f>IFERROR(__xludf.DUMMYFUNCTION("""COMPUTED_VALUE"""),45644.66666666667)</f>
        <v>45644.66667</v>
      </c>
      <c r="H245" s="1">
        <f>IFERROR(__xludf.DUMMYFUNCTION("""COMPUTED_VALUE"""),1275.07)</f>
        <v>1275.07</v>
      </c>
      <c r="J245" s="2">
        <f>IFERROR(__xludf.DUMMYFUNCTION("""COMPUTED_VALUE"""),45644.66666666667)</f>
        <v>45644.66667</v>
      </c>
      <c r="K245" s="1">
        <f>IFERROR(__xludf.DUMMYFUNCTION("""COMPUTED_VALUE"""),1275.54)</f>
        <v>1275.54</v>
      </c>
      <c r="M245" s="2">
        <f>IFERROR(__xludf.DUMMYFUNCTION("""COMPUTED_VALUE"""),45644.66666666667)</f>
        <v>45644.66667</v>
      </c>
      <c r="N245" s="1">
        <f>IFERROR(__xludf.DUMMYFUNCTION("""COMPUTED_VALUE"""),4.56910605E8)</f>
        <v>456910605</v>
      </c>
    </row>
    <row r="246">
      <c r="A246" s="2">
        <f>IFERROR(__xludf.DUMMYFUNCTION("""COMPUTED_VALUE"""),45645.66666666667)</f>
        <v>45645.66667</v>
      </c>
      <c r="B246" s="1">
        <f>IFERROR(__xludf.DUMMYFUNCTION("""COMPUTED_VALUE"""),1283.9)</f>
        <v>1283.9</v>
      </c>
      <c r="D246" s="2">
        <f>IFERROR(__xludf.DUMMYFUNCTION("""COMPUTED_VALUE"""),45645.66666666667)</f>
        <v>45645.66667</v>
      </c>
      <c r="E246" s="1">
        <f>IFERROR(__xludf.DUMMYFUNCTION("""COMPUTED_VALUE"""),1294.8)</f>
        <v>1294.8</v>
      </c>
      <c r="G246" s="2">
        <f>IFERROR(__xludf.DUMMYFUNCTION("""COMPUTED_VALUE"""),45645.66666666667)</f>
        <v>45645.66667</v>
      </c>
      <c r="H246" s="1">
        <f>IFERROR(__xludf.DUMMYFUNCTION("""COMPUTED_VALUE"""),1275.53)</f>
        <v>1275.53</v>
      </c>
      <c r="J246" s="2">
        <f>IFERROR(__xludf.DUMMYFUNCTION("""COMPUTED_VALUE"""),45645.66666666667)</f>
        <v>45645.66667</v>
      </c>
      <c r="K246" s="1">
        <f>IFERROR(__xludf.DUMMYFUNCTION("""COMPUTED_VALUE"""),1276.46)</f>
        <v>1276.46</v>
      </c>
      <c r="M246" s="2">
        <f>IFERROR(__xludf.DUMMYFUNCTION("""COMPUTED_VALUE"""),45645.66666666667)</f>
        <v>45645.66667</v>
      </c>
      <c r="N246" s="1">
        <f>IFERROR(__xludf.DUMMYFUNCTION("""COMPUTED_VALUE"""),4.4775361E8)</f>
        <v>447753610</v>
      </c>
    </row>
    <row r="247">
      <c r="A247" s="2">
        <f>IFERROR(__xludf.DUMMYFUNCTION("""COMPUTED_VALUE"""),45646.66666666667)</f>
        <v>45646.66667</v>
      </c>
      <c r="B247" s="1">
        <f>IFERROR(__xludf.DUMMYFUNCTION("""COMPUTED_VALUE"""),1275.21)</f>
        <v>1275.21</v>
      </c>
      <c r="D247" s="2">
        <f>IFERROR(__xludf.DUMMYFUNCTION("""COMPUTED_VALUE"""),45646.66666666667)</f>
        <v>45646.66667</v>
      </c>
      <c r="E247" s="1">
        <f>IFERROR(__xludf.DUMMYFUNCTION("""COMPUTED_VALUE"""),1298.25)</f>
        <v>1298.25</v>
      </c>
      <c r="G247" s="2">
        <f>IFERROR(__xludf.DUMMYFUNCTION("""COMPUTED_VALUE"""),45646.66666666667)</f>
        <v>45646.66667</v>
      </c>
      <c r="H247" s="1">
        <f>IFERROR(__xludf.DUMMYFUNCTION("""COMPUTED_VALUE"""),1269.74)</f>
        <v>1269.74</v>
      </c>
      <c r="J247" s="2">
        <f>IFERROR(__xludf.DUMMYFUNCTION("""COMPUTED_VALUE"""),45646.66666666667)</f>
        <v>45646.66667</v>
      </c>
      <c r="K247" s="1">
        <f>IFERROR(__xludf.DUMMYFUNCTION("""COMPUTED_VALUE"""),1288.82)</f>
        <v>1288.82</v>
      </c>
      <c r="M247" s="2">
        <f>IFERROR(__xludf.DUMMYFUNCTION("""COMPUTED_VALUE"""),45646.66666666667)</f>
        <v>45646.66667</v>
      </c>
      <c r="N247" s="1">
        <f>IFERROR(__xludf.DUMMYFUNCTION("""COMPUTED_VALUE"""),9.00123562E8)</f>
        <v>900123562</v>
      </c>
    </row>
    <row r="248">
      <c r="A248" s="2">
        <f>IFERROR(__xludf.DUMMYFUNCTION("""COMPUTED_VALUE"""),45649.66666666667)</f>
        <v>45649.66667</v>
      </c>
      <c r="B248" s="1">
        <f>IFERROR(__xludf.DUMMYFUNCTION("""COMPUTED_VALUE"""),1286.37)</f>
        <v>1286.37</v>
      </c>
      <c r="D248" s="2">
        <f>IFERROR(__xludf.DUMMYFUNCTION("""COMPUTED_VALUE"""),45649.66666666667)</f>
        <v>45649.66667</v>
      </c>
      <c r="E248" s="1">
        <f>IFERROR(__xludf.DUMMYFUNCTION("""COMPUTED_VALUE"""),1287.72)</f>
        <v>1287.72</v>
      </c>
      <c r="G248" s="2">
        <f>IFERROR(__xludf.DUMMYFUNCTION("""COMPUTED_VALUE"""),45649.66666666667)</f>
        <v>45649.66667</v>
      </c>
      <c r="H248" s="1">
        <f>IFERROR(__xludf.DUMMYFUNCTION("""COMPUTED_VALUE"""),1276.03)</f>
        <v>1276.03</v>
      </c>
      <c r="J248" s="2">
        <f>IFERROR(__xludf.DUMMYFUNCTION("""COMPUTED_VALUE"""),45649.66666666667)</f>
        <v>45649.66667</v>
      </c>
      <c r="K248" s="1">
        <f>IFERROR(__xludf.DUMMYFUNCTION("""COMPUTED_VALUE"""),1286.45)</f>
        <v>1286.45</v>
      </c>
      <c r="M248" s="2">
        <f>IFERROR(__xludf.DUMMYFUNCTION("""COMPUTED_VALUE"""),45649.66666666667)</f>
        <v>45649.66667</v>
      </c>
      <c r="N248" s="1">
        <f>IFERROR(__xludf.DUMMYFUNCTION("""COMPUTED_VALUE"""),2.82085536E8)</f>
        <v>282085536</v>
      </c>
    </row>
    <row r="249">
      <c r="A249" s="2">
        <f>IFERROR(__xludf.DUMMYFUNCTION("""COMPUTED_VALUE"""),45650.54166666667)</f>
        <v>45650.54167</v>
      </c>
      <c r="B249" s="1">
        <f>IFERROR(__xludf.DUMMYFUNCTION("""COMPUTED_VALUE"""),1286.51)</f>
        <v>1286.51</v>
      </c>
      <c r="D249" s="2">
        <f>IFERROR(__xludf.DUMMYFUNCTION("""COMPUTED_VALUE"""),45650.54166666667)</f>
        <v>45650.54167</v>
      </c>
      <c r="E249" s="1">
        <f>IFERROR(__xludf.DUMMYFUNCTION("""COMPUTED_VALUE"""),1297.19)</f>
        <v>1297.19</v>
      </c>
      <c r="G249" s="2">
        <f>IFERROR(__xludf.DUMMYFUNCTION("""COMPUTED_VALUE"""),45650.54166666667)</f>
        <v>45650.54167</v>
      </c>
      <c r="H249" s="1">
        <f>IFERROR(__xludf.DUMMYFUNCTION("""COMPUTED_VALUE"""),1284.41)</f>
        <v>1284.41</v>
      </c>
      <c r="J249" s="2">
        <f>IFERROR(__xludf.DUMMYFUNCTION("""COMPUTED_VALUE"""),45650.54166666667)</f>
        <v>45650.54167</v>
      </c>
      <c r="K249" s="1">
        <f>IFERROR(__xludf.DUMMYFUNCTION("""COMPUTED_VALUE"""),1297.11)</f>
        <v>1297.11</v>
      </c>
      <c r="M249" s="2">
        <f>IFERROR(__xludf.DUMMYFUNCTION("""COMPUTED_VALUE"""),45650.54166666667)</f>
        <v>45650.54167</v>
      </c>
      <c r="N249" s="1">
        <f>IFERROR(__xludf.DUMMYFUNCTION("""COMPUTED_VALUE"""),1.16599122E8)</f>
        <v>116599122</v>
      </c>
    </row>
    <row r="250">
      <c r="A250" s="2">
        <f>IFERROR(__xludf.DUMMYFUNCTION("""COMPUTED_VALUE"""),45652.66666666667)</f>
        <v>45652.66667</v>
      </c>
      <c r="B250" s="1">
        <f>IFERROR(__xludf.DUMMYFUNCTION("""COMPUTED_VALUE"""),1293.8)</f>
        <v>1293.8</v>
      </c>
      <c r="D250" s="2">
        <f>IFERROR(__xludf.DUMMYFUNCTION("""COMPUTED_VALUE"""),45652.66666666667)</f>
        <v>45652.66667</v>
      </c>
      <c r="E250" s="1">
        <f>IFERROR(__xludf.DUMMYFUNCTION("""COMPUTED_VALUE"""),1301.04)</f>
        <v>1301.04</v>
      </c>
      <c r="G250" s="2">
        <f>IFERROR(__xludf.DUMMYFUNCTION("""COMPUTED_VALUE"""),45652.66666666667)</f>
        <v>45652.66667</v>
      </c>
      <c r="H250" s="1">
        <f>IFERROR(__xludf.DUMMYFUNCTION("""COMPUTED_VALUE"""),1291.18)</f>
        <v>1291.18</v>
      </c>
      <c r="J250" s="2">
        <f>IFERROR(__xludf.DUMMYFUNCTION("""COMPUTED_VALUE"""),45652.66666666667)</f>
        <v>45652.66667</v>
      </c>
      <c r="K250" s="1">
        <f>IFERROR(__xludf.DUMMYFUNCTION("""COMPUTED_VALUE"""),1298.53)</f>
        <v>1298.53</v>
      </c>
      <c r="M250" s="2">
        <f>IFERROR(__xludf.DUMMYFUNCTION("""COMPUTED_VALUE"""),45652.66666666667)</f>
        <v>45652.66667</v>
      </c>
      <c r="N250" s="1">
        <f>IFERROR(__xludf.DUMMYFUNCTION("""COMPUTED_VALUE"""),2.01389665E8)</f>
        <v>201389665</v>
      </c>
    </row>
    <row r="251">
      <c r="A251" s="2">
        <f>IFERROR(__xludf.DUMMYFUNCTION("""COMPUTED_VALUE"""),45653.66666666667)</f>
        <v>45653.66667</v>
      </c>
      <c r="B251" s="1">
        <f>IFERROR(__xludf.DUMMYFUNCTION("""COMPUTED_VALUE"""),1291.56)</f>
        <v>1291.56</v>
      </c>
      <c r="D251" s="2">
        <f>IFERROR(__xludf.DUMMYFUNCTION("""COMPUTED_VALUE"""),45653.66666666667)</f>
        <v>45653.66667</v>
      </c>
      <c r="E251" s="1">
        <f>IFERROR(__xludf.DUMMYFUNCTION("""COMPUTED_VALUE"""),1297.76)</f>
        <v>1297.76</v>
      </c>
      <c r="G251" s="2">
        <f>IFERROR(__xludf.DUMMYFUNCTION("""COMPUTED_VALUE"""),45653.66666666667)</f>
        <v>45653.66667</v>
      </c>
      <c r="H251" s="1">
        <f>IFERROR(__xludf.DUMMYFUNCTION("""COMPUTED_VALUE"""),1279.76)</f>
        <v>1279.76</v>
      </c>
      <c r="J251" s="2">
        <f>IFERROR(__xludf.DUMMYFUNCTION("""COMPUTED_VALUE"""),45653.66666666667)</f>
        <v>45653.66667</v>
      </c>
      <c r="K251" s="1">
        <f>IFERROR(__xludf.DUMMYFUNCTION("""COMPUTED_VALUE"""),1286.59)</f>
        <v>1286.59</v>
      </c>
      <c r="M251" s="2">
        <f>IFERROR(__xludf.DUMMYFUNCTION("""COMPUTED_VALUE"""),45653.66666666667)</f>
        <v>45653.66667</v>
      </c>
      <c r="N251" s="1">
        <f>IFERROR(__xludf.DUMMYFUNCTION("""COMPUTED_VALUE"""),2.11221477E8)</f>
        <v>211221477</v>
      </c>
    </row>
    <row r="252">
      <c r="A252" s="2">
        <f>IFERROR(__xludf.DUMMYFUNCTION("""COMPUTED_VALUE"""),45656.66666666667)</f>
        <v>45656.66667</v>
      </c>
      <c r="B252" s="1">
        <f>IFERROR(__xludf.DUMMYFUNCTION("""COMPUTED_VALUE"""),1280.26)</f>
        <v>1280.26</v>
      </c>
      <c r="D252" s="2">
        <f>IFERROR(__xludf.DUMMYFUNCTION("""COMPUTED_VALUE"""),45656.66666666667)</f>
        <v>45656.66667</v>
      </c>
      <c r="E252" s="1">
        <f>IFERROR(__xludf.DUMMYFUNCTION("""COMPUTED_VALUE"""),1280.26)</f>
        <v>1280.26</v>
      </c>
      <c r="G252" s="2">
        <f>IFERROR(__xludf.DUMMYFUNCTION("""COMPUTED_VALUE"""),45656.66666666667)</f>
        <v>45656.66667</v>
      </c>
      <c r="H252" s="1">
        <f>IFERROR(__xludf.DUMMYFUNCTION("""COMPUTED_VALUE"""),1261.95)</f>
        <v>1261.95</v>
      </c>
      <c r="J252" s="2">
        <f>IFERROR(__xludf.DUMMYFUNCTION("""COMPUTED_VALUE"""),45656.66666666667)</f>
        <v>45656.66667</v>
      </c>
      <c r="K252" s="1">
        <f>IFERROR(__xludf.DUMMYFUNCTION("""COMPUTED_VALUE"""),1273.57)</f>
        <v>1273.57</v>
      </c>
      <c r="M252" s="2">
        <f>IFERROR(__xludf.DUMMYFUNCTION("""COMPUTED_VALUE"""),45656.66666666667)</f>
        <v>45656.66667</v>
      </c>
      <c r="N252" s="1">
        <f>IFERROR(__xludf.DUMMYFUNCTION("""COMPUTED_VALUE"""),2.48665095E8)</f>
        <v>248665095</v>
      </c>
    </row>
    <row r="253">
      <c r="A253" s="2">
        <f>IFERROR(__xludf.DUMMYFUNCTION("""COMPUTED_VALUE"""),45657.66666666667)</f>
        <v>45657.66667</v>
      </c>
      <c r="B253" s="1">
        <f>IFERROR(__xludf.DUMMYFUNCTION("""COMPUTED_VALUE"""),1276.2)</f>
        <v>1276.2</v>
      </c>
      <c r="D253" s="2">
        <f>IFERROR(__xludf.DUMMYFUNCTION("""COMPUTED_VALUE"""),45657.66666666667)</f>
        <v>45657.66667</v>
      </c>
      <c r="E253" s="1">
        <f>IFERROR(__xludf.DUMMYFUNCTION("""COMPUTED_VALUE"""),1280.22)</f>
        <v>1280.22</v>
      </c>
      <c r="G253" s="2">
        <f>IFERROR(__xludf.DUMMYFUNCTION("""COMPUTED_VALUE"""),45657.66666666667)</f>
        <v>45657.66667</v>
      </c>
      <c r="H253" s="1">
        <f>IFERROR(__xludf.DUMMYFUNCTION("""COMPUTED_VALUE"""),1269.17)</f>
        <v>1269.17</v>
      </c>
      <c r="J253" s="2">
        <f>IFERROR(__xludf.DUMMYFUNCTION("""COMPUTED_VALUE"""),45657.66666666667)</f>
        <v>45657.66667</v>
      </c>
      <c r="K253" s="1">
        <f>IFERROR(__xludf.DUMMYFUNCTION("""COMPUTED_VALUE"""),1272.7)</f>
        <v>1272.7</v>
      </c>
      <c r="M253" s="2">
        <f>IFERROR(__xludf.DUMMYFUNCTION("""COMPUTED_VALUE"""),45657.66666666667)</f>
        <v>45657.66667</v>
      </c>
      <c r="N253" s="1">
        <f>IFERROR(__xludf.DUMMYFUNCTION("""COMPUTED_VALUE"""),2.29702548E8)</f>
        <v>229702548</v>
      </c>
    </row>
    <row r="254">
      <c r="A254" s="2">
        <f>IFERROR(__xludf.DUMMYFUNCTION("""COMPUTED_VALUE"""),45659.66666666667)</f>
        <v>45659.66667</v>
      </c>
      <c r="B254" s="1">
        <f>IFERROR(__xludf.DUMMYFUNCTION("""COMPUTED_VALUE"""),1277.35)</f>
        <v>1277.35</v>
      </c>
      <c r="D254" s="2">
        <f>IFERROR(__xludf.DUMMYFUNCTION("""COMPUTED_VALUE"""),45659.66666666667)</f>
        <v>45659.66667</v>
      </c>
      <c r="E254" s="1">
        <f>IFERROR(__xludf.DUMMYFUNCTION("""COMPUTED_VALUE"""),1284.29)</f>
        <v>1284.29</v>
      </c>
      <c r="G254" s="2">
        <f>IFERROR(__xludf.DUMMYFUNCTION("""COMPUTED_VALUE"""),45659.66666666667)</f>
        <v>45659.66667</v>
      </c>
      <c r="H254" s="1">
        <f>IFERROR(__xludf.DUMMYFUNCTION("""COMPUTED_VALUE"""),1262.23)</f>
        <v>1262.23</v>
      </c>
      <c r="J254" s="2">
        <f>IFERROR(__xludf.DUMMYFUNCTION("""COMPUTED_VALUE"""),45659.66666666667)</f>
        <v>45659.66667</v>
      </c>
      <c r="K254" s="1">
        <f>IFERROR(__xludf.DUMMYFUNCTION("""COMPUTED_VALUE"""),1267.57)</f>
        <v>1267.57</v>
      </c>
      <c r="M254" s="2">
        <f>IFERROR(__xludf.DUMMYFUNCTION("""COMPUTED_VALUE"""),45659.66666666667)</f>
        <v>45659.66667</v>
      </c>
      <c r="N254" s="1">
        <f>IFERROR(__xludf.DUMMYFUNCTION("""COMPUTED_VALUE"""),2.93095869E8)</f>
        <v>293095869</v>
      </c>
    </row>
    <row r="255">
      <c r="A255" s="2">
        <f>IFERROR(__xludf.DUMMYFUNCTION("""COMPUTED_VALUE"""),45660.66666666667)</f>
        <v>45660.66667</v>
      </c>
      <c r="B255" s="1">
        <f>IFERROR(__xludf.DUMMYFUNCTION("""COMPUTED_VALUE"""),1270.09)</f>
        <v>1270.09</v>
      </c>
      <c r="D255" s="2">
        <f>IFERROR(__xludf.DUMMYFUNCTION("""COMPUTED_VALUE"""),45660.66666666667)</f>
        <v>45660.66667</v>
      </c>
      <c r="E255" s="1">
        <f>IFERROR(__xludf.DUMMYFUNCTION("""COMPUTED_VALUE"""),1285.91)</f>
        <v>1285.91</v>
      </c>
      <c r="G255" s="2">
        <f>IFERROR(__xludf.DUMMYFUNCTION("""COMPUTED_VALUE"""),45660.66666666667)</f>
        <v>45660.66667</v>
      </c>
      <c r="H255" s="1">
        <f>IFERROR(__xludf.DUMMYFUNCTION("""COMPUTED_VALUE"""),1269.9)</f>
        <v>1269.9</v>
      </c>
      <c r="J255" s="2">
        <f>IFERROR(__xludf.DUMMYFUNCTION("""COMPUTED_VALUE"""),45660.66666666667)</f>
        <v>45660.66667</v>
      </c>
      <c r="K255" s="1">
        <f>IFERROR(__xludf.DUMMYFUNCTION("""COMPUTED_VALUE"""),1284.01)</f>
        <v>1284.01</v>
      </c>
      <c r="M255" s="2">
        <f>IFERROR(__xludf.DUMMYFUNCTION("""COMPUTED_VALUE"""),45660.66666666667)</f>
        <v>45660.66667</v>
      </c>
      <c r="N255" s="1">
        <f>IFERROR(__xludf.DUMMYFUNCTION("""COMPUTED_VALUE"""),2.8771028E8)</f>
        <v>287710280</v>
      </c>
    </row>
    <row r="256">
      <c r="A256" s="2">
        <f>IFERROR(__xludf.DUMMYFUNCTION("""COMPUTED_VALUE"""),45663.66666666667)</f>
        <v>45663.66667</v>
      </c>
      <c r="B256" s="1">
        <f>IFERROR(__xludf.DUMMYFUNCTION("""COMPUTED_VALUE"""),1285.98)</f>
        <v>1285.98</v>
      </c>
      <c r="D256" s="2">
        <f>IFERROR(__xludf.DUMMYFUNCTION("""COMPUTED_VALUE"""),45663.66666666667)</f>
        <v>45663.66667</v>
      </c>
      <c r="E256" s="1">
        <f>IFERROR(__xludf.DUMMYFUNCTION("""COMPUTED_VALUE"""),1296.13)</f>
        <v>1296.13</v>
      </c>
      <c r="G256" s="2">
        <f>IFERROR(__xludf.DUMMYFUNCTION("""COMPUTED_VALUE"""),45663.66666666667)</f>
        <v>45663.66667</v>
      </c>
      <c r="H256" s="1">
        <f>IFERROR(__xludf.DUMMYFUNCTION("""COMPUTED_VALUE"""),1280.19)</f>
        <v>1280.19</v>
      </c>
      <c r="J256" s="2">
        <f>IFERROR(__xludf.DUMMYFUNCTION("""COMPUTED_VALUE"""),45663.66666666667)</f>
        <v>45663.66667</v>
      </c>
      <c r="K256" s="1">
        <f>IFERROR(__xludf.DUMMYFUNCTION("""COMPUTED_VALUE"""),1282.36)</f>
        <v>1282.36</v>
      </c>
      <c r="M256" s="2">
        <f>IFERROR(__xludf.DUMMYFUNCTION("""COMPUTED_VALUE"""),45663.66666666667)</f>
        <v>45663.66667</v>
      </c>
      <c r="N256" s="1">
        <f>IFERROR(__xludf.DUMMYFUNCTION("""COMPUTED_VALUE"""),3.51769049E8)</f>
        <v>351769049</v>
      </c>
    </row>
    <row r="257">
      <c r="A257" s="2">
        <f>IFERROR(__xludf.DUMMYFUNCTION("""COMPUTED_VALUE"""),45664.66666666667)</f>
        <v>45664.66667</v>
      </c>
      <c r="B257" s="1">
        <f>IFERROR(__xludf.DUMMYFUNCTION("""COMPUTED_VALUE"""),1284.18)</f>
        <v>1284.18</v>
      </c>
      <c r="D257" s="2">
        <f>IFERROR(__xludf.DUMMYFUNCTION("""COMPUTED_VALUE"""),45664.66666666667)</f>
        <v>45664.66667</v>
      </c>
      <c r="E257" s="1">
        <f>IFERROR(__xludf.DUMMYFUNCTION("""COMPUTED_VALUE"""),1288.87)</f>
        <v>1288.87</v>
      </c>
      <c r="G257" s="2">
        <f>IFERROR(__xludf.DUMMYFUNCTION("""COMPUTED_VALUE"""),45664.66666666667)</f>
        <v>45664.66667</v>
      </c>
      <c r="H257" s="1">
        <f>IFERROR(__xludf.DUMMYFUNCTION("""COMPUTED_VALUE"""),1273.45)</f>
        <v>1273.45</v>
      </c>
      <c r="J257" s="2">
        <f>IFERROR(__xludf.DUMMYFUNCTION("""COMPUTED_VALUE"""),45664.66666666667)</f>
        <v>45664.66667</v>
      </c>
      <c r="K257" s="1">
        <f>IFERROR(__xludf.DUMMYFUNCTION("""COMPUTED_VALUE"""),1278.32)</f>
        <v>1278.32</v>
      </c>
      <c r="M257" s="2">
        <f>IFERROR(__xludf.DUMMYFUNCTION("""COMPUTED_VALUE"""),45664.66666666667)</f>
        <v>45664.66667</v>
      </c>
      <c r="N257" s="1">
        <f>IFERROR(__xludf.DUMMYFUNCTION("""COMPUTED_VALUE"""),3.43793371E8)</f>
        <v>343793371</v>
      </c>
    </row>
    <row r="258">
      <c r="A258" s="2">
        <f>IFERROR(__xludf.DUMMYFUNCTION("""COMPUTED_VALUE"""),45665.66666666667)</f>
        <v>45665.66667</v>
      </c>
      <c r="B258" s="1">
        <f>IFERROR(__xludf.DUMMYFUNCTION("""COMPUTED_VALUE"""),1277.04)</f>
        <v>1277.04</v>
      </c>
      <c r="D258" s="2">
        <f>IFERROR(__xludf.DUMMYFUNCTION("""COMPUTED_VALUE"""),45665.66666666667)</f>
        <v>45665.66667</v>
      </c>
      <c r="E258" s="1">
        <f>IFERROR(__xludf.DUMMYFUNCTION("""COMPUTED_VALUE"""),1283.86)</f>
        <v>1283.86</v>
      </c>
      <c r="G258" s="2">
        <f>IFERROR(__xludf.DUMMYFUNCTION("""COMPUTED_VALUE"""),45665.66666666667)</f>
        <v>45665.66667</v>
      </c>
      <c r="H258" s="1">
        <f>IFERROR(__xludf.DUMMYFUNCTION("""COMPUTED_VALUE"""),1267.58)</f>
        <v>1267.58</v>
      </c>
      <c r="J258" s="2">
        <f>IFERROR(__xludf.DUMMYFUNCTION("""COMPUTED_VALUE"""),45665.66666666667)</f>
        <v>45665.66667</v>
      </c>
      <c r="K258" s="1">
        <f>IFERROR(__xludf.DUMMYFUNCTION("""COMPUTED_VALUE"""),1283.11)</f>
        <v>1283.11</v>
      </c>
      <c r="M258" s="2">
        <f>IFERROR(__xludf.DUMMYFUNCTION("""COMPUTED_VALUE"""),45665.66666666667)</f>
        <v>45665.66667</v>
      </c>
      <c r="N258" s="1">
        <f>IFERROR(__xludf.DUMMYFUNCTION("""COMPUTED_VALUE"""),3.15998111E8)</f>
        <v>315998111</v>
      </c>
    </row>
    <row r="259">
      <c r="A259" s="2">
        <f>IFERROR(__xludf.DUMMYFUNCTION("""COMPUTED_VALUE"""),45667.66666666667)</f>
        <v>45667.66667</v>
      </c>
      <c r="B259" s="1">
        <f>IFERROR(__xludf.DUMMYFUNCTION("""COMPUTED_VALUE"""),1278.06)</f>
        <v>1278.06</v>
      </c>
      <c r="D259" s="2">
        <f>IFERROR(__xludf.DUMMYFUNCTION("""COMPUTED_VALUE"""),45667.66666666667)</f>
        <v>45667.66667</v>
      </c>
      <c r="E259" s="1">
        <f>IFERROR(__xludf.DUMMYFUNCTION("""COMPUTED_VALUE"""),1278.06)</f>
        <v>1278.06</v>
      </c>
      <c r="G259" s="2">
        <f>IFERROR(__xludf.DUMMYFUNCTION("""COMPUTED_VALUE"""),45667.66666666667)</f>
        <v>45667.66667</v>
      </c>
      <c r="H259" s="1">
        <f>IFERROR(__xludf.DUMMYFUNCTION("""COMPUTED_VALUE"""),1260.04)</f>
        <v>1260.04</v>
      </c>
      <c r="J259" s="2">
        <f>IFERROR(__xludf.DUMMYFUNCTION("""COMPUTED_VALUE"""),45667.66666666667)</f>
        <v>45667.66667</v>
      </c>
      <c r="K259" s="1">
        <f>IFERROR(__xludf.DUMMYFUNCTION("""COMPUTED_VALUE"""),1263.23)</f>
        <v>1263.23</v>
      </c>
      <c r="M259" s="2">
        <f>IFERROR(__xludf.DUMMYFUNCTION("""COMPUTED_VALUE"""),45667.66666666667)</f>
        <v>45667.66667</v>
      </c>
      <c r="N259" s="1">
        <f>IFERROR(__xludf.DUMMYFUNCTION("""COMPUTED_VALUE"""),3.72230904E8)</f>
        <v>372230904</v>
      </c>
    </row>
    <row r="260">
      <c r="A260" s="2">
        <f>IFERROR(__xludf.DUMMYFUNCTION("""COMPUTED_VALUE"""),45670.66666666667)</f>
        <v>45670.66667</v>
      </c>
      <c r="B260" s="1">
        <f>IFERROR(__xludf.DUMMYFUNCTION("""COMPUTED_VALUE"""),1257.53)</f>
        <v>1257.53</v>
      </c>
      <c r="D260" s="2">
        <f>IFERROR(__xludf.DUMMYFUNCTION("""COMPUTED_VALUE"""),45670.66666666667)</f>
        <v>45670.66667</v>
      </c>
      <c r="E260" s="1">
        <f>IFERROR(__xludf.DUMMYFUNCTION("""COMPUTED_VALUE"""),1276.5)</f>
        <v>1276.5</v>
      </c>
      <c r="G260" s="2">
        <f>IFERROR(__xludf.DUMMYFUNCTION("""COMPUTED_VALUE"""),45670.66666666667)</f>
        <v>45670.66667</v>
      </c>
      <c r="H260" s="1">
        <f>IFERROR(__xludf.DUMMYFUNCTION("""COMPUTED_VALUE"""),1252.5)</f>
        <v>1252.5</v>
      </c>
      <c r="J260" s="2">
        <f>IFERROR(__xludf.DUMMYFUNCTION("""COMPUTED_VALUE"""),45670.66666666667)</f>
        <v>45670.66667</v>
      </c>
      <c r="K260" s="1">
        <f>IFERROR(__xludf.DUMMYFUNCTION("""COMPUTED_VALUE"""),1276.1)</f>
        <v>1276.1</v>
      </c>
      <c r="M260" s="2">
        <f>IFERROR(__xludf.DUMMYFUNCTION("""COMPUTED_VALUE"""),45670.66666666667)</f>
        <v>45670.66667</v>
      </c>
      <c r="N260" s="1">
        <f>IFERROR(__xludf.DUMMYFUNCTION("""COMPUTED_VALUE"""),3.68428595E8)</f>
        <v>368428595</v>
      </c>
    </row>
    <row r="261">
      <c r="A261" s="2">
        <f>IFERROR(__xludf.DUMMYFUNCTION("""COMPUTED_VALUE"""),45671.66666666667)</f>
        <v>45671.66667</v>
      </c>
      <c r="B261" s="1">
        <f>IFERROR(__xludf.DUMMYFUNCTION("""COMPUTED_VALUE"""),1281.96)</f>
        <v>1281.96</v>
      </c>
      <c r="D261" s="2">
        <f>IFERROR(__xludf.DUMMYFUNCTION("""COMPUTED_VALUE"""),45671.66666666667)</f>
        <v>45671.66667</v>
      </c>
      <c r="E261" s="1">
        <f>IFERROR(__xludf.DUMMYFUNCTION("""COMPUTED_VALUE"""),1295.18)</f>
        <v>1295.18</v>
      </c>
      <c r="G261" s="2">
        <f>IFERROR(__xludf.DUMMYFUNCTION("""COMPUTED_VALUE"""),45671.66666666667)</f>
        <v>45671.66667</v>
      </c>
      <c r="H261" s="1">
        <f>IFERROR(__xludf.DUMMYFUNCTION("""COMPUTED_VALUE"""),1281.04)</f>
        <v>1281.04</v>
      </c>
      <c r="J261" s="2">
        <f>IFERROR(__xludf.DUMMYFUNCTION("""COMPUTED_VALUE"""),45671.66666666667)</f>
        <v>45671.66667</v>
      </c>
      <c r="K261" s="1">
        <f>IFERROR(__xludf.DUMMYFUNCTION("""COMPUTED_VALUE"""),1293.34)</f>
        <v>1293.34</v>
      </c>
      <c r="M261" s="2">
        <f>IFERROR(__xludf.DUMMYFUNCTION("""COMPUTED_VALUE"""),45671.66666666667)</f>
        <v>45671.66667</v>
      </c>
      <c r="N261" s="1">
        <f>IFERROR(__xludf.DUMMYFUNCTION("""COMPUTED_VALUE"""),3.45098541E8)</f>
        <v>345098541</v>
      </c>
    </row>
    <row r="262">
      <c r="A262" s="2">
        <f>IFERROR(__xludf.DUMMYFUNCTION("""COMPUTED_VALUE"""),45672.66666666667)</f>
        <v>45672.66667</v>
      </c>
      <c r="B262" s="1">
        <f>IFERROR(__xludf.DUMMYFUNCTION("""COMPUTED_VALUE"""),1305.26)</f>
        <v>1305.26</v>
      </c>
      <c r="D262" s="2">
        <f>IFERROR(__xludf.DUMMYFUNCTION("""COMPUTED_VALUE"""),45672.66666666667)</f>
        <v>45672.66667</v>
      </c>
      <c r="E262" s="1">
        <f>IFERROR(__xludf.DUMMYFUNCTION("""COMPUTED_VALUE"""),1314.72)</f>
        <v>1314.72</v>
      </c>
      <c r="G262" s="2">
        <f>IFERROR(__xludf.DUMMYFUNCTION("""COMPUTED_VALUE"""),45672.66666666667)</f>
        <v>45672.66667</v>
      </c>
      <c r="H262" s="1">
        <f>IFERROR(__xludf.DUMMYFUNCTION("""COMPUTED_VALUE"""),1301.27)</f>
        <v>1301.27</v>
      </c>
      <c r="J262" s="2">
        <f>IFERROR(__xludf.DUMMYFUNCTION("""COMPUTED_VALUE"""),45672.66666666667)</f>
        <v>45672.66667</v>
      </c>
      <c r="K262" s="1">
        <f>IFERROR(__xludf.DUMMYFUNCTION("""COMPUTED_VALUE"""),1303.59)</f>
        <v>1303.59</v>
      </c>
      <c r="M262" s="2">
        <f>IFERROR(__xludf.DUMMYFUNCTION("""COMPUTED_VALUE"""),45672.66666666667)</f>
        <v>45672.66667</v>
      </c>
      <c r="N262" s="1">
        <f>IFERROR(__xludf.DUMMYFUNCTION("""COMPUTED_VALUE"""),3.86377126E8)</f>
        <v>386377126</v>
      </c>
    </row>
    <row r="263">
      <c r="A263" s="2">
        <f>IFERROR(__xludf.DUMMYFUNCTION("""COMPUTED_VALUE"""),45673.66666666667)</f>
        <v>45673.66667</v>
      </c>
      <c r="B263" s="1">
        <f>IFERROR(__xludf.DUMMYFUNCTION("""COMPUTED_VALUE"""),1305.93)</f>
        <v>1305.93</v>
      </c>
      <c r="D263" s="2">
        <f>IFERROR(__xludf.DUMMYFUNCTION("""COMPUTED_VALUE"""),45673.66666666667)</f>
        <v>45673.66667</v>
      </c>
      <c r="E263" s="1">
        <f>IFERROR(__xludf.DUMMYFUNCTION("""COMPUTED_VALUE"""),1318.91)</f>
        <v>1318.91</v>
      </c>
      <c r="G263" s="2">
        <f>IFERROR(__xludf.DUMMYFUNCTION("""COMPUTED_VALUE"""),45673.66666666667)</f>
        <v>45673.66667</v>
      </c>
      <c r="H263" s="1">
        <f>IFERROR(__xludf.DUMMYFUNCTION("""COMPUTED_VALUE"""),1304.09)</f>
        <v>1304.09</v>
      </c>
      <c r="J263" s="2">
        <f>IFERROR(__xludf.DUMMYFUNCTION("""COMPUTED_VALUE"""),45673.66666666667)</f>
        <v>45673.66667</v>
      </c>
      <c r="K263" s="1">
        <f>IFERROR(__xludf.DUMMYFUNCTION("""COMPUTED_VALUE"""),1316.6)</f>
        <v>1316.6</v>
      </c>
      <c r="M263" s="2">
        <f>IFERROR(__xludf.DUMMYFUNCTION("""COMPUTED_VALUE"""),45673.66666666667)</f>
        <v>45673.66667</v>
      </c>
      <c r="N263" s="1">
        <f>IFERROR(__xludf.DUMMYFUNCTION("""COMPUTED_VALUE"""),3.39655515E8)</f>
        <v>339655515</v>
      </c>
    </row>
    <row r="264">
      <c r="A264" s="2">
        <f>IFERROR(__xludf.DUMMYFUNCTION("""COMPUTED_VALUE"""),45674.66666666667)</f>
        <v>45674.66667</v>
      </c>
      <c r="B264" s="1">
        <f>IFERROR(__xludf.DUMMYFUNCTION("""COMPUTED_VALUE"""),1320.35)</f>
        <v>1320.35</v>
      </c>
      <c r="D264" s="2">
        <f>IFERROR(__xludf.DUMMYFUNCTION("""COMPUTED_VALUE"""),45674.66666666667)</f>
        <v>45674.66667</v>
      </c>
      <c r="E264" s="1">
        <f>IFERROR(__xludf.DUMMYFUNCTION("""COMPUTED_VALUE"""),1330.55)</f>
        <v>1330.55</v>
      </c>
      <c r="G264" s="2">
        <f>IFERROR(__xludf.DUMMYFUNCTION("""COMPUTED_VALUE"""),45674.66666666667)</f>
        <v>45674.66667</v>
      </c>
      <c r="H264" s="1">
        <f>IFERROR(__xludf.DUMMYFUNCTION("""COMPUTED_VALUE"""),1320.35)</f>
        <v>1320.35</v>
      </c>
      <c r="J264" s="2">
        <f>IFERROR(__xludf.DUMMYFUNCTION("""COMPUTED_VALUE"""),45674.66666666667)</f>
        <v>45674.66667</v>
      </c>
      <c r="K264" s="1">
        <f>IFERROR(__xludf.DUMMYFUNCTION("""COMPUTED_VALUE"""),1325.29)</f>
        <v>1325.29</v>
      </c>
      <c r="M264" s="2">
        <f>IFERROR(__xludf.DUMMYFUNCTION("""COMPUTED_VALUE"""),45674.66666666667)</f>
        <v>45674.66667</v>
      </c>
      <c r="N264" s="1">
        <f>IFERROR(__xludf.DUMMYFUNCTION("""COMPUTED_VALUE"""),3.92867063E8)</f>
        <v>392867063</v>
      </c>
    </row>
    <row r="265">
      <c r="A265" s="2">
        <f>IFERROR(__xludf.DUMMYFUNCTION("""COMPUTED_VALUE"""),45678.66666666667)</f>
        <v>45678.66667</v>
      </c>
      <c r="B265" s="1">
        <f>IFERROR(__xludf.DUMMYFUNCTION("""COMPUTED_VALUE"""),1330.0)</f>
        <v>1330</v>
      </c>
      <c r="D265" s="2">
        <f>IFERROR(__xludf.DUMMYFUNCTION("""COMPUTED_VALUE"""),45678.66666666667)</f>
        <v>45678.66667</v>
      </c>
      <c r="E265" s="1">
        <f>IFERROR(__xludf.DUMMYFUNCTION("""COMPUTED_VALUE"""),1351.42)</f>
        <v>1351.42</v>
      </c>
      <c r="G265" s="2">
        <f>IFERROR(__xludf.DUMMYFUNCTION("""COMPUTED_VALUE"""),45678.66666666667)</f>
        <v>45678.66667</v>
      </c>
      <c r="H265" s="1">
        <f>IFERROR(__xludf.DUMMYFUNCTION("""COMPUTED_VALUE"""),1330.0)</f>
        <v>1330</v>
      </c>
      <c r="J265" s="2">
        <f>IFERROR(__xludf.DUMMYFUNCTION("""COMPUTED_VALUE"""),45678.66666666667)</f>
        <v>45678.66667</v>
      </c>
      <c r="K265" s="1">
        <f>IFERROR(__xludf.DUMMYFUNCTION("""COMPUTED_VALUE"""),1351.22)</f>
        <v>1351.22</v>
      </c>
      <c r="M265" s="2">
        <f>IFERROR(__xludf.DUMMYFUNCTION("""COMPUTED_VALUE"""),45678.66666666667)</f>
        <v>45678.66667</v>
      </c>
      <c r="N265" s="1">
        <f>IFERROR(__xludf.DUMMYFUNCTION("""COMPUTED_VALUE"""),4.39749065E8)</f>
        <v>439749065</v>
      </c>
    </row>
    <row r="266">
      <c r="A266" s="2">
        <f>IFERROR(__xludf.DUMMYFUNCTION("""COMPUTED_VALUE"""),45679.66666666667)</f>
        <v>45679.66667</v>
      </c>
      <c r="B266" s="1">
        <f>IFERROR(__xludf.DUMMYFUNCTION("""COMPUTED_VALUE"""),1353.71)</f>
        <v>1353.71</v>
      </c>
      <c r="D266" s="2">
        <f>IFERROR(__xludf.DUMMYFUNCTION("""COMPUTED_VALUE"""),45679.66666666667)</f>
        <v>45679.66667</v>
      </c>
      <c r="E266" s="1">
        <f>IFERROR(__xludf.DUMMYFUNCTION("""COMPUTED_VALUE"""),1356.83)</f>
        <v>1356.83</v>
      </c>
      <c r="G266" s="2">
        <f>IFERROR(__xludf.DUMMYFUNCTION("""COMPUTED_VALUE"""),45679.66666666667)</f>
        <v>45679.66667</v>
      </c>
      <c r="H266" s="1">
        <f>IFERROR(__xludf.DUMMYFUNCTION("""COMPUTED_VALUE"""),1351.35)</f>
        <v>1351.35</v>
      </c>
      <c r="J266" s="2">
        <f>IFERROR(__xludf.DUMMYFUNCTION("""COMPUTED_VALUE"""),45679.66666666667)</f>
        <v>45679.66667</v>
      </c>
      <c r="K266" s="1">
        <f>IFERROR(__xludf.DUMMYFUNCTION("""COMPUTED_VALUE"""),1353.0)</f>
        <v>1353</v>
      </c>
      <c r="M266" s="2">
        <f>IFERROR(__xludf.DUMMYFUNCTION("""COMPUTED_VALUE"""),45679.66666666667)</f>
        <v>45679.66667</v>
      </c>
      <c r="N266" s="1">
        <f>IFERROR(__xludf.DUMMYFUNCTION("""COMPUTED_VALUE"""),3.87421089E8)</f>
        <v>387421089</v>
      </c>
    </row>
    <row r="267">
      <c r="A267" s="2">
        <f>IFERROR(__xludf.DUMMYFUNCTION("""COMPUTED_VALUE"""),45680.66666666667)</f>
        <v>45680.66667</v>
      </c>
      <c r="B267" s="1">
        <f>IFERROR(__xludf.DUMMYFUNCTION("""COMPUTED_VALUE"""),1356.51)</f>
        <v>1356.51</v>
      </c>
      <c r="D267" s="2">
        <f>IFERROR(__xludf.DUMMYFUNCTION("""COMPUTED_VALUE"""),45680.66666666667)</f>
        <v>45680.66667</v>
      </c>
      <c r="E267" s="1">
        <f>IFERROR(__xludf.DUMMYFUNCTION("""COMPUTED_VALUE"""),1364.97)</f>
        <v>1364.97</v>
      </c>
      <c r="G267" s="2">
        <f>IFERROR(__xludf.DUMMYFUNCTION("""COMPUTED_VALUE"""),45680.66666666667)</f>
        <v>45680.66667</v>
      </c>
      <c r="H267" s="1">
        <f>IFERROR(__xludf.DUMMYFUNCTION("""COMPUTED_VALUE"""),1352.39)</f>
        <v>1352.39</v>
      </c>
      <c r="J267" s="2">
        <f>IFERROR(__xludf.DUMMYFUNCTION("""COMPUTED_VALUE"""),45680.66666666667)</f>
        <v>45680.66667</v>
      </c>
      <c r="K267" s="1">
        <f>IFERROR(__xludf.DUMMYFUNCTION("""COMPUTED_VALUE"""),1363.25)</f>
        <v>1363.25</v>
      </c>
      <c r="M267" s="2">
        <f>IFERROR(__xludf.DUMMYFUNCTION("""COMPUTED_VALUE"""),45680.66666666667)</f>
        <v>45680.66667</v>
      </c>
      <c r="N267" s="1">
        <f>IFERROR(__xludf.DUMMYFUNCTION("""COMPUTED_VALUE"""),3.83788726E8)</f>
        <v>383788726</v>
      </c>
    </row>
    <row r="268">
      <c r="A268" s="2">
        <f>IFERROR(__xludf.DUMMYFUNCTION("""COMPUTED_VALUE"""),45681.66666666667)</f>
        <v>45681.66667</v>
      </c>
      <c r="B268" s="1">
        <f>IFERROR(__xludf.DUMMYFUNCTION("""COMPUTED_VALUE"""),1363.18)</f>
        <v>1363.18</v>
      </c>
      <c r="D268" s="2">
        <f>IFERROR(__xludf.DUMMYFUNCTION("""COMPUTED_VALUE"""),45681.66666666667)</f>
        <v>45681.66667</v>
      </c>
      <c r="E268" s="1">
        <f>IFERROR(__xludf.DUMMYFUNCTION("""COMPUTED_VALUE"""),1363.76)</f>
        <v>1363.76</v>
      </c>
      <c r="G268" s="2">
        <f>IFERROR(__xludf.DUMMYFUNCTION("""COMPUTED_VALUE"""),45681.66666666667)</f>
        <v>45681.66667</v>
      </c>
      <c r="H268" s="1">
        <f>IFERROR(__xludf.DUMMYFUNCTION("""COMPUTED_VALUE"""),1354.75)</f>
        <v>1354.75</v>
      </c>
      <c r="J268" s="2">
        <f>IFERROR(__xludf.DUMMYFUNCTION("""COMPUTED_VALUE"""),45681.66666666667)</f>
        <v>45681.66667</v>
      </c>
      <c r="K268" s="1">
        <f>IFERROR(__xludf.DUMMYFUNCTION("""COMPUTED_VALUE"""),1357.22)</f>
        <v>1357.22</v>
      </c>
      <c r="M268" s="2">
        <f>IFERROR(__xludf.DUMMYFUNCTION("""COMPUTED_VALUE"""),45681.66666666667)</f>
        <v>45681.66667</v>
      </c>
      <c r="N268" s="1">
        <f>IFERROR(__xludf.DUMMYFUNCTION("""COMPUTED_VALUE"""),3.76346561E8)</f>
        <v>376346561</v>
      </c>
    </row>
    <row r="269">
      <c r="A269" s="2">
        <f>IFERROR(__xludf.DUMMYFUNCTION("""COMPUTED_VALUE"""),45684.66666666667)</f>
        <v>45684.66667</v>
      </c>
      <c r="B269" s="1">
        <f>IFERROR(__xludf.DUMMYFUNCTION("""COMPUTED_VALUE"""),1347.83)</f>
        <v>1347.83</v>
      </c>
      <c r="D269" s="2">
        <f>IFERROR(__xludf.DUMMYFUNCTION("""COMPUTED_VALUE"""),45684.66666666667)</f>
        <v>45684.66667</v>
      </c>
      <c r="E269" s="1">
        <f>IFERROR(__xludf.DUMMYFUNCTION("""COMPUTED_VALUE"""),1347.83)</f>
        <v>1347.83</v>
      </c>
      <c r="G269" s="2">
        <f>IFERROR(__xludf.DUMMYFUNCTION("""COMPUTED_VALUE"""),45684.66666666667)</f>
        <v>45684.66667</v>
      </c>
      <c r="H269" s="1">
        <f>IFERROR(__xludf.DUMMYFUNCTION("""COMPUTED_VALUE"""),1325.47)</f>
        <v>1325.47</v>
      </c>
      <c r="J269" s="2">
        <f>IFERROR(__xludf.DUMMYFUNCTION("""COMPUTED_VALUE"""),45684.66666666667)</f>
        <v>45684.66667</v>
      </c>
      <c r="K269" s="1">
        <f>IFERROR(__xludf.DUMMYFUNCTION("""COMPUTED_VALUE"""),1332.55)</f>
        <v>1332.55</v>
      </c>
      <c r="M269" s="2">
        <f>IFERROR(__xludf.DUMMYFUNCTION("""COMPUTED_VALUE"""),45684.66666666667)</f>
        <v>45684.66667</v>
      </c>
      <c r="N269" s="1">
        <f>IFERROR(__xludf.DUMMYFUNCTION("""COMPUTED_VALUE"""),5.13607712E8)</f>
        <v>513607712</v>
      </c>
    </row>
    <row r="270">
      <c r="A270" s="2">
        <f>IFERROR(__xludf.DUMMYFUNCTION("""COMPUTED_VALUE"""),45685.66666666667)</f>
        <v>45685.66667</v>
      </c>
      <c r="B270" s="1">
        <f>IFERROR(__xludf.DUMMYFUNCTION("""COMPUTED_VALUE"""),1334.22)</f>
        <v>1334.22</v>
      </c>
      <c r="D270" s="2">
        <f>IFERROR(__xludf.DUMMYFUNCTION("""COMPUTED_VALUE"""),45685.66666666667)</f>
        <v>45685.66667</v>
      </c>
      <c r="E270" s="1">
        <f>IFERROR(__xludf.DUMMYFUNCTION("""COMPUTED_VALUE"""),1335.21)</f>
        <v>1335.21</v>
      </c>
      <c r="G270" s="2">
        <f>IFERROR(__xludf.DUMMYFUNCTION("""COMPUTED_VALUE"""),45685.66666666667)</f>
        <v>45685.66667</v>
      </c>
      <c r="H270" s="1">
        <f>IFERROR(__xludf.DUMMYFUNCTION("""COMPUTED_VALUE"""),1322.11)</f>
        <v>1322.11</v>
      </c>
      <c r="J270" s="2">
        <f>IFERROR(__xludf.DUMMYFUNCTION("""COMPUTED_VALUE"""),45685.66666666667)</f>
        <v>45685.66667</v>
      </c>
      <c r="K270" s="1">
        <f>IFERROR(__xludf.DUMMYFUNCTION("""COMPUTED_VALUE"""),1328.19)</f>
        <v>1328.19</v>
      </c>
      <c r="M270" s="2">
        <f>IFERROR(__xludf.DUMMYFUNCTION("""COMPUTED_VALUE"""),45685.66666666667)</f>
        <v>45685.66667</v>
      </c>
      <c r="N270" s="1">
        <f>IFERROR(__xludf.DUMMYFUNCTION("""COMPUTED_VALUE"""),4.69085641E8)</f>
        <v>469085641</v>
      </c>
    </row>
    <row r="271">
      <c r="A271" s="2">
        <f>IFERROR(__xludf.DUMMYFUNCTION("""COMPUTED_VALUE"""),45686.66666666667)</f>
        <v>45686.66667</v>
      </c>
      <c r="B271" s="1">
        <f>IFERROR(__xludf.DUMMYFUNCTION("""COMPUTED_VALUE"""),1330.07)</f>
        <v>1330.07</v>
      </c>
      <c r="D271" s="2">
        <f>IFERROR(__xludf.DUMMYFUNCTION("""COMPUTED_VALUE"""),45686.66666666667)</f>
        <v>45686.66667</v>
      </c>
      <c r="E271" s="1">
        <f>IFERROR(__xludf.DUMMYFUNCTION("""COMPUTED_VALUE"""),1337.26)</f>
        <v>1337.26</v>
      </c>
      <c r="G271" s="2">
        <f>IFERROR(__xludf.DUMMYFUNCTION("""COMPUTED_VALUE"""),45686.66666666667)</f>
        <v>45686.66667</v>
      </c>
      <c r="H271" s="1">
        <f>IFERROR(__xludf.DUMMYFUNCTION("""COMPUTED_VALUE"""),1322.84)</f>
        <v>1322.84</v>
      </c>
      <c r="J271" s="2">
        <f>IFERROR(__xludf.DUMMYFUNCTION("""COMPUTED_VALUE"""),45686.66666666667)</f>
        <v>45686.66667</v>
      </c>
      <c r="K271" s="1">
        <f>IFERROR(__xludf.DUMMYFUNCTION("""COMPUTED_VALUE"""),1323.66)</f>
        <v>1323.66</v>
      </c>
      <c r="M271" s="2">
        <f>IFERROR(__xludf.DUMMYFUNCTION("""COMPUTED_VALUE"""),45686.66666666667)</f>
        <v>45686.66667</v>
      </c>
      <c r="N271" s="1">
        <f>IFERROR(__xludf.DUMMYFUNCTION("""COMPUTED_VALUE"""),4.26493521E8)</f>
        <v>426493521</v>
      </c>
    </row>
    <row r="272">
      <c r="A272" s="2">
        <f>IFERROR(__xludf.DUMMYFUNCTION("""COMPUTED_VALUE"""),45687.66666666667)</f>
        <v>45687.66667</v>
      </c>
      <c r="B272" s="1">
        <f>IFERROR(__xludf.DUMMYFUNCTION("""COMPUTED_VALUE"""),1325.75)</f>
        <v>1325.75</v>
      </c>
      <c r="D272" s="2">
        <f>IFERROR(__xludf.DUMMYFUNCTION("""COMPUTED_VALUE"""),45687.66666666667)</f>
        <v>45687.66667</v>
      </c>
      <c r="E272" s="1">
        <f>IFERROR(__xludf.DUMMYFUNCTION("""COMPUTED_VALUE"""),1344.04)</f>
        <v>1344.04</v>
      </c>
      <c r="G272" s="2">
        <f>IFERROR(__xludf.DUMMYFUNCTION("""COMPUTED_VALUE"""),45687.66666666667)</f>
        <v>45687.66667</v>
      </c>
      <c r="H272" s="1">
        <f>IFERROR(__xludf.DUMMYFUNCTION("""COMPUTED_VALUE"""),1325.75)</f>
        <v>1325.75</v>
      </c>
      <c r="J272" s="2">
        <f>IFERROR(__xludf.DUMMYFUNCTION("""COMPUTED_VALUE"""),45687.66666666667)</f>
        <v>45687.66667</v>
      </c>
      <c r="K272" s="1">
        <f>IFERROR(__xludf.DUMMYFUNCTION("""COMPUTED_VALUE"""),1341.16)</f>
        <v>1341.16</v>
      </c>
      <c r="M272" s="2">
        <f>IFERROR(__xludf.DUMMYFUNCTION("""COMPUTED_VALUE"""),45687.66666666667)</f>
        <v>45687.66667</v>
      </c>
      <c r="N272" s="1">
        <f>IFERROR(__xludf.DUMMYFUNCTION("""COMPUTED_VALUE"""),4.59522334E8)</f>
        <v>459522334</v>
      </c>
    </row>
    <row r="273">
      <c r="A273" s="2">
        <f>IFERROR(__xludf.DUMMYFUNCTION("""COMPUTED_VALUE"""),45688.66666666667)</f>
        <v>45688.66667</v>
      </c>
      <c r="B273" s="1">
        <f>IFERROR(__xludf.DUMMYFUNCTION("""COMPUTED_VALUE"""),1342.18)</f>
        <v>1342.18</v>
      </c>
      <c r="D273" s="2">
        <f>IFERROR(__xludf.DUMMYFUNCTION("""COMPUTED_VALUE"""),45688.66666666667)</f>
        <v>45688.66667</v>
      </c>
      <c r="E273" s="1">
        <f>IFERROR(__xludf.DUMMYFUNCTION("""COMPUTED_VALUE"""),1347.17)</f>
        <v>1347.17</v>
      </c>
      <c r="G273" s="2">
        <f>IFERROR(__xludf.DUMMYFUNCTION("""COMPUTED_VALUE"""),45688.66666666667)</f>
        <v>45688.66667</v>
      </c>
      <c r="H273" s="1">
        <f>IFERROR(__xludf.DUMMYFUNCTION("""COMPUTED_VALUE"""),1331.7)</f>
        <v>1331.7</v>
      </c>
      <c r="J273" s="2">
        <f>IFERROR(__xludf.DUMMYFUNCTION("""COMPUTED_VALUE"""),45688.66666666667)</f>
        <v>45688.66667</v>
      </c>
      <c r="K273" s="1">
        <f>IFERROR(__xludf.DUMMYFUNCTION("""COMPUTED_VALUE"""),1333.1)</f>
        <v>1333.1</v>
      </c>
      <c r="M273" s="2">
        <f>IFERROR(__xludf.DUMMYFUNCTION("""COMPUTED_VALUE"""),45688.66666666667)</f>
        <v>45688.66667</v>
      </c>
      <c r="N273" s="1">
        <f>IFERROR(__xludf.DUMMYFUNCTION("""COMPUTED_VALUE"""),4.89569017E8)</f>
        <v>489569017</v>
      </c>
    </row>
    <row r="274">
      <c r="A274" s="2">
        <f>IFERROR(__xludf.DUMMYFUNCTION("""COMPUTED_VALUE"""),45691.66666666667)</f>
        <v>45691.66667</v>
      </c>
      <c r="B274" s="1">
        <f>IFERROR(__xludf.DUMMYFUNCTION("""COMPUTED_VALUE"""),1327.38)</f>
        <v>1327.38</v>
      </c>
      <c r="D274" s="2">
        <f>IFERROR(__xludf.DUMMYFUNCTION("""COMPUTED_VALUE"""),45691.66666666667)</f>
        <v>45691.66667</v>
      </c>
      <c r="E274" s="1">
        <f>IFERROR(__xludf.DUMMYFUNCTION("""COMPUTED_VALUE"""),1327.38)</f>
        <v>1327.38</v>
      </c>
      <c r="G274" s="2">
        <f>IFERROR(__xludf.DUMMYFUNCTION("""COMPUTED_VALUE"""),45691.66666666667)</f>
        <v>45691.66667</v>
      </c>
      <c r="H274" s="1">
        <f>IFERROR(__xludf.DUMMYFUNCTION("""COMPUTED_VALUE"""),1301.46)</f>
        <v>1301.46</v>
      </c>
      <c r="J274" s="2">
        <f>IFERROR(__xludf.DUMMYFUNCTION("""COMPUTED_VALUE"""),45691.66666666667)</f>
        <v>45691.66667</v>
      </c>
      <c r="K274" s="1">
        <f>IFERROR(__xludf.DUMMYFUNCTION("""COMPUTED_VALUE"""),1319.33)</f>
        <v>1319.33</v>
      </c>
      <c r="M274" s="2">
        <f>IFERROR(__xludf.DUMMYFUNCTION("""COMPUTED_VALUE"""),45691.66666666667)</f>
        <v>45691.66667</v>
      </c>
      <c r="N274" s="1">
        <f>IFERROR(__xludf.DUMMYFUNCTION("""COMPUTED_VALUE"""),4.60211978E8)</f>
        <v>460211978</v>
      </c>
    </row>
    <row r="275">
      <c r="A275" s="2">
        <f>IFERROR(__xludf.DUMMYFUNCTION("""COMPUTED_VALUE"""),45692.66666666667)</f>
        <v>45692.66667</v>
      </c>
      <c r="B275" s="1">
        <f>IFERROR(__xludf.DUMMYFUNCTION("""COMPUTED_VALUE"""),1318.26)</f>
        <v>1318.26</v>
      </c>
      <c r="D275" s="2">
        <f>IFERROR(__xludf.DUMMYFUNCTION("""COMPUTED_VALUE"""),45692.66666666667)</f>
        <v>45692.66667</v>
      </c>
      <c r="E275" s="1">
        <f>IFERROR(__xludf.DUMMYFUNCTION("""COMPUTED_VALUE"""),1322.16)</f>
        <v>1322.16</v>
      </c>
      <c r="G275" s="2">
        <f>IFERROR(__xludf.DUMMYFUNCTION("""COMPUTED_VALUE"""),45692.66666666667)</f>
        <v>45692.66667</v>
      </c>
      <c r="H275" s="1">
        <f>IFERROR(__xludf.DUMMYFUNCTION("""COMPUTED_VALUE"""),1314.07)</f>
        <v>1314.07</v>
      </c>
      <c r="J275" s="2">
        <f>IFERROR(__xludf.DUMMYFUNCTION("""COMPUTED_VALUE"""),45692.66666666667)</f>
        <v>45692.66667</v>
      </c>
      <c r="K275" s="1">
        <f>IFERROR(__xludf.DUMMYFUNCTION("""COMPUTED_VALUE"""),1315.76)</f>
        <v>1315.76</v>
      </c>
      <c r="M275" s="2">
        <f>IFERROR(__xludf.DUMMYFUNCTION("""COMPUTED_VALUE"""),45692.66666666667)</f>
        <v>45692.66667</v>
      </c>
      <c r="N275" s="1">
        <f>IFERROR(__xludf.DUMMYFUNCTION("""COMPUTED_VALUE"""),5.21353989E8)</f>
        <v>521353989</v>
      </c>
    </row>
    <row r="276">
      <c r="A276" s="2">
        <f>IFERROR(__xludf.DUMMYFUNCTION("""COMPUTED_VALUE"""),45693.66666666667)</f>
        <v>45693.66667</v>
      </c>
      <c r="B276" s="1">
        <f>IFERROR(__xludf.DUMMYFUNCTION("""COMPUTED_VALUE"""),1318.45)</f>
        <v>1318.45</v>
      </c>
      <c r="D276" s="2">
        <f>IFERROR(__xludf.DUMMYFUNCTION("""COMPUTED_VALUE"""),45693.66666666667)</f>
        <v>45693.66667</v>
      </c>
      <c r="E276" s="1">
        <f>IFERROR(__xludf.DUMMYFUNCTION("""COMPUTED_VALUE"""),1327.34)</f>
        <v>1327.34</v>
      </c>
      <c r="G276" s="2">
        <f>IFERROR(__xludf.DUMMYFUNCTION("""COMPUTED_VALUE"""),45693.66666666667)</f>
        <v>45693.66667</v>
      </c>
      <c r="H276" s="1">
        <f>IFERROR(__xludf.DUMMYFUNCTION("""COMPUTED_VALUE"""),1314.6)</f>
        <v>1314.6</v>
      </c>
      <c r="J276" s="2">
        <f>IFERROR(__xludf.DUMMYFUNCTION("""COMPUTED_VALUE"""),45693.66666666667)</f>
        <v>45693.66667</v>
      </c>
      <c r="K276" s="1">
        <f>IFERROR(__xludf.DUMMYFUNCTION("""COMPUTED_VALUE"""),1325.93)</f>
        <v>1325.93</v>
      </c>
      <c r="M276" s="2">
        <f>IFERROR(__xludf.DUMMYFUNCTION("""COMPUTED_VALUE"""),45693.66666666667)</f>
        <v>45693.66667</v>
      </c>
      <c r="N276" s="1">
        <f>IFERROR(__xludf.DUMMYFUNCTION("""COMPUTED_VALUE"""),4.86027573E8)</f>
        <v>486027573</v>
      </c>
    </row>
    <row r="277">
      <c r="A277" s="2">
        <f>IFERROR(__xludf.DUMMYFUNCTION("""COMPUTED_VALUE"""),45694.66666666667)</f>
        <v>45694.66667</v>
      </c>
      <c r="B277" s="1">
        <f>IFERROR(__xludf.DUMMYFUNCTION("""COMPUTED_VALUE"""),1328.34)</f>
        <v>1328.34</v>
      </c>
      <c r="D277" s="2">
        <f>IFERROR(__xludf.DUMMYFUNCTION("""COMPUTED_VALUE"""),45694.66666666667)</f>
        <v>45694.66667</v>
      </c>
      <c r="E277" s="1">
        <f>IFERROR(__xludf.DUMMYFUNCTION("""COMPUTED_VALUE"""),1331.85)</f>
        <v>1331.85</v>
      </c>
      <c r="G277" s="2">
        <f>IFERROR(__xludf.DUMMYFUNCTION("""COMPUTED_VALUE"""),45694.66666666667)</f>
        <v>45694.66667</v>
      </c>
      <c r="H277" s="1">
        <f>IFERROR(__xludf.DUMMYFUNCTION("""COMPUTED_VALUE"""),1318.96)</f>
        <v>1318.96</v>
      </c>
      <c r="J277" s="2">
        <f>IFERROR(__xludf.DUMMYFUNCTION("""COMPUTED_VALUE"""),45694.66666666667)</f>
        <v>45694.66667</v>
      </c>
      <c r="K277" s="1">
        <f>IFERROR(__xludf.DUMMYFUNCTION("""COMPUTED_VALUE"""),1327.91)</f>
        <v>1327.91</v>
      </c>
      <c r="M277" s="2">
        <f>IFERROR(__xludf.DUMMYFUNCTION("""COMPUTED_VALUE"""),45694.66666666667)</f>
        <v>45694.66667</v>
      </c>
      <c r="N277" s="1">
        <f>IFERROR(__xludf.DUMMYFUNCTION("""COMPUTED_VALUE"""),4.78169986E8)</f>
        <v>478169986</v>
      </c>
    </row>
    <row r="278">
      <c r="A278" s="2">
        <f>IFERROR(__xludf.DUMMYFUNCTION("""COMPUTED_VALUE"""),45695.66666666667)</f>
        <v>45695.66667</v>
      </c>
      <c r="B278" s="1">
        <f>IFERROR(__xludf.DUMMYFUNCTION("""COMPUTED_VALUE"""),1331.37)</f>
        <v>1331.37</v>
      </c>
      <c r="D278" s="2">
        <f>IFERROR(__xludf.DUMMYFUNCTION("""COMPUTED_VALUE"""),45695.66666666667)</f>
        <v>45695.66667</v>
      </c>
      <c r="E278" s="1">
        <f>IFERROR(__xludf.DUMMYFUNCTION("""COMPUTED_VALUE"""),1334.1)</f>
        <v>1334.1</v>
      </c>
      <c r="G278" s="2">
        <f>IFERROR(__xludf.DUMMYFUNCTION("""COMPUTED_VALUE"""),45695.66666666667)</f>
        <v>45695.66667</v>
      </c>
      <c r="H278" s="1">
        <f>IFERROR(__xludf.DUMMYFUNCTION("""COMPUTED_VALUE"""),1317.16)</f>
        <v>1317.16</v>
      </c>
      <c r="J278" s="2">
        <f>IFERROR(__xludf.DUMMYFUNCTION("""COMPUTED_VALUE"""),45695.66666666667)</f>
        <v>45695.66667</v>
      </c>
      <c r="K278" s="1">
        <f>IFERROR(__xludf.DUMMYFUNCTION("""COMPUTED_VALUE"""),1319.75)</f>
        <v>1319.75</v>
      </c>
      <c r="M278" s="2">
        <f>IFERROR(__xludf.DUMMYFUNCTION("""COMPUTED_VALUE"""),45695.66666666667)</f>
        <v>45695.66667</v>
      </c>
      <c r="N278" s="1">
        <f>IFERROR(__xludf.DUMMYFUNCTION("""COMPUTED_VALUE"""),4.61317613E8)</f>
        <v>461317613</v>
      </c>
    </row>
    <row r="279">
      <c r="A279" s="2">
        <f>IFERROR(__xludf.DUMMYFUNCTION("""COMPUTED_VALUE"""),45698.66666666667)</f>
        <v>45698.66667</v>
      </c>
      <c r="B279" s="1">
        <f>IFERROR(__xludf.DUMMYFUNCTION("""COMPUTED_VALUE"""),1322.7)</f>
        <v>1322.7</v>
      </c>
      <c r="D279" s="2">
        <f>IFERROR(__xludf.DUMMYFUNCTION("""COMPUTED_VALUE"""),45698.66666666667)</f>
        <v>45698.66667</v>
      </c>
      <c r="E279" s="1">
        <f>IFERROR(__xludf.DUMMYFUNCTION("""COMPUTED_VALUE"""),1329.61)</f>
        <v>1329.61</v>
      </c>
      <c r="G279" s="2">
        <f>IFERROR(__xludf.DUMMYFUNCTION("""COMPUTED_VALUE"""),45698.66666666667)</f>
        <v>45698.66667</v>
      </c>
      <c r="H279" s="1">
        <f>IFERROR(__xludf.DUMMYFUNCTION("""COMPUTED_VALUE"""),1321.22)</f>
        <v>1321.22</v>
      </c>
      <c r="J279" s="2">
        <f>IFERROR(__xludf.DUMMYFUNCTION("""COMPUTED_VALUE"""),45698.66666666667)</f>
        <v>45698.66667</v>
      </c>
      <c r="K279" s="1">
        <f>IFERROR(__xludf.DUMMYFUNCTION("""COMPUTED_VALUE"""),1328.46)</f>
        <v>1328.46</v>
      </c>
      <c r="M279" s="2">
        <f>IFERROR(__xludf.DUMMYFUNCTION("""COMPUTED_VALUE"""),45698.66666666667)</f>
        <v>45698.66667</v>
      </c>
      <c r="N279" s="1">
        <f>IFERROR(__xludf.DUMMYFUNCTION("""COMPUTED_VALUE"""),3.85778065E8)</f>
        <v>385778065</v>
      </c>
    </row>
    <row r="280">
      <c r="A280" s="2">
        <f>IFERROR(__xludf.DUMMYFUNCTION("""COMPUTED_VALUE"""),45699.66666666667)</f>
        <v>45699.66667</v>
      </c>
      <c r="B280" s="1">
        <f>IFERROR(__xludf.DUMMYFUNCTION("""COMPUTED_VALUE"""),1324.95)</f>
        <v>1324.95</v>
      </c>
      <c r="D280" s="2">
        <f>IFERROR(__xludf.DUMMYFUNCTION("""COMPUTED_VALUE"""),45699.66666666667)</f>
        <v>45699.66667</v>
      </c>
      <c r="E280" s="1">
        <f>IFERROR(__xludf.DUMMYFUNCTION("""COMPUTED_VALUE"""),1326.69)</f>
        <v>1326.69</v>
      </c>
      <c r="G280" s="2">
        <f>IFERROR(__xludf.DUMMYFUNCTION("""COMPUTED_VALUE"""),45699.66666666667)</f>
        <v>45699.66667</v>
      </c>
      <c r="H280" s="1">
        <f>IFERROR(__xludf.DUMMYFUNCTION("""COMPUTED_VALUE"""),1319.41)</f>
        <v>1319.41</v>
      </c>
      <c r="J280" s="2">
        <f>IFERROR(__xludf.DUMMYFUNCTION("""COMPUTED_VALUE"""),45699.66666666667)</f>
        <v>45699.66667</v>
      </c>
      <c r="K280" s="1">
        <f>IFERROR(__xludf.DUMMYFUNCTION("""COMPUTED_VALUE"""),1325.73)</f>
        <v>1325.73</v>
      </c>
      <c r="M280" s="2">
        <f>IFERROR(__xludf.DUMMYFUNCTION("""COMPUTED_VALUE"""),45699.66666666667)</f>
        <v>45699.66667</v>
      </c>
      <c r="N280" s="1">
        <f>IFERROR(__xludf.DUMMYFUNCTION("""COMPUTED_VALUE"""),3.6958598E8)</f>
        <v>369585980</v>
      </c>
    </row>
    <row r="281">
      <c r="A281" s="2">
        <f>IFERROR(__xludf.DUMMYFUNCTION("""COMPUTED_VALUE"""),45700.66666666667)</f>
        <v>45700.66667</v>
      </c>
      <c r="B281" s="1">
        <f>IFERROR(__xludf.DUMMYFUNCTION("""COMPUTED_VALUE"""),1313.13)</f>
        <v>1313.13</v>
      </c>
      <c r="D281" s="2">
        <f>IFERROR(__xludf.DUMMYFUNCTION("""COMPUTED_VALUE"""),45700.66666666667)</f>
        <v>45700.66667</v>
      </c>
      <c r="E281" s="1">
        <f>IFERROR(__xludf.DUMMYFUNCTION("""COMPUTED_VALUE"""),1319.02)</f>
        <v>1319.02</v>
      </c>
      <c r="G281" s="2">
        <f>IFERROR(__xludf.DUMMYFUNCTION("""COMPUTED_VALUE"""),45700.66666666667)</f>
        <v>45700.66667</v>
      </c>
      <c r="H281" s="1">
        <f>IFERROR(__xludf.DUMMYFUNCTION("""COMPUTED_VALUE"""),1304.77)</f>
        <v>1304.77</v>
      </c>
      <c r="J281" s="2">
        <f>IFERROR(__xludf.DUMMYFUNCTION("""COMPUTED_VALUE"""),45700.66666666667)</f>
        <v>45700.66667</v>
      </c>
      <c r="K281" s="1">
        <f>IFERROR(__xludf.DUMMYFUNCTION("""COMPUTED_VALUE"""),1313.95)</f>
        <v>1313.95</v>
      </c>
      <c r="M281" s="2">
        <f>IFERROR(__xludf.DUMMYFUNCTION("""COMPUTED_VALUE"""),45700.66666666667)</f>
        <v>45700.66667</v>
      </c>
      <c r="N281" s="1">
        <f>IFERROR(__xludf.DUMMYFUNCTION("""COMPUTED_VALUE"""),4.13530824E8)</f>
        <v>413530824</v>
      </c>
    </row>
    <row r="282">
      <c r="A282" s="2">
        <f>IFERROR(__xludf.DUMMYFUNCTION("""COMPUTED_VALUE"""),45701.66666666667)</f>
        <v>45701.66667</v>
      </c>
      <c r="B282" s="1">
        <f>IFERROR(__xludf.DUMMYFUNCTION("""COMPUTED_VALUE"""),1315.42)</f>
        <v>1315.42</v>
      </c>
      <c r="D282" s="2">
        <f>IFERROR(__xludf.DUMMYFUNCTION("""COMPUTED_VALUE"""),45701.66666666667)</f>
        <v>45701.66667</v>
      </c>
      <c r="E282" s="1">
        <f>IFERROR(__xludf.DUMMYFUNCTION("""COMPUTED_VALUE"""),1318.67)</f>
        <v>1318.67</v>
      </c>
      <c r="G282" s="2">
        <f>IFERROR(__xludf.DUMMYFUNCTION("""COMPUTED_VALUE"""),45701.66666666667)</f>
        <v>45701.66667</v>
      </c>
      <c r="H282" s="1">
        <f>IFERROR(__xludf.DUMMYFUNCTION("""COMPUTED_VALUE"""),1310.98)</f>
        <v>1310.98</v>
      </c>
      <c r="J282" s="2">
        <f>IFERROR(__xludf.DUMMYFUNCTION("""COMPUTED_VALUE"""),45701.66666666667)</f>
        <v>45701.66667</v>
      </c>
      <c r="K282" s="1">
        <f>IFERROR(__xludf.DUMMYFUNCTION("""COMPUTED_VALUE"""),1317.0)</f>
        <v>1317</v>
      </c>
      <c r="M282" s="2">
        <f>IFERROR(__xludf.DUMMYFUNCTION("""COMPUTED_VALUE"""),45701.66666666667)</f>
        <v>45701.66667</v>
      </c>
      <c r="N282" s="1">
        <f>IFERROR(__xludf.DUMMYFUNCTION("""COMPUTED_VALUE"""),4.22245907E8)</f>
        <v>422245907</v>
      </c>
    </row>
    <row r="283">
      <c r="A283" s="2">
        <f>IFERROR(__xludf.DUMMYFUNCTION("""COMPUTED_VALUE"""),45702.66666666667)</f>
        <v>45702.66667</v>
      </c>
      <c r="B283" s="1">
        <f>IFERROR(__xludf.DUMMYFUNCTION("""COMPUTED_VALUE"""),1319.4)</f>
        <v>1319.4</v>
      </c>
      <c r="D283" s="2">
        <f>IFERROR(__xludf.DUMMYFUNCTION("""COMPUTED_VALUE"""),45702.66666666667)</f>
        <v>45702.66667</v>
      </c>
      <c r="E283" s="1">
        <f>IFERROR(__xludf.DUMMYFUNCTION("""COMPUTED_VALUE"""),1320.54)</f>
        <v>1320.54</v>
      </c>
      <c r="G283" s="2">
        <f>IFERROR(__xludf.DUMMYFUNCTION("""COMPUTED_VALUE"""),45702.66666666667)</f>
        <v>45702.66667</v>
      </c>
      <c r="H283" s="1">
        <f>IFERROR(__xludf.DUMMYFUNCTION("""COMPUTED_VALUE"""),1313.45)</f>
        <v>1313.45</v>
      </c>
      <c r="J283" s="2">
        <f>IFERROR(__xludf.DUMMYFUNCTION("""COMPUTED_VALUE"""),45702.66666666667)</f>
        <v>45702.66667</v>
      </c>
      <c r="K283" s="1">
        <f>IFERROR(__xludf.DUMMYFUNCTION("""COMPUTED_VALUE"""),1315.17)</f>
        <v>1315.17</v>
      </c>
      <c r="M283" s="2">
        <f>IFERROR(__xludf.DUMMYFUNCTION("""COMPUTED_VALUE"""),45702.66666666667)</f>
        <v>45702.66667</v>
      </c>
      <c r="N283" s="1">
        <f>IFERROR(__xludf.DUMMYFUNCTION("""COMPUTED_VALUE"""),3.80446948E8)</f>
        <v>380446948</v>
      </c>
    </row>
    <row r="284">
      <c r="A284" s="2">
        <f>IFERROR(__xludf.DUMMYFUNCTION("""COMPUTED_VALUE"""),45706.66666666667)</f>
        <v>45706.66667</v>
      </c>
      <c r="B284" s="1">
        <f>IFERROR(__xludf.DUMMYFUNCTION("""COMPUTED_VALUE"""),1317.57)</f>
        <v>1317.57</v>
      </c>
      <c r="D284" s="2">
        <f>IFERROR(__xludf.DUMMYFUNCTION("""COMPUTED_VALUE"""),45706.66666666667)</f>
        <v>45706.66667</v>
      </c>
      <c r="E284" s="1">
        <f>IFERROR(__xludf.DUMMYFUNCTION("""COMPUTED_VALUE"""),1326.78)</f>
        <v>1326.78</v>
      </c>
      <c r="G284" s="2">
        <f>IFERROR(__xludf.DUMMYFUNCTION("""COMPUTED_VALUE"""),45706.66666666667)</f>
        <v>45706.66667</v>
      </c>
      <c r="H284" s="1">
        <f>IFERROR(__xludf.DUMMYFUNCTION("""COMPUTED_VALUE"""),1317.57)</f>
        <v>1317.57</v>
      </c>
      <c r="J284" s="2">
        <f>IFERROR(__xludf.DUMMYFUNCTION("""COMPUTED_VALUE"""),45706.66666666667)</f>
        <v>45706.66667</v>
      </c>
      <c r="K284" s="1">
        <f>IFERROR(__xludf.DUMMYFUNCTION("""COMPUTED_VALUE"""),1326.18)</f>
        <v>1326.18</v>
      </c>
      <c r="M284" s="2">
        <f>IFERROR(__xludf.DUMMYFUNCTION("""COMPUTED_VALUE"""),45706.66666666667)</f>
        <v>45706.66667</v>
      </c>
      <c r="N284" s="1">
        <f>IFERROR(__xludf.DUMMYFUNCTION("""COMPUTED_VALUE"""),4.52727718E8)</f>
        <v>452727718</v>
      </c>
    </row>
    <row r="285">
      <c r="A285" s="2">
        <f>IFERROR(__xludf.DUMMYFUNCTION("""COMPUTED_VALUE"""),45707.66666666667)</f>
        <v>45707.66667</v>
      </c>
      <c r="B285" s="1">
        <f>IFERROR(__xludf.DUMMYFUNCTION("""COMPUTED_VALUE"""),1322.38)</f>
        <v>1322.38</v>
      </c>
      <c r="D285" s="2">
        <f>IFERROR(__xludf.DUMMYFUNCTION("""COMPUTED_VALUE"""),45707.66666666667)</f>
        <v>45707.66667</v>
      </c>
      <c r="E285" s="1">
        <f>IFERROR(__xludf.DUMMYFUNCTION("""COMPUTED_VALUE"""),1326.59)</f>
        <v>1326.59</v>
      </c>
      <c r="G285" s="2">
        <f>IFERROR(__xludf.DUMMYFUNCTION("""COMPUTED_VALUE"""),45707.66666666667)</f>
        <v>45707.66667</v>
      </c>
      <c r="H285" s="1">
        <f>IFERROR(__xludf.DUMMYFUNCTION("""COMPUTED_VALUE"""),1318.68)</f>
        <v>1318.68</v>
      </c>
      <c r="J285" s="2">
        <f>IFERROR(__xludf.DUMMYFUNCTION("""COMPUTED_VALUE"""),45707.66666666667)</f>
        <v>45707.66667</v>
      </c>
      <c r="K285" s="1">
        <f>IFERROR(__xludf.DUMMYFUNCTION("""COMPUTED_VALUE"""),1323.86)</f>
        <v>1323.86</v>
      </c>
      <c r="M285" s="2">
        <f>IFERROR(__xludf.DUMMYFUNCTION("""COMPUTED_VALUE"""),45707.66666666667)</f>
        <v>45707.66667</v>
      </c>
      <c r="N285" s="1">
        <f>IFERROR(__xludf.DUMMYFUNCTION("""COMPUTED_VALUE"""),4.32112E8)</f>
        <v>432112000</v>
      </c>
    </row>
    <row r="286">
      <c r="A286" s="2">
        <f>IFERROR(__xludf.DUMMYFUNCTION("""COMPUTED_VALUE"""),45708.66666666667)</f>
        <v>45708.66667</v>
      </c>
      <c r="B286" s="1">
        <f>IFERROR(__xludf.DUMMYFUNCTION("""COMPUTED_VALUE"""),1322.56)</f>
        <v>1322.56</v>
      </c>
      <c r="D286" s="2">
        <f>IFERROR(__xludf.DUMMYFUNCTION("""COMPUTED_VALUE"""),45708.66666666667)</f>
        <v>45708.66667</v>
      </c>
      <c r="E286" s="1">
        <f>IFERROR(__xludf.DUMMYFUNCTION("""COMPUTED_VALUE"""),1322.56)</f>
        <v>1322.56</v>
      </c>
      <c r="G286" s="2">
        <f>IFERROR(__xludf.DUMMYFUNCTION("""COMPUTED_VALUE"""),45708.66666666667)</f>
        <v>45708.66667</v>
      </c>
      <c r="H286" s="1">
        <f>IFERROR(__xludf.DUMMYFUNCTION("""COMPUTED_VALUE"""),1304.31)</f>
        <v>1304.31</v>
      </c>
      <c r="J286" s="2">
        <f>IFERROR(__xludf.DUMMYFUNCTION("""COMPUTED_VALUE"""),45708.66666666667)</f>
        <v>45708.66667</v>
      </c>
      <c r="K286" s="1">
        <f>IFERROR(__xludf.DUMMYFUNCTION("""COMPUTED_VALUE"""),1312.75)</f>
        <v>1312.75</v>
      </c>
      <c r="M286" s="2">
        <f>IFERROR(__xludf.DUMMYFUNCTION("""COMPUTED_VALUE"""),45708.66666666667)</f>
        <v>45708.66667</v>
      </c>
      <c r="N286" s="1">
        <f>IFERROR(__xludf.DUMMYFUNCTION("""COMPUTED_VALUE"""),4.31122583E8)</f>
        <v>431122583</v>
      </c>
    </row>
    <row r="287">
      <c r="A287" s="2">
        <f>IFERROR(__xludf.DUMMYFUNCTION("""COMPUTED_VALUE"""),45709.66666666667)</f>
        <v>45709.66667</v>
      </c>
      <c r="B287" s="1">
        <f>IFERROR(__xludf.DUMMYFUNCTION("""COMPUTED_VALUE"""),1313.31)</f>
        <v>1313.31</v>
      </c>
      <c r="D287" s="2">
        <f>IFERROR(__xludf.DUMMYFUNCTION("""COMPUTED_VALUE"""),45709.66666666667)</f>
        <v>45709.66667</v>
      </c>
      <c r="E287" s="1">
        <f>IFERROR(__xludf.DUMMYFUNCTION("""COMPUTED_VALUE"""),1313.31)</f>
        <v>1313.31</v>
      </c>
      <c r="G287" s="2">
        <f>IFERROR(__xludf.DUMMYFUNCTION("""COMPUTED_VALUE"""),45709.66666666667)</f>
        <v>45709.66667</v>
      </c>
      <c r="H287" s="1">
        <f>IFERROR(__xludf.DUMMYFUNCTION("""COMPUTED_VALUE"""),1275.72)</f>
        <v>1275.72</v>
      </c>
      <c r="J287" s="2">
        <f>IFERROR(__xludf.DUMMYFUNCTION("""COMPUTED_VALUE"""),45709.66666666667)</f>
        <v>45709.66667</v>
      </c>
      <c r="K287" s="1">
        <f>IFERROR(__xludf.DUMMYFUNCTION("""COMPUTED_VALUE"""),1280.0)</f>
        <v>1280</v>
      </c>
      <c r="M287" s="2">
        <f>IFERROR(__xludf.DUMMYFUNCTION("""COMPUTED_VALUE"""),45709.66666666667)</f>
        <v>45709.66667</v>
      </c>
      <c r="N287" s="1">
        <f>IFERROR(__xludf.DUMMYFUNCTION("""COMPUTED_VALUE"""),5.40543405E8)</f>
        <v>540543405</v>
      </c>
    </row>
    <row r="288">
      <c r="A288" s="2">
        <f>IFERROR(__xludf.DUMMYFUNCTION("""COMPUTED_VALUE"""),45712.66666666667)</f>
        <v>45712.66667</v>
      </c>
      <c r="B288" s="1">
        <f>IFERROR(__xludf.DUMMYFUNCTION("""COMPUTED_VALUE"""),1280.87)</f>
        <v>1280.87</v>
      </c>
      <c r="D288" s="2">
        <f>IFERROR(__xludf.DUMMYFUNCTION("""COMPUTED_VALUE"""),45712.66666666667)</f>
        <v>45712.66667</v>
      </c>
      <c r="E288" s="1">
        <f>IFERROR(__xludf.DUMMYFUNCTION("""COMPUTED_VALUE"""),1285.73)</f>
        <v>1285.73</v>
      </c>
      <c r="G288" s="2">
        <f>IFERROR(__xludf.DUMMYFUNCTION("""COMPUTED_VALUE"""),45712.66666666667)</f>
        <v>45712.66667</v>
      </c>
      <c r="H288" s="1">
        <f>IFERROR(__xludf.DUMMYFUNCTION("""COMPUTED_VALUE"""),1271.14)</f>
        <v>1271.14</v>
      </c>
      <c r="J288" s="2">
        <f>IFERROR(__xludf.DUMMYFUNCTION("""COMPUTED_VALUE"""),45712.66666666667)</f>
        <v>45712.66667</v>
      </c>
      <c r="K288" s="1">
        <f>IFERROR(__xludf.DUMMYFUNCTION("""COMPUTED_VALUE"""),1274.22)</f>
        <v>1274.22</v>
      </c>
      <c r="M288" s="2">
        <f>IFERROR(__xludf.DUMMYFUNCTION("""COMPUTED_VALUE"""),45712.66666666667)</f>
        <v>45712.66667</v>
      </c>
      <c r="N288" s="1">
        <f>IFERROR(__xludf.DUMMYFUNCTION("""COMPUTED_VALUE"""),4.93049556E8)</f>
        <v>493049556</v>
      </c>
    </row>
    <row r="289">
      <c r="A289" s="2">
        <f>IFERROR(__xludf.DUMMYFUNCTION("""COMPUTED_VALUE"""),45713.66666666667)</f>
        <v>45713.66667</v>
      </c>
      <c r="B289" s="1">
        <f>IFERROR(__xludf.DUMMYFUNCTION("""COMPUTED_VALUE"""),1275.22)</f>
        <v>1275.22</v>
      </c>
      <c r="D289" s="2">
        <f>IFERROR(__xludf.DUMMYFUNCTION("""COMPUTED_VALUE"""),45713.66666666667)</f>
        <v>45713.66667</v>
      </c>
      <c r="E289" s="1">
        <f>IFERROR(__xludf.DUMMYFUNCTION("""COMPUTED_VALUE"""),1284.42)</f>
        <v>1284.42</v>
      </c>
      <c r="G289" s="2">
        <f>IFERROR(__xludf.DUMMYFUNCTION("""COMPUTED_VALUE"""),45713.66666666667)</f>
        <v>45713.66667</v>
      </c>
      <c r="H289" s="1">
        <f>IFERROR(__xludf.DUMMYFUNCTION("""COMPUTED_VALUE"""),1265.95)</f>
        <v>1265.95</v>
      </c>
      <c r="J289" s="2">
        <f>IFERROR(__xludf.DUMMYFUNCTION("""COMPUTED_VALUE"""),45713.66666666667)</f>
        <v>45713.66667</v>
      </c>
      <c r="K289" s="1">
        <f>IFERROR(__xludf.DUMMYFUNCTION("""COMPUTED_VALUE"""),1279.28)</f>
        <v>1279.28</v>
      </c>
      <c r="M289" s="2">
        <f>IFERROR(__xludf.DUMMYFUNCTION("""COMPUTED_VALUE"""),45713.66666666667)</f>
        <v>45713.66667</v>
      </c>
      <c r="N289" s="1">
        <f>IFERROR(__xludf.DUMMYFUNCTION("""COMPUTED_VALUE"""),5.18518354E8)</f>
        <v>518518354</v>
      </c>
    </row>
    <row r="290">
      <c r="A290" s="2">
        <f>IFERROR(__xludf.DUMMYFUNCTION("""COMPUTED_VALUE"""),45714.66666666667)</f>
        <v>45714.66667</v>
      </c>
      <c r="B290" s="1">
        <f>IFERROR(__xludf.DUMMYFUNCTION("""COMPUTED_VALUE"""),1283.09)</f>
        <v>1283.09</v>
      </c>
      <c r="D290" s="2">
        <f>IFERROR(__xludf.DUMMYFUNCTION("""COMPUTED_VALUE"""),45714.66666666667)</f>
        <v>45714.66667</v>
      </c>
      <c r="E290" s="1">
        <f>IFERROR(__xludf.DUMMYFUNCTION("""COMPUTED_VALUE"""),1293.12)</f>
        <v>1293.12</v>
      </c>
      <c r="G290" s="2">
        <f>IFERROR(__xludf.DUMMYFUNCTION("""COMPUTED_VALUE"""),45714.66666666667)</f>
        <v>45714.66667</v>
      </c>
      <c r="H290" s="1">
        <f>IFERROR(__xludf.DUMMYFUNCTION("""COMPUTED_VALUE"""),1278.86)</f>
        <v>1278.86</v>
      </c>
      <c r="J290" s="2">
        <f>IFERROR(__xludf.DUMMYFUNCTION("""COMPUTED_VALUE"""),45714.66666666667)</f>
        <v>45714.66667</v>
      </c>
      <c r="K290" s="1">
        <f>IFERROR(__xludf.DUMMYFUNCTION("""COMPUTED_VALUE"""),1280.38)</f>
        <v>1280.38</v>
      </c>
      <c r="M290" s="2">
        <f>IFERROR(__xludf.DUMMYFUNCTION("""COMPUTED_VALUE"""),45714.66666666667)</f>
        <v>45714.66667</v>
      </c>
      <c r="N290" s="1">
        <f>IFERROR(__xludf.DUMMYFUNCTION("""COMPUTED_VALUE"""),4.46888086E8)</f>
        <v>446888086</v>
      </c>
    </row>
    <row r="291">
      <c r="A291" s="2">
        <f>IFERROR(__xludf.DUMMYFUNCTION("""COMPUTED_VALUE"""),45715.66666666667)</f>
        <v>45715.66667</v>
      </c>
      <c r="B291" s="1">
        <f>IFERROR(__xludf.DUMMYFUNCTION("""COMPUTED_VALUE"""),1284.2)</f>
        <v>1284.2</v>
      </c>
      <c r="D291" s="2">
        <f>IFERROR(__xludf.DUMMYFUNCTION("""COMPUTED_VALUE"""),45715.66666666667)</f>
        <v>45715.66667</v>
      </c>
      <c r="E291" s="1">
        <f>IFERROR(__xludf.DUMMYFUNCTION("""COMPUTED_VALUE"""),1293.5)</f>
        <v>1293.5</v>
      </c>
      <c r="G291" s="2">
        <f>IFERROR(__xludf.DUMMYFUNCTION("""COMPUTED_VALUE"""),45715.66666666667)</f>
        <v>45715.66667</v>
      </c>
      <c r="H291" s="1">
        <f>IFERROR(__xludf.DUMMYFUNCTION("""COMPUTED_VALUE"""),1273.33)</f>
        <v>1273.33</v>
      </c>
      <c r="J291" s="2">
        <f>IFERROR(__xludf.DUMMYFUNCTION("""COMPUTED_VALUE"""),45715.66666666667)</f>
        <v>45715.66667</v>
      </c>
      <c r="K291" s="1">
        <f>IFERROR(__xludf.DUMMYFUNCTION("""COMPUTED_VALUE"""),1273.71)</f>
        <v>1273.71</v>
      </c>
      <c r="M291" s="2">
        <f>IFERROR(__xludf.DUMMYFUNCTION("""COMPUTED_VALUE"""),45715.66666666667)</f>
        <v>45715.66667</v>
      </c>
      <c r="N291" s="1">
        <f>IFERROR(__xludf.DUMMYFUNCTION("""COMPUTED_VALUE"""),4.09525932E8)</f>
        <v>409525932</v>
      </c>
    </row>
    <row r="292">
      <c r="A292" s="2">
        <f>IFERROR(__xludf.DUMMYFUNCTION("""COMPUTED_VALUE"""),45716.66666666667)</f>
        <v>45716.66667</v>
      </c>
      <c r="B292" s="1">
        <f>IFERROR(__xludf.DUMMYFUNCTION("""COMPUTED_VALUE"""),1275.18)</f>
        <v>1275.18</v>
      </c>
      <c r="D292" s="2">
        <f>IFERROR(__xludf.DUMMYFUNCTION("""COMPUTED_VALUE"""),45716.66666666667)</f>
        <v>45716.66667</v>
      </c>
      <c r="E292" s="1">
        <f>IFERROR(__xludf.DUMMYFUNCTION("""COMPUTED_VALUE"""),1289.09)</f>
        <v>1289.09</v>
      </c>
      <c r="G292" s="2">
        <f>IFERROR(__xludf.DUMMYFUNCTION("""COMPUTED_VALUE"""),45716.66666666667)</f>
        <v>45716.66667</v>
      </c>
      <c r="H292" s="1">
        <f>IFERROR(__xludf.DUMMYFUNCTION("""COMPUTED_VALUE"""),1268.53)</f>
        <v>1268.53</v>
      </c>
      <c r="J292" s="2">
        <f>IFERROR(__xludf.DUMMYFUNCTION("""COMPUTED_VALUE"""),45716.66666666667)</f>
        <v>45716.66667</v>
      </c>
      <c r="K292" s="1">
        <f>IFERROR(__xludf.DUMMYFUNCTION("""COMPUTED_VALUE"""),1288.63)</f>
        <v>1288.63</v>
      </c>
      <c r="M292" s="2">
        <f>IFERROR(__xludf.DUMMYFUNCTION("""COMPUTED_VALUE"""),45716.66666666667)</f>
        <v>45716.66667</v>
      </c>
      <c r="N292" s="1">
        <f>IFERROR(__xludf.DUMMYFUNCTION("""COMPUTED_VALUE"""),5.91366441E8)</f>
        <v>591366441</v>
      </c>
    </row>
    <row r="293">
      <c r="A293" s="2">
        <f>IFERROR(__xludf.DUMMYFUNCTION("""COMPUTED_VALUE"""),45719.66666666667)</f>
        <v>45719.66667</v>
      </c>
      <c r="B293" s="1">
        <f>IFERROR(__xludf.DUMMYFUNCTION("""COMPUTED_VALUE"""),1291.62)</f>
        <v>1291.62</v>
      </c>
      <c r="D293" s="2">
        <f>IFERROR(__xludf.DUMMYFUNCTION("""COMPUTED_VALUE"""),45719.66666666667)</f>
        <v>45719.66667</v>
      </c>
      <c r="E293" s="1">
        <f>IFERROR(__xludf.DUMMYFUNCTION("""COMPUTED_VALUE"""),1297.96)</f>
        <v>1297.96</v>
      </c>
      <c r="G293" s="2">
        <f>IFERROR(__xludf.DUMMYFUNCTION("""COMPUTED_VALUE"""),45719.66666666667)</f>
        <v>45719.66667</v>
      </c>
      <c r="H293" s="1">
        <f>IFERROR(__xludf.DUMMYFUNCTION("""COMPUTED_VALUE"""),1259.3)</f>
        <v>1259.3</v>
      </c>
      <c r="J293" s="2">
        <f>IFERROR(__xludf.DUMMYFUNCTION("""COMPUTED_VALUE"""),45719.66666666667)</f>
        <v>45719.66667</v>
      </c>
      <c r="K293" s="1">
        <f>IFERROR(__xludf.DUMMYFUNCTION("""COMPUTED_VALUE"""),1265.7)</f>
        <v>1265.7</v>
      </c>
      <c r="M293" s="2">
        <f>IFERROR(__xludf.DUMMYFUNCTION("""COMPUTED_VALUE"""),45719.66666666667)</f>
        <v>45719.66667</v>
      </c>
      <c r="N293" s="1">
        <f>IFERROR(__xludf.DUMMYFUNCTION("""COMPUTED_VALUE"""),4.81888226E8)</f>
        <v>481888226</v>
      </c>
    </row>
    <row r="294">
      <c r="A294" s="2">
        <f>IFERROR(__xludf.DUMMYFUNCTION("""COMPUTED_VALUE"""),45720.66666666667)</f>
        <v>45720.66667</v>
      </c>
      <c r="B294" s="1">
        <f>IFERROR(__xludf.DUMMYFUNCTION("""COMPUTED_VALUE"""),1257.33)</f>
        <v>1257.33</v>
      </c>
      <c r="D294" s="2">
        <f>IFERROR(__xludf.DUMMYFUNCTION("""COMPUTED_VALUE"""),45720.66666666667)</f>
        <v>45720.66667</v>
      </c>
      <c r="E294" s="1">
        <f>IFERROR(__xludf.DUMMYFUNCTION("""COMPUTED_VALUE"""),1260.64)</f>
        <v>1260.64</v>
      </c>
      <c r="G294" s="2">
        <f>IFERROR(__xludf.DUMMYFUNCTION("""COMPUTED_VALUE"""),45720.66666666667)</f>
        <v>45720.66667</v>
      </c>
      <c r="H294" s="1">
        <f>IFERROR(__xludf.DUMMYFUNCTION("""COMPUTED_VALUE"""),1229.67)</f>
        <v>1229.67</v>
      </c>
      <c r="J294" s="2">
        <f>IFERROR(__xludf.DUMMYFUNCTION("""COMPUTED_VALUE"""),45720.66666666667)</f>
        <v>45720.66667</v>
      </c>
      <c r="K294" s="1">
        <f>IFERROR(__xludf.DUMMYFUNCTION("""COMPUTED_VALUE"""),1239.49)</f>
        <v>1239.49</v>
      </c>
      <c r="M294" s="2">
        <f>IFERROR(__xludf.DUMMYFUNCTION("""COMPUTED_VALUE"""),45720.66666666667)</f>
        <v>45720.66667</v>
      </c>
      <c r="N294" s="1">
        <f>IFERROR(__xludf.DUMMYFUNCTION("""COMPUTED_VALUE"""),6.29440047E8)</f>
        <v>629440047</v>
      </c>
    </row>
    <row r="295">
      <c r="A295" s="2">
        <f>IFERROR(__xludf.DUMMYFUNCTION("""COMPUTED_VALUE"""),45721.66666666667)</f>
        <v>45721.66667</v>
      </c>
      <c r="B295" s="1">
        <f>IFERROR(__xludf.DUMMYFUNCTION("""COMPUTED_VALUE"""),1241.83)</f>
        <v>1241.83</v>
      </c>
      <c r="D295" s="2">
        <f>IFERROR(__xludf.DUMMYFUNCTION("""COMPUTED_VALUE"""),45721.66666666667)</f>
        <v>45721.66667</v>
      </c>
      <c r="E295" s="1">
        <f>IFERROR(__xludf.DUMMYFUNCTION("""COMPUTED_VALUE"""),1263.77)</f>
        <v>1263.77</v>
      </c>
      <c r="G295" s="2">
        <f>IFERROR(__xludf.DUMMYFUNCTION("""COMPUTED_VALUE"""),45721.66666666667)</f>
        <v>45721.66667</v>
      </c>
      <c r="H295" s="1">
        <f>IFERROR(__xludf.DUMMYFUNCTION("""COMPUTED_VALUE"""),1241.83)</f>
        <v>1241.83</v>
      </c>
      <c r="J295" s="2">
        <f>IFERROR(__xludf.DUMMYFUNCTION("""COMPUTED_VALUE"""),45721.66666666667)</f>
        <v>45721.66667</v>
      </c>
      <c r="K295" s="1">
        <f>IFERROR(__xludf.DUMMYFUNCTION("""COMPUTED_VALUE"""),1259.77)</f>
        <v>1259.77</v>
      </c>
      <c r="M295" s="2">
        <f>IFERROR(__xludf.DUMMYFUNCTION("""COMPUTED_VALUE"""),45721.66666666667)</f>
        <v>45721.66667</v>
      </c>
      <c r="N295" s="1">
        <f>IFERROR(__xludf.DUMMYFUNCTION("""COMPUTED_VALUE"""),4.89603612E8)</f>
        <v>489603612</v>
      </c>
    </row>
    <row r="296">
      <c r="A296" s="2">
        <f>IFERROR(__xludf.DUMMYFUNCTION("""COMPUTED_VALUE"""),45722.66666666667)</f>
        <v>45722.66667</v>
      </c>
      <c r="B296" s="1">
        <f>IFERROR(__xludf.DUMMYFUNCTION("""COMPUTED_VALUE"""),1251.22)</f>
        <v>1251.22</v>
      </c>
      <c r="D296" s="2">
        <f>IFERROR(__xludf.DUMMYFUNCTION("""COMPUTED_VALUE"""),45722.66666666667)</f>
        <v>45722.66667</v>
      </c>
      <c r="E296" s="1">
        <f>IFERROR(__xludf.DUMMYFUNCTION("""COMPUTED_VALUE"""),1254.99)</f>
        <v>1254.99</v>
      </c>
      <c r="G296" s="2">
        <f>IFERROR(__xludf.DUMMYFUNCTION("""COMPUTED_VALUE"""),45722.66666666667)</f>
        <v>45722.66667</v>
      </c>
      <c r="H296" s="1">
        <f>IFERROR(__xludf.DUMMYFUNCTION("""COMPUTED_VALUE"""),1237.18)</f>
        <v>1237.18</v>
      </c>
      <c r="J296" s="2">
        <f>IFERROR(__xludf.DUMMYFUNCTION("""COMPUTED_VALUE"""),45722.66666666667)</f>
        <v>45722.66667</v>
      </c>
      <c r="K296" s="1">
        <f>IFERROR(__xludf.DUMMYFUNCTION("""COMPUTED_VALUE"""),1244.56)</f>
        <v>1244.56</v>
      </c>
      <c r="M296" s="2">
        <f>IFERROR(__xludf.DUMMYFUNCTION("""COMPUTED_VALUE"""),45722.66666666667)</f>
        <v>45722.66667</v>
      </c>
      <c r="N296" s="1">
        <f>IFERROR(__xludf.DUMMYFUNCTION("""COMPUTED_VALUE"""),5.04592064E8)</f>
        <v>504592064</v>
      </c>
    </row>
    <row r="297">
      <c r="A297" s="2">
        <f>IFERROR(__xludf.DUMMYFUNCTION("""COMPUTED_VALUE"""),45723.66666666667)</f>
        <v>45723.66667</v>
      </c>
      <c r="B297" s="1">
        <f>IFERROR(__xludf.DUMMYFUNCTION("""COMPUTED_VALUE"""),1240.4)</f>
        <v>1240.4</v>
      </c>
      <c r="D297" s="2">
        <f>IFERROR(__xludf.DUMMYFUNCTION("""COMPUTED_VALUE"""),45723.66666666667)</f>
        <v>45723.66667</v>
      </c>
      <c r="E297" s="1">
        <f>IFERROR(__xludf.DUMMYFUNCTION("""COMPUTED_VALUE"""),1260.85)</f>
        <v>1260.85</v>
      </c>
      <c r="G297" s="2">
        <f>IFERROR(__xludf.DUMMYFUNCTION("""COMPUTED_VALUE"""),45723.66666666667)</f>
        <v>45723.66667</v>
      </c>
      <c r="H297" s="1">
        <f>IFERROR(__xludf.DUMMYFUNCTION("""COMPUTED_VALUE"""),1231.03)</f>
        <v>1231.03</v>
      </c>
      <c r="J297" s="2">
        <f>IFERROR(__xludf.DUMMYFUNCTION("""COMPUTED_VALUE"""),45723.66666666667)</f>
        <v>45723.66667</v>
      </c>
      <c r="K297" s="1">
        <f>IFERROR(__xludf.DUMMYFUNCTION("""COMPUTED_VALUE"""),1258.11)</f>
        <v>1258.11</v>
      </c>
      <c r="M297" s="2">
        <f>IFERROR(__xludf.DUMMYFUNCTION("""COMPUTED_VALUE"""),45723.66666666667)</f>
        <v>45723.66667</v>
      </c>
      <c r="N297" s="1">
        <f>IFERROR(__xludf.DUMMYFUNCTION("""COMPUTED_VALUE"""),5.6918591E8)</f>
        <v>569185910</v>
      </c>
    </row>
    <row r="298">
      <c r="A298" s="2">
        <f>IFERROR(__xludf.DUMMYFUNCTION("""COMPUTED_VALUE"""),45726.66666666667)</f>
        <v>45726.66667</v>
      </c>
      <c r="B298" s="1">
        <f>IFERROR(__xludf.DUMMYFUNCTION("""COMPUTED_VALUE"""),1248.27)</f>
        <v>1248.27</v>
      </c>
      <c r="D298" s="2">
        <f>IFERROR(__xludf.DUMMYFUNCTION("""COMPUTED_VALUE"""),45726.66666666667)</f>
        <v>45726.66667</v>
      </c>
      <c r="E298" s="1">
        <f>IFERROR(__xludf.DUMMYFUNCTION("""COMPUTED_VALUE"""),1252.79)</f>
        <v>1252.79</v>
      </c>
      <c r="G298" s="2">
        <f>IFERROR(__xludf.DUMMYFUNCTION("""COMPUTED_VALUE"""),45726.66666666667)</f>
        <v>45726.66667</v>
      </c>
      <c r="H298" s="1">
        <f>IFERROR(__xludf.DUMMYFUNCTION("""COMPUTED_VALUE"""),1226.34)</f>
        <v>1226.34</v>
      </c>
      <c r="J298" s="2">
        <f>IFERROR(__xludf.DUMMYFUNCTION("""COMPUTED_VALUE"""),45726.66666666667)</f>
        <v>45726.66667</v>
      </c>
      <c r="K298" s="1">
        <f>IFERROR(__xludf.DUMMYFUNCTION("""COMPUTED_VALUE"""),1236.1)</f>
        <v>1236.1</v>
      </c>
      <c r="M298" s="2">
        <f>IFERROR(__xludf.DUMMYFUNCTION("""COMPUTED_VALUE"""),45726.66666666667)</f>
        <v>45726.66667</v>
      </c>
      <c r="N298" s="1">
        <f>IFERROR(__xludf.DUMMYFUNCTION("""COMPUTED_VALUE"""),6.00674229E8)</f>
        <v>600674229</v>
      </c>
    </row>
    <row r="299">
      <c r="A299" s="2">
        <f>IFERROR(__xludf.DUMMYFUNCTION("""COMPUTED_VALUE"""),45727.66666666667)</f>
        <v>45727.66667</v>
      </c>
      <c r="B299" s="1">
        <f>IFERROR(__xludf.DUMMYFUNCTION("""COMPUTED_VALUE"""),1234.6)</f>
        <v>1234.6</v>
      </c>
      <c r="D299" s="2">
        <f>IFERROR(__xludf.DUMMYFUNCTION("""COMPUTED_VALUE"""),45727.66666666667)</f>
        <v>45727.66667</v>
      </c>
      <c r="E299" s="1">
        <f>IFERROR(__xludf.DUMMYFUNCTION("""COMPUTED_VALUE"""),1234.91)</f>
        <v>1234.91</v>
      </c>
      <c r="G299" s="2">
        <f>IFERROR(__xludf.DUMMYFUNCTION("""COMPUTED_VALUE"""),45727.66666666667)</f>
        <v>45727.66667</v>
      </c>
      <c r="H299" s="1">
        <f>IFERROR(__xludf.DUMMYFUNCTION("""COMPUTED_VALUE"""),1213.64)</f>
        <v>1213.64</v>
      </c>
      <c r="J299" s="2">
        <f>IFERROR(__xludf.DUMMYFUNCTION("""COMPUTED_VALUE"""),45727.66666666667)</f>
        <v>45727.66667</v>
      </c>
      <c r="K299" s="1">
        <f>IFERROR(__xludf.DUMMYFUNCTION("""COMPUTED_VALUE"""),1220.62)</f>
        <v>1220.62</v>
      </c>
      <c r="M299" s="2">
        <f>IFERROR(__xludf.DUMMYFUNCTION("""COMPUTED_VALUE"""),45727.66666666667)</f>
        <v>45727.66667</v>
      </c>
      <c r="N299" s="1">
        <f>IFERROR(__xludf.DUMMYFUNCTION("""COMPUTED_VALUE"""),5.36113477E8)</f>
        <v>536113477</v>
      </c>
    </row>
    <row r="300">
      <c r="A300" s="2">
        <f>IFERROR(__xludf.DUMMYFUNCTION("""COMPUTED_VALUE"""),45728.66666666667)</f>
        <v>45728.66667</v>
      </c>
      <c r="B300" s="1">
        <f>IFERROR(__xludf.DUMMYFUNCTION("""COMPUTED_VALUE"""),1226.85)</f>
        <v>1226.85</v>
      </c>
      <c r="D300" s="2">
        <f>IFERROR(__xludf.DUMMYFUNCTION("""COMPUTED_VALUE"""),45728.66666666667)</f>
        <v>45728.66667</v>
      </c>
      <c r="E300" s="1">
        <f>IFERROR(__xludf.DUMMYFUNCTION("""COMPUTED_VALUE"""),1233.96)</f>
        <v>1233.96</v>
      </c>
      <c r="G300" s="2">
        <f>IFERROR(__xludf.DUMMYFUNCTION("""COMPUTED_VALUE"""),45728.66666666667)</f>
        <v>45728.66667</v>
      </c>
      <c r="H300" s="1">
        <f>IFERROR(__xludf.DUMMYFUNCTION("""COMPUTED_VALUE"""),1212.15)</f>
        <v>1212.15</v>
      </c>
      <c r="J300" s="2">
        <f>IFERROR(__xludf.DUMMYFUNCTION("""COMPUTED_VALUE"""),45728.66666666667)</f>
        <v>45728.66667</v>
      </c>
      <c r="K300" s="1">
        <f>IFERROR(__xludf.DUMMYFUNCTION("""COMPUTED_VALUE"""),1221.36)</f>
        <v>1221.36</v>
      </c>
      <c r="M300" s="2">
        <f>IFERROR(__xludf.DUMMYFUNCTION("""COMPUTED_VALUE"""),45728.66666666667)</f>
        <v>45728.66667</v>
      </c>
      <c r="N300" s="1">
        <f>IFERROR(__xludf.DUMMYFUNCTION("""COMPUTED_VALUE"""),4.65304428E8)</f>
        <v>465304428</v>
      </c>
    </row>
    <row r="301">
      <c r="A301" s="2">
        <f>IFERROR(__xludf.DUMMYFUNCTION("""COMPUTED_VALUE"""),45729.66666666667)</f>
        <v>45729.66667</v>
      </c>
      <c r="B301" s="1">
        <f>IFERROR(__xludf.DUMMYFUNCTION("""COMPUTED_VALUE"""),1219.29)</f>
        <v>1219.29</v>
      </c>
      <c r="D301" s="2">
        <f>IFERROR(__xludf.DUMMYFUNCTION("""COMPUTED_VALUE"""),45729.66666666667)</f>
        <v>45729.66667</v>
      </c>
      <c r="E301" s="1">
        <f>IFERROR(__xludf.DUMMYFUNCTION("""COMPUTED_VALUE"""),1222.33)</f>
        <v>1222.33</v>
      </c>
      <c r="G301" s="2">
        <f>IFERROR(__xludf.DUMMYFUNCTION("""COMPUTED_VALUE"""),45729.66666666667)</f>
        <v>45729.66667</v>
      </c>
      <c r="H301" s="1">
        <f>IFERROR(__xludf.DUMMYFUNCTION("""COMPUTED_VALUE"""),1201.19)</f>
        <v>1201.19</v>
      </c>
      <c r="J301" s="2">
        <f>IFERROR(__xludf.DUMMYFUNCTION("""COMPUTED_VALUE"""),45729.66666666667)</f>
        <v>45729.66667</v>
      </c>
      <c r="K301" s="1">
        <f>IFERROR(__xludf.DUMMYFUNCTION("""COMPUTED_VALUE"""),1206.2)</f>
        <v>1206.2</v>
      </c>
      <c r="M301" s="2">
        <f>IFERROR(__xludf.DUMMYFUNCTION("""COMPUTED_VALUE"""),45729.66666666667)</f>
        <v>45729.66667</v>
      </c>
      <c r="N301" s="1">
        <f>IFERROR(__xludf.DUMMYFUNCTION("""COMPUTED_VALUE"""),4.27510534E8)</f>
        <v>427510534</v>
      </c>
    </row>
    <row r="302">
      <c r="A302" s="2">
        <f>IFERROR(__xludf.DUMMYFUNCTION("""COMPUTED_VALUE"""),45730.66666666667)</f>
        <v>45730.66667</v>
      </c>
      <c r="B302" s="1">
        <f>IFERROR(__xludf.DUMMYFUNCTION("""COMPUTED_VALUE"""),1214.69)</f>
        <v>1214.69</v>
      </c>
      <c r="D302" s="2">
        <f>IFERROR(__xludf.DUMMYFUNCTION("""COMPUTED_VALUE"""),45730.66666666667)</f>
        <v>45730.66667</v>
      </c>
      <c r="E302" s="1">
        <f>IFERROR(__xludf.DUMMYFUNCTION("""COMPUTED_VALUE"""),1231.11)</f>
        <v>1231.11</v>
      </c>
      <c r="G302" s="2">
        <f>IFERROR(__xludf.DUMMYFUNCTION("""COMPUTED_VALUE"""),45730.66666666667)</f>
        <v>45730.66667</v>
      </c>
      <c r="H302" s="1">
        <f>IFERROR(__xludf.DUMMYFUNCTION("""COMPUTED_VALUE"""),1214.2)</f>
        <v>1214.2</v>
      </c>
      <c r="J302" s="2">
        <f>IFERROR(__xludf.DUMMYFUNCTION("""COMPUTED_VALUE"""),45730.66666666667)</f>
        <v>45730.66667</v>
      </c>
      <c r="K302" s="1">
        <f>IFERROR(__xludf.DUMMYFUNCTION("""COMPUTED_VALUE"""),1229.6)</f>
        <v>1229.6</v>
      </c>
      <c r="M302" s="2">
        <f>IFERROR(__xludf.DUMMYFUNCTION("""COMPUTED_VALUE"""),45730.66666666667)</f>
        <v>45730.66667</v>
      </c>
      <c r="N302" s="1">
        <f>IFERROR(__xludf.DUMMYFUNCTION("""COMPUTED_VALUE"""),4.11383999E8)</f>
        <v>411383999</v>
      </c>
    </row>
    <row r="303">
      <c r="A303" s="2">
        <f>IFERROR(__xludf.DUMMYFUNCTION("""COMPUTED_VALUE"""),45733.66666666667)</f>
        <v>45733.66667</v>
      </c>
      <c r="B303" s="1">
        <f>IFERROR(__xludf.DUMMYFUNCTION("""COMPUTED_VALUE"""),1228.32)</f>
        <v>1228.32</v>
      </c>
      <c r="D303" s="2">
        <f>IFERROR(__xludf.DUMMYFUNCTION("""COMPUTED_VALUE"""),45733.66666666667)</f>
        <v>45733.66667</v>
      </c>
      <c r="E303" s="1">
        <f>IFERROR(__xludf.DUMMYFUNCTION("""COMPUTED_VALUE"""),1251.49)</f>
        <v>1251.49</v>
      </c>
      <c r="G303" s="2">
        <f>IFERROR(__xludf.DUMMYFUNCTION("""COMPUTED_VALUE"""),45733.66666666667)</f>
        <v>45733.66667</v>
      </c>
      <c r="H303" s="1">
        <f>IFERROR(__xludf.DUMMYFUNCTION("""COMPUTED_VALUE"""),1227.31)</f>
        <v>1227.31</v>
      </c>
      <c r="J303" s="2">
        <f>IFERROR(__xludf.DUMMYFUNCTION("""COMPUTED_VALUE"""),45733.66666666667)</f>
        <v>45733.66667</v>
      </c>
      <c r="K303" s="1">
        <f>IFERROR(__xludf.DUMMYFUNCTION("""COMPUTED_VALUE"""),1246.5)</f>
        <v>1246.5</v>
      </c>
      <c r="M303" s="2">
        <f>IFERROR(__xludf.DUMMYFUNCTION("""COMPUTED_VALUE"""),45733.66666666667)</f>
        <v>45733.66667</v>
      </c>
      <c r="N303" s="1">
        <f>IFERROR(__xludf.DUMMYFUNCTION("""COMPUTED_VALUE"""),4.13650258E8)</f>
        <v>413650258</v>
      </c>
    </row>
    <row r="304">
      <c r="A304" s="2">
        <f>IFERROR(__xludf.DUMMYFUNCTION("""COMPUTED_VALUE"""),45734.66666666667)</f>
        <v>45734.66667</v>
      </c>
      <c r="B304" s="1">
        <f>IFERROR(__xludf.DUMMYFUNCTION("""COMPUTED_VALUE"""),1242.87)</f>
        <v>1242.87</v>
      </c>
      <c r="D304" s="2">
        <f>IFERROR(__xludf.DUMMYFUNCTION("""COMPUTED_VALUE"""),45734.66666666667)</f>
        <v>45734.66667</v>
      </c>
      <c r="E304" s="1">
        <f>IFERROR(__xludf.DUMMYFUNCTION("""COMPUTED_VALUE"""),1242.87)</f>
        <v>1242.87</v>
      </c>
      <c r="G304" s="2">
        <f>IFERROR(__xludf.DUMMYFUNCTION("""COMPUTED_VALUE"""),45734.66666666667)</f>
        <v>45734.66667</v>
      </c>
      <c r="H304" s="1">
        <f>IFERROR(__xludf.DUMMYFUNCTION("""COMPUTED_VALUE"""),1231.11)</f>
        <v>1231.11</v>
      </c>
      <c r="J304" s="2">
        <f>IFERROR(__xludf.DUMMYFUNCTION("""COMPUTED_VALUE"""),45734.66666666667)</f>
        <v>45734.66667</v>
      </c>
      <c r="K304" s="1">
        <f>IFERROR(__xludf.DUMMYFUNCTION("""COMPUTED_VALUE"""),1238.02)</f>
        <v>1238.02</v>
      </c>
      <c r="M304" s="2">
        <f>IFERROR(__xludf.DUMMYFUNCTION("""COMPUTED_VALUE"""),45734.66666666667)</f>
        <v>45734.66667</v>
      </c>
      <c r="N304" s="1">
        <f>IFERROR(__xludf.DUMMYFUNCTION("""COMPUTED_VALUE"""),3.92778613E8)</f>
        <v>392778613</v>
      </c>
    </row>
    <row r="305">
      <c r="A305" s="2">
        <f>IFERROR(__xludf.DUMMYFUNCTION("""COMPUTED_VALUE"""),45735.66666666667)</f>
        <v>45735.66667</v>
      </c>
      <c r="B305" s="1">
        <f>IFERROR(__xludf.DUMMYFUNCTION("""COMPUTED_VALUE"""),1240.45)</f>
        <v>1240.45</v>
      </c>
      <c r="D305" s="2">
        <f>IFERROR(__xludf.DUMMYFUNCTION("""COMPUTED_VALUE"""),45735.66666666667)</f>
        <v>45735.66667</v>
      </c>
      <c r="E305" s="1">
        <f>IFERROR(__xludf.DUMMYFUNCTION("""COMPUTED_VALUE"""),1261.22)</f>
        <v>1261.22</v>
      </c>
      <c r="G305" s="2">
        <f>IFERROR(__xludf.DUMMYFUNCTION("""COMPUTED_VALUE"""),45735.66666666667)</f>
        <v>45735.66667</v>
      </c>
      <c r="H305" s="1">
        <f>IFERROR(__xludf.DUMMYFUNCTION("""COMPUTED_VALUE"""),1240.45)</f>
        <v>1240.45</v>
      </c>
      <c r="J305" s="2">
        <f>IFERROR(__xludf.DUMMYFUNCTION("""COMPUTED_VALUE"""),45735.66666666667)</f>
        <v>45735.66667</v>
      </c>
      <c r="K305" s="1">
        <f>IFERROR(__xludf.DUMMYFUNCTION("""COMPUTED_VALUE"""),1254.43)</f>
        <v>1254.43</v>
      </c>
      <c r="M305" s="2">
        <f>IFERROR(__xludf.DUMMYFUNCTION("""COMPUTED_VALUE"""),45735.66666666667)</f>
        <v>45735.66667</v>
      </c>
      <c r="N305" s="1">
        <f>IFERROR(__xludf.DUMMYFUNCTION("""COMPUTED_VALUE"""),4.65389121E8)</f>
        <v>465389121</v>
      </c>
    </row>
    <row r="306">
      <c r="A306" s="2">
        <f>IFERROR(__xludf.DUMMYFUNCTION("""COMPUTED_VALUE"""),45736.66666666667)</f>
        <v>45736.66667</v>
      </c>
      <c r="B306" s="1">
        <f>IFERROR(__xludf.DUMMYFUNCTION("""COMPUTED_VALUE"""),1247.11)</f>
        <v>1247.11</v>
      </c>
      <c r="D306" s="2">
        <f>IFERROR(__xludf.DUMMYFUNCTION("""COMPUTED_VALUE"""),45736.66666666667)</f>
        <v>45736.66667</v>
      </c>
      <c r="E306" s="1">
        <f>IFERROR(__xludf.DUMMYFUNCTION("""COMPUTED_VALUE"""),1254.55)</f>
        <v>1254.55</v>
      </c>
      <c r="G306" s="2">
        <f>IFERROR(__xludf.DUMMYFUNCTION("""COMPUTED_VALUE"""),45736.66666666667)</f>
        <v>45736.66667</v>
      </c>
      <c r="H306" s="1">
        <f>IFERROR(__xludf.DUMMYFUNCTION("""COMPUTED_VALUE"""),1238.41)</f>
        <v>1238.41</v>
      </c>
      <c r="J306" s="2">
        <f>IFERROR(__xludf.DUMMYFUNCTION("""COMPUTED_VALUE"""),45736.66666666667)</f>
        <v>45736.66667</v>
      </c>
      <c r="K306" s="1">
        <f>IFERROR(__xludf.DUMMYFUNCTION("""COMPUTED_VALUE"""),1244.12)</f>
        <v>1244.12</v>
      </c>
      <c r="M306" s="2">
        <f>IFERROR(__xludf.DUMMYFUNCTION("""COMPUTED_VALUE"""),45736.66666666667)</f>
        <v>45736.66667</v>
      </c>
      <c r="N306" s="1">
        <f>IFERROR(__xludf.DUMMYFUNCTION("""COMPUTED_VALUE"""),4.50043797E8)</f>
        <v>450043797</v>
      </c>
    </row>
    <row r="307">
      <c r="A307" s="2">
        <f>IFERROR(__xludf.DUMMYFUNCTION("""COMPUTED_VALUE"""),45737.66666666667)</f>
        <v>45737.66667</v>
      </c>
      <c r="B307" s="1">
        <f>IFERROR(__xludf.DUMMYFUNCTION("""COMPUTED_VALUE"""),1240.14)</f>
        <v>1240.14</v>
      </c>
      <c r="D307" s="2">
        <f>IFERROR(__xludf.DUMMYFUNCTION("""COMPUTED_VALUE"""),45737.66666666667)</f>
        <v>45737.66667</v>
      </c>
      <c r="E307" s="1">
        <f>IFERROR(__xludf.DUMMYFUNCTION("""COMPUTED_VALUE"""),1240.14)</f>
        <v>1240.14</v>
      </c>
      <c r="G307" s="2">
        <f>IFERROR(__xludf.DUMMYFUNCTION("""COMPUTED_VALUE"""),45737.66666666667)</f>
        <v>45737.66667</v>
      </c>
      <c r="H307" s="1">
        <f>IFERROR(__xludf.DUMMYFUNCTION("""COMPUTED_VALUE"""),1223.86)</f>
        <v>1223.86</v>
      </c>
      <c r="J307" s="2">
        <f>IFERROR(__xludf.DUMMYFUNCTION("""COMPUTED_VALUE"""),45737.66666666667)</f>
        <v>45737.66667</v>
      </c>
      <c r="K307" s="1">
        <f>IFERROR(__xludf.DUMMYFUNCTION("""COMPUTED_VALUE"""),1236.03)</f>
        <v>1236.03</v>
      </c>
      <c r="M307" s="2">
        <f>IFERROR(__xludf.DUMMYFUNCTION("""COMPUTED_VALUE"""),45737.66666666667)</f>
        <v>45737.66667</v>
      </c>
      <c r="N307" s="1">
        <f>IFERROR(__xludf.DUMMYFUNCTION("""COMPUTED_VALUE"""),9.04677735E8)</f>
        <v>904677735</v>
      </c>
    </row>
    <row r="308">
      <c r="A308" s="2">
        <f>IFERROR(__xludf.DUMMYFUNCTION("""COMPUTED_VALUE"""),45740.66666666667)</f>
        <v>45740.66667</v>
      </c>
      <c r="B308" s="1">
        <f>IFERROR(__xludf.DUMMYFUNCTION("""COMPUTED_VALUE"""),1245.96)</f>
        <v>1245.96</v>
      </c>
      <c r="D308" s="2">
        <f>IFERROR(__xludf.DUMMYFUNCTION("""COMPUTED_VALUE"""),45740.66666666667)</f>
        <v>45740.66667</v>
      </c>
      <c r="E308" s="1">
        <f>IFERROR(__xludf.DUMMYFUNCTION("""COMPUTED_VALUE"""),1263.25)</f>
        <v>1263.25</v>
      </c>
      <c r="G308" s="2">
        <f>IFERROR(__xludf.DUMMYFUNCTION("""COMPUTED_VALUE"""),45740.66666666667)</f>
        <v>45740.66667</v>
      </c>
      <c r="H308" s="1">
        <f>IFERROR(__xludf.DUMMYFUNCTION("""COMPUTED_VALUE"""),1245.96)</f>
        <v>1245.96</v>
      </c>
      <c r="J308" s="2">
        <f>IFERROR(__xludf.DUMMYFUNCTION("""COMPUTED_VALUE"""),45740.66666666667)</f>
        <v>45740.66667</v>
      </c>
      <c r="K308" s="1">
        <f>IFERROR(__xludf.DUMMYFUNCTION("""COMPUTED_VALUE"""),1261.61)</f>
        <v>1261.61</v>
      </c>
      <c r="M308" s="2">
        <f>IFERROR(__xludf.DUMMYFUNCTION("""COMPUTED_VALUE"""),45740.66666666667)</f>
        <v>45740.66667</v>
      </c>
      <c r="N308" s="1">
        <f>IFERROR(__xludf.DUMMYFUNCTION("""COMPUTED_VALUE"""),5.11290697E8)</f>
        <v>511290697</v>
      </c>
    </row>
    <row r="309">
      <c r="A309" s="2">
        <f>IFERROR(__xludf.DUMMYFUNCTION("""COMPUTED_VALUE"""),45741.66666666667)</f>
        <v>45741.66667</v>
      </c>
      <c r="B309" s="1">
        <f>IFERROR(__xludf.DUMMYFUNCTION("""COMPUTED_VALUE"""),1262.66)</f>
        <v>1262.66</v>
      </c>
      <c r="D309" s="2">
        <f>IFERROR(__xludf.DUMMYFUNCTION("""COMPUTED_VALUE"""),45741.66666666667)</f>
        <v>45741.66667</v>
      </c>
      <c r="E309" s="1">
        <f>IFERROR(__xludf.DUMMYFUNCTION("""COMPUTED_VALUE"""),1266.6)</f>
        <v>1266.6</v>
      </c>
      <c r="G309" s="2">
        <f>IFERROR(__xludf.DUMMYFUNCTION("""COMPUTED_VALUE"""),45741.66666666667)</f>
        <v>45741.66667</v>
      </c>
      <c r="H309" s="1">
        <f>IFERROR(__xludf.DUMMYFUNCTION("""COMPUTED_VALUE"""),1256.02)</f>
        <v>1256.02</v>
      </c>
      <c r="J309" s="2">
        <f>IFERROR(__xludf.DUMMYFUNCTION("""COMPUTED_VALUE"""),45741.66666666667)</f>
        <v>45741.66667</v>
      </c>
      <c r="K309" s="1">
        <f>IFERROR(__xludf.DUMMYFUNCTION("""COMPUTED_VALUE"""),1262.54)</f>
        <v>1262.54</v>
      </c>
      <c r="M309" s="2">
        <f>IFERROR(__xludf.DUMMYFUNCTION("""COMPUTED_VALUE"""),45741.66666666667)</f>
        <v>45741.66667</v>
      </c>
      <c r="N309" s="1">
        <f>IFERROR(__xludf.DUMMYFUNCTION("""COMPUTED_VALUE"""),4.57596588E8)</f>
        <v>457596588</v>
      </c>
    </row>
    <row r="310">
      <c r="A310" s="2">
        <f>IFERROR(__xludf.DUMMYFUNCTION("""COMPUTED_VALUE"""),45742.66666666667)</f>
        <v>45742.66667</v>
      </c>
      <c r="B310" s="1">
        <f>IFERROR(__xludf.DUMMYFUNCTION("""COMPUTED_VALUE"""),1263.87)</f>
        <v>1263.87</v>
      </c>
      <c r="D310" s="2">
        <f>IFERROR(__xludf.DUMMYFUNCTION("""COMPUTED_VALUE"""),45742.66666666667)</f>
        <v>45742.66667</v>
      </c>
      <c r="E310" s="1">
        <f>IFERROR(__xludf.DUMMYFUNCTION("""COMPUTED_VALUE"""),1269.44)</f>
        <v>1269.44</v>
      </c>
      <c r="G310" s="2">
        <f>IFERROR(__xludf.DUMMYFUNCTION("""COMPUTED_VALUE"""),45742.66666666667)</f>
        <v>45742.66667</v>
      </c>
      <c r="H310" s="1">
        <f>IFERROR(__xludf.DUMMYFUNCTION("""COMPUTED_VALUE"""),1249.24)</f>
        <v>1249.24</v>
      </c>
      <c r="J310" s="2">
        <f>IFERROR(__xludf.DUMMYFUNCTION("""COMPUTED_VALUE"""),45742.66666666667)</f>
        <v>45742.66667</v>
      </c>
      <c r="K310" s="1">
        <f>IFERROR(__xludf.DUMMYFUNCTION("""COMPUTED_VALUE"""),1252.94)</f>
        <v>1252.94</v>
      </c>
      <c r="M310" s="2">
        <f>IFERROR(__xludf.DUMMYFUNCTION("""COMPUTED_VALUE"""),45742.66666666667)</f>
        <v>45742.66667</v>
      </c>
      <c r="N310" s="1">
        <f>IFERROR(__xludf.DUMMYFUNCTION("""COMPUTED_VALUE"""),4.2667621E8)</f>
        <v>426676210</v>
      </c>
    </row>
    <row r="311">
      <c r="A311" s="2">
        <f>IFERROR(__xludf.DUMMYFUNCTION("""COMPUTED_VALUE"""),45743.66666666667)</f>
        <v>45743.66667</v>
      </c>
      <c r="B311" s="1">
        <f>IFERROR(__xludf.DUMMYFUNCTION("""COMPUTED_VALUE"""),1250.7)</f>
        <v>1250.7</v>
      </c>
      <c r="D311" s="2">
        <f>IFERROR(__xludf.DUMMYFUNCTION("""COMPUTED_VALUE"""),45743.66666666667)</f>
        <v>45743.66667</v>
      </c>
      <c r="E311" s="1">
        <f>IFERROR(__xludf.DUMMYFUNCTION("""COMPUTED_VALUE"""),1255.83)</f>
        <v>1255.83</v>
      </c>
      <c r="G311" s="2">
        <f>IFERROR(__xludf.DUMMYFUNCTION("""COMPUTED_VALUE"""),45743.66666666667)</f>
        <v>45743.66667</v>
      </c>
      <c r="H311" s="1">
        <f>IFERROR(__xludf.DUMMYFUNCTION("""COMPUTED_VALUE"""),1239.6)</f>
        <v>1239.6</v>
      </c>
      <c r="J311" s="2">
        <f>IFERROR(__xludf.DUMMYFUNCTION("""COMPUTED_VALUE"""),45743.66666666667)</f>
        <v>45743.66667</v>
      </c>
      <c r="K311" s="1">
        <f>IFERROR(__xludf.DUMMYFUNCTION("""COMPUTED_VALUE"""),1245.4)</f>
        <v>1245.4</v>
      </c>
      <c r="M311" s="2">
        <f>IFERROR(__xludf.DUMMYFUNCTION("""COMPUTED_VALUE"""),45743.66666666667)</f>
        <v>45743.66667</v>
      </c>
      <c r="N311" s="1">
        <f>IFERROR(__xludf.DUMMYFUNCTION("""COMPUTED_VALUE"""),3.97073505E8)</f>
        <v>397073505</v>
      </c>
    </row>
    <row r="312">
      <c r="A312" s="2">
        <f>IFERROR(__xludf.DUMMYFUNCTION("""COMPUTED_VALUE"""),45744.66666666667)</f>
        <v>45744.66667</v>
      </c>
      <c r="B312" s="1">
        <f>IFERROR(__xludf.DUMMYFUNCTION("""COMPUTED_VALUE"""),1242.79)</f>
        <v>1242.79</v>
      </c>
      <c r="D312" s="2">
        <f>IFERROR(__xludf.DUMMYFUNCTION("""COMPUTED_VALUE"""),45744.66666666667)</f>
        <v>45744.66667</v>
      </c>
      <c r="E312" s="1">
        <f>IFERROR(__xludf.DUMMYFUNCTION("""COMPUTED_VALUE"""),1243.66)</f>
        <v>1243.66</v>
      </c>
      <c r="G312" s="2">
        <f>IFERROR(__xludf.DUMMYFUNCTION("""COMPUTED_VALUE"""),45744.66666666667)</f>
        <v>45744.66667</v>
      </c>
      <c r="H312" s="1">
        <f>IFERROR(__xludf.DUMMYFUNCTION("""COMPUTED_VALUE"""),1216.93)</f>
        <v>1216.93</v>
      </c>
      <c r="J312" s="2">
        <f>IFERROR(__xludf.DUMMYFUNCTION("""COMPUTED_VALUE"""),45744.66666666667)</f>
        <v>45744.66667</v>
      </c>
      <c r="K312" s="1">
        <f>IFERROR(__xludf.DUMMYFUNCTION("""COMPUTED_VALUE"""),1219.31)</f>
        <v>1219.31</v>
      </c>
      <c r="M312" s="2">
        <f>IFERROR(__xludf.DUMMYFUNCTION("""COMPUTED_VALUE"""),45744.66666666667)</f>
        <v>45744.66667</v>
      </c>
      <c r="N312" s="1">
        <f>IFERROR(__xludf.DUMMYFUNCTION("""COMPUTED_VALUE"""),3.95714183E8)</f>
        <v>395714183</v>
      </c>
    </row>
    <row r="313">
      <c r="A313" s="2">
        <f>IFERROR(__xludf.DUMMYFUNCTION("""COMPUTED_VALUE"""),45747.66666666667)</f>
        <v>45747.66667</v>
      </c>
      <c r="B313" s="1">
        <f>IFERROR(__xludf.DUMMYFUNCTION("""COMPUTED_VALUE"""),1213.54)</f>
        <v>1213.54</v>
      </c>
      <c r="D313" s="2">
        <f>IFERROR(__xludf.DUMMYFUNCTION("""COMPUTED_VALUE"""),45747.66666666667)</f>
        <v>45747.66667</v>
      </c>
      <c r="E313" s="1">
        <f>IFERROR(__xludf.DUMMYFUNCTION("""COMPUTED_VALUE"""),1232.9)</f>
        <v>1232.9</v>
      </c>
      <c r="G313" s="2">
        <f>IFERROR(__xludf.DUMMYFUNCTION("""COMPUTED_VALUE"""),45747.66666666667)</f>
        <v>45747.66667</v>
      </c>
      <c r="H313" s="1">
        <f>IFERROR(__xludf.DUMMYFUNCTION("""COMPUTED_VALUE"""),1199.87)</f>
        <v>1199.87</v>
      </c>
      <c r="J313" s="2">
        <f>IFERROR(__xludf.DUMMYFUNCTION("""COMPUTED_VALUE"""),45747.66666666667)</f>
        <v>45747.66667</v>
      </c>
      <c r="K313" s="1">
        <f>IFERROR(__xludf.DUMMYFUNCTION("""COMPUTED_VALUE"""),1226.29)</f>
        <v>1226.29</v>
      </c>
      <c r="M313" s="2">
        <f>IFERROR(__xludf.DUMMYFUNCTION("""COMPUTED_VALUE"""),45747.66666666667)</f>
        <v>45747.66667</v>
      </c>
      <c r="N313" s="1">
        <f>IFERROR(__xludf.DUMMYFUNCTION("""COMPUTED_VALUE"""),4.82379035E8)</f>
        <v>482379035</v>
      </c>
    </row>
    <row r="314">
      <c r="A314" s="2">
        <f>IFERROR(__xludf.DUMMYFUNCTION("""COMPUTED_VALUE"""),45748.66666666667)</f>
        <v>45748.66667</v>
      </c>
      <c r="B314" s="1">
        <f>IFERROR(__xludf.DUMMYFUNCTION("""COMPUTED_VALUE"""),1224.27)</f>
        <v>1224.27</v>
      </c>
      <c r="D314" s="2">
        <f>IFERROR(__xludf.DUMMYFUNCTION("""COMPUTED_VALUE"""),45748.66666666667)</f>
        <v>45748.66667</v>
      </c>
      <c r="E314" s="1">
        <f>IFERROR(__xludf.DUMMYFUNCTION("""COMPUTED_VALUE"""),1237.56)</f>
        <v>1237.56</v>
      </c>
      <c r="G314" s="2">
        <f>IFERROR(__xludf.DUMMYFUNCTION("""COMPUTED_VALUE"""),45748.66666666667)</f>
        <v>45748.66667</v>
      </c>
      <c r="H314" s="1">
        <f>IFERROR(__xludf.DUMMYFUNCTION("""COMPUTED_VALUE"""),1215.18)</f>
        <v>1215.18</v>
      </c>
      <c r="J314" s="2">
        <f>IFERROR(__xludf.DUMMYFUNCTION("""COMPUTED_VALUE"""),45748.66666666667)</f>
        <v>45748.66667</v>
      </c>
      <c r="K314" s="1">
        <f>IFERROR(__xludf.DUMMYFUNCTION("""COMPUTED_VALUE"""),1235.07)</f>
        <v>1235.07</v>
      </c>
      <c r="M314" s="2">
        <f>IFERROR(__xludf.DUMMYFUNCTION("""COMPUTED_VALUE"""),45748.66666666667)</f>
        <v>45748.66667</v>
      </c>
      <c r="N314" s="1">
        <f>IFERROR(__xludf.DUMMYFUNCTION("""COMPUTED_VALUE"""),4.00019106E8)</f>
        <v>400019106</v>
      </c>
    </row>
    <row r="315">
      <c r="A315" s="2">
        <f>IFERROR(__xludf.DUMMYFUNCTION("""COMPUTED_VALUE"""),45749.66666666667)</f>
        <v>45749.66667</v>
      </c>
      <c r="B315" s="1">
        <f>IFERROR(__xludf.DUMMYFUNCTION("""COMPUTED_VALUE"""),1225.7)</f>
        <v>1225.7</v>
      </c>
      <c r="D315" s="2">
        <f>IFERROR(__xludf.DUMMYFUNCTION("""COMPUTED_VALUE"""),45749.66666666667)</f>
        <v>45749.66667</v>
      </c>
      <c r="E315" s="1">
        <f>IFERROR(__xludf.DUMMYFUNCTION("""COMPUTED_VALUE"""),1253.31)</f>
        <v>1253.31</v>
      </c>
      <c r="G315" s="2">
        <f>IFERROR(__xludf.DUMMYFUNCTION("""COMPUTED_VALUE"""),45749.66666666667)</f>
        <v>45749.66667</v>
      </c>
      <c r="H315" s="1">
        <f>IFERROR(__xludf.DUMMYFUNCTION("""COMPUTED_VALUE"""),1221.91)</f>
        <v>1221.91</v>
      </c>
      <c r="J315" s="2">
        <f>IFERROR(__xludf.DUMMYFUNCTION("""COMPUTED_VALUE"""),45749.66666666667)</f>
        <v>45749.66667</v>
      </c>
      <c r="K315" s="1">
        <f>IFERROR(__xludf.DUMMYFUNCTION("""COMPUTED_VALUE"""),1249.46)</f>
        <v>1249.46</v>
      </c>
      <c r="M315" s="2">
        <f>IFERROR(__xludf.DUMMYFUNCTION("""COMPUTED_VALUE"""),45749.66666666667)</f>
        <v>45749.66667</v>
      </c>
      <c r="N315" s="1">
        <f>IFERROR(__xludf.DUMMYFUNCTION("""COMPUTED_VALUE"""),4.16065547E8)</f>
        <v>416065547</v>
      </c>
    </row>
    <row r="316">
      <c r="A316" s="2">
        <f>IFERROR(__xludf.DUMMYFUNCTION("""COMPUTED_VALUE"""),45750.66666666667)</f>
        <v>45750.66667</v>
      </c>
      <c r="B316" s="1">
        <f>IFERROR(__xludf.DUMMYFUNCTION("""COMPUTED_VALUE"""),1225.53)</f>
        <v>1225.53</v>
      </c>
      <c r="D316" s="2">
        <f>IFERROR(__xludf.DUMMYFUNCTION("""COMPUTED_VALUE"""),45750.66666666667)</f>
        <v>45750.66667</v>
      </c>
      <c r="E316" s="1">
        <f>IFERROR(__xludf.DUMMYFUNCTION("""COMPUTED_VALUE"""),1225.53)</f>
        <v>1225.53</v>
      </c>
      <c r="G316" s="2">
        <f>IFERROR(__xludf.DUMMYFUNCTION("""COMPUTED_VALUE"""),45750.66666666667)</f>
        <v>45750.66667</v>
      </c>
      <c r="H316" s="1">
        <f>IFERROR(__xludf.DUMMYFUNCTION("""COMPUTED_VALUE"""),1176.3)</f>
        <v>1176.3</v>
      </c>
      <c r="J316" s="2">
        <f>IFERROR(__xludf.DUMMYFUNCTION("""COMPUTED_VALUE"""),45750.66666666667)</f>
        <v>45750.66667</v>
      </c>
      <c r="K316" s="1">
        <f>IFERROR(__xludf.DUMMYFUNCTION("""COMPUTED_VALUE"""),1177.36)</f>
        <v>1177.36</v>
      </c>
      <c r="M316" s="2">
        <f>IFERROR(__xludf.DUMMYFUNCTION("""COMPUTED_VALUE"""),45750.66666666667)</f>
        <v>45750.66667</v>
      </c>
      <c r="N316" s="1">
        <f>IFERROR(__xludf.DUMMYFUNCTION("""COMPUTED_VALUE"""),7.00992671E8)</f>
        <v>700992671</v>
      </c>
    </row>
    <row r="317">
      <c r="A317" s="2">
        <f>IFERROR(__xludf.DUMMYFUNCTION("""COMPUTED_VALUE"""),45751.66666666667)</f>
        <v>45751.66667</v>
      </c>
      <c r="B317" s="1">
        <f>IFERROR(__xludf.DUMMYFUNCTION("""COMPUTED_VALUE"""),1160.35)</f>
        <v>1160.35</v>
      </c>
      <c r="D317" s="2">
        <f>IFERROR(__xludf.DUMMYFUNCTION("""COMPUTED_VALUE"""),45751.66666666667)</f>
        <v>45751.66667</v>
      </c>
      <c r="E317" s="1">
        <f>IFERROR(__xludf.DUMMYFUNCTION("""COMPUTED_VALUE"""),1160.35)</f>
        <v>1160.35</v>
      </c>
      <c r="G317" s="2">
        <f>IFERROR(__xludf.DUMMYFUNCTION("""COMPUTED_VALUE"""),45751.66666666667)</f>
        <v>45751.66667</v>
      </c>
      <c r="H317" s="1">
        <f>IFERROR(__xludf.DUMMYFUNCTION("""COMPUTED_VALUE"""),1103.3)</f>
        <v>1103.3</v>
      </c>
      <c r="J317" s="2">
        <f>IFERROR(__xludf.DUMMYFUNCTION("""COMPUTED_VALUE"""),45751.66666666667)</f>
        <v>45751.66667</v>
      </c>
      <c r="K317" s="1">
        <f>IFERROR(__xludf.DUMMYFUNCTION("""COMPUTED_VALUE"""),1107.16)</f>
        <v>1107.16</v>
      </c>
      <c r="M317" s="2">
        <f>IFERROR(__xludf.DUMMYFUNCTION("""COMPUTED_VALUE"""),45751.66666666667)</f>
        <v>45751.66667</v>
      </c>
      <c r="N317" s="1">
        <f>IFERROR(__xludf.DUMMYFUNCTION("""COMPUTED_VALUE"""),8.71304112E8)</f>
        <v>871304112</v>
      </c>
    </row>
    <row r="318">
      <c r="A318" s="2">
        <f>IFERROR(__xludf.DUMMYFUNCTION("""COMPUTED_VALUE"""),45754.66666666667)</f>
        <v>45754.66667</v>
      </c>
      <c r="B318" s="1">
        <f>IFERROR(__xludf.DUMMYFUNCTION("""COMPUTED_VALUE"""),1097.1)</f>
        <v>1097.1</v>
      </c>
      <c r="D318" s="2">
        <f>IFERROR(__xludf.DUMMYFUNCTION("""COMPUTED_VALUE"""),45754.66666666667)</f>
        <v>45754.66667</v>
      </c>
      <c r="E318" s="1">
        <f>IFERROR(__xludf.DUMMYFUNCTION("""COMPUTED_VALUE"""),1142.16)</f>
        <v>1142.16</v>
      </c>
      <c r="G318" s="2">
        <f>IFERROR(__xludf.DUMMYFUNCTION("""COMPUTED_VALUE"""),45754.66666666667)</f>
        <v>45754.66667</v>
      </c>
      <c r="H318" s="1">
        <f>IFERROR(__xludf.DUMMYFUNCTION("""COMPUTED_VALUE"""),1056.77)</f>
        <v>1056.77</v>
      </c>
      <c r="J318" s="2">
        <f>IFERROR(__xludf.DUMMYFUNCTION("""COMPUTED_VALUE"""),45754.66666666667)</f>
        <v>45754.66667</v>
      </c>
      <c r="K318" s="1">
        <f>IFERROR(__xludf.DUMMYFUNCTION("""COMPUTED_VALUE"""),1101.64)</f>
        <v>1101.64</v>
      </c>
      <c r="M318" s="2">
        <f>IFERROR(__xludf.DUMMYFUNCTION("""COMPUTED_VALUE"""),45754.66666666667)</f>
        <v>45754.66667</v>
      </c>
      <c r="N318" s="1">
        <f>IFERROR(__xludf.DUMMYFUNCTION("""COMPUTED_VALUE"""),8.50741854E8)</f>
        <v>850741854</v>
      </c>
    </row>
    <row r="319">
      <c r="A319" s="2">
        <f>IFERROR(__xludf.DUMMYFUNCTION("""COMPUTED_VALUE"""),45755.66666666667)</f>
        <v>45755.66667</v>
      </c>
      <c r="B319" s="1">
        <f>IFERROR(__xludf.DUMMYFUNCTION("""COMPUTED_VALUE"""),1124.99)</f>
        <v>1124.99</v>
      </c>
      <c r="D319" s="2">
        <f>IFERROR(__xludf.DUMMYFUNCTION("""COMPUTED_VALUE"""),45755.66666666667)</f>
        <v>45755.66667</v>
      </c>
      <c r="E319" s="1">
        <f>IFERROR(__xludf.DUMMYFUNCTION("""COMPUTED_VALUE"""),1140.26)</f>
        <v>1140.26</v>
      </c>
      <c r="G319" s="2">
        <f>IFERROR(__xludf.DUMMYFUNCTION("""COMPUTED_VALUE"""),45755.66666666667)</f>
        <v>45755.66667</v>
      </c>
      <c r="H319" s="1">
        <f>IFERROR(__xludf.DUMMYFUNCTION("""COMPUTED_VALUE"""),1072.6)</f>
        <v>1072.6</v>
      </c>
      <c r="J319" s="2">
        <f>IFERROR(__xludf.DUMMYFUNCTION("""COMPUTED_VALUE"""),45755.66666666667)</f>
        <v>45755.66667</v>
      </c>
      <c r="K319" s="1">
        <f>IFERROR(__xludf.DUMMYFUNCTION("""COMPUTED_VALUE"""),1088.75)</f>
        <v>1088.75</v>
      </c>
      <c r="M319" s="2">
        <f>IFERROR(__xludf.DUMMYFUNCTION("""COMPUTED_VALUE"""),45755.66666666667)</f>
        <v>45755.66667</v>
      </c>
      <c r="N319" s="1">
        <f>IFERROR(__xludf.DUMMYFUNCTION("""COMPUTED_VALUE"""),6.9283015E8)</f>
        <v>692830150</v>
      </c>
    </row>
    <row r="320">
      <c r="A320" s="2">
        <f>IFERROR(__xludf.DUMMYFUNCTION("""COMPUTED_VALUE"""),45756.66666666667)</f>
        <v>45756.66667</v>
      </c>
      <c r="B320" s="1">
        <f>IFERROR(__xludf.DUMMYFUNCTION("""COMPUTED_VALUE"""),1079.83)</f>
        <v>1079.83</v>
      </c>
      <c r="D320" s="2">
        <f>IFERROR(__xludf.DUMMYFUNCTION("""COMPUTED_VALUE"""),45756.66666666667)</f>
        <v>45756.66667</v>
      </c>
      <c r="E320" s="1">
        <f>IFERROR(__xludf.DUMMYFUNCTION("""COMPUTED_VALUE"""),1192.56)</f>
        <v>1192.56</v>
      </c>
      <c r="G320" s="2">
        <f>IFERROR(__xludf.DUMMYFUNCTION("""COMPUTED_VALUE"""),45756.66666666667)</f>
        <v>45756.66667</v>
      </c>
      <c r="H320" s="1">
        <f>IFERROR(__xludf.DUMMYFUNCTION("""COMPUTED_VALUE"""),1077.63)</f>
        <v>1077.63</v>
      </c>
      <c r="J320" s="2">
        <f>IFERROR(__xludf.DUMMYFUNCTION("""COMPUTED_VALUE"""),45756.66666666667)</f>
        <v>45756.66667</v>
      </c>
      <c r="K320" s="1">
        <f>IFERROR(__xludf.DUMMYFUNCTION("""COMPUTED_VALUE"""),1186.57)</f>
        <v>1186.57</v>
      </c>
      <c r="M320" s="2">
        <f>IFERROR(__xludf.DUMMYFUNCTION("""COMPUTED_VALUE"""),45756.66666666667)</f>
        <v>45756.66667</v>
      </c>
      <c r="N320" s="1">
        <f>IFERROR(__xludf.DUMMYFUNCTION("""COMPUTED_VALUE"""),9.05616712E8)</f>
        <v>905616712</v>
      </c>
    </row>
    <row r="321">
      <c r="A321" s="2">
        <f>IFERROR(__xludf.DUMMYFUNCTION("""COMPUTED_VALUE"""),45757.66666666667)</f>
        <v>45757.66667</v>
      </c>
      <c r="B321" s="1">
        <f>IFERROR(__xludf.DUMMYFUNCTION("""COMPUTED_VALUE"""),1168.31)</f>
        <v>1168.31</v>
      </c>
      <c r="D321" s="2">
        <f>IFERROR(__xludf.DUMMYFUNCTION("""COMPUTED_VALUE"""),45757.66666666667)</f>
        <v>45757.66667</v>
      </c>
      <c r="E321" s="1">
        <f>IFERROR(__xludf.DUMMYFUNCTION("""COMPUTED_VALUE"""),1168.31)</f>
        <v>1168.31</v>
      </c>
      <c r="G321" s="2">
        <f>IFERROR(__xludf.DUMMYFUNCTION("""COMPUTED_VALUE"""),45757.66666666667)</f>
        <v>45757.66667</v>
      </c>
      <c r="H321" s="1">
        <f>IFERROR(__xludf.DUMMYFUNCTION("""COMPUTED_VALUE"""),1118.41)</f>
        <v>1118.41</v>
      </c>
      <c r="J321" s="2">
        <f>IFERROR(__xludf.DUMMYFUNCTION("""COMPUTED_VALUE"""),45757.66666666667)</f>
        <v>45757.66667</v>
      </c>
      <c r="K321" s="1">
        <f>IFERROR(__xludf.DUMMYFUNCTION("""COMPUTED_VALUE"""),1150.47)</f>
        <v>1150.47</v>
      </c>
      <c r="M321" s="2">
        <f>IFERROR(__xludf.DUMMYFUNCTION("""COMPUTED_VALUE"""),45757.66666666667)</f>
        <v>45757.66667</v>
      </c>
      <c r="N321" s="1">
        <f>IFERROR(__xludf.DUMMYFUNCTION("""COMPUTED_VALUE"""),6.02343784E8)</f>
        <v>602343784</v>
      </c>
    </row>
    <row r="322">
      <c r="A322" s="2">
        <f>IFERROR(__xludf.DUMMYFUNCTION("""COMPUTED_VALUE"""),45758.66666666667)</f>
        <v>45758.66667</v>
      </c>
      <c r="B322" s="1">
        <f>IFERROR(__xludf.DUMMYFUNCTION("""COMPUTED_VALUE"""),1146.6)</f>
        <v>1146.6</v>
      </c>
      <c r="D322" s="2">
        <f>IFERROR(__xludf.DUMMYFUNCTION("""COMPUTED_VALUE"""),45758.66666666667)</f>
        <v>45758.66667</v>
      </c>
      <c r="E322" s="1">
        <f>IFERROR(__xludf.DUMMYFUNCTION("""COMPUTED_VALUE"""),1174.83)</f>
        <v>1174.83</v>
      </c>
      <c r="G322" s="2">
        <f>IFERROR(__xludf.DUMMYFUNCTION("""COMPUTED_VALUE"""),45758.66666666667)</f>
        <v>45758.66667</v>
      </c>
      <c r="H322" s="1">
        <f>IFERROR(__xludf.DUMMYFUNCTION("""COMPUTED_VALUE"""),1135.78)</f>
        <v>1135.78</v>
      </c>
      <c r="J322" s="2">
        <f>IFERROR(__xludf.DUMMYFUNCTION("""COMPUTED_VALUE"""),45758.66666666667)</f>
        <v>45758.66667</v>
      </c>
      <c r="K322" s="1">
        <f>IFERROR(__xludf.DUMMYFUNCTION("""COMPUTED_VALUE"""),1169.41)</f>
        <v>1169.41</v>
      </c>
      <c r="M322" s="2">
        <f>IFERROR(__xludf.DUMMYFUNCTION("""COMPUTED_VALUE"""),45758.66666666667)</f>
        <v>45758.66667</v>
      </c>
      <c r="N322" s="1">
        <f>IFERROR(__xludf.DUMMYFUNCTION("""COMPUTED_VALUE"""),5.42502568E8)</f>
        <v>542502568</v>
      </c>
    </row>
    <row r="323">
      <c r="A323" s="2">
        <f>IFERROR(__xludf.DUMMYFUNCTION("""COMPUTED_VALUE"""),45761.66666666667)</f>
        <v>45761.66667</v>
      </c>
      <c r="B323" s="1">
        <f>IFERROR(__xludf.DUMMYFUNCTION("""COMPUTED_VALUE"""),1180.02)</f>
        <v>1180.02</v>
      </c>
      <c r="D323" s="2">
        <f>IFERROR(__xludf.DUMMYFUNCTION("""COMPUTED_VALUE"""),45761.66666666667)</f>
        <v>45761.66667</v>
      </c>
      <c r="E323" s="1">
        <f>IFERROR(__xludf.DUMMYFUNCTION("""COMPUTED_VALUE"""),1190.13)</f>
        <v>1190.13</v>
      </c>
      <c r="G323" s="2">
        <f>IFERROR(__xludf.DUMMYFUNCTION("""COMPUTED_VALUE"""),45761.66666666667)</f>
        <v>45761.66667</v>
      </c>
      <c r="H323" s="1">
        <f>IFERROR(__xludf.DUMMYFUNCTION("""COMPUTED_VALUE"""),1171.63)</f>
        <v>1171.63</v>
      </c>
      <c r="J323" s="2">
        <f>IFERROR(__xludf.DUMMYFUNCTION("""COMPUTED_VALUE"""),45761.66666666667)</f>
        <v>45761.66667</v>
      </c>
      <c r="K323" s="1">
        <f>IFERROR(__xludf.DUMMYFUNCTION("""COMPUTED_VALUE"""),1182.55)</f>
        <v>1182.55</v>
      </c>
      <c r="M323" s="2">
        <f>IFERROR(__xludf.DUMMYFUNCTION("""COMPUTED_VALUE"""),45761.66666666667)</f>
        <v>45761.66667</v>
      </c>
      <c r="N323" s="1">
        <f>IFERROR(__xludf.DUMMYFUNCTION("""COMPUTED_VALUE"""),4.40863879E8)</f>
        <v>440863879</v>
      </c>
    </row>
    <row r="324">
      <c r="A324" s="2">
        <f>IFERROR(__xludf.DUMMYFUNCTION("""COMPUTED_VALUE"""),45762.66666666667)</f>
        <v>45762.66667</v>
      </c>
      <c r="B324" s="1">
        <f>IFERROR(__xludf.DUMMYFUNCTION("""COMPUTED_VALUE"""),1181.0)</f>
        <v>1181</v>
      </c>
      <c r="D324" s="2">
        <f>IFERROR(__xludf.DUMMYFUNCTION("""COMPUTED_VALUE"""),45762.66666666667)</f>
        <v>45762.66667</v>
      </c>
      <c r="E324" s="1">
        <f>IFERROR(__xludf.DUMMYFUNCTION("""COMPUTED_VALUE"""),1190.09)</f>
        <v>1190.09</v>
      </c>
      <c r="G324" s="2">
        <f>IFERROR(__xludf.DUMMYFUNCTION("""COMPUTED_VALUE"""),45762.66666666667)</f>
        <v>45762.66667</v>
      </c>
      <c r="H324" s="1">
        <f>IFERROR(__xludf.DUMMYFUNCTION("""COMPUTED_VALUE"""),1174.61)</f>
        <v>1174.61</v>
      </c>
      <c r="J324" s="2">
        <f>IFERROR(__xludf.DUMMYFUNCTION("""COMPUTED_VALUE"""),45762.66666666667)</f>
        <v>45762.66667</v>
      </c>
      <c r="K324" s="1">
        <f>IFERROR(__xludf.DUMMYFUNCTION("""COMPUTED_VALUE"""),1176.11)</f>
        <v>1176.11</v>
      </c>
      <c r="M324" s="2">
        <f>IFERROR(__xludf.DUMMYFUNCTION("""COMPUTED_VALUE"""),45762.66666666667)</f>
        <v>45762.66667</v>
      </c>
      <c r="N324" s="1">
        <f>IFERROR(__xludf.DUMMYFUNCTION("""COMPUTED_VALUE"""),3.65729962E8)</f>
        <v>365729962</v>
      </c>
    </row>
    <row r="325">
      <c r="A325" s="2">
        <f>IFERROR(__xludf.DUMMYFUNCTION("""COMPUTED_VALUE"""),45763.66666666667)</f>
        <v>45763.66667</v>
      </c>
      <c r="B325" s="1">
        <f>IFERROR(__xludf.DUMMYFUNCTION("""COMPUTED_VALUE"""),1169.5)</f>
        <v>1169.5</v>
      </c>
      <c r="D325" s="2">
        <f>IFERROR(__xludf.DUMMYFUNCTION("""COMPUTED_VALUE"""),45763.66666666667)</f>
        <v>45763.66667</v>
      </c>
      <c r="E325" s="1">
        <f>IFERROR(__xludf.DUMMYFUNCTION("""COMPUTED_VALUE"""),1175.85)</f>
        <v>1175.85</v>
      </c>
      <c r="G325" s="2">
        <f>IFERROR(__xludf.DUMMYFUNCTION("""COMPUTED_VALUE"""),45763.66666666667)</f>
        <v>45763.66667</v>
      </c>
      <c r="H325" s="1">
        <f>IFERROR(__xludf.DUMMYFUNCTION("""COMPUTED_VALUE"""),1149.69)</f>
        <v>1149.69</v>
      </c>
      <c r="J325" s="2">
        <f>IFERROR(__xludf.DUMMYFUNCTION("""COMPUTED_VALUE"""),45763.66666666667)</f>
        <v>45763.66667</v>
      </c>
      <c r="K325" s="1">
        <f>IFERROR(__xludf.DUMMYFUNCTION("""COMPUTED_VALUE"""),1159.27)</f>
        <v>1159.27</v>
      </c>
      <c r="M325" s="2">
        <f>IFERROR(__xludf.DUMMYFUNCTION("""COMPUTED_VALUE"""),45763.66666666667)</f>
        <v>45763.66667</v>
      </c>
      <c r="N325" s="1">
        <f>IFERROR(__xludf.DUMMYFUNCTION("""COMPUTED_VALUE"""),4.19806157E8)</f>
        <v>419806157</v>
      </c>
    </row>
    <row r="326">
      <c r="A326" s="2">
        <f>IFERROR(__xludf.DUMMYFUNCTION("""COMPUTED_VALUE"""),45764.66666666667)</f>
        <v>45764.66667</v>
      </c>
      <c r="B326" s="1">
        <f>IFERROR(__xludf.DUMMYFUNCTION("""COMPUTED_VALUE"""),1162.26)</f>
        <v>1162.26</v>
      </c>
      <c r="D326" s="2">
        <f>IFERROR(__xludf.DUMMYFUNCTION("""COMPUTED_VALUE"""),45764.66666666667)</f>
        <v>45764.66667</v>
      </c>
      <c r="E326" s="1">
        <f>IFERROR(__xludf.DUMMYFUNCTION("""COMPUTED_VALUE"""),1174.47)</f>
        <v>1174.47</v>
      </c>
      <c r="G326" s="2">
        <f>IFERROR(__xludf.DUMMYFUNCTION("""COMPUTED_VALUE"""),45764.66666666667)</f>
        <v>45764.66667</v>
      </c>
      <c r="H326" s="1">
        <f>IFERROR(__xludf.DUMMYFUNCTION("""COMPUTED_VALUE"""),1157.7)</f>
        <v>1157.7</v>
      </c>
      <c r="J326" s="2">
        <f>IFERROR(__xludf.DUMMYFUNCTION("""COMPUTED_VALUE"""),45764.66666666667)</f>
        <v>45764.66667</v>
      </c>
      <c r="K326" s="1">
        <f>IFERROR(__xludf.DUMMYFUNCTION("""COMPUTED_VALUE"""),1164.37)</f>
        <v>1164.37</v>
      </c>
      <c r="M326" s="2">
        <f>IFERROR(__xludf.DUMMYFUNCTION("""COMPUTED_VALUE"""),45764.66666666667)</f>
        <v>45764.66667</v>
      </c>
      <c r="N326" s="1">
        <f>IFERROR(__xludf.DUMMYFUNCTION("""COMPUTED_VALUE"""),4.60421618E8)</f>
        <v>460421618</v>
      </c>
    </row>
    <row r="327">
      <c r="A327" s="2">
        <f>IFERROR(__xludf.DUMMYFUNCTION("""COMPUTED_VALUE"""),45768.66666666667)</f>
        <v>45768.66667</v>
      </c>
      <c r="B327" s="1">
        <f>IFERROR(__xludf.DUMMYFUNCTION("""COMPUTED_VALUE"""),1158.06)</f>
        <v>1158.06</v>
      </c>
      <c r="D327" s="2">
        <f>IFERROR(__xludf.DUMMYFUNCTION("""COMPUTED_VALUE"""),45768.66666666667)</f>
        <v>45768.66667</v>
      </c>
      <c r="E327" s="1">
        <f>IFERROR(__xludf.DUMMYFUNCTION("""COMPUTED_VALUE"""),1158.06)</f>
        <v>1158.06</v>
      </c>
      <c r="G327" s="2">
        <f>IFERROR(__xludf.DUMMYFUNCTION("""COMPUTED_VALUE"""),45768.66666666667)</f>
        <v>45768.66667</v>
      </c>
      <c r="H327" s="1">
        <f>IFERROR(__xludf.DUMMYFUNCTION("""COMPUTED_VALUE"""),1126.85)</f>
        <v>1126.85</v>
      </c>
      <c r="J327" s="2">
        <f>IFERROR(__xludf.DUMMYFUNCTION("""COMPUTED_VALUE"""),45768.66666666667)</f>
        <v>45768.66667</v>
      </c>
      <c r="K327" s="1">
        <f>IFERROR(__xludf.DUMMYFUNCTION("""COMPUTED_VALUE"""),1138.84)</f>
        <v>1138.84</v>
      </c>
      <c r="M327" s="2">
        <f>IFERROR(__xludf.DUMMYFUNCTION("""COMPUTED_VALUE"""),45768.66666666667)</f>
        <v>45768.66667</v>
      </c>
      <c r="N327" s="1">
        <f>IFERROR(__xludf.DUMMYFUNCTION("""COMPUTED_VALUE"""),4.21970618E8)</f>
        <v>421970618</v>
      </c>
    </row>
    <row r="328">
      <c r="A328" s="2">
        <f>IFERROR(__xludf.DUMMYFUNCTION("""COMPUTED_VALUE"""),45769.66666666667)</f>
        <v>45769.66667</v>
      </c>
      <c r="B328" s="1">
        <f>IFERROR(__xludf.DUMMYFUNCTION("""COMPUTED_VALUE"""),1150.44)</f>
        <v>1150.44</v>
      </c>
      <c r="D328" s="2">
        <f>IFERROR(__xludf.DUMMYFUNCTION("""COMPUTED_VALUE"""),45769.66666666667)</f>
        <v>45769.66667</v>
      </c>
      <c r="E328" s="1">
        <f>IFERROR(__xludf.DUMMYFUNCTION("""COMPUTED_VALUE"""),1166.36)</f>
        <v>1166.36</v>
      </c>
      <c r="G328" s="2">
        <f>IFERROR(__xludf.DUMMYFUNCTION("""COMPUTED_VALUE"""),45769.66666666667)</f>
        <v>45769.66667</v>
      </c>
      <c r="H328" s="1">
        <f>IFERROR(__xludf.DUMMYFUNCTION("""COMPUTED_VALUE"""),1147.62)</f>
        <v>1147.62</v>
      </c>
      <c r="J328" s="2">
        <f>IFERROR(__xludf.DUMMYFUNCTION("""COMPUTED_VALUE"""),45769.66666666667)</f>
        <v>45769.66667</v>
      </c>
      <c r="K328" s="1">
        <f>IFERROR(__xludf.DUMMYFUNCTION("""COMPUTED_VALUE"""),1162.56)</f>
        <v>1162.56</v>
      </c>
      <c r="M328" s="2">
        <f>IFERROR(__xludf.DUMMYFUNCTION("""COMPUTED_VALUE"""),45769.66666666667)</f>
        <v>45769.66667</v>
      </c>
      <c r="N328" s="1">
        <f>IFERROR(__xludf.DUMMYFUNCTION("""COMPUTED_VALUE"""),4.85747551E8)</f>
        <v>485747551</v>
      </c>
    </row>
    <row r="329">
      <c r="A329" s="2">
        <f>IFERROR(__xludf.DUMMYFUNCTION("""COMPUTED_VALUE"""),45770.66666666667)</f>
        <v>45770.66667</v>
      </c>
      <c r="B329" s="1">
        <f>IFERROR(__xludf.DUMMYFUNCTION("""COMPUTED_VALUE"""),1182.88)</f>
        <v>1182.88</v>
      </c>
      <c r="D329" s="2">
        <f>IFERROR(__xludf.DUMMYFUNCTION("""COMPUTED_VALUE"""),45770.66666666667)</f>
        <v>45770.66667</v>
      </c>
      <c r="E329" s="1">
        <f>IFERROR(__xludf.DUMMYFUNCTION("""COMPUTED_VALUE"""),1208.72)</f>
        <v>1208.72</v>
      </c>
      <c r="G329" s="2">
        <f>IFERROR(__xludf.DUMMYFUNCTION("""COMPUTED_VALUE"""),45770.66666666667)</f>
        <v>45770.66667</v>
      </c>
      <c r="H329" s="1">
        <f>IFERROR(__xludf.DUMMYFUNCTION("""COMPUTED_VALUE"""),1176.3)</f>
        <v>1176.3</v>
      </c>
      <c r="J329" s="2">
        <f>IFERROR(__xludf.DUMMYFUNCTION("""COMPUTED_VALUE"""),45770.66666666667)</f>
        <v>45770.66667</v>
      </c>
      <c r="K329" s="1">
        <f>IFERROR(__xludf.DUMMYFUNCTION("""COMPUTED_VALUE"""),1179.81)</f>
        <v>1179.81</v>
      </c>
      <c r="M329" s="2">
        <f>IFERROR(__xludf.DUMMYFUNCTION("""COMPUTED_VALUE"""),45770.66666666667)</f>
        <v>45770.66667</v>
      </c>
      <c r="N329" s="1">
        <f>IFERROR(__xludf.DUMMYFUNCTION("""COMPUTED_VALUE"""),5.66449211E8)</f>
        <v>566449211</v>
      </c>
    </row>
    <row r="330">
      <c r="A330" s="2">
        <f>IFERROR(__xludf.DUMMYFUNCTION("""COMPUTED_VALUE"""),45771.66666666667)</f>
        <v>45771.66667</v>
      </c>
      <c r="B330" s="1">
        <f>IFERROR(__xludf.DUMMYFUNCTION("""COMPUTED_VALUE"""),1176.9)</f>
        <v>1176.9</v>
      </c>
      <c r="D330" s="2">
        <f>IFERROR(__xludf.DUMMYFUNCTION("""COMPUTED_VALUE"""),45771.66666666667)</f>
        <v>45771.66667</v>
      </c>
      <c r="E330" s="1">
        <f>IFERROR(__xludf.DUMMYFUNCTION("""COMPUTED_VALUE"""),1204.55)</f>
        <v>1204.55</v>
      </c>
      <c r="G330" s="2">
        <f>IFERROR(__xludf.DUMMYFUNCTION("""COMPUTED_VALUE"""),45771.66666666667)</f>
        <v>45771.66667</v>
      </c>
      <c r="H330" s="1">
        <f>IFERROR(__xludf.DUMMYFUNCTION("""COMPUTED_VALUE"""),1174.23)</f>
        <v>1174.23</v>
      </c>
      <c r="J330" s="2">
        <f>IFERROR(__xludf.DUMMYFUNCTION("""COMPUTED_VALUE"""),45771.66666666667)</f>
        <v>45771.66667</v>
      </c>
      <c r="K330" s="1">
        <f>IFERROR(__xludf.DUMMYFUNCTION("""COMPUTED_VALUE"""),1202.82)</f>
        <v>1202.82</v>
      </c>
      <c r="M330" s="2">
        <f>IFERROR(__xludf.DUMMYFUNCTION("""COMPUTED_VALUE"""),45771.66666666667)</f>
        <v>45771.66667</v>
      </c>
      <c r="N330" s="1">
        <f>IFERROR(__xludf.DUMMYFUNCTION("""COMPUTED_VALUE"""),4.96398655E8)</f>
        <v>496398655</v>
      </c>
    </row>
    <row r="331">
      <c r="A331" s="2">
        <f>IFERROR(__xludf.DUMMYFUNCTION("""COMPUTED_VALUE"""),45772.66666666667)</f>
        <v>45772.66667</v>
      </c>
      <c r="B331" s="1">
        <f>IFERROR(__xludf.DUMMYFUNCTION("""COMPUTED_VALUE"""),1201.01)</f>
        <v>1201.01</v>
      </c>
      <c r="D331" s="2">
        <f>IFERROR(__xludf.DUMMYFUNCTION("""COMPUTED_VALUE"""),45772.66666666667)</f>
        <v>45772.66667</v>
      </c>
      <c r="E331" s="1">
        <f>IFERROR(__xludf.DUMMYFUNCTION("""COMPUTED_VALUE"""),1205.77)</f>
        <v>1205.77</v>
      </c>
      <c r="G331" s="2">
        <f>IFERROR(__xludf.DUMMYFUNCTION("""COMPUTED_VALUE"""),45772.66666666667)</f>
        <v>45772.66667</v>
      </c>
      <c r="H331" s="1">
        <f>IFERROR(__xludf.DUMMYFUNCTION("""COMPUTED_VALUE"""),1193.63)</f>
        <v>1193.63</v>
      </c>
      <c r="J331" s="2">
        <f>IFERROR(__xludf.DUMMYFUNCTION("""COMPUTED_VALUE"""),45772.66666666667)</f>
        <v>45772.66667</v>
      </c>
      <c r="K331" s="1">
        <f>IFERROR(__xludf.DUMMYFUNCTION("""COMPUTED_VALUE"""),1202.96)</f>
        <v>1202.96</v>
      </c>
      <c r="M331" s="2">
        <f>IFERROR(__xludf.DUMMYFUNCTION("""COMPUTED_VALUE"""),45772.66666666667)</f>
        <v>45772.66667</v>
      </c>
      <c r="N331" s="1">
        <f>IFERROR(__xludf.DUMMYFUNCTION("""COMPUTED_VALUE"""),4.192299E8)</f>
        <v>419229900</v>
      </c>
    </row>
    <row r="332">
      <c r="A332" s="2">
        <f>IFERROR(__xludf.DUMMYFUNCTION("""COMPUTED_VALUE"""),45775.66666666667)</f>
        <v>45775.66667</v>
      </c>
      <c r="B332" s="1">
        <f>IFERROR(__xludf.DUMMYFUNCTION("""COMPUTED_VALUE"""),1205.38)</f>
        <v>1205.38</v>
      </c>
      <c r="D332" s="2">
        <f>IFERROR(__xludf.DUMMYFUNCTION("""COMPUTED_VALUE"""),45775.66666666667)</f>
        <v>45775.66667</v>
      </c>
      <c r="E332" s="1">
        <f>IFERROR(__xludf.DUMMYFUNCTION("""COMPUTED_VALUE"""),1214.5)</f>
        <v>1214.5</v>
      </c>
      <c r="G332" s="2">
        <f>IFERROR(__xludf.DUMMYFUNCTION("""COMPUTED_VALUE"""),45775.66666666667)</f>
        <v>45775.66667</v>
      </c>
      <c r="H332" s="1">
        <f>IFERROR(__xludf.DUMMYFUNCTION("""COMPUTED_VALUE"""),1193.94)</f>
        <v>1193.94</v>
      </c>
      <c r="J332" s="2">
        <f>IFERROR(__xludf.DUMMYFUNCTION("""COMPUTED_VALUE"""),45775.66666666667)</f>
        <v>45775.66667</v>
      </c>
      <c r="K332" s="1">
        <f>IFERROR(__xludf.DUMMYFUNCTION("""COMPUTED_VALUE"""),1205.55)</f>
        <v>1205.55</v>
      </c>
      <c r="M332" s="2">
        <f>IFERROR(__xludf.DUMMYFUNCTION("""COMPUTED_VALUE"""),45775.66666666667)</f>
        <v>45775.66667</v>
      </c>
      <c r="N332" s="1">
        <f>IFERROR(__xludf.DUMMYFUNCTION("""COMPUTED_VALUE"""),4.2595527E8)</f>
        <v>425955270</v>
      </c>
    </row>
    <row r="333">
      <c r="A333" s="2">
        <f>IFERROR(__xludf.DUMMYFUNCTION("""COMPUTED_VALUE"""),45776.66666666667)</f>
        <v>45776.66667</v>
      </c>
      <c r="B333" s="1">
        <f>IFERROR(__xludf.DUMMYFUNCTION("""COMPUTED_VALUE"""),1204.59)</f>
        <v>1204.59</v>
      </c>
      <c r="D333" s="2">
        <f>IFERROR(__xludf.DUMMYFUNCTION("""COMPUTED_VALUE"""),45776.66666666667)</f>
        <v>45776.66667</v>
      </c>
      <c r="E333" s="1">
        <f>IFERROR(__xludf.DUMMYFUNCTION("""COMPUTED_VALUE"""),1217.67)</f>
        <v>1217.67</v>
      </c>
      <c r="G333" s="2">
        <f>IFERROR(__xludf.DUMMYFUNCTION("""COMPUTED_VALUE"""),45776.66666666667)</f>
        <v>45776.66667</v>
      </c>
      <c r="H333" s="1">
        <f>IFERROR(__xludf.DUMMYFUNCTION("""COMPUTED_VALUE"""),1201.77)</f>
        <v>1201.77</v>
      </c>
      <c r="J333" s="2">
        <f>IFERROR(__xludf.DUMMYFUNCTION("""COMPUTED_VALUE"""),45776.66666666667)</f>
        <v>45776.66667</v>
      </c>
      <c r="K333" s="1">
        <f>IFERROR(__xludf.DUMMYFUNCTION("""COMPUTED_VALUE"""),1215.13)</f>
        <v>1215.13</v>
      </c>
      <c r="M333" s="2">
        <f>IFERROR(__xludf.DUMMYFUNCTION("""COMPUTED_VALUE"""),45776.66666666667)</f>
        <v>45776.66667</v>
      </c>
      <c r="N333" s="1">
        <f>IFERROR(__xludf.DUMMYFUNCTION("""COMPUTED_VALUE"""),6.59730587E8)</f>
        <v>659730587</v>
      </c>
    </row>
    <row r="334">
      <c r="A334" s="2">
        <f>IFERROR(__xludf.DUMMYFUNCTION("""COMPUTED_VALUE"""),45777.66666666667)</f>
        <v>45777.66667</v>
      </c>
      <c r="B334" s="1">
        <f>IFERROR(__xludf.DUMMYFUNCTION("""COMPUTED_VALUE"""),1206.21)</f>
        <v>1206.21</v>
      </c>
      <c r="D334" s="2">
        <f>IFERROR(__xludf.DUMMYFUNCTION("""COMPUTED_VALUE"""),45777.66666666667)</f>
        <v>45777.66667</v>
      </c>
      <c r="E334" s="1">
        <f>IFERROR(__xludf.DUMMYFUNCTION("""COMPUTED_VALUE"""),1224.04)</f>
        <v>1224.04</v>
      </c>
      <c r="G334" s="2">
        <f>IFERROR(__xludf.DUMMYFUNCTION("""COMPUTED_VALUE"""),45777.66666666667)</f>
        <v>45777.66667</v>
      </c>
      <c r="H334" s="1">
        <f>IFERROR(__xludf.DUMMYFUNCTION("""COMPUTED_VALUE"""),1190.68)</f>
        <v>1190.68</v>
      </c>
      <c r="J334" s="2">
        <f>IFERROR(__xludf.DUMMYFUNCTION("""COMPUTED_VALUE"""),45777.66666666667)</f>
        <v>45777.66667</v>
      </c>
      <c r="K334" s="1">
        <f>IFERROR(__xludf.DUMMYFUNCTION("""COMPUTED_VALUE"""),1221.63)</f>
        <v>1221.63</v>
      </c>
      <c r="M334" s="2">
        <f>IFERROR(__xludf.DUMMYFUNCTION("""COMPUTED_VALUE"""),45777.66666666667)</f>
        <v>45777.66667</v>
      </c>
      <c r="N334" s="1">
        <f>IFERROR(__xludf.DUMMYFUNCTION("""COMPUTED_VALUE"""),7.37948423E8)</f>
        <v>737948423</v>
      </c>
    </row>
    <row r="335">
      <c r="A335" s="2">
        <f>IFERROR(__xludf.DUMMYFUNCTION("""COMPUTED_VALUE"""),45778.66666666667)</f>
        <v>45778.66667</v>
      </c>
      <c r="B335" s="1">
        <f>IFERROR(__xludf.DUMMYFUNCTION("""COMPUTED_VALUE"""),1227.71)</f>
        <v>1227.71</v>
      </c>
      <c r="D335" s="2">
        <f>IFERROR(__xludf.DUMMYFUNCTION("""COMPUTED_VALUE"""),45778.66666666667)</f>
        <v>45778.66667</v>
      </c>
      <c r="E335" s="1">
        <f>IFERROR(__xludf.DUMMYFUNCTION("""COMPUTED_VALUE"""),1240.18)</f>
        <v>1240.18</v>
      </c>
      <c r="G335" s="2">
        <f>IFERROR(__xludf.DUMMYFUNCTION("""COMPUTED_VALUE"""),45778.66666666667)</f>
        <v>45778.66667</v>
      </c>
      <c r="H335" s="1">
        <f>IFERROR(__xludf.DUMMYFUNCTION("""COMPUTED_VALUE"""),1223.11)</f>
        <v>1223.11</v>
      </c>
      <c r="J335" s="2">
        <f>IFERROR(__xludf.DUMMYFUNCTION("""COMPUTED_VALUE"""),45778.66666666667)</f>
        <v>45778.66667</v>
      </c>
      <c r="K335" s="1">
        <f>IFERROR(__xludf.DUMMYFUNCTION("""COMPUTED_VALUE"""),1229.62)</f>
        <v>1229.62</v>
      </c>
      <c r="M335" s="2">
        <f>IFERROR(__xludf.DUMMYFUNCTION("""COMPUTED_VALUE"""),45778.66666666667)</f>
        <v>45778.66667</v>
      </c>
      <c r="N335" s="1">
        <f>IFERROR(__xludf.DUMMYFUNCTION("""COMPUTED_VALUE"""),5.57686729E8)</f>
        <v>557686729</v>
      </c>
    </row>
    <row r="336">
      <c r="A336" s="2">
        <f>IFERROR(__xludf.DUMMYFUNCTION("""COMPUTED_VALUE"""),45779.66666666667)</f>
        <v>45779.66667</v>
      </c>
      <c r="B336" s="1">
        <f>IFERROR(__xludf.DUMMYFUNCTION("""COMPUTED_VALUE"""),1237.0)</f>
        <v>1237</v>
      </c>
      <c r="D336" s="2">
        <f>IFERROR(__xludf.DUMMYFUNCTION("""COMPUTED_VALUE"""),45779.66666666667)</f>
        <v>45779.66667</v>
      </c>
      <c r="E336" s="1">
        <f>IFERROR(__xludf.DUMMYFUNCTION("""COMPUTED_VALUE"""),1254.35)</f>
        <v>1254.35</v>
      </c>
      <c r="G336" s="2">
        <f>IFERROR(__xludf.DUMMYFUNCTION("""COMPUTED_VALUE"""),45779.66666666667)</f>
        <v>45779.66667</v>
      </c>
      <c r="H336" s="1">
        <f>IFERROR(__xludf.DUMMYFUNCTION("""COMPUTED_VALUE"""),1237.0)</f>
        <v>1237</v>
      </c>
      <c r="J336" s="2">
        <f>IFERROR(__xludf.DUMMYFUNCTION("""COMPUTED_VALUE"""),45779.66666666667)</f>
        <v>45779.66667</v>
      </c>
      <c r="K336" s="1">
        <f>IFERROR(__xludf.DUMMYFUNCTION("""COMPUTED_VALUE"""),1250.69)</f>
        <v>1250.69</v>
      </c>
      <c r="M336" s="2">
        <f>IFERROR(__xludf.DUMMYFUNCTION("""COMPUTED_VALUE"""),45779.66666666667)</f>
        <v>45779.66667</v>
      </c>
      <c r="N336" s="1">
        <f>IFERROR(__xludf.DUMMYFUNCTION("""COMPUTED_VALUE"""),5.18359638E8)</f>
        <v>518359638</v>
      </c>
    </row>
    <row r="337">
      <c r="A337" s="2">
        <f>IFERROR(__xludf.DUMMYFUNCTION("""COMPUTED_VALUE"""),45782.66666666667)</f>
        <v>45782.66667</v>
      </c>
      <c r="B337" s="1">
        <f>IFERROR(__xludf.DUMMYFUNCTION("""COMPUTED_VALUE"""),1245.79)</f>
        <v>1245.79</v>
      </c>
      <c r="D337" s="2">
        <f>IFERROR(__xludf.DUMMYFUNCTION("""COMPUTED_VALUE"""),45782.66666666667)</f>
        <v>45782.66667</v>
      </c>
      <c r="E337" s="1">
        <f>IFERROR(__xludf.DUMMYFUNCTION("""COMPUTED_VALUE"""),1256.88)</f>
        <v>1256.88</v>
      </c>
      <c r="G337" s="2">
        <f>IFERROR(__xludf.DUMMYFUNCTION("""COMPUTED_VALUE"""),45782.66666666667)</f>
        <v>45782.66667</v>
      </c>
      <c r="H337" s="1">
        <f>IFERROR(__xludf.DUMMYFUNCTION("""COMPUTED_VALUE"""),1241.57)</f>
        <v>1241.57</v>
      </c>
      <c r="J337" s="2">
        <f>IFERROR(__xludf.DUMMYFUNCTION("""COMPUTED_VALUE"""),45782.66666666667)</f>
        <v>45782.66667</v>
      </c>
      <c r="K337" s="1">
        <f>IFERROR(__xludf.DUMMYFUNCTION("""COMPUTED_VALUE"""),1249.53)</f>
        <v>1249.53</v>
      </c>
      <c r="M337" s="2">
        <f>IFERROR(__xludf.DUMMYFUNCTION("""COMPUTED_VALUE"""),45782.66666666667)</f>
        <v>45782.66667</v>
      </c>
      <c r="N337" s="1">
        <f>IFERROR(__xludf.DUMMYFUNCTION("""COMPUTED_VALUE"""),4.18588943E8)</f>
        <v>418588943</v>
      </c>
    </row>
    <row r="338">
      <c r="A338" s="2">
        <f>IFERROR(__xludf.DUMMYFUNCTION("""COMPUTED_VALUE"""),45783.66666666667)</f>
        <v>45783.66667</v>
      </c>
      <c r="B338" s="1">
        <f>IFERROR(__xludf.DUMMYFUNCTION("""COMPUTED_VALUE"""),1239.12)</f>
        <v>1239.12</v>
      </c>
      <c r="D338" s="2">
        <f>IFERROR(__xludf.DUMMYFUNCTION("""COMPUTED_VALUE"""),45783.66666666667)</f>
        <v>45783.66667</v>
      </c>
      <c r="E338" s="1">
        <f>IFERROR(__xludf.DUMMYFUNCTION("""COMPUTED_VALUE"""),1245.81)</f>
        <v>1245.81</v>
      </c>
      <c r="G338" s="2">
        <f>IFERROR(__xludf.DUMMYFUNCTION("""COMPUTED_VALUE"""),45783.66666666667)</f>
        <v>45783.66667</v>
      </c>
      <c r="H338" s="1">
        <f>IFERROR(__xludf.DUMMYFUNCTION("""COMPUTED_VALUE"""),1233.8)</f>
        <v>1233.8</v>
      </c>
      <c r="J338" s="2">
        <f>IFERROR(__xludf.DUMMYFUNCTION("""COMPUTED_VALUE"""),45783.66666666667)</f>
        <v>45783.66667</v>
      </c>
      <c r="K338" s="1">
        <f>IFERROR(__xludf.DUMMYFUNCTION("""COMPUTED_VALUE"""),1238.65)</f>
        <v>1238.65</v>
      </c>
      <c r="M338" s="2">
        <f>IFERROR(__xludf.DUMMYFUNCTION("""COMPUTED_VALUE"""),45783.66666666667)</f>
        <v>45783.66667</v>
      </c>
      <c r="N338" s="1">
        <f>IFERROR(__xludf.DUMMYFUNCTION("""COMPUTED_VALUE"""),4.25321717E8)</f>
        <v>425321717</v>
      </c>
    </row>
    <row r="339">
      <c r="A339" s="2">
        <f>IFERROR(__xludf.DUMMYFUNCTION("""COMPUTED_VALUE"""),45784.66666666667)</f>
        <v>45784.66667</v>
      </c>
      <c r="B339" s="1">
        <f>IFERROR(__xludf.DUMMYFUNCTION("""COMPUTED_VALUE"""),1240.58)</f>
        <v>1240.58</v>
      </c>
      <c r="D339" s="2">
        <f>IFERROR(__xludf.DUMMYFUNCTION("""COMPUTED_VALUE"""),45784.66666666667)</f>
        <v>45784.66667</v>
      </c>
      <c r="E339" s="1">
        <f>IFERROR(__xludf.DUMMYFUNCTION("""COMPUTED_VALUE"""),1249.51)</f>
        <v>1249.51</v>
      </c>
      <c r="G339" s="2">
        <f>IFERROR(__xludf.DUMMYFUNCTION("""COMPUTED_VALUE"""),45784.66666666667)</f>
        <v>45784.66667</v>
      </c>
      <c r="H339" s="1">
        <f>IFERROR(__xludf.DUMMYFUNCTION("""COMPUTED_VALUE"""),1237.39)</f>
        <v>1237.39</v>
      </c>
      <c r="J339" s="2">
        <f>IFERROR(__xludf.DUMMYFUNCTION("""COMPUTED_VALUE"""),45784.66666666667)</f>
        <v>45784.66667</v>
      </c>
      <c r="K339" s="1">
        <f>IFERROR(__xludf.DUMMYFUNCTION("""COMPUTED_VALUE"""),1244.46)</f>
        <v>1244.46</v>
      </c>
      <c r="M339" s="2">
        <f>IFERROR(__xludf.DUMMYFUNCTION("""COMPUTED_VALUE"""),45784.66666666667)</f>
        <v>45784.66667</v>
      </c>
      <c r="N339" s="1">
        <f>IFERROR(__xludf.DUMMYFUNCTION("""COMPUTED_VALUE"""),4.89074573E8)</f>
        <v>489074573</v>
      </c>
    </row>
    <row r="340">
      <c r="A340" s="2">
        <f>IFERROR(__xludf.DUMMYFUNCTION("""COMPUTED_VALUE"""),45785.66666666667)</f>
        <v>45785.66667</v>
      </c>
      <c r="B340" s="1">
        <f>IFERROR(__xludf.DUMMYFUNCTION("""COMPUTED_VALUE"""),1251.99)</f>
        <v>1251.99</v>
      </c>
      <c r="D340" s="2">
        <f>IFERROR(__xludf.DUMMYFUNCTION("""COMPUTED_VALUE"""),45785.66666666667)</f>
        <v>45785.66667</v>
      </c>
      <c r="E340" s="1">
        <f>IFERROR(__xludf.DUMMYFUNCTION("""COMPUTED_VALUE"""),1275.51)</f>
        <v>1275.51</v>
      </c>
      <c r="G340" s="2">
        <f>IFERROR(__xludf.DUMMYFUNCTION("""COMPUTED_VALUE"""),45785.66666666667)</f>
        <v>45785.66667</v>
      </c>
      <c r="H340" s="1">
        <f>IFERROR(__xludf.DUMMYFUNCTION("""COMPUTED_VALUE"""),1251.99)</f>
        <v>1251.99</v>
      </c>
      <c r="J340" s="2">
        <f>IFERROR(__xludf.DUMMYFUNCTION("""COMPUTED_VALUE"""),45785.66666666667)</f>
        <v>45785.66667</v>
      </c>
      <c r="K340" s="1">
        <f>IFERROR(__xludf.DUMMYFUNCTION("""COMPUTED_VALUE"""),1262.78)</f>
        <v>1262.78</v>
      </c>
      <c r="M340" s="2">
        <f>IFERROR(__xludf.DUMMYFUNCTION("""COMPUTED_VALUE"""),45785.66666666667)</f>
        <v>45785.66667</v>
      </c>
      <c r="N340" s="1">
        <f>IFERROR(__xludf.DUMMYFUNCTION("""COMPUTED_VALUE"""),5.55875129E8)</f>
        <v>555875129</v>
      </c>
    </row>
    <row r="341">
      <c r="A341" s="2">
        <f>IFERROR(__xludf.DUMMYFUNCTION("""COMPUTED_VALUE"""),45786.66666666667)</f>
        <v>45786.66667</v>
      </c>
      <c r="B341" s="1">
        <f>IFERROR(__xludf.DUMMYFUNCTION("""COMPUTED_VALUE"""),1264.68)</f>
        <v>1264.68</v>
      </c>
      <c r="D341" s="2">
        <f>IFERROR(__xludf.DUMMYFUNCTION("""COMPUTED_VALUE"""),45786.66666666667)</f>
        <v>45786.66667</v>
      </c>
      <c r="E341" s="1">
        <f>IFERROR(__xludf.DUMMYFUNCTION("""COMPUTED_VALUE"""),1268.09)</f>
        <v>1268.09</v>
      </c>
      <c r="G341" s="2">
        <f>IFERROR(__xludf.DUMMYFUNCTION("""COMPUTED_VALUE"""),45786.66666666667)</f>
        <v>45786.66667</v>
      </c>
      <c r="H341" s="1">
        <f>IFERROR(__xludf.DUMMYFUNCTION("""COMPUTED_VALUE"""),1256.24)</f>
        <v>1256.24</v>
      </c>
      <c r="J341" s="2">
        <f>IFERROR(__xludf.DUMMYFUNCTION("""COMPUTED_VALUE"""),45786.66666666667)</f>
        <v>45786.66667</v>
      </c>
      <c r="K341" s="1">
        <f>IFERROR(__xludf.DUMMYFUNCTION("""COMPUTED_VALUE"""),1264.18)</f>
        <v>1264.18</v>
      </c>
      <c r="M341" s="2">
        <f>IFERROR(__xludf.DUMMYFUNCTION("""COMPUTED_VALUE"""),45786.66666666667)</f>
        <v>45786.66667</v>
      </c>
      <c r="N341" s="1">
        <f>IFERROR(__xludf.DUMMYFUNCTION("""COMPUTED_VALUE"""),4.28079021E8)</f>
        <v>428079021</v>
      </c>
    </row>
    <row r="342">
      <c r="A342" s="2">
        <f>IFERROR(__xludf.DUMMYFUNCTION("""COMPUTED_VALUE"""),45789.66666666667)</f>
        <v>45789.66667</v>
      </c>
      <c r="B342" s="1">
        <f>IFERROR(__xludf.DUMMYFUNCTION("""COMPUTED_VALUE"""),1286.68)</f>
        <v>1286.68</v>
      </c>
      <c r="D342" s="2">
        <f>IFERROR(__xludf.DUMMYFUNCTION("""COMPUTED_VALUE"""),45789.66666666667)</f>
        <v>45789.66667</v>
      </c>
      <c r="E342" s="1">
        <f>IFERROR(__xludf.DUMMYFUNCTION("""COMPUTED_VALUE"""),1307.04)</f>
        <v>1307.04</v>
      </c>
      <c r="G342" s="2">
        <f>IFERROR(__xludf.DUMMYFUNCTION("""COMPUTED_VALUE"""),45789.66666666667)</f>
        <v>45789.66667</v>
      </c>
      <c r="H342" s="1">
        <f>IFERROR(__xludf.DUMMYFUNCTION("""COMPUTED_VALUE"""),1286.68)</f>
        <v>1286.68</v>
      </c>
      <c r="J342" s="2">
        <f>IFERROR(__xludf.DUMMYFUNCTION("""COMPUTED_VALUE"""),45789.66666666667)</f>
        <v>45789.66667</v>
      </c>
      <c r="K342" s="1">
        <f>IFERROR(__xludf.DUMMYFUNCTION("""COMPUTED_VALUE"""),1306.51)</f>
        <v>1306.51</v>
      </c>
      <c r="M342" s="2">
        <f>IFERROR(__xludf.DUMMYFUNCTION("""COMPUTED_VALUE"""),45789.66666666667)</f>
        <v>45789.66667</v>
      </c>
      <c r="N342" s="1">
        <f>IFERROR(__xludf.DUMMYFUNCTION("""COMPUTED_VALUE"""),6.0740717E8)</f>
        <v>607407170</v>
      </c>
    </row>
    <row r="343">
      <c r="A343" s="2">
        <f>IFERROR(__xludf.DUMMYFUNCTION("""COMPUTED_VALUE"""),45790.66666666667)</f>
        <v>45790.66667</v>
      </c>
      <c r="B343" s="1">
        <f>IFERROR(__xludf.DUMMYFUNCTION("""COMPUTED_VALUE"""),1309.89)</f>
        <v>1309.89</v>
      </c>
      <c r="D343" s="2">
        <f>IFERROR(__xludf.DUMMYFUNCTION("""COMPUTED_VALUE"""),45790.66666666667)</f>
        <v>45790.66667</v>
      </c>
      <c r="E343" s="1">
        <f>IFERROR(__xludf.DUMMYFUNCTION("""COMPUTED_VALUE"""),1322.8)</f>
        <v>1322.8</v>
      </c>
      <c r="G343" s="2">
        <f>IFERROR(__xludf.DUMMYFUNCTION("""COMPUTED_VALUE"""),45790.66666666667)</f>
        <v>45790.66667</v>
      </c>
      <c r="H343" s="1">
        <f>IFERROR(__xludf.DUMMYFUNCTION("""COMPUTED_VALUE"""),1309.89)</f>
        <v>1309.89</v>
      </c>
      <c r="J343" s="2">
        <f>IFERROR(__xludf.DUMMYFUNCTION("""COMPUTED_VALUE"""),45790.66666666667)</f>
        <v>45790.66667</v>
      </c>
      <c r="K343" s="1">
        <f>IFERROR(__xludf.DUMMYFUNCTION("""COMPUTED_VALUE"""),1313.89)</f>
        <v>1313.89</v>
      </c>
      <c r="M343" s="2">
        <f>IFERROR(__xludf.DUMMYFUNCTION("""COMPUTED_VALUE"""),45790.66666666667)</f>
        <v>45790.66667</v>
      </c>
      <c r="N343" s="1">
        <f>IFERROR(__xludf.DUMMYFUNCTION("""COMPUTED_VALUE"""),5.49526914E8)</f>
        <v>549526914</v>
      </c>
    </row>
    <row r="344">
      <c r="A344" s="2">
        <f>IFERROR(__xludf.DUMMYFUNCTION("""COMPUTED_VALUE"""),45791.66666666667)</f>
        <v>45791.66667</v>
      </c>
      <c r="B344" s="1">
        <f>IFERROR(__xludf.DUMMYFUNCTION("""COMPUTED_VALUE"""),1313.64)</f>
        <v>1313.64</v>
      </c>
      <c r="D344" s="2">
        <f>IFERROR(__xludf.DUMMYFUNCTION("""COMPUTED_VALUE"""),45791.66666666667)</f>
        <v>45791.66667</v>
      </c>
      <c r="E344" s="1">
        <f>IFERROR(__xludf.DUMMYFUNCTION("""COMPUTED_VALUE"""),1315.48)</f>
        <v>1315.48</v>
      </c>
      <c r="G344" s="2">
        <f>IFERROR(__xludf.DUMMYFUNCTION("""COMPUTED_VALUE"""),45791.66666666667)</f>
        <v>45791.66667</v>
      </c>
      <c r="H344" s="1">
        <f>IFERROR(__xludf.DUMMYFUNCTION("""COMPUTED_VALUE"""),1305.46)</f>
        <v>1305.46</v>
      </c>
      <c r="J344" s="2">
        <f>IFERROR(__xludf.DUMMYFUNCTION("""COMPUTED_VALUE"""),45791.66666666667)</f>
        <v>45791.66667</v>
      </c>
      <c r="K344" s="1">
        <f>IFERROR(__xludf.DUMMYFUNCTION("""COMPUTED_VALUE"""),1310.24)</f>
        <v>1310.24</v>
      </c>
      <c r="M344" s="2">
        <f>IFERROR(__xludf.DUMMYFUNCTION("""COMPUTED_VALUE"""),45791.66666666667)</f>
        <v>45791.66667</v>
      </c>
      <c r="N344" s="1">
        <f>IFERROR(__xludf.DUMMYFUNCTION("""COMPUTED_VALUE"""),4.9292008E8)</f>
        <v>492920080</v>
      </c>
    </row>
    <row r="345">
      <c r="A345" s="2">
        <f>IFERROR(__xludf.DUMMYFUNCTION("""COMPUTED_VALUE"""),45792.66666666667)</f>
        <v>45792.66667</v>
      </c>
      <c r="B345" s="1">
        <f>IFERROR(__xludf.DUMMYFUNCTION("""COMPUTED_VALUE"""),1309.45)</f>
        <v>1309.45</v>
      </c>
      <c r="D345" s="2">
        <f>IFERROR(__xludf.DUMMYFUNCTION("""COMPUTED_VALUE"""),45792.66666666667)</f>
        <v>45792.66667</v>
      </c>
      <c r="E345" s="1">
        <f>IFERROR(__xludf.DUMMYFUNCTION("""COMPUTED_VALUE"""),1319.84)</f>
        <v>1319.84</v>
      </c>
      <c r="G345" s="2">
        <f>IFERROR(__xludf.DUMMYFUNCTION("""COMPUTED_VALUE"""),45792.66666666667)</f>
        <v>45792.66667</v>
      </c>
      <c r="H345" s="1">
        <f>IFERROR(__xludf.DUMMYFUNCTION("""COMPUTED_VALUE"""),1309.45)</f>
        <v>1309.45</v>
      </c>
      <c r="J345" s="2">
        <f>IFERROR(__xludf.DUMMYFUNCTION("""COMPUTED_VALUE"""),45792.66666666667)</f>
        <v>45792.66667</v>
      </c>
      <c r="K345" s="1">
        <f>IFERROR(__xludf.DUMMYFUNCTION("""COMPUTED_VALUE"""),1318.28)</f>
        <v>1318.28</v>
      </c>
      <c r="M345" s="2">
        <f>IFERROR(__xludf.DUMMYFUNCTION("""COMPUTED_VALUE"""),45792.66666666667)</f>
        <v>45792.66667</v>
      </c>
      <c r="N345" s="1">
        <f>IFERROR(__xludf.DUMMYFUNCTION("""COMPUTED_VALUE"""),4.73206145E8)</f>
        <v>473206145</v>
      </c>
    </row>
    <row r="346">
      <c r="A346" s="2">
        <f>IFERROR(__xludf.DUMMYFUNCTION("""COMPUTED_VALUE"""),45793.66666666667)</f>
        <v>45793.66667</v>
      </c>
      <c r="B346" s="1">
        <f>IFERROR(__xludf.DUMMYFUNCTION("""COMPUTED_VALUE"""),1317.79)</f>
        <v>1317.79</v>
      </c>
      <c r="D346" s="2">
        <f>IFERROR(__xludf.DUMMYFUNCTION("""COMPUTED_VALUE"""),45793.66666666667)</f>
        <v>45793.66667</v>
      </c>
      <c r="E346" s="1">
        <f>IFERROR(__xludf.DUMMYFUNCTION("""COMPUTED_VALUE"""),1330.98)</f>
        <v>1330.98</v>
      </c>
      <c r="G346" s="2">
        <f>IFERROR(__xludf.DUMMYFUNCTION("""COMPUTED_VALUE"""),45793.66666666667)</f>
        <v>45793.66667</v>
      </c>
      <c r="H346" s="1">
        <f>IFERROR(__xludf.DUMMYFUNCTION("""COMPUTED_VALUE"""),1314.73)</f>
        <v>1314.73</v>
      </c>
      <c r="J346" s="2">
        <f>IFERROR(__xludf.DUMMYFUNCTION("""COMPUTED_VALUE"""),45793.66666666667)</f>
        <v>45793.66667</v>
      </c>
      <c r="K346" s="1">
        <f>IFERROR(__xludf.DUMMYFUNCTION("""COMPUTED_VALUE"""),1330.87)</f>
        <v>1330.87</v>
      </c>
      <c r="M346" s="2">
        <f>IFERROR(__xludf.DUMMYFUNCTION("""COMPUTED_VALUE"""),45793.66666666667)</f>
        <v>45793.66667</v>
      </c>
      <c r="N346" s="1">
        <f>IFERROR(__xludf.DUMMYFUNCTION("""COMPUTED_VALUE"""),4.06802535E8)</f>
        <v>406802535</v>
      </c>
    </row>
    <row r="347">
      <c r="A347" s="2">
        <f>IFERROR(__xludf.DUMMYFUNCTION("""COMPUTED_VALUE"""),45796.66666666667)</f>
        <v>45796.66667</v>
      </c>
      <c r="B347" s="1">
        <f>IFERROR(__xludf.DUMMYFUNCTION("""COMPUTED_VALUE"""),1321.67)</f>
        <v>1321.67</v>
      </c>
      <c r="D347" s="2">
        <f>IFERROR(__xludf.DUMMYFUNCTION("""COMPUTED_VALUE"""),45796.66666666667)</f>
        <v>45796.66667</v>
      </c>
      <c r="E347" s="1">
        <f>IFERROR(__xludf.DUMMYFUNCTION("""COMPUTED_VALUE"""),1334.95)</f>
        <v>1334.95</v>
      </c>
      <c r="G347" s="2">
        <f>IFERROR(__xludf.DUMMYFUNCTION("""COMPUTED_VALUE"""),45796.66666666667)</f>
        <v>45796.66667</v>
      </c>
      <c r="H347" s="1">
        <f>IFERROR(__xludf.DUMMYFUNCTION("""COMPUTED_VALUE"""),1316.73)</f>
        <v>1316.73</v>
      </c>
      <c r="J347" s="2">
        <f>IFERROR(__xludf.DUMMYFUNCTION("""COMPUTED_VALUE"""),45796.66666666667)</f>
        <v>45796.66667</v>
      </c>
      <c r="K347" s="1">
        <f>IFERROR(__xludf.DUMMYFUNCTION("""COMPUTED_VALUE"""),1333.89)</f>
        <v>1333.89</v>
      </c>
      <c r="M347" s="2">
        <f>IFERROR(__xludf.DUMMYFUNCTION("""COMPUTED_VALUE"""),45796.66666666667)</f>
        <v>45796.66667</v>
      </c>
      <c r="N347" s="1">
        <f>IFERROR(__xludf.DUMMYFUNCTION("""COMPUTED_VALUE"""),3.64479468E8)</f>
        <v>364479468</v>
      </c>
    </row>
    <row r="348">
      <c r="A348" s="2">
        <f>IFERROR(__xludf.DUMMYFUNCTION("""COMPUTED_VALUE"""),45797.66666666667)</f>
        <v>45797.66667</v>
      </c>
      <c r="B348" s="1">
        <f>IFERROR(__xludf.DUMMYFUNCTION("""COMPUTED_VALUE"""),1329.99)</f>
        <v>1329.99</v>
      </c>
      <c r="D348" s="2">
        <f>IFERROR(__xludf.DUMMYFUNCTION("""COMPUTED_VALUE"""),45797.66666666667)</f>
        <v>45797.66667</v>
      </c>
      <c r="E348" s="1">
        <f>IFERROR(__xludf.DUMMYFUNCTION("""COMPUTED_VALUE"""),1334.87)</f>
        <v>1334.87</v>
      </c>
      <c r="G348" s="2">
        <f>IFERROR(__xludf.DUMMYFUNCTION("""COMPUTED_VALUE"""),45797.66666666667)</f>
        <v>45797.66667</v>
      </c>
      <c r="H348" s="1">
        <f>IFERROR(__xludf.DUMMYFUNCTION("""COMPUTED_VALUE"""),1323.89)</f>
        <v>1323.89</v>
      </c>
      <c r="J348" s="2">
        <f>IFERROR(__xludf.DUMMYFUNCTION("""COMPUTED_VALUE"""),45797.66666666667)</f>
        <v>45797.66667</v>
      </c>
      <c r="K348" s="1">
        <f>IFERROR(__xludf.DUMMYFUNCTION("""COMPUTED_VALUE"""),1328.98)</f>
        <v>1328.98</v>
      </c>
      <c r="M348" s="2">
        <f>IFERROR(__xludf.DUMMYFUNCTION("""COMPUTED_VALUE"""),45797.66666666667)</f>
        <v>45797.66667</v>
      </c>
      <c r="N348" s="1">
        <f>IFERROR(__xludf.DUMMYFUNCTION("""COMPUTED_VALUE"""),3.57117354E8)</f>
        <v>357117354</v>
      </c>
    </row>
    <row r="349">
      <c r="A349" s="2">
        <f>IFERROR(__xludf.DUMMYFUNCTION("""COMPUTED_VALUE"""),45798.66666666667)</f>
        <v>45798.66667</v>
      </c>
      <c r="B349" s="1">
        <f>IFERROR(__xludf.DUMMYFUNCTION("""COMPUTED_VALUE"""),1323.83)</f>
        <v>1323.83</v>
      </c>
      <c r="D349" s="2">
        <f>IFERROR(__xludf.DUMMYFUNCTION("""COMPUTED_VALUE"""),45798.66666666667)</f>
        <v>45798.66667</v>
      </c>
      <c r="E349" s="1">
        <f>IFERROR(__xludf.DUMMYFUNCTION("""COMPUTED_VALUE"""),1325.36)</f>
        <v>1325.36</v>
      </c>
      <c r="G349" s="2">
        <f>IFERROR(__xludf.DUMMYFUNCTION("""COMPUTED_VALUE"""),45798.66666666667)</f>
        <v>45798.66667</v>
      </c>
      <c r="H349" s="1">
        <f>IFERROR(__xludf.DUMMYFUNCTION("""COMPUTED_VALUE"""),1303.99)</f>
        <v>1303.99</v>
      </c>
      <c r="J349" s="2">
        <f>IFERROR(__xludf.DUMMYFUNCTION("""COMPUTED_VALUE"""),45798.66666666667)</f>
        <v>45798.66667</v>
      </c>
      <c r="K349" s="1">
        <f>IFERROR(__xludf.DUMMYFUNCTION("""COMPUTED_VALUE"""),1305.87)</f>
        <v>1305.87</v>
      </c>
      <c r="M349" s="2">
        <f>IFERROR(__xludf.DUMMYFUNCTION("""COMPUTED_VALUE"""),45798.66666666667)</f>
        <v>45798.66667</v>
      </c>
      <c r="N349" s="1">
        <f>IFERROR(__xludf.DUMMYFUNCTION("""COMPUTED_VALUE"""),4.07015792E8)</f>
        <v>407015792</v>
      </c>
    </row>
    <row r="350">
      <c r="A350" s="2">
        <f>IFERROR(__xludf.DUMMYFUNCTION("""COMPUTED_VALUE"""),45799.66666666667)</f>
        <v>45799.66667</v>
      </c>
      <c r="B350" s="1">
        <f>IFERROR(__xludf.DUMMYFUNCTION("""COMPUTED_VALUE"""),1302.33)</f>
        <v>1302.33</v>
      </c>
      <c r="D350" s="2">
        <f>IFERROR(__xludf.DUMMYFUNCTION("""COMPUTED_VALUE"""),45799.66666666667)</f>
        <v>45799.66667</v>
      </c>
      <c r="E350" s="1">
        <f>IFERROR(__xludf.DUMMYFUNCTION("""COMPUTED_VALUE"""),1312.88)</f>
        <v>1312.88</v>
      </c>
      <c r="G350" s="2">
        <f>IFERROR(__xludf.DUMMYFUNCTION("""COMPUTED_VALUE"""),45799.66666666667)</f>
        <v>45799.66667</v>
      </c>
      <c r="H350" s="1">
        <f>IFERROR(__xludf.DUMMYFUNCTION("""COMPUTED_VALUE"""),1298.0)</f>
        <v>1298</v>
      </c>
      <c r="J350" s="2">
        <f>IFERROR(__xludf.DUMMYFUNCTION("""COMPUTED_VALUE"""),45799.66666666667)</f>
        <v>45799.66667</v>
      </c>
      <c r="K350" s="1">
        <f>IFERROR(__xludf.DUMMYFUNCTION("""COMPUTED_VALUE"""),1305.51)</f>
        <v>1305.51</v>
      </c>
      <c r="M350" s="2">
        <f>IFERROR(__xludf.DUMMYFUNCTION("""COMPUTED_VALUE"""),45799.66666666667)</f>
        <v>45799.66667</v>
      </c>
      <c r="N350" s="1">
        <f>IFERROR(__xludf.DUMMYFUNCTION("""COMPUTED_VALUE"""),4.78755919E8)</f>
        <v>478755919</v>
      </c>
    </row>
    <row r="351">
      <c r="A351" s="2">
        <f>IFERROR(__xludf.DUMMYFUNCTION("""COMPUTED_VALUE"""),45800.66666666667)</f>
        <v>45800.66667</v>
      </c>
      <c r="B351" s="1">
        <f>IFERROR(__xludf.DUMMYFUNCTION("""COMPUTED_VALUE"""),1295.4)</f>
        <v>1295.4</v>
      </c>
      <c r="D351" s="2">
        <f>IFERROR(__xludf.DUMMYFUNCTION("""COMPUTED_VALUE"""),45800.66666666667)</f>
        <v>45800.66667</v>
      </c>
      <c r="E351" s="1">
        <f>IFERROR(__xludf.DUMMYFUNCTION("""COMPUTED_VALUE"""),1304.55)</f>
        <v>1304.55</v>
      </c>
      <c r="G351" s="2">
        <f>IFERROR(__xludf.DUMMYFUNCTION("""COMPUTED_VALUE"""),45800.66666666667)</f>
        <v>45800.66667</v>
      </c>
      <c r="H351" s="1">
        <f>IFERROR(__xludf.DUMMYFUNCTION("""COMPUTED_VALUE"""),1288.27)</f>
        <v>1288.27</v>
      </c>
      <c r="J351" s="2">
        <f>IFERROR(__xludf.DUMMYFUNCTION("""COMPUTED_VALUE"""),45800.66666666667)</f>
        <v>45800.66667</v>
      </c>
      <c r="K351" s="1">
        <f>IFERROR(__xludf.DUMMYFUNCTION("""COMPUTED_VALUE"""),1299.9)</f>
        <v>1299.9</v>
      </c>
      <c r="M351" s="2">
        <f>IFERROR(__xludf.DUMMYFUNCTION("""COMPUTED_VALUE"""),45800.66666666667)</f>
        <v>45800.66667</v>
      </c>
      <c r="N351" s="1">
        <f>IFERROR(__xludf.DUMMYFUNCTION("""COMPUTED_VALUE"""),4.21173076E8)</f>
        <v>421173076</v>
      </c>
    </row>
    <row r="352">
      <c r="A352" s="2">
        <f>IFERROR(__xludf.DUMMYFUNCTION("""COMPUTED_VALUE"""),45804.66666666667)</f>
        <v>45804.66667</v>
      </c>
      <c r="B352" s="1">
        <f>IFERROR(__xludf.DUMMYFUNCTION("""COMPUTED_VALUE"""),1306.51)</f>
        <v>1306.51</v>
      </c>
      <c r="D352" s="2">
        <f>IFERROR(__xludf.DUMMYFUNCTION("""COMPUTED_VALUE"""),45804.66666666667)</f>
        <v>45804.66667</v>
      </c>
      <c r="E352" s="1">
        <f>IFERROR(__xludf.DUMMYFUNCTION("""COMPUTED_VALUE"""),1326.01)</f>
        <v>1326.01</v>
      </c>
      <c r="G352" s="2">
        <f>IFERROR(__xludf.DUMMYFUNCTION("""COMPUTED_VALUE"""),45804.66666666667)</f>
        <v>45804.66667</v>
      </c>
      <c r="H352" s="1">
        <f>IFERROR(__xludf.DUMMYFUNCTION("""COMPUTED_VALUE"""),1306.51)</f>
        <v>1306.51</v>
      </c>
      <c r="J352" s="2">
        <f>IFERROR(__xludf.DUMMYFUNCTION("""COMPUTED_VALUE"""),45804.66666666667)</f>
        <v>45804.66667</v>
      </c>
      <c r="K352" s="1">
        <f>IFERROR(__xludf.DUMMYFUNCTION("""COMPUTED_VALUE"""),1325.43)</f>
        <v>1325.43</v>
      </c>
      <c r="M352" s="2">
        <f>IFERROR(__xludf.DUMMYFUNCTION("""COMPUTED_VALUE"""),45804.66666666667)</f>
        <v>45804.66667</v>
      </c>
      <c r="N352" s="1">
        <f>IFERROR(__xludf.DUMMYFUNCTION("""COMPUTED_VALUE"""),4.501554E8)</f>
        <v>450155400</v>
      </c>
    </row>
    <row r="353">
      <c r="A353" s="2">
        <f>IFERROR(__xludf.DUMMYFUNCTION("""COMPUTED_VALUE"""),45805.66666666667)</f>
        <v>45805.66667</v>
      </c>
      <c r="B353" s="1">
        <f>IFERROR(__xludf.DUMMYFUNCTION("""COMPUTED_VALUE"""),1326.31)</f>
        <v>1326.31</v>
      </c>
      <c r="D353" s="2">
        <f>IFERROR(__xludf.DUMMYFUNCTION("""COMPUTED_VALUE"""),45805.66666666667)</f>
        <v>45805.66667</v>
      </c>
      <c r="E353" s="1">
        <f>IFERROR(__xludf.DUMMYFUNCTION("""COMPUTED_VALUE"""),1328.79)</f>
        <v>1328.79</v>
      </c>
      <c r="G353" s="2">
        <f>IFERROR(__xludf.DUMMYFUNCTION("""COMPUTED_VALUE"""),45805.66666666667)</f>
        <v>45805.66667</v>
      </c>
      <c r="H353" s="1">
        <f>IFERROR(__xludf.DUMMYFUNCTION("""COMPUTED_VALUE"""),1315.37)</f>
        <v>1315.37</v>
      </c>
      <c r="J353" s="2">
        <f>IFERROR(__xludf.DUMMYFUNCTION("""COMPUTED_VALUE"""),45805.66666666667)</f>
        <v>45805.66667</v>
      </c>
      <c r="K353" s="1">
        <f>IFERROR(__xludf.DUMMYFUNCTION("""COMPUTED_VALUE"""),1317.22)</f>
        <v>1317.22</v>
      </c>
      <c r="M353" s="2">
        <f>IFERROR(__xludf.DUMMYFUNCTION("""COMPUTED_VALUE"""),45805.66666666667)</f>
        <v>45805.66667</v>
      </c>
      <c r="N353" s="1">
        <f>IFERROR(__xludf.DUMMYFUNCTION("""COMPUTED_VALUE"""),3.99696847E8)</f>
        <v>399696847</v>
      </c>
    </row>
    <row r="354">
      <c r="A354" s="2">
        <f>IFERROR(__xludf.DUMMYFUNCTION("""COMPUTED_VALUE"""),45806.66666666667)</f>
        <v>45806.66667</v>
      </c>
      <c r="B354" s="1">
        <f>IFERROR(__xludf.DUMMYFUNCTION("""COMPUTED_VALUE"""),1321.68)</f>
        <v>1321.68</v>
      </c>
      <c r="D354" s="2">
        <f>IFERROR(__xludf.DUMMYFUNCTION("""COMPUTED_VALUE"""),45806.66666666667)</f>
        <v>45806.66667</v>
      </c>
      <c r="E354" s="1">
        <f>IFERROR(__xludf.DUMMYFUNCTION("""COMPUTED_VALUE"""),1323.62)</f>
        <v>1323.62</v>
      </c>
      <c r="G354" s="2">
        <f>IFERROR(__xludf.DUMMYFUNCTION("""COMPUTED_VALUE"""),45806.66666666667)</f>
        <v>45806.66667</v>
      </c>
      <c r="H354" s="1">
        <f>IFERROR(__xludf.DUMMYFUNCTION("""COMPUTED_VALUE"""),1311.43)</f>
        <v>1311.43</v>
      </c>
      <c r="J354" s="2">
        <f>IFERROR(__xludf.DUMMYFUNCTION("""COMPUTED_VALUE"""),45806.66666666667)</f>
        <v>45806.66667</v>
      </c>
      <c r="K354" s="1">
        <f>IFERROR(__xludf.DUMMYFUNCTION("""COMPUTED_VALUE"""),1320.71)</f>
        <v>1320.71</v>
      </c>
      <c r="M354" s="2">
        <f>IFERROR(__xludf.DUMMYFUNCTION("""COMPUTED_VALUE"""),45806.66666666667)</f>
        <v>45806.66667</v>
      </c>
      <c r="N354" s="1">
        <f>IFERROR(__xludf.DUMMYFUNCTION("""COMPUTED_VALUE"""),4.11019805E8)</f>
        <v>411019805</v>
      </c>
    </row>
    <row r="355">
      <c r="A355" s="2">
        <f>IFERROR(__xludf.DUMMYFUNCTION("""COMPUTED_VALUE"""),45807.66666666667)</f>
        <v>45807.66667</v>
      </c>
      <c r="B355" s="1">
        <f>IFERROR(__xludf.DUMMYFUNCTION("""COMPUTED_VALUE"""),1318.5)</f>
        <v>1318.5</v>
      </c>
      <c r="D355" s="2">
        <f>IFERROR(__xludf.DUMMYFUNCTION("""COMPUTED_VALUE"""),45807.66666666667)</f>
        <v>45807.66667</v>
      </c>
      <c r="E355" s="1">
        <f>IFERROR(__xludf.DUMMYFUNCTION("""COMPUTED_VALUE"""),1324.12)</f>
        <v>1324.12</v>
      </c>
      <c r="G355" s="2">
        <f>IFERROR(__xludf.DUMMYFUNCTION("""COMPUTED_VALUE"""),45807.66666666667)</f>
        <v>45807.66667</v>
      </c>
      <c r="H355" s="1">
        <f>IFERROR(__xludf.DUMMYFUNCTION("""COMPUTED_VALUE"""),1307.78)</f>
        <v>1307.78</v>
      </c>
      <c r="J355" s="2">
        <f>IFERROR(__xludf.DUMMYFUNCTION("""COMPUTED_VALUE"""),45807.66666666667)</f>
        <v>45807.66667</v>
      </c>
      <c r="K355" s="1">
        <f>IFERROR(__xludf.DUMMYFUNCTION("""COMPUTED_VALUE"""),1320.85)</f>
        <v>1320.85</v>
      </c>
      <c r="M355" s="2">
        <f>IFERROR(__xludf.DUMMYFUNCTION("""COMPUTED_VALUE"""),45807.66666666667)</f>
        <v>45807.66667</v>
      </c>
      <c r="N355" s="1">
        <f>IFERROR(__xludf.DUMMYFUNCTION("""COMPUTED_VALUE"""),6.5100264E8)</f>
        <v>651002640</v>
      </c>
    </row>
    <row r="356">
      <c r="A356" s="2">
        <f>IFERROR(__xludf.DUMMYFUNCTION("""COMPUTED_VALUE"""),45810.66666666667)</f>
        <v>45810.66667</v>
      </c>
      <c r="B356" s="1">
        <f>IFERROR(__xludf.DUMMYFUNCTION("""COMPUTED_VALUE"""),1317.83)</f>
        <v>1317.83</v>
      </c>
      <c r="D356" s="2">
        <f>IFERROR(__xludf.DUMMYFUNCTION("""COMPUTED_VALUE"""),45810.66666666667)</f>
        <v>45810.66667</v>
      </c>
      <c r="E356" s="1">
        <f>IFERROR(__xludf.DUMMYFUNCTION("""COMPUTED_VALUE"""),1317.83)</f>
        <v>1317.83</v>
      </c>
      <c r="G356" s="2">
        <f>IFERROR(__xludf.DUMMYFUNCTION("""COMPUTED_VALUE"""),45810.66666666667)</f>
        <v>45810.66667</v>
      </c>
      <c r="H356" s="1">
        <f>IFERROR(__xludf.DUMMYFUNCTION("""COMPUTED_VALUE"""),1300.12)</f>
        <v>1300.12</v>
      </c>
      <c r="J356" s="2">
        <f>IFERROR(__xludf.DUMMYFUNCTION("""COMPUTED_VALUE"""),45810.66666666667)</f>
        <v>45810.66667</v>
      </c>
      <c r="K356" s="1">
        <f>IFERROR(__xludf.DUMMYFUNCTION("""COMPUTED_VALUE"""),1316.34)</f>
        <v>1316.34</v>
      </c>
      <c r="M356" s="2">
        <f>IFERROR(__xludf.DUMMYFUNCTION("""COMPUTED_VALUE"""),45810.66666666667)</f>
        <v>45810.66667</v>
      </c>
      <c r="N356" s="1">
        <f>IFERROR(__xludf.DUMMYFUNCTION("""COMPUTED_VALUE"""),4.17880467E8)</f>
        <v>417880467</v>
      </c>
    </row>
    <row r="357">
      <c r="A357" s="2">
        <f>IFERROR(__xludf.DUMMYFUNCTION("""COMPUTED_VALUE"""),45811.66666666667)</f>
        <v>45811.66667</v>
      </c>
      <c r="B357" s="1">
        <f>IFERROR(__xludf.DUMMYFUNCTION("""COMPUTED_VALUE"""),1317.24)</f>
        <v>1317.24</v>
      </c>
      <c r="D357" s="2">
        <f>IFERROR(__xludf.DUMMYFUNCTION("""COMPUTED_VALUE"""),45811.66666666667)</f>
        <v>45811.66667</v>
      </c>
      <c r="E357" s="1">
        <f>IFERROR(__xludf.DUMMYFUNCTION("""COMPUTED_VALUE"""),1332.1)</f>
        <v>1332.1</v>
      </c>
      <c r="G357" s="2">
        <f>IFERROR(__xludf.DUMMYFUNCTION("""COMPUTED_VALUE"""),45811.66666666667)</f>
        <v>45811.66667</v>
      </c>
      <c r="H357" s="1">
        <f>IFERROR(__xludf.DUMMYFUNCTION("""COMPUTED_VALUE"""),1317.24)</f>
        <v>1317.24</v>
      </c>
      <c r="J357" s="2">
        <f>IFERROR(__xludf.DUMMYFUNCTION("""COMPUTED_VALUE"""),45811.66666666667)</f>
        <v>45811.66667</v>
      </c>
      <c r="K357" s="1">
        <f>IFERROR(__xludf.DUMMYFUNCTION("""COMPUTED_VALUE"""),1331.13)</f>
        <v>1331.13</v>
      </c>
      <c r="M357" s="2">
        <f>IFERROR(__xludf.DUMMYFUNCTION("""COMPUTED_VALUE"""),45811.66666666667)</f>
        <v>45811.66667</v>
      </c>
      <c r="N357" s="1">
        <f>IFERROR(__xludf.DUMMYFUNCTION("""COMPUTED_VALUE"""),4.38825715E8)</f>
        <v>438825715</v>
      </c>
    </row>
    <row r="358">
      <c r="A358" s="2">
        <f>IFERROR(__xludf.DUMMYFUNCTION("""COMPUTED_VALUE"""),45812.66666666667)</f>
        <v>45812.66667</v>
      </c>
      <c r="B358" s="1">
        <f>IFERROR(__xludf.DUMMYFUNCTION("""COMPUTED_VALUE"""),1334.03)</f>
        <v>1334.03</v>
      </c>
      <c r="D358" s="2">
        <f>IFERROR(__xludf.DUMMYFUNCTION("""COMPUTED_VALUE"""),45812.66666666667)</f>
        <v>45812.66667</v>
      </c>
      <c r="E358" s="1">
        <f>IFERROR(__xludf.DUMMYFUNCTION("""COMPUTED_VALUE"""),1339.22)</f>
        <v>1339.22</v>
      </c>
      <c r="G358" s="2">
        <f>IFERROR(__xludf.DUMMYFUNCTION("""COMPUTED_VALUE"""),45812.66666666667)</f>
        <v>45812.66667</v>
      </c>
      <c r="H358" s="1">
        <f>IFERROR(__xludf.DUMMYFUNCTION("""COMPUTED_VALUE"""),1331.95)</f>
        <v>1331.95</v>
      </c>
      <c r="J358" s="2">
        <f>IFERROR(__xludf.DUMMYFUNCTION("""COMPUTED_VALUE"""),45812.66666666667)</f>
        <v>45812.66667</v>
      </c>
      <c r="K358" s="1">
        <f>IFERROR(__xludf.DUMMYFUNCTION("""COMPUTED_VALUE"""),1332.86)</f>
        <v>1332.86</v>
      </c>
      <c r="M358" s="2">
        <f>IFERROR(__xludf.DUMMYFUNCTION("""COMPUTED_VALUE"""),45812.66666666667)</f>
        <v>45812.66667</v>
      </c>
      <c r="N358" s="1">
        <f>IFERROR(__xludf.DUMMYFUNCTION("""COMPUTED_VALUE"""),3.61249352E8)</f>
        <v>361249352</v>
      </c>
    </row>
    <row r="359">
      <c r="A359" s="2">
        <f>IFERROR(__xludf.DUMMYFUNCTION("""COMPUTED_VALUE"""),45813.66666666667)</f>
        <v>45813.66667</v>
      </c>
      <c r="B359" s="1">
        <f>IFERROR(__xludf.DUMMYFUNCTION("""COMPUTED_VALUE"""),1335.94)</f>
        <v>1335.94</v>
      </c>
      <c r="D359" s="2">
        <f>IFERROR(__xludf.DUMMYFUNCTION("""COMPUTED_VALUE"""),45813.66666666667)</f>
        <v>45813.66667</v>
      </c>
      <c r="E359" s="1">
        <f>IFERROR(__xludf.DUMMYFUNCTION("""COMPUTED_VALUE"""),1338.0)</f>
        <v>1338</v>
      </c>
      <c r="G359" s="2">
        <f>IFERROR(__xludf.DUMMYFUNCTION("""COMPUTED_VALUE"""),45813.66666666667)</f>
        <v>45813.66667</v>
      </c>
      <c r="H359" s="1">
        <f>IFERROR(__xludf.DUMMYFUNCTION("""COMPUTED_VALUE"""),1327.47)</f>
        <v>1327.47</v>
      </c>
      <c r="J359" s="2">
        <f>IFERROR(__xludf.DUMMYFUNCTION("""COMPUTED_VALUE"""),45813.66666666667)</f>
        <v>45813.66667</v>
      </c>
      <c r="K359" s="1">
        <f>IFERROR(__xludf.DUMMYFUNCTION("""COMPUTED_VALUE"""),1332.02)</f>
        <v>1332.02</v>
      </c>
      <c r="M359" s="2">
        <f>IFERROR(__xludf.DUMMYFUNCTION("""COMPUTED_VALUE"""),45813.66666666667)</f>
        <v>45813.66667</v>
      </c>
      <c r="N359" s="1">
        <f>IFERROR(__xludf.DUMMYFUNCTION("""COMPUTED_VALUE"""),3.80902031E8)</f>
        <v>380902031</v>
      </c>
    </row>
    <row r="360">
      <c r="A360" s="2">
        <f>IFERROR(__xludf.DUMMYFUNCTION("""COMPUTED_VALUE"""),45814.66666666667)</f>
        <v>45814.66667</v>
      </c>
      <c r="B360" s="1">
        <f>IFERROR(__xludf.DUMMYFUNCTION("""COMPUTED_VALUE"""),1341.8)</f>
        <v>1341.8</v>
      </c>
      <c r="D360" s="2">
        <f>IFERROR(__xludf.DUMMYFUNCTION("""COMPUTED_VALUE"""),45814.66666666667)</f>
        <v>45814.66667</v>
      </c>
      <c r="E360" s="1">
        <f>IFERROR(__xludf.DUMMYFUNCTION("""COMPUTED_VALUE"""),1348.37)</f>
        <v>1348.37</v>
      </c>
      <c r="G360" s="2">
        <f>IFERROR(__xludf.DUMMYFUNCTION("""COMPUTED_VALUE"""),45814.66666666667)</f>
        <v>45814.66667</v>
      </c>
      <c r="H360" s="1">
        <f>IFERROR(__xludf.DUMMYFUNCTION("""COMPUTED_VALUE"""),1338.65)</f>
        <v>1338.65</v>
      </c>
      <c r="J360" s="2">
        <f>IFERROR(__xludf.DUMMYFUNCTION("""COMPUTED_VALUE"""),45814.66666666667)</f>
        <v>45814.66667</v>
      </c>
      <c r="K360" s="1">
        <f>IFERROR(__xludf.DUMMYFUNCTION("""COMPUTED_VALUE"""),1342.9)</f>
        <v>1342.9</v>
      </c>
      <c r="M360" s="2">
        <f>IFERROR(__xludf.DUMMYFUNCTION("""COMPUTED_VALUE"""),45814.66666666667)</f>
        <v>45814.66667</v>
      </c>
      <c r="N360" s="1">
        <f>IFERROR(__xludf.DUMMYFUNCTION("""COMPUTED_VALUE"""),3.3716901E8)</f>
        <v>337169010</v>
      </c>
    </row>
    <row r="361">
      <c r="A361" s="2">
        <f>IFERROR(__xludf.DUMMYFUNCTION("""COMPUTED_VALUE"""),45817.66666666667)</f>
        <v>45817.66667</v>
      </c>
      <c r="B361" s="1">
        <f>IFERROR(__xludf.DUMMYFUNCTION("""COMPUTED_VALUE"""),1345.55)</f>
        <v>1345.55</v>
      </c>
      <c r="D361" s="2">
        <f>IFERROR(__xludf.DUMMYFUNCTION("""COMPUTED_VALUE"""),45817.66666666667)</f>
        <v>45817.66667</v>
      </c>
      <c r="E361" s="1">
        <f>IFERROR(__xludf.DUMMYFUNCTION("""COMPUTED_VALUE"""),1349.15)</f>
        <v>1349.15</v>
      </c>
      <c r="G361" s="2">
        <f>IFERROR(__xludf.DUMMYFUNCTION("""COMPUTED_VALUE"""),45817.66666666667)</f>
        <v>45817.66667</v>
      </c>
      <c r="H361" s="1">
        <f>IFERROR(__xludf.DUMMYFUNCTION("""COMPUTED_VALUE"""),1339.93)</f>
        <v>1339.93</v>
      </c>
      <c r="J361" s="2">
        <f>IFERROR(__xludf.DUMMYFUNCTION("""COMPUTED_VALUE"""),45817.66666666667)</f>
        <v>45817.66667</v>
      </c>
      <c r="K361" s="1">
        <f>IFERROR(__xludf.DUMMYFUNCTION("""COMPUTED_VALUE"""),1342.58)</f>
        <v>1342.58</v>
      </c>
      <c r="M361" s="2">
        <f>IFERROR(__xludf.DUMMYFUNCTION("""COMPUTED_VALUE"""),45817.66666666667)</f>
        <v>45817.66667</v>
      </c>
      <c r="N361" s="1">
        <f>IFERROR(__xludf.DUMMYFUNCTION("""COMPUTED_VALUE"""),3.74943314E8)</f>
        <v>374943314</v>
      </c>
    </row>
    <row r="362">
      <c r="A362" s="2">
        <f>IFERROR(__xludf.DUMMYFUNCTION("""COMPUTED_VALUE"""),45818.66666666667)</f>
        <v>45818.66667</v>
      </c>
      <c r="B362" s="1">
        <f>IFERROR(__xludf.DUMMYFUNCTION("""COMPUTED_VALUE"""),1344.14)</f>
        <v>1344.14</v>
      </c>
      <c r="D362" s="2">
        <f>IFERROR(__xludf.DUMMYFUNCTION("""COMPUTED_VALUE"""),45818.66666666667)</f>
        <v>45818.66667</v>
      </c>
      <c r="E362" s="1">
        <f>IFERROR(__xludf.DUMMYFUNCTION("""COMPUTED_VALUE"""),1344.52)</f>
        <v>1344.52</v>
      </c>
      <c r="G362" s="2">
        <f>IFERROR(__xludf.DUMMYFUNCTION("""COMPUTED_VALUE"""),45818.66666666667)</f>
        <v>45818.66667</v>
      </c>
      <c r="H362" s="1">
        <f>IFERROR(__xludf.DUMMYFUNCTION("""COMPUTED_VALUE"""),1333.58)</f>
        <v>1333.58</v>
      </c>
      <c r="J362" s="2">
        <f>IFERROR(__xludf.DUMMYFUNCTION("""COMPUTED_VALUE"""),45818.66666666667)</f>
        <v>45818.66667</v>
      </c>
      <c r="K362" s="1">
        <f>IFERROR(__xludf.DUMMYFUNCTION("""COMPUTED_VALUE"""),1339.69)</f>
        <v>1339.69</v>
      </c>
      <c r="M362" s="2">
        <f>IFERROR(__xludf.DUMMYFUNCTION("""COMPUTED_VALUE"""),45818.66666666667)</f>
        <v>45818.66667</v>
      </c>
      <c r="N362" s="1">
        <f>IFERROR(__xludf.DUMMYFUNCTION("""COMPUTED_VALUE"""),4.25647046E8)</f>
        <v>425647046</v>
      </c>
    </row>
    <row r="363">
      <c r="A363" s="2">
        <f>IFERROR(__xludf.DUMMYFUNCTION("""COMPUTED_VALUE"""),45819.66666666667)</f>
        <v>45819.66667</v>
      </c>
      <c r="B363" s="1">
        <f>IFERROR(__xludf.DUMMYFUNCTION("""COMPUTED_VALUE"""),1341.24)</f>
        <v>1341.24</v>
      </c>
      <c r="D363" s="2">
        <f>IFERROR(__xludf.DUMMYFUNCTION("""COMPUTED_VALUE"""),45819.66666666667)</f>
        <v>45819.66667</v>
      </c>
      <c r="E363" s="1">
        <f>IFERROR(__xludf.DUMMYFUNCTION("""COMPUTED_VALUE"""),1344.17)</f>
        <v>1344.17</v>
      </c>
      <c r="G363" s="2">
        <f>IFERROR(__xludf.DUMMYFUNCTION("""COMPUTED_VALUE"""),45819.66666666667)</f>
        <v>45819.66667</v>
      </c>
      <c r="H363" s="1">
        <f>IFERROR(__xludf.DUMMYFUNCTION("""COMPUTED_VALUE"""),1329.97)</f>
        <v>1329.97</v>
      </c>
      <c r="J363" s="2">
        <f>IFERROR(__xludf.DUMMYFUNCTION("""COMPUTED_VALUE"""),45819.66666666667)</f>
        <v>45819.66667</v>
      </c>
      <c r="K363" s="1">
        <f>IFERROR(__xludf.DUMMYFUNCTION("""COMPUTED_VALUE"""),1339.07)</f>
        <v>1339.07</v>
      </c>
      <c r="M363" s="2">
        <f>IFERROR(__xludf.DUMMYFUNCTION("""COMPUTED_VALUE"""),45819.66666666667)</f>
        <v>45819.66667</v>
      </c>
      <c r="N363" s="1">
        <f>IFERROR(__xludf.DUMMYFUNCTION("""COMPUTED_VALUE"""),4.00876872E8)</f>
        <v>400876872</v>
      </c>
    </row>
    <row r="364">
      <c r="A364" s="2">
        <f>IFERROR(__xludf.DUMMYFUNCTION("""COMPUTED_VALUE"""),45820.66666666667)</f>
        <v>45820.66667</v>
      </c>
      <c r="B364" s="1">
        <f>IFERROR(__xludf.DUMMYFUNCTION("""COMPUTED_VALUE"""),1331.81)</f>
        <v>1331.81</v>
      </c>
      <c r="D364" s="2">
        <f>IFERROR(__xludf.DUMMYFUNCTION("""COMPUTED_VALUE"""),45820.66666666667)</f>
        <v>45820.66667</v>
      </c>
      <c r="E364" s="1">
        <f>IFERROR(__xludf.DUMMYFUNCTION("""COMPUTED_VALUE"""),1339.61)</f>
        <v>1339.61</v>
      </c>
      <c r="G364" s="2">
        <f>IFERROR(__xludf.DUMMYFUNCTION("""COMPUTED_VALUE"""),45820.66666666667)</f>
        <v>45820.66667</v>
      </c>
      <c r="H364" s="1">
        <f>IFERROR(__xludf.DUMMYFUNCTION("""COMPUTED_VALUE"""),1328.34)</f>
        <v>1328.34</v>
      </c>
      <c r="J364" s="2">
        <f>IFERROR(__xludf.DUMMYFUNCTION("""COMPUTED_VALUE"""),45820.66666666667)</f>
        <v>45820.66667</v>
      </c>
      <c r="K364" s="1">
        <f>IFERROR(__xludf.DUMMYFUNCTION("""COMPUTED_VALUE"""),1338.57)</f>
        <v>1338.57</v>
      </c>
      <c r="M364" s="2">
        <f>IFERROR(__xludf.DUMMYFUNCTION("""COMPUTED_VALUE"""),45820.66666666667)</f>
        <v>45820.66667</v>
      </c>
      <c r="N364" s="1">
        <f>IFERROR(__xludf.DUMMYFUNCTION("""COMPUTED_VALUE"""),3.6517246E8)</f>
        <v>365172460</v>
      </c>
    </row>
    <row r="365">
      <c r="A365" s="2">
        <f>IFERROR(__xludf.DUMMYFUNCTION("""COMPUTED_VALUE"""),45821.66666666667)</f>
        <v>45821.66667</v>
      </c>
      <c r="B365" s="1">
        <f>IFERROR(__xludf.DUMMYFUNCTION("""COMPUTED_VALUE"""),1330.33)</f>
        <v>1330.33</v>
      </c>
      <c r="D365" s="2">
        <f>IFERROR(__xludf.DUMMYFUNCTION("""COMPUTED_VALUE"""),45821.66666666667)</f>
        <v>45821.66667</v>
      </c>
      <c r="E365" s="1">
        <f>IFERROR(__xludf.DUMMYFUNCTION("""COMPUTED_VALUE"""),1335.07)</f>
        <v>1335.07</v>
      </c>
      <c r="G365" s="2">
        <f>IFERROR(__xludf.DUMMYFUNCTION("""COMPUTED_VALUE"""),45821.66666666667)</f>
        <v>45821.66667</v>
      </c>
      <c r="H365" s="1">
        <f>IFERROR(__xludf.DUMMYFUNCTION("""COMPUTED_VALUE"""),1317.98)</f>
        <v>1317.98</v>
      </c>
      <c r="J365" s="2">
        <f>IFERROR(__xludf.DUMMYFUNCTION("""COMPUTED_VALUE"""),45821.66666666667)</f>
        <v>45821.66667</v>
      </c>
      <c r="K365" s="1">
        <f>IFERROR(__xludf.DUMMYFUNCTION("""COMPUTED_VALUE"""),1321.65)</f>
        <v>1321.65</v>
      </c>
      <c r="M365" s="2">
        <f>IFERROR(__xludf.DUMMYFUNCTION("""COMPUTED_VALUE"""),45821.66666666667)</f>
        <v>45821.66667</v>
      </c>
      <c r="N365" s="1">
        <f>IFERROR(__xludf.DUMMYFUNCTION("""COMPUTED_VALUE"""),4.47719965E8)</f>
        <v>447719965</v>
      </c>
    </row>
    <row r="366">
      <c r="A366" s="2">
        <f>IFERROR(__xludf.DUMMYFUNCTION("""COMPUTED_VALUE"""),45824.66666666667)</f>
        <v>45824.66667</v>
      </c>
      <c r="B366" s="1">
        <f>IFERROR(__xludf.DUMMYFUNCTION("""COMPUTED_VALUE"""),1328.62)</f>
        <v>1328.62</v>
      </c>
      <c r="D366" s="2">
        <f>IFERROR(__xludf.DUMMYFUNCTION("""COMPUTED_VALUE"""),45824.66666666667)</f>
        <v>45824.66667</v>
      </c>
      <c r="E366" s="1">
        <f>IFERROR(__xludf.DUMMYFUNCTION("""COMPUTED_VALUE"""),1340.33)</f>
        <v>1340.33</v>
      </c>
      <c r="G366" s="2">
        <f>IFERROR(__xludf.DUMMYFUNCTION("""COMPUTED_VALUE"""),45824.66666666667)</f>
        <v>45824.66667</v>
      </c>
      <c r="H366" s="1">
        <f>IFERROR(__xludf.DUMMYFUNCTION("""COMPUTED_VALUE"""),1328.62)</f>
        <v>1328.62</v>
      </c>
      <c r="J366" s="2">
        <f>IFERROR(__xludf.DUMMYFUNCTION("""COMPUTED_VALUE"""),45824.66666666667)</f>
        <v>45824.66667</v>
      </c>
      <c r="K366" s="1">
        <f>IFERROR(__xludf.DUMMYFUNCTION("""COMPUTED_VALUE"""),1333.22)</f>
        <v>1333.22</v>
      </c>
      <c r="M366" s="2">
        <f>IFERROR(__xludf.DUMMYFUNCTION("""COMPUTED_VALUE"""),45824.66666666667)</f>
        <v>45824.66667</v>
      </c>
      <c r="N366" s="1">
        <f>IFERROR(__xludf.DUMMYFUNCTION("""COMPUTED_VALUE"""),4.09716915E8)</f>
        <v>409716915</v>
      </c>
    </row>
    <row r="367">
      <c r="A367" s="2">
        <f>IFERROR(__xludf.DUMMYFUNCTION("""COMPUTED_VALUE"""),45825.66666666667)</f>
        <v>45825.66667</v>
      </c>
      <c r="B367" s="1">
        <f>IFERROR(__xludf.DUMMYFUNCTION("""COMPUTED_VALUE"""),1329.43)</f>
        <v>1329.43</v>
      </c>
      <c r="D367" s="2">
        <f>IFERROR(__xludf.DUMMYFUNCTION("""COMPUTED_VALUE"""),45825.66666666667)</f>
        <v>45825.66667</v>
      </c>
      <c r="E367" s="1">
        <f>IFERROR(__xludf.DUMMYFUNCTION("""COMPUTED_VALUE"""),1332.79)</f>
        <v>1332.79</v>
      </c>
      <c r="G367" s="2">
        <f>IFERROR(__xludf.DUMMYFUNCTION("""COMPUTED_VALUE"""),45825.66666666667)</f>
        <v>45825.66667</v>
      </c>
      <c r="H367" s="1">
        <f>IFERROR(__xludf.DUMMYFUNCTION("""COMPUTED_VALUE"""),1321.57)</f>
        <v>1321.57</v>
      </c>
      <c r="J367" s="2">
        <f>IFERROR(__xludf.DUMMYFUNCTION("""COMPUTED_VALUE"""),45825.66666666667)</f>
        <v>45825.66667</v>
      </c>
      <c r="K367" s="1">
        <f>IFERROR(__xludf.DUMMYFUNCTION("""COMPUTED_VALUE"""),1322.96)</f>
        <v>1322.96</v>
      </c>
      <c r="M367" s="2">
        <f>IFERROR(__xludf.DUMMYFUNCTION("""COMPUTED_VALUE"""),45825.66666666667)</f>
        <v>45825.66667</v>
      </c>
      <c r="N367" s="1">
        <f>IFERROR(__xludf.DUMMYFUNCTION("""COMPUTED_VALUE"""),5.08232581E8)</f>
        <v>508232581</v>
      </c>
    </row>
    <row r="368">
      <c r="A368" s="2">
        <f>IFERROR(__xludf.DUMMYFUNCTION("""COMPUTED_VALUE"""),45826.66666666667)</f>
        <v>45826.66667</v>
      </c>
      <c r="B368" s="1">
        <f>IFERROR(__xludf.DUMMYFUNCTION("""COMPUTED_VALUE"""),1323.26)</f>
        <v>1323.26</v>
      </c>
      <c r="D368" s="2">
        <f>IFERROR(__xludf.DUMMYFUNCTION("""COMPUTED_VALUE"""),45826.66666666667)</f>
        <v>45826.66667</v>
      </c>
      <c r="E368" s="1">
        <f>IFERROR(__xludf.DUMMYFUNCTION("""COMPUTED_VALUE"""),1333.34)</f>
        <v>1333.34</v>
      </c>
      <c r="G368" s="2">
        <f>IFERROR(__xludf.DUMMYFUNCTION("""COMPUTED_VALUE"""),45826.66666666667)</f>
        <v>45826.66667</v>
      </c>
      <c r="H368" s="1">
        <f>IFERROR(__xludf.DUMMYFUNCTION("""COMPUTED_VALUE"""),1319.47)</f>
        <v>1319.47</v>
      </c>
      <c r="J368" s="2">
        <f>IFERROR(__xludf.DUMMYFUNCTION("""COMPUTED_VALUE"""),45826.66666666667)</f>
        <v>45826.66667</v>
      </c>
      <c r="K368" s="1">
        <f>IFERROR(__xludf.DUMMYFUNCTION("""COMPUTED_VALUE"""),1320.59)</f>
        <v>1320.59</v>
      </c>
      <c r="M368" s="2">
        <f>IFERROR(__xludf.DUMMYFUNCTION("""COMPUTED_VALUE"""),45826.66666666667)</f>
        <v>45826.66667</v>
      </c>
      <c r="N368" s="1">
        <f>IFERROR(__xludf.DUMMYFUNCTION("""COMPUTED_VALUE"""),4.64985952E8)</f>
        <v>464985952</v>
      </c>
    </row>
    <row r="369">
      <c r="A369" s="2">
        <f>IFERROR(__xludf.DUMMYFUNCTION("""COMPUTED_VALUE"""),45828.66666666667)</f>
        <v>45828.66667</v>
      </c>
      <c r="B369" s="1">
        <f>IFERROR(__xludf.DUMMYFUNCTION("""COMPUTED_VALUE"""),1322.9)</f>
        <v>1322.9</v>
      </c>
      <c r="D369" s="2">
        <f>IFERROR(__xludf.DUMMYFUNCTION("""COMPUTED_VALUE"""),45828.66666666667)</f>
        <v>45828.66667</v>
      </c>
      <c r="E369" s="1">
        <f>IFERROR(__xludf.DUMMYFUNCTION("""COMPUTED_VALUE"""),1328.17)</f>
        <v>1328.17</v>
      </c>
      <c r="G369" s="2">
        <f>IFERROR(__xludf.DUMMYFUNCTION("""COMPUTED_VALUE"""),45828.66666666667)</f>
        <v>45828.66667</v>
      </c>
      <c r="H369" s="1">
        <f>IFERROR(__xludf.DUMMYFUNCTION("""COMPUTED_VALUE"""),1314.0)</f>
        <v>1314</v>
      </c>
      <c r="J369" s="2">
        <f>IFERROR(__xludf.DUMMYFUNCTION("""COMPUTED_VALUE"""),45828.66666666667)</f>
        <v>45828.66667</v>
      </c>
      <c r="K369" s="1">
        <f>IFERROR(__xludf.DUMMYFUNCTION("""COMPUTED_VALUE"""),1319.34)</f>
        <v>1319.34</v>
      </c>
      <c r="M369" s="2">
        <f>IFERROR(__xludf.DUMMYFUNCTION("""COMPUTED_VALUE"""),45828.66666666667)</f>
        <v>45828.66667</v>
      </c>
      <c r="N369" s="1">
        <f>IFERROR(__xludf.DUMMYFUNCTION("""COMPUTED_VALUE"""),8.58581191E8)</f>
        <v>858581191</v>
      </c>
    </row>
    <row r="370">
      <c r="A370" s="2">
        <f>IFERROR(__xludf.DUMMYFUNCTION("""COMPUTED_VALUE"""),45831.66666666667)</f>
        <v>45831.66667</v>
      </c>
      <c r="B370" s="1">
        <f>IFERROR(__xludf.DUMMYFUNCTION("""COMPUTED_VALUE"""),1318.85)</f>
        <v>1318.85</v>
      </c>
      <c r="D370" s="2">
        <f>IFERROR(__xludf.DUMMYFUNCTION("""COMPUTED_VALUE"""),45831.66666666667)</f>
        <v>45831.66667</v>
      </c>
      <c r="E370" s="1">
        <f>IFERROR(__xludf.DUMMYFUNCTION("""COMPUTED_VALUE"""),1338.71)</f>
        <v>1338.71</v>
      </c>
      <c r="G370" s="2">
        <f>IFERROR(__xludf.DUMMYFUNCTION("""COMPUTED_VALUE"""),45831.66666666667)</f>
        <v>45831.66667</v>
      </c>
      <c r="H370" s="1">
        <f>IFERROR(__xludf.DUMMYFUNCTION("""COMPUTED_VALUE"""),1313.16)</f>
        <v>1313.16</v>
      </c>
      <c r="J370" s="2">
        <f>IFERROR(__xludf.DUMMYFUNCTION("""COMPUTED_VALUE"""),45831.66666666667)</f>
        <v>45831.66667</v>
      </c>
      <c r="K370" s="1">
        <f>IFERROR(__xludf.DUMMYFUNCTION("""COMPUTED_VALUE"""),1337.93)</f>
        <v>1337.93</v>
      </c>
      <c r="M370" s="2">
        <f>IFERROR(__xludf.DUMMYFUNCTION("""COMPUTED_VALUE"""),45831.66666666667)</f>
        <v>45831.66667</v>
      </c>
      <c r="N370" s="1">
        <f>IFERROR(__xludf.DUMMYFUNCTION("""COMPUTED_VALUE"""),4.71384807E8)</f>
        <v>471384807</v>
      </c>
    </row>
    <row r="371">
      <c r="A371" s="2">
        <f>IFERROR(__xludf.DUMMYFUNCTION("""COMPUTED_VALUE"""),45832.66666666667)</f>
        <v>45832.66667</v>
      </c>
      <c r="B371" s="1">
        <f>IFERROR(__xludf.DUMMYFUNCTION("""COMPUTED_VALUE"""),1343.92)</f>
        <v>1343.92</v>
      </c>
      <c r="D371" s="2">
        <f>IFERROR(__xludf.DUMMYFUNCTION("""COMPUTED_VALUE"""),45832.66666666667)</f>
        <v>45832.66667</v>
      </c>
      <c r="E371" s="1">
        <f>IFERROR(__xludf.DUMMYFUNCTION("""COMPUTED_VALUE"""),1351.49)</f>
        <v>1351.49</v>
      </c>
      <c r="G371" s="2">
        <f>IFERROR(__xludf.DUMMYFUNCTION("""COMPUTED_VALUE"""),45832.66666666667)</f>
        <v>45832.66667</v>
      </c>
      <c r="H371" s="1">
        <f>IFERROR(__xludf.DUMMYFUNCTION("""COMPUTED_VALUE"""),1338.27)</f>
        <v>1338.27</v>
      </c>
      <c r="J371" s="2">
        <f>IFERROR(__xludf.DUMMYFUNCTION("""COMPUTED_VALUE"""),45832.66666666667)</f>
        <v>45832.66667</v>
      </c>
      <c r="K371" s="1">
        <f>IFERROR(__xludf.DUMMYFUNCTION("""COMPUTED_VALUE"""),1349.13)</f>
        <v>1349.13</v>
      </c>
      <c r="M371" s="2">
        <f>IFERROR(__xludf.DUMMYFUNCTION("""COMPUTED_VALUE"""),45832.66666666667)</f>
        <v>45832.66667</v>
      </c>
      <c r="N371" s="1">
        <f>IFERROR(__xludf.DUMMYFUNCTION("""COMPUTED_VALUE"""),4.7232518E8)</f>
        <v>472325180</v>
      </c>
    </row>
    <row r="372">
      <c r="A372" s="2">
        <f>IFERROR(__xludf.DUMMYFUNCTION("""COMPUTED_VALUE"""),45833.66666666667)</f>
        <v>45833.66667</v>
      </c>
      <c r="B372" s="1">
        <f>IFERROR(__xludf.DUMMYFUNCTION("""COMPUTED_VALUE"""),1350.03)</f>
        <v>1350.03</v>
      </c>
      <c r="D372" s="2">
        <f>IFERROR(__xludf.DUMMYFUNCTION("""COMPUTED_VALUE"""),45833.66666666667)</f>
        <v>45833.66667</v>
      </c>
      <c r="E372" s="1">
        <f>IFERROR(__xludf.DUMMYFUNCTION("""COMPUTED_VALUE"""),1350.2)</f>
        <v>1350.2</v>
      </c>
      <c r="G372" s="2">
        <f>IFERROR(__xludf.DUMMYFUNCTION("""COMPUTED_VALUE"""),45833.66666666667)</f>
        <v>45833.66667</v>
      </c>
      <c r="H372" s="1">
        <f>IFERROR(__xludf.DUMMYFUNCTION("""COMPUTED_VALUE"""),1335.71)</f>
        <v>1335.71</v>
      </c>
      <c r="J372" s="2">
        <f>IFERROR(__xludf.DUMMYFUNCTION("""COMPUTED_VALUE"""),45833.66666666667)</f>
        <v>45833.66667</v>
      </c>
      <c r="K372" s="1">
        <f>IFERROR(__xludf.DUMMYFUNCTION("""COMPUTED_VALUE"""),1337.21)</f>
        <v>1337.21</v>
      </c>
      <c r="M372" s="2">
        <f>IFERROR(__xludf.DUMMYFUNCTION("""COMPUTED_VALUE"""),45833.66666666667)</f>
        <v>45833.66667</v>
      </c>
      <c r="N372" s="1">
        <f>IFERROR(__xludf.DUMMYFUNCTION("""COMPUTED_VALUE"""),4.30624767E8)</f>
        <v>430624767</v>
      </c>
    </row>
    <row r="373">
      <c r="A373" s="2">
        <f>IFERROR(__xludf.DUMMYFUNCTION("""COMPUTED_VALUE"""),45834.66666666667)</f>
        <v>45834.66667</v>
      </c>
      <c r="B373" s="1">
        <f>IFERROR(__xludf.DUMMYFUNCTION("""COMPUTED_VALUE"""),1341.81)</f>
        <v>1341.81</v>
      </c>
      <c r="D373" s="2">
        <f>IFERROR(__xludf.DUMMYFUNCTION("""COMPUTED_VALUE"""),45834.66666666667)</f>
        <v>45834.66667</v>
      </c>
      <c r="E373" s="1">
        <f>IFERROR(__xludf.DUMMYFUNCTION("""COMPUTED_VALUE"""),1351.87)</f>
        <v>1351.87</v>
      </c>
      <c r="G373" s="2">
        <f>IFERROR(__xludf.DUMMYFUNCTION("""COMPUTED_VALUE"""),45834.66666666667)</f>
        <v>45834.66667</v>
      </c>
      <c r="H373" s="1">
        <f>IFERROR(__xludf.DUMMYFUNCTION("""COMPUTED_VALUE"""),1340.83)</f>
        <v>1340.83</v>
      </c>
      <c r="J373" s="2">
        <f>IFERROR(__xludf.DUMMYFUNCTION("""COMPUTED_VALUE"""),45834.66666666667)</f>
        <v>45834.66667</v>
      </c>
      <c r="K373" s="1">
        <f>IFERROR(__xludf.DUMMYFUNCTION("""COMPUTED_VALUE"""),1350.42)</f>
        <v>1350.42</v>
      </c>
      <c r="M373" s="2">
        <f>IFERROR(__xludf.DUMMYFUNCTION("""COMPUTED_VALUE"""),45834.66666666667)</f>
        <v>45834.66667</v>
      </c>
      <c r="N373" s="1">
        <f>IFERROR(__xludf.DUMMYFUNCTION("""COMPUTED_VALUE"""),4.49787056E8)</f>
        <v>449787056</v>
      </c>
    </row>
    <row r="374">
      <c r="A374" s="2">
        <f>IFERROR(__xludf.DUMMYFUNCTION("""COMPUTED_VALUE"""),45835.66666666667)</f>
        <v>45835.66667</v>
      </c>
      <c r="B374" s="1">
        <f>IFERROR(__xludf.DUMMYFUNCTION("""COMPUTED_VALUE"""),1352.74)</f>
        <v>1352.74</v>
      </c>
      <c r="D374" s="2">
        <f>IFERROR(__xludf.DUMMYFUNCTION("""COMPUTED_VALUE"""),45835.66666666667)</f>
        <v>45835.66667</v>
      </c>
      <c r="E374" s="1">
        <f>IFERROR(__xludf.DUMMYFUNCTION("""COMPUTED_VALUE"""),1370.03)</f>
        <v>1370.03</v>
      </c>
      <c r="G374" s="2">
        <f>IFERROR(__xludf.DUMMYFUNCTION("""COMPUTED_VALUE"""),45835.66666666667)</f>
        <v>45835.66667</v>
      </c>
      <c r="H374" s="1">
        <f>IFERROR(__xludf.DUMMYFUNCTION("""COMPUTED_VALUE"""),1352.68)</f>
        <v>1352.68</v>
      </c>
      <c r="J374" s="2">
        <f>IFERROR(__xludf.DUMMYFUNCTION("""COMPUTED_VALUE"""),45835.66666666667)</f>
        <v>45835.66667</v>
      </c>
      <c r="K374" s="1">
        <f>IFERROR(__xludf.DUMMYFUNCTION("""COMPUTED_VALUE"""),1363.01)</f>
        <v>1363.01</v>
      </c>
      <c r="M374" s="2">
        <f>IFERROR(__xludf.DUMMYFUNCTION("""COMPUTED_VALUE"""),45835.66666666667)</f>
        <v>45835.66667</v>
      </c>
      <c r="N374" s="1">
        <f>IFERROR(__xludf.DUMMYFUNCTION("""COMPUTED_VALUE"""),7.38767525E8)</f>
        <v>738767525</v>
      </c>
    </row>
    <row r="375">
      <c r="A375" s="2">
        <f>IFERROR(__xludf.DUMMYFUNCTION("""COMPUTED_VALUE"""),45838.66666666667)</f>
        <v>45838.66667</v>
      </c>
      <c r="B375" s="1">
        <f>IFERROR(__xludf.DUMMYFUNCTION("""COMPUTED_VALUE"""),1363.07)</f>
        <v>1363.07</v>
      </c>
      <c r="D375" s="2">
        <f>IFERROR(__xludf.DUMMYFUNCTION("""COMPUTED_VALUE"""),45838.66666666667)</f>
        <v>45838.66667</v>
      </c>
      <c r="E375" s="1">
        <f>IFERROR(__xludf.DUMMYFUNCTION("""COMPUTED_VALUE"""),1369.8)</f>
        <v>1369.8</v>
      </c>
      <c r="G375" s="2">
        <f>IFERROR(__xludf.DUMMYFUNCTION("""COMPUTED_VALUE"""),45838.66666666667)</f>
        <v>45838.66667</v>
      </c>
      <c r="H375" s="1">
        <f>IFERROR(__xludf.DUMMYFUNCTION("""COMPUTED_VALUE"""),1360.68)</f>
        <v>1360.68</v>
      </c>
      <c r="J375" s="2">
        <f>IFERROR(__xludf.DUMMYFUNCTION("""COMPUTED_VALUE"""),45838.66666666667)</f>
        <v>45838.66667</v>
      </c>
      <c r="K375" s="1">
        <f>IFERROR(__xludf.DUMMYFUNCTION("""COMPUTED_VALUE"""),1368.4)</f>
        <v>1368.4</v>
      </c>
      <c r="M375" s="2">
        <f>IFERROR(__xludf.DUMMYFUNCTION("""COMPUTED_VALUE"""),45838.66666666667)</f>
        <v>45838.66667</v>
      </c>
      <c r="N375" s="1">
        <f>IFERROR(__xludf.DUMMYFUNCTION("""COMPUTED_VALUE"""),4.88790693E8)</f>
        <v>488790693</v>
      </c>
    </row>
    <row r="376">
      <c r="A376" s="2">
        <f>IFERROR(__xludf.DUMMYFUNCTION("""COMPUTED_VALUE"""),45839.66666666667)</f>
        <v>45839.66667</v>
      </c>
      <c r="B376" s="1">
        <f>IFERROR(__xludf.DUMMYFUNCTION("""COMPUTED_VALUE"""),1365.45)</f>
        <v>1365.45</v>
      </c>
      <c r="D376" s="2">
        <f>IFERROR(__xludf.DUMMYFUNCTION("""COMPUTED_VALUE"""),45839.66666666667)</f>
        <v>45839.66667</v>
      </c>
      <c r="E376" s="1">
        <f>IFERROR(__xludf.DUMMYFUNCTION("""COMPUTED_VALUE"""),1380.54)</f>
        <v>1380.54</v>
      </c>
      <c r="G376" s="2">
        <f>IFERROR(__xludf.DUMMYFUNCTION("""COMPUTED_VALUE"""),45839.66666666667)</f>
        <v>45839.66667</v>
      </c>
      <c r="H376" s="1">
        <f>IFERROR(__xludf.DUMMYFUNCTION("""COMPUTED_VALUE"""),1363.09)</f>
        <v>1363.09</v>
      </c>
      <c r="J376" s="2">
        <f>IFERROR(__xludf.DUMMYFUNCTION("""COMPUTED_VALUE"""),45839.66666666667)</f>
        <v>45839.66667</v>
      </c>
      <c r="K376" s="1">
        <f>IFERROR(__xludf.DUMMYFUNCTION("""COMPUTED_VALUE"""),1376.32)</f>
        <v>1376.32</v>
      </c>
      <c r="M376" s="2">
        <f>IFERROR(__xludf.DUMMYFUNCTION("""COMPUTED_VALUE"""),45839.66666666667)</f>
        <v>45839.66667</v>
      </c>
      <c r="N376" s="1">
        <f>IFERROR(__xludf.DUMMYFUNCTION("""COMPUTED_VALUE"""),5.67688597E8)</f>
        <v>567688597</v>
      </c>
    </row>
    <row r="377">
      <c r="A377" s="2">
        <f>IFERROR(__xludf.DUMMYFUNCTION("""COMPUTED_VALUE"""),45840.66666666667)</f>
        <v>45840.66667</v>
      </c>
      <c r="B377" s="1">
        <f>IFERROR(__xludf.DUMMYFUNCTION("""COMPUTED_VALUE"""),1375.55)</f>
        <v>1375.55</v>
      </c>
      <c r="D377" s="2">
        <f>IFERROR(__xludf.DUMMYFUNCTION("""COMPUTED_VALUE"""),45840.66666666667)</f>
        <v>45840.66667</v>
      </c>
      <c r="E377" s="1">
        <f>IFERROR(__xludf.DUMMYFUNCTION("""COMPUTED_VALUE"""),1381.28)</f>
        <v>1381.28</v>
      </c>
      <c r="G377" s="2">
        <f>IFERROR(__xludf.DUMMYFUNCTION("""COMPUTED_VALUE"""),45840.66666666667)</f>
        <v>45840.66667</v>
      </c>
      <c r="H377" s="1">
        <f>IFERROR(__xludf.DUMMYFUNCTION("""COMPUTED_VALUE"""),1371.43)</f>
        <v>1371.43</v>
      </c>
      <c r="J377" s="2">
        <f>IFERROR(__xludf.DUMMYFUNCTION("""COMPUTED_VALUE"""),45840.66666666667)</f>
        <v>45840.66667</v>
      </c>
      <c r="K377" s="1">
        <f>IFERROR(__xludf.DUMMYFUNCTION("""COMPUTED_VALUE"""),1381.24)</f>
        <v>1381.24</v>
      </c>
      <c r="M377" s="2">
        <f>IFERROR(__xludf.DUMMYFUNCTION("""COMPUTED_VALUE"""),45840.66666666667)</f>
        <v>45840.66667</v>
      </c>
      <c r="N377" s="1">
        <f>IFERROR(__xludf.DUMMYFUNCTION("""COMPUTED_VALUE"""),4.19619058E8)</f>
        <v>419619058</v>
      </c>
    </row>
    <row r="378">
      <c r="A378" s="2">
        <f>IFERROR(__xludf.DUMMYFUNCTION("""COMPUTED_VALUE"""),45841.54166666667)</f>
        <v>45841.54167</v>
      </c>
      <c r="B378" s="1">
        <f>IFERROR(__xludf.DUMMYFUNCTION("""COMPUTED_VALUE"""),1384.16)</f>
        <v>1384.16</v>
      </c>
      <c r="D378" s="2">
        <f>IFERROR(__xludf.DUMMYFUNCTION("""COMPUTED_VALUE"""),45841.54166666667)</f>
        <v>45841.54167</v>
      </c>
      <c r="E378" s="1">
        <f>IFERROR(__xludf.DUMMYFUNCTION("""COMPUTED_VALUE"""),1393.66)</f>
        <v>1393.66</v>
      </c>
      <c r="G378" s="2">
        <f>IFERROR(__xludf.DUMMYFUNCTION("""COMPUTED_VALUE"""),45841.54166666667)</f>
        <v>45841.54167</v>
      </c>
      <c r="H378" s="1">
        <f>IFERROR(__xludf.DUMMYFUNCTION("""COMPUTED_VALUE"""),1384.16)</f>
        <v>1384.16</v>
      </c>
      <c r="J378" s="2">
        <f>IFERROR(__xludf.DUMMYFUNCTION("""COMPUTED_VALUE"""),45841.54166666667)</f>
        <v>45841.54167</v>
      </c>
      <c r="K378" s="1">
        <f>IFERROR(__xludf.DUMMYFUNCTION("""COMPUTED_VALUE"""),1392.2)</f>
        <v>1392.2</v>
      </c>
      <c r="M378" s="2">
        <f>IFERROR(__xludf.DUMMYFUNCTION("""COMPUTED_VALUE"""),45841.54166666667)</f>
        <v>45841.54167</v>
      </c>
      <c r="N378" s="1">
        <f>IFERROR(__xludf.DUMMYFUNCTION("""COMPUTED_VALUE"""),2.93867171E8)</f>
        <v>293867171</v>
      </c>
    </row>
    <row r="379">
      <c r="A379" s="2">
        <f>IFERROR(__xludf.DUMMYFUNCTION("""COMPUTED_VALUE"""),45845.66666666667)</f>
        <v>45845.66667</v>
      </c>
      <c r="B379" s="1">
        <f>IFERROR(__xludf.DUMMYFUNCTION("""COMPUTED_VALUE"""),1390.78)</f>
        <v>1390.78</v>
      </c>
      <c r="D379" s="2">
        <f>IFERROR(__xludf.DUMMYFUNCTION("""COMPUTED_VALUE"""),45845.66666666667)</f>
        <v>45845.66667</v>
      </c>
      <c r="E379" s="1">
        <f>IFERROR(__xludf.DUMMYFUNCTION("""COMPUTED_VALUE"""),1394.15)</f>
        <v>1394.15</v>
      </c>
      <c r="G379" s="2">
        <f>IFERROR(__xludf.DUMMYFUNCTION("""COMPUTED_VALUE"""),45845.66666666667)</f>
        <v>45845.66667</v>
      </c>
      <c r="H379" s="1">
        <f>IFERROR(__xludf.DUMMYFUNCTION("""COMPUTED_VALUE"""),1375.86)</f>
        <v>1375.86</v>
      </c>
      <c r="J379" s="2">
        <f>IFERROR(__xludf.DUMMYFUNCTION("""COMPUTED_VALUE"""),45845.66666666667)</f>
        <v>45845.66667</v>
      </c>
      <c r="K379" s="1">
        <f>IFERROR(__xludf.DUMMYFUNCTION("""COMPUTED_VALUE"""),1383.69)</f>
        <v>1383.69</v>
      </c>
      <c r="M379" s="2">
        <f>IFERROR(__xludf.DUMMYFUNCTION("""COMPUTED_VALUE"""),45845.66666666667)</f>
        <v>45845.66667</v>
      </c>
      <c r="N379" s="1">
        <f>IFERROR(__xludf.DUMMYFUNCTION("""COMPUTED_VALUE"""),4.31588174E8)</f>
        <v>431588174</v>
      </c>
    </row>
    <row r="380">
      <c r="A380" s="2">
        <f>IFERROR(__xludf.DUMMYFUNCTION("""COMPUTED_VALUE"""),45846.66666666667)</f>
        <v>45846.66667</v>
      </c>
      <c r="B380" s="1">
        <f>IFERROR(__xludf.DUMMYFUNCTION("""COMPUTED_VALUE"""),1384.02)</f>
        <v>1384.02</v>
      </c>
      <c r="D380" s="2">
        <f>IFERROR(__xludf.DUMMYFUNCTION("""COMPUTED_VALUE"""),45846.66666666667)</f>
        <v>45846.66667</v>
      </c>
      <c r="E380" s="1">
        <f>IFERROR(__xludf.DUMMYFUNCTION("""COMPUTED_VALUE"""),1387.85)</f>
        <v>1387.85</v>
      </c>
      <c r="G380" s="2">
        <f>IFERROR(__xludf.DUMMYFUNCTION("""COMPUTED_VALUE"""),45846.66666666667)</f>
        <v>45846.66667</v>
      </c>
      <c r="H380" s="1">
        <f>IFERROR(__xludf.DUMMYFUNCTION("""COMPUTED_VALUE"""),1379.12)</f>
        <v>1379.12</v>
      </c>
      <c r="J380" s="2">
        <f>IFERROR(__xludf.DUMMYFUNCTION("""COMPUTED_VALUE"""),45846.66666666667)</f>
        <v>45846.66667</v>
      </c>
      <c r="K380" s="1">
        <f>IFERROR(__xludf.DUMMYFUNCTION("""COMPUTED_VALUE"""),1382.9)</f>
        <v>1382.9</v>
      </c>
      <c r="M380" s="2">
        <f>IFERROR(__xludf.DUMMYFUNCTION("""COMPUTED_VALUE"""),45846.66666666667)</f>
        <v>45846.66667</v>
      </c>
      <c r="N380" s="1">
        <f>IFERROR(__xludf.DUMMYFUNCTION("""COMPUTED_VALUE"""),4.89411729E8)</f>
        <v>489411729</v>
      </c>
    </row>
    <row r="381">
      <c r="A381" s="2">
        <f>IFERROR(__xludf.DUMMYFUNCTION("""COMPUTED_VALUE"""),45847.66666666667)</f>
        <v>45847.66667</v>
      </c>
      <c r="B381" s="1">
        <f>IFERROR(__xludf.DUMMYFUNCTION("""COMPUTED_VALUE"""),1387.83)</f>
        <v>1387.83</v>
      </c>
      <c r="D381" s="2">
        <f>IFERROR(__xludf.DUMMYFUNCTION("""COMPUTED_VALUE"""),45847.66666666667)</f>
        <v>45847.66667</v>
      </c>
      <c r="E381" s="1">
        <f>IFERROR(__xludf.DUMMYFUNCTION("""COMPUTED_VALUE"""),1393.53)</f>
        <v>1393.53</v>
      </c>
      <c r="G381" s="2">
        <f>IFERROR(__xludf.DUMMYFUNCTION("""COMPUTED_VALUE"""),45847.66666666667)</f>
        <v>45847.66667</v>
      </c>
      <c r="H381" s="1">
        <f>IFERROR(__xludf.DUMMYFUNCTION("""COMPUTED_VALUE"""),1381.45)</f>
        <v>1381.45</v>
      </c>
      <c r="J381" s="2">
        <f>IFERROR(__xludf.DUMMYFUNCTION("""COMPUTED_VALUE"""),45847.66666666667)</f>
        <v>45847.66667</v>
      </c>
      <c r="K381" s="1">
        <f>IFERROR(__xludf.DUMMYFUNCTION("""COMPUTED_VALUE"""),1392.41)</f>
        <v>1392.41</v>
      </c>
      <c r="M381" s="2">
        <f>IFERROR(__xludf.DUMMYFUNCTION("""COMPUTED_VALUE"""),45847.66666666667)</f>
        <v>45847.66667</v>
      </c>
      <c r="N381" s="1">
        <f>IFERROR(__xludf.DUMMYFUNCTION("""COMPUTED_VALUE"""),3.88254108E8)</f>
        <v>388254108</v>
      </c>
    </row>
    <row r="382">
      <c r="A382" s="2">
        <f>IFERROR(__xludf.DUMMYFUNCTION("""COMPUTED_VALUE"""),45848.66666666667)</f>
        <v>45848.66667</v>
      </c>
      <c r="B382" s="1">
        <f>IFERROR(__xludf.DUMMYFUNCTION("""COMPUTED_VALUE"""),1392.78)</f>
        <v>1392.78</v>
      </c>
      <c r="D382" s="2">
        <f>IFERROR(__xludf.DUMMYFUNCTION("""COMPUTED_VALUE"""),45848.66666666667)</f>
        <v>45848.66667</v>
      </c>
      <c r="E382" s="1">
        <f>IFERROR(__xludf.DUMMYFUNCTION("""COMPUTED_VALUE"""),1400.93)</f>
        <v>1400.93</v>
      </c>
      <c r="G382" s="2">
        <f>IFERROR(__xludf.DUMMYFUNCTION("""COMPUTED_VALUE"""),45848.66666666667)</f>
        <v>45848.66667</v>
      </c>
      <c r="H382" s="1">
        <f>IFERROR(__xludf.DUMMYFUNCTION("""COMPUTED_VALUE"""),1391.04)</f>
        <v>1391.04</v>
      </c>
      <c r="J382" s="2">
        <f>IFERROR(__xludf.DUMMYFUNCTION("""COMPUTED_VALUE"""),45848.66666666667)</f>
        <v>45848.66667</v>
      </c>
      <c r="K382" s="1">
        <f>IFERROR(__xludf.DUMMYFUNCTION("""COMPUTED_VALUE"""),1395.49)</f>
        <v>1395.49</v>
      </c>
      <c r="M382" s="2">
        <f>IFERROR(__xludf.DUMMYFUNCTION("""COMPUTED_VALUE"""),45848.66666666667)</f>
        <v>45848.66667</v>
      </c>
      <c r="N382" s="1">
        <f>IFERROR(__xludf.DUMMYFUNCTION("""COMPUTED_VALUE"""),4.15625756E8)</f>
        <v>415625756</v>
      </c>
    </row>
    <row r="383">
      <c r="A383" s="2">
        <f>IFERROR(__xludf.DUMMYFUNCTION("""COMPUTED_VALUE"""),45849.66666666667)</f>
        <v>45849.66667</v>
      </c>
      <c r="B383" s="1">
        <f>IFERROR(__xludf.DUMMYFUNCTION("""COMPUTED_VALUE"""),1391.2)</f>
        <v>1391.2</v>
      </c>
      <c r="D383" s="2">
        <f>IFERROR(__xludf.DUMMYFUNCTION("""COMPUTED_VALUE"""),45849.66666666667)</f>
        <v>45849.66667</v>
      </c>
      <c r="E383" s="1">
        <f>IFERROR(__xludf.DUMMYFUNCTION("""COMPUTED_VALUE"""),1392.58)</f>
        <v>1392.58</v>
      </c>
      <c r="G383" s="2">
        <f>IFERROR(__xludf.DUMMYFUNCTION("""COMPUTED_VALUE"""),45849.66666666667)</f>
        <v>45849.66667</v>
      </c>
      <c r="H383" s="1">
        <f>IFERROR(__xludf.DUMMYFUNCTION("""COMPUTED_VALUE"""),1385.32)</f>
        <v>1385.32</v>
      </c>
      <c r="J383" s="2">
        <f>IFERROR(__xludf.DUMMYFUNCTION("""COMPUTED_VALUE"""),45849.66666666667)</f>
        <v>45849.66667</v>
      </c>
      <c r="K383" s="1">
        <f>IFERROR(__xludf.DUMMYFUNCTION("""COMPUTED_VALUE"""),1387.47)</f>
        <v>1387.47</v>
      </c>
      <c r="M383" s="2">
        <f>IFERROR(__xludf.DUMMYFUNCTION("""COMPUTED_VALUE"""),45849.66666666667)</f>
        <v>45849.66667</v>
      </c>
      <c r="N383" s="1">
        <f>IFERROR(__xludf.DUMMYFUNCTION("""COMPUTED_VALUE"""),4.01207364E8)</f>
        <v>401207364</v>
      </c>
    </row>
    <row r="384">
      <c r="A384" s="2">
        <f>IFERROR(__xludf.DUMMYFUNCTION("""COMPUTED_VALUE"""),45852.66666666667)</f>
        <v>45852.66667</v>
      </c>
      <c r="B384" s="1">
        <f>IFERROR(__xludf.DUMMYFUNCTION("""COMPUTED_VALUE"""),1387.64)</f>
        <v>1387.64</v>
      </c>
      <c r="D384" s="2">
        <f>IFERROR(__xludf.DUMMYFUNCTION("""COMPUTED_VALUE"""),45852.66666666667)</f>
        <v>45852.66667</v>
      </c>
      <c r="E384" s="1">
        <f>IFERROR(__xludf.DUMMYFUNCTION("""COMPUTED_VALUE"""),1396.2)</f>
        <v>1396.2</v>
      </c>
      <c r="G384" s="2">
        <f>IFERROR(__xludf.DUMMYFUNCTION("""COMPUTED_VALUE"""),45852.66666666667)</f>
        <v>45852.66667</v>
      </c>
      <c r="H384" s="1">
        <f>IFERROR(__xludf.DUMMYFUNCTION("""COMPUTED_VALUE"""),1384.56)</f>
        <v>1384.56</v>
      </c>
      <c r="J384" s="2">
        <f>IFERROR(__xludf.DUMMYFUNCTION("""COMPUTED_VALUE"""),45852.66666666667)</f>
        <v>45852.66667</v>
      </c>
      <c r="K384" s="1">
        <f>IFERROR(__xludf.DUMMYFUNCTION("""COMPUTED_VALUE"""),1395.11)</f>
        <v>1395.11</v>
      </c>
      <c r="M384" s="2">
        <f>IFERROR(__xludf.DUMMYFUNCTION("""COMPUTED_VALUE"""),45852.66666666667)</f>
        <v>45852.66667</v>
      </c>
      <c r="N384" s="1">
        <f>IFERROR(__xludf.DUMMYFUNCTION("""COMPUTED_VALUE"""),3.81327046E8)</f>
        <v>381327046</v>
      </c>
    </row>
    <row r="385">
      <c r="A385" s="2">
        <f>IFERROR(__xludf.DUMMYFUNCTION("""COMPUTED_VALUE"""),45853.66666666667)</f>
        <v>45853.66667</v>
      </c>
      <c r="B385" s="1">
        <f>IFERROR(__xludf.DUMMYFUNCTION("""COMPUTED_VALUE"""),1398.37)</f>
        <v>1398.37</v>
      </c>
      <c r="D385" s="2">
        <f>IFERROR(__xludf.DUMMYFUNCTION("""COMPUTED_VALUE"""),45853.66666666667)</f>
        <v>45853.66667</v>
      </c>
      <c r="E385" s="1">
        <f>IFERROR(__xludf.DUMMYFUNCTION("""COMPUTED_VALUE"""),1399.78)</f>
        <v>1399.78</v>
      </c>
      <c r="G385" s="2">
        <f>IFERROR(__xludf.DUMMYFUNCTION("""COMPUTED_VALUE"""),45853.66666666667)</f>
        <v>45853.66667</v>
      </c>
      <c r="H385" s="1">
        <f>IFERROR(__xludf.DUMMYFUNCTION("""COMPUTED_VALUE"""),1383.02)</f>
        <v>1383.02</v>
      </c>
      <c r="J385" s="2">
        <f>IFERROR(__xludf.DUMMYFUNCTION("""COMPUTED_VALUE"""),45853.66666666667)</f>
        <v>45853.66667</v>
      </c>
      <c r="K385" s="1">
        <f>IFERROR(__xludf.DUMMYFUNCTION("""COMPUTED_VALUE"""),1383.19)</f>
        <v>1383.19</v>
      </c>
      <c r="M385" s="2">
        <f>IFERROR(__xludf.DUMMYFUNCTION("""COMPUTED_VALUE"""),45853.66666666667)</f>
        <v>45853.66667</v>
      </c>
      <c r="N385" s="1">
        <f>IFERROR(__xludf.DUMMYFUNCTION("""COMPUTED_VALUE"""),3.93764168E8)</f>
        <v>393764168</v>
      </c>
    </row>
    <row r="386">
      <c r="A386" s="2">
        <f>IFERROR(__xludf.DUMMYFUNCTION("""COMPUTED_VALUE"""),45854.66666666667)</f>
        <v>45854.66667</v>
      </c>
      <c r="B386" s="1">
        <f>IFERROR(__xludf.DUMMYFUNCTION("""COMPUTED_VALUE"""),1385.72)</f>
        <v>1385.72</v>
      </c>
      <c r="D386" s="2">
        <f>IFERROR(__xludf.DUMMYFUNCTION("""COMPUTED_VALUE"""),45854.66666666667)</f>
        <v>45854.66667</v>
      </c>
      <c r="E386" s="1">
        <f>IFERROR(__xludf.DUMMYFUNCTION("""COMPUTED_VALUE"""),1391.03)</f>
        <v>1391.03</v>
      </c>
      <c r="G386" s="2">
        <f>IFERROR(__xludf.DUMMYFUNCTION("""COMPUTED_VALUE"""),45854.66666666667)</f>
        <v>45854.66667</v>
      </c>
      <c r="H386" s="1">
        <f>IFERROR(__xludf.DUMMYFUNCTION("""COMPUTED_VALUE"""),1369.79)</f>
        <v>1369.79</v>
      </c>
      <c r="J386" s="2">
        <f>IFERROR(__xludf.DUMMYFUNCTION("""COMPUTED_VALUE"""),45854.66666666667)</f>
        <v>45854.66667</v>
      </c>
      <c r="K386" s="1">
        <f>IFERROR(__xludf.DUMMYFUNCTION("""COMPUTED_VALUE"""),1389.83)</f>
        <v>1389.83</v>
      </c>
      <c r="M386" s="2">
        <f>IFERROR(__xludf.DUMMYFUNCTION("""COMPUTED_VALUE"""),45854.66666666667)</f>
        <v>45854.66667</v>
      </c>
      <c r="N386" s="1">
        <f>IFERROR(__xludf.DUMMYFUNCTION("""COMPUTED_VALUE"""),3.97954964E8)</f>
        <v>397954964</v>
      </c>
    </row>
    <row r="387">
      <c r="A387" s="2">
        <f>IFERROR(__xludf.DUMMYFUNCTION("""COMPUTED_VALUE"""),45855.66666666667)</f>
        <v>45855.66667</v>
      </c>
      <c r="B387" s="1">
        <f>IFERROR(__xludf.DUMMYFUNCTION("""COMPUTED_VALUE"""),1393.05)</f>
        <v>1393.05</v>
      </c>
      <c r="D387" s="2">
        <f>IFERROR(__xludf.DUMMYFUNCTION("""COMPUTED_VALUE"""),45855.66666666667)</f>
        <v>45855.66667</v>
      </c>
      <c r="E387" s="1">
        <f>IFERROR(__xludf.DUMMYFUNCTION("""COMPUTED_VALUE"""),1406.6)</f>
        <v>1406.6</v>
      </c>
      <c r="G387" s="2">
        <f>IFERROR(__xludf.DUMMYFUNCTION("""COMPUTED_VALUE"""),45855.66666666667)</f>
        <v>45855.66667</v>
      </c>
      <c r="H387" s="1">
        <f>IFERROR(__xludf.DUMMYFUNCTION("""COMPUTED_VALUE"""),1393.05)</f>
        <v>1393.05</v>
      </c>
      <c r="J387" s="2">
        <f>IFERROR(__xludf.DUMMYFUNCTION("""COMPUTED_VALUE"""),45855.66666666667)</f>
        <v>45855.66667</v>
      </c>
      <c r="K387" s="1">
        <f>IFERROR(__xludf.DUMMYFUNCTION("""COMPUTED_VALUE"""),1404.72)</f>
        <v>1404.72</v>
      </c>
      <c r="M387" s="2">
        <f>IFERROR(__xludf.DUMMYFUNCTION("""COMPUTED_VALUE"""),45855.66666666667)</f>
        <v>45855.66667</v>
      </c>
      <c r="N387" s="1">
        <f>IFERROR(__xludf.DUMMYFUNCTION("""COMPUTED_VALUE"""),4.53847492E8)</f>
        <v>453847492</v>
      </c>
    </row>
    <row r="388">
      <c r="A388" s="2">
        <f>IFERROR(__xludf.DUMMYFUNCTION("""COMPUTED_VALUE"""),45856.66666666667)</f>
        <v>45856.66667</v>
      </c>
      <c r="B388" s="1">
        <f>IFERROR(__xludf.DUMMYFUNCTION("""COMPUTED_VALUE"""),1407.84)</f>
        <v>1407.84</v>
      </c>
      <c r="D388" s="2">
        <f>IFERROR(__xludf.DUMMYFUNCTION("""COMPUTED_VALUE"""),45856.66666666667)</f>
        <v>45856.66667</v>
      </c>
      <c r="E388" s="1">
        <f>IFERROR(__xludf.DUMMYFUNCTION("""COMPUTED_VALUE"""),1410.82)</f>
        <v>1410.82</v>
      </c>
      <c r="G388" s="2">
        <f>IFERROR(__xludf.DUMMYFUNCTION("""COMPUTED_VALUE"""),45856.66666666667)</f>
        <v>45856.66667</v>
      </c>
      <c r="H388" s="1">
        <f>IFERROR(__xludf.DUMMYFUNCTION("""COMPUTED_VALUE"""),1396.58)</f>
        <v>1396.58</v>
      </c>
      <c r="J388" s="2">
        <f>IFERROR(__xludf.DUMMYFUNCTION("""COMPUTED_VALUE"""),45856.66666666667)</f>
        <v>45856.66667</v>
      </c>
      <c r="K388" s="1">
        <f>IFERROR(__xludf.DUMMYFUNCTION("""COMPUTED_VALUE"""),1402.77)</f>
        <v>1402.77</v>
      </c>
      <c r="M388" s="2">
        <f>IFERROR(__xludf.DUMMYFUNCTION("""COMPUTED_VALUE"""),45856.66666666667)</f>
        <v>45856.66667</v>
      </c>
      <c r="N388" s="1">
        <f>IFERROR(__xludf.DUMMYFUNCTION("""COMPUTED_VALUE"""),4.32649786E8)</f>
        <v>432649786</v>
      </c>
    </row>
    <row r="389">
      <c r="A389" s="2">
        <f>IFERROR(__xludf.DUMMYFUNCTION("""COMPUTED_VALUE"""),45859.66666666667)</f>
        <v>45859.66667</v>
      </c>
      <c r="B389" s="1">
        <f>IFERROR(__xludf.DUMMYFUNCTION("""COMPUTED_VALUE"""),1405.38)</f>
        <v>1405.38</v>
      </c>
      <c r="D389" s="2">
        <f>IFERROR(__xludf.DUMMYFUNCTION("""COMPUTED_VALUE"""),45859.66666666667)</f>
        <v>45859.66667</v>
      </c>
      <c r="E389" s="1">
        <f>IFERROR(__xludf.DUMMYFUNCTION("""COMPUTED_VALUE"""),1409.21)</f>
        <v>1409.21</v>
      </c>
      <c r="G389" s="2">
        <f>IFERROR(__xludf.DUMMYFUNCTION("""COMPUTED_VALUE"""),45859.66666666667)</f>
        <v>45859.66667</v>
      </c>
      <c r="H389" s="1">
        <f>IFERROR(__xludf.DUMMYFUNCTION("""COMPUTED_VALUE"""),1395.26)</f>
        <v>1395.26</v>
      </c>
      <c r="J389" s="2">
        <f>IFERROR(__xludf.DUMMYFUNCTION("""COMPUTED_VALUE"""),45859.66666666667)</f>
        <v>45859.66667</v>
      </c>
      <c r="K389" s="1">
        <f>IFERROR(__xludf.DUMMYFUNCTION("""COMPUTED_VALUE"""),1395.26)</f>
        <v>1395.26</v>
      </c>
      <c r="M389" s="2">
        <f>IFERROR(__xludf.DUMMYFUNCTION("""COMPUTED_VALUE"""),45859.66666666667)</f>
        <v>45859.66667</v>
      </c>
      <c r="N389" s="1">
        <f>IFERROR(__xludf.DUMMYFUNCTION("""COMPUTED_VALUE"""),3.96626909E8)</f>
        <v>396626909</v>
      </c>
    </row>
    <row r="390">
      <c r="A390" s="2">
        <f>IFERROR(__xludf.DUMMYFUNCTION("""COMPUTED_VALUE"""),45860.66666666667)</f>
        <v>45860.66667</v>
      </c>
      <c r="B390" s="1">
        <f>IFERROR(__xludf.DUMMYFUNCTION("""COMPUTED_VALUE"""),1392.66)</f>
        <v>1392.66</v>
      </c>
      <c r="D390" s="2">
        <f>IFERROR(__xludf.DUMMYFUNCTION("""COMPUTED_VALUE"""),45860.66666666667)</f>
        <v>45860.66667</v>
      </c>
      <c r="E390" s="1">
        <f>IFERROR(__xludf.DUMMYFUNCTION("""COMPUTED_VALUE"""),1404.33)</f>
        <v>1404.33</v>
      </c>
      <c r="G390" s="2">
        <f>IFERROR(__xludf.DUMMYFUNCTION("""COMPUTED_VALUE"""),45860.66666666667)</f>
        <v>45860.66667</v>
      </c>
      <c r="H390" s="1">
        <f>IFERROR(__xludf.DUMMYFUNCTION("""COMPUTED_VALUE"""),1387.82)</f>
        <v>1387.82</v>
      </c>
      <c r="J390" s="2">
        <f>IFERROR(__xludf.DUMMYFUNCTION("""COMPUTED_VALUE"""),45860.66666666667)</f>
        <v>45860.66667</v>
      </c>
      <c r="K390" s="1">
        <f>IFERROR(__xludf.DUMMYFUNCTION("""COMPUTED_VALUE"""),1402.14)</f>
        <v>1402.14</v>
      </c>
      <c r="M390" s="2">
        <f>IFERROR(__xludf.DUMMYFUNCTION("""COMPUTED_VALUE"""),45860.66666666667)</f>
        <v>45860.66667</v>
      </c>
      <c r="N390" s="1">
        <f>IFERROR(__xludf.DUMMYFUNCTION("""COMPUTED_VALUE"""),5.92909394E8)</f>
        <v>592909394</v>
      </c>
    </row>
    <row r="391">
      <c r="A391" s="2">
        <f>IFERROR(__xludf.DUMMYFUNCTION("""COMPUTED_VALUE"""),45861.66666666667)</f>
        <v>45861.66667</v>
      </c>
      <c r="B391" s="1">
        <f>IFERROR(__xludf.DUMMYFUNCTION("""COMPUTED_VALUE"""),1404.28)</f>
        <v>1404.28</v>
      </c>
      <c r="D391" s="2">
        <f>IFERROR(__xludf.DUMMYFUNCTION("""COMPUTED_VALUE"""),45861.66666666667)</f>
        <v>45861.66667</v>
      </c>
      <c r="E391" s="1">
        <f>IFERROR(__xludf.DUMMYFUNCTION("""COMPUTED_VALUE"""),1424.55)</f>
        <v>1424.55</v>
      </c>
      <c r="G391" s="2">
        <f>IFERROR(__xludf.DUMMYFUNCTION("""COMPUTED_VALUE"""),45861.66666666667)</f>
        <v>45861.66667</v>
      </c>
      <c r="H391" s="1">
        <f>IFERROR(__xludf.DUMMYFUNCTION("""COMPUTED_VALUE"""),1404.28)</f>
        <v>1404.28</v>
      </c>
      <c r="J391" s="2">
        <f>IFERROR(__xludf.DUMMYFUNCTION("""COMPUTED_VALUE"""),45861.66666666667)</f>
        <v>45861.66667</v>
      </c>
      <c r="K391" s="1">
        <f>IFERROR(__xludf.DUMMYFUNCTION("""COMPUTED_VALUE"""),1423.93)</f>
        <v>1423.93</v>
      </c>
      <c r="M391" s="2">
        <f>IFERROR(__xludf.DUMMYFUNCTION("""COMPUTED_VALUE"""),45861.66666666667)</f>
        <v>45861.66667</v>
      </c>
      <c r="N391" s="1">
        <f>IFERROR(__xludf.DUMMYFUNCTION("""COMPUTED_VALUE"""),5.44683941E8)</f>
        <v>544683941</v>
      </c>
    </row>
    <row r="392">
      <c r="A392" s="2">
        <f>IFERROR(__xludf.DUMMYFUNCTION("""COMPUTED_VALUE"""),45862.66666666667)</f>
        <v>45862.66667</v>
      </c>
      <c r="B392" s="1">
        <f>IFERROR(__xludf.DUMMYFUNCTION("""COMPUTED_VALUE"""),1421.45)</f>
        <v>1421.45</v>
      </c>
      <c r="D392" s="2">
        <f>IFERROR(__xludf.DUMMYFUNCTION("""COMPUTED_VALUE"""),45862.66666666667)</f>
        <v>45862.66667</v>
      </c>
      <c r="E392" s="1">
        <f>IFERROR(__xludf.DUMMYFUNCTION("""COMPUTED_VALUE"""),1429.86)</f>
        <v>1429.86</v>
      </c>
      <c r="G392" s="2">
        <f>IFERROR(__xludf.DUMMYFUNCTION("""COMPUTED_VALUE"""),45862.66666666667)</f>
        <v>45862.66667</v>
      </c>
      <c r="H392" s="1">
        <f>IFERROR(__xludf.DUMMYFUNCTION("""COMPUTED_VALUE"""),1419.33)</f>
        <v>1419.33</v>
      </c>
      <c r="J392" s="2">
        <f>IFERROR(__xludf.DUMMYFUNCTION("""COMPUTED_VALUE"""),45862.66666666667)</f>
        <v>45862.66667</v>
      </c>
      <c r="K392" s="1">
        <f>IFERROR(__xludf.DUMMYFUNCTION("""COMPUTED_VALUE"""),1421.78)</f>
        <v>1421.78</v>
      </c>
      <c r="M392" s="2">
        <f>IFERROR(__xludf.DUMMYFUNCTION("""COMPUTED_VALUE"""),45862.66666666667)</f>
        <v>45862.66667</v>
      </c>
      <c r="N392" s="1">
        <f>IFERROR(__xludf.DUMMYFUNCTION("""COMPUTED_VALUE"""),4.82864477E8)</f>
        <v>482864477</v>
      </c>
    </row>
    <row r="393">
      <c r="A393" s="2">
        <f>IFERROR(__xludf.DUMMYFUNCTION("""COMPUTED_VALUE"""),45863.66666666667)</f>
        <v>45863.66667</v>
      </c>
      <c r="B393" s="1">
        <f>IFERROR(__xludf.DUMMYFUNCTION("""COMPUTED_VALUE"""),1426.38)</f>
        <v>1426.38</v>
      </c>
      <c r="D393" s="2">
        <f>IFERROR(__xludf.DUMMYFUNCTION("""COMPUTED_VALUE"""),45863.66666666667)</f>
        <v>45863.66667</v>
      </c>
      <c r="E393" s="1">
        <f>IFERROR(__xludf.DUMMYFUNCTION("""COMPUTED_VALUE"""),1438.39)</f>
        <v>1438.39</v>
      </c>
      <c r="G393" s="2">
        <f>IFERROR(__xludf.DUMMYFUNCTION("""COMPUTED_VALUE"""),45863.66666666667)</f>
        <v>45863.66667</v>
      </c>
      <c r="H393" s="1">
        <f>IFERROR(__xludf.DUMMYFUNCTION("""COMPUTED_VALUE"""),1425.07)</f>
        <v>1425.07</v>
      </c>
      <c r="J393" s="2">
        <f>IFERROR(__xludf.DUMMYFUNCTION("""COMPUTED_VALUE"""),45863.66666666667)</f>
        <v>45863.66667</v>
      </c>
      <c r="K393" s="1">
        <f>IFERROR(__xludf.DUMMYFUNCTION("""COMPUTED_VALUE"""),1437.67)</f>
        <v>1437.67</v>
      </c>
      <c r="M393" s="2">
        <f>IFERROR(__xludf.DUMMYFUNCTION("""COMPUTED_VALUE"""),45863.66666666667)</f>
        <v>45863.66667</v>
      </c>
      <c r="N393" s="1">
        <f>IFERROR(__xludf.DUMMYFUNCTION("""COMPUTED_VALUE"""),4.1227014E8)</f>
        <v>412270140</v>
      </c>
    </row>
    <row r="394">
      <c r="A394" s="2">
        <f>IFERROR(__xludf.DUMMYFUNCTION("""COMPUTED_VALUE"""),45866.66666666667)</f>
        <v>45866.66667</v>
      </c>
      <c r="B394" s="1">
        <f>IFERROR(__xludf.DUMMYFUNCTION("""COMPUTED_VALUE"""),1438.46)</f>
        <v>1438.46</v>
      </c>
      <c r="D394" s="2">
        <f>IFERROR(__xludf.DUMMYFUNCTION("""COMPUTED_VALUE"""),45866.66666666667)</f>
        <v>45866.66667</v>
      </c>
      <c r="E394" s="1">
        <f>IFERROR(__xludf.DUMMYFUNCTION("""COMPUTED_VALUE"""),1438.46)</f>
        <v>1438.46</v>
      </c>
      <c r="G394" s="2">
        <f>IFERROR(__xludf.DUMMYFUNCTION("""COMPUTED_VALUE"""),45866.66666666667)</f>
        <v>45866.66667</v>
      </c>
      <c r="H394" s="1">
        <f>IFERROR(__xludf.DUMMYFUNCTION("""COMPUTED_VALUE"""),1430.1)</f>
        <v>1430.1</v>
      </c>
      <c r="J394" s="2">
        <f>IFERROR(__xludf.DUMMYFUNCTION("""COMPUTED_VALUE"""),45866.66666666667)</f>
        <v>45866.66667</v>
      </c>
      <c r="K394" s="1">
        <f>IFERROR(__xludf.DUMMYFUNCTION("""COMPUTED_VALUE"""),1433.45)</f>
        <v>1433.45</v>
      </c>
      <c r="M394" s="2">
        <f>IFERROR(__xludf.DUMMYFUNCTION("""COMPUTED_VALUE"""),45866.66666666667)</f>
        <v>45866.66667</v>
      </c>
      <c r="N394" s="1">
        <f>IFERROR(__xludf.DUMMYFUNCTION("""COMPUTED_VALUE"""),4.32303019E8)</f>
        <v>432303019</v>
      </c>
    </row>
    <row r="395">
      <c r="A395" s="2">
        <f>IFERROR(__xludf.DUMMYFUNCTION("""COMPUTED_VALUE"""),45867.66666666667)</f>
        <v>45867.66667</v>
      </c>
      <c r="B395" s="1">
        <f>IFERROR(__xludf.DUMMYFUNCTION("""COMPUTED_VALUE"""),1436.83)</f>
        <v>1436.83</v>
      </c>
      <c r="D395" s="2">
        <f>IFERROR(__xludf.DUMMYFUNCTION("""COMPUTED_VALUE"""),45867.66666666667)</f>
        <v>45867.66667</v>
      </c>
      <c r="E395" s="1">
        <f>IFERROR(__xludf.DUMMYFUNCTION("""COMPUTED_VALUE"""),1437.06)</f>
        <v>1437.06</v>
      </c>
      <c r="G395" s="2">
        <f>IFERROR(__xludf.DUMMYFUNCTION("""COMPUTED_VALUE"""),45867.66666666667)</f>
        <v>45867.66667</v>
      </c>
      <c r="H395" s="1">
        <f>IFERROR(__xludf.DUMMYFUNCTION("""COMPUTED_VALUE"""),1419.5)</f>
        <v>1419.5</v>
      </c>
      <c r="J395" s="2">
        <f>IFERROR(__xludf.DUMMYFUNCTION("""COMPUTED_VALUE"""),45867.66666666667)</f>
        <v>45867.66667</v>
      </c>
      <c r="K395" s="1">
        <f>IFERROR(__xludf.DUMMYFUNCTION("""COMPUTED_VALUE"""),1423.44)</f>
        <v>1423.44</v>
      </c>
      <c r="M395" s="2">
        <f>IFERROR(__xludf.DUMMYFUNCTION("""COMPUTED_VALUE"""),45867.66666666667)</f>
        <v>45867.66667</v>
      </c>
      <c r="N395" s="1">
        <f>IFERROR(__xludf.DUMMYFUNCTION("""COMPUTED_VALUE"""),6.48251063E8)</f>
        <v>648251063</v>
      </c>
    </row>
    <row r="396">
      <c r="A396" s="2">
        <f>IFERROR(__xludf.DUMMYFUNCTION("""COMPUTED_VALUE"""),45868.66666666667)</f>
        <v>45868.66667</v>
      </c>
      <c r="B396" s="1">
        <f>IFERROR(__xludf.DUMMYFUNCTION("""COMPUTED_VALUE"""),1423.57)</f>
        <v>1423.57</v>
      </c>
      <c r="D396" s="2">
        <f>IFERROR(__xludf.DUMMYFUNCTION("""COMPUTED_VALUE"""),45868.66666666667)</f>
        <v>45868.66667</v>
      </c>
      <c r="E396" s="1">
        <f>IFERROR(__xludf.DUMMYFUNCTION("""COMPUTED_VALUE"""),1424.92)</f>
        <v>1424.92</v>
      </c>
      <c r="G396" s="2">
        <f>IFERROR(__xludf.DUMMYFUNCTION("""COMPUTED_VALUE"""),45868.66666666667)</f>
        <v>45868.66667</v>
      </c>
      <c r="H396" s="1">
        <f>IFERROR(__xludf.DUMMYFUNCTION("""COMPUTED_VALUE"""),1408.72)</f>
        <v>1408.72</v>
      </c>
      <c r="J396" s="2">
        <f>IFERROR(__xludf.DUMMYFUNCTION("""COMPUTED_VALUE"""),45868.66666666667)</f>
        <v>45868.66667</v>
      </c>
      <c r="K396" s="1">
        <f>IFERROR(__xludf.DUMMYFUNCTION("""COMPUTED_VALUE"""),1415.19)</f>
        <v>1415.19</v>
      </c>
      <c r="M396" s="2">
        <f>IFERROR(__xludf.DUMMYFUNCTION("""COMPUTED_VALUE"""),45868.66666666667)</f>
        <v>45868.66667</v>
      </c>
      <c r="N396" s="1">
        <f>IFERROR(__xludf.DUMMYFUNCTION("""COMPUTED_VALUE"""),5.89753154E8)</f>
        <v>589753154</v>
      </c>
    </row>
    <row r="397">
      <c r="A397" s="2">
        <f>IFERROR(__xludf.DUMMYFUNCTION("""COMPUTED_VALUE"""),45869.66666666667)</f>
        <v>45869.66667</v>
      </c>
      <c r="B397" s="1">
        <f>IFERROR(__xludf.DUMMYFUNCTION("""COMPUTED_VALUE"""),1412.45)</f>
        <v>1412.45</v>
      </c>
      <c r="D397" s="2">
        <f>IFERROR(__xludf.DUMMYFUNCTION("""COMPUTED_VALUE"""),45869.66666666667)</f>
        <v>45869.66667</v>
      </c>
      <c r="E397" s="1">
        <f>IFERROR(__xludf.DUMMYFUNCTION("""COMPUTED_VALUE"""),1423.11)</f>
        <v>1423.11</v>
      </c>
      <c r="G397" s="2">
        <f>IFERROR(__xludf.DUMMYFUNCTION("""COMPUTED_VALUE"""),45869.66666666667)</f>
        <v>45869.66667</v>
      </c>
      <c r="H397" s="1">
        <f>IFERROR(__xludf.DUMMYFUNCTION("""COMPUTED_VALUE"""),1407.95)</f>
        <v>1407.95</v>
      </c>
      <c r="J397" s="2">
        <f>IFERROR(__xludf.DUMMYFUNCTION("""COMPUTED_VALUE"""),45869.66666666667)</f>
        <v>45869.66667</v>
      </c>
      <c r="K397" s="1">
        <f>IFERROR(__xludf.DUMMYFUNCTION("""COMPUTED_VALUE"""),1410.48)</f>
        <v>1410.48</v>
      </c>
      <c r="M397" s="2">
        <f>IFERROR(__xludf.DUMMYFUNCTION("""COMPUTED_VALUE"""),45869.66666666667)</f>
        <v>45869.66667</v>
      </c>
      <c r="N397" s="1">
        <f>IFERROR(__xludf.DUMMYFUNCTION("""COMPUTED_VALUE"""),6.47300242E8)</f>
        <v>647300242</v>
      </c>
    </row>
    <row r="398">
      <c r="A398" s="2">
        <f>IFERROR(__xludf.DUMMYFUNCTION("""COMPUTED_VALUE"""),45870.66666666667)</f>
        <v>45870.66667</v>
      </c>
      <c r="B398" s="1">
        <f>IFERROR(__xludf.DUMMYFUNCTION("""COMPUTED_VALUE"""),1399.34)</f>
        <v>1399.34</v>
      </c>
      <c r="D398" s="2">
        <f>IFERROR(__xludf.DUMMYFUNCTION("""COMPUTED_VALUE"""),45870.66666666667)</f>
        <v>45870.66667</v>
      </c>
      <c r="E398" s="1">
        <f>IFERROR(__xludf.DUMMYFUNCTION("""COMPUTED_VALUE"""),1399.34)</f>
        <v>1399.34</v>
      </c>
      <c r="G398" s="2">
        <f>IFERROR(__xludf.DUMMYFUNCTION("""COMPUTED_VALUE"""),45870.66666666667)</f>
        <v>45870.66667</v>
      </c>
      <c r="H398" s="1">
        <f>IFERROR(__xludf.DUMMYFUNCTION("""COMPUTED_VALUE"""),1373.26)</f>
        <v>1373.26</v>
      </c>
      <c r="J398" s="2">
        <f>IFERROR(__xludf.DUMMYFUNCTION("""COMPUTED_VALUE"""),45870.66666666667)</f>
        <v>45870.66667</v>
      </c>
      <c r="K398" s="1">
        <f>IFERROR(__xludf.DUMMYFUNCTION("""COMPUTED_VALUE"""),1388.41)</f>
        <v>1388.41</v>
      </c>
      <c r="M398" s="2">
        <f>IFERROR(__xludf.DUMMYFUNCTION("""COMPUTED_VALUE"""),45870.66666666667)</f>
        <v>45870.66667</v>
      </c>
      <c r="N398" s="1">
        <f>IFERROR(__xludf.DUMMYFUNCTION("""COMPUTED_VALUE"""),5.78443314E8)</f>
        <v>578443314</v>
      </c>
    </row>
    <row r="399">
      <c r="A399" s="2">
        <f>IFERROR(__xludf.DUMMYFUNCTION("""COMPUTED_VALUE"""),45873.66666666667)</f>
        <v>45873.66667</v>
      </c>
      <c r="B399" s="1">
        <f>IFERROR(__xludf.DUMMYFUNCTION("""COMPUTED_VALUE"""),1392.65)</f>
        <v>1392.65</v>
      </c>
      <c r="D399" s="2">
        <f>IFERROR(__xludf.DUMMYFUNCTION("""COMPUTED_VALUE"""),45873.66666666667)</f>
        <v>45873.66667</v>
      </c>
      <c r="E399" s="1">
        <f>IFERROR(__xludf.DUMMYFUNCTION("""COMPUTED_VALUE"""),1404.21)</f>
        <v>1404.21</v>
      </c>
      <c r="G399" s="2">
        <f>IFERROR(__xludf.DUMMYFUNCTION("""COMPUTED_VALUE"""),45873.66666666667)</f>
        <v>45873.66667</v>
      </c>
      <c r="H399" s="1">
        <f>IFERROR(__xludf.DUMMYFUNCTION("""COMPUTED_VALUE"""),1392.65)</f>
        <v>1392.65</v>
      </c>
      <c r="J399" s="2">
        <f>IFERROR(__xludf.DUMMYFUNCTION("""COMPUTED_VALUE"""),45873.66666666667)</f>
        <v>45873.66667</v>
      </c>
      <c r="K399" s="1">
        <f>IFERROR(__xludf.DUMMYFUNCTION("""COMPUTED_VALUE"""),1403.73)</f>
        <v>1403.73</v>
      </c>
      <c r="M399" s="2">
        <f>IFERROR(__xludf.DUMMYFUNCTION("""COMPUTED_VALUE"""),45873.66666666667)</f>
        <v>45873.66667</v>
      </c>
      <c r="N399" s="1">
        <f>IFERROR(__xludf.DUMMYFUNCTION("""COMPUTED_VALUE"""),4.40620793E8)</f>
        <v>440620793</v>
      </c>
    </row>
    <row r="400">
      <c r="A400" s="2">
        <f>IFERROR(__xludf.DUMMYFUNCTION("""COMPUTED_VALUE"""),45874.66666666667)</f>
        <v>45874.66667</v>
      </c>
      <c r="B400" s="1">
        <f>IFERROR(__xludf.DUMMYFUNCTION("""COMPUTED_VALUE"""),1402.92)</f>
        <v>1402.92</v>
      </c>
      <c r="D400" s="2">
        <f>IFERROR(__xludf.DUMMYFUNCTION("""COMPUTED_VALUE"""),45874.66666666667)</f>
        <v>45874.66667</v>
      </c>
      <c r="E400" s="1">
        <f>IFERROR(__xludf.DUMMYFUNCTION("""COMPUTED_VALUE"""),1405.82)</f>
        <v>1405.82</v>
      </c>
      <c r="G400" s="2">
        <f>IFERROR(__xludf.DUMMYFUNCTION("""COMPUTED_VALUE"""),45874.66666666667)</f>
        <v>45874.66667</v>
      </c>
      <c r="H400" s="1">
        <f>IFERROR(__xludf.DUMMYFUNCTION("""COMPUTED_VALUE"""),1386.96)</f>
        <v>1386.96</v>
      </c>
      <c r="J400" s="2">
        <f>IFERROR(__xludf.DUMMYFUNCTION("""COMPUTED_VALUE"""),45874.66666666667)</f>
        <v>45874.66667</v>
      </c>
      <c r="K400" s="1">
        <f>IFERROR(__xludf.DUMMYFUNCTION("""COMPUTED_VALUE"""),1397.21)</f>
        <v>1397.21</v>
      </c>
      <c r="M400" s="2">
        <f>IFERROR(__xludf.DUMMYFUNCTION("""COMPUTED_VALUE"""),45874.66666666667)</f>
        <v>45874.66667</v>
      </c>
      <c r="N400" s="1">
        <f>IFERROR(__xludf.DUMMYFUNCTION("""COMPUTED_VALUE"""),5.20092722E8)</f>
        <v>520092722</v>
      </c>
    </row>
    <row r="401">
      <c r="A401" s="2">
        <f>IFERROR(__xludf.DUMMYFUNCTION("""COMPUTED_VALUE"""),45875.66666666667)</f>
        <v>45875.66667</v>
      </c>
      <c r="B401" s="1">
        <f>IFERROR(__xludf.DUMMYFUNCTION("""COMPUTED_VALUE"""),1397.49)</f>
        <v>1397.49</v>
      </c>
      <c r="D401" s="2">
        <f>IFERROR(__xludf.DUMMYFUNCTION("""COMPUTED_VALUE"""),45875.66666666667)</f>
        <v>45875.66667</v>
      </c>
      <c r="E401" s="1">
        <f>IFERROR(__xludf.DUMMYFUNCTION("""COMPUTED_VALUE"""),1399.76)</f>
        <v>1399.76</v>
      </c>
      <c r="G401" s="2">
        <f>IFERROR(__xludf.DUMMYFUNCTION("""COMPUTED_VALUE"""),45875.66666666667)</f>
        <v>45875.66667</v>
      </c>
      <c r="H401" s="1">
        <f>IFERROR(__xludf.DUMMYFUNCTION("""COMPUTED_VALUE"""),1389.04)</f>
        <v>1389.04</v>
      </c>
      <c r="J401" s="2">
        <f>IFERROR(__xludf.DUMMYFUNCTION("""COMPUTED_VALUE"""),45875.66666666667)</f>
        <v>45875.66667</v>
      </c>
      <c r="K401" s="1">
        <f>IFERROR(__xludf.DUMMYFUNCTION("""COMPUTED_VALUE"""),1397.07)</f>
        <v>1397.07</v>
      </c>
      <c r="M401" s="2">
        <f>IFERROR(__xludf.DUMMYFUNCTION("""COMPUTED_VALUE"""),45875.66666666667)</f>
        <v>45875.66667</v>
      </c>
      <c r="N401" s="1">
        <f>IFERROR(__xludf.DUMMYFUNCTION("""COMPUTED_VALUE"""),4.89766011E8)</f>
        <v>489766011</v>
      </c>
    </row>
    <row r="402">
      <c r="A402" s="2">
        <f>IFERROR(__xludf.DUMMYFUNCTION("""COMPUTED_VALUE"""),45876.66666666667)</f>
        <v>45876.66667</v>
      </c>
      <c r="B402" s="1">
        <f>IFERROR(__xludf.DUMMYFUNCTION("""COMPUTED_VALUE"""),1404.64)</f>
        <v>1404.64</v>
      </c>
      <c r="D402" s="2">
        <f>IFERROR(__xludf.DUMMYFUNCTION("""COMPUTED_VALUE"""),45876.66666666667)</f>
        <v>45876.66667</v>
      </c>
      <c r="E402" s="1">
        <f>IFERROR(__xludf.DUMMYFUNCTION("""COMPUTED_VALUE"""),1407.01)</f>
        <v>1407.01</v>
      </c>
      <c r="G402" s="2">
        <f>IFERROR(__xludf.DUMMYFUNCTION("""COMPUTED_VALUE"""),45876.66666666667)</f>
        <v>45876.66667</v>
      </c>
      <c r="H402" s="1">
        <f>IFERROR(__xludf.DUMMYFUNCTION("""COMPUTED_VALUE"""),1388.85)</f>
        <v>1388.85</v>
      </c>
      <c r="J402" s="2">
        <f>IFERROR(__xludf.DUMMYFUNCTION("""COMPUTED_VALUE"""),45876.66666666667)</f>
        <v>45876.66667</v>
      </c>
      <c r="K402" s="1">
        <f>IFERROR(__xludf.DUMMYFUNCTION("""COMPUTED_VALUE"""),1395.1)</f>
        <v>1395.1</v>
      </c>
      <c r="M402" s="2">
        <f>IFERROR(__xludf.DUMMYFUNCTION("""COMPUTED_VALUE"""),45876.66666666667)</f>
        <v>45876.66667</v>
      </c>
      <c r="N402" s="1">
        <f>IFERROR(__xludf.DUMMYFUNCTION("""COMPUTED_VALUE"""),5.11240558E8)</f>
        <v>511240558</v>
      </c>
    </row>
    <row r="403">
      <c r="A403" s="2">
        <f>IFERROR(__xludf.DUMMYFUNCTION("""COMPUTED_VALUE"""),45877.66666666667)</f>
        <v>45877.66667</v>
      </c>
      <c r="B403" s="1">
        <f>IFERROR(__xludf.DUMMYFUNCTION("""COMPUTED_VALUE"""),1398.73)</f>
        <v>1398.73</v>
      </c>
      <c r="D403" s="2">
        <f>IFERROR(__xludf.DUMMYFUNCTION("""COMPUTED_VALUE"""),45877.66666666667)</f>
        <v>45877.66667</v>
      </c>
      <c r="E403" s="1">
        <f>IFERROR(__xludf.DUMMYFUNCTION("""COMPUTED_VALUE"""),1404.97)</f>
        <v>1404.97</v>
      </c>
      <c r="G403" s="2">
        <f>IFERROR(__xludf.DUMMYFUNCTION("""COMPUTED_VALUE"""),45877.66666666667)</f>
        <v>45877.66667</v>
      </c>
      <c r="H403" s="1">
        <f>IFERROR(__xludf.DUMMYFUNCTION("""COMPUTED_VALUE"""),1394.83)</f>
        <v>1394.83</v>
      </c>
      <c r="J403" s="2">
        <f>IFERROR(__xludf.DUMMYFUNCTION("""COMPUTED_VALUE"""),45877.66666666667)</f>
        <v>45877.66667</v>
      </c>
      <c r="K403" s="1">
        <f>IFERROR(__xludf.DUMMYFUNCTION("""COMPUTED_VALUE"""),1396.27)</f>
        <v>1396.27</v>
      </c>
      <c r="M403" s="2">
        <f>IFERROR(__xludf.DUMMYFUNCTION("""COMPUTED_VALUE"""),45877.66666666667)</f>
        <v>45877.66667</v>
      </c>
      <c r="N403" s="1">
        <f>IFERROR(__xludf.DUMMYFUNCTION("""COMPUTED_VALUE"""),3.99791652E8)</f>
        <v>399791652</v>
      </c>
    </row>
    <row r="404">
      <c r="A404" s="2">
        <f>IFERROR(__xludf.DUMMYFUNCTION("""COMPUTED_VALUE"""),45880.66666666667)</f>
        <v>45880.66667</v>
      </c>
      <c r="B404" s="1">
        <f>IFERROR(__xludf.DUMMYFUNCTION("""COMPUTED_VALUE"""),1396.87)</f>
        <v>1396.87</v>
      </c>
      <c r="D404" s="2">
        <f>IFERROR(__xludf.DUMMYFUNCTION("""COMPUTED_VALUE"""),45880.66666666667)</f>
        <v>45880.66667</v>
      </c>
      <c r="E404" s="1">
        <f>IFERROR(__xludf.DUMMYFUNCTION("""COMPUTED_VALUE"""),1398.91)</f>
        <v>1398.91</v>
      </c>
      <c r="G404" s="2">
        <f>IFERROR(__xludf.DUMMYFUNCTION("""COMPUTED_VALUE"""),45880.66666666667)</f>
        <v>45880.66667</v>
      </c>
      <c r="H404" s="1">
        <f>IFERROR(__xludf.DUMMYFUNCTION("""COMPUTED_VALUE"""),1388.09)</f>
        <v>1388.09</v>
      </c>
      <c r="J404" s="2">
        <f>IFERROR(__xludf.DUMMYFUNCTION("""COMPUTED_VALUE"""),45880.66666666667)</f>
        <v>45880.66667</v>
      </c>
      <c r="K404" s="1">
        <f>IFERROR(__xludf.DUMMYFUNCTION("""COMPUTED_VALUE"""),1390.66)</f>
        <v>1390.66</v>
      </c>
      <c r="M404" s="2">
        <f>IFERROR(__xludf.DUMMYFUNCTION("""COMPUTED_VALUE"""),45880.66666666667)</f>
        <v>45880.66667</v>
      </c>
      <c r="N404" s="1">
        <f>IFERROR(__xludf.DUMMYFUNCTION("""COMPUTED_VALUE"""),4.1335905E8)</f>
        <v>413359050</v>
      </c>
    </row>
    <row r="405">
      <c r="A405" s="2">
        <f>IFERROR(__xludf.DUMMYFUNCTION("""COMPUTED_VALUE"""),45881.66666666667)</f>
        <v>45881.66667</v>
      </c>
      <c r="B405" s="1">
        <f>IFERROR(__xludf.DUMMYFUNCTION("""COMPUTED_VALUE"""),1393.77)</f>
        <v>1393.77</v>
      </c>
      <c r="D405" s="2">
        <f>IFERROR(__xludf.DUMMYFUNCTION("""COMPUTED_VALUE"""),45881.66666666667)</f>
        <v>45881.66667</v>
      </c>
      <c r="E405" s="1">
        <f>IFERROR(__xludf.DUMMYFUNCTION("""COMPUTED_VALUE"""),1409.14)</f>
        <v>1409.14</v>
      </c>
      <c r="G405" s="2">
        <f>IFERROR(__xludf.DUMMYFUNCTION("""COMPUTED_VALUE"""),45881.66666666667)</f>
        <v>45881.66667</v>
      </c>
      <c r="H405" s="1">
        <f>IFERROR(__xludf.DUMMYFUNCTION("""COMPUTED_VALUE"""),1393.77)</f>
        <v>1393.77</v>
      </c>
      <c r="J405" s="2">
        <f>IFERROR(__xludf.DUMMYFUNCTION("""COMPUTED_VALUE"""),45881.66666666667)</f>
        <v>45881.66667</v>
      </c>
      <c r="K405" s="1">
        <f>IFERROR(__xludf.DUMMYFUNCTION("""COMPUTED_VALUE"""),1408.98)</f>
        <v>1408.98</v>
      </c>
      <c r="M405" s="2">
        <f>IFERROR(__xludf.DUMMYFUNCTION("""COMPUTED_VALUE"""),45881.66666666667)</f>
        <v>45881.66667</v>
      </c>
      <c r="N405" s="1">
        <f>IFERROR(__xludf.DUMMYFUNCTION("""COMPUTED_VALUE"""),4.16354199E8)</f>
        <v>416354199</v>
      </c>
    </row>
    <row r="406">
      <c r="A406" s="2">
        <f>IFERROR(__xludf.DUMMYFUNCTION("""COMPUTED_VALUE"""),45882.66666666667)</f>
        <v>45882.66667</v>
      </c>
      <c r="B406" s="1">
        <f>IFERROR(__xludf.DUMMYFUNCTION("""COMPUTED_VALUE"""),1412.07)</f>
        <v>1412.07</v>
      </c>
      <c r="D406" s="2">
        <f>IFERROR(__xludf.DUMMYFUNCTION("""COMPUTED_VALUE"""),45882.66666666667)</f>
        <v>45882.66667</v>
      </c>
      <c r="E406" s="1">
        <f>IFERROR(__xludf.DUMMYFUNCTION("""COMPUTED_VALUE"""),1419.97)</f>
        <v>1419.97</v>
      </c>
      <c r="G406" s="2">
        <f>IFERROR(__xludf.DUMMYFUNCTION("""COMPUTED_VALUE"""),45882.66666666667)</f>
        <v>45882.66667</v>
      </c>
      <c r="H406" s="1">
        <f>IFERROR(__xludf.DUMMYFUNCTION("""COMPUTED_VALUE"""),1403.04)</f>
        <v>1403.04</v>
      </c>
      <c r="J406" s="2">
        <f>IFERROR(__xludf.DUMMYFUNCTION("""COMPUTED_VALUE"""),45882.66666666667)</f>
        <v>45882.66667</v>
      </c>
      <c r="K406" s="1">
        <f>IFERROR(__xludf.DUMMYFUNCTION("""COMPUTED_VALUE"""),1419.65)</f>
        <v>1419.65</v>
      </c>
      <c r="M406" s="2">
        <f>IFERROR(__xludf.DUMMYFUNCTION("""COMPUTED_VALUE"""),45882.66666666667)</f>
        <v>45882.66667</v>
      </c>
      <c r="N406" s="1">
        <f>IFERROR(__xludf.DUMMYFUNCTION("""COMPUTED_VALUE"""),5.03770782E8)</f>
        <v>503770782</v>
      </c>
    </row>
    <row r="407">
      <c r="A407" s="2">
        <f>IFERROR(__xludf.DUMMYFUNCTION("""COMPUTED_VALUE"""),45883.66666666667)</f>
        <v>45883.66667</v>
      </c>
      <c r="B407" s="1">
        <f>IFERROR(__xludf.DUMMYFUNCTION("""COMPUTED_VALUE"""),1411.79)</f>
        <v>1411.79</v>
      </c>
      <c r="D407" s="2">
        <f>IFERROR(__xludf.DUMMYFUNCTION("""COMPUTED_VALUE"""),45883.66666666667)</f>
        <v>45883.66667</v>
      </c>
      <c r="E407" s="1">
        <f>IFERROR(__xludf.DUMMYFUNCTION("""COMPUTED_VALUE"""),1411.79)</f>
        <v>1411.79</v>
      </c>
      <c r="G407" s="2">
        <f>IFERROR(__xludf.DUMMYFUNCTION("""COMPUTED_VALUE"""),45883.66666666667)</f>
        <v>45883.66667</v>
      </c>
      <c r="H407" s="1">
        <f>IFERROR(__xludf.DUMMYFUNCTION("""COMPUTED_VALUE"""),1399.42)</f>
        <v>1399.42</v>
      </c>
      <c r="J407" s="2">
        <f>IFERROR(__xludf.DUMMYFUNCTION("""COMPUTED_VALUE"""),45883.66666666667)</f>
        <v>45883.66667</v>
      </c>
      <c r="K407" s="1">
        <f>IFERROR(__xludf.DUMMYFUNCTION("""COMPUTED_VALUE"""),1403.55)</f>
        <v>1403.55</v>
      </c>
      <c r="M407" s="2">
        <f>IFERROR(__xludf.DUMMYFUNCTION("""COMPUTED_VALUE"""),45883.66666666667)</f>
        <v>45883.66667</v>
      </c>
      <c r="N407" s="1">
        <f>IFERROR(__xludf.DUMMYFUNCTION("""COMPUTED_VALUE"""),5.39146431E8)</f>
        <v>539146431</v>
      </c>
    </row>
    <row r="408">
      <c r="A408" s="2">
        <f>IFERROR(__xludf.DUMMYFUNCTION("""COMPUTED_VALUE"""),45884.66666666667)</f>
        <v>45884.66667</v>
      </c>
      <c r="B408" s="1">
        <f>IFERROR(__xludf.DUMMYFUNCTION("""COMPUTED_VALUE"""),1404.14)</f>
        <v>1404.14</v>
      </c>
      <c r="D408" s="2">
        <f>IFERROR(__xludf.DUMMYFUNCTION("""COMPUTED_VALUE"""),45884.66666666667)</f>
        <v>45884.66667</v>
      </c>
      <c r="E408" s="1">
        <f>IFERROR(__xludf.DUMMYFUNCTION("""COMPUTED_VALUE"""),1404.14)</f>
        <v>1404.14</v>
      </c>
      <c r="G408" s="2">
        <f>IFERROR(__xludf.DUMMYFUNCTION("""COMPUTED_VALUE"""),45884.66666666667)</f>
        <v>45884.66667</v>
      </c>
      <c r="H408" s="1">
        <f>IFERROR(__xludf.DUMMYFUNCTION("""COMPUTED_VALUE"""),1393.77)</f>
        <v>1393.77</v>
      </c>
      <c r="J408" s="2">
        <f>IFERROR(__xludf.DUMMYFUNCTION("""COMPUTED_VALUE"""),45884.66666666667)</f>
        <v>45884.66667</v>
      </c>
      <c r="K408" s="1">
        <f>IFERROR(__xludf.DUMMYFUNCTION("""COMPUTED_VALUE"""),1394.48)</f>
        <v>1394.48</v>
      </c>
      <c r="M408" s="2">
        <f>IFERROR(__xludf.DUMMYFUNCTION("""COMPUTED_VALUE"""),45884.66666666667)</f>
        <v>45884.66667</v>
      </c>
      <c r="N408" s="1">
        <f>IFERROR(__xludf.DUMMYFUNCTION("""COMPUTED_VALUE"""),5.24820877E8)</f>
        <v>524820877</v>
      </c>
    </row>
    <row r="409">
      <c r="A409" s="2">
        <f>IFERROR(__xludf.DUMMYFUNCTION("""COMPUTED_VALUE"""),45887.66666666667)</f>
        <v>45887.66667</v>
      </c>
      <c r="B409" s="1">
        <f>IFERROR(__xludf.DUMMYFUNCTION("""COMPUTED_VALUE"""),1394.51)</f>
        <v>1394.51</v>
      </c>
      <c r="D409" s="2">
        <f>IFERROR(__xludf.DUMMYFUNCTION("""COMPUTED_VALUE"""),45887.66666666667)</f>
        <v>45887.66667</v>
      </c>
      <c r="E409" s="1">
        <f>IFERROR(__xludf.DUMMYFUNCTION("""COMPUTED_VALUE"""),1400.23)</f>
        <v>1400.23</v>
      </c>
      <c r="G409" s="2">
        <f>IFERROR(__xludf.DUMMYFUNCTION("""COMPUTED_VALUE"""),45887.66666666667)</f>
        <v>45887.66667</v>
      </c>
      <c r="H409" s="1">
        <f>IFERROR(__xludf.DUMMYFUNCTION("""COMPUTED_VALUE"""),1394.13)</f>
        <v>1394.13</v>
      </c>
      <c r="J409" s="2">
        <f>IFERROR(__xludf.DUMMYFUNCTION("""COMPUTED_VALUE"""),45887.66666666667)</f>
        <v>45887.66667</v>
      </c>
      <c r="K409" s="1">
        <f>IFERROR(__xludf.DUMMYFUNCTION("""COMPUTED_VALUE"""),1399.09)</f>
        <v>1399.09</v>
      </c>
      <c r="M409" s="2">
        <f>IFERROR(__xludf.DUMMYFUNCTION("""COMPUTED_VALUE"""),45887.66666666667)</f>
        <v>45887.66667</v>
      </c>
      <c r="N409" s="1">
        <f>IFERROR(__xludf.DUMMYFUNCTION("""COMPUTED_VALUE"""),4.51133254E8)</f>
        <v>451133254</v>
      </c>
    </row>
    <row r="410">
      <c r="A410" s="2">
        <f>IFERROR(__xludf.DUMMYFUNCTION("""COMPUTED_VALUE"""),45888.66666666667)</f>
        <v>45888.66667</v>
      </c>
      <c r="B410" s="1">
        <f>IFERROR(__xludf.DUMMYFUNCTION("""COMPUTED_VALUE"""),1399.8)</f>
        <v>1399.8</v>
      </c>
      <c r="D410" s="2">
        <f>IFERROR(__xludf.DUMMYFUNCTION("""COMPUTED_VALUE"""),45888.66666666667)</f>
        <v>45888.66667</v>
      </c>
      <c r="E410" s="1">
        <f>IFERROR(__xludf.DUMMYFUNCTION("""COMPUTED_VALUE"""),1410.09)</f>
        <v>1410.09</v>
      </c>
      <c r="G410" s="2">
        <f>IFERROR(__xludf.DUMMYFUNCTION("""COMPUTED_VALUE"""),45888.66666666667)</f>
        <v>45888.66667</v>
      </c>
      <c r="H410" s="1">
        <f>IFERROR(__xludf.DUMMYFUNCTION("""COMPUTED_VALUE"""),1395.97)</f>
        <v>1395.97</v>
      </c>
      <c r="J410" s="2">
        <f>IFERROR(__xludf.DUMMYFUNCTION("""COMPUTED_VALUE"""),45888.66666666667)</f>
        <v>45888.66667</v>
      </c>
      <c r="K410" s="1">
        <f>IFERROR(__xludf.DUMMYFUNCTION("""COMPUTED_VALUE"""),1400.55)</f>
        <v>1400.55</v>
      </c>
      <c r="M410" s="2">
        <f>IFERROR(__xludf.DUMMYFUNCTION("""COMPUTED_VALUE"""),45888.66666666667)</f>
        <v>45888.66667</v>
      </c>
      <c r="N410" s="1">
        <f>IFERROR(__xludf.DUMMYFUNCTION("""COMPUTED_VALUE"""),4.55210682E8)</f>
        <v>455210682</v>
      </c>
    </row>
    <row r="411">
      <c r="A411" s="2">
        <f>IFERROR(__xludf.DUMMYFUNCTION("""COMPUTED_VALUE"""),45889.66666666667)</f>
        <v>45889.66667</v>
      </c>
      <c r="B411" s="1">
        <f>IFERROR(__xludf.DUMMYFUNCTION("""COMPUTED_VALUE"""),1398.0)</f>
        <v>1398</v>
      </c>
      <c r="D411" s="2">
        <f>IFERROR(__xludf.DUMMYFUNCTION("""COMPUTED_VALUE"""),45889.66666666667)</f>
        <v>45889.66667</v>
      </c>
      <c r="E411" s="1">
        <f>IFERROR(__xludf.DUMMYFUNCTION("""COMPUTED_VALUE"""),1400.15)</f>
        <v>1400.15</v>
      </c>
      <c r="G411" s="2">
        <f>IFERROR(__xludf.DUMMYFUNCTION("""COMPUTED_VALUE"""),45889.66666666667)</f>
        <v>45889.66667</v>
      </c>
      <c r="H411" s="1">
        <f>IFERROR(__xludf.DUMMYFUNCTION("""COMPUTED_VALUE"""),1388.43)</f>
        <v>1388.43</v>
      </c>
      <c r="J411" s="2">
        <f>IFERROR(__xludf.DUMMYFUNCTION("""COMPUTED_VALUE"""),45889.66666666667)</f>
        <v>45889.66667</v>
      </c>
      <c r="K411" s="1">
        <f>IFERROR(__xludf.DUMMYFUNCTION("""COMPUTED_VALUE"""),1396.74)</f>
        <v>1396.74</v>
      </c>
      <c r="M411" s="2">
        <f>IFERROR(__xludf.DUMMYFUNCTION("""COMPUTED_VALUE"""),45889.66666666667)</f>
        <v>45889.66667</v>
      </c>
      <c r="N411" s="1">
        <f>IFERROR(__xludf.DUMMYFUNCTION("""COMPUTED_VALUE"""),4.30501725E8)</f>
        <v>430501725</v>
      </c>
    </row>
    <row r="412">
      <c r="A412" s="2">
        <f>IFERROR(__xludf.DUMMYFUNCTION("""COMPUTED_VALUE"""),45890.66666666667)</f>
        <v>45890.66667</v>
      </c>
      <c r="B412" s="1">
        <f>IFERROR(__xludf.DUMMYFUNCTION("""COMPUTED_VALUE"""),1393.86)</f>
        <v>1393.86</v>
      </c>
      <c r="D412" s="2">
        <f>IFERROR(__xludf.DUMMYFUNCTION("""COMPUTED_VALUE"""),45890.66666666667)</f>
        <v>45890.66667</v>
      </c>
      <c r="E412" s="1">
        <f>IFERROR(__xludf.DUMMYFUNCTION("""COMPUTED_VALUE"""),1398.75)</f>
        <v>1398.75</v>
      </c>
      <c r="G412" s="2">
        <f>IFERROR(__xludf.DUMMYFUNCTION("""COMPUTED_VALUE"""),45890.66666666667)</f>
        <v>45890.66667</v>
      </c>
      <c r="H412" s="1">
        <f>IFERROR(__xludf.DUMMYFUNCTION("""COMPUTED_VALUE"""),1390.83)</f>
        <v>1390.83</v>
      </c>
      <c r="J412" s="2">
        <f>IFERROR(__xludf.DUMMYFUNCTION("""COMPUTED_VALUE"""),45890.66666666667)</f>
        <v>45890.66667</v>
      </c>
      <c r="K412" s="1">
        <f>IFERROR(__xludf.DUMMYFUNCTION("""COMPUTED_VALUE"""),1393.91)</f>
        <v>1393.91</v>
      </c>
      <c r="M412" s="2">
        <f>IFERROR(__xludf.DUMMYFUNCTION("""COMPUTED_VALUE"""),45890.66666666667)</f>
        <v>45890.66667</v>
      </c>
      <c r="N412" s="1">
        <f>IFERROR(__xludf.DUMMYFUNCTION("""COMPUTED_VALUE"""),3.711297E8)</f>
        <v>371129700</v>
      </c>
    </row>
    <row r="413">
      <c r="A413" s="2">
        <f>IFERROR(__xludf.DUMMYFUNCTION("""COMPUTED_VALUE"""),45891.66666666667)</f>
        <v>45891.66667</v>
      </c>
      <c r="B413" s="1">
        <f>IFERROR(__xludf.DUMMYFUNCTION("""COMPUTED_VALUE"""),1398.64)</f>
        <v>1398.64</v>
      </c>
      <c r="D413" s="2">
        <f>IFERROR(__xludf.DUMMYFUNCTION("""COMPUTED_VALUE"""),45891.66666666667)</f>
        <v>45891.66667</v>
      </c>
      <c r="E413" s="1">
        <f>IFERROR(__xludf.DUMMYFUNCTION("""COMPUTED_VALUE"""),1428.19)</f>
        <v>1428.19</v>
      </c>
      <c r="G413" s="2">
        <f>IFERROR(__xludf.DUMMYFUNCTION("""COMPUTED_VALUE"""),45891.66666666667)</f>
        <v>45891.66667</v>
      </c>
      <c r="H413" s="1">
        <f>IFERROR(__xludf.DUMMYFUNCTION("""COMPUTED_VALUE"""),1398.64)</f>
        <v>1398.64</v>
      </c>
      <c r="J413" s="2">
        <f>IFERROR(__xludf.DUMMYFUNCTION("""COMPUTED_VALUE"""),45891.66666666667)</f>
        <v>45891.66667</v>
      </c>
      <c r="K413" s="1">
        <f>IFERROR(__xludf.DUMMYFUNCTION("""COMPUTED_VALUE"""),1419.24)</f>
        <v>1419.24</v>
      </c>
      <c r="M413" s="2">
        <f>IFERROR(__xludf.DUMMYFUNCTION("""COMPUTED_VALUE"""),45891.66666666667)</f>
        <v>45891.66667</v>
      </c>
      <c r="N413" s="1">
        <f>IFERROR(__xludf.DUMMYFUNCTION("""COMPUTED_VALUE"""),4.99599254E8)</f>
        <v>499599254</v>
      </c>
    </row>
    <row r="414">
      <c r="A414" s="2">
        <f>IFERROR(__xludf.DUMMYFUNCTION("""COMPUTED_VALUE"""),45894.66666666667)</f>
        <v>45894.66667</v>
      </c>
      <c r="B414" s="1">
        <f>IFERROR(__xludf.DUMMYFUNCTION("""COMPUTED_VALUE"""),1418.54)</f>
        <v>1418.54</v>
      </c>
      <c r="D414" s="2">
        <f>IFERROR(__xludf.DUMMYFUNCTION("""COMPUTED_VALUE"""),45894.66666666667)</f>
        <v>45894.66667</v>
      </c>
      <c r="E414" s="1">
        <f>IFERROR(__xludf.DUMMYFUNCTION("""COMPUTED_VALUE"""),1420.4)</f>
        <v>1420.4</v>
      </c>
      <c r="G414" s="2">
        <f>IFERROR(__xludf.DUMMYFUNCTION("""COMPUTED_VALUE"""),45894.66666666667)</f>
        <v>45894.66667</v>
      </c>
      <c r="H414" s="1">
        <f>IFERROR(__xludf.DUMMYFUNCTION("""COMPUTED_VALUE"""),1406.6)</f>
        <v>1406.6</v>
      </c>
      <c r="J414" s="2">
        <f>IFERROR(__xludf.DUMMYFUNCTION("""COMPUTED_VALUE"""),45894.66666666667)</f>
        <v>45894.66667</v>
      </c>
      <c r="K414" s="1">
        <f>IFERROR(__xludf.DUMMYFUNCTION("""COMPUTED_VALUE"""),1406.77)</f>
        <v>1406.77</v>
      </c>
      <c r="M414" s="2">
        <f>IFERROR(__xludf.DUMMYFUNCTION("""COMPUTED_VALUE"""),45894.66666666667)</f>
        <v>45894.66667</v>
      </c>
      <c r="N414" s="1">
        <f>IFERROR(__xludf.DUMMYFUNCTION("""COMPUTED_VALUE"""),4.05496566E8)</f>
        <v>405496566</v>
      </c>
    </row>
    <row r="415">
      <c r="A415" s="2">
        <f>IFERROR(__xludf.DUMMYFUNCTION("""COMPUTED_VALUE"""),45895.66666666667)</f>
        <v>45895.66667</v>
      </c>
      <c r="B415" s="1">
        <f>IFERROR(__xludf.DUMMYFUNCTION("""COMPUTED_VALUE"""),1406.27)</f>
        <v>1406.27</v>
      </c>
      <c r="D415" s="2">
        <f>IFERROR(__xludf.DUMMYFUNCTION("""COMPUTED_VALUE"""),45895.66666666667)</f>
        <v>45895.66667</v>
      </c>
      <c r="E415" s="1">
        <f>IFERROR(__xludf.DUMMYFUNCTION("""COMPUTED_VALUE"""),1420.21)</f>
        <v>1420.21</v>
      </c>
      <c r="G415" s="2">
        <f>IFERROR(__xludf.DUMMYFUNCTION("""COMPUTED_VALUE"""),45895.66666666667)</f>
        <v>45895.66667</v>
      </c>
      <c r="H415" s="1">
        <f>IFERROR(__xludf.DUMMYFUNCTION("""COMPUTED_VALUE"""),1406.27)</f>
        <v>1406.27</v>
      </c>
      <c r="J415" s="2">
        <f>IFERROR(__xludf.DUMMYFUNCTION("""COMPUTED_VALUE"""),45895.66666666667)</f>
        <v>45895.66667</v>
      </c>
      <c r="K415" s="1">
        <f>IFERROR(__xludf.DUMMYFUNCTION("""COMPUTED_VALUE"""),1418.82)</f>
        <v>1418.82</v>
      </c>
      <c r="M415" s="2">
        <f>IFERROR(__xludf.DUMMYFUNCTION("""COMPUTED_VALUE"""),45895.66666666667)</f>
        <v>45895.66667</v>
      </c>
      <c r="N415" s="1">
        <f>IFERROR(__xludf.DUMMYFUNCTION("""COMPUTED_VALUE"""),4.85893458E8)</f>
        <v>485893458</v>
      </c>
    </row>
    <row r="416">
      <c r="A416" s="2">
        <f>IFERROR(__xludf.DUMMYFUNCTION("""COMPUTED_VALUE"""),45896.66666666667)</f>
        <v>45896.66667</v>
      </c>
      <c r="B416" s="1">
        <f>IFERROR(__xludf.DUMMYFUNCTION("""COMPUTED_VALUE"""),1417.44)</f>
        <v>1417.44</v>
      </c>
      <c r="D416" s="2">
        <f>IFERROR(__xludf.DUMMYFUNCTION("""COMPUTED_VALUE"""),45896.66666666667)</f>
        <v>45896.66667</v>
      </c>
      <c r="E416" s="1">
        <f>IFERROR(__xludf.DUMMYFUNCTION("""COMPUTED_VALUE"""),1422.27)</f>
        <v>1422.27</v>
      </c>
      <c r="G416" s="2">
        <f>IFERROR(__xludf.DUMMYFUNCTION("""COMPUTED_VALUE"""),45896.66666666667)</f>
        <v>45896.66667</v>
      </c>
      <c r="H416" s="1">
        <f>IFERROR(__xludf.DUMMYFUNCTION("""COMPUTED_VALUE"""),1415.52)</f>
        <v>1415.52</v>
      </c>
      <c r="J416" s="2">
        <f>IFERROR(__xludf.DUMMYFUNCTION("""COMPUTED_VALUE"""),45896.66666666667)</f>
        <v>45896.66667</v>
      </c>
      <c r="K416" s="1">
        <f>IFERROR(__xludf.DUMMYFUNCTION("""COMPUTED_VALUE"""),1419.47)</f>
        <v>1419.47</v>
      </c>
      <c r="M416" s="2">
        <f>IFERROR(__xludf.DUMMYFUNCTION("""COMPUTED_VALUE"""),45896.66666666667)</f>
        <v>45896.66667</v>
      </c>
      <c r="N416" s="1">
        <f>IFERROR(__xludf.DUMMYFUNCTION("""COMPUTED_VALUE"""),3.59441669E8)</f>
        <v>359441669</v>
      </c>
    </row>
    <row r="417">
      <c r="A417" s="2">
        <f>IFERROR(__xludf.DUMMYFUNCTION("""COMPUTED_VALUE"""),45897.66666666667)</f>
        <v>45897.66667</v>
      </c>
      <c r="B417" s="1">
        <f>IFERROR(__xludf.DUMMYFUNCTION("""COMPUTED_VALUE"""),1422.17)</f>
        <v>1422.17</v>
      </c>
      <c r="D417" s="2">
        <f>IFERROR(__xludf.DUMMYFUNCTION("""COMPUTED_VALUE"""),45897.66666666667)</f>
        <v>45897.66667</v>
      </c>
      <c r="E417" s="1">
        <f>IFERROR(__xludf.DUMMYFUNCTION("""COMPUTED_VALUE"""),1423.84)</f>
        <v>1423.84</v>
      </c>
      <c r="G417" s="2">
        <f>IFERROR(__xludf.DUMMYFUNCTION("""COMPUTED_VALUE"""),45897.66666666667)</f>
        <v>45897.66667</v>
      </c>
      <c r="H417" s="1">
        <f>IFERROR(__xludf.DUMMYFUNCTION("""COMPUTED_VALUE"""),1417.77)</f>
        <v>1417.77</v>
      </c>
      <c r="J417" s="2">
        <f>IFERROR(__xludf.DUMMYFUNCTION("""COMPUTED_VALUE"""),45897.66666666667)</f>
        <v>45897.66667</v>
      </c>
      <c r="K417" s="1">
        <f>IFERROR(__xludf.DUMMYFUNCTION("""COMPUTED_VALUE"""),1422.35)</f>
        <v>1422.35</v>
      </c>
      <c r="M417" s="2">
        <f>IFERROR(__xludf.DUMMYFUNCTION("""COMPUTED_VALUE"""),45897.66666666667)</f>
        <v>45897.66667</v>
      </c>
      <c r="N417" s="1">
        <f>IFERROR(__xludf.DUMMYFUNCTION("""COMPUTED_VALUE"""),3.5646148E8)</f>
        <v>356461480</v>
      </c>
    </row>
    <row r="418">
      <c r="A418" s="2">
        <f>IFERROR(__xludf.DUMMYFUNCTION("""COMPUTED_VALUE"""),45898.66666666667)</f>
        <v>45898.66667</v>
      </c>
      <c r="B418" s="1">
        <f>IFERROR(__xludf.DUMMYFUNCTION("""COMPUTED_VALUE"""),1421.83)</f>
        <v>1421.83</v>
      </c>
      <c r="D418" s="2">
        <f>IFERROR(__xludf.DUMMYFUNCTION("""COMPUTED_VALUE"""),45898.66666666667)</f>
        <v>45898.66667</v>
      </c>
      <c r="E418" s="1">
        <f>IFERROR(__xludf.DUMMYFUNCTION("""COMPUTED_VALUE"""),1421.83)</f>
        <v>1421.83</v>
      </c>
      <c r="G418" s="2">
        <f>IFERROR(__xludf.DUMMYFUNCTION("""COMPUTED_VALUE"""),45898.66666666667)</f>
        <v>45898.66667</v>
      </c>
      <c r="H418" s="1">
        <f>IFERROR(__xludf.DUMMYFUNCTION("""COMPUTED_VALUE"""),1406.48)</f>
        <v>1406.48</v>
      </c>
      <c r="J418" s="2">
        <f>IFERROR(__xludf.DUMMYFUNCTION("""COMPUTED_VALUE"""),45898.66666666667)</f>
        <v>45898.66667</v>
      </c>
      <c r="K418" s="1">
        <f>IFERROR(__xludf.DUMMYFUNCTION("""COMPUTED_VALUE"""),1410.38)</f>
        <v>1410.38</v>
      </c>
      <c r="M418" s="2">
        <f>IFERROR(__xludf.DUMMYFUNCTION("""COMPUTED_VALUE"""),45898.66666666667)</f>
        <v>45898.66667</v>
      </c>
      <c r="N418" s="1">
        <f>IFERROR(__xludf.DUMMYFUNCTION("""COMPUTED_VALUE"""),3.98747013E8)</f>
        <v>398747013</v>
      </c>
    </row>
    <row r="419">
      <c r="A419" s="2">
        <f>IFERROR(__xludf.DUMMYFUNCTION("""COMPUTED_VALUE"""),45902.66666666667)</f>
        <v>45902.66667</v>
      </c>
      <c r="B419" s="1">
        <f>IFERROR(__xludf.DUMMYFUNCTION("""COMPUTED_VALUE"""),1401.24)</f>
        <v>1401.24</v>
      </c>
      <c r="D419" s="2">
        <f>IFERROR(__xludf.DUMMYFUNCTION("""COMPUTED_VALUE"""),45902.66666666667)</f>
        <v>45902.66667</v>
      </c>
      <c r="E419" s="1">
        <f>IFERROR(__xludf.DUMMYFUNCTION("""COMPUTED_VALUE"""),1401.24)</f>
        <v>1401.24</v>
      </c>
      <c r="G419" s="2">
        <f>IFERROR(__xludf.DUMMYFUNCTION("""COMPUTED_VALUE"""),45902.66666666667)</f>
        <v>45902.66667</v>
      </c>
      <c r="H419" s="1">
        <f>IFERROR(__xludf.DUMMYFUNCTION("""COMPUTED_VALUE"""),1385.25)</f>
        <v>1385.25</v>
      </c>
      <c r="J419" s="2">
        <f>IFERROR(__xludf.DUMMYFUNCTION("""COMPUTED_VALUE"""),45902.66666666667)</f>
        <v>45902.66667</v>
      </c>
      <c r="K419" s="1">
        <f>IFERROR(__xludf.DUMMYFUNCTION("""COMPUTED_VALUE"""),1395.92)</f>
        <v>1395.92</v>
      </c>
      <c r="M419" s="2">
        <f>IFERROR(__xludf.DUMMYFUNCTION("""COMPUTED_VALUE"""),45902.66666666667)</f>
        <v>45902.66667</v>
      </c>
      <c r="N419" s="1">
        <f>IFERROR(__xludf.DUMMYFUNCTION("""COMPUTED_VALUE"""),4.47826454E8)</f>
        <v>447826454</v>
      </c>
    </row>
    <row r="420">
      <c r="A420" s="2">
        <f>IFERROR(__xludf.DUMMYFUNCTION("""COMPUTED_VALUE"""),45903.66666666667)</f>
        <v>45903.66667</v>
      </c>
      <c r="B420" s="1">
        <f>IFERROR(__xludf.DUMMYFUNCTION("""COMPUTED_VALUE"""),1395.65)</f>
        <v>1395.65</v>
      </c>
      <c r="D420" s="2">
        <f>IFERROR(__xludf.DUMMYFUNCTION("""COMPUTED_VALUE"""),45903.66666666667)</f>
        <v>45903.66667</v>
      </c>
      <c r="E420" s="1">
        <f>IFERROR(__xludf.DUMMYFUNCTION("""COMPUTED_VALUE"""),1395.65)</f>
        <v>1395.65</v>
      </c>
      <c r="G420" s="2">
        <f>IFERROR(__xludf.DUMMYFUNCTION("""COMPUTED_VALUE"""),45903.66666666667)</f>
        <v>45903.66667</v>
      </c>
      <c r="H420" s="1">
        <f>IFERROR(__xludf.DUMMYFUNCTION("""COMPUTED_VALUE"""),1382.81)</f>
        <v>1382.81</v>
      </c>
      <c r="J420" s="2">
        <f>IFERROR(__xludf.DUMMYFUNCTION("""COMPUTED_VALUE"""),45903.66666666667)</f>
        <v>45903.66667</v>
      </c>
      <c r="K420" s="1">
        <f>IFERROR(__xludf.DUMMYFUNCTION("""COMPUTED_VALUE"""),1390.33)</f>
        <v>1390.33</v>
      </c>
      <c r="M420" s="2">
        <f>IFERROR(__xludf.DUMMYFUNCTION("""COMPUTED_VALUE"""),45903.66666666667)</f>
        <v>45903.66667</v>
      </c>
      <c r="N420" s="1">
        <f>IFERROR(__xludf.DUMMYFUNCTION("""COMPUTED_VALUE"""),4.11833703E8)</f>
        <v>411833703</v>
      </c>
    </row>
    <row r="421">
      <c r="A421" s="2">
        <f>IFERROR(__xludf.DUMMYFUNCTION("""COMPUTED_VALUE"""),45904.66666666667)</f>
        <v>45904.66667</v>
      </c>
      <c r="B421" s="1">
        <f>IFERROR(__xludf.DUMMYFUNCTION("""COMPUTED_VALUE"""),1391.52)</f>
        <v>1391.52</v>
      </c>
      <c r="D421" s="2">
        <f>IFERROR(__xludf.DUMMYFUNCTION("""COMPUTED_VALUE"""),45904.66666666667)</f>
        <v>45904.66667</v>
      </c>
      <c r="E421" s="1">
        <f>IFERROR(__xludf.DUMMYFUNCTION("""COMPUTED_VALUE"""),1406.37)</f>
        <v>1406.37</v>
      </c>
      <c r="G421" s="2">
        <f>IFERROR(__xludf.DUMMYFUNCTION("""COMPUTED_VALUE"""),45904.66666666667)</f>
        <v>45904.66667</v>
      </c>
      <c r="H421" s="1">
        <f>IFERROR(__xludf.DUMMYFUNCTION("""COMPUTED_VALUE"""),1388.59)</f>
        <v>1388.59</v>
      </c>
      <c r="J421" s="2">
        <f>IFERROR(__xludf.DUMMYFUNCTION("""COMPUTED_VALUE"""),45904.66666666667)</f>
        <v>45904.66667</v>
      </c>
      <c r="K421" s="1">
        <f>IFERROR(__xludf.DUMMYFUNCTION("""COMPUTED_VALUE"""),1406.3)</f>
        <v>1406.3</v>
      </c>
      <c r="M421" s="2">
        <f>IFERROR(__xludf.DUMMYFUNCTION("""COMPUTED_VALUE"""),45904.66666666667)</f>
        <v>45904.66667</v>
      </c>
      <c r="N421" s="1">
        <f>IFERROR(__xludf.DUMMYFUNCTION("""COMPUTED_VALUE"""),4.08574075E8)</f>
        <v>408574075</v>
      </c>
    </row>
    <row r="422">
      <c r="A422" s="2">
        <f>IFERROR(__xludf.DUMMYFUNCTION("""COMPUTED_VALUE"""),45905.66666666667)</f>
        <v>45905.66667</v>
      </c>
      <c r="B422" s="1">
        <f>IFERROR(__xludf.DUMMYFUNCTION("""COMPUTED_VALUE"""),1408.99)</f>
        <v>1408.99</v>
      </c>
      <c r="D422" s="2">
        <f>IFERROR(__xludf.DUMMYFUNCTION("""COMPUTED_VALUE"""),45905.66666666667)</f>
        <v>45905.66667</v>
      </c>
      <c r="E422" s="1">
        <f>IFERROR(__xludf.DUMMYFUNCTION("""COMPUTED_VALUE"""),1414.71)</f>
        <v>1414.71</v>
      </c>
      <c r="G422" s="2">
        <f>IFERROR(__xludf.DUMMYFUNCTION("""COMPUTED_VALUE"""),45905.66666666667)</f>
        <v>45905.66667</v>
      </c>
      <c r="H422" s="1">
        <f>IFERROR(__xludf.DUMMYFUNCTION("""COMPUTED_VALUE"""),1390.88)</f>
        <v>1390.88</v>
      </c>
      <c r="J422" s="2">
        <f>IFERROR(__xludf.DUMMYFUNCTION("""COMPUTED_VALUE"""),45905.66666666667)</f>
        <v>45905.66667</v>
      </c>
      <c r="K422" s="1">
        <f>IFERROR(__xludf.DUMMYFUNCTION("""COMPUTED_VALUE"""),1404.18)</f>
        <v>1404.18</v>
      </c>
      <c r="M422" s="2">
        <f>IFERROR(__xludf.DUMMYFUNCTION("""COMPUTED_VALUE"""),45905.66666666667)</f>
        <v>45905.66667</v>
      </c>
      <c r="N422" s="1">
        <f>IFERROR(__xludf.DUMMYFUNCTION("""COMPUTED_VALUE"""),4.25261506E8)</f>
        <v>425261506</v>
      </c>
    </row>
    <row r="423">
      <c r="A423" s="2">
        <f>IFERROR(__xludf.DUMMYFUNCTION("""COMPUTED_VALUE"""),45908.66666666667)</f>
        <v>45908.66667</v>
      </c>
      <c r="B423" s="1">
        <f>IFERROR(__xludf.DUMMYFUNCTION("""COMPUTED_VALUE"""),1405.23)</f>
        <v>1405.23</v>
      </c>
      <c r="D423" s="2">
        <f>IFERROR(__xludf.DUMMYFUNCTION("""COMPUTED_VALUE"""),45908.66666666667)</f>
        <v>45908.66667</v>
      </c>
      <c r="E423" s="1">
        <f>IFERROR(__xludf.DUMMYFUNCTION("""COMPUTED_VALUE"""),1407.56)</f>
        <v>1407.56</v>
      </c>
      <c r="G423" s="2">
        <f>IFERROR(__xludf.DUMMYFUNCTION("""COMPUTED_VALUE"""),45908.66666666667)</f>
        <v>45908.66667</v>
      </c>
      <c r="H423" s="1">
        <f>IFERROR(__xludf.DUMMYFUNCTION("""COMPUTED_VALUE"""),1396.5)</f>
        <v>1396.5</v>
      </c>
      <c r="J423" s="2">
        <f>IFERROR(__xludf.DUMMYFUNCTION("""COMPUTED_VALUE"""),45908.66666666667)</f>
        <v>45908.66667</v>
      </c>
      <c r="K423" s="1">
        <f>IFERROR(__xludf.DUMMYFUNCTION("""COMPUTED_VALUE"""),1404.41)</f>
        <v>1404.41</v>
      </c>
      <c r="M423" s="2">
        <f>IFERROR(__xludf.DUMMYFUNCTION("""COMPUTED_VALUE"""),45908.66666666667)</f>
        <v>45908.66667</v>
      </c>
      <c r="N423" s="1">
        <f>IFERROR(__xludf.DUMMYFUNCTION("""COMPUTED_VALUE"""),4.44072363E8)</f>
        <v>444072363</v>
      </c>
    </row>
    <row r="424">
      <c r="A424" s="2">
        <f>IFERROR(__xludf.DUMMYFUNCTION("""COMPUTED_VALUE"""),45909.66666666667)</f>
        <v>45909.66667</v>
      </c>
      <c r="B424" s="1">
        <f>IFERROR(__xludf.DUMMYFUNCTION("""COMPUTED_VALUE"""),1402.89)</f>
        <v>1402.89</v>
      </c>
      <c r="D424" s="2">
        <f>IFERROR(__xludf.DUMMYFUNCTION("""COMPUTED_VALUE"""),45909.66666666667)</f>
        <v>45909.66667</v>
      </c>
      <c r="E424" s="1">
        <f>IFERROR(__xludf.DUMMYFUNCTION("""COMPUTED_VALUE"""),1402.89)</f>
        <v>1402.89</v>
      </c>
      <c r="G424" s="2">
        <f>IFERROR(__xludf.DUMMYFUNCTION("""COMPUTED_VALUE"""),45909.66666666667)</f>
        <v>45909.66667</v>
      </c>
      <c r="H424" s="1">
        <f>IFERROR(__xludf.DUMMYFUNCTION("""COMPUTED_VALUE"""),1386.38)</f>
        <v>1386.38</v>
      </c>
      <c r="J424" s="2">
        <f>IFERROR(__xludf.DUMMYFUNCTION("""COMPUTED_VALUE"""),45909.66666666667)</f>
        <v>45909.66667</v>
      </c>
      <c r="K424" s="1">
        <f>IFERROR(__xludf.DUMMYFUNCTION("""COMPUTED_VALUE"""),1394.37)</f>
        <v>1394.37</v>
      </c>
      <c r="M424" s="2">
        <f>IFERROR(__xludf.DUMMYFUNCTION("""COMPUTED_VALUE"""),45909.66666666667)</f>
        <v>45909.66667</v>
      </c>
      <c r="N424" s="1">
        <f>IFERROR(__xludf.DUMMYFUNCTION("""COMPUTED_VALUE"""),3.94304397E8)</f>
        <v>394304397</v>
      </c>
    </row>
    <row r="425">
      <c r="A425" s="2">
        <f>IFERROR(__xludf.DUMMYFUNCTION("""COMPUTED_VALUE"""),45910.66666666667)</f>
        <v>45910.66667</v>
      </c>
      <c r="B425" s="1">
        <f>IFERROR(__xludf.DUMMYFUNCTION("""COMPUTED_VALUE"""),1396.62)</f>
        <v>1396.62</v>
      </c>
      <c r="D425" s="2">
        <f>IFERROR(__xludf.DUMMYFUNCTION("""COMPUTED_VALUE"""),45910.66666666667)</f>
        <v>45910.66667</v>
      </c>
      <c r="E425" s="1">
        <f>IFERROR(__xludf.DUMMYFUNCTION("""COMPUTED_VALUE"""),1408.59)</f>
        <v>1408.59</v>
      </c>
      <c r="G425" s="2">
        <f>IFERROR(__xludf.DUMMYFUNCTION("""COMPUTED_VALUE"""),45910.66666666667)</f>
        <v>45910.66667</v>
      </c>
      <c r="H425" s="1">
        <f>IFERROR(__xludf.DUMMYFUNCTION("""COMPUTED_VALUE"""),1396.62)</f>
        <v>1396.62</v>
      </c>
      <c r="J425" s="2">
        <f>IFERROR(__xludf.DUMMYFUNCTION("""COMPUTED_VALUE"""),45910.66666666667)</f>
        <v>45910.66667</v>
      </c>
      <c r="K425" s="1">
        <f>IFERROR(__xludf.DUMMYFUNCTION("""COMPUTED_VALUE"""),1401.8)</f>
        <v>1401.8</v>
      </c>
      <c r="M425" s="2">
        <f>IFERROR(__xludf.DUMMYFUNCTION("""COMPUTED_VALUE"""),45910.66666666667)</f>
        <v>45910.66667</v>
      </c>
      <c r="N425" s="1">
        <f>IFERROR(__xludf.DUMMYFUNCTION("""COMPUTED_VALUE"""),4.46884798E8)</f>
        <v>446884798</v>
      </c>
    </row>
    <row r="426">
      <c r="A426" s="2">
        <f>IFERROR(__xludf.DUMMYFUNCTION("""COMPUTED_VALUE"""),45911.66666666667)</f>
        <v>45911.66667</v>
      </c>
      <c r="B426" s="1">
        <f>IFERROR(__xludf.DUMMYFUNCTION("""COMPUTED_VALUE"""),1403.11)</f>
        <v>1403.11</v>
      </c>
      <c r="D426" s="2">
        <f>IFERROR(__xludf.DUMMYFUNCTION("""COMPUTED_VALUE"""),45911.66666666667)</f>
        <v>45911.66667</v>
      </c>
      <c r="E426" s="1">
        <f>IFERROR(__xludf.DUMMYFUNCTION("""COMPUTED_VALUE"""),1420.14)</f>
        <v>1420.14</v>
      </c>
      <c r="G426" s="2">
        <f>IFERROR(__xludf.DUMMYFUNCTION("""COMPUTED_VALUE"""),45911.66666666667)</f>
        <v>45911.66667</v>
      </c>
      <c r="H426" s="1">
        <f>IFERROR(__xludf.DUMMYFUNCTION("""COMPUTED_VALUE"""),1402.2)</f>
        <v>1402.2</v>
      </c>
      <c r="J426" s="2">
        <f>IFERROR(__xludf.DUMMYFUNCTION("""COMPUTED_VALUE"""),45911.66666666667)</f>
        <v>45911.66667</v>
      </c>
      <c r="K426" s="1">
        <f>IFERROR(__xludf.DUMMYFUNCTION("""COMPUTED_VALUE"""),1418.23)</f>
        <v>1418.23</v>
      </c>
      <c r="M426" s="2">
        <f>IFERROR(__xludf.DUMMYFUNCTION("""COMPUTED_VALUE"""),45911.66666666667)</f>
        <v>45911.66667</v>
      </c>
      <c r="N426" s="1">
        <f>IFERROR(__xludf.DUMMYFUNCTION("""COMPUTED_VALUE"""),4.61246307E8)</f>
        <v>461246307</v>
      </c>
    </row>
    <row r="427">
      <c r="A427" s="2">
        <f>IFERROR(__xludf.DUMMYFUNCTION("""COMPUTED_VALUE"""),45912.66666666667)</f>
        <v>45912.66667</v>
      </c>
      <c r="B427" s="1">
        <f>IFERROR(__xludf.DUMMYFUNCTION("""COMPUTED_VALUE"""),1416.45)</f>
        <v>1416.45</v>
      </c>
      <c r="D427" s="2">
        <f>IFERROR(__xludf.DUMMYFUNCTION("""COMPUTED_VALUE"""),45912.66666666667)</f>
        <v>45912.66667</v>
      </c>
      <c r="E427" s="1">
        <f>IFERROR(__xludf.DUMMYFUNCTION("""COMPUTED_VALUE"""),1417.24)</f>
        <v>1417.24</v>
      </c>
      <c r="G427" s="2">
        <f>IFERROR(__xludf.DUMMYFUNCTION("""COMPUTED_VALUE"""),45912.66666666667)</f>
        <v>45912.66667</v>
      </c>
      <c r="H427" s="1">
        <f>IFERROR(__xludf.DUMMYFUNCTION("""COMPUTED_VALUE"""),1402.62)</f>
        <v>1402.62</v>
      </c>
      <c r="J427" s="2">
        <f>IFERROR(__xludf.DUMMYFUNCTION("""COMPUTED_VALUE"""),45912.66666666667)</f>
        <v>45912.66667</v>
      </c>
      <c r="K427" s="1">
        <f>IFERROR(__xludf.DUMMYFUNCTION("""COMPUTED_VALUE"""),1403.04)</f>
        <v>1403.04</v>
      </c>
      <c r="M427" s="2">
        <f>IFERROR(__xludf.DUMMYFUNCTION("""COMPUTED_VALUE"""),45912.66666666667)</f>
        <v>45912.66667</v>
      </c>
      <c r="N427" s="1">
        <f>IFERROR(__xludf.DUMMYFUNCTION("""COMPUTED_VALUE"""),3.70761371E8)</f>
        <v>370761371</v>
      </c>
    </row>
    <row r="428">
      <c r="A428" s="2">
        <f>IFERROR(__xludf.DUMMYFUNCTION("""COMPUTED_VALUE"""),45915.66666666667)</f>
        <v>45915.66667</v>
      </c>
      <c r="B428" s="1">
        <f>IFERROR(__xludf.DUMMYFUNCTION("""COMPUTED_VALUE"""),1405.44)</f>
        <v>1405.44</v>
      </c>
      <c r="D428" s="2">
        <f>IFERROR(__xludf.DUMMYFUNCTION("""COMPUTED_VALUE"""),45915.66666666667)</f>
        <v>45915.66667</v>
      </c>
      <c r="E428" s="1">
        <f>IFERROR(__xludf.DUMMYFUNCTION("""COMPUTED_VALUE"""),1413.65)</f>
        <v>1413.65</v>
      </c>
      <c r="G428" s="2">
        <f>IFERROR(__xludf.DUMMYFUNCTION("""COMPUTED_VALUE"""),45915.66666666667)</f>
        <v>45915.66667</v>
      </c>
      <c r="H428" s="1">
        <f>IFERROR(__xludf.DUMMYFUNCTION("""COMPUTED_VALUE"""),1405.44)</f>
        <v>1405.44</v>
      </c>
      <c r="J428" s="2">
        <f>IFERROR(__xludf.DUMMYFUNCTION("""COMPUTED_VALUE"""),45915.66666666667)</f>
        <v>45915.66667</v>
      </c>
      <c r="K428" s="1">
        <f>IFERROR(__xludf.DUMMYFUNCTION("""COMPUTED_VALUE"""),1408.12)</f>
        <v>1408.12</v>
      </c>
      <c r="M428" s="2">
        <f>IFERROR(__xludf.DUMMYFUNCTION("""COMPUTED_VALUE"""),45915.66666666667)</f>
        <v>45915.66667</v>
      </c>
      <c r="N428" s="1">
        <f>IFERROR(__xludf.DUMMYFUNCTION("""COMPUTED_VALUE"""),3.94314684E8)</f>
        <v>394314684</v>
      </c>
    </row>
    <row r="429">
      <c r="A429" s="2">
        <f>IFERROR(__xludf.DUMMYFUNCTION("""COMPUTED_VALUE"""),45916.66666666667)</f>
        <v>45916.66667</v>
      </c>
      <c r="B429" s="1">
        <f>IFERROR(__xludf.DUMMYFUNCTION("""COMPUTED_VALUE"""),1409.2)</f>
        <v>1409.2</v>
      </c>
      <c r="D429" s="2">
        <f>IFERROR(__xludf.DUMMYFUNCTION("""COMPUTED_VALUE"""),45916.66666666667)</f>
        <v>45916.66667</v>
      </c>
      <c r="E429" s="1">
        <f>IFERROR(__xludf.DUMMYFUNCTION("""COMPUTED_VALUE"""),1412.02)</f>
        <v>1412.02</v>
      </c>
      <c r="G429" s="2">
        <f>IFERROR(__xludf.DUMMYFUNCTION("""COMPUTED_VALUE"""),45916.66666666667)</f>
        <v>45916.66667</v>
      </c>
      <c r="H429" s="1">
        <f>IFERROR(__xludf.DUMMYFUNCTION("""COMPUTED_VALUE"""),1400.44)</f>
        <v>1400.44</v>
      </c>
      <c r="J429" s="2">
        <f>IFERROR(__xludf.DUMMYFUNCTION("""COMPUTED_VALUE"""),45916.66666666667)</f>
        <v>45916.66667</v>
      </c>
      <c r="K429" s="1">
        <f>IFERROR(__xludf.DUMMYFUNCTION("""COMPUTED_VALUE"""),1406.14)</f>
        <v>1406.14</v>
      </c>
      <c r="M429" s="2">
        <f>IFERROR(__xludf.DUMMYFUNCTION("""COMPUTED_VALUE"""),45916.66666666667)</f>
        <v>45916.66667</v>
      </c>
      <c r="N429" s="1">
        <f>IFERROR(__xludf.DUMMYFUNCTION("""COMPUTED_VALUE"""),4.21754759E8)</f>
        <v>421754759</v>
      </c>
    </row>
    <row r="430">
      <c r="A430" s="2">
        <f>IFERROR(__xludf.DUMMYFUNCTION("""COMPUTED_VALUE"""),45917.66666666667)</f>
        <v>45917.66667</v>
      </c>
      <c r="B430" s="1">
        <f>IFERROR(__xludf.DUMMYFUNCTION("""COMPUTED_VALUE"""),1407.34)</f>
        <v>1407.34</v>
      </c>
      <c r="D430" s="2">
        <f>IFERROR(__xludf.DUMMYFUNCTION("""COMPUTED_VALUE"""),45917.66666666667)</f>
        <v>45917.66667</v>
      </c>
      <c r="E430" s="1">
        <f>IFERROR(__xludf.DUMMYFUNCTION("""COMPUTED_VALUE"""),1418.61)</f>
        <v>1418.61</v>
      </c>
      <c r="G430" s="2">
        <f>IFERROR(__xludf.DUMMYFUNCTION("""COMPUTED_VALUE"""),45917.66666666667)</f>
        <v>45917.66667</v>
      </c>
      <c r="H430" s="1">
        <f>IFERROR(__xludf.DUMMYFUNCTION("""COMPUTED_VALUE"""),1392.75)</f>
        <v>1392.75</v>
      </c>
      <c r="J430" s="2">
        <f>IFERROR(__xludf.DUMMYFUNCTION("""COMPUTED_VALUE"""),45917.66666666667)</f>
        <v>45917.66667</v>
      </c>
      <c r="K430" s="1">
        <f>IFERROR(__xludf.DUMMYFUNCTION("""COMPUTED_VALUE"""),1401.78)</f>
        <v>1401.78</v>
      </c>
      <c r="M430" s="2">
        <f>IFERROR(__xludf.DUMMYFUNCTION("""COMPUTED_VALUE"""),45917.66666666667)</f>
        <v>45917.66667</v>
      </c>
      <c r="N430" s="1">
        <f>IFERROR(__xludf.DUMMYFUNCTION("""COMPUTED_VALUE"""),4.72715381E8)</f>
        <v>472715381</v>
      </c>
    </row>
    <row r="431">
      <c r="A431" s="2">
        <f>IFERROR(__xludf.DUMMYFUNCTION("""COMPUTED_VALUE"""),45918.66666666667)</f>
        <v>45918.66667</v>
      </c>
      <c r="B431" s="1">
        <f>IFERROR(__xludf.DUMMYFUNCTION("""COMPUTED_VALUE"""),1404.13)</f>
        <v>1404.13</v>
      </c>
      <c r="D431" s="2">
        <f>IFERROR(__xludf.DUMMYFUNCTION("""COMPUTED_VALUE"""),45918.66666666667)</f>
        <v>45918.66667</v>
      </c>
      <c r="E431" s="1">
        <f>IFERROR(__xludf.DUMMYFUNCTION("""COMPUTED_VALUE"""),1420.91)</f>
        <v>1420.91</v>
      </c>
      <c r="G431" s="2">
        <f>IFERROR(__xludf.DUMMYFUNCTION("""COMPUTED_VALUE"""),45918.66666666667)</f>
        <v>45918.66667</v>
      </c>
      <c r="H431" s="1">
        <f>IFERROR(__xludf.DUMMYFUNCTION("""COMPUTED_VALUE"""),1404.13)</f>
        <v>1404.13</v>
      </c>
      <c r="J431" s="2">
        <f>IFERROR(__xludf.DUMMYFUNCTION("""COMPUTED_VALUE"""),45918.66666666667)</f>
        <v>45918.66667</v>
      </c>
      <c r="K431" s="1">
        <f>IFERROR(__xludf.DUMMYFUNCTION("""COMPUTED_VALUE"""),1417.89)</f>
        <v>1417.89</v>
      </c>
      <c r="M431" s="2">
        <f>IFERROR(__xludf.DUMMYFUNCTION("""COMPUTED_VALUE"""),45918.66666666667)</f>
        <v>45918.66667</v>
      </c>
      <c r="N431" s="1">
        <f>IFERROR(__xludf.DUMMYFUNCTION("""COMPUTED_VALUE"""),4.33751912E8)</f>
        <v>433751912</v>
      </c>
    </row>
    <row r="432">
      <c r="A432" s="2">
        <f>IFERROR(__xludf.DUMMYFUNCTION("""COMPUTED_VALUE"""),45919.66666666667)</f>
        <v>45919.66667</v>
      </c>
      <c r="B432" s="1">
        <f>IFERROR(__xludf.DUMMYFUNCTION("""COMPUTED_VALUE"""),1418.69)</f>
        <v>1418.69</v>
      </c>
      <c r="D432" s="2">
        <f>IFERROR(__xludf.DUMMYFUNCTION("""COMPUTED_VALUE"""),45919.66666666667)</f>
        <v>45919.66667</v>
      </c>
      <c r="E432" s="1">
        <f>IFERROR(__xludf.DUMMYFUNCTION("""COMPUTED_VALUE"""),1421.69)</f>
        <v>1421.69</v>
      </c>
      <c r="G432" s="2">
        <f>IFERROR(__xludf.DUMMYFUNCTION("""COMPUTED_VALUE"""),45919.66666666667)</f>
        <v>45919.66667</v>
      </c>
      <c r="H432" s="1">
        <f>IFERROR(__xludf.DUMMYFUNCTION("""COMPUTED_VALUE"""),1408.14)</f>
        <v>1408.14</v>
      </c>
      <c r="J432" s="2">
        <f>IFERROR(__xludf.DUMMYFUNCTION("""COMPUTED_VALUE"""),45919.66666666667)</f>
        <v>45919.66667</v>
      </c>
      <c r="K432" s="1">
        <f>IFERROR(__xludf.DUMMYFUNCTION("""COMPUTED_VALUE"""),1416.82)</f>
        <v>1416.82</v>
      </c>
      <c r="M432" s="2">
        <f>IFERROR(__xludf.DUMMYFUNCTION("""COMPUTED_VALUE"""),45919.66666666667)</f>
        <v>45919.66667</v>
      </c>
      <c r="N432" s="1">
        <f>IFERROR(__xludf.DUMMYFUNCTION("""COMPUTED_VALUE"""),9.17036654E8)</f>
        <v>917036654</v>
      </c>
    </row>
    <row r="433">
      <c r="A433" s="2">
        <f>IFERROR(__xludf.DUMMYFUNCTION("""COMPUTED_VALUE"""),45922.66666666667)</f>
        <v>45922.66667</v>
      </c>
      <c r="B433" s="1">
        <f>IFERROR(__xludf.DUMMYFUNCTION("""COMPUTED_VALUE"""),1415.03)</f>
        <v>1415.03</v>
      </c>
      <c r="D433" s="2">
        <f>IFERROR(__xludf.DUMMYFUNCTION("""COMPUTED_VALUE"""),45922.66666666667)</f>
        <v>45922.66667</v>
      </c>
      <c r="E433" s="1">
        <f>IFERROR(__xludf.DUMMYFUNCTION("""COMPUTED_VALUE"""),1423.68)</f>
        <v>1423.68</v>
      </c>
      <c r="G433" s="2">
        <f>IFERROR(__xludf.DUMMYFUNCTION("""COMPUTED_VALUE"""),45922.66666666667)</f>
        <v>45922.66667</v>
      </c>
      <c r="H433" s="1">
        <f>IFERROR(__xludf.DUMMYFUNCTION("""COMPUTED_VALUE"""),1408.54)</f>
        <v>1408.54</v>
      </c>
      <c r="J433" s="2">
        <f>IFERROR(__xludf.DUMMYFUNCTION("""COMPUTED_VALUE"""),45922.66666666667)</f>
        <v>45922.66667</v>
      </c>
      <c r="K433" s="1">
        <f>IFERROR(__xludf.DUMMYFUNCTION("""COMPUTED_VALUE"""),1421.94)</f>
        <v>1421.94</v>
      </c>
      <c r="M433" s="2">
        <f>IFERROR(__xludf.DUMMYFUNCTION("""COMPUTED_VALUE"""),45922.66666666667)</f>
        <v>45922.66667</v>
      </c>
      <c r="N433" s="1">
        <f>IFERROR(__xludf.DUMMYFUNCTION("""COMPUTED_VALUE"""),5.11141445E8)</f>
        <v>511141445</v>
      </c>
    </row>
    <row r="434">
      <c r="A434" s="2">
        <f>IFERROR(__xludf.DUMMYFUNCTION("""COMPUTED_VALUE"""),45923.66666666667)</f>
        <v>45923.66667</v>
      </c>
      <c r="B434" s="1">
        <f>IFERROR(__xludf.DUMMYFUNCTION("""COMPUTED_VALUE"""),1423.21)</f>
        <v>1423.21</v>
      </c>
      <c r="D434" s="2">
        <f>IFERROR(__xludf.DUMMYFUNCTION("""COMPUTED_VALUE"""),45923.66666666667)</f>
        <v>45923.66667</v>
      </c>
      <c r="E434" s="1">
        <f>IFERROR(__xludf.DUMMYFUNCTION("""COMPUTED_VALUE"""),1432.41)</f>
        <v>1432.41</v>
      </c>
      <c r="G434" s="2">
        <f>IFERROR(__xludf.DUMMYFUNCTION("""COMPUTED_VALUE"""),45923.66666666667)</f>
        <v>45923.66667</v>
      </c>
      <c r="H434" s="1">
        <f>IFERROR(__xludf.DUMMYFUNCTION("""COMPUTED_VALUE"""),1414.85)</f>
        <v>1414.85</v>
      </c>
      <c r="J434" s="2">
        <f>IFERROR(__xludf.DUMMYFUNCTION("""COMPUTED_VALUE"""),45923.66666666667)</f>
        <v>45923.66667</v>
      </c>
      <c r="K434" s="1">
        <f>IFERROR(__xludf.DUMMYFUNCTION("""COMPUTED_VALUE"""),1419.61)</f>
        <v>1419.61</v>
      </c>
      <c r="M434" s="2">
        <f>IFERROR(__xludf.DUMMYFUNCTION("""COMPUTED_VALUE"""),45923.66666666667)</f>
        <v>45923.66667</v>
      </c>
      <c r="N434" s="1">
        <f>IFERROR(__xludf.DUMMYFUNCTION("""COMPUTED_VALUE"""),5.16746279E8)</f>
        <v>516746279</v>
      </c>
    </row>
    <row r="435">
      <c r="A435" s="2">
        <f>IFERROR(__xludf.DUMMYFUNCTION("""COMPUTED_VALUE"""),45924.66666666667)</f>
        <v>45924.66667</v>
      </c>
      <c r="B435" s="1">
        <f>IFERROR(__xludf.DUMMYFUNCTION("""COMPUTED_VALUE"""),1421.21)</f>
        <v>1421.21</v>
      </c>
      <c r="D435" s="2">
        <f>IFERROR(__xludf.DUMMYFUNCTION("""COMPUTED_VALUE"""),45924.66666666667)</f>
        <v>45924.66667</v>
      </c>
      <c r="E435" s="1">
        <f>IFERROR(__xludf.DUMMYFUNCTION("""COMPUTED_VALUE"""),1424.39)</f>
        <v>1424.39</v>
      </c>
      <c r="G435" s="2">
        <f>IFERROR(__xludf.DUMMYFUNCTION("""COMPUTED_VALUE"""),45924.66666666667)</f>
        <v>45924.66667</v>
      </c>
      <c r="H435" s="1">
        <f>IFERROR(__xludf.DUMMYFUNCTION("""COMPUTED_VALUE"""),1410.1)</f>
        <v>1410.1</v>
      </c>
      <c r="J435" s="2">
        <f>IFERROR(__xludf.DUMMYFUNCTION("""COMPUTED_VALUE"""),45924.66666666667)</f>
        <v>45924.66667</v>
      </c>
      <c r="K435" s="1">
        <f>IFERROR(__xludf.DUMMYFUNCTION("""COMPUTED_VALUE"""),1410.16)</f>
        <v>1410.16</v>
      </c>
      <c r="M435" s="2">
        <f>IFERROR(__xludf.DUMMYFUNCTION("""COMPUTED_VALUE"""),45924.66666666667)</f>
        <v>45924.66667</v>
      </c>
      <c r="N435" s="1">
        <f>IFERROR(__xludf.DUMMYFUNCTION("""COMPUTED_VALUE"""),4.5297221E8)</f>
        <v>452972210</v>
      </c>
    </row>
    <row r="436">
      <c r="A436" s="2">
        <f>IFERROR(__xludf.DUMMYFUNCTION("""COMPUTED_VALUE"""),45925.66666666667)</f>
        <v>45925.66667</v>
      </c>
      <c r="B436" s="1">
        <f>IFERROR(__xludf.DUMMYFUNCTION("""COMPUTED_VALUE"""),1404.41)</f>
        <v>1404.41</v>
      </c>
      <c r="D436" s="2">
        <f>IFERROR(__xludf.DUMMYFUNCTION("""COMPUTED_VALUE"""),45925.66666666667)</f>
        <v>45925.66667</v>
      </c>
      <c r="E436" s="1">
        <f>IFERROR(__xludf.DUMMYFUNCTION("""COMPUTED_VALUE"""),1404.41)</f>
        <v>1404.41</v>
      </c>
      <c r="G436" s="2">
        <f>IFERROR(__xludf.DUMMYFUNCTION("""COMPUTED_VALUE"""),45925.66666666667)</f>
        <v>45925.66667</v>
      </c>
      <c r="H436" s="1">
        <f>IFERROR(__xludf.DUMMYFUNCTION("""COMPUTED_VALUE"""),1391.94)</f>
        <v>1391.94</v>
      </c>
      <c r="J436" s="2">
        <f>IFERROR(__xludf.DUMMYFUNCTION("""COMPUTED_VALUE"""),45925.66666666667)</f>
        <v>45925.66667</v>
      </c>
      <c r="K436" s="1">
        <f>IFERROR(__xludf.DUMMYFUNCTION("""COMPUTED_VALUE"""),1398.38)</f>
        <v>1398.38</v>
      </c>
      <c r="M436" s="2">
        <f>IFERROR(__xludf.DUMMYFUNCTION("""COMPUTED_VALUE"""),45925.66666666667)</f>
        <v>45925.66667</v>
      </c>
      <c r="N436" s="1">
        <f>IFERROR(__xludf.DUMMYFUNCTION("""COMPUTED_VALUE"""),4.64115792E8)</f>
        <v>464115792</v>
      </c>
    </row>
    <row r="437">
      <c r="A437" s="2">
        <f>IFERROR(__xludf.DUMMYFUNCTION("""COMPUTED_VALUE"""),45926.66666666667)</f>
        <v>45926.66667</v>
      </c>
      <c r="B437" s="1">
        <f>IFERROR(__xludf.DUMMYFUNCTION("""COMPUTED_VALUE"""),1402.93)</f>
        <v>1402.93</v>
      </c>
      <c r="D437" s="2">
        <f>IFERROR(__xludf.DUMMYFUNCTION("""COMPUTED_VALUE"""),45926.66666666667)</f>
        <v>45926.66667</v>
      </c>
      <c r="E437" s="1">
        <f>IFERROR(__xludf.DUMMYFUNCTION("""COMPUTED_VALUE"""),1414.1)</f>
        <v>1414.1</v>
      </c>
      <c r="G437" s="2">
        <f>IFERROR(__xludf.DUMMYFUNCTION("""COMPUTED_VALUE"""),45926.66666666667)</f>
        <v>45926.66667</v>
      </c>
      <c r="H437" s="1">
        <f>IFERROR(__xludf.DUMMYFUNCTION("""COMPUTED_VALUE"""),1402.93)</f>
        <v>1402.93</v>
      </c>
      <c r="J437" s="2">
        <f>IFERROR(__xludf.DUMMYFUNCTION("""COMPUTED_VALUE"""),45926.66666666667)</f>
        <v>45926.66667</v>
      </c>
      <c r="K437" s="1">
        <f>IFERROR(__xludf.DUMMYFUNCTION("""COMPUTED_VALUE"""),1410.95)</f>
        <v>1410.95</v>
      </c>
      <c r="M437" s="2">
        <f>IFERROR(__xludf.DUMMYFUNCTION("""COMPUTED_VALUE"""),45926.66666666667)</f>
        <v>45926.66667</v>
      </c>
      <c r="N437" s="1">
        <f>IFERROR(__xludf.DUMMYFUNCTION("""COMPUTED_VALUE"""),3.90925128E8)</f>
        <v>390925128</v>
      </c>
    </row>
  </sheetData>
  <drawing r:id="rId1"/>
</worksheet>
</file>