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IFERROR(__xludf.DUMMYFUNCTION("GOOGLEFINANCE(""DJUSIP"",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IFERROR(__xludf.DUMMYFUNCTION("GOOGLEFINANCE(""DJUSIP"",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IFERROR(__xludf.DUMMYFUNCTION("GOOGLEFINANCE(""DJUSIP"",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IFERROR(__xludf.DUMMYFUNCTION("GOOGLEFINANCE(""DJUSIP"",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IFERROR(__xludf.DUMMYFUNCTION("GOOGLEFINANCE(""DJUSIP"",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IFERROR(__xludf.DUMMYFUNCTION("""COMPUTED_VALUE"""),1411.72)</f>
        <v>1411.72</v>
      </c>
      <c r="D2" s="2">
        <f>IFERROR(__xludf.DUMMYFUNCTION("""COMPUTED_VALUE"""),45293.66666666667)</f>
        <v>45293.66667</v>
      </c>
      <c r="E2" s="1">
        <f>IFERROR(__xludf.DUMMYFUNCTION("""COMPUTED_VALUE"""),1425.2)</f>
        <v>1425.2</v>
      </c>
      <c r="G2" s="2">
        <f>IFERROR(__xludf.DUMMYFUNCTION("""COMPUTED_VALUE"""),45293.66666666667)</f>
        <v>45293.66667</v>
      </c>
      <c r="H2" s="1">
        <f>IFERROR(__xludf.DUMMYFUNCTION("""COMPUTED_VALUE"""),1411.28)</f>
        <v>1411.28</v>
      </c>
      <c r="J2" s="2">
        <f>IFERROR(__xludf.DUMMYFUNCTION("""COMPUTED_VALUE"""),45293.66666666667)</f>
        <v>45293.66667</v>
      </c>
      <c r="K2" s="1">
        <f>IFERROR(__xludf.DUMMYFUNCTION("""COMPUTED_VALUE"""),1424.91)</f>
        <v>1424.91</v>
      </c>
      <c r="M2" s="2">
        <f>IFERROR(__xludf.DUMMYFUNCTION("""COMPUTED_VALUE"""),45293.66666666667)</f>
        <v>45293.66667</v>
      </c>
      <c r="N2" s="1">
        <f>IFERROR(__xludf.DUMMYFUNCTION("""COMPUTED_VALUE"""),1.9830854E7)</f>
        <v>19830854</v>
      </c>
    </row>
    <row r="3">
      <c r="A3" s="2">
        <f>IFERROR(__xludf.DUMMYFUNCTION("""COMPUTED_VALUE"""),45294.66666666667)</f>
        <v>45294.66667</v>
      </c>
      <c r="B3" s="1">
        <f>IFERROR(__xludf.DUMMYFUNCTION("""COMPUTED_VALUE"""),1429.0)</f>
        <v>1429</v>
      </c>
      <c r="D3" s="2">
        <f>IFERROR(__xludf.DUMMYFUNCTION("""COMPUTED_VALUE"""),45294.66666666667)</f>
        <v>45294.66667</v>
      </c>
      <c r="E3" s="1">
        <f>IFERROR(__xludf.DUMMYFUNCTION("""COMPUTED_VALUE"""),1440.41)</f>
        <v>1440.41</v>
      </c>
      <c r="G3" s="2">
        <f>IFERROR(__xludf.DUMMYFUNCTION("""COMPUTED_VALUE"""),45294.66666666667)</f>
        <v>45294.66667</v>
      </c>
      <c r="H3" s="1">
        <f>IFERROR(__xludf.DUMMYFUNCTION("""COMPUTED_VALUE"""),1425.81)</f>
        <v>1425.81</v>
      </c>
      <c r="J3" s="2">
        <f>IFERROR(__xludf.DUMMYFUNCTION("""COMPUTED_VALUE"""),45294.66666666667)</f>
        <v>45294.66667</v>
      </c>
      <c r="K3" s="1">
        <f>IFERROR(__xludf.DUMMYFUNCTION("""COMPUTED_VALUE"""),1426.23)</f>
        <v>1426.23</v>
      </c>
      <c r="M3" s="2">
        <f>IFERROR(__xludf.DUMMYFUNCTION("""COMPUTED_VALUE"""),45294.66666666667)</f>
        <v>45294.66667</v>
      </c>
      <c r="N3" s="1">
        <f>IFERROR(__xludf.DUMMYFUNCTION("""COMPUTED_VALUE"""),1.9975027E7)</f>
        <v>19975027</v>
      </c>
    </row>
    <row r="4">
      <c r="A4" s="2">
        <f>IFERROR(__xludf.DUMMYFUNCTION("""COMPUTED_VALUE"""),45295.66666666667)</f>
        <v>45295.66667</v>
      </c>
      <c r="B4" s="1">
        <f>IFERROR(__xludf.DUMMYFUNCTION("""COMPUTED_VALUE"""),1437.19)</f>
        <v>1437.19</v>
      </c>
      <c r="D4" s="2">
        <f>IFERROR(__xludf.DUMMYFUNCTION("""COMPUTED_VALUE"""),45295.66666666667)</f>
        <v>45295.66667</v>
      </c>
      <c r="E4" s="1">
        <f>IFERROR(__xludf.DUMMYFUNCTION("""COMPUTED_VALUE"""),1451.63)</f>
        <v>1451.63</v>
      </c>
      <c r="G4" s="2">
        <f>IFERROR(__xludf.DUMMYFUNCTION("""COMPUTED_VALUE"""),45295.66666666667)</f>
        <v>45295.66667</v>
      </c>
      <c r="H4" s="1">
        <f>IFERROR(__xludf.DUMMYFUNCTION("""COMPUTED_VALUE"""),1435.45)</f>
        <v>1435.45</v>
      </c>
      <c r="J4" s="2">
        <f>IFERROR(__xludf.DUMMYFUNCTION("""COMPUTED_VALUE"""),45295.66666666667)</f>
        <v>45295.66667</v>
      </c>
      <c r="K4" s="1">
        <f>IFERROR(__xludf.DUMMYFUNCTION("""COMPUTED_VALUE"""),1435.71)</f>
        <v>1435.71</v>
      </c>
      <c r="M4" s="2">
        <f>IFERROR(__xludf.DUMMYFUNCTION("""COMPUTED_VALUE"""),45295.66666666667)</f>
        <v>45295.66667</v>
      </c>
      <c r="N4" s="1">
        <f>IFERROR(__xludf.DUMMYFUNCTION("""COMPUTED_VALUE"""),2.0933368E7)</f>
        <v>20933368</v>
      </c>
    </row>
    <row r="5">
      <c r="A5" s="2">
        <f>IFERROR(__xludf.DUMMYFUNCTION("""COMPUTED_VALUE"""),45296.66666666667)</f>
        <v>45296.66667</v>
      </c>
      <c r="B5" s="1">
        <f>IFERROR(__xludf.DUMMYFUNCTION("""COMPUTED_VALUE"""),1440.62)</f>
        <v>1440.62</v>
      </c>
      <c r="D5" s="2">
        <f>IFERROR(__xludf.DUMMYFUNCTION("""COMPUTED_VALUE"""),45296.66666666667)</f>
        <v>45296.66667</v>
      </c>
      <c r="E5" s="1">
        <f>IFERROR(__xludf.DUMMYFUNCTION("""COMPUTED_VALUE"""),1444.66)</f>
        <v>1444.66</v>
      </c>
      <c r="G5" s="2">
        <f>IFERROR(__xludf.DUMMYFUNCTION("""COMPUTED_VALUE"""),45296.66666666667)</f>
        <v>45296.66667</v>
      </c>
      <c r="H5" s="1">
        <f>IFERROR(__xludf.DUMMYFUNCTION("""COMPUTED_VALUE"""),1432.95)</f>
        <v>1432.95</v>
      </c>
      <c r="J5" s="2">
        <f>IFERROR(__xludf.DUMMYFUNCTION("""COMPUTED_VALUE"""),45296.66666666667)</f>
        <v>45296.66667</v>
      </c>
      <c r="K5" s="1">
        <f>IFERROR(__xludf.DUMMYFUNCTION("""COMPUTED_VALUE"""),1438.88)</f>
        <v>1438.88</v>
      </c>
      <c r="M5" s="2">
        <f>IFERROR(__xludf.DUMMYFUNCTION("""COMPUTED_VALUE"""),45296.66666666667)</f>
        <v>45296.66667</v>
      </c>
      <c r="N5" s="1">
        <f>IFERROR(__xludf.DUMMYFUNCTION("""COMPUTED_VALUE"""),1.8611079E7)</f>
        <v>18611079</v>
      </c>
    </row>
    <row r="6">
      <c r="A6" s="2">
        <f>IFERROR(__xludf.DUMMYFUNCTION("""COMPUTED_VALUE"""),45299.66666666667)</f>
        <v>45299.66667</v>
      </c>
      <c r="B6" s="1">
        <f>IFERROR(__xludf.DUMMYFUNCTION("""COMPUTED_VALUE"""),1439.46)</f>
        <v>1439.46</v>
      </c>
      <c r="D6" s="2">
        <f>IFERROR(__xludf.DUMMYFUNCTION("""COMPUTED_VALUE"""),45299.66666666667)</f>
        <v>45299.66667</v>
      </c>
      <c r="E6" s="1">
        <f>IFERROR(__xludf.DUMMYFUNCTION("""COMPUTED_VALUE"""),1441.51)</f>
        <v>1441.51</v>
      </c>
      <c r="G6" s="2">
        <f>IFERROR(__xludf.DUMMYFUNCTION("""COMPUTED_VALUE"""),45299.66666666667)</f>
        <v>45299.66667</v>
      </c>
      <c r="H6" s="1">
        <f>IFERROR(__xludf.DUMMYFUNCTION("""COMPUTED_VALUE"""),1425.71)</f>
        <v>1425.71</v>
      </c>
      <c r="J6" s="2">
        <f>IFERROR(__xludf.DUMMYFUNCTION("""COMPUTED_VALUE"""),45299.66666666667)</f>
        <v>45299.66667</v>
      </c>
      <c r="K6" s="1">
        <f>IFERROR(__xludf.DUMMYFUNCTION("""COMPUTED_VALUE"""),1438.93)</f>
        <v>1438.93</v>
      </c>
      <c r="M6" s="2">
        <f>IFERROR(__xludf.DUMMYFUNCTION("""COMPUTED_VALUE"""),45299.66666666667)</f>
        <v>45299.66667</v>
      </c>
      <c r="N6" s="1">
        <f>IFERROR(__xludf.DUMMYFUNCTION("""COMPUTED_VALUE"""),1.7897339E7)</f>
        <v>17897339</v>
      </c>
    </row>
    <row r="7">
      <c r="A7" s="2">
        <f>IFERROR(__xludf.DUMMYFUNCTION("""COMPUTED_VALUE"""),45300.66666666667)</f>
        <v>45300.66667</v>
      </c>
      <c r="B7" s="1">
        <f>IFERROR(__xludf.DUMMYFUNCTION("""COMPUTED_VALUE"""),1439.52)</f>
        <v>1439.52</v>
      </c>
      <c r="D7" s="2">
        <f>IFERROR(__xludf.DUMMYFUNCTION("""COMPUTED_VALUE"""),45300.66666666667)</f>
        <v>45300.66667</v>
      </c>
      <c r="E7" s="1">
        <f>IFERROR(__xludf.DUMMYFUNCTION("""COMPUTED_VALUE"""),1440.27)</f>
        <v>1440.27</v>
      </c>
      <c r="G7" s="2">
        <f>IFERROR(__xludf.DUMMYFUNCTION("""COMPUTED_VALUE"""),45300.66666666667)</f>
        <v>45300.66667</v>
      </c>
      <c r="H7" s="1">
        <f>IFERROR(__xludf.DUMMYFUNCTION("""COMPUTED_VALUE"""),1421.19)</f>
        <v>1421.19</v>
      </c>
      <c r="J7" s="2">
        <f>IFERROR(__xludf.DUMMYFUNCTION("""COMPUTED_VALUE"""),45300.66666666667)</f>
        <v>45300.66667</v>
      </c>
      <c r="K7" s="1">
        <f>IFERROR(__xludf.DUMMYFUNCTION("""COMPUTED_VALUE"""),1437.76)</f>
        <v>1437.76</v>
      </c>
      <c r="M7" s="2">
        <f>IFERROR(__xludf.DUMMYFUNCTION("""COMPUTED_VALUE"""),45300.66666666667)</f>
        <v>45300.66667</v>
      </c>
      <c r="N7" s="1">
        <f>IFERROR(__xludf.DUMMYFUNCTION("""COMPUTED_VALUE"""),1.529706E7)</f>
        <v>15297060</v>
      </c>
    </row>
    <row r="8">
      <c r="A8" s="2">
        <f>IFERROR(__xludf.DUMMYFUNCTION("""COMPUTED_VALUE"""),45301.66666666667)</f>
        <v>45301.66667</v>
      </c>
      <c r="B8" s="1">
        <f>IFERROR(__xludf.DUMMYFUNCTION("""COMPUTED_VALUE"""),1436.3)</f>
        <v>1436.3</v>
      </c>
      <c r="D8" s="2">
        <f>IFERROR(__xludf.DUMMYFUNCTION("""COMPUTED_VALUE"""),45301.66666666667)</f>
        <v>45301.66667</v>
      </c>
      <c r="E8" s="1">
        <f>IFERROR(__xludf.DUMMYFUNCTION("""COMPUTED_VALUE"""),1443.69)</f>
        <v>1443.69</v>
      </c>
      <c r="G8" s="2">
        <f>IFERROR(__xludf.DUMMYFUNCTION("""COMPUTED_VALUE"""),45301.66666666667)</f>
        <v>45301.66667</v>
      </c>
      <c r="H8" s="1">
        <f>IFERROR(__xludf.DUMMYFUNCTION("""COMPUTED_VALUE"""),1431.26)</f>
        <v>1431.26</v>
      </c>
      <c r="J8" s="2">
        <f>IFERROR(__xludf.DUMMYFUNCTION("""COMPUTED_VALUE"""),45301.66666666667)</f>
        <v>45301.66667</v>
      </c>
      <c r="K8" s="1">
        <f>IFERROR(__xludf.DUMMYFUNCTION("""COMPUTED_VALUE"""),1439.81)</f>
        <v>1439.81</v>
      </c>
      <c r="M8" s="2">
        <f>IFERROR(__xludf.DUMMYFUNCTION("""COMPUTED_VALUE"""),45301.66666666667)</f>
        <v>45301.66667</v>
      </c>
      <c r="N8" s="1">
        <f>IFERROR(__xludf.DUMMYFUNCTION("""COMPUTED_VALUE"""),1.5249894E7)</f>
        <v>15249894</v>
      </c>
    </row>
    <row r="9">
      <c r="A9" s="2">
        <f>IFERROR(__xludf.DUMMYFUNCTION("""COMPUTED_VALUE"""),45302.66666666667)</f>
        <v>45302.66667</v>
      </c>
      <c r="B9" s="1">
        <f>IFERROR(__xludf.DUMMYFUNCTION("""COMPUTED_VALUE"""),1441.02)</f>
        <v>1441.02</v>
      </c>
      <c r="D9" s="2">
        <f>IFERROR(__xludf.DUMMYFUNCTION("""COMPUTED_VALUE"""),45302.66666666667)</f>
        <v>45302.66667</v>
      </c>
      <c r="E9" s="1">
        <f>IFERROR(__xludf.DUMMYFUNCTION("""COMPUTED_VALUE"""),1454.65)</f>
        <v>1454.65</v>
      </c>
      <c r="G9" s="2">
        <f>IFERROR(__xludf.DUMMYFUNCTION("""COMPUTED_VALUE"""),45302.66666666667)</f>
        <v>45302.66667</v>
      </c>
      <c r="H9" s="1">
        <f>IFERROR(__xludf.DUMMYFUNCTION("""COMPUTED_VALUE"""),1433.09)</f>
        <v>1433.09</v>
      </c>
      <c r="J9" s="2">
        <f>IFERROR(__xludf.DUMMYFUNCTION("""COMPUTED_VALUE"""),45302.66666666667)</f>
        <v>45302.66667</v>
      </c>
      <c r="K9" s="1">
        <f>IFERROR(__xludf.DUMMYFUNCTION("""COMPUTED_VALUE"""),1452.79)</f>
        <v>1452.79</v>
      </c>
      <c r="M9" s="2">
        <f>IFERROR(__xludf.DUMMYFUNCTION("""COMPUTED_VALUE"""),45302.66666666667)</f>
        <v>45302.66667</v>
      </c>
      <c r="N9" s="1">
        <f>IFERROR(__xludf.DUMMYFUNCTION("""COMPUTED_VALUE"""),1.6790802E7)</f>
        <v>16790802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IFERROR(__xludf.DUMMYFUNCTION("""COMPUTED_VALUE"""),1460.38)</f>
        <v>1460.38</v>
      </c>
      <c r="D10" s="2">
        <f>IFERROR(__xludf.DUMMYFUNCTION("""COMPUTED_VALUE"""),45303.66666666667)</f>
        <v>45303.66667</v>
      </c>
      <c r="E10" s="1">
        <f>IFERROR(__xludf.DUMMYFUNCTION("""COMPUTED_VALUE"""),1463.19)</f>
        <v>1463.19</v>
      </c>
      <c r="G10" s="2">
        <f>IFERROR(__xludf.DUMMYFUNCTION("""COMPUTED_VALUE"""),45303.66666666667)</f>
        <v>45303.66667</v>
      </c>
      <c r="H10" s="1">
        <f>IFERROR(__xludf.DUMMYFUNCTION("""COMPUTED_VALUE"""),1449.03)</f>
        <v>1449.03</v>
      </c>
      <c r="J10" s="2">
        <f>IFERROR(__xludf.DUMMYFUNCTION("""COMPUTED_VALUE"""),45303.66666666667)</f>
        <v>45303.66667</v>
      </c>
      <c r="K10" s="1">
        <f>IFERROR(__xludf.DUMMYFUNCTION("""COMPUTED_VALUE"""),1456.12)</f>
        <v>1456.12</v>
      </c>
      <c r="M10" s="2">
        <f>IFERROR(__xludf.DUMMYFUNCTION("""COMPUTED_VALUE"""),45303.66666666667)</f>
        <v>45303.66667</v>
      </c>
      <c r="N10" s="1">
        <f>IFERROR(__xludf.DUMMYFUNCTION("""COMPUTED_VALUE"""),1.5276209E7)</f>
        <v>15276209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IFERROR(__xludf.DUMMYFUNCTION("""COMPUTED_VALUE"""),1455.6)</f>
        <v>1455.6</v>
      </c>
      <c r="D11" s="2">
        <f>IFERROR(__xludf.DUMMYFUNCTION("""COMPUTED_VALUE"""),45307.66666666667)</f>
        <v>45307.66667</v>
      </c>
      <c r="E11" s="1">
        <f>IFERROR(__xludf.DUMMYFUNCTION("""COMPUTED_VALUE"""),1461.1)</f>
        <v>1461.1</v>
      </c>
      <c r="G11" s="2">
        <f>IFERROR(__xludf.DUMMYFUNCTION("""COMPUTED_VALUE"""),45307.66666666667)</f>
        <v>45307.66667</v>
      </c>
      <c r="H11" s="1">
        <f>IFERROR(__xludf.DUMMYFUNCTION("""COMPUTED_VALUE"""),1450.29)</f>
        <v>1450.29</v>
      </c>
      <c r="J11" s="2">
        <f>IFERROR(__xludf.DUMMYFUNCTION("""COMPUTED_VALUE"""),45307.66666666667)</f>
        <v>45307.66667</v>
      </c>
      <c r="K11" s="1">
        <f>IFERROR(__xludf.DUMMYFUNCTION("""COMPUTED_VALUE"""),1457.17)</f>
        <v>1457.17</v>
      </c>
      <c r="M11" s="2">
        <f>IFERROR(__xludf.DUMMYFUNCTION("""COMPUTED_VALUE"""),45307.66666666667)</f>
        <v>45307.66667</v>
      </c>
      <c r="N11" s="1">
        <f>IFERROR(__xludf.DUMMYFUNCTION("""COMPUTED_VALUE"""),1.8942815E7)</f>
        <v>18942815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IFERROR(__xludf.DUMMYFUNCTION("""COMPUTED_VALUE"""),1456.79)</f>
        <v>1456.79</v>
      </c>
      <c r="D12" s="2">
        <f>IFERROR(__xludf.DUMMYFUNCTION("""COMPUTED_VALUE"""),45308.66666666667)</f>
        <v>45308.66667</v>
      </c>
      <c r="E12" s="1">
        <f>IFERROR(__xludf.DUMMYFUNCTION("""COMPUTED_VALUE"""),1477.5)</f>
        <v>1477.5</v>
      </c>
      <c r="G12" s="2">
        <f>IFERROR(__xludf.DUMMYFUNCTION("""COMPUTED_VALUE"""),45308.66666666667)</f>
        <v>45308.66667</v>
      </c>
      <c r="H12" s="1">
        <f>IFERROR(__xludf.DUMMYFUNCTION("""COMPUTED_VALUE"""),1456.79)</f>
        <v>1456.79</v>
      </c>
      <c r="J12" s="2">
        <f>IFERROR(__xludf.DUMMYFUNCTION("""COMPUTED_VALUE"""),45308.66666666667)</f>
        <v>45308.66667</v>
      </c>
      <c r="K12" s="1">
        <f>IFERROR(__xludf.DUMMYFUNCTION("""COMPUTED_VALUE"""),1461.85)</f>
        <v>1461.85</v>
      </c>
      <c r="M12" s="2">
        <f>IFERROR(__xludf.DUMMYFUNCTION("""COMPUTED_VALUE"""),45308.66666666667)</f>
        <v>45308.66667</v>
      </c>
      <c r="N12" s="1">
        <f>IFERROR(__xludf.DUMMYFUNCTION("""COMPUTED_VALUE"""),1.7945912E7)</f>
        <v>17945912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IFERROR(__xludf.DUMMYFUNCTION("""COMPUTED_VALUE"""),1454.19)</f>
        <v>1454.19</v>
      </c>
      <c r="D13" s="2">
        <f>IFERROR(__xludf.DUMMYFUNCTION("""COMPUTED_VALUE"""),45309.66666666667)</f>
        <v>45309.66667</v>
      </c>
      <c r="E13" s="1">
        <f>IFERROR(__xludf.DUMMYFUNCTION("""COMPUTED_VALUE"""),1470.43)</f>
        <v>1470.43</v>
      </c>
      <c r="G13" s="2">
        <f>IFERROR(__xludf.DUMMYFUNCTION("""COMPUTED_VALUE"""),45309.66666666667)</f>
        <v>45309.66667</v>
      </c>
      <c r="H13" s="1">
        <f>IFERROR(__xludf.DUMMYFUNCTION("""COMPUTED_VALUE"""),1450.71)</f>
        <v>1450.71</v>
      </c>
      <c r="J13" s="2">
        <f>IFERROR(__xludf.DUMMYFUNCTION("""COMPUTED_VALUE"""),45309.66666666667)</f>
        <v>45309.66667</v>
      </c>
      <c r="K13" s="1">
        <f>IFERROR(__xludf.DUMMYFUNCTION("""COMPUTED_VALUE"""),1469.3)</f>
        <v>1469.3</v>
      </c>
      <c r="M13" s="2">
        <f>IFERROR(__xludf.DUMMYFUNCTION("""COMPUTED_VALUE"""),45309.66666666667)</f>
        <v>45309.66667</v>
      </c>
      <c r="N13" s="1">
        <f>IFERROR(__xludf.DUMMYFUNCTION("""COMPUTED_VALUE"""),1.6521075E7)</f>
        <v>16521075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IFERROR(__xludf.DUMMYFUNCTION("""COMPUTED_VALUE"""),1488.76)</f>
        <v>1488.76</v>
      </c>
      <c r="D14" s="2">
        <f>IFERROR(__xludf.DUMMYFUNCTION("""COMPUTED_VALUE"""),45310.66666666667)</f>
        <v>45310.66667</v>
      </c>
      <c r="E14" s="1">
        <f>IFERROR(__xludf.DUMMYFUNCTION("""COMPUTED_VALUE"""),1504.56)</f>
        <v>1504.56</v>
      </c>
      <c r="G14" s="2">
        <f>IFERROR(__xludf.DUMMYFUNCTION("""COMPUTED_VALUE"""),45310.66666666667)</f>
        <v>45310.66667</v>
      </c>
      <c r="H14" s="1">
        <f>IFERROR(__xludf.DUMMYFUNCTION("""COMPUTED_VALUE"""),1488.76)</f>
        <v>1488.76</v>
      </c>
      <c r="J14" s="2">
        <f>IFERROR(__xludf.DUMMYFUNCTION("""COMPUTED_VALUE"""),45310.66666666667)</f>
        <v>45310.66667</v>
      </c>
      <c r="K14" s="1">
        <f>IFERROR(__xludf.DUMMYFUNCTION("""COMPUTED_VALUE"""),1499.44)</f>
        <v>1499.44</v>
      </c>
      <c r="M14" s="2">
        <f>IFERROR(__xludf.DUMMYFUNCTION("""COMPUTED_VALUE"""),45310.66666666667)</f>
        <v>45310.66667</v>
      </c>
      <c r="N14" s="1">
        <f>IFERROR(__xludf.DUMMYFUNCTION("""COMPUTED_VALUE"""),2.7287423E7)</f>
        <v>27287423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IFERROR(__xludf.DUMMYFUNCTION("""COMPUTED_VALUE"""),1504.45)</f>
        <v>1504.45</v>
      </c>
      <c r="D15" s="2">
        <f>IFERROR(__xludf.DUMMYFUNCTION("""COMPUTED_VALUE"""),45313.66666666667)</f>
        <v>45313.66667</v>
      </c>
      <c r="E15" s="1">
        <f>IFERROR(__xludf.DUMMYFUNCTION("""COMPUTED_VALUE"""),1513.73)</f>
        <v>1513.73</v>
      </c>
      <c r="G15" s="2">
        <f>IFERROR(__xludf.DUMMYFUNCTION("""COMPUTED_VALUE"""),45313.66666666667)</f>
        <v>45313.66667</v>
      </c>
      <c r="H15" s="1">
        <f>IFERROR(__xludf.DUMMYFUNCTION("""COMPUTED_VALUE"""),1504.45)</f>
        <v>1504.45</v>
      </c>
      <c r="J15" s="2">
        <f>IFERROR(__xludf.DUMMYFUNCTION("""COMPUTED_VALUE"""),45313.66666666667)</f>
        <v>45313.66667</v>
      </c>
      <c r="K15" s="1">
        <f>IFERROR(__xludf.DUMMYFUNCTION("""COMPUTED_VALUE"""),1510.02)</f>
        <v>1510.02</v>
      </c>
      <c r="M15" s="2">
        <f>IFERROR(__xludf.DUMMYFUNCTION("""COMPUTED_VALUE"""),45313.66666666667)</f>
        <v>45313.66667</v>
      </c>
      <c r="N15" s="1">
        <f>IFERROR(__xludf.DUMMYFUNCTION("""COMPUTED_VALUE"""),2.0905151E7)</f>
        <v>20905151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IFERROR(__xludf.DUMMYFUNCTION("""COMPUTED_VALUE"""),1513.47)</f>
        <v>1513.47</v>
      </c>
      <c r="D16" s="2">
        <f>IFERROR(__xludf.DUMMYFUNCTION("""COMPUTED_VALUE"""),45314.66666666667)</f>
        <v>45314.66667</v>
      </c>
      <c r="E16" s="1">
        <f>IFERROR(__xludf.DUMMYFUNCTION("""COMPUTED_VALUE"""),1516.34)</f>
        <v>1516.34</v>
      </c>
      <c r="G16" s="2">
        <f>IFERROR(__xludf.DUMMYFUNCTION("""COMPUTED_VALUE"""),45314.66666666667)</f>
        <v>45314.66667</v>
      </c>
      <c r="H16" s="1">
        <f>IFERROR(__xludf.DUMMYFUNCTION("""COMPUTED_VALUE"""),1503.12)</f>
        <v>1503.12</v>
      </c>
      <c r="J16" s="2">
        <f>IFERROR(__xludf.DUMMYFUNCTION("""COMPUTED_VALUE"""),45314.66666666667)</f>
        <v>45314.66667</v>
      </c>
      <c r="K16" s="1">
        <f>IFERROR(__xludf.DUMMYFUNCTION("""COMPUTED_VALUE"""),1504.87)</f>
        <v>1504.87</v>
      </c>
      <c r="M16" s="2">
        <f>IFERROR(__xludf.DUMMYFUNCTION("""COMPUTED_VALUE"""),45314.66666666667)</f>
        <v>45314.66667</v>
      </c>
      <c r="N16" s="1">
        <f>IFERROR(__xludf.DUMMYFUNCTION("""COMPUTED_VALUE"""),1.9193549E7)</f>
        <v>19193549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IFERROR(__xludf.DUMMYFUNCTION("""COMPUTED_VALUE"""),1529.27)</f>
        <v>1529.27</v>
      </c>
      <c r="D17" s="2">
        <f>IFERROR(__xludf.DUMMYFUNCTION("""COMPUTED_VALUE"""),45315.66666666667)</f>
        <v>45315.66667</v>
      </c>
      <c r="E17" s="1">
        <f>IFERROR(__xludf.DUMMYFUNCTION("""COMPUTED_VALUE"""),1538.74)</f>
        <v>1538.74</v>
      </c>
      <c r="G17" s="2">
        <f>IFERROR(__xludf.DUMMYFUNCTION("""COMPUTED_VALUE"""),45315.66666666667)</f>
        <v>45315.66667</v>
      </c>
      <c r="H17" s="1">
        <f>IFERROR(__xludf.DUMMYFUNCTION("""COMPUTED_VALUE"""),1525.94)</f>
        <v>1525.94</v>
      </c>
      <c r="J17" s="2">
        <f>IFERROR(__xludf.DUMMYFUNCTION("""COMPUTED_VALUE"""),45315.66666666667)</f>
        <v>45315.66667</v>
      </c>
      <c r="K17" s="1">
        <f>IFERROR(__xludf.DUMMYFUNCTION("""COMPUTED_VALUE"""),1528.2)</f>
        <v>1528.2</v>
      </c>
      <c r="M17" s="2">
        <f>IFERROR(__xludf.DUMMYFUNCTION("""COMPUTED_VALUE"""),45315.66666666667)</f>
        <v>45315.66667</v>
      </c>
      <c r="N17" s="1">
        <f>IFERROR(__xludf.DUMMYFUNCTION("""COMPUTED_VALUE"""),2.3633486E7)</f>
        <v>23633486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IFERROR(__xludf.DUMMYFUNCTION("""COMPUTED_VALUE"""),1534.39)</f>
        <v>1534.39</v>
      </c>
      <c r="D18" s="2">
        <f>IFERROR(__xludf.DUMMYFUNCTION("""COMPUTED_VALUE"""),45316.66666666667)</f>
        <v>45316.66667</v>
      </c>
      <c r="E18" s="1">
        <f>IFERROR(__xludf.DUMMYFUNCTION("""COMPUTED_VALUE"""),1543.11)</f>
        <v>1543.11</v>
      </c>
      <c r="G18" s="2">
        <f>IFERROR(__xludf.DUMMYFUNCTION("""COMPUTED_VALUE"""),45316.66666666667)</f>
        <v>45316.66667</v>
      </c>
      <c r="H18" s="1">
        <f>IFERROR(__xludf.DUMMYFUNCTION("""COMPUTED_VALUE"""),1515.63)</f>
        <v>1515.63</v>
      </c>
      <c r="J18" s="2">
        <f>IFERROR(__xludf.DUMMYFUNCTION("""COMPUTED_VALUE"""),45316.66666666667)</f>
        <v>45316.66667</v>
      </c>
      <c r="K18" s="1">
        <f>IFERROR(__xludf.DUMMYFUNCTION("""COMPUTED_VALUE"""),1529.15)</f>
        <v>1529.15</v>
      </c>
      <c r="M18" s="2">
        <f>IFERROR(__xludf.DUMMYFUNCTION("""COMPUTED_VALUE"""),45316.66666666667)</f>
        <v>45316.66667</v>
      </c>
      <c r="N18" s="1">
        <f>IFERROR(__xludf.DUMMYFUNCTION("""COMPUTED_VALUE"""),2.6912923E7)</f>
        <v>26912923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IFERROR(__xludf.DUMMYFUNCTION("""COMPUTED_VALUE"""),1531.68)</f>
        <v>1531.68</v>
      </c>
      <c r="D19" s="2">
        <f>IFERROR(__xludf.DUMMYFUNCTION("""COMPUTED_VALUE"""),45317.66666666667)</f>
        <v>45317.66667</v>
      </c>
      <c r="E19" s="1">
        <f>IFERROR(__xludf.DUMMYFUNCTION("""COMPUTED_VALUE"""),1533.62)</f>
        <v>1533.62</v>
      </c>
      <c r="G19" s="2">
        <f>IFERROR(__xludf.DUMMYFUNCTION("""COMPUTED_VALUE"""),45317.66666666667)</f>
        <v>45317.66667</v>
      </c>
      <c r="H19" s="1">
        <f>IFERROR(__xludf.DUMMYFUNCTION("""COMPUTED_VALUE"""),1525.82)</f>
        <v>1525.82</v>
      </c>
      <c r="J19" s="2">
        <f>IFERROR(__xludf.DUMMYFUNCTION("""COMPUTED_VALUE"""),45317.66666666667)</f>
        <v>45317.66667</v>
      </c>
      <c r="K19" s="1">
        <f>IFERROR(__xludf.DUMMYFUNCTION("""COMPUTED_VALUE"""),1530.64)</f>
        <v>1530.64</v>
      </c>
      <c r="M19" s="2">
        <f>IFERROR(__xludf.DUMMYFUNCTION("""COMPUTED_VALUE"""),45317.66666666667)</f>
        <v>45317.66667</v>
      </c>
      <c r="N19" s="1">
        <f>IFERROR(__xludf.DUMMYFUNCTION("""COMPUTED_VALUE"""),2.0141026E7)</f>
        <v>20141026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IFERROR(__xludf.DUMMYFUNCTION("""COMPUTED_VALUE"""),1524.45)</f>
        <v>1524.45</v>
      </c>
      <c r="D20" s="2">
        <f>IFERROR(__xludf.DUMMYFUNCTION("""COMPUTED_VALUE"""),45320.66666666667)</f>
        <v>45320.66667</v>
      </c>
      <c r="E20" s="1">
        <f>IFERROR(__xludf.DUMMYFUNCTION("""COMPUTED_VALUE"""),1532.29)</f>
        <v>1532.29</v>
      </c>
      <c r="G20" s="2">
        <f>IFERROR(__xludf.DUMMYFUNCTION("""COMPUTED_VALUE"""),45320.66666666667)</f>
        <v>45320.66667</v>
      </c>
      <c r="H20" s="1">
        <f>IFERROR(__xludf.DUMMYFUNCTION("""COMPUTED_VALUE"""),1519.76)</f>
        <v>1519.76</v>
      </c>
      <c r="J20" s="2">
        <f>IFERROR(__xludf.DUMMYFUNCTION("""COMPUTED_VALUE"""),45320.66666666667)</f>
        <v>45320.66667</v>
      </c>
      <c r="K20" s="1">
        <f>IFERROR(__xludf.DUMMYFUNCTION("""COMPUTED_VALUE"""),1529.6)</f>
        <v>1529.6</v>
      </c>
      <c r="M20" s="2">
        <f>IFERROR(__xludf.DUMMYFUNCTION("""COMPUTED_VALUE"""),45320.66666666667)</f>
        <v>45320.66667</v>
      </c>
      <c r="N20" s="1">
        <f>IFERROR(__xludf.DUMMYFUNCTION("""COMPUTED_VALUE"""),1.7671097E7)</f>
        <v>17671097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IFERROR(__xludf.DUMMYFUNCTION("""COMPUTED_VALUE"""),1528.63)</f>
        <v>1528.63</v>
      </c>
      <c r="D21" s="2">
        <f>IFERROR(__xludf.DUMMYFUNCTION("""COMPUTED_VALUE"""),45321.66666666667)</f>
        <v>45321.66667</v>
      </c>
      <c r="E21" s="1">
        <f>IFERROR(__xludf.DUMMYFUNCTION("""COMPUTED_VALUE"""),1539.52)</f>
        <v>1539.52</v>
      </c>
      <c r="G21" s="2">
        <f>IFERROR(__xludf.DUMMYFUNCTION("""COMPUTED_VALUE"""),45321.66666666667)</f>
        <v>45321.66667</v>
      </c>
      <c r="H21" s="1">
        <f>IFERROR(__xludf.DUMMYFUNCTION("""COMPUTED_VALUE"""),1525.47)</f>
        <v>1525.47</v>
      </c>
      <c r="J21" s="2">
        <f>IFERROR(__xludf.DUMMYFUNCTION("""COMPUTED_VALUE"""),45321.66666666667)</f>
        <v>45321.66667</v>
      </c>
      <c r="K21" s="1">
        <f>IFERROR(__xludf.DUMMYFUNCTION("""COMPUTED_VALUE"""),1539.32)</f>
        <v>1539.32</v>
      </c>
      <c r="M21" s="2">
        <f>IFERROR(__xludf.DUMMYFUNCTION("""COMPUTED_VALUE"""),45321.66666666667)</f>
        <v>45321.66667</v>
      </c>
      <c r="N21" s="1">
        <f>IFERROR(__xludf.DUMMYFUNCTION("""COMPUTED_VALUE"""),1.7022372E7)</f>
        <v>17022372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IFERROR(__xludf.DUMMYFUNCTION("""COMPUTED_VALUE"""),1543.3)</f>
        <v>1543.3</v>
      </c>
      <c r="D22" s="2">
        <f>IFERROR(__xludf.DUMMYFUNCTION("""COMPUTED_VALUE"""),45322.66666666667)</f>
        <v>45322.66667</v>
      </c>
      <c r="E22" s="1">
        <f>IFERROR(__xludf.DUMMYFUNCTION("""COMPUTED_VALUE"""),1552.52)</f>
        <v>1552.52</v>
      </c>
      <c r="G22" s="2">
        <f>IFERROR(__xludf.DUMMYFUNCTION("""COMPUTED_VALUE"""),45322.66666666667)</f>
        <v>45322.66667</v>
      </c>
      <c r="H22" s="1">
        <f>IFERROR(__xludf.DUMMYFUNCTION("""COMPUTED_VALUE"""),1533.51)</f>
        <v>1533.51</v>
      </c>
      <c r="J22" s="2">
        <f>IFERROR(__xludf.DUMMYFUNCTION("""COMPUTED_VALUE"""),45322.66666666667)</f>
        <v>45322.66667</v>
      </c>
      <c r="K22" s="1">
        <f>IFERROR(__xludf.DUMMYFUNCTION("""COMPUTED_VALUE"""),1534.1)</f>
        <v>1534.1</v>
      </c>
      <c r="M22" s="2">
        <f>IFERROR(__xludf.DUMMYFUNCTION("""COMPUTED_VALUE"""),45322.66666666667)</f>
        <v>45322.66667</v>
      </c>
      <c r="N22" s="1">
        <f>IFERROR(__xludf.DUMMYFUNCTION("""COMPUTED_VALUE"""),2.62869E7)</f>
        <v>26286900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IFERROR(__xludf.DUMMYFUNCTION("""COMPUTED_VALUE"""),1527.46)</f>
        <v>1527.46</v>
      </c>
      <c r="D23" s="2">
        <f>IFERROR(__xludf.DUMMYFUNCTION("""COMPUTED_VALUE"""),45323.66666666667)</f>
        <v>45323.66667</v>
      </c>
      <c r="E23" s="1">
        <f>IFERROR(__xludf.DUMMYFUNCTION("""COMPUTED_VALUE"""),1530.1)</f>
        <v>1530.1</v>
      </c>
      <c r="G23" s="2">
        <f>IFERROR(__xludf.DUMMYFUNCTION("""COMPUTED_VALUE"""),45323.66666666667)</f>
        <v>45323.66667</v>
      </c>
      <c r="H23" s="1">
        <f>IFERROR(__xludf.DUMMYFUNCTION("""COMPUTED_VALUE"""),1508.01)</f>
        <v>1508.01</v>
      </c>
      <c r="J23" s="2">
        <f>IFERROR(__xludf.DUMMYFUNCTION("""COMPUTED_VALUE"""),45323.66666666667)</f>
        <v>45323.66667</v>
      </c>
      <c r="K23" s="1">
        <f>IFERROR(__xludf.DUMMYFUNCTION("""COMPUTED_VALUE"""),1528.0)</f>
        <v>1528</v>
      </c>
      <c r="M23" s="2">
        <f>IFERROR(__xludf.DUMMYFUNCTION("""COMPUTED_VALUE"""),45323.66666666667)</f>
        <v>45323.66667</v>
      </c>
      <c r="N23" s="1">
        <f>IFERROR(__xludf.DUMMYFUNCTION("""COMPUTED_VALUE"""),2.565725E7)</f>
        <v>25657250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IFERROR(__xludf.DUMMYFUNCTION("""COMPUTED_VALUE"""),1539.04)</f>
        <v>1539.04</v>
      </c>
      <c r="D24" s="2">
        <f>IFERROR(__xludf.DUMMYFUNCTION("""COMPUTED_VALUE"""),45324.66666666667)</f>
        <v>45324.66667</v>
      </c>
      <c r="E24" s="1">
        <f>IFERROR(__xludf.DUMMYFUNCTION("""COMPUTED_VALUE"""),1549.19)</f>
        <v>1549.19</v>
      </c>
      <c r="G24" s="2">
        <f>IFERROR(__xludf.DUMMYFUNCTION("""COMPUTED_VALUE"""),45324.66666666667)</f>
        <v>45324.66667</v>
      </c>
      <c r="H24" s="1">
        <f>IFERROR(__xludf.DUMMYFUNCTION("""COMPUTED_VALUE"""),1535.38)</f>
        <v>1535.38</v>
      </c>
      <c r="J24" s="2">
        <f>IFERROR(__xludf.DUMMYFUNCTION("""COMPUTED_VALUE"""),45324.66666666667)</f>
        <v>45324.66667</v>
      </c>
      <c r="K24" s="1">
        <f>IFERROR(__xludf.DUMMYFUNCTION("""COMPUTED_VALUE"""),1543.56)</f>
        <v>1543.56</v>
      </c>
      <c r="M24" s="2">
        <f>IFERROR(__xludf.DUMMYFUNCTION("""COMPUTED_VALUE"""),45324.66666666667)</f>
        <v>45324.66667</v>
      </c>
      <c r="N24" s="1">
        <f>IFERROR(__xludf.DUMMYFUNCTION("""COMPUTED_VALUE"""),2.2810101E7)</f>
        <v>22810101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IFERROR(__xludf.DUMMYFUNCTION("""COMPUTED_VALUE"""),1540.08)</f>
        <v>1540.08</v>
      </c>
      <c r="D25" s="2">
        <f>IFERROR(__xludf.DUMMYFUNCTION("""COMPUTED_VALUE"""),45327.66666666667)</f>
        <v>45327.66667</v>
      </c>
      <c r="E25" s="1">
        <f>IFERROR(__xludf.DUMMYFUNCTION("""COMPUTED_VALUE"""),1551.06)</f>
        <v>1551.06</v>
      </c>
      <c r="G25" s="2">
        <f>IFERROR(__xludf.DUMMYFUNCTION("""COMPUTED_VALUE"""),45327.66666666667)</f>
        <v>45327.66667</v>
      </c>
      <c r="H25" s="1">
        <f>IFERROR(__xludf.DUMMYFUNCTION("""COMPUTED_VALUE"""),1537.42)</f>
        <v>1537.42</v>
      </c>
      <c r="J25" s="2">
        <f>IFERROR(__xludf.DUMMYFUNCTION("""COMPUTED_VALUE"""),45327.66666666667)</f>
        <v>45327.66667</v>
      </c>
      <c r="K25" s="1">
        <f>IFERROR(__xludf.DUMMYFUNCTION("""COMPUTED_VALUE"""),1546.35)</f>
        <v>1546.35</v>
      </c>
      <c r="M25" s="2">
        <f>IFERROR(__xludf.DUMMYFUNCTION("""COMPUTED_VALUE"""),45327.66666666667)</f>
        <v>45327.66667</v>
      </c>
      <c r="N25" s="1">
        <f>IFERROR(__xludf.DUMMYFUNCTION("""COMPUTED_VALUE"""),2.0679085E7)</f>
        <v>20679085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IFERROR(__xludf.DUMMYFUNCTION("""COMPUTED_VALUE"""),1545.66)</f>
        <v>1545.66</v>
      </c>
      <c r="D26" s="2">
        <f>IFERROR(__xludf.DUMMYFUNCTION("""COMPUTED_VALUE"""),45328.66666666667)</f>
        <v>45328.66667</v>
      </c>
      <c r="E26" s="1">
        <f>IFERROR(__xludf.DUMMYFUNCTION("""COMPUTED_VALUE"""),1548.22)</f>
        <v>1548.22</v>
      </c>
      <c r="G26" s="2">
        <f>IFERROR(__xludf.DUMMYFUNCTION("""COMPUTED_VALUE"""),45328.66666666667)</f>
        <v>45328.66667</v>
      </c>
      <c r="H26" s="1">
        <f>IFERROR(__xludf.DUMMYFUNCTION("""COMPUTED_VALUE"""),1538.31)</f>
        <v>1538.31</v>
      </c>
      <c r="J26" s="2">
        <f>IFERROR(__xludf.DUMMYFUNCTION("""COMPUTED_VALUE"""),45328.66666666667)</f>
        <v>45328.66667</v>
      </c>
      <c r="K26" s="1">
        <f>IFERROR(__xludf.DUMMYFUNCTION("""COMPUTED_VALUE"""),1541.45)</f>
        <v>1541.45</v>
      </c>
      <c r="M26" s="2">
        <f>IFERROR(__xludf.DUMMYFUNCTION("""COMPUTED_VALUE"""),45328.66666666667)</f>
        <v>45328.66667</v>
      </c>
      <c r="N26" s="1">
        <f>IFERROR(__xludf.DUMMYFUNCTION("""COMPUTED_VALUE"""),1.8049103E7)</f>
        <v>18049103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IFERROR(__xludf.DUMMYFUNCTION("""COMPUTED_VALUE"""),1542.21)</f>
        <v>1542.21</v>
      </c>
      <c r="D27" s="2">
        <f>IFERROR(__xludf.DUMMYFUNCTION("""COMPUTED_VALUE"""),45329.66666666667)</f>
        <v>45329.66667</v>
      </c>
      <c r="E27" s="1">
        <f>IFERROR(__xludf.DUMMYFUNCTION("""COMPUTED_VALUE"""),1551.27)</f>
        <v>1551.27</v>
      </c>
      <c r="G27" s="2">
        <f>IFERROR(__xludf.DUMMYFUNCTION("""COMPUTED_VALUE"""),45329.66666666667)</f>
        <v>45329.66667</v>
      </c>
      <c r="H27" s="1">
        <f>IFERROR(__xludf.DUMMYFUNCTION("""COMPUTED_VALUE"""),1539.51)</f>
        <v>1539.51</v>
      </c>
      <c r="J27" s="2">
        <f>IFERROR(__xludf.DUMMYFUNCTION("""COMPUTED_VALUE"""),45329.66666666667)</f>
        <v>45329.66667</v>
      </c>
      <c r="K27" s="1">
        <f>IFERROR(__xludf.DUMMYFUNCTION("""COMPUTED_VALUE"""),1547.13)</f>
        <v>1547.13</v>
      </c>
      <c r="M27" s="2">
        <f>IFERROR(__xludf.DUMMYFUNCTION("""COMPUTED_VALUE"""),45329.66666666667)</f>
        <v>45329.66667</v>
      </c>
      <c r="N27" s="1">
        <f>IFERROR(__xludf.DUMMYFUNCTION("""COMPUTED_VALUE"""),2.2055902E7)</f>
        <v>22055902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IFERROR(__xludf.DUMMYFUNCTION("""COMPUTED_VALUE"""),1548.84)</f>
        <v>1548.84</v>
      </c>
      <c r="D28" s="2">
        <f>IFERROR(__xludf.DUMMYFUNCTION("""COMPUTED_VALUE"""),45330.66666666667)</f>
        <v>45330.66667</v>
      </c>
      <c r="E28" s="1">
        <f>IFERROR(__xludf.DUMMYFUNCTION("""COMPUTED_VALUE"""),1551.86)</f>
        <v>1551.86</v>
      </c>
      <c r="G28" s="2">
        <f>IFERROR(__xludf.DUMMYFUNCTION("""COMPUTED_VALUE"""),45330.66666666667)</f>
        <v>45330.66667</v>
      </c>
      <c r="H28" s="1">
        <f>IFERROR(__xludf.DUMMYFUNCTION("""COMPUTED_VALUE"""),1531.73)</f>
        <v>1531.73</v>
      </c>
      <c r="J28" s="2">
        <f>IFERROR(__xludf.DUMMYFUNCTION("""COMPUTED_VALUE"""),45330.66666666667)</f>
        <v>45330.66667</v>
      </c>
      <c r="K28" s="1">
        <f>IFERROR(__xludf.DUMMYFUNCTION("""COMPUTED_VALUE"""),1544.07)</f>
        <v>1544.07</v>
      </c>
      <c r="M28" s="2">
        <f>IFERROR(__xludf.DUMMYFUNCTION("""COMPUTED_VALUE"""),45330.66666666667)</f>
        <v>45330.66667</v>
      </c>
      <c r="N28" s="1">
        <f>IFERROR(__xludf.DUMMYFUNCTION("""COMPUTED_VALUE"""),2.2714744E7)</f>
        <v>22714744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IFERROR(__xludf.DUMMYFUNCTION("""COMPUTED_VALUE"""),1538.24)</f>
        <v>1538.24</v>
      </c>
      <c r="D29" s="2">
        <f>IFERROR(__xludf.DUMMYFUNCTION("""COMPUTED_VALUE"""),45331.66666666667)</f>
        <v>45331.66667</v>
      </c>
      <c r="E29" s="1">
        <f>IFERROR(__xludf.DUMMYFUNCTION("""COMPUTED_VALUE"""),1555.73)</f>
        <v>1555.73</v>
      </c>
      <c r="G29" s="2">
        <f>IFERROR(__xludf.DUMMYFUNCTION("""COMPUTED_VALUE"""),45331.66666666667)</f>
        <v>45331.66667</v>
      </c>
      <c r="H29" s="1">
        <f>IFERROR(__xludf.DUMMYFUNCTION("""COMPUTED_VALUE"""),1538.24)</f>
        <v>1538.24</v>
      </c>
      <c r="J29" s="2">
        <f>IFERROR(__xludf.DUMMYFUNCTION("""COMPUTED_VALUE"""),45331.66666666667)</f>
        <v>45331.66667</v>
      </c>
      <c r="K29" s="1">
        <f>IFERROR(__xludf.DUMMYFUNCTION("""COMPUTED_VALUE"""),1554.29)</f>
        <v>1554.29</v>
      </c>
      <c r="M29" s="2">
        <f>IFERROR(__xludf.DUMMYFUNCTION("""COMPUTED_VALUE"""),45331.66666666667)</f>
        <v>45331.66667</v>
      </c>
      <c r="N29" s="1">
        <f>IFERROR(__xludf.DUMMYFUNCTION("""COMPUTED_VALUE"""),1.8080029E7)</f>
        <v>18080029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IFERROR(__xludf.DUMMYFUNCTION("""COMPUTED_VALUE"""),1556.32)</f>
        <v>1556.32</v>
      </c>
      <c r="D30" s="2">
        <f>IFERROR(__xludf.DUMMYFUNCTION("""COMPUTED_VALUE"""),45334.66666666667)</f>
        <v>45334.66667</v>
      </c>
      <c r="E30" s="1">
        <f>IFERROR(__xludf.DUMMYFUNCTION("""COMPUTED_VALUE"""),1565.0)</f>
        <v>1565</v>
      </c>
      <c r="G30" s="2">
        <f>IFERROR(__xludf.DUMMYFUNCTION("""COMPUTED_VALUE"""),45334.66666666667)</f>
        <v>45334.66667</v>
      </c>
      <c r="H30" s="1">
        <f>IFERROR(__xludf.DUMMYFUNCTION("""COMPUTED_VALUE"""),1551.73)</f>
        <v>1551.73</v>
      </c>
      <c r="J30" s="2">
        <f>IFERROR(__xludf.DUMMYFUNCTION("""COMPUTED_VALUE"""),45334.66666666667)</f>
        <v>45334.66667</v>
      </c>
      <c r="K30" s="1">
        <f>IFERROR(__xludf.DUMMYFUNCTION("""COMPUTED_VALUE"""),1558.13)</f>
        <v>1558.13</v>
      </c>
      <c r="M30" s="2">
        <f>IFERROR(__xludf.DUMMYFUNCTION("""COMPUTED_VALUE"""),45334.66666666667)</f>
        <v>45334.66667</v>
      </c>
      <c r="N30" s="1">
        <f>IFERROR(__xludf.DUMMYFUNCTION("""COMPUTED_VALUE"""),1.8821326E7)</f>
        <v>18821326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IFERROR(__xludf.DUMMYFUNCTION("""COMPUTED_VALUE"""),1567.15)</f>
        <v>1567.15</v>
      </c>
      <c r="D31" s="2">
        <f>IFERROR(__xludf.DUMMYFUNCTION("""COMPUTED_VALUE"""),45335.66666666667)</f>
        <v>45335.66667</v>
      </c>
      <c r="E31" s="1">
        <f>IFERROR(__xludf.DUMMYFUNCTION("""COMPUTED_VALUE"""),1567.54)</f>
        <v>1567.54</v>
      </c>
      <c r="G31" s="2">
        <f>IFERROR(__xludf.DUMMYFUNCTION("""COMPUTED_VALUE"""),45335.66666666667)</f>
        <v>45335.66667</v>
      </c>
      <c r="H31" s="1">
        <f>IFERROR(__xludf.DUMMYFUNCTION("""COMPUTED_VALUE"""),1541.67)</f>
        <v>1541.67</v>
      </c>
      <c r="J31" s="2">
        <f>IFERROR(__xludf.DUMMYFUNCTION("""COMPUTED_VALUE"""),45335.66666666667)</f>
        <v>45335.66667</v>
      </c>
      <c r="K31" s="1">
        <f>IFERROR(__xludf.DUMMYFUNCTION("""COMPUTED_VALUE"""),1553.43)</f>
        <v>1553.43</v>
      </c>
      <c r="M31" s="2">
        <f>IFERROR(__xludf.DUMMYFUNCTION("""COMPUTED_VALUE"""),45335.66666666667)</f>
        <v>45335.66667</v>
      </c>
      <c r="N31" s="1">
        <f>IFERROR(__xludf.DUMMYFUNCTION("""COMPUTED_VALUE"""),2.4211401E7)</f>
        <v>24211401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IFERROR(__xludf.DUMMYFUNCTION("""COMPUTED_VALUE"""),1560.05)</f>
        <v>1560.05</v>
      </c>
      <c r="D32" s="2">
        <f>IFERROR(__xludf.DUMMYFUNCTION("""COMPUTED_VALUE"""),45336.66666666667)</f>
        <v>45336.66667</v>
      </c>
      <c r="E32" s="1">
        <f>IFERROR(__xludf.DUMMYFUNCTION("""COMPUTED_VALUE"""),1578.19)</f>
        <v>1578.19</v>
      </c>
      <c r="G32" s="2">
        <f>IFERROR(__xludf.DUMMYFUNCTION("""COMPUTED_VALUE"""),45336.66666666667)</f>
        <v>45336.66667</v>
      </c>
      <c r="H32" s="1">
        <f>IFERROR(__xludf.DUMMYFUNCTION("""COMPUTED_VALUE"""),1557.12)</f>
        <v>1557.12</v>
      </c>
      <c r="J32" s="2">
        <f>IFERROR(__xludf.DUMMYFUNCTION("""COMPUTED_VALUE"""),45336.66666666667)</f>
        <v>45336.66667</v>
      </c>
      <c r="K32" s="1">
        <f>IFERROR(__xludf.DUMMYFUNCTION("""COMPUTED_VALUE"""),1576.96)</f>
        <v>1576.96</v>
      </c>
      <c r="M32" s="2">
        <f>IFERROR(__xludf.DUMMYFUNCTION("""COMPUTED_VALUE"""),45336.66666666667)</f>
        <v>45336.66667</v>
      </c>
      <c r="N32" s="1">
        <f>IFERROR(__xludf.DUMMYFUNCTION("""COMPUTED_VALUE"""),2.0976909E7)</f>
        <v>20976909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IFERROR(__xludf.DUMMYFUNCTION("""COMPUTED_VALUE"""),1579.6)</f>
        <v>1579.6</v>
      </c>
      <c r="D33" s="2">
        <f>IFERROR(__xludf.DUMMYFUNCTION("""COMPUTED_VALUE"""),45337.66666666667)</f>
        <v>45337.66667</v>
      </c>
      <c r="E33" s="1">
        <f>IFERROR(__xludf.DUMMYFUNCTION("""COMPUTED_VALUE"""),1598.67)</f>
        <v>1598.67</v>
      </c>
      <c r="G33" s="2">
        <f>IFERROR(__xludf.DUMMYFUNCTION("""COMPUTED_VALUE"""),45337.66666666667)</f>
        <v>45337.66667</v>
      </c>
      <c r="H33" s="1">
        <f>IFERROR(__xludf.DUMMYFUNCTION("""COMPUTED_VALUE"""),1577.36)</f>
        <v>1577.36</v>
      </c>
      <c r="J33" s="2">
        <f>IFERROR(__xludf.DUMMYFUNCTION("""COMPUTED_VALUE"""),45337.66666666667)</f>
        <v>45337.66667</v>
      </c>
      <c r="K33" s="1">
        <f>IFERROR(__xludf.DUMMYFUNCTION("""COMPUTED_VALUE"""),1595.23)</f>
        <v>1595.23</v>
      </c>
      <c r="M33" s="2">
        <f>IFERROR(__xludf.DUMMYFUNCTION("""COMPUTED_VALUE"""),45337.66666666667)</f>
        <v>45337.66667</v>
      </c>
      <c r="N33" s="1">
        <f>IFERROR(__xludf.DUMMYFUNCTION("""COMPUTED_VALUE"""),2.0224795E7)</f>
        <v>20224795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IFERROR(__xludf.DUMMYFUNCTION("""COMPUTED_VALUE"""),1595.94)</f>
        <v>1595.94</v>
      </c>
      <c r="D34" s="2">
        <f>IFERROR(__xludf.DUMMYFUNCTION("""COMPUTED_VALUE"""),45338.66666666667)</f>
        <v>45338.66667</v>
      </c>
      <c r="E34" s="1">
        <f>IFERROR(__xludf.DUMMYFUNCTION("""COMPUTED_VALUE"""),1610.48)</f>
        <v>1610.48</v>
      </c>
      <c r="G34" s="2">
        <f>IFERROR(__xludf.DUMMYFUNCTION("""COMPUTED_VALUE"""),45338.66666666667)</f>
        <v>45338.66667</v>
      </c>
      <c r="H34" s="1">
        <f>IFERROR(__xludf.DUMMYFUNCTION("""COMPUTED_VALUE"""),1593.61)</f>
        <v>1593.61</v>
      </c>
      <c r="J34" s="2">
        <f>IFERROR(__xludf.DUMMYFUNCTION("""COMPUTED_VALUE"""),45338.66666666667)</f>
        <v>45338.66667</v>
      </c>
      <c r="K34" s="1">
        <f>IFERROR(__xludf.DUMMYFUNCTION("""COMPUTED_VALUE"""),1594.62)</f>
        <v>1594.62</v>
      </c>
      <c r="M34" s="2">
        <f>IFERROR(__xludf.DUMMYFUNCTION("""COMPUTED_VALUE"""),45338.66666666667)</f>
        <v>45338.66667</v>
      </c>
      <c r="N34" s="1">
        <f>IFERROR(__xludf.DUMMYFUNCTION("""COMPUTED_VALUE"""),2.3319243E7)</f>
        <v>23319243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IFERROR(__xludf.DUMMYFUNCTION("""COMPUTED_VALUE"""),1590.94)</f>
        <v>1590.94</v>
      </c>
      <c r="D35" s="2">
        <f>IFERROR(__xludf.DUMMYFUNCTION("""COMPUTED_VALUE"""),45342.66666666667)</f>
        <v>45342.66667</v>
      </c>
      <c r="E35" s="1">
        <f>IFERROR(__xludf.DUMMYFUNCTION("""COMPUTED_VALUE"""),1603.43)</f>
        <v>1603.43</v>
      </c>
      <c r="G35" s="2">
        <f>IFERROR(__xludf.DUMMYFUNCTION("""COMPUTED_VALUE"""),45342.66666666667)</f>
        <v>45342.66667</v>
      </c>
      <c r="H35" s="1">
        <f>IFERROR(__xludf.DUMMYFUNCTION("""COMPUTED_VALUE"""),1589.26)</f>
        <v>1589.26</v>
      </c>
      <c r="J35" s="2">
        <f>IFERROR(__xludf.DUMMYFUNCTION("""COMPUTED_VALUE"""),45342.66666666667)</f>
        <v>45342.66667</v>
      </c>
      <c r="K35" s="1">
        <f>IFERROR(__xludf.DUMMYFUNCTION("""COMPUTED_VALUE"""),1590.69)</f>
        <v>1590.69</v>
      </c>
      <c r="M35" s="2">
        <f>IFERROR(__xludf.DUMMYFUNCTION("""COMPUTED_VALUE"""),45342.66666666667)</f>
        <v>45342.66667</v>
      </c>
      <c r="N35" s="1">
        <f>IFERROR(__xludf.DUMMYFUNCTION("""COMPUTED_VALUE"""),2.0842595E7)</f>
        <v>20842595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IFERROR(__xludf.DUMMYFUNCTION("""COMPUTED_VALUE"""),1597.75)</f>
        <v>1597.75</v>
      </c>
      <c r="D36" s="2">
        <f>IFERROR(__xludf.DUMMYFUNCTION("""COMPUTED_VALUE"""),45343.66666666667)</f>
        <v>45343.66667</v>
      </c>
      <c r="E36" s="1">
        <f>IFERROR(__xludf.DUMMYFUNCTION("""COMPUTED_VALUE"""),1601.34)</f>
        <v>1601.34</v>
      </c>
      <c r="G36" s="2">
        <f>IFERROR(__xludf.DUMMYFUNCTION("""COMPUTED_VALUE"""),45343.66666666667)</f>
        <v>45343.66667</v>
      </c>
      <c r="H36" s="1">
        <f>IFERROR(__xludf.DUMMYFUNCTION("""COMPUTED_VALUE"""),1583.95)</f>
        <v>1583.95</v>
      </c>
      <c r="J36" s="2">
        <f>IFERROR(__xludf.DUMMYFUNCTION("""COMPUTED_VALUE"""),45343.66666666667)</f>
        <v>45343.66667</v>
      </c>
      <c r="K36" s="1">
        <f>IFERROR(__xludf.DUMMYFUNCTION("""COMPUTED_VALUE"""),1594.19)</f>
        <v>1594.19</v>
      </c>
      <c r="M36" s="2">
        <f>IFERROR(__xludf.DUMMYFUNCTION("""COMPUTED_VALUE"""),45343.66666666667)</f>
        <v>45343.66667</v>
      </c>
      <c r="N36" s="1">
        <f>IFERROR(__xludf.DUMMYFUNCTION("""COMPUTED_VALUE"""),1.9342225E7)</f>
        <v>19342225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IFERROR(__xludf.DUMMYFUNCTION("""COMPUTED_VALUE"""),1599.03)</f>
        <v>1599.03</v>
      </c>
      <c r="D37" s="2">
        <f>IFERROR(__xludf.DUMMYFUNCTION("""COMPUTED_VALUE"""),45344.66666666667)</f>
        <v>45344.66667</v>
      </c>
      <c r="E37" s="1">
        <f>IFERROR(__xludf.DUMMYFUNCTION("""COMPUTED_VALUE"""),1610.93)</f>
        <v>1610.93</v>
      </c>
      <c r="G37" s="2">
        <f>IFERROR(__xludf.DUMMYFUNCTION("""COMPUTED_VALUE"""),45344.66666666667)</f>
        <v>45344.66667</v>
      </c>
      <c r="H37" s="1">
        <f>IFERROR(__xludf.DUMMYFUNCTION("""COMPUTED_VALUE"""),1586.15)</f>
        <v>1586.15</v>
      </c>
      <c r="J37" s="2">
        <f>IFERROR(__xludf.DUMMYFUNCTION("""COMPUTED_VALUE"""),45344.66666666667)</f>
        <v>45344.66667</v>
      </c>
      <c r="K37" s="1">
        <f>IFERROR(__xludf.DUMMYFUNCTION("""COMPUTED_VALUE"""),1608.16)</f>
        <v>1608.16</v>
      </c>
      <c r="M37" s="2">
        <f>IFERROR(__xludf.DUMMYFUNCTION("""COMPUTED_VALUE"""),45344.66666666667)</f>
        <v>45344.66667</v>
      </c>
      <c r="N37" s="1">
        <f>IFERROR(__xludf.DUMMYFUNCTION("""COMPUTED_VALUE"""),2.0970017E7)</f>
        <v>20970017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IFERROR(__xludf.DUMMYFUNCTION("""COMPUTED_VALUE"""),1611.01)</f>
        <v>1611.01</v>
      </c>
      <c r="D38" s="2">
        <f>IFERROR(__xludf.DUMMYFUNCTION("""COMPUTED_VALUE"""),45345.66666666667)</f>
        <v>45345.66667</v>
      </c>
      <c r="E38" s="1">
        <f>IFERROR(__xludf.DUMMYFUNCTION("""COMPUTED_VALUE"""),1615.9)</f>
        <v>1615.9</v>
      </c>
      <c r="G38" s="2">
        <f>IFERROR(__xludf.DUMMYFUNCTION("""COMPUTED_VALUE"""),45345.66666666667)</f>
        <v>45345.66667</v>
      </c>
      <c r="H38" s="1">
        <f>IFERROR(__xludf.DUMMYFUNCTION("""COMPUTED_VALUE"""),1603.84)</f>
        <v>1603.84</v>
      </c>
      <c r="J38" s="2">
        <f>IFERROR(__xludf.DUMMYFUNCTION("""COMPUTED_VALUE"""),45345.66666666667)</f>
        <v>45345.66667</v>
      </c>
      <c r="K38" s="1">
        <f>IFERROR(__xludf.DUMMYFUNCTION("""COMPUTED_VALUE"""),1609.99)</f>
        <v>1609.99</v>
      </c>
      <c r="M38" s="2">
        <f>IFERROR(__xludf.DUMMYFUNCTION("""COMPUTED_VALUE"""),45345.66666666667)</f>
        <v>45345.66667</v>
      </c>
      <c r="N38" s="1">
        <f>IFERROR(__xludf.DUMMYFUNCTION("""COMPUTED_VALUE"""),1.8394938E7)</f>
        <v>18394938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IFERROR(__xludf.DUMMYFUNCTION("""COMPUTED_VALUE"""),1611.78)</f>
        <v>1611.78</v>
      </c>
      <c r="D39" s="2">
        <f>IFERROR(__xludf.DUMMYFUNCTION("""COMPUTED_VALUE"""),45348.66666666667)</f>
        <v>45348.66667</v>
      </c>
      <c r="E39" s="1">
        <f>IFERROR(__xludf.DUMMYFUNCTION("""COMPUTED_VALUE"""),1619.66)</f>
        <v>1619.66</v>
      </c>
      <c r="G39" s="2">
        <f>IFERROR(__xludf.DUMMYFUNCTION("""COMPUTED_VALUE"""),45348.66666666667)</f>
        <v>45348.66667</v>
      </c>
      <c r="H39" s="1">
        <f>IFERROR(__xludf.DUMMYFUNCTION("""COMPUTED_VALUE"""),1605.46)</f>
        <v>1605.46</v>
      </c>
      <c r="J39" s="2">
        <f>IFERROR(__xludf.DUMMYFUNCTION("""COMPUTED_VALUE"""),45348.66666666667)</f>
        <v>45348.66667</v>
      </c>
      <c r="K39" s="1">
        <f>IFERROR(__xludf.DUMMYFUNCTION("""COMPUTED_VALUE"""),1610.61)</f>
        <v>1610.61</v>
      </c>
      <c r="M39" s="2">
        <f>IFERROR(__xludf.DUMMYFUNCTION("""COMPUTED_VALUE"""),45348.66666666667)</f>
        <v>45348.66667</v>
      </c>
      <c r="N39" s="1">
        <f>IFERROR(__xludf.DUMMYFUNCTION("""COMPUTED_VALUE"""),1.7252975E7)</f>
        <v>17252975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IFERROR(__xludf.DUMMYFUNCTION("""COMPUTED_VALUE"""),1608.52)</f>
        <v>1608.52</v>
      </c>
      <c r="D40" s="2">
        <f>IFERROR(__xludf.DUMMYFUNCTION("""COMPUTED_VALUE"""),45349.66666666667)</f>
        <v>45349.66667</v>
      </c>
      <c r="E40" s="1">
        <f>IFERROR(__xludf.DUMMYFUNCTION("""COMPUTED_VALUE"""),1615.27)</f>
        <v>1615.27</v>
      </c>
      <c r="G40" s="2">
        <f>IFERROR(__xludf.DUMMYFUNCTION("""COMPUTED_VALUE"""),45349.66666666667)</f>
        <v>45349.66667</v>
      </c>
      <c r="H40" s="1">
        <f>IFERROR(__xludf.DUMMYFUNCTION("""COMPUTED_VALUE"""),1597.35)</f>
        <v>1597.35</v>
      </c>
      <c r="J40" s="2">
        <f>IFERROR(__xludf.DUMMYFUNCTION("""COMPUTED_VALUE"""),45349.66666666667)</f>
        <v>45349.66667</v>
      </c>
      <c r="K40" s="1">
        <f>IFERROR(__xludf.DUMMYFUNCTION("""COMPUTED_VALUE"""),1614.46)</f>
        <v>1614.46</v>
      </c>
      <c r="M40" s="2">
        <f>IFERROR(__xludf.DUMMYFUNCTION("""COMPUTED_VALUE"""),45349.66666666667)</f>
        <v>45349.66667</v>
      </c>
      <c r="N40" s="1">
        <f>IFERROR(__xludf.DUMMYFUNCTION("""COMPUTED_VALUE"""),1.6450552E7)</f>
        <v>16450552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IFERROR(__xludf.DUMMYFUNCTION("""COMPUTED_VALUE"""),1615.08)</f>
        <v>1615.08</v>
      </c>
      <c r="D41" s="2">
        <f>IFERROR(__xludf.DUMMYFUNCTION("""COMPUTED_VALUE"""),45350.66666666667)</f>
        <v>45350.66667</v>
      </c>
      <c r="E41" s="1">
        <f>IFERROR(__xludf.DUMMYFUNCTION("""COMPUTED_VALUE"""),1618.72)</f>
        <v>1618.72</v>
      </c>
      <c r="G41" s="2">
        <f>IFERROR(__xludf.DUMMYFUNCTION("""COMPUTED_VALUE"""),45350.66666666667)</f>
        <v>45350.66667</v>
      </c>
      <c r="H41" s="1">
        <f>IFERROR(__xludf.DUMMYFUNCTION("""COMPUTED_VALUE"""),1612.89)</f>
        <v>1612.89</v>
      </c>
      <c r="J41" s="2">
        <f>IFERROR(__xludf.DUMMYFUNCTION("""COMPUTED_VALUE"""),45350.66666666667)</f>
        <v>45350.66667</v>
      </c>
      <c r="K41" s="1">
        <f>IFERROR(__xludf.DUMMYFUNCTION("""COMPUTED_VALUE"""),1616.02)</f>
        <v>1616.02</v>
      </c>
      <c r="M41" s="2">
        <f>IFERROR(__xludf.DUMMYFUNCTION("""COMPUTED_VALUE"""),45350.66666666667)</f>
        <v>45350.66667</v>
      </c>
      <c r="N41" s="1">
        <f>IFERROR(__xludf.DUMMYFUNCTION("""COMPUTED_VALUE"""),1.5700997E7)</f>
        <v>15700997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IFERROR(__xludf.DUMMYFUNCTION("""COMPUTED_VALUE"""),1618.0)</f>
        <v>1618</v>
      </c>
      <c r="D42" s="2">
        <f>IFERROR(__xludf.DUMMYFUNCTION("""COMPUTED_VALUE"""),45351.66666666667)</f>
        <v>45351.66667</v>
      </c>
      <c r="E42" s="1">
        <f>IFERROR(__xludf.DUMMYFUNCTION("""COMPUTED_VALUE"""),1618.17)</f>
        <v>1618.17</v>
      </c>
      <c r="G42" s="2">
        <f>IFERROR(__xludf.DUMMYFUNCTION("""COMPUTED_VALUE"""),45351.66666666667)</f>
        <v>45351.66667</v>
      </c>
      <c r="H42" s="1">
        <f>IFERROR(__xludf.DUMMYFUNCTION("""COMPUTED_VALUE"""),1598.21)</f>
        <v>1598.21</v>
      </c>
      <c r="J42" s="2">
        <f>IFERROR(__xludf.DUMMYFUNCTION("""COMPUTED_VALUE"""),45351.66666666667)</f>
        <v>45351.66667</v>
      </c>
      <c r="K42" s="1">
        <f>IFERROR(__xludf.DUMMYFUNCTION("""COMPUTED_VALUE"""),1608.35)</f>
        <v>1608.35</v>
      </c>
      <c r="M42" s="2">
        <f>IFERROR(__xludf.DUMMYFUNCTION("""COMPUTED_VALUE"""),45351.66666666667)</f>
        <v>45351.66667</v>
      </c>
      <c r="N42" s="1">
        <f>IFERROR(__xludf.DUMMYFUNCTION("""COMPUTED_VALUE"""),2.9091277E7)</f>
        <v>29091277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IFERROR(__xludf.DUMMYFUNCTION("""COMPUTED_VALUE"""),1605.32)</f>
        <v>1605.32</v>
      </c>
      <c r="D43" s="2">
        <f>IFERROR(__xludf.DUMMYFUNCTION("""COMPUTED_VALUE"""),45352.66666666667)</f>
        <v>45352.66667</v>
      </c>
      <c r="E43" s="1">
        <f>IFERROR(__xludf.DUMMYFUNCTION("""COMPUTED_VALUE"""),1608.34)</f>
        <v>1608.34</v>
      </c>
      <c r="G43" s="2">
        <f>IFERROR(__xludf.DUMMYFUNCTION("""COMPUTED_VALUE"""),45352.66666666667)</f>
        <v>45352.66667</v>
      </c>
      <c r="H43" s="1">
        <f>IFERROR(__xludf.DUMMYFUNCTION("""COMPUTED_VALUE"""),1591.52)</f>
        <v>1591.52</v>
      </c>
      <c r="J43" s="2">
        <f>IFERROR(__xludf.DUMMYFUNCTION("""COMPUTED_VALUE"""),45352.66666666667)</f>
        <v>45352.66667</v>
      </c>
      <c r="K43" s="1">
        <f>IFERROR(__xludf.DUMMYFUNCTION("""COMPUTED_VALUE"""),1594.92)</f>
        <v>1594.92</v>
      </c>
      <c r="M43" s="2">
        <f>IFERROR(__xludf.DUMMYFUNCTION("""COMPUTED_VALUE"""),45352.66666666667)</f>
        <v>45352.66667</v>
      </c>
      <c r="N43" s="1">
        <f>IFERROR(__xludf.DUMMYFUNCTION("""COMPUTED_VALUE"""),1.8795291E7)</f>
        <v>18795291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IFERROR(__xludf.DUMMYFUNCTION("""COMPUTED_VALUE"""),1591.55)</f>
        <v>1591.55</v>
      </c>
      <c r="D44" s="2">
        <f>IFERROR(__xludf.DUMMYFUNCTION("""COMPUTED_VALUE"""),45355.66666666667)</f>
        <v>45355.66667</v>
      </c>
      <c r="E44" s="1">
        <f>IFERROR(__xludf.DUMMYFUNCTION("""COMPUTED_VALUE"""),1601.1)</f>
        <v>1601.1</v>
      </c>
      <c r="G44" s="2">
        <f>IFERROR(__xludf.DUMMYFUNCTION("""COMPUTED_VALUE"""),45355.66666666667)</f>
        <v>45355.66667</v>
      </c>
      <c r="H44" s="1">
        <f>IFERROR(__xludf.DUMMYFUNCTION("""COMPUTED_VALUE"""),1591.55)</f>
        <v>1591.55</v>
      </c>
      <c r="J44" s="2">
        <f>IFERROR(__xludf.DUMMYFUNCTION("""COMPUTED_VALUE"""),45355.66666666667)</f>
        <v>45355.66667</v>
      </c>
      <c r="K44" s="1">
        <f>IFERROR(__xludf.DUMMYFUNCTION("""COMPUTED_VALUE"""),1597.43)</f>
        <v>1597.43</v>
      </c>
      <c r="M44" s="2">
        <f>IFERROR(__xludf.DUMMYFUNCTION("""COMPUTED_VALUE"""),45355.66666666667)</f>
        <v>45355.66667</v>
      </c>
      <c r="N44" s="1">
        <f>IFERROR(__xludf.DUMMYFUNCTION("""COMPUTED_VALUE"""),1.9171085E7)</f>
        <v>19171085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IFERROR(__xludf.DUMMYFUNCTION("""COMPUTED_VALUE"""),1597.65)</f>
        <v>1597.65</v>
      </c>
      <c r="D45" s="2">
        <f>IFERROR(__xludf.DUMMYFUNCTION("""COMPUTED_VALUE"""),45356.66666666667)</f>
        <v>45356.66667</v>
      </c>
      <c r="E45" s="1">
        <f>IFERROR(__xludf.DUMMYFUNCTION("""COMPUTED_VALUE"""),1607.75)</f>
        <v>1607.75</v>
      </c>
      <c r="G45" s="2">
        <f>IFERROR(__xludf.DUMMYFUNCTION("""COMPUTED_VALUE"""),45356.66666666667)</f>
        <v>45356.66667</v>
      </c>
      <c r="H45" s="1">
        <f>IFERROR(__xludf.DUMMYFUNCTION("""COMPUTED_VALUE"""),1596.04)</f>
        <v>1596.04</v>
      </c>
      <c r="J45" s="2">
        <f>IFERROR(__xludf.DUMMYFUNCTION("""COMPUTED_VALUE"""),45356.66666666667)</f>
        <v>45356.66667</v>
      </c>
      <c r="K45" s="1">
        <f>IFERROR(__xludf.DUMMYFUNCTION("""COMPUTED_VALUE"""),1600.95)</f>
        <v>1600.95</v>
      </c>
      <c r="M45" s="2">
        <f>IFERROR(__xludf.DUMMYFUNCTION("""COMPUTED_VALUE"""),45356.66666666667)</f>
        <v>45356.66667</v>
      </c>
      <c r="N45" s="1">
        <f>IFERROR(__xludf.DUMMYFUNCTION("""COMPUTED_VALUE"""),1.7372953E7)</f>
        <v>17372953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IFERROR(__xludf.DUMMYFUNCTION("""COMPUTED_VALUE"""),1612.29)</f>
        <v>1612.29</v>
      </c>
      <c r="D46" s="2">
        <f>IFERROR(__xludf.DUMMYFUNCTION("""COMPUTED_VALUE"""),45357.66666666667)</f>
        <v>45357.66667</v>
      </c>
      <c r="E46" s="1">
        <f>IFERROR(__xludf.DUMMYFUNCTION("""COMPUTED_VALUE"""),1628.53)</f>
        <v>1628.53</v>
      </c>
      <c r="G46" s="2">
        <f>IFERROR(__xludf.DUMMYFUNCTION("""COMPUTED_VALUE"""),45357.66666666667)</f>
        <v>45357.66667</v>
      </c>
      <c r="H46" s="1">
        <f>IFERROR(__xludf.DUMMYFUNCTION("""COMPUTED_VALUE"""),1601.48)</f>
        <v>1601.48</v>
      </c>
      <c r="J46" s="2">
        <f>IFERROR(__xludf.DUMMYFUNCTION("""COMPUTED_VALUE"""),45357.66666666667)</f>
        <v>45357.66667</v>
      </c>
      <c r="K46" s="1">
        <f>IFERROR(__xludf.DUMMYFUNCTION("""COMPUTED_VALUE"""),1626.88)</f>
        <v>1626.88</v>
      </c>
      <c r="M46" s="2">
        <f>IFERROR(__xludf.DUMMYFUNCTION("""COMPUTED_VALUE"""),45357.66666666667)</f>
        <v>45357.66667</v>
      </c>
      <c r="N46" s="1">
        <f>IFERROR(__xludf.DUMMYFUNCTION("""COMPUTED_VALUE"""),2.0919238E7)</f>
        <v>20919238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IFERROR(__xludf.DUMMYFUNCTION("""COMPUTED_VALUE"""),1627.51)</f>
        <v>1627.51</v>
      </c>
      <c r="D47" s="2">
        <f>IFERROR(__xludf.DUMMYFUNCTION("""COMPUTED_VALUE"""),45358.66666666667)</f>
        <v>45358.66667</v>
      </c>
      <c r="E47" s="1">
        <f>IFERROR(__xludf.DUMMYFUNCTION("""COMPUTED_VALUE"""),1632.39)</f>
        <v>1632.39</v>
      </c>
      <c r="G47" s="2">
        <f>IFERROR(__xludf.DUMMYFUNCTION("""COMPUTED_VALUE"""),45358.66666666667)</f>
        <v>45358.66667</v>
      </c>
      <c r="H47" s="1">
        <f>IFERROR(__xludf.DUMMYFUNCTION("""COMPUTED_VALUE"""),1613.47)</f>
        <v>1613.47</v>
      </c>
      <c r="J47" s="2">
        <f>IFERROR(__xludf.DUMMYFUNCTION("""COMPUTED_VALUE"""),45358.66666666667)</f>
        <v>45358.66667</v>
      </c>
      <c r="K47" s="1">
        <f>IFERROR(__xludf.DUMMYFUNCTION("""COMPUTED_VALUE"""),1618.94)</f>
        <v>1618.94</v>
      </c>
      <c r="M47" s="2">
        <f>IFERROR(__xludf.DUMMYFUNCTION("""COMPUTED_VALUE"""),45358.66666666667)</f>
        <v>45358.66667</v>
      </c>
      <c r="N47" s="1">
        <f>IFERROR(__xludf.DUMMYFUNCTION("""COMPUTED_VALUE"""),2.1395059E7)</f>
        <v>21395059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IFERROR(__xludf.DUMMYFUNCTION("""COMPUTED_VALUE"""),1614.28)</f>
        <v>1614.28</v>
      </c>
      <c r="D48" s="2">
        <f>IFERROR(__xludf.DUMMYFUNCTION("""COMPUTED_VALUE"""),45359.66666666667)</f>
        <v>45359.66667</v>
      </c>
      <c r="E48" s="1">
        <f>IFERROR(__xludf.DUMMYFUNCTION("""COMPUTED_VALUE"""),1625.05)</f>
        <v>1625.05</v>
      </c>
      <c r="G48" s="2">
        <f>IFERROR(__xludf.DUMMYFUNCTION("""COMPUTED_VALUE"""),45359.66666666667)</f>
        <v>45359.66667</v>
      </c>
      <c r="H48" s="1">
        <f>IFERROR(__xludf.DUMMYFUNCTION("""COMPUTED_VALUE"""),1610.18)</f>
        <v>1610.18</v>
      </c>
      <c r="J48" s="2">
        <f>IFERROR(__xludf.DUMMYFUNCTION("""COMPUTED_VALUE"""),45359.66666666667)</f>
        <v>45359.66667</v>
      </c>
      <c r="K48" s="1">
        <f>IFERROR(__xludf.DUMMYFUNCTION("""COMPUTED_VALUE"""),1619.68)</f>
        <v>1619.68</v>
      </c>
      <c r="M48" s="2">
        <f>IFERROR(__xludf.DUMMYFUNCTION("""COMPUTED_VALUE"""),45359.66666666667)</f>
        <v>45359.66667</v>
      </c>
      <c r="N48" s="1">
        <f>IFERROR(__xludf.DUMMYFUNCTION("""COMPUTED_VALUE"""),1.8058862E7)</f>
        <v>18058862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IFERROR(__xludf.DUMMYFUNCTION("""COMPUTED_VALUE"""),1616.78)</f>
        <v>1616.78</v>
      </c>
      <c r="D49" s="2">
        <f>IFERROR(__xludf.DUMMYFUNCTION("""COMPUTED_VALUE"""),45362.66666666667)</f>
        <v>45362.66667</v>
      </c>
      <c r="E49" s="1">
        <f>IFERROR(__xludf.DUMMYFUNCTION("""COMPUTED_VALUE"""),1634.39)</f>
        <v>1634.39</v>
      </c>
      <c r="G49" s="2">
        <f>IFERROR(__xludf.DUMMYFUNCTION("""COMPUTED_VALUE"""),45362.66666666667)</f>
        <v>45362.66667</v>
      </c>
      <c r="H49" s="1">
        <f>IFERROR(__xludf.DUMMYFUNCTION("""COMPUTED_VALUE"""),1614.79)</f>
        <v>1614.79</v>
      </c>
      <c r="J49" s="2">
        <f>IFERROR(__xludf.DUMMYFUNCTION("""COMPUTED_VALUE"""),45362.66666666667)</f>
        <v>45362.66667</v>
      </c>
      <c r="K49" s="1">
        <f>IFERROR(__xludf.DUMMYFUNCTION("""COMPUTED_VALUE"""),1631.97)</f>
        <v>1631.97</v>
      </c>
      <c r="M49" s="2">
        <f>IFERROR(__xludf.DUMMYFUNCTION("""COMPUTED_VALUE"""),45362.66666666667)</f>
        <v>45362.66667</v>
      </c>
      <c r="N49" s="1">
        <f>IFERROR(__xludf.DUMMYFUNCTION("""COMPUTED_VALUE"""),1.9392904E7)</f>
        <v>19392904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IFERROR(__xludf.DUMMYFUNCTION("""COMPUTED_VALUE"""),1631.46)</f>
        <v>1631.46</v>
      </c>
      <c r="D50" s="2">
        <f>IFERROR(__xludf.DUMMYFUNCTION("""COMPUTED_VALUE"""),45363.66666666667)</f>
        <v>45363.66667</v>
      </c>
      <c r="E50" s="1">
        <f>IFERROR(__xludf.DUMMYFUNCTION("""COMPUTED_VALUE"""),1643.9)</f>
        <v>1643.9</v>
      </c>
      <c r="G50" s="2">
        <f>IFERROR(__xludf.DUMMYFUNCTION("""COMPUTED_VALUE"""),45363.66666666667)</f>
        <v>45363.66667</v>
      </c>
      <c r="H50" s="1">
        <f>IFERROR(__xludf.DUMMYFUNCTION("""COMPUTED_VALUE"""),1626.34)</f>
        <v>1626.34</v>
      </c>
      <c r="J50" s="2">
        <f>IFERROR(__xludf.DUMMYFUNCTION("""COMPUTED_VALUE"""),45363.66666666667)</f>
        <v>45363.66667</v>
      </c>
      <c r="K50" s="1">
        <f>IFERROR(__xludf.DUMMYFUNCTION("""COMPUTED_VALUE"""),1643.28)</f>
        <v>1643.28</v>
      </c>
      <c r="M50" s="2">
        <f>IFERROR(__xludf.DUMMYFUNCTION("""COMPUTED_VALUE"""),45363.66666666667)</f>
        <v>45363.66667</v>
      </c>
      <c r="N50" s="1">
        <f>IFERROR(__xludf.DUMMYFUNCTION("""COMPUTED_VALUE"""),1.8252783E7)</f>
        <v>18252783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IFERROR(__xludf.DUMMYFUNCTION("""COMPUTED_VALUE"""),1647.34)</f>
        <v>1647.34</v>
      </c>
      <c r="D51" s="2">
        <f>IFERROR(__xludf.DUMMYFUNCTION("""COMPUTED_VALUE"""),45364.66666666667)</f>
        <v>45364.66667</v>
      </c>
      <c r="E51" s="1">
        <f>IFERROR(__xludf.DUMMYFUNCTION("""COMPUTED_VALUE"""),1652.7)</f>
        <v>1652.7</v>
      </c>
      <c r="G51" s="2">
        <f>IFERROR(__xludf.DUMMYFUNCTION("""COMPUTED_VALUE"""),45364.66666666667)</f>
        <v>45364.66667</v>
      </c>
      <c r="H51" s="1">
        <f>IFERROR(__xludf.DUMMYFUNCTION("""COMPUTED_VALUE"""),1642.38)</f>
        <v>1642.38</v>
      </c>
      <c r="J51" s="2">
        <f>IFERROR(__xludf.DUMMYFUNCTION("""COMPUTED_VALUE"""),45364.66666666667)</f>
        <v>45364.66667</v>
      </c>
      <c r="K51" s="1">
        <f>IFERROR(__xludf.DUMMYFUNCTION("""COMPUTED_VALUE"""),1652.26)</f>
        <v>1652.26</v>
      </c>
      <c r="M51" s="2">
        <f>IFERROR(__xludf.DUMMYFUNCTION("""COMPUTED_VALUE"""),45364.66666666667)</f>
        <v>45364.66667</v>
      </c>
      <c r="N51" s="1">
        <f>IFERROR(__xludf.DUMMYFUNCTION("""COMPUTED_VALUE"""),1.9277251E7)</f>
        <v>19277251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IFERROR(__xludf.DUMMYFUNCTION("""COMPUTED_VALUE"""),1648.79)</f>
        <v>1648.79</v>
      </c>
      <c r="D52" s="2">
        <f>IFERROR(__xludf.DUMMYFUNCTION("""COMPUTED_VALUE"""),45365.66666666667)</f>
        <v>45365.66667</v>
      </c>
      <c r="E52" s="1">
        <f>IFERROR(__xludf.DUMMYFUNCTION("""COMPUTED_VALUE"""),1655.67)</f>
        <v>1655.67</v>
      </c>
      <c r="G52" s="2">
        <f>IFERROR(__xludf.DUMMYFUNCTION("""COMPUTED_VALUE"""),45365.66666666667)</f>
        <v>45365.66667</v>
      </c>
      <c r="H52" s="1">
        <f>IFERROR(__xludf.DUMMYFUNCTION("""COMPUTED_VALUE"""),1638.97)</f>
        <v>1638.97</v>
      </c>
      <c r="J52" s="2">
        <f>IFERROR(__xludf.DUMMYFUNCTION("""COMPUTED_VALUE"""),45365.66666666667)</f>
        <v>45365.66667</v>
      </c>
      <c r="K52" s="1">
        <f>IFERROR(__xludf.DUMMYFUNCTION("""COMPUTED_VALUE"""),1648.24)</f>
        <v>1648.24</v>
      </c>
      <c r="M52" s="2">
        <f>IFERROR(__xludf.DUMMYFUNCTION("""COMPUTED_VALUE"""),45365.66666666667)</f>
        <v>45365.66667</v>
      </c>
      <c r="N52" s="1">
        <f>IFERROR(__xludf.DUMMYFUNCTION("""COMPUTED_VALUE"""),1.9813096E7)</f>
        <v>19813096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IFERROR(__xludf.DUMMYFUNCTION("""COMPUTED_VALUE"""),1635.74)</f>
        <v>1635.74</v>
      </c>
      <c r="D53" s="2">
        <f>IFERROR(__xludf.DUMMYFUNCTION("""COMPUTED_VALUE"""),45366.66666666667)</f>
        <v>45366.66667</v>
      </c>
      <c r="E53" s="1">
        <f>IFERROR(__xludf.DUMMYFUNCTION("""COMPUTED_VALUE"""),1659.95)</f>
        <v>1659.95</v>
      </c>
      <c r="G53" s="2">
        <f>IFERROR(__xludf.DUMMYFUNCTION("""COMPUTED_VALUE"""),45366.66666666667)</f>
        <v>45366.66667</v>
      </c>
      <c r="H53" s="1">
        <f>IFERROR(__xludf.DUMMYFUNCTION("""COMPUTED_VALUE"""),1635.74)</f>
        <v>1635.74</v>
      </c>
      <c r="J53" s="2">
        <f>IFERROR(__xludf.DUMMYFUNCTION("""COMPUTED_VALUE"""),45366.66666666667)</f>
        <v>45366.66667</v>
      </c>
      <c r="K53" s="1">
        <f>IFERROR(__xludf.DUMMYFUNCTION("""COMPUTED_VALUE"""),1658.05)</f>
        <v>1658.05</v>
      </c>
      <c r="M53" s="2">
        <f>IFERROR(__xludf.DUMMYFUNCTION("""COMPUTED_VALUE"""),45366.66666666667)</f>
        <v>45366.66667</v>
      </c>
      <c r="N53" s="1">
        <f>IFERROR(__xludf.DUMMYFUNCTION("""COMPUTED_VALUE"""),6.422794E7)</f>
        <v>64227940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IFERROR(__xludf.DUMMYFUNCTION("""COMPUTED_VALUE"""),1655.75)</f>
        <v>1655.75</v>
      </c>
      <c r="D54" s="2">
        <f>IFERROR(__xludf.DUMMYFUNCTION("""COMPUTED_VALUE"""),45369.66666666667)</f>
        <v>45369.66667</v>
      </c>
      <c r="E54" s="1">
        <f>IFERROR(__xludf.DUMMYFUNCTION("""COMPUTED_VALUE"""),1665.88)</f>
        <v>1665.88</v>
      </c>
      <c r="G54" s="2">
        <f>IFERROR(__xludf.DUMMYFUNCTION("""COMPUTED_VALUE"""),45369.66666666667)</f>
        <v>45369.66667</v>
      </c>
      <c r="H54" s="1">
        <f>IFERROR(__xludf.DUMMYFUNCTION("""COMPUTED_VALUE"""),1652.93)</f>
        <v>1652.93</v>
      </c>
      <c r="J54" s="2">
        <f>IFERROR(__xludf.DUMMYFUNCTION("""COMPUTED_VALUE"""),45369.66666666667)</f>
        <v>45369.66667</v>
      </c>
      <c r="K54" s="1">
        <f>IFERROR(__xludf.DUMMYFUNCTION("""COMPUTED_VALUE"""),1659.77)</f>
        <v>1659.77</v>
      </c>
      <c r="M54" s="2">
        <f>IFERROR(__xludf.DUMMYFUNCTION("""COMPUTED_VALUE"""),45369.66666666667)</f>
        <v>45369.66667</v>
      </c>
      <c r="N54" s="1">
        <f>IFERROR(__xludf.DUMMYFUNCTION("""COMPUTED_VALUE"""),2.0332134E7)</f>
        <v>20332134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IFERROR(__xludf.DUMMYFUNCTION("""COMPUTED_VALUE"""),1667.35)</f>
        <v>1667.35</v>
      </c>
      <c r="D55" s="2">
        <f>IFERROR(__xludf.DUMMYFUNCTION("""COMPUTED_VALUE"""),45370.66666666667)</f>
        <v>45370.66667</v>
      </c>
      <c r="E55" s="1">
        <f>IFERROR(__xludf.DUMMYFUNCTION("""COMPUTED_VALUE"""),1669.23)</f>
        <v>1669.23</v>
      </c>
      <c r="G55" s="2">
        <f>IFERROR(__xludf.DUMMYFUNCTION("""COMPUTED_VALUE"""),45370.66666666667)</f>
        <v>45370.66667</v>
      </c>
      <c r="H55" s="1">
        <f>IFERROR(__xludf.DUMMYFUNCTION("""COMPUTED_VALUE"""),1659.51)</f>
        <v>1659.51</v>
      </c>
      <c r="J55" s="2">
        <f>IFERROR(__xludf.DUMMYFUNCTION("""COMPUTED_VALUE"""),45370.66666666667)</f>
        <v>45370.66667</v>
      </c>
      <c r="K55" s="1">
        <f>IFERROR(__xludf.DUMMYFUNCTION("""COMPUTED_VALUE"""),1663.46)</f>
        <v>1663.46</v>
      </c>
      <c r="M55" s="2">
        <f>IFERROR(__xludf.DUMMYFUNCTION("""COMPUTED_VALUE"""),45370.66666666667)</f>
        <v>45370.66667</v>
      </c>
      <c r="N55" s="1">
        <f>IFERROR(__xludf.DUMMYFUNCTION("""COMPUTED_VALUE"""),2.0948234E7)</f>
        <v>20948234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IFERROR(__xludf.DUMMYFUNCTION("""COMPUTED_VALUE"""),1660.0)</f>
        <v>1660</v>
      </c>
      <c r="D56" s="2">
        <f>IFERROR(__xludf.DUMMYFUNCTION("""COMPUTED_VALUE"""),45371.66666666667)</f>
        <v>45371.66667</v>
      </c>
      <c r="E56" s="1">
        <f>IFERROR(__xludf.DUMMYFUNCTION("""COMPUTED_VALUE"""),1673.19)</f>
        <v>1673.19</v>
      </c>
      <c r="G56" s="2">
        <f>IFERROR(__xludf.DUMMYFUNCTION("""COMPUTED_VALUE"""),45371.66666666667)</f>
        <v>45371.66667</v>
      </c>
      <c r="H56" s="1">
        <f>IFERROR(__xludf.DUMMYFUNCTION("""COMPUTED_VALUE"""),1659.38)</f>
        <v>1659.38</v>
      </c>
      <c r="J56" s="2">
        <f>IFERROR(__xludf.DUMMYFUNCTION("""COMPUTED_VALUE"""),45371.66666666667)</f>
        <v>45371.66667</v>
      </c>
      <c r="K56" s="1">
        <f>IFERROR(__xludf.DUMMYFUNCTION("""COMPUTED_VALUE"""),1668.37)</f>
        <v>1668.37</v>
      </c>
      <c r="M56" s="2">
        <f>IFERROR(__xludf.DUMMYFUNCTION("""COMPUTED_VALUE"""),45371.66666666667)</f>
        <v>45371.66667</v>
      </c>
      <c r="N56" s="1">
        <f>IFERROR(__xludf.DUMMYFUNCTION("""COMPUTED_VALUE"""),1.7697294E7)</f>
        <v>17697294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IFERROR(__xludf.DUMMYFUNCTION("""COMPUTED_VALUE"""),1664.75)</f>
        <v>1664.75</v>
      </c>
      <c r="D57" s="2">
        <f>IFERROR(__xludf.DUMMYFUNCTION("""COMPUTED_VALUE"""),45372.66666666667)</f>
        <v>45372.66667</v>
      </c>
      <c r="E57" s="1">
        <f>IFERROR(__xludf.DUMMYFUNCTION("""COMPUTED_VALUE"""),1674.73)</f>
        <v>1674.73</v>
      </c>
      <c r="G57" s="2">
        <f>IFERROR(__xludf.DUMMYFUNCTION("""COMPUTED_VALUE"""),45372.66666666667)</f>
        <v>45372.66667</v>
      </c>
      <c r="H57" s="1">
        <f>IFERROR(__xludf.DUMMYFUNCTION("""COMPUTED_VALUE"""),1659.67)</f>
        <v>1659.67</v>
      </c>
      <c r="J57" s="2">
        <f>IFERROR(__xludf.DUMMYFUNCTION("""COMPUTED_VALUE"""),45372.66666666667)</f>
        <v>45372.66667</v>
      </c>
      <c r="K57" s="1">
        <f>IFERROR(__xludf.DUMMYFUNCTION("""COMPUTED_VALUE"""),1667.11)</f>
        <v>1667.11</v>
      </c>
      <c r="M57" s="2">
        <f>IFERROR(__xludf.DUMMYFUNCTION("""COMPUTED_VALUE"""),45372.66666666667)</f>
        <v>45372.66667</v>
      </c>
      <c r="N57" s="1">
        <f>IFERROR(__xludf.DUMMYFUNCTION("""COMPUTED_VALUE"""),2.2128679E7)</f>
        <v>22128679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IFERROR(__xludf.DUMMYFUNCTION("""COMPUTED_VALUE"""),1671.98)</f>
        <v>1671.98</v>
      </c>
      <c r="D58" s="2">
        <f>IFERROR(__xludf.DUMMYFUNCTION("""COMPUTED_VALUE"""),45373.66666666667)</f>
        <v>45373.66667</v>
      </c>
      <c r="E58" s="1">
        <f>IFERROR(__xludf.DUMMYFUNCTION("""COMPUTED_VALUE"""),1673.64)</f>
        <v>1673.64</v>
      </c>
      <c r="G58" s="2">
        <f>IFERROR(__xludf.DUMMYFUNCTION("""COMPUTED_VALUE"""),45373.66666666667)</f>
        <v>45373.66667</v>
      </c>
      <c r="H58" s="1">
        <f>IFERROR(__xludf.DUMMYFUNCTION("""COMPUTED_VALUE"""),1663.43)</f>
        <v>1663.43</v>
      </c>
      <c r="J58" s="2">
        <f>IFERROR(__xludf.DUMMYFUNCTION("""COMPUTED_VALUE"""),45373.66666666667)</f>
        <v>45373.66667</v>
      </c>
      <c r="K58" s="1">
        <f>IFERROR(__xludf.DUMMYFUNCTION("""COMPUTED_VALUE"""),1663.71)</f>
        <v>1663.71</v>
      </c>
      <c r="M58" s="2">
        <f>IFERROR(__xludf.DUMMYFUNCTION("""COMPUTED_VALUE"""),45373.66666666667)</f>
        <v>45373.66667</v>
      </c>
      <c r="N58" s="1">
        <f>IFERROR(__xludf.DUMMYFUNCTION("""COMPUTED_VALUE"""),1.6878003E7)</f>
        <v>16878003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IFERROR(__xludf.DUMMYFUNCTION("""COMPUTED_VALUE"""),1667.8)</f>
        <v>1667.8</v>
      </c>
      <c r="D59" s="2">
        <f>IFERROR(__xludf.DUMMYFUNCTION("""COMPUTED_VALUE"""),45376.66666666667)</f>
        <v>45376.66667</v>
      </c>
      <c r="E59" s="1">
        <f>IFERROR(__xludf.DUMMYFUNCTION("""COMPUTED_VALUE"""),1676.49)</f>
        <v>1676.49</v>
      </c>
      <c r="G59" s="2">
        <f>IFERROR(__xludf.DUMMYFUNCTION("""COMPUTED_VALUE"""),45376.66666666667)</f>
        <v>45376.66667</v>
      </c>
      <c r="H59" s="1">
        <f>IFERROR(__xludf.DUMMYFUNCTION("""COMPUTED_VALUE"""),1663.6)</f>
        <v>1663.6</v>
      </c>
      <c r="J59" s="2">
        <f>IFERROR(__xludf.DUMMYFUNCTION("""COMPUTED_VALUE"""),45376.66666666667)</f>
        <v>45376.66667</v>
      </c>
      <c r="K59" s="1">
        <f>IFERROR(__xludf.DUMMYFUNCTION("""COMPUTED_VALUE"""),1672.91)</f>
        <v>1672.91</v>
      </c>
      <c r="M59" s="2">
        <f>IFERROR(__xludf.DUMMYFUNCTION("""COMPUTED_VALUE"""),45376.66666666667)</f>
        <v>45376.66667</v>
      </c>
      <c r="N59" s="1">
        <f>IFERROR(__xludf.DUMMYFUNCTION("""COMPUTED_VALUE"""),2.0527303E7)</f>
        <v>20527303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IFERROR(__xludf.DUMMYFUNCTION("""COMPUTED_VALUE"""),1670.46)</f>
        <v>1670.46</v>
      </c>
      <c r="D60" s="2">
        <f>IFERROR(__xludf.DUMMYFUNCTION("""COMPUTED_VALUE"""),45377.66666666667)</f>
        <v>45377.66667</v>
      </c>
      <c r="E60" s="1">
        <f>IFERROR(__xludf.DUMMYFUNCTION("""COMPUTED_VALUE"""),1682.1)</f>
        <v>1682.1</v>
      </c>
      <c r="G60" s="2">
        <f>IFERROR(__xludf.DUMMYFUNCTION("""COMPUTED_VALUE"""),45377.66666666667)</f>
        <v>45377.66667</v>
      </c>
      <c r="H60" s="1">
        <f>IFERROR(__xludf.DUMMYFUNCTION("""COMPUTED_VALUE"""),1668.9)</f>
        <v>1668.9</v>
      </c>
      <c r="J60" s="2">
        <f>IFERROR(__xludf.DUMMYFUNCTION("""COMPUTED_VALUE"""),45377.66666666667)</f>
        <v>45377.66667</v>
      </c>
      <c r="K60" s="1">
        <f>IFERROR(__xludf.DUMMYFUNCTION("""COMPUTED_VALUE"""),1671.65)</f>
        <v>1671.65</v>
      </c>
      <c r="M60" s="2">
        <f>IFERROR(__xludf.DUMMYFUNCTION("""COMPUTED_VALUE"""),45377.66666666667)</f>
        <v>45377.66667</v>
      </c>
      <c r="N60" s="1">
        <f>IFERROR(__xludf.DUMMYFUNCTION("""COMPUTED_VALUE"""),2.1185696E7)</f>
        <v>21185696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IFERROR(__xludf.DUMMYFUNCTION("""COMPUTED_VALUE"""),1677.08)</f>
        <v>1677.08</v>
      </c>
      <c r="D61" s="2">
        <f>IFERROR(__xludf.DUMMYFUNCTION("""COMPUTED_VALUE"""),45378.66666666667)</f>
        <v>45378.66667</v>
      </c>
      <c r="E61" s="1">
        <f>IFERROR(__xludf.DUMMYFUNCTION("""COMPUTED_VALUE"""),1690.77)</f>
        <v>1690.77</v>
      </c>
      <c r="G61" s="2">
        <f>IFERROR(__xludf.DUMMYFUNCTION("""COMPUTED_VALUE"""),45378.66666666667)</f>
        <v>45378.66667</v>
      </c>
      <c r="H61" s="1">
        <f>IFERROR(__xludf.DUMMYFUNCTION("""COMPUTED_VALUE"""),1676.08)</f>
        <v>1676.08</v>
      </c>
      <c r="J61" s="2">
        <f>IFERROR(__xludf.DUMMYFUNCTION("""COMPUTED_VALUE"""),45378.66666666667)</f>
        <v>45378.66667</v>
      </c>
      <c r="K61" s="1">
        <f>IFERROR(__xludf.DUMMYFUNCTION("""COMPUTED_VALUE"""),1690.77)</f>
        <v>1690.77</v>
      </c>
      <c r="M61" s="2">
        <f>IFERROR(__xludf.DUMMYFUNCTION("""COMPUTED_VALUE"""),45378.66666666667)</f>
        <v>45378.66667</v>
      </c>
      <c r="N61" s="1">
        <f>IFERROR(__xludf.DUMMYFUNCTION("""COMPUTED_VALUE"""),2.118294E7)</f>
        <v>21182940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IFERROR(__xludf.DUMMYFUNCTION("""COMPUTED_VALUE"""),1698.16)</f>
        <v>1698.16</v>
      </c>
      <c r="D62" s="2">
        <f>IFERROR(__xludf.DUMMYFUNCTION("""COMPUTED_VALUE"""),45379.66666666667)</f>
        <v>45379.66667</v>
      </c>
      <c r="E62" s="1">
        <f>IFERROR(__xludf.DUMMYFUNCTION("""COMPUTED_VALUE"""),1701.85)</f>
        <v>1701.85</v>
      </c>
      <c r="G62" s="2">
        <f>IFERROR(__xludf.DUMMYFUNCTION("""COMPUTED_VALUE"""),45379.66666666667)</f>
        <v>45379.66667</v>
      </c>
      <c r="H62" s="1">
        <f>IFERROR(__xludf.DUMMYFUNCTION("""COMPUTED_VALUE"""),1694.99)</f>
        <v>1694.99</v>
      </c>
      <c r="J62" s="2">
        <f>IFERROR(__xludf.DUMMYFUNCTION("""COMPUTED_VALUE"""),45379.66666666667)</f>
        <v>45379.66667</v>
      </c>
      <c r="K62" s="1">
        <f>IFERROR(__xludf.DUMMYFUNCTION("""COMPUTED_VALUE"""),1698.85)</f>
        <v>1698.85</v>
      </c>
      <c r="M62" s="2">
        <f>IFERROR(__xludf.DUMMYFUNCTION("""COMPUTED_VALUE"""),45379.66666666667)</f>
        <v>45379.66667</v>
      </c>
      <c r="N62" s="1">
        <f>IFERROR(__xludf.DUMMYFUNCTION("""COMPUTED_VALUE"""),2.1992486E7)</f>
        <v>21992486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IFERROR(__xludf.DUMMYFUNCTION("""COMPUTED_VALUE"""),1698.82)</f>
        <v>1698.82</v>
      </c>
      <c r="D63" s="2">
        <f>IFERROR(__xludf.DUMMYFUNCTION("""COMPUTED_VALUE"""),45383.66666666667)</f>
        <v>45383.66667</v>
      </c>
      <c r="E63" s="1">
        <f>IFERROR(__xludf.DUMMYFUNCTION("""COMPUTED_VALUE"""),1700.89)</f>
        <v>1700.89</v>
      </c>
      <c r="G63" s="2">
        <f>IFERROR(__xludf.DUMMYFUNCTION("""COMPUTED_VALUE"""),45383.66666666667)</f>
        <v>45383.66667</v>
      </c>
      <c r="H63" s="1">
        <f>IFERROR(__xludf.DUMMYFUNCTION("""COMPUTED_VALUE"""),1687.43)</f>
        <v>1687.43</v>
      </c>
      <c r="J63" s="2">
        <f>IFERROR(__xludf.DUMMYFUNCTION("""COMPUTED_VALUE"""),45383.66666666667)</f>
        <v>45383.66667</v>
      </c>
      <c r="K63" s="1">
        <f>IFERROR(__xludf.DUMMYFUNCTION("""COMPUTED_VALUE"""),1694.51)</f>
        <v>1694.51</v>
      </c>
      <c r="M63" s="2">
        <f>IFERROR(__xludf.DUMMYFUNCTION("""COMPUTED_VALUE"""),45383.66666666667)</f>
        <v>45383.66667</v>
      </c>
      <c r="N63" s="1">
        <f>IFERROR(__xludf.DUMMYFUNCTION("""COMPUTED_VALUE"""),1.6857984E7)</f>
        <v>16857984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IFERROR(__xludf.DUMMYFUNCTION("""COMPUTED_VALUE"""),1695.9)</f>
        <v>1695.9</v>
      </c>
      <c r="D64" s="2">
        <f>IFERROR(__xludf.DUMMYFUNCTION("""COMPUTED_VALUE"""),45384.66666666667)</f>
        <v>45384.66667</v>
      </c>
      <c r="E64" s="1">
        <f>IFERROR(__xludf.DUMMYFUNCTION("""COMPUTED_VALUE"""),1698.4)</f>
        <v>1698.4</v>
      </c>
      <c r="G64" s="2">
        <f>IFERROR(__xludf.DUMMYFUNCTION("""COMPUTED_VALUE"""),45384.66666666667)</f>
        <v>45384.66667</v>
      </c>
      <c r="H64" s="1">
        <f>IFERROR(__xludf.DUMMYFUNCTION("""COMPUTED_VALUE"""),1684.03)</f>
        <v>1684.03</v>
      </c>
      <c r="J64" s="2">
        <f>IFERROR(__xludf.DUMMYFUNCTION("""COMPUTED_VALUE"""),45384.66666666667)</f>
        <v>45384.66667</v>
      </c>
      <c r="K64" s="1">
        <f>IFERROR(__xludf.DUMMYFUNCTION("""COMPUTED_VALUE"""),1685.81)</f>
        <v>1685.81</v>
      </c>
      <c r="M64" s="2">
        <f>IFERROR(__xludf.DUMMYFUNCTION("""COMPUTED_VALUE"""),45384.66666666667)</f>
        <v>45384.66667</v>
      </c>
      <c r="N64" s="1">
        <f>IFERROR(__xludf.DUMMYFUNCTION("""COMPUTED_VALUE"""),1.772785E7)</f>
        <v>17727850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IFERROR(__xludf.DUMMYFUNCTION("""COMPUTED_VALUE"""),1685.83)</f>
        <v>1685.83</v>
      </c>
      <c r="D65" s="2">
        <f>IFERROR(__xludf.DUMMYFUNCTION("""COMPUTED_VALUE"""),45385.66666666667)</f>
        <v>45385.66667</v>
      </c>
      <c r="E65" s="1">
        <f>IFERROR(__xludf.DUMMYFUNCTION("""COMPUTED_VALUE"""),1693.38)</f>
        <v>1693.38</v>
      </c>
      <c r="G65" s="2">
        <f>IFERROR(__xludf.DUMMYFUNCTION("""COMPUTED_VALUE"""),45385.66666666667)</f>
        <v>45385.66667</v>
      </c>
      <c r="H65" s="1">
        <f>IFERROR(__xludf.DUMMYFUNCTION("""COMPUTED_VALUE"""),1684.34)</f>
        <v>1684.34</v>
      </c>
      <c r="J65" s="2">
        <f>IFERROR(__xludf.DUMMYFUNCTION("""COMPUTED_VALUE"""),45385.66666666667)</f>
        <v>45385.66667</v>
      </c>
      <c r="K65" s="1">
        <f>IFERROR(__xludf.DUMMYFUNCTION("""COMPUTED_VALUE"""),1686.44)</f>
        <v>1686.44</v>
      </c>
      <c r="M65" s="2">
        <f>IFERROR(__xludf.DUMMYFUNCTION("""COMPUTED_VALUE"""),45385.66666666667)</f>
        <v>45385.66667</v>
      </c>
      <c r="N65" s="1">
        <f>IFERROR(__xludf.DUMMYFUNCTION("""COMPUTED_VALUE"""),1.738674E7)</f>
        <v>17386740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IFERROR(__xludf.DUMMYFUNCTION("""COMPUTED_VALUE"""),1692.9)</f>
        <v>1692.9</v>
      </c>
      <c r="D66" s="2">
        <f>IFERROR(__xludf.DUMMYFUNCTION("""COMPUTED_VALUE"""),45386.66666666667)</f>
        <v>45386.66667</v>
      </c>
      <c r="E66" s="1">
        <f>IFERROR(__xludf.DUMMYFUNCTION("""COMPUTED_VALUE"""),1699.05)</f>
        <v>1699.05</v>
      </c>
      <c r="G66" s="2">
        <f>IFERROR(__xludf.DUMMYFUNCTION("""COMPUTED_VALUE"""),45386.66666666667)</f>
        <v>45386.66667</v>
      </c>
      <c r="H66" s="1">
        <f>IFERROR(__xludf.DUMMYFUNCTION("""COMPUTED_VALUE"""),1668.96)</f>
        <v>1668.96</v>
      </c>
      <c r="J66" s="2">
        <f>IFERROR(__xludf.DUMMYFUNCTION("""COMPUTED_VALUE"""),45386.66666666667)</f>
        <v>45386.66667</v>
      </c>
      <c r="K66" s="1">
        <f>IFERROR(__xludf.DUMMYFUNCTION("""COMPUTED_VALUE"""),1673.08)</f>
        <v>1673.08</v>
      </c>
      <c r="M66" s="2">
        <f>IFERROR(__xludf.DUMMYFUNCTION("""COMPUTED_VALUE"""),45386.66666666667)</f>
        <v>45386.66667</v>
      </c>
      <c r="N66" s="1">
        <f>IFERROR(__xludf.DUMMYFUNCTION("""COMPUTED_VALUE"""),1.7315403E7)</f>
        <v>17315403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IFERROR(__xludf.DUMMYFUNCTION("""COMPUTED_VALUE"""),1680.74)</f>
        <v>1680.74</v>
      </c>
      <c r="D67" s="2">
        <f>IFERROR(__xludf.DUMMYFUNCTION("""COMPUTED_VALUE"""),45387.66666666667)</f>
        <v>45387.66667</v>
      </c>
      <c r="E67" s="1">
        <f>IFERROR(__xludf.DUMMYFUNCTION("""COMPUTED_VALUE"""),1693.14)</f>
        <v>1693.14</v>
      </c>
      <c r="G67" s="2">
        <f>IFERROR(__xludf.DUMMYFUNCTION("""COMPUTED_VALUE"""),45387.66666666667)</f>
        <v>45387.66667</v>
      </c>
      <c r="H67" s="1">
        <f>IFERROR(__xludf.DUMMYFUNCTION("""COMPUTED_VALUE"""),1676.36)</f>
        <v>1676.36</v>
      </c>
      <c r="J67" s="2">
        <f>IFERROR(__xludf.DUMMYFUNCTION("""COMPUTED_VALUE"""),45387.66666666667)</f>
        <v>45387.66667</v>
      </c>
      <c r="K67" s="1">
        <f>IFERROR(__xludf.DUMMYFUNCTION("""COMPUTED_VALUE"""),1689.06)</f>
        <v>1689.06</v>
      </c>
      <c r="M67" s="2">
        <f>IFERROR(__xludf.DUMMYFUNCTION("""COMPUTED_VALUE"""),45387.66666666667)</f>
        <v>45387.66667</v>
      </c>
      <c r="N67" s="1">
        <f>IFERROR(__xludf.DUMMYFUNCTION("""COMPUTED_VALUE"""),1.7912827E7)</f>
        <v>17912827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IFERROR(__xludf.DUMMYFUNCTION("""COMPUTED_VALUE"""),1689.25)</f>
        <v>1689.25</v>
      </c>
      <c r="D68" s="2">
        <f>IFERROR(__xludf.DUMMYFUNCTION("""COMPUTED_VALUE"""),45390.66666666667)</f>
        <v>45390.66667</v>
      </c>
      <c r="E68" s="1">
        <f>IFERROR(__xludf.DUMMYFUNCTION("""COMPUTED_VALUE"""),1693.73)</f>
        <v>1693.73</v>
      </c>
      <c r="G68" s="2">
        <f>IFERROR(__xludf.DUMMYFUNCTION("""COMPUTED_VALUE"""),45390.66666666667)</f>
        <v>45390.66667</v>
      </c>
      <c r="H68" s="1">
        <f>IFERROR(__xludf.DUMMYFUNCTION("""COMPUTED_VALUE"""),1681.88)</f>
        <v>1681.88</v>
      </c>
      <c r="J68" s="2">
        <f>IFERROR(__xludf.DUMMYFUNCTION("""COMPUTED_VALUE"""),45390.66666666667)</f>
        <v>45390.66667</v>
      </c>
      <c r="K68" s="1">
        <f>IFERROR(__xludf.DUMMYFUNCTION("""COMPUTED_VALUE"""),1687.61)</f>
        <v>1687.61</v>
      </c>
      <c r="M68" s="2">
        <f>IFERROR(__xludf.DUMMYFUNCTION("""COMPUTED_VALUE"""),45390.66666666667)</f>
        <v>45390.66667</v>
      </c>
      <c r="N68" s="1">
        <f>IFERROR(__xludf.DUMMYFUNCTION("""COMPUTED_VALUE"""),1.6073216E7)</f>
        <v>16073216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IFERROR(__xludf.DUMMYFUNCTION("""COMPUTED_VALUE"""),1689.57)</f>
        <v>1689.57</v>
      </c>
      <c r="D69" s="2">
        <f>IFERROR(__xludf.DUMMYFUNCTION("""COMPUTED_VALUE"""),45391.66666666667)</f>
        <v>45391.66667</v>
      </c>
      <c r="E69" s="1">
        <f>IFERROR(__xludf.DUMMYFUNCTION("""COMPUTED_VALUE"""),1690.81)</f>
        <v>1690.81</v>
      </c>
      <c r="G69" s="2">
        <f>IFERROR(__xludf.DUMMYFUNCTION("""COMPUTED_VALUE"""),45391.66666666667)</f>
        <v>45391.66667</v>
      </c>
      <c r="H69" s="1">
        <f>IFERROR(__xludf.DUMMYFUNCTION("""COMPUTED_VALUE"""),1644.3)</f>
        <v>1644.3</v>
      </c>
      <c r="J69" s="2">
        <f>IFERROR(__xludf.DUMMYFUNCTION("""COMPUTED_VALUE"""),45391.66666666667)</f>
        <v>45391.66667</v>
      </c>
      <c r="K69" s="1">
        <f>IFERROR(__xludf.DUMMYFUNCTION("""COMPUTED_VALUE"""),1647.67)</f>
        <v>1647.67</v>
      </c>
      <c r="M69" s="2">
        <f>IFERROR(__xludf.DUMMYFUNCTION("""COMPUTED_VALUE"""),45391.66666666667)</f>
        <v>45391.66667</v>
      </c>
      <c r="N69" s="1">
        <f>IFERROR(__xludf.DUMMYFUNCTION("""COMPUTED_VALUE"""),1.9541484E7)</f>
        <v>19541484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IFERROR(__xludf.DUMMYFUNCTION("""COMPUTED_VALUE"""),1641.9)</f>
        <v>1641.9</v>
      </c>
      <c r="D70" s="2">
        <f>IFERROR(__xludf.DUMMYFUNCTION("""COMPUTED_VALUE"""),45392.66666666667)</f>
        <v>45392.66667</v>
      </c>
      <c r="E70" s="1">
        <f>IFERROR(__xludf.DUMMYFUNCTION("""COMPUTED_VALUE"""),1654.09)</f>
        <v>1654.09</v>
      </c>
      <c r="G70" s="2">
        <f>IFERROR(__xludf.DUMMYFUNCTION("""COMPUTED_VALUE"""),45392.66666666667)</f>
        <v>45392.66667</v>
      </c>
      <c r="H70" s="1">
        <f>IFERROR(__xludf.DUMMYFUNCTION("""COMPUTED_VALUE"""),1637.17)</f>
        <v>1637.17</v>
      </c>
      <c r="J70" s="2">
        <f>IFERROR(__xludf.DUMMYFUNCTION("""COMPUTED_VALUE"""),45392.66666666667)</f>
        <v>45392.66667</v>
      </c>
      <c r="K70" s="1">
        <f>IFERROR(__xludf.DUMMYFUNCTION("""COMPUTED_VALUE"""),1648.16)</f>
        <v>1648.16</v>
      </c>
      <c r="M70" s="2">
        <f>IFERROR(__xludf.DUMMYFUNCTION("""COMPUTED_VALUE"""),45392.66666666667)</f>
        <v>45392.66667</v>
      </c>
      <c r="N70" s="1">
        <f>IFERROR(__xludf.DUMMYFUNCTION("""COMPUTED_VALUE"""),1.9829972E7)</f>
        <v>19829972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IFERROR(__xludf.DUMMYFUNCTION("""COMPUTED_VALUE"""),1643.58)</f>
        <v>1643.58</v>
      </c>
      <c r="D71" s="2">
        <f>IFERROR(__xludf.DUMMYFUNCTION("""COMPUTED_VALUE"""),45393.66666666667)</f>
        <v>45393.66667</v>
      </c>
      <c r="E71" s="1">
        <f>IFERROR(__xludf.DUMMYFUNCTION("""COMPUTED_VALUE"""),1643.87)</f>
        <v>1643.87</v>
      </c>
      <c r="G71" s="2">
        <f>IFERROR(__xludf.DUMMYFUNCTION("""COMPUTED_VALUE"""),45393.66666666667)</f>
        <v>45393.66667</v>
      </c>
      <c r="H71" s="1">
        <f>IFERROR(__xludf.DUMMYFUNCTION("""COMPUTED_VALUE"""),1620.68)</f>
        <v>1620.68</v>
      </c>
      <c r="J71" s="2">
        <f>IFERROR(__xludf.DUMMYFUNCTION("""COMPUTED_VALUE"""),45393.66666666667)</f>
        <v>45393.66667</v>
      </c>
      <c r="K71" s="1">
        <f>IFERROR(__xludf.DUMMYFUNCTION("""COMPUTED_VALUE"""),1621.17)</f>
        <v>1621.17</v>
      </c>
      <c r="M71" s="2">
        <f>IFERROR(__xludf.DUMMYFUNCTION("""COMPUTED_VALUE"""),45393.66666666667)</f>
        <v>45393.66667</v>
      </c>
      <c r="N71" s="1">
        <f>IFERROR(__xludf.DUMMYFUNCTION("""COMPUTED_VALUE"""),2.2250939E7)</f>
        <v>22250939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IFERROR(__xludf.DUMMYFUNCTION("""COMPUTED_VALUE"""),1631.85)</f>
        <v>1631.85</v>
      </c>
      <c r="D72" s="2">
        <f>IFERROR(__xludf.DUMMYFUNCTION("""COMPUTED_VALUE"""),45394.66666666667)</f>
        <v>45394.66667</v>
      </c>
      <c r="E72" s="1">
        <f>IFERROR(__xludf.DUMMYFUNCTION("""COMPUTED_VALUE"""),1637.84)</f>
        <v>1637.84</v>
      </c>
      <c r="G72" s="2">
        <f>IFERROR(__xludf.DUMMYFUNCTION("""COMPUTED_VALUE"""),45394.66666666667)</f>
        <v>45394.66667</v>
      </c>
      <c r="H72" s="1">
        <f>IFERROR(__xludf.DUMMYFUNCTION("""COMPUTED_VALUE"""),1618.78)</f>
        <v>1618.78</v>
      </c>
      <c r="J72" s="2">
        <f>IFERROR(__xludf.DUMMYFUNCTION("""COMPUTED_VALUE"""),45394.66666666667)</f>
        <v>45394.66667</v>
      </c>
      <c r="K72" s="1">
        <f>IFERROR(__xludf.DUMMYFUNCTION("""COMPUTED_VALUE"""),1624.28)</f>
        <v>1624.28</v>
      </c>
      <c r="M72" s="2">
        <f>IFERROR(__xludf.DUMMYFUNCTION("""COMPUTED_VALUE"""),45394.66666666667)</f>
        <v>45394.66667</v>
      </c>
      <c r="N72" s="1">
        <f>IFERROR(__xludf.DUMMYFUNCTION("""COMPUTED_VALUE"""),2.0603396E7)</f>
        <v>20603396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IFERROR(__xludf.DUMMYFUNCTION("""COMPUTED_VALUE"""),1646.12)</f>
        <v>1646.12</v>
      </c>
      <c r="D73" s="2">
        <f>IFERROR(__xludf.DUMMYFUNCTION("""COMPUTED_VALUE"""),45397.66666666667)</f>
        <v>45397.66667</v>
      </c>
      <c r="E73" s="1">
        <f>IFERROR(__xludf.DUMMYFUNCTION("""COMPUTED_VALUE"""),1648.96)</f>
        <v>1648.96</v>
      </c>
      <c r="G73" s="2">
        <f>IFERROR(__xludf.DUMMYFUNCTION("""COMPUTED_VALUE"""),45397.66666666667)</f>
        <v>45397.66667</v>
      </c>
      <c r="H73" s="1">
        <f>IFERROR(__xludf.DUMMYFUNCTION("""COMPUTED_VALUE"""),1620.22)</f>
        <v>1620.22</v>
      </c>
      <c r="J73" s="2">
        <f>IFERROR(__xludf.DUMMYFUNCTION("""COMPUTED_VALUE"""),45397.66666666667)</f>
        <v>45397.66667</v>
      </c>
      <c r="K73" s="1">
        <f>IFERROR(__xludf.DUMMYFUNCTION("""COMPUTED_VALUE"""),1622.13)</f>
        <v>1622.13</v>
      </c>
      <c r="M73" s="2">
        <f>IFERROR(__xludf.DUMMYFUNCTION("""COMPUTED_VALUE"""),45397.66666666667)</f>
        <v>45397.66667</v>
      </c>
      <c r="N73" s="1">
        <f>IFERROR(__xludf.DUMMYFUNCTION("""COMPUTED_VALUE"""),1.9601475E7)</f>
        <v>19601475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IFERROR(__xludf.DUMMYFUNCTION("""COMPUTED_VALUE"""),1630.55)</f>
        <v>1630.55</v>
      </c>
      <c r="D74" s="2">
        <f>IFERROR(__xludf.DUMMYFUNCTION("""COMPUTED_VALUE"""),45398.66666666667)</f>
        <v>45398.66667</v>
      </c>
      <c r="E74" s="1">
        <f>IFERROR(__xludf.DUMMYFUNCTION("""COMPUTED_VALUE"""),1635.56)</f>
        <v>1635.56</v>
      </c>
      <c r="G74" s="2">
        <f>IFERROR(__xludf.DUMMYFUNCTION("""COMPUTED_VALUE"""),45398.66666666667)</f>
        <v>45398.66667</v>
      </c>
      <c r="H74" s="1">
        <f>IFERROR(__xludf.DUMMYFUNCTION("""COMPUTED_VALUE"""),1621.85)</f>
        <v>1621.85</v>
      </c>
      <c r="J74" s="2">
        <f>IFERROR(__xludf.DUMMYFUNCTION("""COMPUTED_VALUE"""),45398.66666666667)</f>
        <v>45398.66667</v>
      </c>
      <c r="K74" s="1">
        <f>IFERROR(__xludf.DUMMYFUNCTION("""COMPUTED_VALUE"""),1628.61)</f>
        <v>1628.61</v>
      </c>
      <c r="M74" s="2">
        <f>IFERROR(__xludf.DUMMYFUNCTION("""COMPUTED_VALUE"""),45398.66666666667)</f>
        <v>45398.66667</v>
      </c>
      <c r="N74" s="1">
        <f>IFERROR(__xludf.DUMMYFUNCTION("""COMPUTED_VALUE"""),1.7950342E7)</f>
        <v>17950342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IFERROR(__xludf.DUMMYFUNCTION("""COMPUTED_VALUE"""),1626.2)</f>
        <v>1626.2</v>
      </c>
      <c r="D75" s="2">
        <f>IFERROR(__xludf.DUMMYFUNCTION("""COMPUTED_VALUE"""),45399.66666666667)</f>
        <v>45399.66667</v>
      </c>
      <c r="E75" s="1">
        <f>IFERROR(__xludf.DUMMYFUNCTION("""COMPUTED_VALUE"""),1626.2)</f>
        <v>1626.2</v>
      </c>
      <c r="G75" s="2">
        <f>IFERROR(__xludf.DUMMYFUNCTION("""COMPUTED_VALUE"""),45399.66666666667)</f>
        <v>45399.66667</v>
      </c>
      <c r="H75" s="1">
        <f>IFERROR(__xludf.DUMMYFUNCTION("""COMPUTED_VALUE"""),1602.05)</f>
        <v>1602.05</v>
      </c>
      <c r="J75" s="2">
        <f>IFERROR(__xludf.DUMMYFUNCTION("""COMPUTED_VALUE"""),45399.66666666667)</f>
        <v>45399.66667</v>
      </c>
      <c r="K75" s="1">
        <f>IFERROR(__xludf.DUMMYFUNCTION("""COMPUTED_VALUE"""),1609.4)</f>
        <v>1609.4</v>
      </c>
      <c r="M75" s="2">
        <f>IFERROR(__xludf.DUMMYFUNCTION("""COMPUTED_VALUE"""),45399.66666666667)</f>
        <v>45399.66667</v>
      </c>
      <c r="N75" s="1">
        <f>IFERROR(__xludf.DUMMYFUNCTION("""COMPUTED_VALUE"""),2.6532339E7)</f>
        <v>26532339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IFERROR(__xludf.DUMMYFUNCTION("""COMPUTED_VALUE"""),1618.1)</f>
        <v>1618.1</v>
      </c>
      <c r="D76" s="2">
        <f>IFERROR(__xludf.DUMMYFUNCTION("""COMPUTED_VALUE"""),45400.66666666667)</f>
        <v>45400.66667</v>
      </c>
      <c r="E76" s="1">
        <f>IFERROR(__xludf.DUMMYFUNCTION("""COMPUTED_VALUE"""),1628.46)</f>
        <v>1628.46</v>
      </c>
      <c r="G76" s="2">
        <f>IFERROR(__xludf.DUMMYFUNCTION("""COMPUTED_VALUE"""),45400.66666666667)</f>
        <v>45400.66667</v>
      </c>
      <c r="H76" s="1">
        <f>IFERROR(__xludf.DUMMYFUNCTION("""COMPUTED_VALUE"""),1617.31)</f>
        <v>1617.31</v>
      </c>
      <c r="J76" s="2">
        <f>IFERROR(__xludf.DUMMYFUNCTION("""COMPUTED_VALUE"""),45400.66666666667)</f>
        <v>45400.66667</v>
      </c>
      <c r="K76" s="1">
        <f>IFERROR(__xludf.DUMMYFUNCTION("""COMPUTED_VALUE"""),1626.8)</f>
        <v>1626.8</v>
      </c>
      <c r="M76" s="2">
        <f>IFERROR(__xludf.DUMMYFUNCTION("""COMPUTED_VALUE"""),45400.66666666667)</f>
        <v>45400.66667</v>
      </c>
      <c r="N76" s="1">
        <f>IFERROR(__xludf.DUMMYFUNCTION("""COMPUTED_VALUE"""),1.9564719E7)</f>
        <v>19564719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IFERROR(__xludf.DUMMYFUNCTION("""COMPUTED_VALUE"""),1635.66)</f>
        <v>1635.66</v>
      </c>
      <c r="D77" s="2">
        <f>IFERROR(__xludf.DUMMYFUNCTION("""COMPUTED_VALUE"""),45401.66666666667)</f>
        <v>45401.66667</v>
      </c>
      <c r="E77" s="1">
        <f>IFERROR(__xludf.DUMMYFUNCTION("""COMPUTED_VALUE"""),1660.0)</f>
        <v>1660</v>
      </c>
      <c r="G77" s="2">
        <f>IFERROR(__xludf.DUMMYFUNCTION("""COMPUTED_VALUE"""),45401.66666666667)</f>
        <v>45401.66667</v>
      </c>
      <c r="H77" s="1">
        <f>IFERROR(__xludf.DUMMYFUNCTION("""COMPUTED_VALUE"""),1632.25)</f>
        <v>1632.25</v>
      </c>
      <c r="J77" s="2">
        <f>IFERROR(__xludf.DUMMYFUNCTION("""COMPUTED_VALUE"""),45401.66666666667)</f>
        <v>45401.66667</v>
      </c>
      <c r="K77" s="1">
        <f>IFERROR(__xludf.DUMMYFUNCTION("""COMPUTED_VALUE"""),1659.29)</f>
        <v>1659.29</v>
      </c>
      <c r="M77" s="2">
        <f>IFERROR(__xludf.DUMMYFUNCTION("""COMPUTED_VALUE"""),45401.66666666667)</f>
        <v>45401.66667</v>
      </c>
      <c r="N77" s="1">
        <f>IFERROR(__xludf.DUMMYFUNCTION("""COMPUTED_VALUE"""),2.3707148E7)</f>
        <v>23707148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IFERROR(__xludf.DUMMYFUNCTION("""COMPUTED_VALUE"""),1665.5)</f>
        <v>1665.5</v>
      </c>
      <c r="D78" s="2">
        <f>IFERROR(__xludf.DUMMYFUNCTION("""COMPUTED_VALUE"""),45404.66666666667)</f>
        <v>45404.66667</v>
      </c>
      <c r="E78" s="1">
        <f>IFERROR(__xludf.DUMMYFUNCTION("""COMPUTED_VALUE"""),1678.23)</f>
        <v>1678.23</v>
      </c>
      <c r="G78" s="2">
        <f>IFERROR(__xludf.DUMMYFUNCTION("""COMPUTED_VALUE"""),45404.66666666667)</f>
        <v>45404.66667</v>
      </c>
      <c r="H78" s="1">
        <f>IFERROR(__xludf.DUMMYFUNCTION("""COMPUTED_VALUE"""),1657.28)</f>
        <v>1657.28</v>
      </c>
      <c r="J78" s="2">
        <f>IFERROR(__xludf.DUMMYFUNCTION("""COMPUTED_VALUE"""),45404.66666666667)</f>
        <v>45404.66667</v>
      </c>
      <c r="K78" s="1">
        <f>IFERROR(__xludf.DUMMYFUNCTION("""COMPUTED_VALUE"""),1666.09)</f>
        <v>1666.09</v>
      </c>
      <c r="M78" s="2">
        <f>IFERROR(__xludf.DUMMYFUNCTION("""COMPUTED_VALUE"""),45404.66666666667)</f>
        <v>45404.66667</v>
      </c>
      <c r="N78" s="1">
        <f>IFERROR(__xludf.DUMMYFUNCTION("""COMPUTED_VALUE"""),1.8675669E7)</f>
        <v>18675669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IFERROR(__xludf.DUMMYFUNCTION("""COMPUTED_VALUE"""),1671.74)</f>
        <v>1671.74</v>
      </c>
      <c r="D79" s="2">
        <f>IFERROR(__xludf.DUMMYFUNCTION("""COMPUTED_VALUE"""),45405.66666666667)</f>
        <v>45405.66667</v>
      </c>
      <c r="E79" s="1">
        <f>IFERROR(__xludf.DUMMYFUNCTION("""COMPUTED_VALUE"""),1674.98)</f>
        <v>1674.98</v>
      </c>
      <c r="G79" s="2">
        <f>IFERROR(__xludf.DUMMYFUNCTION("""COMPUTED_VALUE"""),45405.66666666667)</f>
        <v>45405.66667</v>
      </c>
      <c r="H79" s="1">
        <f>IFERROR(__xludf.DUMMYFUNCTION("""COMPUTED_VALUE"""),1662.46)</f>
        <v>1662.46</v>
      </c>
      <c r="J79" s="2">
        <f>IFERROR(__xludf.DUMMYFUNCTION("""COMPUTED_VALUE"""),45405.66666666667)</f>
        <v>45405.66667</v>
      </c>
      <c r="K79" s="1">
        <f>IFERROR(__xludf.DUMMYFUNCTION("""COMPUTED_VALUE"""),1666.37)</f>
        <v>1666.37</v>
      </c>
      <c r="M79" s="2">
        <f>IFERROR(__xludf.DUMMYFUNCTION("""COMPUTED_VALUE"""),45405.66666666667)</f>
        <v>45405.66667</v>
      </c>
      <c r="N79" s="1">
        <f>IFERROR(__xludf.DUMMYFUNCTION("""COMPUTED_VALUE"""),2.1325656E7)</f>
        <v>21325656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IFERROR(__xludf.DUMMYFUNCTION("""COMPUTED_VALUE"""),1650.57)</f>
        <v>1650.57</v>
      </c>
      <c r="D80" s="2">
        <f>IFERROR(__xludf.DUMMYFUNCTION("""COMPUTED_VALUE"""),45406.66666666667)</f>
        <v>45406.66667</v>
      </c>
      <c r="E80" s="1">
        <f>IFERROR(__xludf.DUMMYFUNCTION("""COMPUTED_VALUE"""),1655.38)</f>
        <v>1655.38</v>
      </c>
      <c r="G80" s="2">
        <f>IFERROR(__xludf.DUMMYFUNCTION("""COMPUTED_VALUE"""),45406.66666666667)</f>
        <v>45406.66667</v>
      </c>
      <c r="H80" s="1">
        <f>IFERROR(__xludf.DUMMYFUNCTION("""COMPUTED_VALUE"""),1641.55)</f>
        <v>1641.55</v>
      </c>
      <c r="J80" s="2">
        <f>IFERROR(__xludf.DUMMYFUNCTION("""COMPUTED_VALUE"""),45406.66666666667)</f>
        <v>45406.66667</v>
      </c>
      <c r="K80" s="1">
        <f>IFERROR(__xludf.DUMMYFUNCTION("""COMPUTED_VALUE"""),1648.67)</f>
        <v>1648.67</v>
      </c>
      <c r="M80" s="2">
        <f>IFERROR(__xludf.DUMMYFUNCTION("""COMPUTED_VALUE"""),45406.66666666667)</f>
        <v>45406.66667</v>
      </c>
      <c r="N80" s="1">
        <f>IFERROR(__xludf.DUMMYFUNCTION("""COMPUTED_VALUE"""),2.3962954E7)</f>
        <v>23962954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IFERROR(__xludf.DUMMYFUNCTION("""COMPUTED_VALUE"""),1645.71)</f>
        <v>1645.71</v>
      </c>
      <c r="D81" s="2">
        <f>IFERROR(__xludf.DUMMYFUNCTION("""COMPUTED_VALUE"""),45407.66666666667)</f>
        <v>45407.66667</v>
      </c>
      <c r="E81" s="1">
        <f>IFERROR(__xludf.DUMMYFUNCTION("""COMPUTED_VALUE"""),1647.1)</f>
        <v>1647.1</v>
      </c>
      <c r="G81" s="2">
        <f>IFERROR(__xludf.DUMMYFUNCTION("""COMPUTED_VALUE"""),45407.66666666667)</f>
        <v>45407.66667</v>
      </c>
      <c r="H81" s="1">
        <f>IFERROR(__xludf.DUMMYFUNCTION("""COMPUTED_VALUE"""),1630.34)</f>
        <v>1630.34</v>
      </c>
      <c r="J81" s="2">
        <f>IFERROR(__xludf.DUMMYFUNCTION("""COMPUTED_VALUE"""),45407.66666666667)</f>
        <v>45407.66667</v>
      </c>
      <c r="K81" s="1">
        <f>IFERROR(__xludf.DUMMYFUNCTION("""COMPUTED_VALUE"""),1643.08)</f>
        <v>1643.08</v>
      </c>
      <c r="M81" s="2">
        <f>IFERROR(__xludf.DUMMYFUNCTION("""COMPUTED_VALUE"""),45407.66666666667)</f>
        <v>45407.66667</v>
      </c>
      <c r="N81" s="1">
        <f>IFERROR(__xludf.DUMMYFUNCTION("""COMPUTED_VALUE"""),2.1569521E7)</f>
        <v>21569521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IFERROR(__xludf.DUMMYFUNCTION("""COMPUTED_VALUE"""),1634.56)</f>
        <v>1634.56</v>
      </c>
      <c r="D82" s="2">
        <f>IFERROR(__xludf.DUMMYFUNCTION("""COMPUTED_VALUE"""),45408.66666666667)</f>
        <v>45408.66667</v>
      </c>
      <c r="E82" s="1">
        <f>IFERROR(__xludf.DUMMYFUNCTION("""COMPUTED_VALUE"""),1634.56)</f>
        <v>1634.56</v>
      </c>
      <c r="G82" s="2">
        <f>IFERROR(__xludf.DUMMYFUNCTION("""COMPUTED_VALUE"""),45408.66666666667)</f>
        <v>45408.66667</v>
      </c>
      <c r="H82" s="1">
        <f>IFERROR(__xludf.DUMMYFUNCTION("""COMPUTED_VALUE"""),1614.43)</f>
        <v>1614.43</v>
      </c>
      <c r="J82" s="2">
        <f>IFERROR(__xludf.DUMMYFUNCTION("""COMPUTED_VALUE"""),45408.66666666667)</f>
        <v>45408.66667</v>
      </c>
      <c r="K82" s="1">
        <f>IFERROR(__xludf.DUMMYFUNCTION("""COMPUTED_VALUE"""),1618.55)</f>
        <v>1618.55</v>
      </c>
      <c r="M82" s="2">
        <f>IFERROR(__xludf.DUMMYFUNCTION("""COMPUTED_VALUE"""),45408.66666666667)</f>
        <v>45408.66667</v>
      </c>
      <c r="N82" s="1">
        <f>IFERROR(__xludf.DUMMYFUNCTION("""COMPUTED_VALUE"""),2.3789208E7)</f>
        <v>23789208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IFERROR(__xludf.DUMMYFUNCTION("""COMPUTED_VALUE"""),1620.49)</f>
        <v>1620.49</v>
      </c>
      <c r="D83" s="2">
        <f>IFERROR(__xludf.DUMMYFUNCTION("""COMPUTED_VALUE"""),45411.66666666667)</f>
        <v>45411.66667</v>
      </c>
      <c r="E83" s="1">
        <f>IFERROR(__xludf.DUMMYFUNCTION("""COMPUTED_VALUE"""),1625.49)</f>
        <v>1625.49</v>
      </c>
      <c r="G83" s="2">
        <f>IFERROR(__xludf.DUMMYFUNCTION("""COMPUTED_VALUE"""),45411.66666666667)</f>
        <v>45411.66667</v>
      </c>
      <c r="H83" s="1">
        <f>IFERROR(__xludf.DUMMYFUNCTION("""COMPUTED_VALUE"""),1618.13)</f>
        <v>1618.13</v>
      </c>
      <c r="J83" s="2">
        <f>IFERROR(__xludf.DUMMYFUNCTION("""COMPUTED_VALUE"""),45411.66666666667)</f>
        <v>45411.66667</v>
      </c>
      <c r="K83" s="1">
        <f>IFERROR(__xludf.DUMMYFUNCTION("""COMPUTED_VALUE"""),1623.72)</f>
        <v>1623.72</v>
      </c>
      <c r="M83" s="2">
        <f>IFERROR(__xludf.DUMMYFUNCTION("""COMPUTED_VALUE"""),45411.66666666667)</f>
        <v>45411.66667</v>
      </c>
      <c r="N83" s="1">
        <f>IFERROR(__xludf.DUMMYFUNCTION("""COMPUTED_VALUE"""),2.1889469E7)</f>
        <v>21889469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IFERROR(__xludf.DUMMYFUNCTION("""COMPUTED_VALUE"""),1623.26)</f>
        <v>1623.26</v>
      </c>
      <c r="D84" s="2">
        <f>IFERROR(__xludf.DUMMYFUNCTION("""COMPUTED_VALUE"""),45412.66666666667)</f>
        <v>45412.66667</v>
      </c>
      <c r="E84" s="1">
        <f>IFERROR(__xludf.DUMMYFUNCTION("""COMPUTED_VALUE"""),1632.49)</f>
        <v>1632.49</v>
      </c>
      <c r="G84" s="2">
        <f>IFERROR(__xludf.DUMMYFUNCTION("""COMPUTED_VALUE"""),45412.66666666667)</f>
        <v>45412.66667</v>
      </c>
      <c r="H84" s="1">
        <f>IFERROR(__xludf.DUMMYFUNCTION("""COMPUTED_VALUE"""),1620.4)</f>
        <v>1620.4</v>
      </c>
      <c r="J84" s="2">
        <f>IFERROR(__xludf.DUMMYFUNCTION("""COMPUTED_VALUE"""),45412.66666666667)</f>
        <v>45412.66667</v>
      </c>
      <c r="K84" s="1">
        <f>IFERROR(__xludf.DUMMYFUNCTION("""COMPUTED_VALUE"""),1628.41)</f>
        <v>1628.41</v>
      </c>
      <c r="M84" s="2">
        <f>IFERROR(__xludf.DUMMYFUNCTION("""COMPUTED_VALUE"""),45412.66666666667)</f>
        <v>45412.66667</v>
      </c>
      <c r="N84" s="1">
        <f>IFERROR(__xludf.DUMMYFUNCTION("""COMPUTED_VALUE"""),2.1999608E7)</f>
        <v>21999608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IFERROR(__xludf.DUMMYFUNCTION("""COMPUTED_VALUE"""),1630.73)</f>
        <v>1630.73</v>
      </c>
      <c r="D85" s="2">
        <f>IFERROR(__xludf.DUMMYFUNCTION("""COMPUTED_VALUE"""),45413.66666666667)</f>
        <v>45413.66667</v>
      </c>
      <c r="E85" s="1">
        <f>IFERROR(__xludf.DUMMYFUNCTION("""COMPUTED_VALUE"""),1660.72)</f>
        <v>1660.72</v>
      </c>
      <c r="G85" s="2">
        <f>IFERROR(__xludf.DUMMYFUNCTION("""COMPUTED_VALUE"""),45413.66666666667)</f>
        <v>45413.66667</v>
      </c>
      <c r="H85" s="1">
        <f>IFERROR(__xludf.DUMMYFUNCTION("""COMPUTED_VALUE"""),1630.73)</f>
        <v>1630.73</v>
      </c>
      <c r="J85" s="2">
        <f>IFERROR(__xludf.DUMMYFUNCTION("""COMPUTED_VALUE"""),45413.66666666667)</f>
        <v>45413.66667</v>
      </c>
      <c r="K85" s="1">
        <f>IFERROR(__xludf.DUMMYFUNCTION("""COMPUTED_VALUE"""),1646.93)</f>
        <v>1646.93</v>
      </c>
      <c r="M85" s="2">
        <f>IFERROR(__xludf.DUMMYFUNCTION("""COMPUTED_VALUE"""),45413.66666666667)</f>
        <v>45413.66667</v>
      </c>
      <c r="N85" s="1">
        <f>IFERROR(__xludf.DUMMYFUNCTION("""COMPUTED_VALUE"""),2.0402593E7)</f>
        <v>20402593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IFERROR(__xludf.DUMMYFUNCTION("""COMPUTED_VALUE"""),1654.97)</f>
        <v>1654.97</v>
      </c>
      <c r="D86" s="2">
        <f>IFERROR(__xludf.DUMMYFUNCTION("""COMPUTED_VALUE"""),45414.66666666667)</f>
        <v>45414.66667</v>
      </c>
      <c r="E86" s="1">
        <f>IFERROR(__xludf.DUMMYFUNCTION("""COMPUTED_VALUE"""),1659.21)</f>
        <v>1659.21</v>
      </c>
      <c r="G86" s="2">
        <f>IFERROR(__xludf.DUMMYFUNCTION("""COMPUTED_VALUE"""),45414.66666666667)</f>
        <v>45414.66667</v>
      </c>
      <c r="H86" s="1">
        <f>IFERROR(__xludf.DUMMYFUNCTION("""COMPUTED_VALUE"""),1640.83)</f>
        <v>1640.83</v>
      </c>
      <c r="J86" s="2">
        <f>IFERROR(__xludf.DUMMYFUNCTION("""COMPUTED_VALUE"""),45414.66666666667)</f>
        <v>45414.66667</v>
      </c>
      <c r="K86" s="1">
        <f>IFERROR(__xludf.DUMMYFUNCTION("""COMPUTED_VALUE"""),1645.54)</f>
        <v>1645.54</v>
      </c>
      <c r="M86" s="2">
        <f>IFERROR(__xludf.DUMMYFUNCTION("""COMPUTED_VALUE"""),45414.66666666667)</f>
        <v>45414.66667</v>
      </c>
      <c r="N86" s="1">
        <f>IFERROR(__xludf.DUMMYFUNCTION("""COMPUTED_VALUE"""),2.1225581E7)</f>
        <v>21225581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IFERROR(__xludf.DUMMYFUNCTION("""COMPUTED_VALUE"""),1641.75)</f>
        <v>1641.75</v>
      </c>
      <c r="D87" s="2">
        <f>IFERROR(__xludf.DUMMYFUNCTION("""COMPUTED_VALUE"""),45415.66666666667)</f>
        <v>45415.66667</v>
      </c>
      <c r="E87" s="1">
        <f>IFERROR(__xludf.DUMMYFUNCTION("""COMPUTED_VALUE"""),1647.36)</f>
        <v>1647.36</v>
      </c>
      <c r="G87" s="2">
        <f>IFERROR(__xludf.DUMMYFUNCTION("""COMPUTED_VALUE"""),45415.66666666667)</f>
        <v>45415.66667</v>
      </c>
      <c r="H87" s="1">
        <f>IFERROR(__xludf.DUMMYFUNCTION("""COMPUTED_VALUE"""),1621.63)</f>
        <v>1621.63</v>
      </c>
      <c r="J87" s="2">
        <f>IFERROR(__xludf.DUMMYFUNCTION("""COMPUTED_VALUE"""),45415.66666666667)</f>
        <v>45415.66667</v>
      </c>
      <c r="K87" s="1">
        <f>IFERROR(__xludf.DUMMYFUNCTION("""COMPUTED_VALUE"""),1643.3)</f>
        <v>1643.3</v>
      </c>
      <c r="M87" s="2">
        <f>IFERROR(__xludf.DUMMYFUNCTION("""COMPUTED_VALUE"""),45415.66666666667)</f>
        <v>45415.66667</v>
      </c>
      <c r="N87" s="1">
        <f>IFERROR(__xludf.DUMMYFUNCTION("""COMPUTED_VALUE"""),1.7511098E7)</f>
        <v>17511098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IFERROR(__xludf.DUMMYFUNCTION("""COMPUTED_VALUE"""),1651.19)</f>
        <v>1651.19</v>
      </c>
      <c r="D88" s="2">
        <f>IFERROR(__xludf.DUMMYFUNCTION("""COMPUTED_VALUE"""),45418.66666666667)</f>
        <v>45418.66667</v>
      </c>
      <c r="E88" s="1">
        <f>IFERROR(__xludf.DUMMYFUNCTION("""COMPUTED_VALUE"""),1673.43)</f>
        <v>1673.43</v>
      </c>
      <c r="G88" s="2">
        <f>IFERROR(__xludf.DUMMYFUNCTION("""COMPUTED_VALUE"""),45418.66666666667)</f>
        <v>45418.66667</v>
      </c>
      <c r="H88" s="1">
        <f>IFERROR(__xludf.DUMMYFUNCTION("""COMPUTED_VALUE"""),1650.2)</f>
        <v>1650.2</v>
      </c>
      <c r="J88" s="2">
        <f>IFERROR(__xludf.DUMMYFUNCTION("""COMPUTED_VALUE"""),45418.66666666667)</f>
        <v>45418.66667</v>
      </c>
      <c r="K88" s="1">
        <f>IFERROR(__xludf.DUMMYFUNCTION("""COMPUTED_VALUE"""),1673.37)</f>
        <v>1673.37</v>
      </c>
      <c r="M88" s="2">
        <f>IFERROR(__xludf.DUMMYFUNCTION("""COMPUTED_VALUE"""),45418.66666666667)</f>
        <v>45418.66667</v>
      </c>
      <c r="N88" s="1">
        <f>IFERROR(__xludf.DUMMYFUNCTION("""COMPUTED_VALUE"""),1.6635001E7)</f>
        <v>16635001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IFERROR(__xludf.DUMMYFUNCTION("""COMPUTED_VALUE"""),1678.97)</f>
        <v>1678.97</v>
      </c>
      <c r="D89" s="2">
        <f>IFERROR(__xludf.DUMMYFUNCTION("""COMPUTED_VALUE"""),45419.66666666667)</f>
        <v>45419.66667</v>
      </c>
      <c r="E89" s="1">
        <f>IFERROR(__xludf.DUMMYFUNCTION("""COMPUTED_VALUE"""),1679.05)</f>
        <v>1679.05</v>
      </c>
      <c r="G89" s="2">
        <f>IFERROR(__xludf.DUMMYFUNCTION("""COMPUTED_VALUE"""),45419.66666666667)</f>
        <v>45419.66667</v>
      </c>
      <c r="H89" s="1">
        <f>IFERROR(__xludf.DUMMYFUNCTION("""COMPUTED_VALUE"""),1671.7)</f>
        <v>1671.7</v>
      </c>
      <c r="J89" s="2">
        <f>IFERROR(__xludf.DUMMYFUNCTION("""COMPUTED_VALUE"""),45419.66666666667)</f>
        <v>45419.66667</v>
      </c>
      <c r="K89" s="1">
        <f>IFERROR(__xludf.DUMMYFUNCTION("""COMPUTED_VALUE"""),1676.13)</f>
        <v>1676.13</v>
      </c>
      <c r="M89" s="2">
        <f>IFERROR(__xludf.DUMMYFUNCTION("""COMPUTED_VALUE"""),45419.66666666667)</f>
        <v>45419.66667</v>
      </c>
      <c r="N89" s="1">
        <f>IFERROR(__xludf.DUMMYFUNCTION("""COMPUTED_VALUE"""),1.817254E7)</f>
        <v>18172540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IFERROR(__xludf.DUMMYFUNCTION("""COMPUTED_VALUE"""),1681.88)</f>
        <v>1681.88</v>
      </c>
      <c r="D90" s="2">
        <f>IFERROR(__xludf.DUMMYFUNCTION("""COMPUTED_VALUE"""),45420.66666666667)</f>
        <v>45420.66667</v>
      </c>
      <c r="E90" s="1">
        <f>IFERROR(__xludf.DUMMYFUNCTION("""COMPUTED_VALUE"""),1685.55)</f>
        <v>1685.55</v>
      </c>
      <c r="G90" s="2">
        <f>IFERROR(__xludf.DUMMYFUNCTION("""COMPUTED_VALUE"""),45420.66666666667)</f>
        <v>45420.66667</v>
      </c>
      <c r="H90" s="1">
        <f>IFERROR(__xludf.DUMMYFUNCTION("""COMPUTED_VALUE"""),1678.94)</f>
        <v>1678.94</v>
      </c>
      <c r="J90" s="2">
        <f>IFERROR(__xludf.DUMMYFUNCTION("""COMPUTED_VALUE"""),45420.66666666667)</f>
        <v>45420.66667</v>
      </c>
      <c r="K90" s="1">
        <f>IFERROR(__xludf.DUMMYFUNCTION("""COMPUTED_VALUE"""),1679.22)</f>
        <v>1679.22</v>
      </c>
      <c r="M90" s="2">
        <f>IFERROR(__xludf.DUMMYFUNCTION("""COMPUTED_VALUE"""),45420.66666666667)</f>
        <v>45420.66667</v>
      </c>
      <c r="N90" s="1">
        <f>IFERROR(__xludf.DUMMYFUNCTION("""COMPUTED_VALUE"""),1.5202068E7)</f>
        <v>15202068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IFERROR(__xludf.DUMMYFUNCTION("""COMPUTED_VALUE"""),1675.37)</f>
        <v>1675.37</v>
      </c>
      <c r="D91" s="2">
        <f>IFERROR(__xludf.DUMMYFUNCTION("""COMPUTED_VALUE"""),45421.66666666667)</f>
        <v>45421.66667</v>
      </c>
      <c r="E91" s="1">
        <f>IFERROR(__xludf.DUMMYFUNCTION("""COMPUTED_VALUE"""),1686.78)</f>
        <v>1686.78</v>
      </c>
      <c r="G91" s="2">
        <f>IFERROR(__xludf.DUMMYFUNCTION("""COMPUTED_VALUE"""),45421.66666666667)</f>
        <v>45421.66667</v>
      </c>
      <c r="H91" s="1">
        <f>IFERROR(__xludf.DUMMYFUNCTION("""COMPUTED_VALUE"""),1673.03)</f>
        <v>1673.03</v>
      </c>
      <c r="J91" s="2">
        <f>IFERROR(__xludf.DUMMYFUNCTION("""COMPUTED_VALUE"""),45421.66666666667)</f>
        <v>45421.66667</v>
      </c>
      <c r="K91" s="1">
        <f>IFERROR(__xludf.DUMMYFUNCTION("""COMPUTED_VALUE"""),1685.76)</f>
        <v>1685.76</v>
      </c>
      <c r="M91" s="2">
        <f>IFERROR(__xludf.DUMMYFUNCTION("""COMPUTED_VALUE"""),45421.66666666667)</f>
        <v>45421.66667</v>
      </c>
      <c r="N91" s="1">
        <f>IFERROR(__xludf.DUMMYFUNCTION("""COMPUTED_VALUE"""),1.5062064E7)</f>
        <v>15062064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IFERROR(__xludf.DUMMYFUNCTION("""COMPUTED_VALUE"""),1690.58)</f>
        <v>1690.58</v>
      </c>
      <c r="D92" s="2">
        <f>IFERROR(__xludf.DUMMYFUNCTION("""COMPUTED_VALUE"""),45422.66666666667)</f>
        <v>45422.66667</v>
      </c>
      <c r="E92" s="1">
        <f>IFERROR(__xludf.DUMMYFUNCTION("""COMPUTED_VALUE"""),1694.74)</f>
        <v>1694.74</v>
      </c>
      <c r="G92" s="2">
        <f>IFERROR(__xludf.DUMMYFUNCTION("""COMPUTED_VALUE"""),45422.66666666667)</f>
        <v>45422.66667</v>
      </c>
      <c r="H92" s="1">
        <f>IFERROR(__xludf.DUMMYFUNCTION("""COMPUTED_VALUE"""),1687.53)</f>
        <v>1687.53</v>
      </c>
      <c r="J92" s="2">
        <f>IFERROR(__xludf.DUMMYFUNCTION("""COMPUTED_VALUE"""),45422.66666666667)</f>
        <v>45422.66667</v>
      </c>
      <c r="K92" s="1">
        <f>IFERROR(__xludf.DUMMYFUNCTION("""COMPUTED_VALUE"""),1692.5)</f>
        <v>1692.5</v>
      </c>
      <c r="M92" s="2">
        <f>IFERROR(__xludf.DUMMYFUNCTION("""COMPUTED_VALUE"""),45422.66666666667)</f>
        <v>45422.66667</v>
      </c>
      <c r="N92" s="1">
        <f>IFERROR(__xludf.DUMMYFUNCTION("""COMPUTED_VALUE"""),1.4883424E7)</f>
        <v>14883424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IFERROR(__xludf.DUMMYFUNCTION("""COMPUTED_VALUE"""),1695.46)</f>
        <v>1695.46</v>
      </c>
      <c r="D93" s="2">
        <f>IFERROR(__xludf.DUMMYFUNCTION("""COMPUTED_VALUE"""),45425.66666666667)</f>
        <v>45425.66667</v>
      </c>
      <c r="E93" s="1">
        <f>IFERROR(__xludf.DUMMYFUNCTION("""COMPUTED_VALUE"""),1696.99)</f>
        <v>1696.99</v>
      </c>
      <c r="G93" s="2">
        <f>IFERROR(__xludf.DUMMYFUNCTION("""COMPUTED_VALUE"""),45425.66666666667)</f>
        <v>45425.66667</v>
      </c>
      <c r="H93" s="1">
        <f>IFERROR(__xludf.DUMMYFUNCTION("""COMPUTED_VALUE"""),1674.29)</f>
        <v>1674.29</v>
      </c>
      <c r="J93" s="2">
        <f>IFERROR(__xludf.DUMMYFUNCTION("""COMPUTED_VALUE"""),45425.66666666667)</f>
        <v>45425.66667</v>
      </c>
      <c r="K93" s="1">
        <f>IFERROR(__xludf.DUMMYFUNCTION("""COMPUTED_VALUE"""),1674.8)</f>
        <v>1674.8</v>
      </c>
      <c r="M93" s="2">
        <f>IFERROR(__xludf.DUMMYFUNCTION("""COMPUTED_VALUE"""),45425.66666666667)</f>
        <v>45425.66667</v>
      </c>
      <c r="N93" s="1">
        <f>IFERROR(__xludf.DUMMYFUNCTION("""COMPUTED_VALUE"""),1.3285046E7)</f>
        <v>13285046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IFERROR(__xludf.DUMMYFUNCTION("""COMPUTED_VALUE"""),1675.79)</f>
        <v>1675.79</v>
      </c>
      <c r="D94" s="2">
        <f>IFERROR(__xludf.DUMMYFUNCTION("""COMPUTED_VALUE"""),45426.66666666667)</f>
        <v>45426.66667</v>
      </c>
      <c r="E94" s="1">
        <f>IFERROR(__xludf.DUMMYFUNCTION("""COMPUTED_VALUE"""),1683.25)</f>
        <v>1683.25</v>
      </c>
      <c r="G94" s="2">
        <f>IFERROR(__xludf.DUMMYFUNCTION("""COMPUTED_VALUE"""),45426.66666666667)</f>
        <v>45426.66667</v>
      </c>
      <c r="H94" s="1">
        <f>IFERROR(__xludf.DUMMYFUNCTION("""COMPUTED_VALUE"""),1673.43)</f>
        <v>1673.43</v>
      </c>
      <c r="J94" s="2">
        <f>IFERROR(__xludf.DUMMYFUNCTION("""COMPUTED_VALUE"""),45426.66666666667)</f>
        <v>45426.66667</v>
      </c>
      <c r="K94" s="1">
        <f>IFERROR(__xludf.DUMMYFUNCTION("""COMPUTED_VALUE"""),1676.43)</f>
        <v>1676.43</v>
      </c>
      <c r="M94" s="2">
        <f>IFERROR(__xludf.DUMMYFUNCTION("""COMPUTED_VALUE"""),45426.66666666667)</f>
        <v>45426.66667</v>
      </c>
      <c r="N94" s="1">
        <f>IFERROR(__xludf.DUMMYFUNCTION("""COMPUTED_VALUE"""),1.401643E7)</f>
        <v>14016430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IFERROR(__xludf.DUMMYFUNCTION("""COMPUTED_VALUE"""),1662.54)</f>
        <v>1662.54</v>
      </c>
      <c r="D95" s="2">
        <f>IFERROR(__xludf.DUMMYFUNCTION("""COMPUTED_VALUE"""),45427.66666666667)</f>
        <v>45427.66667</v>
      </c>
      <c r="E95" s="1">
        <f>IFERROR(__xludf.DUMMYFUNCTION("""COMPUTED_VALUE"""),1676.89)</f>
        <v>1676.89</v>
      </c>
      <c r="G95" s="2">
        <f>IFERROR(__xludf.DUMMYFUNCTION("""COMPUTED_VALUE"""),45427.66666666667)</f>
        <v>45427.66667</v>
      </c>
      <c r="H95" s="1">
        <f>IFERROR(__xludf.DUMMYFUNCTION("""COMPUTED_VALUE"""),1656.21)</f>
        <v>1656.21</v>
      </c>
      <c r="J95" s="2">
        <f>IFERROR(__xludf.DUMMYFUNCTION("""COMPUTED_VALUE"""),45427.66666666667)</f>
        <v>45427.66667</v>
      </c>
      <c r="K95" s="1">
        <f>IFERROR(__xludf.DUMMYFUNCTION("""COMPUTED_VALUE"""),1661.67)</f>
        <v>1661.67</v>
      </c>
      <c r="M95" s="2">
        <f>IFERROR(__xludf.DUMMYFUNCTION("""COMPUTED_VALUE"""),45427.66666666667)</f>
        <v>45427.66667</v>
      </c>
      <c r="N95" s="1">
        <f>IFERROR(__xludf.DUMMYFUNCTION("""COMPUTED_VALUE"""),1.712701E7)</f>
        <v>17127010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IFERROR(__xludf.DUMMYFUNCTION("""COMPUTED_VALUE"""),1691.45)</f>
        <v>1691.45</v>
      </c>
      <c r="D96" s="2">
        <f>IFERROR(__xludf.DUMMYFUNCTION("""COMPUTED_VALUE"""),45428.66666666667)</f>
        <v>45428.66667</v>
      </c>
      <c r="E96" s="1">
        <f>IFERROR(__xludf.DUMMYFUNCTION("""COMPUTED_VALUE"""),1694.54)</f>
        <v>1694.54</v>
      </c>
      <c r="G96" s="2">
        <f>IFERROR(__xludf.DUMMYFUNCTION("""COMPUTED_VALUE"""),45428.66666666667)</f>
        <v>45428.66667</v>
      </c>
      <c r="H96" s="1">
        <f>IFERROR(__xludf.DUMMYFUNCTION("""COMPUTED_VALUE"""),1676.83)</f>
        <v>1676.83</v>
      </c>
      <c r="J96" s="2">
        <f>IFERROR(__xludf.DUMMYFUNCTION("""COMPUTED_VALUE"""),45428.66666666667)</f>
        <v>45428.66667</v>
      </c>
      <c r="K96" s="1">
        <f>IFERROR(__xludf.DUMMYFUNCTION("""COMPUTED_VALUE"""),1684.54)</f>
        <v>1684.54</v>
      </c>
      <c r="M96" s="2">
        <f>IFERROR(__xludf.DUMMYFUNCTION("""COMPUTED_VALUE"""),45428.66666666667)</f>
        <v>45428.66667</v>
      </c>
      <c r="N96" s="1">
        <f>IFERROR(__xludf.DUMMYFUNCTION("""COMPUTED_VALUE"""),2.1847354E7)</f>
        <v>21847354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IFERROR(__xludf.DUMMYFUNCTION("""COMPUTED_VALUE"""),1697.25)</f>
        <v>1697.25</v>
      </c>
      <c r="D97" s="2">
        <f>IFERROR(__xludf.DUMMYFUNCTION("""COMPUTED_VALUE"""),45429.66666666667)</f>
        <v>45429.66667</v>
      </c>
      <c r="E97" s="1">
        <f>IFERROR(__xludf.DUMMYFUNCTION("""COMPUTED_VALUE"""),1709.67)</f>
        <v>1709.67</v>
      </c>
      <c r="G97" s="2">
        <f>IFERROR(__xludf.DUMMYFUNCTION("""COMPUTED_VALUE"""),45429.66666666667)</f>
        <v>45429.66667</v>
      </c>
      <c r="H97" s="1">
        <f>IFERROR(__xludf.DUMMYFUNCTION("""COMPUTED_VALUE"""),1691.69)</f>
        <v>1691.69</v>
      </c>
      <c r="J97" s="2">
        <f>IFERROR(__xludf.DUMMYFUNCTION("""COMPUTED_VALUE"""),45429.66666666667)</f>
        <v>45429.66667</v>
      </c>
      <c r="K97" s="1">
        <f>IFERROR(__xludf.DUMMYFUNCTION("""COMPUTED_VALUE"""),1708.11)</f>
        <v>1708.11</v>
      </c>
      <c r="M97" s="2">
        <f>IFERROR(__xludf.DUMMYFUNCTION("""COMPUTED_VALUE"""),45429.66666666667)</f>
        <v>45429.66667</v>
      </c>
      <c r="N97" s="1">
        <f>IFERROR(__xludf.DUMMYFUNCTION("""COMPUTED_VALUE"""),2.0177411E7)</f>
        <v>20177411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IFERROR(__xludf.DUMMYFUNCTION("""COMPUTED_VALUE"""),1707.89)</f>
        <v>1707.89</v>
      </c>
      <c r="D98" s="2">
        <f>IFERROR(__xludf.DUMMYFUNCTION("""COMPUTED_VALUE"""),45432.66666666667)</f>
        <v>45432.66667</v>
      </c>
      <c r="E98" s="1">
        <f>IFERROR(__xludf.DUMMYFUNCTION("""COMPUTED_VALUE"""),1709.24)</f>
        <v>1709.24</v>
      </c>
      <c r="G98" s="2">
        <f>IFERROR(__xludf.DUMMYFUNCTION("""COMPUTED_VALUE"""),45432.66666666667)</f>
        <v>45432.66667</v>
      </c>
      <c r="H98" s="1">
        <f>IFERROR(__xludf.DUMMYFUNCTION("""COMPUTED_VALUE"""),1680.3)</f>
        <v>1680.3</v>
      </c>
      <c r="J98" s="2">
        <f>IFERROR(__xludf.DUMMYFUNCTION("""COMPUTED_VALUE"""),45432.66666666667)</f>
        <v>45432.66667</v>
      </c>
      <c r="K98" s="1">
        <f>IFERROR(__xludf.DUMMYFUNCTION("""COMPUTED_VALUE"""),1680.63)</f>
        <v>1680.63</v>
      </c>
      <c r="M98" s="2">
        <f>IFERROR(__xludf.DUMMYFUNCTION("""COMPUTED_VALUE"""),45432.66666666667)</f>
        <v>45432.66667</v>
      </c>
      <c r="N98" s="1">
        <f>IFERROR(__xludf.DUMMYFUNCTION("""COMPUTED_VALUE"""),1.5661497E7)</f>
        <v>15661497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IFERROR(__xludf.DUMMYFUNCTION("""COMPUTED_VALUE"""),1685.74)</f>
        <v>1685.74</v>
      </c>
      <c r="D99" s="2">
        <f>IFERROR(__xludf.DUMMYFUNCTION("""COMPUTED_VALUE"""),45433.66666666667)</f>
        <v>45433.66667</v>
      </c>
      <c r="E99" s="1">
        <f>IFERROR(__xludf.DUMMYFUNCTION("""COMPUTED_VALUE"""),1699.7)</f>
        <v>1699.7</v>
      </c>
      <c r="G99" s="2">
        <f>IFERROR(__xludf.DUMMYFUNCTION("""COMPUTED_VALUE"""),45433.66666666667)</f>
        <v>45433.66667</v>
      </c>
      <c r="H99" s="1">
        <f>IFERROR(__xludf.DUMMYFUNCTION("""COMPUTED_VALUE"""),1685.6)</f>
        <v>1685.6</v>
      </c>
      <c r="J99" s="2">
        <f>IFERROR(__xludf.DUMMYFUNCTION("""COMPUTED_VALUE"""),45433.66666666667)</f>
        <v>45433.66667</v>
      </c>
      <c r="K99" s="1">
        <f>IFERROR(__xludf.DUMMYFUNCTION("""COMPUTED_VALUE"""),1689.55)</f>
        <v>1689.55</v>
      </c>
      <c r="M99" s="2">
        <f>IFERROR(__xludf.DUMMYFUNCTION("""COMPUTED_VALUE"""),45433.66666666667)</f>
        <v>45433.66667</v>
      </c>
      <c r="N99" s="1">
        <f>IFERROR(__xludf.DUMMYFUNCTION("""COMPUTED_VALUE"""),1.5320955E7)</f>
        <v>15320955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IFERROR(__xludf.DUMMYFUNCTION("""COMPUTED_VALUE"""),1688.68)</f>
        <v>1688.68</v>
      </c>
      <c r="D100" s="2">
        <f>IFERROR(__xludf.DUMMYFUNCTION("""COMPUTED_VALUE"""),45434.66666666667)</f>
        <v>45434.66667</v>
      </c>
      <c r="E100" s="1">
        <f>IFERROR(__xludf.DUMMYFUNCTION("""COMPUTED_VALUE"""),1699.32)</f>
        <v>1699.32</v>
      </c>
      <c r="G100" s="2">
        <f>IFERROR(__xludf.DUMMYFUNCTION("""COMPUTED_VALUE"""),45434.66666666667)</f>
        <v>45434.66667</v>
      </c>
      <c r="H100" s="1">
        <f>IFERROR(__xludf.DUMMYFUNCTION("""COMPUTED_VALUE"""),1683.27)</f>
        <v>1683.27</v>
      </c>
      <c r="J100" s="2">
        <f>IFERROR(__xludf.DUMMYFUNCTION("""COMPUTED_VALUE"""),45434.66666666667)</f>
        <v>45434.66667</v>
      </c>
      <c r="K100" s="1">
        <f>IFERROR(__xludf.DUMMYFUNCTION("""COMPUTED_VALUE"""),1685.71)</f>
        <v>1685.71</v>
      </c>
      <c r="M100" s="2">
        <f>IFERROR(__xludf.DUMMYFUNCTION("""COMPUTED_VALUE"""),45434.66666666667)</f>
        <v>45434.66667</v>
      </c>
      <c r="N100" s="1">
        <f>IFERROR(__xludf.DUMMYFUNCTION("""COMPUTED_VALUE"""),1.561593E7)</f>
        <v>15615930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IFERROR(__xludf.DUMMYFUNCTION("""COMPUTED_VALUE"""),1684.01)</f>
        <v>1684.01</v>
      </c>
      <c r="D101" s="2">
        <f>IFERROR(__xludf.DUMMYFUNCTION("""COMPUTED_VALUE"""),45435.66666666667)</f>
        <v>45435.66667</v>
      </c>
      <c r="E101" s="1">
        <f>IFERROR(__xludf.DUMMYFUNCTION("""COMPUTED_VALUE"""),1685.21)</f>
        <v>1685.21</v>
      </c>
      <c r="G101" s="2">
        <f>IFERROR(__xludf.DUMMYFUNCTION("""COMPUTED_VALUE"""),45435.66666666667)</f>
        <v>45435.66667</v>
      </c>
      <c r="H101" s="1">
        <f>IFERROR(__xludf.DUMMYFUNCTION("""COMPUTED_VALUE"""),1656.77)</f>
        <v>1656.77</v>
      </c>
      <c r="J101" s="2">
        <f>IFERROR(__xludf.DUMMYFUNCTION("""COMPUTED_VALUE"""),45435.66666666667)</f>
        <v>45435.66667</v>
      </c>
      <c r="K101" s="1">
        <f>IFERROR(__xludf.DUMMYFUNCTION("""COMPUTED_VALUE"""),1658.61)</f>
        <v>1658.61</v>
      </c>
      <c r="M101" s="2">
        <f>IFERROR(__xludf.DUMMYFUNCTION("""COMPUTED_VALUE"""),45435.66666666667)</f>
        <v>45435.66667</v>
      </c>
      <c r="N101" s="1">
        <f>IFERROR(__xludf.DUMMYFUNCTION("""COMPUTED_VALUE"""),1.6025844E7)</f>
        <v>16025844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IFERROR(__xludf.DUMMYFUNCTION("""COMPUTED_VALUE"""),1662.87)</f>
        <v>1662.87</v>
      </c>
      <c r="D102" s="2">
        <f>IFERROR(__xludf.DUMMYFUNCTION("""COMPUTED_VALUE"""),45436.66666666667)</f>
        <v>45436.66667</v>
      </c>
      <c r="E102" s="1">
        <f>IFERROR(__xludf.DUMMYFUNCTION("""COMPUTED_VALUE"""),1670.72)</f>
        <v>1670.72</v>
      </c>
      <c r="G102" s="2">
        <f>IFERROR(__xludf.DUMMYFUNCTION("""COMPUTED_VALUE"""),45436.66666666667)</f>
        <v>45436.66667</v>
      </c>
      <c r="H102" s="1">
        <f>IFERROR(__xludf.DUMMYFUNCTION("""COMPUTED_VALUE"""),1661.89)</f>
        <v>1661.89</v>
      </c>
      <c r="J102" s="2">
        <f>IFERROR(__xludf.DUMMYFUNCTION("""COMPUTED_VALUE"""),45436.66666666667)</f>
        <v>45436.66667</v>
      </c>
      <c r="K102" s="1">
        <f>IFERROR(__xludf.DUMMYFUNCTION("""COMPUTED_VALUE"""),1668.87)</f>
        <v>1668.87</v>
      </c>
      <c r="M102" s="2">
        <f>IFERROR(__xludf.DUMMYFUNCTION("""COMPUTED_VALUE"""),45436.66666666667)</f>
        <v>45436.66667</v>
      </c>
      <c r="N102" s="1">
        <f>IFERROR(__xludf.DUMMYFUNCTION("""COMPUTED_VALUE"""),1.2006667E7)</f>
        <v>12006667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IFERROR(__xludf.DUMMYFUNCTION("""COMPUTED_VALUE"""),1664.14)</f>
        <v>1664.14</v>
      </c>
      <c r="D103" s="2">
        <f>IFERROR(__xludf.DUMMYFUNCTION("""COMPUTED_VALUE"""),45440.66666666667)</f>
        <v>45440.66667</v>
      </c>
      <c r="E103" s="1">
        <f>IFERROR(__xludf.DUMMYFUNCTION("""COMPUTED_VALUE"""),1666.02)</f>
        <v>1666.02</v>
      </c>
      <c r="G103" s="2">
        <f>IFERROR(__xludf.DUMMYFUNCTION("""COMPUTED_VALUE"""),45440.66666666667)</f>
        <v>45440.66667</v>
      </c>
      <c r="H103" s="1">
        <f>IFERROR(__xludf.DUMMYFUNCTION("""COMPUTED_VALUE"""),1656.3)</f>
        <v>1656.3</v>
      </c>
      <c r="J103" s="2">
        <f>IFERROR(__xludf.DUMMYFUNCTION("""COMPUTED_VALUE"""),45440.66666666667)</f>
        <v>45440.66667</v>
      </c>
      <c r="K103" s="1">
        <f>IFERROR(__xludf.DUMMYFUNCTION("""COMPUTED_VALUE"""),1657.58)</f>
        <v>1657.58</v>
      </c>
      <c r="M103" s="2">
        <f>IFERROR(__xludf.DUMMYFUNCTION("""COMPUTED_VALUE"""),45440.66666666667)</f>
        <v>45440.66667</v>
      </c>
      <c r="N103" s="1">
        <f>IFERROR(__xludf.DUMMYFUNCTION("""COMPUTED_VALUE"""),1.7147287E7)</f>
        <v>17147287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IFERROR(__xludf.DUMMYFUNCTION("""COMPUTED_VALUE"""),1655.4)</f>
        <v>1655.4</v>
      </c>
      <c r="D104" s="2">
        <f>IFERROR(__xludf.DUMMYFUNCTION("""COMPUTED_VALUE"""),45441.66666666667)</f>
        <v>45441.66667</v>
      </c>
      <c r="E104" s="1">
        <f>IFERROR(__xludf.DUMMYFUNCTION("""COMPUTED_VALUE"""),1655.55)</f>
        <v>1655.55</v>
      </c>
      <c r="G104" s="2">
        <f>IFERROR(__xludf.DUMMYFUNCTION("""COMPUTED_VALUE"""),45441.66666666667)</f>
        <v>45441.66667</v>
      </c>
      <c r="H104" s="1">
        <f>IFERROR(__xludf.DUMMYFUNCTION("""COMPUTED_VALUE"""),1644.07)</f>
        <v>1644.07</v>
      </c>
      <c r="J104" s="2">
        <f>IFERROR(__xludf.DUMMYFUNCTION("""COMPUTED_VALUE"""),45441.66666666667)</f>
        <v>45441.66667</v>
      </c>
      <c r="K104" s="1">
        <f>IFERROR(__xludf.DUMMYFUNCTION("""COMPUTED_VALUE"""),1646.52)</f>
        <v>1646.52</v>
      </c>
      <c r="M104" s="2">
        <f>IFERROR(__xludf.DUMMYFUNCTION("""COMPUTED_VALUE"""),45441.66666666667)</f>
        <v>45441.66667</v>
      </c>
      <c r="N104" s="1">
        <f>IFERROR(__xludf.DUMMYFUNCTION("""COMPUTED_VALUE"""),1.6844342E7)</f>
        <v>16844342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IFERROR(__xludf.DUMMYFUNCTION("""COMPUTED_VALUE"""),1645.59)</f>
        <v>1645.59</v>
      </c>
      <c r="D105" s="2">
        <f>IFERROR(__xludf.DUMMYFUNCTION("""COMPUTED_VALUE"""),45442.66666666667)</f>
        <v>45442.66667</v>
      </c>
      <c r="E105" s="1">
        <f>IFERROR(__xludf.DUMMYFUNCTION("""COMPUTED_VALUE"""),1672.32)</f>
        <v>1672.32</v>
      </c>
      <c r="G105" s="2">
        <f>IFERROR(__xludf.DUMMYFUNCTION("""COMPUTED_VALUE"""),45442.66666666667)</f>
        <v>45442.66667</v>
      </c>
      <c r="H105" s="1">
        <f>IFERROR(__xludf.DUMMYFUNCTION("""COMPUTED_VALUE"""),1645.59)</f>
        <v>1645.59</v>
      </c>
      <c r="J105" s="2">
        <f>IFERROR(__xludf.DUMMYFUNCTION("""COMPUTED_VALUE"""),45442.66666666667)</f>
        <v>45442.66667</v>
      </c>
      <c r="K105" s="1">
        <f>IFERROR(__xludf.DUMMYFUNCTION("""COMPUTED_VALUE"""),1669.64)</f>
        <v>1669.64</v>
      </c>
      <c r="M105" s="2">
        <f>IFERROR(__xludf.DUMMYFUNCTION("""COMPUTED_VALUE"""),45442.66666666667)</f>
        <v>45442.66667</v>
      </c>
      <c r="N105" s="1">
        <f>IFERROR(__xludf.DUMMYFUNCTION("""COMPUTED_VALUE"""),1.9569567E7)</f>
        <v>19569567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IFERROR(__xludf.DUMMYFUNCTION("""COMPUTED_VALUE"""),1671.62)</f>
        <v>1671.62</v>
      </c>
      <c r="D106" s="2">
        <f>IFERROR(__xludf.DUMMYFUNCTION("""COMPUTED_VALUE"""),45443.66666666667)</f>
        <v>45443.66667</v>
      </c>
      <c r="E106" s="1">
        <f>IFERROR(__xludf.DUMMYFUNCTION("""COMPUTED_VALUE"""),1697.71)</f>
        <v>1697.71</v>
      </c>
      <c r="G106" s="2">
        <f>IFERROR(__xludf.DUMMYFUNCTION("""COMPUTED_VALUE"""),45443.66666666667)</f>
        <v>45443.66667</v>
      </c>
      <c r="H106" s="1">
        <f>IFERROR(__xludf.DUMMYFUNCTION("""COMPUTED_VALUE"""),1671.52)</f>
        <v>1671.52</v>
      </c>
      <c r="J106" s="2">
        <f>IFERROR(__xludf.DUMMYFUNCTION("""COMPUTED_VALUE"""),45443.66666666667)</f>
        <v>45443.66667</v>
      </c>
      <c r="K106" s="1">
        <f>IFERROR(__xludf.DUMMYFUNCTION("""COMPUTED_VALUE"""),1696.91)</f>
        <v>1696.91</v>
      </c>
      <c r="M106" s="2">
        <f>IFERROR(__xludf.DUMMYFUNCTION("""COMPUTED_VALUE"""),45443.66666666667)</f>
        <v>45443.66667</v>
      </c>
      <c r="N106" s="1">
        <f>IFERROR(__xludf.DUMMYFUNCTION("""COMPUTED_VALUE"""),3.6768045E7)</f>
        <v>36768045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IFERROR(__xludf.DUMMYFUNCTION("""COMPUTED_VALUE"""),1693.79)</f>
        <v>1693.79</v>
      </c>
      <c r="D107" s="2">
        <f>IFERROR(__xludf.DUMMYFUNCTION("""COMPUTED_VALUE"""),45446.66666666667)</f>
        <v>45446.66667</v>
      </c>
      <c r="E107" s="1">
        <f>IFERROR(__xludf.DUMMYFUNCTION("""COMPUTED_VALUE"""),1695.23)</f>
        <v>1695.23</v>
      </c>
      <c r="G107" s="2">
        <f>IFERROR(__xludf.DUMMYFUNCTION("""COMPUTED_VALUE"""),45446.66666666667)</f>
        <v>45446.66667</v>
      </c>
      <c r="H107" s="1">
        <f>IFERROR(__xludf.DUMMYFUNCTION("""COMPUTED_VALUE"""),1665.04)</f>
        <v>1665.04</v>
      </c>
      <c r="J107" s="2">
        <f>IFERROR(__xludf.DUMMYFUNCTION("""COMPUTED_VALUE"""),45446.66666666667)</f>
        <v>45446.66667</v>
      </c>
      <c r="K107" s="1">
        <f>IFERROR(__xludf.DUMMYFUNCTION("""COMPUTED_VALUE"""),1675.31)</f>
        <v>1675.31</v>
      </c>
      <c r="M107" s="2">
        <f>IFERROR(__xludf.DUMMYFUNCTION("""COMPUTED_VALUE"""),45446.66666666667)</f>
        <v>45446.66667</v>
      </c>
      <c r="N107" s="1">
        <f>IFERROR(__xludf.DUMMYFUNCTION("""COMPUTED_VALUE"""),1.4691145E7)</f>
        <v>14691145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IFERROR(__xludf.DUMMYFUNCTION("""COMPUTED_VALUE"""),1670.61)</f>
        <v>1670.61</v>
      </c>
      <c r="D108" s="2">
        <f>IFERROR(__xludf.DUMMYFUNCTION("""COMPUTED_VALUE"""),45447.66666666667)</f>
        <v>45447.66667</v>
      </c>
      <c r="E108" s="1">
        <f>IFERROR(__xludf.DUMMYFUNCTION("""COMPUTED_VALUE"""),1676.75)</f>
        <v>1676.75</v>
      </c>
      <c r="G108" s="2">
        <f>IFERROR(__xludf.DUMMYFUNCTION("""COMPUTED_VALUE"""),45447.66666666667)</f>
        <v>45447.66667</v>
      </c>
      <c r="H108" s="1">
        <f>IFERROR(__xludf.DUMMYFUNCTION("""COMPUTED_VALUE"""),1661.42)</f>
        <v>1661.42</v>
      </c>
      <c r="J108" s="2">
        <f>IFERROR(__xludf.DUMMYFUNCTION("""COMPUTED_VALUE"""),45447.66666666667)</f>
        <v>45447.66667</v>
      </c>
      <c r="K108" s="1">
        <f>IFERROR(__xludf.DUMMYFUNCTION("""COMPUTED_VALUE"""),1671.05)</f>
        <v>1671.05</v>
      </c>
      <c r="M108" s="2">
        <f>IFERROR(__xludf.DUMMYFUNCTION("""COMPUTED_VALUE"""),45447.66666666667)</f>
        <v>45447.66667</v>
      </c>
      <c r="N108" s="1">
        <f>IFERROR(__xludf.DUMMYFUNCTION("""COMPUTED_VALUE"""),1.8296889E7)</f>
        <v>18296889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IFERROR(__xludf.DUMMYFUNCTION("""COMPUTED_VALUE"""),1675.38)</f>
        <v>1675.38</v>
      </c>
      <c r="D109" s="2">
        <f>IFERROR(__xludf.DUMMYFUNCTION("""COMPUTED_VALUE"""),45448.66666666667)</f>
        <v>45448.66667</v>
      </c>
      <c r="E109" s="1">
        <f>IFERROR(__xludf.DUMMYFUNCTION("""COMPUTED_VALUE"""),1676.8)</f>
        <v>1676.8</v>
      </c>
      <c r="G109" s="2">
        <f>IFERROR(__xludf.DUMMYFUNCTION("""COMPUTED_VALUE"""),45448.66666666667)</f>
        <v>45448.66667</v>
      </c>
      <c r="H109" s="1">
        <f>IFERROR(__xludf.DUMMYFUNCTION("""COMPUTED_VALUE"""),1653.74)</f>
        <v>1653.74</v>
      </c>
      <c r="J109" s="2">
        <f>IFERROR(__xludf.DUMMYFUNCTION("""COMPUTED_VALUE"""),45448.66666666667)</f>
        <v>45448.66667</v>
      </c>
      <c r="K109" s="1">
        <f>IFERROR(__xludf.DUMMYFUNCTION("""COMPUTED_VALUE"""),1666.92)</f>
        <v>1666.92</v>
      </c>
      <c r="M109" s="2">
        <f>IFERROR(__xludf.DUMMYFUNCTION("""COMPUTED_VALUE"""),45448.66666666667)</f>
        <v>45448.66667</v>
      </c>
      <c r="N109" s="1">
        <f>IFERROR(__xludf.DUMMYFUNCTION("""COMPUTED_VALUE"""),1.3951486E7)</f>
        <v>13951486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IFERROR(__xludf.DUMMYFUNCTION("""COMPUTED_VALUE"""),1670.97)</f>
        <v>1670.97</v>
      </c>
      <c r="D110" s="2">
        <f>IFERROR(__xludf.DUMMYFUNCTION("""COMPUTED_VALUE"""),45449.66666666667)</f>
        <v>45449.66667</v>
      </c>
      <c r="E110" s="1">
        <f>IFERROR(__xludf.DUMMYFUNCTION("""COMPUTED_VALUE"""),1677.99)</f>
        <v>1677.99</v>
      </c>
      <c r="G110" s="2">
        <f>IFERROR(__xludf.DUMMYFUNCTION("""COMPUTED_VALUE"""),45449.66666666667)</f>
        <v>45449.66667</v>
      </c>
      <c r="H110" s="1">
        <f>IFERROR(__xludf.DUMMYFUNCTION("""COMPUTED_VALUE"""),1659.25)</f>
        <v>1659.25</v>
      </c>
      <c r="J110" s="2">
        <f>IFERROR(__xludf.DUMMYFUNCTION("""COMPUTED_VALUE"""),45449.66666666667)</f>
        <v>45449.66667</v>
      </c>
      <c r="K110" s="1">
        <f>IFERROR(__xludf.DUMMYFUNCTION("""COMPUTED_VALUE"""),1668.51)</f>
        <v>1668.51</v>
      </c>
      <c r="M110" s="2">
        <f>IFERROR(__xludf.DUMMYFUNCTION("""COMPUTED_VALUE"""),45449.66666666667)</f>
        <v>45449.66667</v>
      </c>
      <c r="N110" s="1">
        <f>IFERROR(__xludf.DUMMYFUNCTION("""COMPUTED_VALUE"""),1.2894984E7)</f>
        <v>12894984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IFERROR(__xludf.DUMMYFUNCTION("""COMPUTED_VALUE"""),1675.74)</f>
        <v>1675.74</v>
      </c>
      <c r="D111" s="2">
        <f>IFERROR(__xludf.DUMMYFUNCTION("""COMPUTED_VALUE"""),45450.66666666667)</f>
        <v>45450.66667</v>
      </c>
      <c r="E111" s="1">
        <f>IFERROR(__xludf.DUMMYFUNCTION("""COMPUTED_VALUE"""),1693.33)</f>
        <v>1693.33</v>
      </c>
      <c r="G111" s="2">
        <f>IFERROR(__xludf.DUMMYFUNCTION("""COMPUTED_VALUE"""),45450.66666666667)</f>
        <v>45450.66667</v>
      </c>
      <c r="H111" s="1">
        <f>IFERROR(__xludf.DUMMYFUNCTION("""COMPUTED_VALUE"""),1673.32)</f>
        <v>1673.32</v>
      </c>
      <c r="J111" s="2">
        <f>IFERROR(__xludf.DUMMYFUNCTION("""COMPUTED_VALUE"""),45450.66666666667)</f>
        <v>45450.66667</v>
      </c>
      <c r="K111" s="1">
        <f>IFERROR(__xludf.DUMMYFUNCTION("""COMPUTED_VALUE"""),1677.09)</f>
        <v>1677.09</v>
      </c>
      <c r="M111" s="2">
        <f>IFERROR(__xludf.DUMMYFUNCTION("""COMPUTED_VALUE"""),45450.66666666667)</f>
        <v>45450.66667</v>
      </c>
      <c r="N111" s="1">
        <f>IFERROR(__xludf.DUMMYFUNCTION("""COMPUTED_VALUE"""),1.3730934E7)</f>
        <v>13730934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IFERROR(__xludf.DUMMYFUNCTION("""COMPUTED_VALUE"""),1674.22)</f>
        <v>1674.22</v>
      </c>
      <c r="D112" s="2">
        <f>IFERROR(__xludf.DUMMYFUNCTION("""COMPUTED_VALUE"""),45453.66666666667)</f>
        <v>45453.66667</v>
      </c>
      <c r="E112" s="1">
        <f>IFERROR(__xludf.DUMMYFUNCTION("""COMPUTED_VALUE"""),1674.22)</f>
        <v>1674.22</v>
      </c>
      <c r="G112" s="2">
        <f>IFERROR(__xludf.DUMMYFUNCTION("""COMPUTED_VALUE"""),45453.66666666667)</f>
        <v>45453.66667</v>
      </c>
      <c r="H112" s="1">
        <f>IFERROR(__xludf.DUMMYFUNCTION("""COMPUTED_VALUE"""),1659.36)</f>
        <v>1659.36</v>
      </c>
      <c r="J112" s="2">
        <f>IFERROR(__xludf.DUMMYFUNCTION("""COMPUTED_VALUE"""),45453.66666666667)</f>
        <v>45453.66667</v>
      </c>
      <c r="K112" s="1">
        <f>IFERROR(__xludf.DUMMYFUNCTION("""COMPUTED_VALUE"""),1669.34)</f>
        <v>1669.34</v>
      </c>
      <c r="M112" s="2">
        <f>IFERROR(__xludf.DUMMYFUNCTION("""COMPUTED_VALUE"""),45453.66666666667)</f>
        <v>45453.66667</v>
      </c>
      <c r="N112" s="1">
        <f>IFERROR(__xludf.DUMMYFUNCTION("""COMPUTED_VALUE"""),1.4483457E7)</f>
        <v>14483457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IFERROR(__xludf.DUMMYFUNCTION("""COMPUTED_VALUE"""),1664.99)</f>
        <v>1664.99</v>
      </c>
      <c r="D113" s="2">
        <f>IFERROR(__xludf.DUMMYFUNCTION("""COMPUTED_VALUE"""),45454.66666666667)</f>
        <v>45454.66667</v>
      </c>
      <c r="E113" s="1">
        <f>IFERROR(__xludf.DUMMYFUNCTION("""COMPUTED_VALUE"""),1665.25)</f>
        <v>1665.25</v>
      </c>
      <c r="G113" s="2">
        <f>IFERROR(__xludf.DUMMYFUNCTION("""COMPUTED_VALUE"""),45454.66666666667)</f>
        <v>45454.66667</v>
      </c>
      <c r="H113" s="1">
        <f>IFERROR(__xludf.DUMMYFUNCTION("""COMPUTED_VALUE"""),1644.47)</f>
        <v>1644.47</v>
      </c>
      <c r="J113" s="2">
        <f>IFERROR(__xludf.DUMMYFUNCTION("""COMPUTED_VALUE"""),45454.66666666667)</f>
        <v>45454.66667</v>
      </c>
      <c r="K113" s="1">
        <f>IFERROR(__xludf.DUMMYFUNCTION("""COMPUTED_VALUE"""),1649.27)</f>
        <v>1649.27</v>
      </c>
      <c r="M113" s="2">
        <f>IFERROR(__xludf.DUMMYFUNCTION("""COMPUTED_VALUE"""),45454.66666666667)</f>
        <v>45454.66667</v>
      </c>
      <c r="N113" s="1">
        <f>IFERROR(__xludf.DUMMYFUNCTION("""COMPUTED_VALUE"""),1.6331567E7)</f>
        <v>16331567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IFERROR(__xludf.DUMMYFUNCTION("""COMPUTED_VALUE"""),1649.68)</f>
        <v>1649.68</v>
      </c>
      <c r="D114" s="2">
        <f>IFERROR(__xludf.DUMMYFUNCTION("""COMPUTED_VALUE"""),45455.66666666667)</f>
        <v>45455.66667</v>
      </c>
      <c r="E114" s="1">
        <f>IFERROR(__xludf.DUMMYFUNCTION("""COMPUTED_VALUE"""),1652.38)</f>
        <v>1652.38</v>
      </c>
      <c r="G114" s="2">
        <f>IFERROR(__xludf.DUMMYFUNCTION("""COMPUTED_VALUE"""),45455.66666666667)</f>
        <v>45455.66667</v>
      </c>
      <c r="H114" s="1">
        <f>IFERROR(__xludf.DUMMYFUNCTION("""COMPUTED_VALUE"""),1629.8)</f>
        <v>1629.8</v>
      </c>
      <c r="J114" s="2">
        <f>IFERROR(__xludf.DUMMYFUNCTION("""COMPUTED_VALUE"""),45455.66666666667)</f>
        <v>45455.66667</v>
      </c>
      <c r="K114" s="1">
        <f>IFERROR(__xludf.DUMMYFUNCTION("""COMPUTED_VALUE"""),1634.93)</f>
        <v>1634.93</v>
      </c>
      <c r="M114" s="2">
        <f>IFERROR(__xludf.DUMMYFUNCTION("""COMPUTED_VALUE"""),45455.66666666667)</f>
        <v>45455.66667</v>
      </c>
      <c r="N114" s="1">
        <f>IFERROR(__xludf.DUMMYFUNCTION("""COMPUTED_VALUE"""),1.6490829E7)</f>
        <v>16490829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IFERROR(__xludf.DUMMYFUNCTION("""COMPUTED_VALUE"""),1635.33)</f>
        <v>1635.33</v>
      </c>
      <c r="D115" s="2">
        <f>IFERROR(__xludf.DUMMYFUNCTION("""COMPUTED_VALUE"""),45456.66666666667)</f>
        <v>45456.66667</v>
      </c>
      <c r="E115" s="1">
        <f>IFERROR(__xludf.DUMMYFUNCTION("""COMPUTED_VALUE"""),1636.97)</f>
        <v>1636.97</v>
      </c>
      <c r="G115" s="2">
        <f>IFERROR(__xludf.DUMMYFUNCTION("""COMPUTED_VALUE"""),45456.66666666667)</f>
        <v>45456.66667</v>
      </c>
      <c r="H115" s="1">
        <f>IFERROR(__xludf.DUMMYFUNCTION("""COMPUTED_VALUE"""),1622.4)</f>
        <v>1622.4</v>
      </c>
      <c r="J115" s="2">
        <f>IFERROR(__xludf.DUMMYFUNCTION("""COMPUTED_VALUE"""),45456.66666666667)</f>
        <v>45456.66667</v>
      </c>
      <c r="K115" s="1">
        <f>IFERROR(__xludf.DUMMYFUNCTION("""COMPUTED_VALUE"""),1636.02)</f>
        <v>1636.02</v>
      </c>
      <c r="M115" s="2">
        <f>IFERROR(__xludf.DUMMYFUNCTION("""COMPUTED_VALUE"""),45456.66666666667)</f>
        <v>45456.66667</v>
      </c>
      <c r="N115" s="1">
        <f>IFERROR(__xludf.DUMMYFUNCTION("""COMPUTED_VALUE"""),1.6430535E7)</f>
        <v>16430535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IFERROR(__xludf.DUMMYFUNCTION("""COMPUTED_VALUE"""),1626.27)</f>
        <v>1626.27</v>
      </c>
      <c r="D116" s="2">
        <f>IFERROR(__xludf.DUMMYFUNCTION("""COMPUTED_VALUE"""),45457.66666666667)</f>
        <v>45457.66667</v>
      </c>
      <c r="E116" s="1">
        <f>IFERROR(__xludf.DUMMYFUNCTION("""COMPUTED_VALUE"""),1634.91)</f>
        <v>1634.91</v>
      </c>
      <c r="G116" s="2">
        <f>IFERROR(__xludf.DUMMYFUNCTION("""COMPUTED_VALUE"""),45457.66666666667)</f>
        <v>45457.66667</v>
      </c>
      <c r="H116" s="1">
        <f>IFERROR(__xludf.DUMMYFUNCTION("""COMPUTED_VALUE"""),1620.09)</f>
        <v>1620.09</v>
      </c>
      <c r="J116" s="2">
        <f>IFERROR(__xludf.DUMMYFUNCTION("""COMPUTED_VALUE"""),45457.66666666667)</f>
        <v>45457.66667</v>
      </c>
      <c r="K116" s="1">
        <f>IFERROR(__xludf.DUMMYFUNCTION("""COMPUTED_VALUE"""),1622.26)</f>
        <v>1622.26</v>
      </c>
      <c r="M116" s="2">
        <f>IFERROR(__xludf.DUMMYFUNCTION("""COMPUTED_VALUE"""),45457.66666666667)</f>
        <v>45457.66667</v>
      </c>
      <c r="N116" s="1">
        <f>IFERROR(__xludf.DUMMYFUNCTION("""COMPUTED_VALUE"""),1.7555456E7)</f>
        <v>17555456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IFERROR(__xludf.DUMMYFUNCTION("""COMPUTED_VALUE"""),1624.57)</f>
        <v>1624.57</v>
      </c>
      <c r="D117" s="2">
        <f>IFERROR(__xludf.DUMMYFUNCTION("""COMPUTED_VALUE"""),45460.66666666667)</f>
        <v>45460.66667</v>
      </c>
      <c r="E117" s="1">
        <f>IFERROR(__xludf.DUMMYFUNCTION("""COMPUTED_VALUE"""),1646.01)</f>
        <v>1646.01</v>
      </c>
      <c r="G117" s="2">
        <f>IFERROR(__xludf.DUMMYFUNCTION("""COMPUTED_VALUE"""),45460.66666666667)</f>
        <v>45460.66667</v>
      </c>
      <c r="H117" s="1">
        <f>IFERROR(__xludf.DUMMYFUNCTION("""COMPUTED_VALUE"""),1623.98)</f>
        <v>1623.98</v>
      </c>
      <c r="J117" s="2">
        <f>IFERROR(__xludf.DUMMYFUNCTION("""COMPUTED_VALUE"""),45460.66666666667)</f>
        <v>45460.66667</v>
      </c>
      <c r="K117" s="1">
        <f>IFERROR(__xludf.DUMMYFUNCTION("""COMPUTED_VALUE"""),1644.95)</f>
        <v>1644.95</v>
      </c>
      <c r="M117" s="2">
        <f>IFERROR(__xludf.DUMMYFUNCTION("""COMPUTED_VALUE"""),45460.66666666667)</f>
        <v>45460.66667</v>
      </c>
      <c r="N117" s="1">
        <f>IFERROR(__xludf.DUMMYFUNCTION("""COMPUTED_VALUE"""),1.6140388E7)</f>
        <v>16140388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IFERROR(__xludf.DUMMYFUNCTION("""COMPUTED_VALUE"""),1646.89)</f>
        <v>1646.89</v>
      </c>
      <c r="D118" s="2">
        <f>IFERROR(__xludf.DUMMYFUNCTION("""COMPUTED_VALUE"""),45461.66666666667)</f>
        <v>45461.66667</v>
      </c>
      <c r="E118" s="1">
        <f>IFERROR(__xludf.DUMMYFUNCTION("""COMPUTED_VALUE"""),1666.95)</f>
        <v>1666.95</v>
      </c>
      <c r="G118" s="2">
        <f>IFERROR(__xludf.DUMMYFUNCTION("""COMPUTED_VALUE"""),45461.66666666667)</f>
        <v>45461.66667</v>
      </c>
      <c r="H118" s="1">
        <f>IFERROR(__xludf.DUMMYFUNCTION("""COMPUTED_VALUE"""),1645.24)</f>
        <v>1645.24</v>
      </c>
      <c r="J118" s="2">
        <f>IFERROR(__xludf.DUMMYFUNCTION("""COMPUTED_VALUE"""),45461.66666666667)</f>
        <v>45461.66667</v>
      </c>
      <c r="K118" s="1">
        <f>IFERROR(__xludf.DUMMYFUNCTION("""COMPUTED_VALUE"""),1659.19)</f>
        <v>1659.19</v>
      </c>
      <c r="M118" s="2">
        <f>IFERROR(__xludf.DUMMYFUNCTION("""COMPUTED_VALUE"""),45461.66666666667)</f>
        <v>45461.66667</v>
      </c>
      <c r="N118" s="1">
        <f>IFERROR(__xludf.DUMMYFUNCTION("""COMPUTED_VALUE"""),1.6867231E7)</f>
        <v>16867231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IFERROR(__xludf.DUMMYFUNCTION("""COMPUTED_VALUE"""),1664.15)</f>
        <v>1664.15</v>
      </c>
      <c r="D119" s="2">
        <f>IFERROR(__xludf.DUMMYFUNCTION("""COMPUTED_VALUE"""),45463.66666666667)</f>
        <v>45463.66667</v>
      </c>
      <c r="E119" s="1">
        <f>IFERROR(__xludf.DUMMYFUNCTION("""COMPUTED_VALUE"""),1681.48)</f>
        <v>1681.48</v>
      </c>
      <c r="G119" s="2">
        <f>IFERROR(__xludf.DUMMYFUNCTION("""COMPUTED_VALUE"""),45463.66666666667)</f>
        <v>45463.66667</v>
      </c>
      <c r="H119" s="1">
        <f>IFERROR(__xludf.DUMMYFUNCTION("""COMPUTED_VALUE"""),1661.37)</f>
        <v>1661.37</v>
      </c>
      <c r="J119" s="2">
        <f>IFERROR(__xludf.DUMMYFUNCTION("""COMPUTED_VALUE"""),45463.66666666667)</f>
        <v>45463.66667</v>
      </c>
      <c r="K119" s="1">
        <f>IFERROR(__xludf.DUMMYFUNCTION("""COMPUTED_VALUE"""),1674.73)</f>
        <v>1674.73</v>
      </c>
      <c r="M119" s="2">
        <f>IFERROR(__xludf.DUMMYFUNCTION("""COMPUTED_VALUE"""),45463.66666666667)</f>
        <v>45463.66667</v>
      </c>
      <c r="N119" s="1">
        <f>IFERROR(__xludf.DUMMYFUNCTION("""COMPUTED_VALUE"""),1.7662462E7)</f>
        <v>17662462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IFERROR(__xludf.DUMMYFUNCTION("""COMPUTED_VALUE"""),1670.8)</f>
        <v>1670.8</v>
      </c>
      <c r="D120" s="2">
        <f>IFERROR(__xludf.DUMMYFUNCTION("""COMPUTED_VALUE"""),45464.66666666667)</f>
        <v>45464.66667</v>
      </c>
      <c r="E120" s="1">
        <f>IFERROR(__xludf.DUMMYFUNCTION("""COMPUTED_VALUE"""),1671.31)</f>
        <v>1671.31</v>
      </c>
      <c r="G120" s="2">
        <f>IFERROR(__xludf.DUMMYFUNCTION("""COMPUTED_VALUE"""),45464.66666666667)</f>
        <v>45464.66667</v>
      </c>
      <c r="H120" s="1">
        <f>IFERROR(__xludf.DUMMYFUNCTION("""COMPUTED_VALUE"""),1652.66)</f>
        <v>1652.66</v>
      </c>
      <c r="J120" s="2">
        <f>IFERROR(__xludf.DUMMYFUNCTION("""COMPUTED_VALUE"""),45464.66666666667)</f>
        <v>45464.66667</v>
      </c>
      <c r="K120" s="1">
        <f>IFERROR(__xludf.DUMMYFUNCTION("""COMPUTED_VALUE"""),1664.4)</f>
        <v>1664.4</v>
      </c>
      <c r="M120" s="2">
        <f>IFERROR(__xludf.DUMMYFUNCTION("""COMPUTED_VALUE"""),45464.66666666667)</f>
        <v>45464.66667</v>
      </c>
      <c r="N120" s="1">
        <f>IFERROR(__xludf.DUMMYFUNCTION("""COMPUTED_VALUE"""),3.3839235E7)</f>
        <v>33839235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IFERROR(__xludf.DUMMYFUNCTION("""COMPUTED_VALUE"""),1667.33)</f>
        <v>1667.33</v>
      </c>
      <c r="D121" s="2">
        <f>IFERROR(__xludf.DUMMYFUNCTION("""COMPUTED_VALUE"""),45467.66666666667)</f>
        <v>45467.66667</v>
      </c>
      <c r="E121" s="1">
        <f>IFERROR(__xludf.DUMMYFUNCTION("""COMPUTED_VALUE"""),1687.46)</f>
        <v>1687.46</v>
      </c>
      <c r="G121" s="2">
        <f>IFERROR(__xludf.DUMMYFUNCTION("""COMPUTED_VALUE"""),45467.66666666667)</f>
        <v>45467.66667</v>
      </c>
      <c r="H121" s="1">
        <f>IFERROR(__xludf.DUMMYFUNCTION("""COMPUTED_VALUE"""),1664.68)</f>
        <v>1664.68</v>
      </c>
      <c r="J121" s="2">
        <f>IFERROR(__xludf.DUMMYFUNCTION("""COMPUTED_VALUE"""),45467.66666666667)</f>
        <v>45467.66667</v>
      </c>
      <c r="K121" s="1">
        <f>IFERROR(__xludf.DUMMYFUNCTION("""COMPUTED_VALUE"""),1676.47)</f>
        <v>1676.47</v>
      </c>
      <c r="M121" s="2">
        <f>IFERROR(__xludf.DUMMYFUNCTION("""COMPUTED_VALUE"""),45467.66666666667)</f>
        <v>45467.66667</v>
      </c>
      <c r="N121" s="1">
        <f>IFERROR(__xludf.DUMMYFUNCTION("""COMPUTED_VALUE"""),1.5872688E7)</f>
        <v>15872688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IFERROR(__xludf.DUMMYFUNCTION("""COMPUTED_VALUE"""),1677.38)</f>
        <v>1677.38</v>
      </c>
      <c r="D122" s="2">
        <f>IFERROR(__xludf.DUMMYFUNCTION("""COMPUTED_VALUE"""),45468.66666666667)</f>
        <v>45468.66667</v>
      </c>
      <c r="E122" s="1">
        <f>IFERROR(__xludf.DUMMYFUNCTION("""COMPUTED_VALUE"""),1683.59)</f>
        <v>1683.59</v>
      </c>
      <c r="G122" s="2">
        <f>IFERROR(__xludf.DUMMYFUNCTION("""COMPUTED_VALUE"""),45468.66666666667)</f>
        <v>45468.66667</v>
      </c>
      <c r="H122" s="1">
        <f>IFERROR(__xludf.DUMMYFUNCTION("""COMPUTED_VALUE"""),1658.24)</f>
        <v>1658.24</v>
      </c>
      <c r="J122" s="2">
        <f>IFERROR(__xludf.DUMMYFUNCTION("""COMPUTED_VALUE"""),45468.66666666667)</f>
        <v>45468.66667</v>
      </c>
      <c r="K122" s="1">
        <f>IFERROR(__xludf.DUMMYFUNCTION("""COMPUTED_VALUE"""),1660.42)</f>
        <v>1660.42</v>
      </c>
      <c r="M122" s="2">
        <f>IFERROR(__xludf.DUMMYFUNCTION("""COMPUTED_VALUE"""),45468.66666666667)</f>
        <v>45468.66667</v>
      </c>
      <c r="N122" s="1">
        <f>IFERROR(__xludf.DUMMYFUNCTION("""COMPUTED_VALUE"""),1.4636488E7)</f>
        <v>14636488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IFERROR(__xludf.DUMMYFUNCTION("""COMPUTED_VALUE"""),1652.87)</f>
        <v>1652.87</v>
      </c>
      <c r="D123" s="2">
        <f>IFERROR(__xludf.DUMMYFUNCTION("""COMPUTED_VALUE"""),45469.66666666667)</f>
        <v>45469.66667</v>
      </c>
      <c r="E123" s="1">
        <f>IFERROR(__xludf.DUMMYFUNCTION("""COMPUTED_VALUE"""),1652.87)</f>
        <v>1652.87</v>
      </c>
      <c r="G123" s="2">
        <f>IFERROR(__xludf.DUMMYFUNCTION("""COMPUTED_VALUE"""),45469.66666666667)</f>
        <v>45469.66667</v>
      </c>
      <c r="H123" s="1">
        <f>IFERROR(__xludf.DUMMYFUNCTION("""COMPUTED_VALUE"""),1627.89)</f>
        <v>1627.89</v>
      </c>
      <c r="J123" s="2">
        <f>IFERROR(__xludf.DUMMYFUNCTION("""COMPUTED_VALUE"""),45469.66666666667)</f>
        <v>45469.66667</v>
      </c>
      <c r="K123" s="1">
        <f>IFERROR(__xludf.DUMMYFUNCTION("""COMPUTED_VALUE"""),1642.54)</f>
        <v>1642.54</v>
      </c>
      <c r="M123" s="2">
        <f>IFERROR(__xludf.DUMMYFUNCTION("""COMPUTED_VALUE"""),45469.66666666667)</f>
        <v>45469.66667</v>
      </c>
      <c r="N123" s="1">
        <f>IFERROR(__xludf.DUMMYFUNCTION("""COMPUTED_VALUE"""),1.6547183E7)</f>
        <v>16547183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IFERROR(__xludf.DUMMYFUNCTION("""COMPUTED_VALUE"""),1642.39)</f>
        <v>1642.39</v>
      </c>
      <c r="D124" s="2">
        <f>IFERROR(__xludf.DUMMYFUNCTION("""COMPUTED_VALUE"""),45470.66666666667)</f>
        <v>45470.66667</v>
      </c>
      <c r="E124" s="1">
        <f>IFERROR(__xludf.DUMMYFUNCTION("""COMPUTED_VALUE"""),1660.1)</f>
        <v>1660.1</v>
      </c>
      <c r="G124" s="2">
        <f>IFERROR(__xludf.DUMMYFUNCTION("""COMPUTED_VALUE"""),45470.66666666667)</f>
        <v>45470.66667</v>
      </c>
      <c r="H124" s="1">
        <f>IFERROR(__xludf.DUMMYFUNCTION("""COMPUTED_VALUE"""),1638.48)</f>
        <v>1638.48</v>
      </c>
      <c r="J124" s="2">
        <f>IFERROR(__xludf.DUMMYFUNCTION("""COMPUTED_VALUE"""),45470.66666666667)</f>
        <v>45470.66667</v>
      </c>
      <c r="K124" s="1">
        <f>IFERROR(__xludf.DUMMYFUNCTION("""COMPUTED_VALUE"""),1659.51)</f>
        <v>1659.51</v>
      </c>
      <c r="M124" s="2">
        <f>IFERROR(__xludf.DUMMYFUNCTION("""COMPUTED_VALUE"""),45470.66666666667)</f>
        <v>45470.66667</v>
      </c>
      <c r="N124" s="1">
        <f>IFERROR(__xludf.DUMMYFUNCTION("""COMPUTED_VALUE"""),1.3965332E7)</f>
        <v>13965332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IFERROR(__xludf.DUMMYFUNCTION("""COMPUTED_VALUE"""),1653.81)</f>
        <v>1653.81</v>
      </c>
      <c r="D125" s="2">
        <f>IFERROR(__xludf.DUMMYFUNCTION("""COMPUTED_VALUE"""),45471.66666666667)</f>
        <v>45471.66667</v>
      </c>
      <c r="E125" s="1">
        <f>IFERROR(__xludf.DUMMYFUNCTION("""COMPUTED_VALUE"""),1654.21)</f>
        <v>1654.21</v>
      </c>
      <c r="G125" s="2">
        <f>IFERROR(__xludf.DUMMYFUNCTION("""COMPUTED_VALUE"""),45471.66666666667)</f>
        <v>45471.66667</v>
      </c>
      <c r="H125" s="1">
        <f>IFERROR(__xludf.DUMMYFUNCTION("""COMPUTED_VALUE"""),1633.44)</f>
        <v>1633.44</v>
      </c>
      <c r="J125" s="2">
        <f>IFERROR(__xludf.DUMMYFUNCTION("""COMPUTED_VALUE"""),45471.66666666667)</f>
        <v>45471.66667</v>
      </c>
      <c r="K125" s="1">
        <f>IFERROR(__xludf.DUMMYFUNCTION("""COMPUTED_VALUE"""),1640.04)</f>
        <v>1640.04</v>
      </c>
      <c r="M125" s="2">
        <f>IFERROR(__xludf.DUMMYFUNCTION("""COMPUTED_VALUE"""),45471.66666666667)</f>
        <v>45471.66667</v>
      </c>
      <c r="N125" s="1">
        <f>IFERROR(__xludf.DUMMYFUNCTION("""COMPUTED_VALUE"""),3.7239955E7)</f>
        <v>37239955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IFERROR(__xludf.DUMMYFUNCTION("""COMPUTED_VALUE"""),1650.44)</f>
        <v>1650.44</v>
      </c>
      <c r="D126" s="2">
        <f>IFERROR(__xludf.DUMMYFUNCTION("""COMPUTED_VALUE"""),45474.66666666667)</f>
        <v>45474.66667</v>
      </c>
      <c r="E126" s="1">
        <f>IFERROR(__xludf.DUMMYFUNCTION("""COMPUTED_VALUE"""),1657.77)</f>
        <v>1657.77</v>
      </c>
      <c r="G126" s="2">
        <f>IFERROR(__xludf.DUMMYFUNCTION("""COMPUTED_VALUE"""),45474.66666666667)</f>
        <v>45474.66667</v>
      </c>
      <c r="H126" s="1">
        <f>IFERROR(__xludf.DUMMYFUNCTION("""COMPUTED_VALUE"""),1637.91)</f>
        <v>1637.91</v>
      </c>
      <c r="J126" s="2">
        <f>IFERROR(__xludf.DUMMYFUNCTION("""COMPUTED_VALUE"""),45474.66666666667)</f>
        <v>45474.66667</v>
      </c>
      <c r="K126" s="1">
        <f>IFERROR(__xludf.DUMMYFUNCTION("""COMPUTED_VALUE"""),1642.12)</f>
        <v>1642.12</v>
      </c>
      <c r="M126" s="2">
        <f>IFERROR(__xludf.DUMMYFUNCTION("""COMPUTED_VALUE"""),45474.66666666667)</f>
        <v>45474.66667</v>
      </c>
      <c r="N126" s="1">
        <f>IFERROR(__xludf.DUMMYFUNCTION("""COMPUTED_VALUE"""),1.7011338E7)</f>
        <v>17011338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IFERROR(__xludf.DUMMYFUNCTION("""COMPUTED_VALUE"""),1630.85)</f>
        <v>1630.85</v>
      </c>
      <c r="D127" s="2">
        <f>IFERROR(__xludf.DUMMYFUNCTION("""COMPUTED_VALUE"""),45475.66666666667)</f>
        <v>45475.66667</v>
      </c>
      <c r="E127" s="1">
        <f>IFERROR(__xludf.DUMMYFUNCTION("""COMPUTED_VALUE"""),1646.27)</f>
        <v>1646.27</v>
      </c>
      <c r="G127" s="2">
        <f>IFERROR(__xludf.DUMMYFUNCTION("""COMPUTED_VALUE"""),45475.66666666667)</f>
        <v>45475.66667</v>
      </c>
      <c r="H127" s="1">
        <f>IFERROR(__xludf.DUMMYFUNCTION("""COMPUTED_VALUE"""),1628.07)</f>
        <v>1628.07</v>
      </c>
      <c r="J127" s="2">
        <f>IFERROR(__xludf.DUMMYFUNCTION("""COMPUTED_VALUE"""),45475.66666666667)</f>
        <v>45475.66667</v>
      </c>
      <c r="K127" s="1">
        <f>IFERROR(__xludf.DUMMYFUNCTION("""COMPUTED_VALUE"""),1645.98)</f>
        <v>1645.98</v>
      </c>
      <c r="M127" s="2">
        <f>IFERROR(__xludf.DUMMYFUNCTION("""COMPUTED_VALUE"""),45475.66666666667)</f>
        <v>45475.66667</v>
      </c>
      <c r="N127" s="1">
        <f>IFERROR(__xludf.DUMMYFUNCTION("""COMPUTED_VALUE"""),1.7088656E7)</f>
        <v>17088656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IFERROR(__xludf.DUMMYFUNCTION("""COMPUTED_VALUE"""),1642.81)</f>
        <v>1642.81</v>
      </c>
      <c r="D128" s="2">
        <f>IFERROR(__xludf.DUMMYFUNCTION("""COMPUTED_VALUE"""),45476.54166666667)</f>
        <v>45476.54167</v>
      </c>
      <c r="E128" s="1">
        <f>IFERROR(__xludf.DUMMYFUNCTION("""COMPUTED_VALUE"""),1644.58)</f>
        <v>1644.58</v>
      </c>
      <c r="G128" s="2">
        <f>IFERROR(__xludf.DUMMYFUNCTION("""COMPUTED_VALUE"""),45476.54166666667)</f>
        <v>45476.54167</v>
      </c>
      <c r="H128" s="1">
        <f>IFERROR(__xludf.DUMMYFUNCTION("""COMPUTED_VALUE"""),1629.89)</f>
        <v>1629.89</v>
      </c>
      <c r="J128" s="2">
        <f>IFERROR(__xludf.DUMMYFUNCTION("""COMPUTED_VALUE"""),45476.54166666667)</f>
        <v>45476.54167</v>
      </c>
      <c r="K128" s="1">
        <f>IFERROR(__xludf.DUMMYFUNCTION("""COMPUTED_VALUE"""),1633.81)</f>
        <v>1633.81</v>
      </c>
      <c r="M128" s="2">
        <f>IFERROR(__xludf.DUMMYFUNCTION("""COMPUTED_VALUE"""),45476.54166666667)</f>
        <v>45476.54167</v>
      </c>
      <c r="N128" s="1">
        <f>IFERROR(__xludf.DUMMYFUNCTION("""COMPUTED_VALUE"""),1.0316863E7)</f>
        <v>10316863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IFERROR(__xludf.DUMMYFUNCTION("""COMPUTED_VALUE"""),1632.9)</f>
        <v>1632.9</v>
      </c>
      <c r="D129" s="2">
        <f>IFERROR(__xludf.DUMMYFUNCTION("""COMPUTED_VALUE"""),45478.66666666667)</f>
        <v>45478.66667</v>
      </c>
      <c r="E129" s="1">
        <f>IFERROR(__xludf.DUMMYFUNCTION("""COMPUTED_VALUE"""),1632.9)</f>
        <v>1632.9</v>
      </c>
      <c r="G129" s="2">
        <f>IFERROR(__xludf.DUMMYFUNCTION("""COMPUTED_VALUE"""),45478.66666666667)</f>
        <v>45478.66667</v>
      </c>
      <c r="H129" s="1">
        <f>IFERROR(__xludf.DUMMYFUNCTION("""COMPUTED_VALUE"""),1616.32)</f>
        <v>1616.32</v>
      </c>
      <c r="J129" s="2">
        <f>IFERROR(__xludf.DUMMYFUNCTION("""COMPUTED_VALUE"""),45478.66666666667)</f>
        <v>45478.66667</v>
      </c>
      <c r="K129" s="1">
        <f>IFERROR(__xludf.DUMMYFUNCTION("""COMPUTED_VALUE"""),1625.42)</f>
        <v>1625.42</v>
      </c>
      <c r="M129" s="2">
        <f>IFERROR(__xludf.DUMMYFUNCTION("""COMPUTED_VALUE"""),45478.66666666667)</f>
        <v>45478.66667</v>
      </c>
      <c r="N129" s="1">
        <f>IFERROR(__xludf.DUMMYFUNCTION("""COMPUTED_VALUE"""),1.9104125E7)</f>
        <v>19104125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IFERROR(__xludf.DUMMYFUNCTION("""COMPUTED_VALUE"""),1633.46)</f>
        <v>1633.46</v>
      </c>
      <c r="D130" s="2">
        <f>IFERROR(__xludf.DUMMYFUNCTION("""COMPUTED_VALUE"""),45481.66666666667)</f>
        <v>45481.66667</v>
      </c>
      <c r="E130" s="1">
        <f>IFERROR(__xludf.DUMMYFUNCTION("""COMPUTED_VALUE"""),1648.08)</f>
        <v>1648.08</v>
      </c>
      <c r="G130" s="2">
        <f>IFERROR(__xludf.DUMMYFUNCTION("""COMPUTED_VALUE"""),45481.66666666667)</f>
        <v>45481.66667</v>
      </c>
      <c r="H130" s="1">
        <f>IFERROR(__xludf.DUMMYFUNCTION("""COMPUTED_VALUE"""),1631.35)</f>
        <v>1631.35</v>
      </c>
      <c r="J130" s="2">
        <f>IFERROR(__xludf.DUMMYFUNCTION("""COMPUTED_VALUE"""),45481.66666666667)</f>
        <v>45481.66667</v>
      </c>
      <c r="K130" s="1">
        <f>IFERROR(__xludf.DUMMYFUNCTION("""COMPUTED_VALUE"""),1631.51)</f>
        <v>1631.51</v>
      </c>
      <c r="M130" s="2">
        <f>IFERROR(__xludf.DUMMYFUNCTION("""COMPUTED_VALUE"""),45481.66666666667)</f>
        <v>45481.66667</v>
      </c>
      <c r="N130" s="1">
        <f>IFERROR(__xludf.DUMMYFUNCTION("""COMPUTED_VALUE"""),1.5343934E7)</f>
        <v>15343934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IFERROR(__xludf.DUMMYFUNCTION("""COMPUTED_VALUE"""),1629.94)</f>
        <v>1629.94</v>
      </c>
      <c r="D131" s="2">
        <f>IFERROR(__xludf.DUMMYFUNCTION("""COMPUTED_VALUE"""),45482.66666666667)</f>
        <v>45482.66667</v>
      </c>
      <c r="E131" s="1">
        <f>IFERROR(__xludf.DUMMYFUNCTION("""COMPUTED_VALUE"""),1648.61)</f>
        <v>1648.61</v>
      </c>
      <c r="G131" s="2">
        <f>IFERROR(__xludf.DUMMYFUNCTION("""COMPUTED_VALUE"""),45482.66666666667)</f>
        <v>45482.66667</v>
      </c>
      <c r="H131" s="1">
        <f>IFERROR(__xludf.DUMMYFUNCTION("""COMPUTED_VALUE"""),1628.3)</f>
        <v>1628.3</v>
      </c>
      <c r="J131" s="2">
        <f>IFERROR(__xludf.DUMMYFUNCTION("""COMPUTED_VALUE"""),45482.66666666667)</f>
        <v>45482.66667</v>
      </c>
      <c r="K131" s="1">
        <f>IFERROR(__xludf.DUMMYFUNCTION("""COMPUTED_VALUE"""),1628.65)</f>
        <v>1628.65</v>
      </c>
      <c r="M131" s="2">
        <f>IFERROR(__xludf.DUMMYFUNCTION("""COMPUTED_VALUE"""),45482.66666666667)</f>
        <v>45482.66667</v>
      </c>
      <c r="N131" s="1">
        <f>IFERROR(__xludf.DUMMYFUNCTION("""COMPUTED_VALUE"""),1.4640364E7)</f>
        <v>14640364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IFERROR(__xludf.DUMMYFUNCTION("""COMPUTED_VALUE"""),1632.08)</f>
        <v>1632.08</v>
      </c>
      <c r="D132" s="2">
        <f>IFERROR(__xludf.DUMMYFUNCTION("""COMPUTED_VALUE"""),45483.66666666667)</f>
        <v>45483.66667</v>
      </c>
      <c r="E132" s="1">
        <f>IFERROR(__xludf.DUMMYFUNCTION("""COMPUTED_VALUE"""),1642.6)</f>
        <v>1642.6</v>
      </c>
      <c r="G132" s="2">
        <f>IFERROR(__xludf.DUMMYFUNCTION("""COMPUTED_VALUE"""),45483.66666666667)</f>
        <v>45483.66667</v>
      </c>
      <c r="H132" s="1">
        <f>IFERROR(__xludf.DUMMYFUNCTION("""COMPUTED_VALUE"""),1628.76)</f>
        <v>1628.76</v>
      </c>
      <c r="J132" s="2">
        <f>IFERROR(__xludf.DUMMYFUNCTION("""COMPUTED_VALUE"""),45483.66666666667)</f>
        <v>45483.66667</v>
      </c>
      <c r="K132" s="1">
        <f>IFERROR(__xludf.DUMMYFUNCTION("""COMPUTED_VALUE"""),1642.06)</f>
        <v>1642.06</v>
      </c>
      <c r="M132" s="2">
        <f>IFERROR(__xludf.DUMMYFUNCTION("""COMPUTED_VALUE"""),45483.66666666667)</f>
        <v>45483.66667</v>
      </c>
      <c r="N132" s="1">
        <f>IFERROR(__xludf.DUMMYFUNCTION("""COMPUTED_VALUE"""),1.4531287E7)</f>
        <v>14531287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IFERROR(__xludf.DUMMYFUNCTION("""COMPUTED_VALUE"""),1638.28)</f>
        <v>1638.28</v>
      </c>
      <c r="D133" s="2">
        <f>IFERROR(__xludf.DUMMYFUNCTION("""COMPUTED_VALUE"""),45484.66666666667)</f>
        <v>45484.66667</v>
      </c>
      <c r="E133" s="1">
        <f>IFERROR(__xludf.DUMMYFUNCTION("""COMPUTED_VALUE"""),1659.2)</f>
        <v>1659.2</v>
      </c>
      <c r="G133" s="2">
        <f>IFERROR(__xludf.DUMMYFUNCTION("""COMPUTED_VALUE"""),45484.66666666667)</f>
        <v>45484.66667</v>
      </c>
      <c r="H133" s="1">
        <f>IFERROR(__xludf.DUMMYFUNCTION("""COMPUTED_VALUE"""),1634.92)</f>
        <v>1634.92</v>
      </c>
      <c r="J133" s="2">
        <f>IFERROR(__xludf.DUMMYFUNCTION("""COMPUTED_VALUE"""),45484.66666666667)</f>
        <v>45484.66667</v>
      </c>
      <c r="K133" s="1">
        <f>IFERROR(__xludf.DUMMYFUNCTION("""COMPUTED_VALUE"""),1657.43)</f>
        <v>1657.43</v>
      </c>
      <c r="M133" s="2">
        <f>IFERROR(__xludf.DUMMYFUNCTION("""COMPUTED_VALUE"""),45484.66666666667)</f>
        <v>45484.66667</v>
      </c>
      <c r="N133" s="1">
        <f>IFERROR(__xludf.DUMMYFUNCTION("""COMPUTED_VALUE"""),1.8586757E7)</f>
        <v>18586757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IFERROR(__xludf.DUMMYFUNCTION("""COMPUTED_VALUE"""),1661.53)</f>
        <v>1661.53</v>
      </c>
      <c r="D134" s="2">
        <f>IFERROR(__xludf.DUMMYFUNCTION("""COMPUTED_VALUE"""),45485.66666666667)</f>
        <v>45485.66667</v>
      </c>
      <c r="E134" s="1">
        <f>IFERROR(__xludf.DUMMYFUNCTION("""COMPUTED_VALUE"""),1675.43)</f>
        <v>1675.43</v>
      </c>
      <c r="G134" s="2">
        <f>IFERROR(__xludf.DUMMYFUNCTION("""COMPUTED_VALUE"""),45485.66666666667)</f>
        <v>45485.66667</v>
      </c>
      <c r="H134" s="1">
        <f>IFERROR(__xludf.DUMMYFUNCTION("""COMPUTED_VALUE"""),1659.19)</f>
        <v>1659.19</v>
      </c>
      <c r="J134" s="2">
        <f>IFERROR(__xludf.DUMMYFUNCTION("""COMPUTED_VALUE"""),45485.66666666667)</f>
        <v>45485.66667</v>
      </c>
      <c r="K134" s="1">
        <f>IFERROR(__xludf.DUMMYFUNCTION("""COMPUTED_VALUE"""),1669.23)</f>
        <v>1669.23</v>
      </c>
      <c r="M134" s="2">
        <f>IFERROR(__xludf.DUMMYFUNCTION("""COMPUTED_VALUE"""),45485.66666666667)</f>
        <v>45485.66667</v>
      </c>
      <c r="N134" s="1">
        <f>IFERROR(__xludf.DUMMYFUNCTION("""COMPUTED_VALUE"""),1.7133025E7)</f>
        <v>17133025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IFERROR(__xludf.DUMMYFUNCTION("""COMPUTED_VALUE"""),1674.19)</f>
        <v>1674.19</v>
      </c>
      <c r="D135" s="2">
        <f>IFERROR(__xludf.DUMMYFUNCTION("""COMPUTED_VALUE"""),45488.66666666667)</f>
        <v>45488.66667</v>
      </c>
      <c r="E135" s="1">
        <f>IFERROR(__xludf.DUMMYFUNCTION("""COMPUTED_VALUE"""),1693.22)</f>
        <v>1693.22</v>
      </c>
      <c r="G135" s="2">
        <f>IFERROR(__xludf.DUMMYFUNCTION("""COMPUTED_VALUE"""),45488.66666666667)</f>
        <v>45488.66667</v>
      </c>
      <c r="H135" s="1">
        <f>IFERROR(__xludf.DUMMYFUNCTION("""COMPUTED_VALUE"""),1674.19)</f>
        <v>1674.19</v>
      </c>
      <c r="J135" s="2">
        <f>IFERROR(__xludf.DUMMYFUNCTION("""COMPUTED_VALUE"""),45488.66666666667)</f>
        <v>45488.66667</v>
      </c>
      <c r="K135" s="1">
        <f>IFERROR(__xludf.DUMMYFUNCTION("""COMPUTED_VALUE"""),1688.45)</f>
        <v>1688.45</v>
      </c>
      <c r="M135" s="2">
        <f>IFERROR(__xludf.DUMMYFUNCTION("""COMPUTED_VALUE"""),45488.66666666667)</f>
        <v>45488.66667</v>
      </c>
      <c r="N135" s="1">
        <f>IFERROR(__xludf.DUMMYFUNCTION("""COMPUTED_VALUE"""),1.6964993E7)</f>
        <v>16964993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IFERROR(__xludf.DUMMYFUNCTION("""COMPUTED_VALUE"""),1691.97)</f>
        <v>1691.97</v>
      </c>
      <c r="D136" s="2">
        <f>IFERROR(__xludf.DUMMYFUNCTION("""COMPUTED_VALUE"""),45489.66666666667)</f>
        <v>45489.66667</v>
      </c>
      <c r="E136" s="1">
        <f>IFERROR(__xludf.DUMMYFUNCTION("""COMPUTED_VALUE"""),1702.97)</f>
        <v>1702.97</v>
      </c>
      <c r="G136" s="2">
        <f>IFERROR(__xludf.DUMMYFUNCTION("""COMPUTED_VALUE"""),45489.66666666667)</f>
        <v>45489.66667</v>
      </c>
      <c r="H136" s="1">
        <f>IFERROR(__xludf.DUMMYFUNCTION("""COMPUTED_VALUE"""),1683.54)</f>
        <v>1683.54</v>
      </c>
      <c r="J136" s="2">
        <f>IFERROR(__xludf.DUMMYFUNCTION("""COMPUTED_VALUE"""),45489.66666666667)</f>
        <v>45489.66667</v>
      </c>
      <c r="K136" s="1">
        <f>IFERROR(__xludf.DUMMYFUNCTION("""COMPUTED_VALUE"""),1688.67)</f>
        <v>1688.67</v>
      </c>
      <c r="M136" s="2">
        <f>IFERROR(__xludf.DUMMYFUNCTION("""COMPUTED_VALUE"""),45489.66666666667)</f>
        <v>45489.66667</v>
      </c>
      <c r="N136" s="1">
        <f>IFERROR(__xludf.DUMMYFUNCTION("""COMPUTED_VALUE"""),1.8983312E7)</f>
        <v>18983312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IFERROR(__xludf.DUMMYFUNCTION("""COMPUTED_VALUE"""),1704.02)</f>
        <v>1704.02</v>
      </c>
      <c r="D137" s="2">
        <f>IFERROR(__xludf.DUMMYFUNCTION("""COMPUTED_VALUE"""),45490.66666666667)</f>
        <v>45490.66667</v>
      </c>
      <c r="E137" s="1">
        <f>IFERROR(__xludf.DUMMYFUNCTION("""COMPUTED_VALUE"""),1728.1)</f>
        <v>1728.1</v>
      </c>
      <c r="G137" s="2">
        <f>IFERROR(__xludf.DUMMYFUNCTION("""COMPUTED_VALUE"""),45490.66666666667)</f>
        <v>45490.66667</v>
      </c>
      <c r="H137" s="1">
        <f>IFERROR(__xludf.DUMMYFUNCTION("""COMPUTED_VALUE"""),1704.02)</f>
        <v>1704.02</v>
      </c>
      <c r="J137" s="2">
        <f>IFERROR(__xludf.DUMMYFUNCTION("""COMPUTED_VALUE"""),45490.66666666667)</f>
        <v>45490.66667</v>
      </c>
      <c r="K137" s="1">
        <f>IFERROR(__xludf.DUMMYFUNCTION("""COMPUTED_VALUE"""),1727.81)</f>
        <v>1727.81</v>
      </c>
      <c r="M137" s="2">
        <f>IFERROR(__xludf.DUMMYFUNCTION("""COMPUTED_VALUE"""),45490.66666666667)</f>
        <v>45490.66667</v>
      </c>
      <c r="N137" s="1">
        <f>IFERROR(__xludf.DUMMYFUNCTION("""COMPUTED_VALUE"""),1.9978532E7)</f>
        <v>19978532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IFERROR(__xludf.DUMMYFUNCTION("""COMPUTED_VALUE"""),1730.39)</f>
        <v>1730.39</v>
      </c>
      <c r="D138" s="2">
        <f>IFERROR(__xludf.DUMMYFUNCTION("""COMPUTED_VALUE"""),45491.66666666667)</f>
        <v>45491.66667</v>
      </c>
      <c r="E138" s="1">
        <f>IFERROR(__xludf.DUMMYFUNCTION("""COMPUTED_VALUE"""),1761.88)</f>
        <v>1761.88</v>
      </c>
      <c r="G138" s="2">
        <f>IFERROR(__xludf.DUMMYFUNCTION("""COMPUTED_VALUE"""),45491.66666666667)</f>
        <v>45491.66667</v>
      </c>
      <c r="H138" s="1">
        <f>IFERROR(__xludf.DUMMYFUNCTION("""COMPUTED_VALUE"""),1730.2)</f>
        <v>1730.2</v>
      </c>
      <c r="J138" s="2">
        <f>IFERROR(__xludf.DUMMYFUNCTION("""COMPUTED_VALUE"""),45491.66666666667)</f>
        <v>45491.66667</v>
      </c>
      <c r="K138" s="1">
        <f>IFERROR(__xludf.DUMMYFUNCTION("""COMPUTED_VALUE"""),1736.4)</f>
        <v>1736.4</v>
      </c>
      <c r="M138" s="2">
        <f>IFERROR(__xludf.DUMMYFUNCTION("""COMPUTED_VALUE"""),45491.66666666667)</f>
        <v>45491.66667</v>
      </c>
      <c r="N138" s="1">
        <f>IFERROR(__xludf.DUMMYFUNCTION("""COMPUTED_VALUE"""),1.8428608E7)</f>
        <v>18428608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IFERROR(__xludf.DUMMYFUNCTION("""COMPUTED_VALUE"""),1732.74)</f>
        <v>1732.74</v>
      </c>
      <c r="D139" s="2">
        <f>IFERROR(__xludf.DUMMYFUNCTION("""COMPUTED_VALUE"""),45492.66666666667)</f>
        <v>45492.66667</v>
      </c>
      <c r="E139" s="1">
        <f>IFERROR(__xludf.DUMMYFUNCTION("""COMPUTED_VALUE"""),1732.74)</f>
        <v>1732.74</v>
      </c>
      <c r="G139" s="2">
        <f>IFERROR(__xludf.DUMMYFUNCTION("""COMPUTED_VALUE"""),45492.66666666667)</f>
        <v>45492.66667</v>
      </c>
      <c r="H139" s="1">
        <f>IFERROR(__xludf.DUMMYFUNCTION("""COMPUTED_VALUE"""),1678.19)</f>
        <v>1678.19</v>
      </c>
      <c r="J139" s="2">
        <f>IFERROR(__xludf.DUMMYFUNCTION("""COMPUTED_VALUE"""),45492.66666666667)</f>
        <v>45492.66667</v>
      </c>
      <c r="K139" s="1">
        <f>IFERROR(__xludf.DUMMYFUNCTION("""COMPUTED_VALUE"""),1680.93)</f>
        <v>1680.93</v>
      </c>
      <c r="M139" s="2">
        <f>IFERROR(__xludf.DUMMYFUNCTION("""COMPUTED_VALUE"""),45492.66666666667)</f>
        <v>45492.66667</v>
      </c>
      <c r="N139" s="1">
        <f>IFERROR(__xludf.DUMMYFUNCTION("""COMPUTED_VALUE"""),2.7161985E7)</f>
        <v>27161985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IFERROR(__xludf.DUMMYFUNCTION("""COMPUTED_VALUE"""),1683.38)</f>
        <v>1683.38</v>
      </c>
      <c r="D140" s="2">
        <f>IFERROR(__xludf.DUMMYFUNCTION("""COMPUTED_VALUE"""),45495.66666666667)</f>
        <v>45495.66667</v>
      </c>
      <c r="E140" s="1">
        <f>IFERROR(__xludf.DUMMYFUNCTION("""COMPUTED_VALUE"""),1689.36)</f>
        <v>1689.36</v>
      </c>
      <c r="G140" s="2">
        <f>IFERROR(__xludf.DUMMYFUNCTION("""COMPUTED_VALUE"""),45495.66666666667)</f>
        <v>45495.66667</v>
      </c>
      <c r="H140" s="1">
        <f>IFERROR(__xludf.DUMMYFUNCTION("""COMPUTED_VALUE"""),1673.13)</f>
        <v>1673.13</v>
      </c>
      <c r="J140" s="2">
        <f>IFERROR(__xludf.DUMMYFUNCTION("""COMPUTED_VALUE"""),45495.66666666667)</f>
        <v>45495.66667</v>
      </c>
      <c r="K140" s="1">
        <f>IFERROR(__xludf.DUMMYFUNCTION("""COMPUTED_VALUE"""),1682.18)</f>
        <v>1682.18</v>
      </c>
      <c r="M140" s="2">
        <f>IFERROR(__xludf.DUMMYFUNCTION("""COMPUTED_VALUE"""),45495.66666666667)</f>
        <v>45495.66667</v>
      </c>
      <c r="N140" s="1">
        <f>IFERROR(__xludf.DUMMYFUNCTION("""COMPUTED_VALUE"""),2.0723285E7)</f>
        <v>20723285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IFERROR(__xludf.DUMMYFUNCTION("""COMPUTED_VALUE"""),1686.04)</f>
        <v>1686.04</v>
      </c>
      <c r="D141" s="2">
        <f>IFERROR(__xludf.DUMMYFUNCTION("""COMPUTED_VALUE"""),45496.66666666667)</f>
        <v>45496.66667</v>
      </c>
      <c r="E141" s="1">
        <f>IFERROR(__xludf.DUMMYFUNCTION("""COMPUTED_VALUE"""),1690.61)</f>
        <v>1690.61</v>
      </c>
      <c r="G141" s="2">
        <f>IFERROR(__xludf.DUMMYFUNCTION("""COMPUTED_VALUE"""),45496.66666666667)</f>
        <v>45496.66667</v>
      </c>
      <c r="H141" s="1">
        <f>IFERROR(__xludf.DUMMYFUNCTION("""COMPUTED_VALUE"""),1680.03)</f>
        <v>1680.03</v>
      </c>
      <c r="J141" s="2">
        <f>IFERROR(__xludf.DUMMYFUNCTION("""COMPUTED_VALUE"""),45496.66666666667)</f>
        <v>45496.66667</v>
      </c>
      <c r="K141" s="1">
        <f>IFERROR(__xludf.DUMMYFUNCTION("""COMPUTED_VALUE"""),1687.81)</f>
        <v>1687.81</v>
      </c>
      <c r="M141" s="2">
        <f>IFERROR(__xludf.DUMMYFUNCTION("""COMPUTED_VALUE"""),45496.66666666667)</f>
        <v>45496.66667</v>
      </c>
      <c r="N141" s="1">
        <f>IFERROR(__xludf.DUMMYFUNCTION("""COMPUTED_VALUE"""),2.1004495E7)</f>
        <v>21004495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IFERROR(__xludf.DUMMYFUNCTION("""COMPUTED_VALUE"""),1694.91)</f>
        <v>1694.91</v>
      </c>
      <c r="D142" s="2">
        <f>IFERROR(__xludf.DUMMYFUNCTION("""COMPUTED_VALUE"""),45497.66666666667)</f>
        <v>45497.66667</v>
      </c>
      <c r="E142" s="1">
        <f>IFERROR(__xludf.DUMMYFUNCTION("""COMPUTED_VALUE"""),1699.53)</f>
        <v>1699.53</v>
      </c>
      <c r="G142" s="2">
        <f>IFERROR(__xludf.DUMMYFUNCTION("""COMPUTED_VALUE"""),45497.66666666667)</f>
        <v>45497.66667</v>
      </c>
      <c r="H142" s="1">
        <f>IFERROR(__xludf.DUMMYFUNCTION("""COMPUTED_VALUE"""),1676.26)</f>
        <v>1676.26</v>
      </c>
      <c r="J142" s="2">
        <f>IFERROR(__xludf.DUMMYFUNCTION("""COMPUTED_VALUE"""),45497.66666666667)</f>
        <v>45497.66667</v>
      </c>
      <c r="K142" s="1">
        <f>IFERROR(__xludf.DUMMYFUNCTION("""COMPUTED_VALUE"""),1677.37)</f>
        <v>1677.37</v>
      </c>
      <c r="M142" s="2">
        <f>IFERROR(__xludf.DUMMYFUNCTION("""COMPUTED_VALUE"""),45497.66666666667)</f>
        <v>45497.66667</v>
      </c>
      <c r="N142" s="1">
        <f>IFERROR(__xludf.DUMMYFUNCTION("""COMPUTED_VALUE"""),1.9065805E7)</f>
        <v>19065805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IFERROR(__xludf.DUMMYFUNCTION("""COMPUTED_VALUE"""),1679.78)</f>
        <v>1679.78</v>
      </c>
      <c r="D143" s="2">
        <f>IFERROR(__xludf.DUMMYFUNCTION("""COMPUTED_VALUE"""),45498.66666666667)</f>
        <v>45498.66667</v>
      </c>
      <c r="E143" s="1">
        <f>IFERROR(__xludf.DUMMYFUNCTION("""COMPUTED_VALUE"""),1699.84)</f>
        <v>1699.84</v>
      </c>
      <c r="G143" s="2">
        <f>IFERROR(__xludf.DUMMYFUNCTION("""COMPUTED_VALUE"""),45498.66666666667)</f>
        <v>45498.66667</v>
      </c>
      <c r="H143" s="1">
        <f>IFERROR(__xludf.DUMMYFUNCTION("""COMPUTED_VALUE"""),1670.76)</f>
        <v>1670.76</v>
      </c>
      <c r="J143" s="2">
        <f>IFERROR(__xludf.DUMMYFUNCTION("""COMPUTED_VALUE"""),45498.66666666667)</f>
        <v>45498.66667</v>
      </c>
      <c r="K143" s="1">
        <f>IFERROR(__xludf.DUMMYFUNCTION("""COMPUTED_VALUE"""),1671.14)</f>
        <v>1671.14</v>
      </c>
      <c r="M143" s="2">
        <f>IFERROR(__xludf.DUMMYFUNCTION("""COMPUTED_VALUE"""),45498.66666666667)</f>
        <v>45498.66667</v>
      </c>
      <c r="N143" s="1">
        <f>IFERROR(__xludf.DUMMYFUNCTION("""COMPUTED_VALUE"""),2.2605061E7)</f>
        <v>22605061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IFERROR(__xludf.DUMMYFUNCTION("""COMPUTED_VALUE"""),1678.01)</f>
        <v>1678.01</v>
      </c>
      <c r="D144" s="2">
        <f>IFERROR(__xludf.DUMMYFUNCTION("""COMPUTED_VALUE"""),45499.66666666667)</f>
        <v>45499.66667</v>
      </c>
      <c r="E144" s="1">
        <f>IFERROR(__xludf.DUMMYFUNCTION("""COMPUTED_VALUE"""),1721.68)</f>
        <v>1721.68</v>
      </c>
      <c r="G144" s="2">
        <f>IFERROR(__xludf.DUMMYFUNCTION("""COMPUTED_VALUE"""),45499.66666666667)</f>
        <v>45499.66667</v>
      </c>
      <c r="H144" s="1">
        <f>IFERROR(__xludf.DUMMYFUNCTION("""COMPUTED_VALUE"""),1677.41)</f>
        <v>1677.41</v>
      </c>
      <c r="J144" s="2">
        <f>IFERROR(__xludf.DUMMYFUNCTION("""COMPUTED_VALUE"""),45499.66666666667)</f>
        <v>45499.66667</v>
      </c>
      <c r="K144" s="1">
        <f>IFERROR(__xludf.DUMMYFUNCTION("""COMPUTED_VALUE"""),1720.93)</f>
        <v>1720.93</v>
      </c>
      <c r="M144" s="2">
        <f>IFERROR(__xludf.DUMMYFUNCTION("""COMPUTED_VALUE"""),45499.66666666667)</f>
        <v>45499.66667</v>
      </c>
      <c r="N144" s="1">
        <f>IFERROR(__xludf.DUMMYFUNCTION("""COMPUTED_VALUE"""),2.0323242E7)</f>
        <v>20323242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IFERROR(__xludf.DUMMYFUNCTION("""COMPUTED_VALUE"""),1726.32)</f>
        <v>1726.32</v>
      </c>
      <c r="D145" s="2">
        <f>IFERROR(__xludf.DUMMYFUNCTION("""COMPUTED_VALUE"""),45502.66666666667)</f>
        <v>45502.66667</v>
      </c>
      <c r="E145" s="1">
        <f>IFERROR(__xludf.DUMMYFUNCTION("""COMPUTED_VALUE"""),1730.73)</f>
        <v>1730.73</v>
      </c>
      <c r="G145" s="2">
        <f>IFERROR(__xludf.DUMMYFUNCTION("""COMPUTED_VALUE"""),45502.66666666667)</f>
        <v>45502.66667</v>
      </c>
      <c r="H145" s="1">
        <f>IFERROR(__xludf.DUMMYFUNCTION("""COMPUTED_VALUE"""),1716.26)</f>
        <v>1716.26</v>
      </c>
      <c r="J145" s="2">
        <f>IFERROR(__xludf.DUMMYFUNCTION("""COMPUTED_VALUE"""),45502.66666666667)</f>
        <v>45502.66667</v>
      </c>
      <c r="K145" s="1">
        <f>IFERROR(__xludf.DUMMYFUNCTION("""COMPUTED_VALUE"""),1720.73)</f>
        <v>1720.73</v>
      </c>
      <c r="M145" s="2">
        <f>IFERROR(__xludf.DUMMYFUNCTION("""COMPUTED_VALUE"""),45502.66666666667)</f>
        <v>45502.66667</v>
      </c>
      <c r="N145" s="1">
        <f>IFERROR(__xludf.DUMMYFUNCTION("""COMPUTED_VALUE"""),1.6657833E7)</f>
        <v>16657833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IFERROR(__xludf.DUMMYFUNCTION("""COMPUTED_VALUE"""),1728.41)</f>
        <v>1728.41</v>
      </c>
      <c r="D146" s="2">
        <f>IFERROR(__xludf.DUMMYFUNCTION("""COMPUTED_VALUE"""),45503.66666666667)</f>
        <v>45503.66667</v>
      </c>
      <c r="E146" s="1">
        <f>IFERROR(__xludf.DUMMYFUNCTION("""COMPUTED_VALUE"""),1756.8)</f>
        <v>1756.8</v>
      </c>
      <c r="G146" s="2">
        <f>IFERROR(__xludf.DUMMYFUNCTION("""COMPUTED_VALUE"""),45503.66666666667)</f>
        <v>45503.66667</v>
      </c>
      <c r="H146" s="1">
        <f>IFERROR(__xludf.DUMMYFUNCTION("""COMPUTED_VALUE"""),1728.41)</f>
        <v>1728.41</v>
      </c>
      <c r="J146" s="2">
        <f>IFERROR(__xludf.DUMMYFUNCTION("""COMPUTED_VALUE"""),45503.66666666667)</f>
        <v>45503.66667</v>
      </c>
      <c r="K146" s="1">
        <f>IFERROR(__xludf.DUMMYFUNCTION("""COMPUTED_VALUE"""),1752.71)</f>
        <v>1752.71</v>
      </c>
      <c r="M146" s="2">
        <f>IFERROR(__xludf.DUMMYFUNCTION("""COMPUTED_VALUE"""),45503.66666666667)</f>
        <v>45503.66667</v>
      </c>
      <c r="N146" s="1">
        <f>IFERROR(__xludf.DUMMYFUNCTION("""COMPUTED_VALUE"""),1.8097134E7)</f>
        <v>18097134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IFERROR(__xludf.DUMMYFUNCTION("""COMPUTED_VALUE"""),1750.72)</f>
        <v>1750.72</v>
      </c>
      <c r="D147" s="2">
        <f>IFERROR(__xludf.DUMMYFUNCTION("""COMPUTED_VALUE"""),45504.66666666667)</f>
        <v>45504.66667</v>
      </c>
      <c r="E147" s="1">
        <f>IFERROR(__xludf.DUMMYFUNCTION("""COMPUTED_VALUE"""),1752.01)</f>
        <v>1752.01</v>
      </c>
      <c r="G147" s="2">
        <f>IFERROR(__xludf.DUMMYFUNCTION("""COMPUTED_VALUE"""),45504.66666666667)</f>
        <v>45504.66667</v>
      </c>
      <c r="H147" s="1">
        <f>IFERROR(__xludf.DUMMYFUNCTION("""COMPUTED_VALUE"""),1738.7)</f>
        <v>1738.7</v>
      </c>
      <c r="J147" s="2">
        <f>IFERROR(__xludf.DUMMYFUNCTION("""COMPUTED_VALUE"""),45504.66666666667)</f>
        <v>45504.66667</v>
      </c>
      <c r="K147" s="1">
        <f>IFERROR(__xludf.DUMMYFUNCTION("""COMPUTED_VALUE"""),1739.63)</f>
        <v>1739.63</v>
      </c>
      <c r="M147" s="2">
        <f>IFERROR(__xludf.DUMMYFUNCTION("""COMPUTED_VALUE"""),45504.66666666667)</f>
        <v>45504.66667</v>
      </c>
      <c r="N147" s="1">
        <f>IFERROR(__xludf.DUMMYFUNCTION("""COMPUTED_VALUE"""),2.3862115E7)</f>
        <v>23862115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IFERROR(__xludf.DUMMYFUNCTION("""COMPUTED_VALUE"""),1751.96)</f>
        <v>1751.96</v>
      </c>
      <c r="D148" s="2">
        <f>IFERROR(__xludf.DUMMYFUNCTION("""COMPUTED_VALUE"""),45505.66666666667)</f>
        <v>45505.66667</v>
      </c>
      <c r="E148" s="1">
        <f>IFERROR(__xludf.DUMMYFUNCTION("""COMPUTED_VALUE"""),1757.22)</f>
        <v>1757.22</v>
      </c>
      <c r="G148" s="2">
        <f>IFERROR(__xludf.DUMMYFUNCTION("""COMPUTED_VALUE"""),45505.66666666667)</f>
        <v>45505.66667</v>
      </c>
      <c r="H148" s="1">
        <f>IFERROR(__xludf.DUMMYFUNCTION("""COMPUTED_VALUE"""),1717.72)</f>
        <v>1717.72</v>
      </c>
      <c r="J148" s="2">
        <f>IFERROR(__xludf.DUMMYFUNCTION("""COMPUTED_VALUE"""),45505.66666666667)</f>
        <v>45505.66667</v>
      </c>
      <c r="K148" s="1">
        <f>IFERROR(__xludf.DUMMYFUNCTION("""COMPUTED_VALUE"""),1732.78)</f>
        <v>1732.78</v>
      </c>
      <c r="M148" s="2">
        <f>IFERROR(__xludf.DUMMYFUNCTION("""COMPUTED_VALUE"""),45505.66666666667)</f>
        <v>45505.66667</v>
      </c>
      <c r="N148" s="1">
        <f>IFERROR(__xludf.DUMMYFUNCTION("""COMPUTED_VALUE"""),2.0765715E7)</f>
        <v>20765715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IFERROR(__xludf.DUMMYFUNCTION("""COMPUTED_VALUE"""),1728.67)</f>
        <v>1728.67</v>
      </c>
      <c r="D149" s="2">
        <f>IFERROR(__xludf.DUMMYFUNCTION("""COMPUTED_VALUE"""),45506.66666666667)</f>
        <v>45506.66667</v>
      </c>
      <c r="E149" s="1">
        <f>IFERROR(__xludf.DUMMYFUNCTION("""COMPUTED_VALUE"""),1749.84)</f>
        <v>1749.84</v>
      </c>
      <c r="G149" s="2">
        <f>IFERROR(__xludf.DUMMYFUNCTION("""COMPUTED_VALUE"""),45506.66666666667)</f>
        <v>45506.66667</v>
      </c>
      <c r="H149" s="1">
        <f>IFERROR(__xludf.DUMMYFUNCTION("""COMPUTED_VALUE"""),1713.45)</f>
        <v>1713.45</v>
      </c>
      <c r="J149" s="2">
        <f>IFERROR(__xludf.DUMMYFUNCTION("""COMPUTED_VALUE"""),45506.66666666667)</f>
        <v>45506.66667</v>
      </c>
      <c r="K149" s="1">
        <f>IFERROR(__xludf.DUMMYFUNCTION("""COMPUTED_VALUE"""),1736.68)</f>
        <v>1736.68</v>
      </c>
      <c r="M149" s="2">
        <f>IFERROR(__xludf.DUMMYFUNCTION("""COMPUTED_VALUE"""),45506.66666666667)</f>
        <v>45506.66667</v>
      </c>
      <c r="N149" s="1">
        <f>IFERROR(__xludf.DUMMYFUNCTION("""COMPUTED_VALUE"""),2.2315677E7)</f>
        <v>22315677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IFERROR(__xludf.DUMMYFUNCTION("""COMPUTED_VALUE"""),1729.62)</f>
        <v>1729.62</v>
      </c>
      <c r="D150" s="2">
        <f>IFERROR(__xludf.DUMMYFUNCTION("""COMPUTED_VALUE"""),45509.66666666667)</f>
        <v>45509.66667</v>
      </c>
      <c r="E150" s="1">
        <f>IFERROR(__xludf.DUMMYFUNCTION("""COMPUTED_VALUE"""),1729.62)</f>
        <v>1729.62</v>
      </c>
      <c r="G150" s="2">
        <f>IFERROR(__xludf.DUMMYFUNCTION("""COMPUTED_VALUE"""),45509.66666666667)</f>
        <v>45509.66667</v>
      </c>
      <c r="H150" s="1">
        <f>IFERROR(__xludf.DUMMYFUNCTION("""COMPUTED_VALUE"""),1673.43)</f>
        <v>1673.43</v>
      </c>
      <c r="J150" s="2">
        <f>IFERROR(__xludf.DUMMYFUNCTION("""COMPUTED_VALUE"""),45509.66666666667)</f>
        <v>45509.66667</v>
      </c>
      <c r="K150" s="1">
        <f>IFERROR(__xludf.DUMMYFUNCTION("""COMPUTED_VALUE"""),1694.85)</f>
        <v>1694.85</v>
      </c>
      <c r="M150" s="2">
        <f>IFERROR(__xludf.DUMMYFUNCTION("""COMPUTED_VALUE"""),45509.66666666667)</f>
        <v>45509.66667</v>
      </c>
      <c r="N150" s="1">
        <f>IFERROR(__xludf.DUMMYFUNCTION("""COMPUTED_VALUE"""),2.7778608E7)</f>
        <v>27778608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IFERROR(__xludf.DUMMYFUNCTION("""COMPUTED_VALUE"""),1700.0)</f>
        <v>1700</v>
      </c>
      <c r="D151" s="2">
        <f>IFERROR(__xludf.DUMMYFUNCTION("""COMPUTED_VALUE"""),45510.66666666667)</f>
        <v>45510.66667</v>
      </c>
      <c r="E151" s="1">
        <f>IFERROR(__xludf.DUMMYFUNCTION("""COMPUTED_VALUE"""),1716.69)</f>
        <v>1716.69</v>
      </c>
      <c r="G151" s="2">
        <f>IFERROR(__xludf.DUMMYFUNCTION("""COMPUTED_VALUE"""),45510.66666666667)</f>
        <v>45510.66667</v>
      </c>
      <c r="H151" s="1">
        <f>IFERROR(__xludf.DUMMYFUNCTION("""COMPUTED_VALUE"""),1695.89)</f>
        <v>1695.89</v>
      </c>
      <c r="J151" s="2">
        <f>IFERROR(__xludf.DUMMYFUNCTION("""COMPUTED_VALUE"""),45510.66666666667)</f>
        <v>45510.66667</v>
      </c>
      <c r="K151" s="1">
        <f>IFERROR(__xludf.DUMMYFUNCTION("""COMPUTED_VALUE"""),1696.53)</f>
        <v>1696.53</v>
      </c>
      <c r="M151" s="2">
        <f>IFERROR(__xludf.DUMMYFUNCTION("""COMPUTED_VALUE"""),45510.66666666667)</f>
        <v>45510.66667</v>
      </c>
      <c r="N151" s="1">
        <f>IFERROR(__xludf.DUMMYFUNCTION("""COMPUTED_VALUE"""),2.1748326E7)</f>
        <v>21748326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IFERROR(__xludf.DUMMYFUNCTION("""COMPUTED_VALUE"""),1701.73)</f>
        <v>1701.73</v>
      </c>
      <c r="D152" s="2">
        <f>IFERROR(__xludf.DUMMYFUNCTION("""COMPUTED_VALUE"""),45511.66666666667)</f>
        <v>45511.66667</v>
      </c>
      <c r="E152" s="1">
        <f>IFERROR(__xludf.DUMMYFUNCTION("""COMPUTED_VALUE"""),1726.34)</f>
        <v>1726.34</v>
      </c>
      <c r="G152" s="2">
        <f>IFERROR(__xludf.DUMMYFUNCTION("""COMPUTED_VALUE"""),45511.66666666667)</f>
        <v>45511.66667</v>
      </c>
      <c r="H152" s="1">
        <f>IFERROR(__xludf.DUMMYFUNCTION("""COMPUTED_VALUE"""),1701.37)</f>
        <v>1701.37</v>
      </c>
      <c r="J152" s="2">
        <f>IFERROR(__xludf.DUMMYFUNCTION("""COMPUTED_VALUE"""),45511.66666666667)</f>
        <v>45511.66667</v>
      </c>
      <c r="K152" s="1">
        <f>IFERROR(__xludf.DUMMYFUNCTION("""COMPUTED_VALUE"""),1703.11)</f>
        <v>1703.11</v>
      </c>
      <c r="M152" s="2">
        <f>IFERROR(__xludf.DUMMYFUNCTION("""COMPUTED_VALUE"""),45511.66666666667)</f>
        <v>45511.66667</v>
      </c>
      <c r="N152" s="1">
        <f>IFERROR(__xludf.DUMMYFUNCTION("""COMPUTED_VALUE"""),2.0534695E7)</f>
        <v>20534695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IFERROR(__xludf.DUMMYFUNCTION("""COMPUTED_VALUE"""),1704.14)</f>
        <v>1704.14</v>
      </c>
      <c r="D153" s="2">
        <f>IFERROR(__xludf.DUMMYFUNCTION("""COMPUTED_VALUE"""),45512.66666666667)</f>
        <v>45512.66667</v>
      </c>
      <c r="E153" s="1">
        <f>IFERROR(__xludf.DUMMYFUNCTION("""COMPUTED_VALUE"""),1728.26)</f>
        <v>1728.26</v>
      </c>
      <c r="G153" s="2">
        <f>IFERROR(__xludf.DUMMYFUNCTION("""COMPUTED_VALUE"""),45512.66666666667)</f>
        <v>45512.66667</v>
      </c>
      <c r="H153" s="1">
        <f>IFERROR(__xludf.DUMMYFUNCTION("""COMPUTED_VALUE"""),1701.83)</f>
        <v>1701.83</v>
      </c>
      <c r="J153" s="2">
        <f>IFERROR(__xludf.DUMMYFUNCTION("""COMPUTED_VALUE"""),45512.66666666667)</f>
        <v>45512.66667</v>
      </c>
      <c r="K153" s="1">
        <f>IFERROR(__xludf.DUMMYFUNCTION("""COMPUTED_VALUE"""),1722.91)</f>
        <v>1722.91</v>
      </c>
      <c r="M153" s="2">
        <f>IFERROR(__xludf.DUMMYFUNCTION("""COMPUTED_VALUE"""),45512.66666666667)</f>
        <v>45512.66667</v>
      </c>
      <c r="N153" s="1">
        <f>IFERROR(__xludf.DUMMYFUNCTION("""COMPUTED_VALUE"""),1.5228386E7)</f>
        <v>15228386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IFERROR(__xludf.DUMMYFUNCTION("""COMPUTED_VALUE"""),1727.49)</f>
        <v>1727.49</v>
      </c>
      <c r="D154" s="2">
        <f>IFERROR(__xludf.DUMMYFUNCTION("""COMPUTED_VALUE"""),45513.66666666667)</f>
        <v>45513.66667</v>
      </c>
      <c r="E154" s="1">
        <f>IFERROR(__xludf.DUMMYFUNCTION("""COMPUTED_VALUE"""),1736.49)</f>
        <v>1736.49</v>
      </c>
      <c r="G154" s="2">
        <f>IFERROR(__xludf.DUMMYFUNCTION("""COMPUTED_VALUE"""),45513.66666666667)</f>
        <v>45513.66667</v>
      </c>
      <c r="H154" s="1">
        <f>IFERROR(__xludf.DUMMYFUNCTION("""COMPUTED_VALUE"""),1717.21)</f>
        <v>1717.21</v>
      </c>
      <c r="J154" s="2">
        <f>IFERROR(__xludf.DUMMYFUNCTION("""COMPUTED_VALUE"""),45513.66666666667)</f>
        <v>45513.66667</v>
      </c>
      <c r="K154" s="1">
        <f>IFERROR(__xludf.DUMMYFUNCTION("""COMPUTED_VALUE"""),1735.93)</f>
        <v>1735.93</v>
      </c>
      <c r="M154" s="2">
        <f>IFERROR(__xludf.DUMMYFUNCTION("""COMPUTED_VALUE"""),45513.66666666667)</f>
        <v>45513.66667</v>
      </c>
      <c r="N154" s="1">
        <f>IFERROR(__xludf.DUMMYFUNCTION("""COMPUTED_VALUE"""),1.3303569E7)</f>
        <v>13303569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IFERROR(__xludf.DUMMYFUNCTION("""COMPUTED_VALUE"""),1747.46)</f>
        <v>1747.46</v>
      </c>
      <c r="D155" s="2">
        <f>IFERROR(__xludf.DUMMYFUNCTION("""COMPUTED_VALUE"""),45516.66666666667)</f>
        <v>45516.66667</v>
      </c>
      <c r="E155" s="1">
        <f>IFERROR(__xludf.DUMMYFUNCTION("""COMPUTED_VALUE"""),1747.7)</f>
        <v>1747.7</v>
      </c>
      <c r="G155" s="2">
        <f>IFERROR(__xludf.DUMMYFUNCTION("""COMPUTED_VALUE"""),45516.66666666667)</f>
        <v>45516.66667</v>
      </c>
      <c r="H155" s="1">
        <f>IFERROR(__xludf.DUMMYFUNCTION("""COMPUTED_VALUE"""),1727.14)</f>
        <v>1727.14</v>
      </c>
      <c r="J155" s="2">
        <f>IFERROR(__xludf.DUMMYFUNCTION("""COMPUTED_VALUE"""),45516.66666666667)</f>
        <v>45516.66667</v>
      </c>
      <c r="K155" s="1">
        <f>IFERROR(__xludf.DUMMYFUNCTION("""COMPUTED_VALUE"""),1728.96)</f>
        <v>1728.96</v>
      </c>
      <c r="M155" s="2">
        <f>IFERROR(__xludf.DUMMYFUNCTION("""COMPUTED_VALUE"""),45516.66666666667)</f>
        <v>45516.66667</v>
      </c>
      <c r="N155" s="1">
        <f>IFERROR(__xludf.DUMMYFUNCTION("""COMPUTED_VALUE"""),1.4412611E7)</f>
        <v>14412611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IFERROR(__xludf.DUMMYFUNCTION("""COMPUTED_VALUE"""),1736.95)</f>
        <v>1736.95</v>
      </c>
      <c r="D156" s="2">
        <f>IFERROR(__xludf.DUMMYFUNCTION("""COMPUTED_VALUE"""),45517.66666666667)</f>
        <v>45517.66667</v>
      </c>
      <c r="E156" s="1">
        <f>IFERROR(__xludf.DUMMYFUNCTION("""COMPUTED_VALUE"""),1738.38)</f>
        <v>1738.38</v>
      </c>
      <c r="G156" s="2">
        <f>IFERROR(__xludf.DUMMYFUNCTION("""COMPUTED_VALUE"""),45517.66666666667)</f>
        <v>45517.66667</v>
      </c>
      <c r="H156" s="1">
        <f>IFERROR(__xludf.DUMMYFUNCTION("""COMPUTED_VALUE"""),1720.06)</f>
        <v>1720.06</v>
      </c>
      <c r="J156" s="2">
        <f>IFERROR(__xludf.DUMMYFUNCTION("""COMPUTED_VALUE"""),45517.66666666667)</f>
        <v>45517.66667</v>
      </c>
      <c r="K156" s="1">
        <f>IFERROR(__xludf.DUMMYFUNCTION("""COMPUTED_VALUE"""),1732.9)</f>
        <v>1732.9</v>
      </c>
      <c r="M156" s="2">
        <f>IFERROR(__xludf.DUMMYFUNCTION("""COMPUTED_VALUE"""),45517.66666666667)</f>
        <v>45517.66667</v>
      </c>
      <c r="N156" s="1">
        <f>IFERROR(__xludf.DUMMYFUNCTION("""COMPUTED_VALUE"""),1.427795E7)</f>
        <v>14277950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IFERROR(__xludf.DUMMYFUNCTION("""COMPUTED_VALUE"""),1750.25)</f>
        <v>1750.25</v>
      </c>
      <c r="D157" s="2">
        <f>IFERROR(__xludf.DUMMYFUNCTION("""COMPUTED_VALUE"""),45518.66666666667)</f>
        <v>45518.66667</v>
      </c>
      <c r="E157" s="1">
        <f>IFERROR(__xludf.DUMMYFUNCTION("""COMPUTED_VALUE"""),1781.16)</f>
        <v>1781.16</v>
      </c>
      <c r="G157" s="2">
        <f>IFERROR(__xludf.DUMMYFUNCTION("""COMPUTED_VALUE"""),45518.66666666667)</f>
        <v>45518.66667</v>
      </c>
      <c r="H157" s="1">
        <f>IFERROR(__xludf.DUMMYFUNCTION("""COMPUTED_VALUE"""),1747.65)</f>
        <v>1747.65</v>
      </c>
      <c r="J157" s="2">
        <f>IFERROR(__xludf.DUMMYFUNCTION("""COMPUTED_VALUE"""),45518.66666666667)</f>
        <v>45518.66667</v>
      </c>
      <c r="K157" s="1">
        <f>IFERROR(__xludf.DUMMYFUNCTION("""COMPUTED_VALUE"""),1780.39)</f>
        <v>1780.39</v>
      </c>
      <c r="M157" s="2">
        <f>IFERROR(__xludf.DUMMYFUNCTION("""COMPUTED_VALUE"""),45518.66666666667)</f>
        <v>45518.66667</v>
      </c>
      <c r="N157" s="1">
        <f>IFERROR(__xludf.DUMMYFUNCTION("""COMPUTED_VALUE"""),1.5648193E7)</f>
        <v>15648193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IFERROR(__xludf.DUMMYFUNCTION("""COMPUTED_VALUE"""),1796.16)</f>
        <v>1796.16</v>
      </c>
      <c r="D158" s="2">
        <f>IFERROR(__xludf.DUMMYFUNCTION("""COMPUTED_VALUE"""),45519.66666666667)</f>
        <v>45519.66667</v>
      </c>
      <c r="E158" s="1">
        <f>IFERROR(__xludf.DUMMYFUNCTION("""COMPUTED_VALUE"""),1805.48)</f>
        <v>1805.48</v>
      </c>
      <c r="G158" s="2">
        <f>IFERROR(__xludf.DUMMYFUNCTION("""COMPUTED_VALUE"""),45519.66666666667)</f>
        <v>45519.66667</v>
      </c>
      <c r="H158" s="1">
        <f>IFERROR(__xludf.DUMMYFUNCTION("""COMPUTED_VALUE"""),1783.6)</f>
        <v>1783.6</v>
      </c>
      <c r="J158" s="2">
        <f>IFERROR(__xludf.DUMMYFUNCTION("""COMPUTED_VALUE"""),45519.66666666667)</f>
        <v>45519.66667</v>
      </c>
      <c r="K158" s="1">
        <f>IFERROR(__xludf.DUMMYFUNCTION("""COMPUTED_VALUE"""),1788.6)</f>
        <v>1788.6</v>
      </c>
      <c r="M158" s="2">
        <f>IFERROR(__xludf.DUMMYFUNCTION("""COMPUTED_VALUE"""),45519.66666666667)</f>
        <v>45519.66667</v>
      </c>
      <c r="N158" s="1">
        <f>IFERROR(__xludf.DUMMYFUNCTION("""COMPUTED_VALUE"""),1.7209727E7)</f>
        <v>17209727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IFERROR(__xludf.DUMMYFUNCTION("""COMPUTED_VALUE"""),1791.2)</f>
        <v>1791.2</v>
      </c>
      <c r="D159" s="2">
        <f>IFERROR(__xludf.DUMMYFUNCTION("""COMPUTED_VALUE"""),45520.66666666667)</f>
        <v>45520.66667</v>
      </c>
      <c r="E159" s="1">
        <f>IFERROR(__xludf.DUMMYFUNCTION("""COMPUTED_VALUE"""),1798.95)</f>
        <v>1798.95</v>
      </c>
      <c r="G159" s="2">
        <f>IFERROR(__xludf.DUMMYFUNCTION("""COMPUTED_VALUE"""),45520.66666666667)</f>
        <v>45520.66667</v>
      </c>
      <c r="H159" s="1">
        <f>IFERROR(__xludf.DUMMYFUNCTION("""COMPUTED_VALUE"""),1782.22)</f>
        <v>1782.22</v>
      </c>
      <c r="J159" s="2">
        <f>IFERROR(__xludf.DUMMYFUNCTION("""COMPUTED_VALUE"""),45520.66666666667)</f>
        <v>45520.66667</v>
      </c>
      <c r="K159" s="1">
        <f>IFERROR(__xludf.DUMMYFUNCTION("""COMPUTED_VALUE"""),1794.47)</f>
        <v>1794.47</v>
      </c>
      <c r="M159" s="2">
        <f>IFERROR(__xludf.DUMMYFUNCTION("""COMPUTED_VALUE"""),45520.66666666667)</f>
        <v>45520.66667</v>
      </c>
      <c r="N159" s="1">
        <f>IFERROR(__xludf.DUMMYFUNCTION("""COMPUTED_VALUE"""),1.5525473E7)</f>
        <v>15525473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IFERROR(__xludf.DUMMYFUNCTION("""COMPUTED_VALUE"""),1792.52)</f>
        <v>1792.52</v>
      </c>
      <c r="D160" s="2">
        <f>IFERROR(__xludf.DUMMYFUNCTION("""COMPUTED_VALUE"""),45523.66666666667)</f>
        <v>45523.66667</v>
      </c>
      <c r="E160" s="1">
        <f>IFERROR(__xludf.DUMMYFUNCTION("""COMPUTED_VALUE"""),1805.33)</f>
        <v>1805.33</v>
      </c>
      <c r="G160" s="2">
        <f>IFERROR(__xludf.DUMMYFUNCTION("""COMPUTED_VALUE"""),45523.66666666667)</f>
        <v>45523.66667</v>
      </c>
      <c r="H160" s="1">
        <f>IFERROR(__xludf.DUMMYFUNCTION("""COMPUTED_VALUE"""),1792.52)</f>
        <v>1792.52</v>
      </c>
      <c r="J160" s="2">
        <f>IFERROR(__xludf.DUMMYFUNCTION("""COMPUTED_VALUE"""),45523.66666666667)</f>
        <v>45523.66667</v>
      </c>
      <c r="K160" s="1">
        <f>IFERROR(__xludf.DUMMYFUNCTION("""COMPUTED_VALUE"""),1804.45)</f>
        <v>1804.45</v>
      </c>
      <c r="M160" s="2">
        <f>IFERROR(__xludf.DUMMYFUNCTION("""COMPUTED_VALUE"""),45523.66666666667)</f>
        <v>45523.66667</v>
      </c>
      <c r="N160" s="1">
        <f>IFERROR(__xludf.DUMMYFUNCTION("""COMPUTED_VALUE"""),1.1956602E7)</f>
        <v>11956602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IFERROR(__xludf.DUMMYFUNCTION("""COMPUTED_VALUE"""),1805.7)</f>
        <v>1805.7</v>
      </c>
      <c r="D161" s="2">
        <f>IFERROR(__xludf.DUMMYFUNCTION("""COMPUTED_VALUE"""),45524.66666666667)</f>
        <v>45524.66667</v>
      </c>
      <c r="E161" s="1">
        <f>IFERROR(__xludf.DUMMYFUNCTION("""COMPUTED_VALUE"""),1805.7)</f>
        <v>1805.7</v>
      </c>
      <c r="G161" s="2">
        <f>IFERROR(__xludf.DUMMYFUNCTION("""COMPUTED_VALUE"""),45524.66666666667)</f>
        <v>45524.66667</v>
      </c>
      <c r="H161" s="1">
        <f>IFERROR(__xludf.DUMMYFUNCTION("""COMPUTED_VALUE"""),1793.98)</f>
        <v>1793.98</v>
      </c>
      <c r="J161" s="2">
        <f>IFERROR(__xludf.DUMMYFUNCTION("""COMPUTED_VALUE"""),45524.66666666667)</f>
        <v>45524.66667</v>
      </c>
      <c r="K161" s="1">
        <f>IFERROR(__xludf.DUMMYFUNCTION("""COMPUTED_VALUE"""),1797.08)</f>
        <v>1797.08</v>
      </c>
      <c r="M161" s="2">
        <f>IFERROR(__xludf.DUMMYFUNCTION("""COMPUTED_VALUE"""),45524.66666666667)</f>
        <v>45524.66667</v>
      </c>
      <c r="N161" s="1">
        <f>IFERROR(__xludf.DUMMYFUNCTION("""COMPUTED_VALUE"""),1.2024111E7)</f>
        <v>12024111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IFERROR(__xludf.DUMMYFUNCTION("""COMPUTED_VALUE"""),1806.35)</f>
        <v>1806.35</v>
      </c>
      <c r="D162" s="2">
        <f>IFERROR(__xludf.DUMMYFUNCTION("""COMPUTED_VALUE"""),45525.66666666667)</f>
        <v>45525.66667</v>
      </c>
      <c r="E162" s="1">
        <f>IFERROR(__xludf.DUMMYFUNCTION("""COMPUTED_VALUE"""),1808.31)</f>
        <v>1808.31</v>
      </c>
      <c r="G162" s="2">
        <f>IFERROR(__xludf.DUMMYFUNCTION("""COMPUTED_VALUE"""),45525.66666666667)</f>
        <v>45525.66667</v>
      </c>
      <c r="H162" s="1">
        <f>IFERROR(__xludf.DUMMYFUNCTION("""COMPUTED_VALUE"""),1789.07)</f>
        <v>1789.07</v>
      </c>
      <c r="J162" s="2">
        <f>IFERROR(__xludf.DUMMYFUNCTION("""COMPUTED_VALUE"""),45525.66666666667)</f>
        <v>45525.66667</v>
      </c>
      <c r="K162" s="1">
        <f>IFERROR(__xludf.DUMMYFUNCTION("""COMPUTED_VALUE"""),1799.89)</f>
        <v>1799.89</v>
      </c>
      <c r="M162" s="2">
        <f>IFERROR(__xludf.DUMMYFUNCTION("""COMPUTED_VALUE"""),45525.66666666667)</f>
        <v>45525.66667</v>
      </c>
      <c r="N162" s="1">
        <f>IFERROR(__xludf.DUMMYFUNCTION("""COMPUTED_VALUE"""),1.286516E7)</f>
        <v>12865160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IFERROR(__xludf.DUMMYFUNCTION("""COMPUTED_VALUE"""),1802.39)</f>
        <v>1802.39</v>
      </c>
      <c r="D163" s="2">
        <f>IFERROR(__xludf.DUMMYFUNCTION("""COMPUTED_VALUE"""),45526.66666666667)</f>
        <v>45526.66667</v>
      </c>
      <c r="E163" s="1">
        <f>IFERROR(__xludf.DUMMYFUNCTION("""COMPUTED_VALUE"""),1814.14)</f>
        <v>1814.14</v>
      </c>
      <c r="G163" s="2">
        <f>IFERROR(__xludf.DUMMYFUNCTION("""COMPUTED_VALUE"""),45526.66666666667)</f>
        <v>45526.66667</v>
      </c>
      <c r="H163" s="1">
        <f>IFERROR(__xludf.DUMMYFUNCTION("""COMPUTED_VALUE"""),1800.5)</f>
        <v>1800.5</v>
      </c>
      <c r="J163" s="2">
        <f>IFERROR(__xludf.DUMMYFUNCTION("""COMPUTED_VALUE"""),45526.66666666667)</f>
        <v>45526.66667</v>
      </c>
      <c r="K163" s="1">
        <f>IFERROR(__xludf.DUMMYFUNCTION("""COMPUTED_VALUE"""),1813.59)</f>
        <v>1813.59</v>
      </c>
      <c r="M163" s="2">
        <f>IFERROR(__xludf.DUMMYFUNCTION("""COMPUTED_VALUE"""),45526.66666666667)</f>
        <v>45526.66667</v>
      </c>
      <c r="N163" s="1">
        <f>IFERROR(__xludf.DUMMYFUNCTION("""COMPUTED_VALUE"""),1.2439611E7)</f>
        <v>12439611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IFERROR(__xludf.DUMMYFUNCTION("""COMPUTED_VALUE"""),1817.88)</f>
        <v>1817.88</v>
      </c>
      <c r="D164" s="2">
        <f>IFERROR(__xludf.DUMMYFUNCTION("""COMPUTED_VALUE"""),45527.66666666667)</f>
        <v>45527.66667</v>
      </c>
      <c r="E164" s="1">
        <f>IFERROR(__xludf.DUMMYFUNCTION("""COMPUTED_VALUE"""),1831.42)</f>
        <v>1831.42</v>
      </c>
      <c r="G164" s="2">
        <f>IFERROR(__xludf.DUMMYFUNCTION("""COMPUTED_VALUE"""),45527.66666666667)</f>
        <v>45527.66667</v>
      </c>
      <c r="H164" s="1">
        <f>IFERROR(__xludf.DUMMYFUNCTION("""COMPUTED_VALUE"""),1814.28)</f>
        <v>1814.28</v>
      </c>
      <c r="J164" s="2">
        <f>IFERROR(__xludf.DUMMYFUNCTION("""COMPUTED_VALUE"""),45527.66666666667)</f>
        <v>45527.66667</v>
      </c>
      <c r="K164" s="1">
        <f>IFERROR(__xludf.DUMMYFUNCTION("""COMPUTED_VALUE"""),1830.39)</f>
        <v>1830.39</v>
      </c>
      <c r="M164" s="2">
        <f>IFERROR(__xludf.DUMMYFUNCTION("""COMPUTED_VALUE"""),45527.66666666667)</f>
        <v>45527.66667</v>
      </c>
      <c r="N164" s="1">
        <f>IFERROR(__xludf.DUMMYFUNCTION("""COMPUTED_VALUE"""),1.3896054E7)</f>
        <v>13896054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IFERROR(__xludf.DUMMYFUNCTION("""COMPUTED_VALUE"""),1835.13)</f>
        <v>1835.13</v>
      </c>
      <c r="D165" s="2">
        <f>IFERROR(__xludf.DUMMYFUNCTION("""COMPUTED_VALUE"""),45530.66666666667)</f>
        <v>45530.66667</v>
      </c>
      <c r="E165" s="1">
        <f>IFERROR(__xludf.DUMMYFUNCTION("""COMPUTED_VALUE"""),1850.07)</f>
        <v>1850.07</v>
      </c>
      <c r="G165" s="2">
        <f>IFERROR(__xludf.DUMMYFUNCTION("""COMPUTED_VALUE"""),45530.66666666667)</f>
        <v>45530.66667</v>
      </c>
      <c r="H165" s="1">
        <f>IFERROR(__xludf.DUMMYFUNCTION("""COMPUTED_VALUE"""),1832.78)</f>
        <v>1832.78</v>
      </c>
      <c r="J165" s="2">
        <f>IFERROR(__xludf.DUMMYFUNCTION("""COMPUTED_VALUE"""),45530.66666666667)</f>
        <v>45530.66667</v>
      </c>
      <c r="K165" s="1">
        <f>IFERROR(__xludf.DUMMYFUNCTION("""COMPUTED_VALUE"""),1834.99)</f>
        <v>1834.99</v>
      </c>
      <c r="M165" s="2">
        <f>IFERROR(__xludf.DUMMYFUNCTION("""COMPUTED_VALUE"""),45530.66666666667)</f>
        <v>45530.66667</v>
      </c>
      <c r="N165" s="1">
        <f>IFERROR(__xludf.DUMMYFUNCTION("""COMPUTED_VALUE"""),1.2857199E7)</f>
        <v>12857199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IFERROR(__xludf.DUMMYFUNCTION("""COMPUTED_VALUE"""),1837.62)</f>
        <v>1837.62</v>
      </c>
      <c r="D166" s="2">
        <f>IFERROR(__xludf.DUMMYFUNCTION("""COMPUTED_VALUE"""),45531.66666666667)</f>
        <v>45531.66667</v>
      </c>
      <c r="E166" s="1">
        <f>IFERROR(__xludf.DUMMYFUNCTION("""COMPUTED_VALUE"""),1848.89)</f>
        <v>1848.89</v>
      </c>
      <c r="G166" s="2">
        <f>IFERROR(__xludf.DUMMYFUNCTION("""COMPUTED_VALUE"""),45531.66666666667)</f>
        <v>45531.66667</v>
      </c>
      <c r="H166" s="1">
        <f>IFERROR(__xludf.DUMMYFUNCTION("""COMPUTED_VALUE"""),1836.62)</f>
        <v>1836.62</v>
      </c>
      <c r="J166" s="2">
        <f>IFERROR(__xludf.DUMMYFUNCTION("""COMPUTED_VALUE"""),45531.66666666667)</f>
        <v>45531.66667</v>
      </c>
      <c r="K166" s="1">
        <f>IFERROR(__xludf.DUMMYFUNCTION("""COMPUTED_VALUE"""),1847.39)</f>
        <v>1847.39</v>
      </c>
      <c r="M166" s="2">
        <f>IFERROR(__xludf.DUMMYFUNCTION("""COMPUTED_VALUE"""),45531.66666666667)</f>
        <v>45531.66667</v>
      </c>
      <c r="N166" s="1">
        <f>IFERROR(__xludf.DUMMYFUNCTION("""COMPUTED_VALUE"""),1.4352604E7)</f>
        <v>14352604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IFERROR(__xludf.DUMMYFUNCTION("""COMPUTED_VALUE"""),1849.73)</f>
        <v>1849.73</v>
      </c>
      <c r="D167" s="2">
        <f>IFERROR(__xludf.DUMMYFUNCTION("""COMPUTED_VALUE"""),45532.66666666667)</f>
        <v>45532.66667</v>
      </c>
      <c r="E167" s="1">
        <f>IFERROR(__xludf.DUMMYFUNCTION("""COMPUTED_VALUE"""),1865.59)</f>
        <v>1865.59</v>
      </c>
      <c r="G167" s="2">
        <f>IFERROR(__xludf.DUMMYFUNCTION("""COMPUTED_VALUE"""),45532.66666666667)</f>
        <v>45532.66667</v>
      </c>
      <c r="H167" s="1">
        <f>IFERROR(__xludf.DUMMYFUNCTION("""COMPUTED_VALUE"""),1845.92)</f>
        <v>1845.92</v>
      </c>
      <c r="J167" s="2">
        <f>IFERROR(__xludf.DUMMYFUNCTION("""COMPUTED_VALUE"""),45532.66666666667)</f>
        <v>45532.66667</v>
      </c>
      <c r="K167" s="1">
        <f>IFERROR(__xludf.DUMMYFUNCTION("""COMPUTED_VALUE"""),1860.36)</f>
        <v>1860.36</v>
      </c>
      <c r="M167" s="2">
        <f>IFERROR(__xludf.DUMMYFUNCTION("""COMPUTED_VALUE"""),45532.66666666667)</f>
        <v>45532.66667</v>
      </c>
      <c r="N167" s="1">
        <f>IFERROR(__xludf.DUMMYFUNCTION("""COMPUTED_VALUE"""),1.4928584E7)</f>
        <v>14928584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IFERROR(__xludf.DUMMYFUNCTION("""COMPUTED_VALUE"""),1864.5)</f>
        <v>1864.5</v>
      </c>
      <c r="D168" s="2">
        <f>IFERROR(__xludf.DUMMYFUNCTION("""COMPUTED_VALUE"""),45533.66666666667)</f>
        <v>45533.66667</v>
      </c>
      <c r="E168" s="1">
        <f>IFERROR(__xludf.DUMMYFUNCTION("""COMPUTED_VALUE"""),1879.62)</f>
        <v>1879.62</v>
      </c>
      <c r="G168" s="2">
        <f>IFERROR(__xludf.DUMMYFUNCTION("""COMPUTED_VALUE"""),45533.66666666667)</f>
        <v>45533.66667</v>
      </c>
      <c r="H168" s="1">
        <f>IFERROR(__xludf.DUMMYFUNCTION("""COMPUTED_VALUE"""),1849.67)</f>
        <v>1849.67</v>
      </c>
      <c r="J168" s="2">
        <f>IFERROR(__xludf.DUMMYFUNCTION("""COMPUTED_VALUE"""),45533.66666666667)</f>
        <v>45533.66667</v>
      </c>
      <c r="K168" s="1">
        <f>IFERROR(__xludf.DUMMYFUNCTION("""COMPUTED_VALUE"""),1877.7)</f>
        <v>1877.7</v>
      </c>
      <c r="M168" s="2">
        <f>IFERROR(__xludf.DUMMYFUNCTION("""COMPUTED_VALUE"""),45533.66666666667)</f>
        <v>45533.66667</v>
      </c>
      <c r="N168" s="1">
        <f>IFERROR(__xludf.DUMMYFUNCTION("""COMPUTED_VALUE"""),1.5160746E7)</f>
        <v>15160746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IFERROR(__xludf.DUMMYFUNCTION("""COMPUTED_VALUE"""),1877.47)</f>
        <v>1877.47</v>
      </c>
      <c r="D169" s="2">
        <f>IFERROR(__xludf.DUMMYFUNCTION("""COMPUTED_VALUE"""),45534.66666666667)</f>
        <v>45534.66667</v>
      </c>
      <c r="E169" s="1">
        <f>IFERROR(__xludf.DUMMYFUNCTION("""COMPUTED_VALUE"""),1891.17)</f>
        <v>1891.17</v>
      </c>
      <c r="G169" s="2">
        <f>IFERROR(__xludf.DUMMYFUNCTION("""COMPUTED_VALUE"""),45534.66666666667)</f>
        <v>45534.66667</v>
      </c>
      <c r="H169" s="1">
        <f>IFERROR(__xludf.DUMMYFUNCTION("""COMPUTED_VALUE"""),1872.56)</f>
        <v>1872.56</v>
      </c>
      <c r="J169" s="2">
        <f>IFERROR(__xludf.DUMMYFUNCTION("""COMPUTED_VALUE"""),45534.66666666667)</f>
        <v>45534.66667</v>
      </c>
      <c r="K169" s="1">
        <f>IFERROR(__xludf.DUMMYFUNCTION("""COMPUTED_VALUE"""),1890.11)</f>
        <v>1890.11</v>
      </c>
      <c r="M169" s="2">
        <f>IFERROR(__xludf.DUMMYFUNCTION("""COMPUTED_VALUE"""),45534.66666666667)</f>
        <v>45534.66667</v>
      </c>
      <c r="N169" s="1">
        <f>IFERROR(__xludf.DUMMYFUNCTION("""COMPUTED_VALUE"""),2.3260988E7)</f>
        <v>23260988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IFERROR(__xludf.DUMMYFUNCTION("""COMPUTED_VALUE"""),1887.93)</f>
        <v>1887.93</v>
      </c>
      <c r="D170" s="2">
        <f>IFERROR(__xludf.DUMMYFUNCTION("""COMPUTED_VALUE"""),45538.66666666667)</f>
        <v>45538.66667</v>
      </c>
      <c r="E170" s="1">
        <f>IFERROR(__xludf.DUMMYFUNCTION("""COMPUTED_VALUE"""),1902.07)</f>
        <v>1902.07</v>
      </c>
      <c r="G170" s="2">
        <f>IFERROR(__xludf.DUMMYFUNCTION("""COMPUTED_VALUE"""),45538.66666666667)</f>
        <v>45538.66667</v>
      </c>
      <c r="H170" s="1">
        <f>IFERROR(__xludf.DUMMYFUNCTION("""COMPUTED_VALUE"""),1884.45)</f>
        <v>1884.45</v>
      </c>
      <c r="J170" s="2">
        <f>IFERROR(__xludf.DUMMYFUNCTION("""COMPUTED_VALUE"""),45538.66666666667)</f>
        <v>45538.66667</v>
      </c>
      <c r="K170" s="1">
        <f>IFERROR(__xludf.DUMMYFUNCTION("""COMPUTED_VALUE"""),1891.04)</f>
        <v>1891.04</v>
      </c>
      <c r="M170" s="2">
        <f>IFERROR(__xludf.DUMMYFUNCTION("""COMPUTED_VALUE"""),45538.66666666667)</f>
        <v>45538.66667</v>
      </c>
      <c r="N170" s="1">
        <f>IFERROR(__xludf.DUMMYFUNCTION("""COMPUTED_VALUE"""),1.9565542E7)</f>
        <v>19565542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IFERROR(__xludf.DUMMYFUNCTION("""COMPUTED_VALUE"""),1902.15)</f>
        <v>1902.15</v>
      </c>
      <c r="D171" s="2">
        <f>IFERROR(__xludf.DUMMYFUNCTION("""COMPUTED_VALUE"""),45539.66666666667)</f>
        <v>45539.66667</v>
      </c>
      <c r="E171" s="1">
        <f>IFERROR(__xludf.DUMMYFUNCTION("""COMPUTED_VALUE"""),1910.44)</f>
        <v>1910.44</v>
      </c>
      <c r="G171" s="2">
        <f>IFERROR(__xludf.DUMMYFUNCTION("""COMPUTED_VALUE"""),45539.66666666667)</f>
        <v>45539.66667</v>
      </c>
      <c r="H171" s="1">
        <f>IFERROR(__xludf.DUMMYFUNCTION("""COMPUTED_VALUE"""),1890.03)</f>
        <v>1890.03</v>
      </c>
      <c r="J171" s="2">
        <f>IFERROR(__xludf.DUMMYFUNCTION("""COMPUTED_VALUE"""),45539.66666666667)</f>
        <v>45539.66667</v>
      </c>
      <c r="K171" s="1">
        <f>IFERROR(__xludf.DUMMYFUNCTION("""COMPUTED_VALUE"""),1903.4)</f>
        <v>1903.4</v>
      </c>
      <c r="M171" s="2">
        <f>IFERROR(__xludf.DUMMYFUNCTION("""COMPUTED_VALUE"""),45539.66666666667)</f>
        <v>45539.66667</v>
      </c>
      <c r="N171" s="1">
        <f>IFERROR(__xludf.DUMMYFUNCTION("""COMPUTED_VALUE"""),1.6912714E7)</f>
        <v>16912714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IFERROR(__xludf.DUMMYFUNCTION("""COMPUTED_VALUE"""),1910.26)</f>
        <v>1910.26</v>
      </c>
      <c r="D172" s="2">
        <f>IFERROR(__xludf.DUMMYFUNCTION("""COMPUTED_VALUE"""),45540.66666666667)</f>
        <v>45540.66667</v>
      </c>
      <c r="E172" s="1">
        <f>IFERROR(__xludf.DUMMYFUNCTION("""COMPUTED_VALUE"""),1910.91)</f>
        <v>1910.91</v>
      </c>
      <c r="G172" s="2">
        <f>IFERROR(__xludf.DUMMYFUNCTION("""COMPUTED_VALUE"""),45540.66666666667)</f>
        <v>45540.66667</v>
      </c>
      <c r="H172" s="1">
        <f>IFERROR(__xludf.DUMMYFUNCTION("""COMPUTED_VALUE"""),1866.14)</f>
        <v>1866.14</v>
      </c>
      <c r="J172" s="2">
        <f>IFERROR(__xludf.DUMMYFUNCTION("""COMPUTED_VALUE"""),45540.66666666667)</f>
        <v>45540.66667</v>
      </c>
      <c r="K172" s="1">
        <f>IFERROR(__xludf.DUMMYFUNCTION("""COMPUTED_VALUE"""),1879.52)</f>
        <v>1879.52</v>
      </c>
      <c r="M172" s="2">
        <f>IFERROR(__xludf.DUMMYFUNCTION("""COMPUTED_VALUE"""),45540.66666666667)</f>
        <v>45540.66667</v>
      </c>
      <c r="N172" s="1">
        <f>IFERROR(__xludf.DUMMYFUNCTION("""COMPUTED_VALUE"""),1.8749051E7)</f>
        <v>18749051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IFERROR(__xludf.DUMMYFUNCTION("""COMPUTED_VALUE"""),1881.09)</f>
        <v>1881.09</v>
      </c>
      <c r="D173" s="2">
        <f>IFERROR(__xludf.DUMMYFUNCTION("""COMPUTED_VALUE"""),45541.66666666667)</f>
        <v>45541.66667</v>
      </c>
      <c r="E173" s="1">
        <f>IFERROR(__xludf.DUMMYFUNCTION("""COMPUTED_VALUE"""),1892.4)</f>
        <v>1892.4</v>
      </c>
      <c r="G173" s="2">
        <f>IFERROR(__xludf.DUMMYFUNCTION("""COMPUTED_VALUE"""),45541.66666666667)</f>
        <v>45541.66667</v>
      </c>
      <c r="H173" s="1">
        <f>IFERROR(__xludf.DUMMYFUNCTION("""COMPUTED_VALUE"""),1869.66)</f>
        <v>1869.66</v>
      </c>
      <c r="J173" s="2">
        <f>IFERROR(__xludf.DUMMYFUNCTION("""COMPUTED_VALUE"""),45541.66666666667)</f>
        <v>45541.66667</v>
      </c>
      <c r="K173" s="1">
        <f>IFERROR(__xludf.DUMMYFUNCTION("""COMPUTED_VALUE"""),1873.69)</f>
        <v>1873.69</v>
      </c>
      <c r="M173" s="2">
        <f>IFERROR(__xludf.DUMMYFUNCTION("""COMPUTED_VALUE"""),45541.66666666667)</f>
        <v>45541.66667</v>
      </c>
      <c r="N173" s="1">
        <f>IFERROR(__xludf.DUMMYFUNCTION("""COMPUTED_VALUE"""),1.8156641E7)</f>
        <v>18156641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IFERROR(__xludf.DUMMYFUNCTION("""COMPUTED_VALUE"""),1883.14)</f>
        <v>1883.14</v>
      </c>
      <c r="D174" s="2">
        <f>IFERROR(__xludf.DUMMYFUNCTION("""COMPUTED_VALUE"""),45544.66666666667)</f>
        <v>45544.66667</v>
      </c>
      <c r="E174" s="1">
        <f>IFERROR(__xludf.DUMMYFUNCTION("""COMPUTED_VALUE"""),1908.51)</f>
        <v>1908.51</v>
      </c>
      <c r="G174" s="2">
        <f>IFERROR(__xludf.DUMMYFUNCTION("""COMPUTED_VALUE"""),45544.66666666667)</f>
        <v>45544.66667</v>
      </c>
      <c r="H174" s="1">
        <f>IFERROR(__xludf.DUMMYFUNCTION("""COMPUTED_VALUE"""),1875.12)</f>
        <v>1875.12</v>
      </c>
      <c r="J174" s="2">
        <f>IFERROR(__xludf.DUMMYFUNCTION("""COMPUTED_VALUE"""),45544.66666666667)</f>
        <v>45544.66667</v>
      </c>
      <c r="K174" s="1">
        <f>IFERROR(__xludf.DUMMYFUNCTION("""COMPUTED_VALUE"""),1898.36)</f>
        <v>1898.36</v>
      </c>
      <c r="M174" s="2">
        <f>IFERROR(__xludf.DUMMYFUNCTION("""COMPUTED_VALUE"""),45544.66666666667)</f>
        <v>45544.66667</v>
      </c>
      <c r="N174" s="1">
        <f>IFERROR(__xludf.DUMMYFUNCTION("""COMPUTED_VALUE"""),2.1048747E7)</f>
        <v>21048747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IFERROR(__xludf.DUMMYFUNCTION("""COMPUTED_VALUE"""),1903.55)</f>
        <v>1903.55</v>
      </c>
      <c r="D175" s="2">
        <f>IFERROR(__xludf.DUMMYFUNCTION("""COMPUTED_VALUE"""),45545.66666666667)</f>
        <v>45545.66667</v>
      </c>
      <c r="E175" s="1">
        <f>IFERROR(__xludf.DUMMYFUNCTION("""COMPUTED_VALUE"""),1912.2)</f>
        <v>1912.2</v>
      </c>
      <c r="G175" s="2">
        <f>IFERROR(__xludf.DUMMYFUNCTION("""COMPUTED_VALUE"""),45545.66666666667)</f>
        <v>45545.66667</v>
      </c>
      <c r="H175" s="1">
        <f>IFERROR(__xludf.DUMMYFUNCTION("""COMPUTED_VALUE"""),1881.83)</f>
        <v>1881.83</v>
      </c>
      <c r="J175" s="2">
        <f>IFERROR(__xludf.DUMMYFUNCTION("""COMPUTED_VALUE"""),45545.66666666667)</f>
        <v>45545.66667</v>
      </c>
      <c r="K175" s="1">
        <f>IFERROR(__xludf.DUMMYFUNCTION("""COMPUTED_VALUE"""),1885.06)</f>
        <v>1885.06</v>
      </c>
      <c r="M175" s="2">
        <f>IFERROR(__xludf.DUMMYFUNCTION("""COMPUTED_VALUE"""),45545.66666666667)</f>
        <v>45545.66667</v>
      </c>
      <c r="N175" s="1">
        <f>IFERROR(__xludf.DUMMYFUNCTION("""COMPUTED_VALUE"""),1.6347041E7)</f>
        <v>16347041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IFERROR(__xludf.DUMMYFUNCTION("""COMPUTED_VALUE"""),1879.75)</f>
        <v>1879.75</v>
      </c>
      <c r="D176" s="2">
        <f>IFERROR(__xludf.DUMMYFUNCTION("""COMPUTED_VALUE"""),45546.66666666667)</f>
        <v>45546.66667</v>
      </c>
      <c r="E176" s="1">
        <f>IFERROR(__xludf.DUMMYFUNCTION("""COMPUTED_VALUE"""),1882.04)</f>
        <v>1882.04</v>
      </c>
      <c r="G176" s="2">
        <f>IFERROR(__xludf.DUMMYFUNCTION("""COMPUTED_VALUE"""),45546.66666666667)</f>
        <v>45546.66667</v>
      </c>
      <c r="H176" s="1">
        <f>IFERROR(__xludf.DUMMYFUNCTION("""COMPUTED_VALUE"""),1843.93)</f>
        <v>1843.93</v>
      </c>
      <c r="J176" s="2">
        <f>IFERROR(__xludf.DUMMYFUNCTION("""COMPUTED_VALUE"""),45546.66666666667)</f>
        <v>45546.66667</v>
      </c>
      <c r="K176" s="1">
        <f>IFERROR(__xludf.DUMMYFUNCTION("""COMPUTED_VALUE"""),1859.81)</f>
        <v>1859.81</v>
      </c>
      <c r="M176" s="2">
        <f>IFERROR(__xludf.DUMMYFUNCTION("""COMPUTED_VALUE"""),45546.66666666667)</f>
        <v>45546.66667</v>
      </c>
      <c r="N176" s="1">
        <f>IFERROR(__xludf.DUMMYFUNCTION("""COMPUTED_VALUE"""),1.9478656E7)</f>
        <v>19478656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IFERROR(__xludf.DUMMYFUNCTION("""COMPUTED_VALUE"""),1857.73)</f>
        <v>1857.73</v>
      </c>
      <c r="D177" s="2">
        <f>IFERROR(__xludf.DUMMYFUNCTION("""COMPUTED_VALUE"""),45547.66666666667)</f>
        <v>45547.66667</v>
      </c>
      <c r="E177" s="1">
        <f>IFERROR(__xludf.DUMMYFUNCTION("""COMPUTED_VALUE"""),1875.89)</f>
        <v>1875.89</v>
      </c>
      <c r="G177" s="2">
        <f>IFERROR(__xludf.DUMMYFUNCTION("""COMPUTED_VALUE"""),45547.66666666667)</f>
        <v>45547.66667</v>
      </c>
      <c r="H177" s="1">
        <f>IFERROR(__xludf.DUMMYFUNCTION("""COMPUTED_VALUE"""),1853.39)</f>
        <v>1853.39</v>
      </c>
      <c r="J177" s="2">
        <f>IFERROR(__xludf.DUMMYFUNCTION("""COMPUTED_VALUE"""),45547.66666666667)</f>
        <v>45547.66667</v>
      </c>
      <c r="K177" s="1">
        <f>IFERROR(__xludf.DUMMYFUNCTION("""COMPUTED_VALUE"""),1874.67)</f>
        <v>1874.67</v>
      </c>
      <c r="M177" s="2">
        <f>IFERROR(__xludf.DUMMYFUNCTION("""COMPUTED_VALUE"""),45547.66666666667)</f>
        <v>45547.66667</v>
      </c>
      <c r="N177" s="1">
        <f>IFERROR(__xludf.DUMMYFUNCTION("""COMPUTED_VALUE"""),1.4795701E7)</f>
        <v>14795701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IFERROR(__xludf.DUMMYFUNCTION("""COMPUTED_VALUE"""),1892.42)</f>
        <v>1892.42</v>
      </c>
      <c r="D178" s="2">
        <f>IFERROR(__xludf.DUMMYFUNCTION("""COMPUTED_VALUE"""),45548.66666666667)</f>
        <v>45548.66667</v>
      </c>
      <c r="E178" s="1">
        <f>IFERROR(__xludf.DUMMYFUNCTION("""COMPUTED_VALUE"""),1901.46)</f>
        <v>1901.46</v>
      </c>
      <c r="G178" s="2">
        <f>IFERROR(__xludf.DUMMYFUNCTION("""COMPUTED_VALUE"""),45548.66666666667)</f>
        <v>45548.66667</v>
      </c>
      <c r="H178" s="1">
        <f>IFERROR(__xludf.DUMMYFUNCTION("""COMPUTED_VALUE"""),1877.07)</f>
        <v>1877.07</v>
      </c>
      <c r="J178" s="2">
        <f>IFERROR(__xludf.DUMMYFUNCTION("""COMPUTED_VALUE"""),45548.66666666667)</f>
        <v>45548.66667</v>
      </c>
      <c r="K178" s="1">
        <f>IFERROR(__xludf.DUMMYFUNCTION("""COMPUTED_VALUE"""),1898.19)</f>
        <v>1898.19</v>
      </c>
      <c r="M178" s="2">
        <f>IFERROR(__xludf.DUMMYFUNCTION("""COMPUTED_VALUE"""),45548.66666666667)</f>
        <v>45548.66667</v>
      </c>
      <c r="N178" s="1">
        <f>IFERROR(__xludf.DUMMYFUNCTION("""COMPUTED_VALUE"""),1.6144998E7)</f>
        <v>16144998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IFERROR(__xludf.DUMMYFUNCTION("""COMPUTED_VALUE"""),1910.45)</f>
        <v>1910.45</v>
      </c>
      <c r="D179" s="2">
        <f>IFERROR(__xludf.DUMMYFUNCTION("""COMPUTED_VALUE"""),45551.66666666667)</f>
        <v>45551.66667</v>
      </c>
      <c r="E179" s="1">
        <f>IFERROR(__xludf.DUMMYFUNCTION("""COMPUTED_VALUE"""),1925.95)</f>
        <v>1925.95</v>
      </c>
      <c r="G179" s="2">
        <f>IFERROR(__xludf.DUMMYFUNCTION("""COMPUTED_VALUE"""),45551.66666666667)</f>
        <v>45551.66667</v>
      </c>
      <c r="H179" s="1">
        <f>IFERROR(__xludf.DUMMYFUNCTION("""COMPUTED_VALUE"""),1909.29)</f>
        <v>1909.29</v>
      </c>
      <c r="J179" s="2">
        <f>IFERROR(__xludf.DUMMYFUNCTION("""COMPUTED_VALUE"""),45551.66666666667)</f>
        <v>45551.66667</v>
      </c>
      <c r="K179" s="1">
        <f>IFERROR(__xludf.DUMMYFUNCTION("""COMPUTED_VALUE"""),1915.08)</f>
        <v>1915.08</v>
      </c>
      <c r="M179" s="2">
        <f>IFERROR(__xludf.DUMMYFUNCTION("""COMPUTED_VALUE"""),45551.66666666667)</f>
        <v>45551.66667</v>
      </c>
      <c r="N179" s="1">
        <f>IFERROR(__xludf.DUMMYFUNCTION("""COMPUTED_VALUE"""),1.5898956E7)</f>
        <v>15898956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IFERROR(__xludf.DUMMYFUNCTION("""COMPUTED_VALUE"""),1915.34)</f>
        <v>1915.34</v>
      </c>
      <c r="D180" s="2">
        <f>IFERROR(__xludf.DUMMYFUNCTION("""COMPUTED_VALUE"""),45552.66666666667)</f>
        <v>45552.66667</v>
      </c>
      <c r="E180" s="1">
        <f>IFERROR(__xludf.DUMMYFUNCTION("""COMPUTED_VALUE"""),1918.54)</f>
        <v>1918.54</v>
      </c>
      <c r="G180" s="2">
        <f>IFERROR(__xludf.DUMMYFUNCTION("""COMPUTED_VALUE"""),45552.66666666667)</f>
        <v>45552.66667</v>
      </c>
      <c r="H180" s="1">
        <f>IFERROR(__xludf.DUMMYFUNCTION("""COMPUTED_VALUE"""),1905.67)</f>
        <v>1905.67</v>
      </c>
      <c r="J180" s="2">
        <f>IFERROR(__xludf.DUMMYFUNCTION("""COMPUTED_VALUE"""),45552.66666666667)</f>
        <v>45552.66667</v>
      </c>
      <c r="K180" s="1">
        <f>IFERROR(__xludf.DUMMYFUNCTION("""COMPUTED_VALUE"""),1914.79)</f>
        <v>1914.79</v>
      </c>
      <c r="M180" s="2">
        <f>IFERROR(__xludf.DUMMYFUNCTION("""COMPUTED_VALUE"""),45552.66666666667)</f>
        <v>45552.66667</v>
      </c>
      <c r="N180" s="1">
        <f>IFERROR(__xludf.DUMMYFUNCTION("""COMPUTED_VALUE"""),1.647056E7)</f>
        <v>16470560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IFERROR(__xludf.DUMMYFUNCTION("""COMPUTED_VALUE"""),1917.23)</f>
        <v>1917.23</v>
      </c>
      <c r="D181" s="2">
        <f>IFERROR(__xludf.DUMMYFUNCTION("""COMPUTED_VALUE"""),45553.66666666667)</f>
        <v>45553.66667</v>
      </c>
      <c r="E181" s="1">
        <f>IFERROR(__xludf.DUMMYFUNCTION("""COMPUTED_VALUE"""),1924.19)</f>
        <v>1924.19</v>
      </c>
      <c r="G181" s="2">
        <f>IFERROR(__xludf.DUMMYFUNCTION("""COMPUTED_VALUE"""),45553.66666666667)</f>
        <v>45553.66667</v>
      </c>
      <c r="H181" s="1">
        <f>IFERROR(__xludf.DUMMYFUNCTION("""COMPUTED_VALUE"""),1906.65)</f>
        <v>1906.65</v>
      </c>
      <c r="J181" s="2">
        <f>IFERROR(__xludf.DUMMYFUNCTION("""COMPUTED_VALUE"""),45553.66666666667)</f>
        <v>45553.66667</v>
      </c>
      <c r="K181" s="1">
        <f>IFERROR(__xludf.DUMMYFUNCTION("""COMPUTED_VALUE"""),1911.77)</f>
        <v>1911.77</v>
      </c>
      <c r="M181" s="2">
        <f>IFERROR(__xludf.DUMMYFUNCTION("""COMPUTED_VALUE"""),45553.66666666667)</f>
        <v>45553.66667</v>
      </c>
      <c r="N181" s="1">
        <f>IFERROR(__xludf.DUMMYFUNCTION("""COMPUTED_VALUE"""),1.5179951E7)</f>
        <v>15179951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IFERROR(__xludf.DUMMYFUNCTION("""COMPUTED_VALUE"""),1916.97)</f>
        <v>1916.97</v>
      </c>
      <c r="D182" s="2">
        <f>IFERROR(__xludf.DUMMYFUNCTION("""COMPUTED_VALUE"""),45554.66666666667)</f>
        <v>45554.66667</v>
      </c>
      <c r="E182" s="1">
        <f>IFERROR(__xludf.DUMMYFUNCTION("""COMPUTED_VALUE"""),1917.83)</f>
        <v>1917.83</v>
      </c>
      <c r="G182" s="2">
        <f>IFERROR(__xludf.DUMMYFUNCTION("""COMPUTED_VALUE"""),45554.66666666667)</f>
        <v>45554.66667</v>
      </c>
      <c r="H182" s="1">
        <f>IFERROR(__xludf.DUMMYFUNCTION("""COMPUTED_VALUE"""),1888.62)</f>
        <v>1888.62</v>
      </c>
      <c r="J182" s="2">
        <f>IFERROR(__xludf.DUMMYFUNCTION("""COMPUTED_VALUE"""),45554.66666666667)</f>
        <v>45554.66667</v>
      </c>
      <c r="K182" s="1">
        <f>IFERROR(__xludf.DUMMYFUNCTION("""COMPUTED_VALUE"""),1904.46)</f>
        <v>1904.46</v>
      </c>
      <c r="M182" s="2">
        <f>IFERROR(__xludf.DUMMYFUNCTION("""COMPUTED_VALUE"""),45554.66666666667)</f>
        <v>45554.66667</v>
      </c>
      <c r="N182" s="1">
        <f>IFERROR(__xludf.DUMMYFUNCTION("""COMPUTED_VALUE"""),1.939113E7)</f>
        <v>19391130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IFERROR(__xludf.DUMMYFUNCTION("""COMPUTED_VALUE"""),1903.13)</f>
        <v>1903.13</v>
      </c>
      <c r="D183" s="2">
        <f>IFERROR(__xludf.DUMMYFUNCTION("""COMPUTED_VALUE"""),45555.66666666667)</f>
        <v>45555.66667</v>
      </c>
      <c r="E183" s="1">
        <f>IFERROR(__xludf.DUMMYFUNCTION("""COMPUTED_VALUE"""),1917.7)</f>
        <v>1917.7</v>
      </c>
      <c r="G183" s="2">
        <f>IFERROR(__xludf.DUMMYFUNCTION("""COMPUTED_VALUE"""),45555.66666666667)</f>
        <v>45555.66667</v>
      </c>
      <c r="H183" s="1">
        <f>IFERROR(__xludf.DUMMYFUNCTION("""COMPUTED_VALUE"""),1896.65)</f>
        <v>1896.65</v>
      </c>
      <c r="J183" s="2">
        <f>IFERROR(__xludf.DUMMYFUNCTION("""COMPUTED_VALUE"""),45555.66666666667)</f>
        <v>45555.66667</v>
      </c>
      <c r="K183" s="1">
        <f>IFERROR(__xludf.DUMMYFUNCTION("""COMPUTED_VALUE"""),1911.09)</f>
        <v>1911.09</v>
      </c>
      <c r="M183" s="2">
        <f>IFERROR(__xludf.DUMMYFUNCTION("""COMPUTED_VALUE"""),45555.66666666667)</f>
        <v>45555.66667</v>
      </c>
      <c r="N183" s="1">
        <f>IFERROR(__xludf.DUMMYFUNCTION("""COMPUTED_VALUE"""),6.1890118E7)</f>
        <v>61890118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IFERROR(__xludf.DUMMYFUNCTION("""COMPUTED_VALUE"""),1914.76)</f>
        <v>1914.76</v>
      </c>
      <c r="D184" s="2">
        <f>IFERROR(__xludf.DUMMYFUNCTION("""COMPUTED_VALUE"""),45558.66666666667)</f>
        <v>45558.66667</v>
      </c>
      <c r="E184" s="1">
        <f>IFERROR(__xludf.DUMMYFUNCTION("""COMPUTED_VALUE"""),1920.86)</f>
        <v>1920.86</v>
      </c>
      <c r="G184" s="2">
        <f>IFERROR(__xludf.DUMMYFUNCTION("""COMPUTED_VALUE"""),45558.66666666667)</f>
        <v>45558.66667</v>
      </c>
      <c r="H184" s="1">
        <f>IFERROR(__xludf.DUMMYFUNCTION("""COMPUTED_VALUE"""),1910.8)</f>
        <v>1910.8</v>
      </c>
      <c r="J184" s="2">
        <f>IFERROR(__xludf.DUMMYFUNCTION("""COMPUTED_VALUE"""),45558.66666666667)</f>
        <v>45558.66667</v>
      </c>
      <c r="K184" s="1">
        <f>IFERROR(__xludf.DUMMYFUNCTION("""COMPUTED_VALUE"""),1918.17)</f>
        <v>1918.17</v>
      </c>
      <c r="M184" s="2">
        <f>IFERROR(__xludf.DUMMYFUNCTION("""COMPUTED_VALUE"""),45558.66666666667)</f>
        <v>45558.66667</v>
      </c>
      <c r="N184" s="1">
        <f>IFERROR(__xludf.DUMMYFUNCTION("""COMPUTED_VALUE"""),1.706228E7)</f>
        <v>17062280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IFERROR(__xludf.DUMMYFUNCTION("""COMPUTED_VALUE"""),1915.85)</f>
        <v>1915.85</v>
      </c>
      <c r="D185" s="2">
        <f>IFERROR(__xludf.DUMMYFUNCTION("""COMPUTED_VALUE"""),45559.66666666667)</f>
        <v>45559.66667</v>
      </c>
      <c r="E185" s="1">
        <f>IFERROR(__xludf.DUMMYFUNCTION("""COMPUTED_VALUE"""),1916.77)</f>
        <v>1916.77</v>
      </c>
      <c r="G185" s="2">
        <f>IFERROR(__xludf.DUMMYFUNCTION("""COMPUTED_VALUE"""),45559.66666666667)</f>
        <v>45559.66667</v>
      </c>
      <c r="H185" s="1">
        <f>IFERROR(__xludf.DUMMYFUNCTION("""COMPUTED_VALUE"""),1901.39)</f>
        <v>1901.39</v>
      </c>
      <c r="J185" s="2">
        <f>IFERROR(__xludf.DUMMYFUNCTION("""COMPUTED_VALUE"""),45559.66666666667)</f>
        <v>45559.66667</v>
      </c>
      <c r="K185" s="1">
        <f>IFERROR(__xludf.DUMMYFUNCTION("""COMPUTED_VALUE"""),1908.39)</f>
        <v>1908.39</v>
      </c>
      <c r="M185" s="2">
        <f>IFERROR(__xludf.DUMMYFUNCTION("""COMPUTED_VALUE"""),45559.66666666667)</f>
        <v>45559.66667</v>
      </c>
      <c r="N185" s="1">
        <f>IFERROR(__xludf.DUMMYFUNCTION("""COMPUTED_VALUE"""),1.6106036E7)</f>
        <v>16106036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IFERROR(__xludf.DUMMYFUNCTION("""COMPUTED_VALUE"""),1917.62)</f>
        <v>1917.62</v>
      </c>
      <c r="D186" s="2">
        <f>IFERROR(__xludf.DUMMYFUNCTION("""COMPUTED_VALUE"""),45560.66666666667)</f>
        <v>45560.66667</v>
      </c>
      <c r="E186" s="1">
        <f>IFERROR(__xludf.DUMMYFUNCTION("""COMPUTED_VALUE"""),1918.3)</f>
        <v>1918.3</v>
      </c>
      <c r="G186" s="2">
        <f>IFERROR(__xludf.DUMMYFUNCTION("""COMPUTED_VALUE"""),45560.66666666667)</f>
        <v>45560.66667</v>
      </c>
      <c r="H186" s="1">
        <f>IFERROR(__xludf.DUMMYFUNCTION("""COMPUTED_VALUE"""),1901.45)</f>
        <v>1901.45</v>
      </c>
      <c r="J186" s="2">
        <f>IFERROR(__xludf.DUMMYFUNCTION("""COMPUTED_VALUE"""),45560.66666666667)</f>
        <v>45560.66667</v>
      </c>
      <c r="K186" s="1">
        <f>IFERROR(__xludf.DUMMYFUNCTION("""COMPUTED_VALUE"""),1904.23)</f>
        <v>1904.23</v>
      </c>
      <c r="M186" s="2">
        <f>IFERROR(__xludf.DUMMYFUNCTION("""COMPUTED_VALUE"""),45560.66666666667)</f>
        <v>45560.66667</v>
      </c>
      <c r="N186" s="1">
        <f>IFERROR(__xludf.DUMMYFUNCTION("""COMPUTED_VALUE"""),1.5578481E7)</f>
        <v>15578481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IFERROR(__xludf.DUMMYFUNCTION("""COMPUTED_VALUE"""),1899.58)</f>
        <v>1899.58</v>
      </c>
      <c r="D187" s="2">
        <f>IFERROR(__xludf.DUMMYFUNCTION("""COMPUTED_VALUE"""),45561.66666666667)</f>
        <v>45561.66667</v>
      </c>
      <c r="E187" s="1">
        <f>IFERROR(__xludf.DUMMYFUNCTION("""COMPUTED_VALUE"""),1908.59)</f>
        <v>1908.59</v>
      </c>
      <c r="G187" s="2">
        <f>IFERROR(__xludf.DUMMYFUNCTION("""COMPUTED_VALUE"""),45561.66666666667)</f>
        <v>45561.66667</v>
      </c>
      <c r="H187" s="1">
        <f>IFERROR(__xludf.DUMMYFUNCTION("""COMPUTED_VALUE"""),1890.52)</f>
        <v>1890.52</v>
      </c>
      <c r="J187" s="2">
        <f>IFERROR(__xludf.DUMMYFUNCTION("""COMPUTED_VALUE"""),45561.66666666667)</f>
        <v>45561.66667</v>
      </c>
      <c r="K187" s="1">
        <f>IFERROR(__xludf.DUMMYFUNCTION("""COMPUTED_VALUE"""),1895.66)</f>
        <v>1895.66</v>
      </c>
      <c r="M187" s="2">
        <f>IFERROR(__xludf.DUMMYFUNCTION("""COMPUTED_VALUE"""),45561.66666666667)</f>
        <v>45561.66667</v>
      </c>
      <c r="N187" s="1">
        <f>IFERROR(__xludf.DUMMYFUNCTION("""COMPUTED_VALUE"""),1.5706471E7)</f>
        <v>15706471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IFERROR(__xludf.DUMMYFUNCTION("""COMPUTED_VALUE"""),1895.09)</f>
        <v>1895.09</v>
      </c>
      <c r="D188" s="2">
        <f>IFERROR(__xludf.DUMMYFUNCTION("""COMPUTED_VALUE"""),45562.66666666667)</f>
        <v>45562.66667</v>
      </c>
      <c r="E188" s="1">
        <f>IFERROR(__xludf.DUMMYFUNCTION("""COMPUTED_VALUE"""),1905.38)</f>
        <v>1905.38</v>
      </c>
      <c r="G188" s="2">
        <f>IFERROR(__xludf.DUMMYFUNCTION("""COMPUTED_VALUE"""),45562.66666666667)</f>
        <v>45562.66667</v>
      </c>
      <c r="H188" s="1">
        <f>IFERROR(__xludf.DUMMYFUNCTION("""COMPUTED_VALUE"""),1890.77)</f>
        <v>1890.77</v>
      </c>
      <c r="J188" s="2">
        <f>IFERROR(__xludf.DUMMYFUNCTION("""COMPUTED_VALUE"""),45562.66666666667)</f>
        <v>45562.66667</v>
      </c>
      <c r="K188" s="1">
        <f>IFERROR(__xludf.DUMMYFUNCTION("""COMPUTED_VALUE"""),1895.67)</f>
        <v>1895.67</v>
      </c>
      <c r="M188" s="2">
        <f>IFERROR(__xludf.DUMMYFUNCTION("""COMPUTED_VALUE"""),45562.66666666667)</f>
        <v>45562.66667</v>
      </c>
      <c r="N188" s="1">
        <f>IFERROR(__xludf.DUMMYFUNCTION("""COMPUTED_VALUE"""),1.4853411E7)</f>
        <v>14853411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IFERROR(__xludf.DUMMYFUNCTION("""COMPUTED_VALUE"""),1897.35)</f>
        <v>1897.35</v>
      </c>
      <c r="D189" s="2">
        <f>IFERROR(__xludf.DUMMYFUNCTION("""COMPUTED_VALUE"""),45565.66666666667)</f>
        <v>45565.66667</v>
      </c>
      <c r="E189" s="1">
        <f>IFERROR(__xludf.DUMMYFUNCTION("""COMPUTED_VALUE"""),1900.72)</f>
        <v>1900.72</v>
      </c>
      <c r="G189" s="2">
        <f>IFERROR(__xludf.DUMMYFUNCTION("""COMPUTED_VALUE"""),45565.66666666667)</f>
        <v>45565.66667</v>
      </c>
      <c r="H189" s="1">
        <f>IFERROR(__xludf.DUMMYFUNCTION("""COMPUTED_VALUE"""),1872.93)</f>
        <v>1872.93</v>
      </c>
      <c r="J189" s="2">
        <f>IFERROR(__xludf.DUMMYFUNCTION("""COMPUTED_VALUE"""),45565.66666666667)</f>
        <v>45565.66667</v>
      </c>
      <c r="K189" s="1">
        <f>IFERROR(__xludf.DUMMYFUNCTION("""COMPUTED_VALUE"""),1899.86)</f>
        <v>1899.86</v>
      </c>
      <c r="M189" s="2">
        <f>IFERROR(__xludf.DUMMYFUNCTION("""COMPUTED_VALUE"""),45565.66666666667)</f>
        <v>45565.66667</v>
      </c>
      <c r="N189" s="1">
        <f>IFERROR(__xludf.DUMMYFUNCTION("""COMPUTED_VALUE"""),1.927968E7)</f>
        <v>19279680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IFERROR(__xludf.DUMMYFUNCTION("""COMPUTED_VALUE"""),1895.45)</f>
        <v>1895.45</v>
      </c>
      <c r="D190" s="2">
        <f>IFERROR(__xludf.DUMMYFUNCTION("""COMPUTED_VALUE"""),45566.66666666667)</f>
        <v>45566.66667</v>
      </c>
      <c r="E190" s="1">
        <f>IFERROR(__xludf.DUMMYFUNCTION("""COMPUTED_VALUE"""),1920.21)</f>
        <v>1920.21</v>
      </c>
      <c r="G190" s="2">
        <f>IFERROR(__xludf.DUMMYFUNCTION("""COMPUTED_VALUE"""),45566.66666666667)</f>
        <v>45566.66667</v>
      </c>
      <c r="H190" s="1">
        <f>IFERROR(__xludf.DUMMYFUNCTION("""COMPUTED_VALUE"""),1889.67)</f>
        <v>1889.67</v>
      </c>
      <c r="J190" s="2">
        <f>IFERROR(__xludf.DUMMYFUNCTION("""COMPUTED_VALUE"""),45566.66666666667)</f>
        <v>45566.66667</v>
      </c>
      <c r="K190" s="1">
        <f>IFERROR(__xludf.DUMMYFUNCTION("""COMPUTED_VALUE"""),1910.56)</f>
        <v>1910.56</v>
      </c>
      <c r="M190" s="2">
        <f>IFERROR(__xludf.DUMMYFUNCTION("""COMPUTED_VALUE"""),45566.66666666667)</f>
        <v>45566.66667</v>
      </c>
      <c r="N190" s="1">
        <f>IFERROR(__xludf.DUMMYFUNCTION("""COMPUTED_VALUE"""),1.6524996E7)</f>
        <v>16524996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IFERROR(__xludf.DUMMYFUNCTION("""COMPUTED_VALUE"""),1908.41)</f>
        <v>1908.41</v>
      </c>
      <c r="D191" s="2">
        <f>IFERROR(__xludf.DUMMYFUNCTION("""COMPUTED_VALUE"""),45567.66666666667)</f>
        <v>45567.66667</v>
      </c>
      <c r="E191" s="1">
        <f>IFERROR(__xludf.DUMMYFUNCTION("""COMPUTED_VALUE"""),1917.35)</f>
        <v>1917.35</v>
      </c>
      <c r="G191" s="2">
        <f>IFERROR(__xludf.DUMMYFUNCTION("""COMPUTED_VALUE"""),45567.66666666667)</f>
        <v>45567.66667</v>
      </c>
      <c r="H191" s="1">
        <f>IFERROR(__xludf.DUMMYFUNCTION("""COMPUTED_VALUE"""),1903.34)</f>
        <v>1903.34</v>
      </c>
      <c r="J191" s="2">
        <f>IFERROR(__xludf.DUMMYFUNCTION("""COMPUTED_VALUE"""),45567.66666666667)</f>
        <v>45567.66667</v>
      </c>
      <c r="K191" s="1">
        <f>IFERROR(__xludf.DUMMYFUNCTION("""COMPUTED_VALUE"""),1908.99)</f>
        <v>1908.99</v>
      </c>
      <c r="M191" s="2">
        <f>IFERROR(__xludf.DUMMYFUNCTION("""COMPUTED_VALUE"""),45567.66666666667)</f>
        <v>45567.66667</v>
      </c>
      <c r="N191" s="1">
        <f>IFERROR(__xludf.DUMMYFUNCTION("""COMPUTED_VALUE"""),1.5234239E7)</f>
        <v>15234239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IFERROR(__xludf.DUMMYFUNCTION("""COMPUTED_VALUE"""),1906.63)</f>
        <v>1906.63</v>
      </c>
      <c r="D192" s="2">
        <f>IFERROR(__xludf.DUMMYFUNCTION("""COMPUTED_VALUE"""),45568.66666666667)</f>
        <v>45568.66667</v>
      </c>
      <c r="E192" s="1">
        <f>IFERROR(__xludf.DUMMYFUNCTION("""COMPUTED_VALUE"""),1909.31)</f>
        <v>1909.31</v>
      </c>
      <c r="G192" s="2">
        <f>IFERROR(__xludf.DUMMYFUNCTION("""COMPUTED_VALUE"""),45568.66666666667)</f>
        <v>45568.66667</v>
      </c>
      <c r="H192" s="1">
        <f>IFERROR(__xludf.DUMMYFUNCTION("""COMPUTED_VALUE"""),1887.27)</f>
        <v>1887.27</v>
      </c>
      <c r="J192" s="2">
        <f>IFERROR(__xludf.DUMMYFUNCTION("""COMPUTED_VALUE"""),45568.66666666667)</f>
        <v>45568.66667</v>
      </c>
      <c r="K192" s="1">
        <f>IFERROR(__xludf.DUMMYFUNCTION("""COMPUTED_VALUE"""),1893.95)</f>
        <v>1893.95</v>
      </c>
      <c r="M192" s="2">
        <f>IFERROR(__xludf.DUMMYFUNCTION("""COMPUTED_VALUE"""),45568.66666666667)</f>
        <v>45568.66667</v>
      </c>
      <c r="N192" s="1">
        <f>IFERROR(__xludf.DUMMYFUNCTION("""COMPUTED_VALUE"""),1.4904227E7)</f>
        <v>14904227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IFERROR(__xludf.DUMMYFUNCTION("""COMPUTED_VALUE"""),1890.86)</f>
        <v>1890.86</v>
      </c>
      <c r="D193" s="2">
        <f>IFERROR(__xludf.DUMMYFUNCTION("""COMPUTED_VALUE"""),45569.66666666667)</f>
        <v>45569.66667</v>
      </c>
      <c r="E193" s="1">
        <f>IFERROR(__xludf.DUMMYFUNCTION("""COMPUTED_VALUE"""),1921.14)</f>
        <v>1921.14</v>
      </c>
      <c r="G193" s="2">
        <f>IFERROR(__xludf.DUMMYFUNCTION("""COMPUTED_VALUE"""),45569.66666666667)</f>
        <v>45569.66667</v>
      </c>
      <c r="H193" s="1">
        <f>IFERROR(__xludf.DUMMYFUNCTION("""COMPUTED_VALUE"""),1888.09)</f>
        <v>1888.09</v>
      </c>
      <c r="J193" s="2">
        <f>IFERROR(__xludf.DUMMYFUNCTION("""COMPUTED_VALUE"""),45569.66666666667)</f>
        <v>45569.66667</v>
      </c>
      <c r="K193" s="1">
        <f>IFERROR(__xludf.DUMMYFUNCTION("""COMPUTED_VALUE"""),1918.71)</f>
        <v>1918.71</v>
      </c>
      <c r="M193" s="2">
        <f>IFERROR(__xludf.DUMMYFUNCTION("""COMPUTED_VALUE"""),45569.66666666667)</f>
        <v>45569.66667</v>
      </c>
      <c r="N193" s="1">
        <f>IFERROR(__xludf.DUMMYFUNCTION("""COMPUTED_VALUE"""),1.4480345E7)</f>
        <v>14480345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IFERROR(__xludf.DUMMYFUNCTION("""COMPUTED_VALUE"""),1914.75)</f>
        <v>1914.75</v>
      </c>
      <c r="D194" s="2">
        <f>IFERROR(__xludf.DUMMYFUNCTION("""COMPUTED_VALUE"""),45572.66666666667)</f>
        <v>45572.66667</v>
      </c>
      <c r="E194" s="1">
        <f>IFERROR(__xludf.DUMMYFUNCTION("""COMPUTED_VALUE"""),1916.83)</f>
        <v>1916.83</v>
      </c>
      <c r="G194" s="2">
        <f>IFERROR(__xludf.DUMMYFUNCTION("""COMPUTED_VALUE"""),45572.66666666667)</f>
        <v>45572.66667</v>
      </c>
      <c r="H194" s="1">
        <f>IFERROR(__xludf.DUMMYFUNCTION("""COMPUTED_VALUE"""),1827.34)</f>
        <v>1827.34</v>
      </c>
      <c r="J194" s="2">
        <f>IFERROR(__xludf.DUMMYFUNCTION("""COMPUTED_VALUE"""),45572.66666666667)</f>
        <v>45572.66667</v>
      </c>
      <c r="K194" s="1">
        <f>IFERROR(__xludf.DUMMYFUNCTION("""COMPUTED_VALUE"""),1839.54)</f>
        <v>1839.54</v>
      </c>
      <c r="M194" s="2">
        <f>IFERROR(__xludf.DUMMYFUNCTION("""COMPUTED_VALUE"""),45572.66666666667)</f>
        <v>45572.66667</v>
      </c>
      <c r="N194" s="1">
        <f>IFERROR(__xludf.DUMMYFUNCTION("""COMPUTED_VALUE"""),2.5494928E7)</f>
        <v>25494928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IFERROR(__xludf.DUMMYFUNCTION("""COMPUTED_VALUE"""),1847.94)</f>
        <v>1847.94</v>
      </c>
      <c r="D195" s="2">
        <f>IFERROR(__xludf.DUMMYFUNCTION("""COMPUTED_VALUE"""),45573.66666666667)</f>
        <v>45573.66667</v>
      </c>
      <c r="E195" s="1">
        <f>IFERROR(__xludf.DUMMYFUNCTION("""COMPUTED_VALUE"""),1868.78)</f>
        <v>1868.78</v>
      </c>
      <c r="G195" s="2">
        <f>IFERROR(__xludf.DUMMYFUNCTION("""COMPUTED_VALUE"""),45573.66666666667)</f>
        <v>45573.66667</v>
      </c>
      <c r="H195" s="1">
        <f>IFERROR(__xludf.DUMMYFUNCTION("""COMPUTED_VALUE"""),1847.84)</f>
        <v>1847.84</v>
      </c>
      <c r="J195" s="2">
        <f>IFERROR(__xludf.DUMMYFUNCTION("""COMPUTED_VALUE"""),45573.66666666667)</f>
        <v>45573.66667</v>
      </c>
      <c r="K195" s="1">
        <f>IFERROR(__xludf.DUMMYFUNCTION("""COMPUTED_VALUE"""),1862.51)</f>
        <v>1862.51</v>
      </c>
      <c r="M195" s="2">
        <f>IFERROR(__xludf.DUMMYFUNCTION("""COMPUTED_VALUE"""),45573.66666666667)</f>
        <v>45573.66667</v>
      </c>
      <c r="N195" s="1">
        <f>IFERROR(__xludf.DUMMYFUNCTION("""COMPUTED_VALUE"""),1.769996E7)</f>
        <v>17699960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IFERROR(__xludf.DUMMYFUNCTION("""COMPUTED_VALUE"""),1855.35)</f>
        <v>1855.35</v>
      </c>
      <c r="D196" s="2">
        <f>IFERROR(__xludf.DUMMYFUNCTION("""COMPUTED_VALUE"""),45574.66666666667)</f>
        <v>45574.66667</v>
      </c>
      <c r="E196" s="1">
        <f>IFERROR(__xludf.DUMMYFUNCTION("""COMPUTED_VALUE"""),1888.83)</f>
        <v>1888.83</v>
      </c>
      <c r="G196" s="2">
        <f>IFERROR(__xludf.DUMMYFUNCTION("""COMPUTED_VALUE"""),45574.66666666667)</f>
        <v>45574.66667</v>
      </c>
      <c r="H196" s="1">
        <f>IFERROR(__xludf.DUMMYFUNCTION("""COMPUTED_VALUE"""),1852.32)</f>
        <v>1852.32</v>
      </c>
      <c r="J196" s="2">
        <f>IFERROR(__xludf.DUMMYFUNCTION("""COMPUTED_VALUE"""),45574.66666666667)</f>
        <v>45574.66667</v>
      </c>
      <c r="K196" s="1">
        <f>IFERROR(__xludf.DUMMYFUNCTION("""COMPUTED_VALUE"""),1879.99)</f>
        <v>1879.99</v>
      </c>
      <c r="M196" s="2">
        <f>IFERROR(__xludf.DUMMYFUNCTION("""COMPUTED_VALUE"""),45574.66666666667)</f>
        <v>45574.66667</v>
      </c>
      <c r="N196" s="1">
        <f>IFERROR(__xludf.DUMMYFUNCTION("""COMPUTED_VALUE"""),1.6647805E7)</f>
        <v>16647805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IFERROR(__xludf.DUMMYFUNCTION("""COMPUTED_VALUE"""),1909.61)</f>
        <v>1909.61</v>
      </c>
      <c r="D197" s="2">
        <f>IFERROR(__xludf.DUMMYFUNCTION("""COMPUTED_VALUE"""),45575.66666666667)</f>
        <v>45575.66667</v>
      </c>
      <c r="E197" s="1">
        <f>IFERROR(__xludf.DUMMYFUNCTION("""COMPUTED_VALUE"""),1915.35)</f>
        <v>1915.35</v>
      </c>
      <c r="G197" s="2">
        <f>IFERROR(__xludf.DUMMYFUNCTION("""COMPUTED_VALUE"""),45575.66666666667)</f>
        <v>45575.66667</v>
      </c>
      <c r="H197" s="1">
        <f>IFERROR(__xludf.DUMMYFUNCTION("""COMPUTED_VALUE"""),1877.14)</f>
        <v>1877.14</v>
      </c>
      <c r="J197" s="2">
        <f>IFERROR(__xludf.DUMMYFUNCTION("""COMPUTED_VALUE"""),45575.66666666667)</f>
        <v>45575.66667</v>
      </c>
      <c r="K197" s="1">
        <f>IFERROR(__xludf.DUMMYFUNCTION("""COMPUTED_VALUE"""),1884.27)</f>
        <v>1884.27</v>
      </c>
      <c r="M197" s="2">
        <f>IFERROR(__xludf.DUMMYFUNCTION("""COMPUTED_VALUE"""),45575.66666666667)</f>
        <v>45575.66667</v>
      </c>
      <c r="N197" s="1">
        <f>IFERROR(__xludf.DUMMYFUNCTION("""COMPUTED_VALUE"""),1.5830481E7)</f>
        <v>15830481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IFERROR(__xludf.DUMMYFUNCTION("""COMPUTED_VALUE"""),1892.2)</f>
        <v>1892.2</v>
      </c>
      <c r="D198" s="2">
        <f>IFERROR(__xludf.DUMMYFUNCTION("""COMPUTED_VALUE"""),45576.66666666667)</f>
        <v>45576.66667</v>
      </c>
      <c r="E198" s="1">
        <f>IFERROR(__xludf.DUMMYFUNCTION("""COMPUTED_VALUE"""),1905.85)</f>
        <v>1905.85</v>
      </c>
      <c r="G198" s="2">
        <f>IFERROR(__xludf.DUMMYFUNCTION("""COMPUTED_VALUE"""),45576.66666666667)</f>
        <v>45576.66667</v>
      </c>
      <c r="H198" s="1">
        <f>IFERROR(__xludf.DUMMYFUNCTION("""COMPUTED_VALUE"""),1892.12)</f>
        <v>1892.12</v>
      </c>
      <c r="J198" s="2">
        <f>IFERROR(__xludf.DUMMYFUNCTION("""COMPUTED_VALUE"""),45576.66666666667)</f>
        <v>45576.66667</v>
      </c>
      <c r="K198" s="1">
        <f>IFERROR(__xludf.DUMMYFUNCTION("""COMPUTED_VALUE"""),1902.36)</f>
        <v>1902.36</v>
      </c>
      <c r="M198" s="2">
        <f>IFERROR(__xludf.DUMMYFUNCTION("""COMPUTED_VALUE"""),45576.66666666667)</f>
        <v>45576.66667</v>
      </c>
      <c r="N198" s="1">
        <f>IFERROR(__xludf.DUMMYFUNCTION("""COMPUTED_VALUE"""),1.5012634E7)</f>
        <v>15012634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IFERROR(__xludf.DUMMYFUNCTION("""COMPUTED_VALUE"""),1904.0)</f>
        <v>1904</v>
      </c>
      <c r="D199" s="2">
        <f>IFERROR(__xludf.DUMMYFUNCTION("""COMPUTED_VALUE"""),45579.66666666667)</f>
        <v>45579.66667</v>
      </c>
      <c r="E199" s="1">
        <f>IFERROR(__xludf.DUMMYFUNCTION("""COMPUTED_VALUE"""),1911.77)</f>
        <v>1911.77</v>
      </c>
      <c r="G199" s="2">
        <f>IFERROR(__xludf.DUMMYFUNCTION("""COMPUTED_VALUE"""),45579.66666666667)</f>
        <v>45579.66667</v>
      </c>
      <c r="H199" s="1">
        <f>IFERROR(__xludf.DUMMYFUNCTION("""COMPUTED_VALUE"""),1883.91)</f>
        <v>1883.91</v>
      </c>
      <c r="J199" s="2">
        <f>IFERROR(__xludf.DUMMYFUNCTION("""COMPUTED_VALUE"""),45579.66666666667)</f>
        <v>45579.66667</v>
      </c>
      <c r="K199" s="1">
        <f>IFERROR(__xludf.DUMMYFUNCTION("""COMPUTED_VALUE"""),1906.41)</f>
        <v>1906.41</v>
      </c>
      <c r="M199" s="2">
        <f>IFERROR(__xludf.DUMMYFUNCTION("""COMPUTED_VALUE"""),45579.66666666667)</f>
        <v>45579.66667</v>
      </c>
      <c r="N199" s="1">
        <f>IFERROR(__xludf.DUMMYFUNCTION("""COMPUTED_VALUE"""),1.5447589E7)</f>
        <v>15447589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IFERROR(__xludf.DUMMYFUNCTION("""COMPUTED_VALUE"""),1914.99)</f>
        <v>1914.99</v>
      </c>
      <c r="D200" s="2">
        <f>IFERROR(__xludf.DUMMYFUNCTION("""COMPUTED_VALUE"""),45580.66666666667)</f>
        <v>45580.66667</v>
      </c>
      <c r="E200" s="1">
        <f>IFERROR(__xludf.DUMMYFUNCTION("""COMPUTED_VALUE"""),1929.95)</f>
        <v>1929.95</v>
      </c>
      <c r="G200" s="2">
        <f>IFERROR(__xludf.DUMMYFUNCTION("""COMPUTED_VALUE"""),45580.66666666667)</f>
        <v>45580.66667</v>
      </c>
      <c r="H200" s="1">
        <f>IFERROR(__xludf.DUMMYFUNCTION("""COMPUTED_VALUE"""),1901.65)</f>
        <v>1901.65</v>
      </c>
      <c r="J200" s="2">
        <f>IFERROR(__xludf.DUMMYFUNCTION("""COMPUTED_VALUE"""),45580.66666666667)</f>
        <v>45580.66667</v>
      </c>
      <c r="K200" s="1">
        <f>IFERROR(__xludf.DUMMYFUNCTION("""COMPUTED_VALUE"""),1903.31)</f>
        <v>1903.31</v>
      </c>
      <c r="M200" s="2">
        <f>IFERROR(__xludf.DUMMYFUNCTION("""COMPUTED_VALUE"""),45580.66666666667)</f>
        <v>45580.66667</v>
      </c>
      <c r="N200" s="1">
        <f>IFERROR(__xludf.DUMMYFUNCTION("""COMPUTED_VALUE"""),2.0417042E7)</f>
        <v>20417042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IFERROR(__xludf.DUMMYFUNCTION("""COMPUTED_VALUE"""),1904.86)</f>
        <v>1904.86</v>
      </c>
      <c r="D201" s="2">
        <f>IFERROR(__xludf.DUMMYFUNCTION("""COMPUTED_VALUE"""),45581.66666666667)</f>
        <v>45581.66667</v>
      </c>
      <c r="E201" s="1">
        <f>IFERROR(__xludf.DUMMYFUNCTION("""COMPUTED_VALUE"""),1926.97)</f>
        <v>1926.97</v>
      </c>
      <c r="G201" s="2">
        <f>IFERROR(__xludf.DUMMYFUNCTION("""COMPUTED_VALUE"""),45581.66666666667)</f>
        <v>45581.66667</v>
      </c>
      <c r="H201" s="1">
        <f>IFERROR(__xludf.DUMMYFUNCTION("""COMPUTED_VALUE"""),1903.5)</f>
        <v>1903.5</v>
      </c>
      <c r="J201" s="2">
        <f>IFERROR(__xludf.DUMMYFUNCTION("""COMPUTED_VALUE"""),45581.66666666667)</f>
        <v>45581.66667</v>
      </c>
      <c r="K201" s="1">
        <f>IFERROR(__xludf.DUMMYFUNCTION("""COMPUTED_VALUE"""),1923.94)</f>
        <v>1923.94</v>
      </c>
      <c r="M201" s="2">
        <f>IFERROR(__xludf.DUMMYFUNCTION("""COMPUTED_VALUE"""),45581.66666666667)</f>
        <v>45581.66667</v>
      </c>
      <c r="N201" s="1">
        <f>IFERROR(__xludf.DUMMYFUNCTION("""COMPUTED_VALUE"""),1.7007049E7)</f>
        <v>17007049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IFERROR(__xludf.DUMMYFUNCTION("""COMPUTED_VALUE"""),1938.22)</f>
        <v>1938.22</v>
      </c>
      <c r="D202" s="2">
        <f>IFERROR(__xludf.DUMMYFUNCTION("""COMPUTED_VALUE"""),45582.66666666667)</f>
        <v>45582.66667</v>
      </c>
      <c r="E202" s="1">
        <f>IFERROR(__xludf.DUMMYFUNCTION("""COMPUTED_VALUE"""),1959.99)</f>
        <v>1959.99</v>
      </c>
      <c r="G202" s="2">
        <f>IFERROR(__xludf.DUMMYFUNCTION("""COMPUTED_VALUE"""),45582.66666666667)</f>
        <v>45582.66667</v>
      </c>
      <c r="H202" s="1">
        <f>IFERROR(__xludf.DUMMYFUNCTION("""COMPUTED_VALUE"""),1938.22)</f>
        <v>1938.22</v>
      </c>
      <c r="J202" s="2">
        <f>IFERROR(__xludf.DUMMYFUNCTION("""COMPUTED_VALUE"""),45582.66666666667)</f>
        <v>45582.66667</v>
      </c>
      <c r="K202" s="1">
        <f>IFERROR(__xludf.DUMMYFUNCTION("""COMPUTED_VALUE"""),1950.87)</f>
        <v>1950.87</v>
      </c>
      <c r="M202" s="2">
        <f>IFERROR(__xludf.DUMMYFUNCTION("""COMPUTED_VALUE"""),45582.66666666667)</f>
        <v>45582.66667</v>
      </c>
      <c r="N202" s="1">
        <f>IFERROR(__xludf.DUMMYFUNCTION("""COMPUTED_VALUE"""),2.2946889E7)</f>
        <v>22946889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IFERROR(__xludf.DUMMYFUNCTION("""COMPUTED_VALUE"""),1954.54)</f>
        <v>1954.54</v>
      </c>
      <c r="D203" s="2">
        <f>IFERROR(__xludf.DUMMYFUNCTION("""COMPUTED_VALUE"""),45583.66666666667)</f>
        <v>45583.66667</v>
      </c>
      <c r="E203" s="1">
        <f>IFERROR(__xludf.DUMMYFUNCTION("""COMPUTED_VALUE"""),1954.54)</f>
        <v>1954.54</v>
      </c>
      <c r="G203" s="2">
        <f>IFERROR(__xludf.DUMMYFUNCTION("""COMPUTED_VALUE"""),45583.66666666667)</f>
        <v>45583.66667</v>
      </c>
      <c r="H203" s="1">
        <f>IFERROR(__xludf.DUMMYFUNCTION("""COMPUTED_VALUE"""),1938.2)</f>
        <v>1938.2</v>
      </c>
      <c r="J203" s="2">
        <f>IFERROR(__xludf.DUMMYFUNCTION("""COMPUTED_VALUE"""),45583.66666666667)</f>
        <v>45583.66667</v>
      </c>
      <c r="K203" s="1">
        <f>IFERROR(__xludf.DUMMYFUNCTION("""COMPUTED_VALUE"""),1949.15)</f>
        <v>1949.15</v>
      </c>
      <c r="M203" s="2">
        <f>IFERROR(__xludf.DUMMYFUNCTION("""COMPUTED_VALUE"""),45583.66666666667)</f>
        <v>45583.66667</v>
      </c>
      <c r="N203" s="1">
        <f>IFERROR(__xludf.DUMMYFUNCTION("""COMPUTED_VALUE"""),2.5320849E7)</f>
        <v>25320849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IFERROR(__xludf.DUMMYFUNCTION("""COMPUTED_VALUE"""),1948.71)</f>
        <v>1948.71</v>
      </c>
      <c r="D204" s="2">
        <f>IFERROR(__xludf.DUMMYFUNCTION("""COMPUTED_VALUE"""),45586.66666666667)</f>
        <v>45586.66667</v>
      </c>
      <c r="E204" s="1">
        <f>IFERROR(__xludf.DUMMYFUNCTION("""COMPUTED_VALUE"""),1952.38)</f>
        <v>1952.38</v>
      </c>
      <c r="G204" s="2">
        <f>IFERROR(__xludf.DUMMYFUNCTION("""COMPUTED_VALUE"""),45586.66666666667)</f>
        <v>45586.66667</v>
      </c>
      <c r="H204" s="1">
        <f>IFERROR(__xludf.DUMMYFUNCTION("""COMPUTED_VALUE"""),1927.07)</f>
        <v>1927.07</v>
      </c>
      <c r="J204" s="2">
        <f>IFERROR(__xludf.DUMMYFUNCTION("""COMPUTED_VALUE"""),45586.66666666667)</f>
        <v>45586.66667</v>
      </c>
      <c r="K204" s="1">
        <f>IFERROR(__xludf.DUMMYFUNCTION("""COMPUTED_VALUE"""),1930.65)</f>
        <v>1930.65</v>
      </c>
      <c r="M204" s="2">
        <f>IFERROR(__xludf.DUMMYFUNCTION("""COMPUTED_VALUE"""),45586.66666666667)</f>
        <v>45586.66667</v>
      </c>
      <c r="N204" s="1">
        <f>IFERROR(__xludf.DUMMYFUNCTION("""COMPUTED_VALUE"""),1.8253365E7)</f>
        <v>18253365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IFERROR(__xludf.DUMMYFUNCTION("""COMPUTED_VALUE"""),1922.17)</f>
        <v>1922.17</v>
      </c>
      <c r="D205" s="2">
        <f>IFERROR(__xludf.DUMMYFUNCTION("""COMPUTED_VALUE"""),45587.66666666667)</f>
        <v>45587.66667</v>
      </c>
      <c r="E205" s="1">
        <f>IFERROR(__xludf.DUMMYFUNCTION("""COMPUTED_VALUE"""),1925.55)</f>
        <v>1925.55</v>
      </c>
      <c r="G205" s="2">
        <f>IFERROR(__xludf.DUMMYFUNCTION("""COMPUTED_VALUE"""),45587.66666666667)</f>
        <v>45587.66667</v>
      </c>
      <c r="H205" s="1">
        <f>IFERROR(__xludf.DUMMYFUNCTION("""COMPUTED_VALUE"""),1895.61)</f>
        <v>1895.61</v>
      </c>
      <c r="J205" s="2">
        <f>IFERROR(__xludf.DUMMYFUNCTION("""COMPUTED_VALUE"""),45587.66666666667)</f>
        <v>45587.66667</v>
      </c>
      <c r="K205" s="1">
        <f>IFERROR(__xludf.DUMMYFUNCTION("""COMPUTED_VALUE"""),1916.27)</f>
        <v>1916.27</v>
      </c>
      <c r="M205" s="2">
        <f>IFERROR(__xludf.DUMMYFUNCTION("""COMPUTED_VALUE"""),45587.66666666667)</f>
        <v>45587.66667</v>
      </c>
      <c r="N205" s="1">
        <f>IFERROR(__xludf.DUMMYFUNCTION("""COMPUTED_VALUE"""),1.7520179E7)</f>
        <v>17520179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IFERROR(__xludf.DUMMYFUNCTION("""COMPUTED_VALUE"""),1914.76)</f>
        <v>1914.76</v>
      </c>
      <c r="D206" s="2">
        <f>IFERROR(__xludf.DUMMYFUNCTION("""COMPUTED_VALUE"""),45588.66666666667)</f>
        <v>45588.66667</v>
      </c>
      <c r="E206" s="1">
        <f>IFERROR(__xludf.DUMMYFUNCTION("""COMPUTED_VALUE"""),1915.54)</f>
        <v>1915.54</v>
      </c>
      <c r="G206" s="2">
        <f>IFERROR(__xludf.DUMMYFUNCTION("""COMPUTED_VALUE"""),45588.66666666667)</f>
        <v>45588.66667</v>
      </c>
      <c r="H206" s="1">
        <f>IFERROR(__xludf.DUMMYFUNCTION("""COMPUTED_VALUE"""),1899.28)</f>
        <v>1899.28</v>
      </c>
      <c r="J206" s="2">
        <f>IFERROR(__xludf.DUMMYFUNCTION("""COMPUTED_VALUE"""),45588.66666666667)</f>
        <v>45588.66667</v>
      </c>
      <c r="K206" s="1">
        <f>IFERROR(__xludf.DUMMYFUNCTION("""COMPUTED_VALUE"""),1908.69)</f>
        <v>1908.69</v>
      </c>
      <c r="M206" s="2">
        <f>IFERROR(__xludf.DUMMYFUNCTION("""COMPUTED_VALUE"""),45588.66666666667)</f>
        <v>45588.66667</v>
      </c>
      <c r="N206" s="1">
        <f>IFERROR(__xludf.DUMMYFUNCTION("""COMPUTED_VALUE"""),1.712297E7)</f>
        <v>17122970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IFERROR(__xludf.DUMMYFUNCTION("""COMPUTED_VALUE"""),1914.97)</f>
        <v>1914.97</v>
      </c>
      <c r="D207" s="2">
        <f>IFERROR(__xludf.DUMMYFUNCTION("""COMPUTED_VALUE"""),45589.66666666667)</f>
        <v>45589.66667</v>
      </c>
      <c r="E207" s="1">
        <f>IFERROR(__xludf.DUMMYFUNCTION("""COMPUTED_VALUE"""),1920.4)</f>
        <v>1920.4</v>
      </c>
      <c r="G207" s="2">
        <f>IFERROR(__xludf.DUMMYFUNCTION("""COMPUTED_VALUE"""),45589.66666666667)</f>
        <v>45589.66667</v>
      </c>
      <c r="H207" s="1">
        <f>IFERROR(__xludf.DUMMYFUNCTION("""COMPUTED_VALUE"""),1902.02)</f>
        <v>1902.02</v>
      </c>
      <c r="J207" s="2">
        <f>IFERROR(__xludf.DUMMYFUNCTION("""COMPUTED_VALUE"""),45589.66666666667)</f>
        <v>45589.66667</v>
      </c>
      <c r="K207" s="1">
        <f>IFERROR(__xludf.DUMMYFUNCTION("""COMPUTED_VALUE"""),1906.32)</f>
        <v>1906.32</v>
      </c>
      <c r="M207" s="2">
        <f>IFERROR(__xludf.DUMMYFUNCTION("""COMPUTED_VALUE"""),45589.66666666667)</f>
        <v>45589.66667</v>
      </c>
      <c r="N207" s="1">
        <f>IFERROR(__xludf.DUMMYFUNCTION("""COMPUTED_VALUE"""),1.643428E7)</f>
        <v>16434280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IFERROR(__xludf.DUMMYFUNCTION("""COMPUTED_VALUE"""),1908.1)</f>
        <v>1908.1</v>
      </c>
      <c r="D208" s="2">
        <f>IFERROR(__xludf.DUMMYFUNCTION("""COMPUTED_VALUE"""),45590.66666666667)</f>
        <v>45590.66667</v>
      </c>
      <c r="E208" s="1">
        <f>IFERROR(__xludf.DUMMYFUNCTION("""COMPUTED_VALUE"""),1909.17)</f>
        <v>1909.17</v>
      </c>
      <c r="G208" s="2">
        <f>IFERROR(__xludf.DUMMYFUNCTION("""COMPUTED_VALUE"""),45590.66666666667)</f>
        <v>45590.66667</v>
      </c>
      <c r="H208" s="1">
        <f>IFERROR(__xludf.DUMMYFUNCTION("""COMPUTED_VALUE"""),1866.04)</f>
        <v>1866.04</v>
      </c>
      <c r="J208" s="2">
        <f>IFERROR(__xludf.DUMMYFUNCTION("""COMPUTED_VALUE"""),45590.66666666667)</f>
        <v>45590.66667</v>
      </c>
      <c r="K208" s="1">
        <f>IFERROR(__xludf.DUMMYFUNCTION("""COMPUTED_VALUE"""),1868.44)</f>
        <v>1868.44</v>
      </c>
      <c r="M208" s="2">
        <f>IFERROR(__xludf.DUMMYFUNCTION("""COMPUTED_VALUE"""),45590.66666666667)</f>
        <v>45590.66667</v>
      </c>
      <c r="N208" s="1">
        <f>IFERROR(__xludf.DUMMYFUNCTION("""COMPUTED_VALUE"""),1.8298195E7)</f>
        <v>18298195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IFERROR(__xludf.DUMMYFUNCTION("""COMPUTED_VALUE"""),1879.27)</f>
        <v>1879.27</v>
      </c>
      <c r="D209" s="2">
        <f>IFERROR(__xludf.DUMMYFUNCTION("""COMPUTED_VALUE"""),45593.66666666667)</f>
        <v>45593.66667</v>
      </c>
      <c r="E209" s="1">
        <f>IFERROR(__xludf.DUMMYFUNCTION("""COMPUTED_VALUE"""),1888.58)</f>
        <v>1888.58</v>
      </c>
      <c r="G209" s="2">
        <f>IFERROR(__xludf.DUMMYFUNCTION("""COMPUTED_VALUE"""),45593.66666666667)</f>
        <v>45593.66667</v>
      </c>
      <c r="H209" s="1">
        <f>IFERROR(__xludf.DUMMYFUNCTION("""COMPUTED_VALUE"""),1876.99)</f>
        <v>1876.99</v>
      </c>
      <c r="J209" s="2">
        <f>IFERROR(__xludf.DUMMYFUNCTION("""COMPUTED_VALUE"""),45593.66666666667)</f>
        <v>45593.66667</v>
      </c>
      <c r="K209" s="1">
        <f>IFERROR(__xludf.DUMMYFUNCTION("""COMPUTED_VALUE"""),1881.86)</f>
        <v>1881.86</v>
      </c>
      <c r="M209" s="2">
        <f>IFERROR(__xludf.DUMMYFUNCTION("""COMPUTED_VALUE"""),45593.66666666667)</f>
        <v>45593.66667</v>
      </c>
      <c r="N209" s="1">
        <f>IFERROR(__xludf.DUMMYFUNCTION("""COMPUTED_VALUE"""),1.6333925E7)</f>
        <v>16333925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IFERROR(__xludf.DUMMYFUNCTION("""COMPUTED_VALUE"""),1879.47)</f>
        <v>1879.47</v>
      </c>
      <c r="D210" s="2">
        <f>IFERROR(__xludf.DUMMYFUNCTION("""COMPUTED_VALUE"""),45594.66666666667)</f>
        <v>45594.66667</v>
      </c>
      <c r="E210" s="1">
        <f>IFERROR(__xludf.DUMMYFUNCTION("""COMPUTED_VALUE"""),1885.3)</f>
        <v>1885.3</v>
      </c>
      <c r="G210" s="2">
        <f>IFERROR(__xludf.DUMMYFUNCTION("""COMPUTED_VALUE"""),45594.66666666667)</f>
        <v>45594.66667</v>
      </c>
      <c r="H210" s="1">
        <f>IFERROR(__xludf.DUMMYFUNCTION("""COMPUTED_VALUE"""),1862.59)</f>
        <v>1862.59</v>
      </c>
      <c r="J210" s="2">
        <f>IFERROR(__xludf.DUMMYFUNCTION("""COMPUTED_VALUE"""),45594.66666666667)</f>
        <v>45594.66667</v>
      </c>
      <c r="K210" s="1">
        <f>IFERROR(__xludf.DUMMYFUNCTION("""COMPUTED_VALUE"""),1862.74)</f>
        <v>1862.74</v>
      </c>
      <c r="M210" s="2">
        <f>IFERROR(__xludf.DUMMYFUNCTION("""COMPUTED_VALUE"""),45594.66666666667)</f>
        <v>45594.66667</v>
      </c>
      <c r="N210" s="1">
        <f>IFERROR(__xludf.DUMMYFUNCTION("""COMPUTED_VALUE"""),1.6912282E7)</f>
        <v>16912282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IFERROR(__xludf.DUMMYFUNCTION("""COMPUTED_VALUE"""),1869.48)</f>
        <v>1869.48</v>
      </c>
      <c r="D211" s="2">
        <f>IFERROR(__xludf.DUMMYFUNCTION("""COMPUTED_VALUE"""),45595.66666666667)</f>
        <v>45595.66667</v>
      </c>
      <c r="E211" s="1">
        <f>IFERROR(__xludf.DUMMYFUNCTION("""COMPUTED_VALUE"""),1880.6)</f>
        <v>1880.6</v>
      </c>
      <c r="G211" s="2">
        <f>IFERROR(__xludf.DUMMYFUNCTION("""COMPUTED_VALUE"""),45595.66666666667)</f>
        <v>45595.66667</v>
      </c>
      <c r="H211" s="1">
        <f>IFERROR(__xludf.DUMMYFUNCTION("""COMPUTED_VALUE"""),1864.94)</f>
        <v>1864.94</v>
      </c>
      <c r="J211" s="2">
        <f>IFERROR(__xludf.DUMMYFUNCTION("""COMPUTED_VALUE"""),45595.66666666667)</f>
        <v>45595.66667</v>
      </c>
      <c r="K211" s="1">
        <f>IFERROR(__xludf.DUMMYFUNCTION("""COMPUTED_VALUE"""),1869.02)</f>
        <v>1869.02</v>
      </c>
      <c r="M211" s="2">
        <f>IFERROR(__xludf.DUMMYFUNCTION("""COMPUTED_VALUE"""),45595.66666666667)</f>
        <v>45595.66667</v>
      </c>
      <c r="N211" s="1">
        <f>IFERROR(__xludf.DUMMYFUNCTION("""COMPUTED_VALUE"""),1.7625741E7)</f>
        <v>17625741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IFERROR(__xludf.DUMMYFUNCTION("""COMPUTED_VALUE"""),1862.06)</f>
        <v>1862.06</v>
      </c>
      <c r="D212" s="2">
        <f>IFERROR(__xludf.DUMMYFUNCTION("""COMPUTED_VALUE"""),45596.66666666667)</f>
        <v>45596.66667</v>
      </c>
      <c r="E212" s="1">
        <f>IFERROR(__xludf.DUMMYFUNCTION("""COMPUTED_VALUE"""),1871.15)</f>
        <v>1871.15</v>
      </c>
      <c r="G212" s="2">
        <f>IFERROR(__xludf.DUMMYFUNCTION("""COMPUTED_VALUE"""),45596.66666666667)</f>
        <v>45596.66667</v>
      </c>
      <c r="H212" s="1">
        <f>IFERROR(__xludf.DUMMYFUNCTION("""COMPUTED_VALUE"""),1844.67)</f>
        <v>1844.67</v>
      </c>
      <c r="J212" s="2">
        <f>IFERROR(__xludf.DUMMYFUNCTION("""COMPUTED_VALUE"""),45596.66666666667)</f>
        <v>45596.66667</v>
      </c>
      <c r="K212" s="1">
        <f>IFERROR(__xludf.DUMMYFUNCTION("""COMPUTED_VALUE"""),1844.67)</f>
        <v>1844.67</v>
      </c>
      <c r="M212" s="2">
        <f>IFERROR(__xludf.DUMMYFUNCTION("""COMPUTED_VALUE"""),45596.66666666667)</f>
        <v>45596.66667</v>
      </c>
      <c r="N212" s="1">
        <f>IFERROR(__xludf.DUMMYFUNCTION("""COMPUTED_VALUE"""),2.7312735E7)</f>
        <v>27312735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IFERROR(__xludf.DUMMYFUNCTION("""COMPUTED_VALUE"""),1846.46)</f>
        <v>1846.46</v>
      </c>
      <c r="D213" s="2">
        <f>IFERROR(__xludf.DUMMYFUNCTION("""COMPUTED_VALUE"""),45597.66666666667)</f>
        <v>45597.66667</v>
      </c>
      <c r="E213" s="1">
        <f>IFERROR(__xludf.DUMMYFUNCTION("""COMPUTED_VALUE"""),1857.1)</f>
        <v>1857.1</v>
      </c>
      <c r="G213" s="2">
        <f>IFERROR(__xludf.DUMMYFUNCTION("""COMPUTED_VALUE"""),45597.66666666667)</f>
        <v>45597.66667</v>
      </c>
      <c r="H213" s="1">
        <f>IFERROR(__xludf.DUMMYFUNCTION("""COMPUTED_VALUE"""),1828.88)</f>
        <v>1828.88</v>
      </c>
      <c r="J213" s="2">
        <f>IFERROR(__xludf.DUMMYFUNCTION("""COMPUTED_VALUE"""),45597.66666666667)</f>
        <v>45597.66667</v>
      </c>
      <c r="K213" s="1">
        <f>IFERROR(__xludf.DUMMYFUNCTION("""COMPUTED_VALUE"""),1829.62)</f>
        <v>1829.62</v>
      </c>
      <c r="M213" s="2">
        <f>IFERROR(__xludf.DUMMYFUNCTION("""COMPUTED_VALUE"""),45597.66666666667)</f>
        <v>45597.66667</v>
      </c>
      <c r="N213" s="1">
        <f>IFERROR(__xludf.DUMMYFUNCTION("""COMPUTED_VALUE"""),2.2023203E7)</f>
        <v>22023203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IFERROR(__xludf.DUMMYFUNCTION("""COMPUTED_VALUE"""),1831.75)</f>
        <v>1831.75</v>
      </c>
      <c r="D214" s="2">
        <f>IFERROR(__xludf.DUMMYFUNCTION("""COMPUTED_VALUE"""),45600.66666666667)</f>
        <v>45600.66667</v>
      </c>
      <c r="E214" s="1">
        <f>IFERROR(__xludf.DUMMYFUNCTION("""COMPUTED_VALUE"""),1832.23)</f>
        <v>1832.23</v>
      </c>
      <c r="G214" s="2">
        <f>IFERROR(__xludf.DUMMYFUNCTION("""COMPUTED_VALUE"""),45600.66666666667)</f>
        <v>45600.66667</v>
      </c>
      <c r="H214" s="1">
        <f>IFERROR(__xludf.DUMMYFUNCTION("""COMPUTED_VALUE"""),1812.96)</f>
        <v>1812.96</v>
      </c>
      <c r="J214" s="2">
        <f>IFERROR(__xludf.DUMMYFUNCTION("""COMPUTED_VALUE"""),45600.66666666667)</f>
        <v>45600.66667</v>
      </c>
      <c r="K214" s="1">
        <f>IFERROR(__xludf.DUMMYFUNCTION("""COMPUTED_VALUE"""),1818.31)</f>
        <v>1818.31</v>
      </c>
      <c r="M214" s="2">
        <f>IFERROR(__xludf.DUMMYFUNCTION("""COMPUTED_VALUE"""),45600.66666666667)</f>
        <v>45600.66667</v>
      </c>
      <c r="N214" s="1">
        <f>IFERROR(__xludf.DUMMYFUNCTION("""COMPUTED_VALUE"""),1.8748441E7)</f>
        <v>18748441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IFERROR(__xludf.DUMMYFUNCTION("""COMPUTED_VALUE"""),1817.1)</f>
        <v>1817.1</v>
      </c>
      <c r="D215" s="2">
        <f>IFERROR(__xludf.DUMMYFUNCTION("""COMPUTED_VALUE"""),45601.66666666667)</f>
        <v>45601.66667</v>
      </c>
      <c r="E215" s="1">
        <f>IFERROR(__xludf.DUMMYFUNCTION("""COMPUTED_VALUE"""),1843.93)</f>
        <v>1843.93</v>
      </c>
      <c r="G215" s="2">
        <f>IFERROR(__xludf.DUMMYFUNCTION("""COMPUTED_VALUE"""),45601.66666666667)</f>
        <v>45601.66667</v>
      </c>
      <c r="H215" s="1">
        <f>IFERROR(__xludf.DUMMYFUNCTION("""COMPUTED_VALUE"""),1812.62)</f>
        <v>1812.62</v>
      </c>
      <c r="J215" s="2">
        <f>IFERROR(__xludf.DUMMYFUNCTION("""COMPUTED_VALUE"""),45601.66666666667)</f>
        <v>45601.66667</v>
      </c>
      <c r="K215" s="1">
        <f>IFERROR(__xludf.DUMMYFUNCTION("""COMPUTED_VALUE"""),1843.56)</f>
        <v>1843.56</v>
      </c>
      <c r="M215" s="2">
        <f>IFERROR(__xludf.DUMMYFUNCTION("""COMPUTED_VALUE"""),45601.66666666667)</f>
        <v>45601.66667</v>
      </c>
      <c r="N215" s="1">
        <f>IFERROR(__xludf.DUMMYFUNCTION("""COMPUTED_VALUE"""),1.646925E7)</f>
        <v>16469250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IFERROR(__xludf.DUMMYFUNCTION("""COMPUTED_VALUE"""),1919.92)</f>
        <v>1919.92</v>
      </c>
      <c r="D216" s="2">
        <f>IFERROR(__xludf.DUMMYFUNCTION("""COMPUTED_VALUE"""),45602.66666666667)</f>
        <v>45602.66667</v>
      </c>
      <c r="E216" s="1">
        <f>IFERROR(__xludf.DUMMYFUNCTION("""COMPUTED_VALUE"""),1920.77)</f>
        <v>1920.77</v>
      </c>
      <c r="G216" s="2">
        <f>IFERROR(__xludf.DUMMYFUNCTION("""COMPUTED_VALUE"""),45602.66666666667)</f>
        <v>45602.66667</v>
      </c>
      <c r="H216" s="1">
        <f>IFERROR(__xludf.DUMMYFUNCTION("""COMPUTED_VALUE"""),1888.49)</f>
        <v>1888.49</v>
      </c>
      <c r="J216" s="2">
        <f>IFERROR(__xludf.DUMMYFUNCTION("""COMPUTED_VALUE"""),45602.66666666667)</f>
        <v>45602.66667</v>
      </c>
      <c r="K216" s="1">
        <f>IFERROR(__xludf.DUMMYFUNCTION("""COMPUTED_VALUE"""),1912.44)</f>
        <v>1912.44</v>
      </c>
      <c r="M216" s="2">
        <f>IFERROR(__xludf.DUMMYFUNCTION("""COMPUTED_VALUE"""),45602.66666666667)</f>
        <v>45602.66667</v>
      </c>
      <c r="N216" s="1">
        <f>IFERROR(__xludf.DUMMYFUNCTION("""COMPUTED_VALUE"""),2.7516256E7)</f>
        <v>27516256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IFERROR(__xludf.DUMMYFUNCTION("""COMPUTED_VALUE"""),1910.08)</f>
        <v>1910.08</v>
      </c>
      <c r="D217" s="2">
        <f>IFERROR(__xludf.DUMMYFUNCTION("""COMPUTED_VALUE"""),45603.66666666667)</f>
        <v>45603.66667</v>
      </c>
      <c r="E217" s="1">
        <f>IFERROR(__xludf.DUMMYFUNCTION("""COMPUTED_VALUE"""),1914.36)</f>
        <v>1914.36</v>
      </c>
      <c r="G217" s="2">
        <f>IFERROR(__xludf.DUMMYFUNCTION("""COMPUTED_VALUE"""),45603.66666666667)</f>
        <v>45603.66667</v>
      </c>
      <c r="H217" s="1">
        <f>IFERROR(__xludf.DUMMYFUNCTION("""COMPUTED_VALUE"""),1889.97)</f>
        <v>1889.97</v>
      </c>
      <c r="J217" s="2">
        <f>IFERROR(__xludf.DUMMYFUNCTION("""COMPUTED_VALUE"""),45603.66666666667)</f>
        <v>45603.66667</v>
      </c>
      <c r="K217" s="1">
        <f>IFERROR(__xludf.DUMMYFUNCTION("""COMPUTED_VALUE"""),1894.67)</f>
        <v>1894.67</v>
      </c>
      <c r="M217" s="2">
        <f>IFERROR(__xludf.DUMMYFUNCTION("""COMPUTED_VALUE"""),45603.66666666667)</f>
        <v>45603.66667</v>
      </c>
      <c r="N217" s="1">
        <f>IFERROR(__xludf.DUMMYFUNCTION("""COMPUTED_VALUE"""),2.0253698E7)</f>
        <v>20253698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IFERROR(__xludf.DUMMYFUNCTION("""COMPUTED_VALUE"""),1915.95)</f>
        <v>1915.95</v>
      </c>
      <c r="D218" s="2">
        <f>IFERROR(__xludf.DUMMYFUNCTION("""COMPUTED_VALUE"""),45604.66666666667)</f>
        <v>45604.66667</v>
      </c>
      <c r="E218" s="1">
        <f>IFERROR(__xludf.DUMMYFUNCTION("""COMPUTED_VALUE"""),1938.05)</f>
        <v>1938.05</v>
      </c>
      <c r="G218" s="2">
        <f>IFERROR(__xludf.DUMMYFUNCTION("""COMPUTED_VALUE"""),45604.66666666667)</f>
        <v>45604.66667</v>
      </c>
      <c r="H218" s="1">
        <f>IFERROR(__xludf.DUMMYFUNCTION("""COMPUTED_VALUE"""),1907.13)</f>
        <v>1907.13</v>
      </c>
      <c r="J218" s="2">
        <f>IFERROR(__xludf.DUMMYFUNCTION("""COMPUTED_VALUE"""),45604.66666666667)</f>
        <v>45604.66667</v>
      </c>
      <c r="K218" s="1">
        <f>IFERROR(__xludf.DUMMYFUNCTION("""COMPUTED_VALUE"""),1931.75)</f>
        <v>1931.75</v>
      </c>
      <c r="M218" s="2">
        <f>IFERROR(__xludf.DUMMYFUNCTION("""COMPUTED_VALUE"""),45604.66666666667)</f>
        <v>45604.66667</v>
      </c>
      <c r="N218" s="1">
        <f>IFERROR(__xludf.DUMMYFUNCTION("""COMPUTED_VALUE"""),1.8676683E7)</f>
        <v>18676683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IFERROR(__xludf.DUMMYFUNCTION("""COMPUTED_VALUE"""),1943.53)</f>
        <v>1943.53</v>
      </c>
      <c r="D219" s="2">
        <f>IFERROR(__xludf.DUMMYFUNCTION("""COMPUTED_VALUE"""),45607.66666666667)</f>
        <v>45607.66667</v>
      </c>
      <c r="E219" s="1">
        <f>IFERROR(__xludf.DUMMYFUNCTION("""COMPUTED_VALUE"""),1952.77)</f>
        <v>1952.77</v>
      </c>
      <c r="G219" s="2">
        <f>IFERROR(__xludf.DUMMYFUNCTION("""COMPUTED_VALUE"""),45607.66666666667)</f>
        <v>45607.66667</v>
      </c>
      <c r="H219" s="1">
        <f>IFERROR(__xludf.DUMMYFUNCTION("""COMPUTED_VALUE"""),1930.58)</f>
        <v>1930.58</v>
      </c>
      <c r="J219" s="2">
        <f>IFERROR(__xludf.DUMMYFUNCTION("""COMPUTED_VALUE"""),45607.66666666667)</f>
        <v>45607.66667</v>
      </c>
      <c r="K219" s="1">
        <f>IFERROR(__xludf.DUMMYFUNCTION("""COMPUTED_VALUE"""),1932.35)</f>
        <v>1932.35</v>
      </c>
      <c r="M219" s="2">
        <f>IFERROR(__xludf.DUMMYFUNCTION("""COMPUTED_VALUE"""),45607.66666666667)</f>
        <v>45607.66667</v>
      </c>
      <c r="N219" s="1">
        <f>IFERROR(__xludf.DUMMYFUNCTION("""COMPUTED_VALUE"""),1.6379646E7)</f>
        <v>16379646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IFERROR(__xludf.DUMMYFUNCTION("""COMPUTED_VALUE"""),1933.45)</f>
        <v>1933.45</v>
      </c>
      <c r="D220" s="2">
        <f>IFERROR(__xludf.DUMMYFUNCTION("""COMPUTED_VALUE"""),45608.66666666667)</f>
        <v>45608.66667</v>
      </c>
      <c r="E220" s="1">
        <f>IFERROR(__xludf.DUMMYFUNCTION("""COMPUTED_VALUE"""),1949.38)</f>
        <v>1949.38</v>
      </c>
      <c r="G220" s="2">
        <f>IFERROR(__xludf.DUMMYFUNCTION("""COMPUTED_VALUE"""),45608.66666666667)</f>
        <v>45608.66667</v>
      </c>
      <c r="H220" s="1">
        <f>IFERROR(__xludf.DUMMYFUNCTION("""COMPUTED_VALUE"""),1928.31)</f>
        <v>1928.31</v>
      </c>
      <c r="J220" s="2">
        <f>IFERROR(__xludf.DUMMYFUNCTION("""COMPUTED_VALUE"""),45608.66666666667)</f>
        <v>45608.66667</v>
      </c>
      <c r="K220" s="1">
        <f>IFERROR(__xludf.DUMMYFUNCTION("""COMPUTED_VALUE"""),1941.53)</f>
        <v>1941.53</v>
      </c>
      <c r="M220" s="2">
        <f>IFERROR(__xludf.DUMMYFUNCTION("""COMPUTED_VALUE"""),45608.66666666667)</f>
        <v>45608.66667</v>
      </c>
      <c r="N220" s="1">
        <f>IFERROR(__xludf.DUMMYFUNCTION("""COMPUTED_VALUE"""),1.7624772E7)</f>
        <v>17624772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IFERROR(__xludf.DUMMYFUNCTION("""COMPUTED_VALUE"""),1942.13)</f>
        <v>1942.13</v>
      </c>
      <c r="D221" s="2">
        <f>IFERROR(__xludf.DUMMYFUNCTION("""COMPUTED_VALUE"""),45609.66666666667)</f>
        <v>45609.66667</v>
      </c>
      <c r="E221" s="1">
        <f>IFERROR(__xludf.DUMMYFUNCTION("""COMPUTED_VALUE"""),1948.31)</f>
        <v>1948.31</v>
      </c>
      <c r="G221" s="2">
        <f>IFERROR(__xludf.DUMMYFUNCTION("""COMPUTED_VALUE"""),45609.66666666667)</f>
        <v>45609.66667</v>
      </c>
      <c r="H221" s="1">
        <f>IFERROR(__xludf.DUMMYFUNCTION("""COMPUTED_VALUE"""),1936.78)</f>
        <v>1936.78</v>
      </c>
      <c r="J221" s="2">
        <f>IFERROR(__xludf.DUMMYFUNCTION("""COMPUTED_VALUE"""),45609.66666666667)</f>
        <v>45609.66667</v>
      </c>
      <c r="K221" s="1">
        <f>IFERROR(__xludf.DUMMYFUNCTION("""COMPUTED_VALUE"""),1938.64)</f>
        <v>1938.64</v>
      </c>
      <c r="M221" s="2">
        <f>IFERROR(__xludf.DUMMYFUNCTION("""COMPUTED_VALUE"""),45609.66666666667)</f>
        <v>45609.66667</v>
      </c>
      <c r="N221" s="1">
        <f>IFERROR(__xludf.DUMMYFUNCTION("""COMPUTED_VALUE"""),1.5879434E7)</f>
        <v>15879434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IFERROR(__xludf.DUMMYFUNCTION("""COMPUTED_VALUE"""),1939.14)</f>
        <v>1939.14</v>
      </c>
      <c r="D222" s="2">
        <f>IFERROR(__xludf.DUMMYFUNCTION("""COMPUTED_VALUE"""),45610.66666666667)</f>
        <v>45610.66667</v>
      </c>
      <c r="E222" s="1">
        <f>IFERROR(__xludf.DUMMYFUNCTION("""COMPUTED_VALUE"""),1939.67)</f>
        <v>1939.67</v>
      </c>
      <c r="G222" s="2">
        <f>IFERROR(__xludf.DUMMYFUNCTION("""COMPUTED_VALUE"""),45610.66666666667)</f>
        <v>45610.66667</v>
      </c>
      <c r="H222" s="1">
        <f>IFERROR(__xludf.DUMMYFUNCTION("""COMPUTED_VALUE"""),1920.98)</f>
        <v>1920.98</v>
      </c>
      <c r="J222" s="2">
        <f>IFERROR(__xludf.DUMMYFUNCTION("""COMPUTED_VALUE"""),45610.66666666667)</f>
        <v>45610.66667</v>
      </c>
      <c r="K222" s="1">
        <f>IFERROR(__xludf.DUMMYFUNCTION("""COMPUTED_VALUE"""),1932.52)</f>
        <v>1932.52</v>
      </c>
      <c r="M222" s="2">
        <f>IFERROR(__xludf.DUMMYFUNCTION("""COMPUTED_VALUE"""),45610.66666666667)</f>
        <v>45610.66667</v>
      </c>
      <c r="N222" s="1">
        <f>IFERROR(__xludf.DUMMYFUNCTION("""COMPUTED_VALUE"""),1.8263475E7)</f>
        <v>18263475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IFERROR(__xludf.DUMMYFUNCTION("""COMPUTED_VALUE"""),1940.44)</f>
        <v>1940.44</v>
      </c>
      <c r="D223" s="2">
        <f>IFERROR(__xludf.DUMMYFUNCTION("""COMPUTED_VALUE"""),45611.66666666667)</f>
        <v>45611.66667</v>
      </c>
      <c r="E223" s="1">
        <f>IFERROR(__xludf.DUMMYFUNCTION("""COMPUTED_VALUE"""),1955.06)</f>
        <v>1955.06</v>
      </c>
      <c r="G223" s="2">
        <f>IFERROR(__xludf.DUMMYFUNCTION("""COMPUTED_VALUE"""),45611.66666666667)</f>
        <v>45611.66667</v>
      </c>
      <c r="H223" s="1">
        <f>IFERROR(__xludf.DUMMYFUNCTION("""COMPUTED_VALUE"""),1927.48)</f>
        <v>1927.48</v>
      </c>
      <c r="J223" s="2">
        <f>IFERROR(__xludf.DUMMYFUNCTION("""COMPUTED_VALUE"""),45611.66666666667)</f>
        <v>45611.66667</v>
      </c>
      <c r="K223" s="1">
        <f>IFERROR(__xludf.DUMMYFUNCTION("""COMPUTED_VALUE"""),1939.99)</f>
        <v>1939.99</v>
      </c>
      <c r="M223" s="2">
        <f>IFERROR(__xludf.DUMMYFUNCTION("""COMPUTED_VALUE"""),45611.66666666667)</f>
        <v>45611.66667</v>
      </c>
      <c r="N223" s="1">
        <f>IFERROR(__xludf.DUMMYFUNCTION("""COMPUTED_VALUE"""),2.0927846E7)</f>
        <v>20927846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IFERROR(__xludf.DUMMYFUNCTION("""COMPUTED_VALUE"""),1937.38)</f>
        <v>1937.38</v>
      </c>
      <c r="D224" s="2">
        <f>IFERROR(__xludf.DUMMYFUNCTION("""COMPUTED_VALUE"""),45614.66666666667)</f>
        <v>45614.66667</v>
      </c>
      <c r="E224" s="1">
        <f>IFERROR(__xludf.DUMMYFUNCTION("""COMPUTED_VALUE"""),1949.23)</f>
        <v>1949.23</v>
      </c>
      <c r="G224" s="2">
        <f>IFERROR(__xludf.DUMMYFUNCTION("""COMPUTED_VALUE"""),45614.66666666667)</f>
        <v>45614.66667</v>
      </c>
      <c r="H224" s="1">
        <f>IFERROR(__xludf.DUMMYFUNCTION("""COMPUTED_VALUE"""),1930.85)</f>
        <v>1930.85</v>
      </c>
      <c r="J224" s="2">
        <f>IFERROR(__xludf.DUMMYFUNCTION("""COMPUTED_VALUE"""),45614.66666666667)</f>
        <v>45614.66667</v>
      </c>
      <c r="K224" s="1">
        <f>IFERROR(__xludf.DUMMYFUNCTION("""COMPUTED_VALUE"""),1948.28)</f>
        <v>1948.28</v>
      </c>
      <c r="M224" s="2">
        <f>IFERROR(__xludf.DUMMYFUNCTION("""COMPUTED_VALUE"""),45614.66666666667)</f>
        <v>45614.66667</v>
      </c>
      <c r="N224" s="1">
        <f>IFERROR(__xludf.DUMMYFUNCTION("""COMPUTED_VALUE"""),1.542745E7)</f>
        <v>15427450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IFERROR(__xludf.DUMMYFUNCTION("""COMPUTED_VALUE"""),1933.31)</f>
        <v>1933.31</v>
      </c>
      <c r="D225" s="2">
        <f>IFERROR(__xludf.DUMMYFUNCTION("""COMPUTED_VALUE"""),45615.66666666667)</f>
        <v>45615.66667</v>
      </c>
      <c r="E225" s="1">
        <f>IFERROR(__xludf.DUMMYFUNCTION("""COMPUTED_VALUE"""),1936.1)</f>
        <v>1936.1</v>
      </c>
      <c r="G225" s="2">
        <f>IFERROR(__xludf.DUMMYFUNCTION("""COMPUTED_VALUE"""),45615.66666666667)</f>
        <v>45615.66667</v>
      </c>
      <c r="H225" s="1">
        <f>IFERROR(__xludf.DUMMYFUNCTION("""COMPUTED_VALUE"""),1918.06)</f>
        <v>1918.06</v>
      </c>
      <c r="J225" s="2">
        <f>IFERROR(__xludf.DUMMYFUNCTION("""COMPUTED_VALUE"""),45615.66666666667)</f>
        <v>45615.66667</v>
      </c>
      <c r="K225" s="1">
        <f>IFERROR(__xludf.DUMMYFUNCTION("""COMPUTED_VALUE"""),1927.86)</f>
        <v>1927.86</v>
      </c>
      <c r="M225" s="2">
        <f>IFERROR(__xludf.DUMMYFUNCTION("""COMPUTED_VALUE"""),45615.66666666667)</f>
        <v>45615.66667</v>
      </c>
      <c r="N225" s="1">
        <f>IFERROR(__xludf.DUMMYFUNCTION("""COMPUTED_VALUE"""),1.4798224E7)</f>
        <v>14798224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IFERROR(__xludf.DUMMYFUNCTION("""COMPUTED_VALUE"""),1932.69)</f>
        <v>1932.69</v>
      </c>
      <c r="D226" s="2">
        <f>IFERROR(__xludf.DUMMYFUNCTION("""COMPUTED_VALUE"""),45616.66666666667)</f>
        <v>45616.66667</v>
      </c>
      <c r="E226" s="1">
        <f>IFERROR(__xludf.DUMMYFUNCTION("""COMPUTED_VALUE"""),1939.16)</f>
        <v>1939.16</v>
      </c>
      <c r="G226" s="2">
        <f>IFERROR(__xludf.DUMMYFUNCTION("""COMPUTED_VALUE"""),45616.66666666667)</f>
        <v>45616.66667</v>
      </c>
      <c r="H226" s="1">
        <f>IFERROR(__xludf.DUMMYFUNCTION("""COMPUTED_VALUE"""),1915.77)</f>
        <v>1915.77</v>
      </c>
      <c r="J226" s="2">
        <f>IFERROR(__xludf.DUMMYFUNCTION("""COMPUTED_VALUE"""),45616.66666666667)</f>
        <v>45616.66667</v>
      </c>
      <c r="K226" s="1">
        <f>IFERROR(__xludf.DUMMYFUNCTION("""COMPUTED_VALUE"""),1935.59)</f>
        <v>1935.59</v>
      </c>
      <c r="M226" s="2">
        <f>IFERROR(__xludf.DUMMYFUNCTION("""COMPUTED_VALUE"""),45616.66666666667)</f>
        <v>45616.66667</v>
      </c>
      <c r="N226" s="1">
        <f>IFERROR(__xludf.DUMMYFUNCTION("""COMPUTED_VALUE"""),1.6010762E7)</f>
        <v>16010762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IFERROR(__xludf.DUMMYFUNCTION("""COMPUTED_VALUE"""),1943.16)</f>
        <v>1943.16</v>
      </c>
      <c r="D227" s="2">
        <f>IFERROR(__xludf.DUMMYFUNCTION("""COMPUTED_VALUE"""),45617.66666666667)</f>
        <v>45617.66667</v>
      </c>
      <c r="E227" s="1">
        <f>IFERROR(__xludf.DUMMYFUNCTION("""COMPUTED_VALUE"""),1971.71)</f>
        <v>1971.71</v>
      </c>
      <c r="G227" s="2">
        <f>IFERROR(__xludf.DUMMYFUNCTION("""COMPUTED_VALUE"""),45617.66666666667)</f>
        <v>45617.66667</v>
      </c>
      <c r="H227" s="1">
        <f>IFERROR(__xludf.DUMMYFUNCTION("""COMPUTED_VALUE"""),1936.62)</f>
        <v>1936.62</v>
      </c>
      <c r="J227" s="2">
        <f>IFERROR(__xludf.DUMMYFUNCTION("""COMPUTED_VALUE"""),45617.66666666667)</f>
        <v>45617.66667</v>
      </c>
      <c r="K227" s="1">
        <f>IFERROR(__xludf.DUMMYFUNCTION("""COMPUTED_VALUE"""),1970.72)</f>
        <v>1970.72</v>
      </c>
      <c r="M227" s="2">
        <f>IFERROR(__xludf.DUMMYFUNCTION("""COMPUTED_VALUE"""),45617.66666666667)</f>
        <v>45617.66667</v>
      </c>
      <c r="N227" s="1">
        <f>IFERROR(__xludf.DUMMYFUNCTION("""COMPUTED_VALUE"""),1.8199823E7)</f>
        <v>18199823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IFERROR(__xludf.DUMMYFUNCTION("""COMPUTED_VALUE"""),1969.59)</f>
        <v>1969.59</v>
      </c>
      <c r="D228" s="2">
        <f>IFERROR(__xludf.DUMMYFUNCTION("""COMPUTED_VALUE"""),45618.66666666667)</f>
        <v>45618.66667</v>
      </c>
      <c r="E228" s="1">
        <f>IFERROR(__xludf.DUMMYFUNCTION("""COMPUTED_VALUE"""),1986.95)</f>
        <v>1986.95</v>
      </c>
      <c r="G228" s="2">
        <f>IFERROR(__xludf.DUMMYFUNCTION("""COMPUTED_VALUE"""),45618.66666666667)</f>
        <v>45618.66667</v>
      </c>
      <c r="H228" s="1">
        <f>IFERROR(__xludf.DUMMYFUNCTION("""COMPUTED_VALUE"""),1966.25)</f>
        <v>1966.25</v>
      </c>
      <c r="J228" s="2">
        <f>IFERROR(__xludf.DUMMYFUNCTION("""COMPUTED_VALUE"""),45618.66666666667)</f>
        <v>45618.66667</v>
      </c>
      <c r="K228" s="1">
        <f>IFERROR(__xludf.DUMMYFUNCTION("""COMPUTED_VALUE"""),1985.79)</f>
        <v>1985.79</v>
      </c>
      <c r="M228" s="2">
        <f>IFERROR(__xludf.DUMMYFUNCTION("""COMPUTED_VALUE"""),45618.66666666667)</f>
        <v>45618.66667</v>
      </c>
      <c r="N228" s="1">
        <f>IFERROR(__xludf.DUMMYFUNCTION("""COMPUTED_VALUE"""),1.7479349E7)</f>
        <v>17479349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IFERROR(__xludf.DUMMYFUNCTION("""COMPUTED_VALUE"""),1989.49)</f>
        <v>1989.49</v>
      </c>
      <c r="D229" s="2">
        <f>IFERROR(__xludf.DUMMYFUNCTION("""COMPUTED_VALUE"""),45621.66666666667)</f>
        <v>45621.66667</v>
      </c>
      <c r="E229" s="1">
        <f>IFERROR(__xludf.DUMMYFUNCTION("""COMPUTED_VALUE"""),2001.16)</f>
        <v>2001.16</v>
      </c>
      <c r="G229" s="2">
        <f>IFERROR(__xludf.DUMMYFUNCTION("""COMPUTED_VALUE"""),45621.66666666667)</f>
        <v>45621.66667</v>
      </c>
      <c r="H229" s="1">
        <f>IFERROR(__xludf.DUMMYFUNCTION("""COMPUTED_VALUE"""),1980.82)</f>
        <v>1980.82</v>
      </c>
      <c r="J229" s="2">
        <f>IFERROR(__xludf.DUMMYFUNCTION("""COMPUTED_VALUE"""),45621.66666666667)</f>
        <v>45621.66667</v>
      </c>
      <c r="K229" s="1">
        <f>IFERROR(__xludf.DUMMYFUNCTION("""COMPUTED_VALUE"""),1993.04)</f>
        <v>1993.04</v>
      </c>
      <c r="M229" s="2">
        <f>IFERROR(__xludf.DUMMYFUNCTION("""COMPUTED_VALUE"""),45621.66666666667)</f>
        <v>45621.66667</v>
      </c>
      <c r="N229" s="1">
        <f>IFERROR(__xludf.DUMMYFUNCTION("""COMPUTED_VALUE"""),3.7211656E7)</f>
        <v>37211656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IFERROR(__xludf.DUMMYFUNCTION("""COMPUTED_VALUE"""),1992.76)</f>
        <v>1992.76</v>
      </c>
      <c r="D230" s="2">
        <f>IFERROR(__xludf.DUMMYFUNCTION("""COMPUTED_VALUE"""),45622.66666666667)</f>
        <v>45622.66667</v>
      </c>
      <c r="E230" s="1">
        <f>IFERROR(__xludf.DUMMYFUNCTION("""COMPUTED_VALUE"""),2011.48)</f>
        <v>2011.48</v>
      </c>
      <c r="G230" s="2">
        <f>IFERROR(__xludf.DUMMYFUNCTION("""COMPUTED_VALUE"""),45622.66666666667)</f>
        <v>45622.66667</v>
      </c>
      <c r="H230" s="1">
        <f>IFERROR(__xludf.DUMMYFUNCTION("""COMPUTED_VALUE"""),1984.89)</f>
        <v>1984.89</v>
      </c>
      <c r="J230" s="2">
        <f>IFERROR(__xludf.DUMMYFUNCTION("""COMPUTED_VALUE"""),45622.66666666667)</f>
        <v>45622.66667</v>
      </c>
      <c r="K230" s="1">
        <f>IFERROR(__xludf.DUMMYFUNCTION("""COMPUTED_VALUE"""),2010.22)</f>
        <v>2010.22</v>
      </c>
      <c r="M230" s="2">
        <f>IFERROR(__xludf.DUMMYFUNCTION("""COMPUTED_VALUE"""),45622.66666666667)</f>
        <v>45622.66667</v>
      </c>
      <c r="N230" s="1">
        <f>IFERROR(__xludf.DUMMYFUNCTION("""COMPUTED_VALUE"""),1.7088029E7)</f>
        <v>17088029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IFERROR(__xludf.DUMMYFUNCTION("""COMPUTED_VALUE"""),2014.22)</f>
        <v>2014.22</v>
      </c>
      <c r="D231" s="2">
        <f>IFERROR(__xludf.DUMMYFUNCTION("""COMPUTED_VALUE"""),45623.66666666667)</f>
        <v>45623.66667</v>
      </c>
      <c r="E231" s="1">
        <f>IFERROR(__xludf.DUMMYFUNCTION("""COMPUTED_VALUE"""),2034.42)</f>
        <v>2034.42</v>
      </c>
      <c r="G231" s="2">
        <f>IFERROR(__xludf.DUMMYFUNCTION("""COMPUTED_VALUE"""),45623.66666666667)</f>
        <v>45623.66667</v>
      </c>
      <c r="H231" s="1">
        <f>IFERROR(__xludf.DUMMYFUNCTION("""COMPUTED_VALUE"""),2014.22)</f>
        <v>2014.22</v>
      </c>
      <c r="J231" s="2">
        <f>IFERROR(__xludf.DUMMYFUNCTION("""COMPUTED_VALUE"""),45623.66666666667)</f>
        <v>45623.66667</v>
      </c>
      <c r="K231" s="1">
        <f>IFERROR(__xludf.DUMMYFUNCTION("""COMPUTED_VALUE"""),2017.18)</f>
        <v>2017.18</v>
      </c>
      <c r="M231" s="2">
        <f>IFERROR(__xludf.DUMMYFUNCTION("""COMPUTED_VALUE"""),45623.66666666667)</f>
        <v>45623.66667</v>
      </c>
      <c r="N231" s="1">
        <f>IFERROR(__xludf.DUMMYFUNCTION("""COMPUTED_VALUE"""),1.6114028E7)</f>
        <v>16114028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IFERROR(__xludf.DUMMYFUNCTION("""COMPUTED_VALUE"""),2021.09)</f>
        <v>2021.09</v>
      </c>
      <c r="D232" s="2">
        <f>IFERROR(__xludf.DUMMYFUNCTION("""COMPUTED_VALUE"""),45625.54166666667)</f>
        <v>45625.54167</v>
      </c>
      <c r="E232" s="1">
        <f>IFERROR(__xludf.DUMMYFUNCTION("""COMPUTED_VALUE"""),2026.99)</f>
        <v>2026.99</v>
      </c>
      <c r="G232" s="2">
        <f>IFERROR(__xludf.DUMMYFUNCTION("""COMPUTED_VALUE"""),45625.54166666667)</f>
        <v>45625.54167</v>
      </c>
      <c r="H232" s="1">
        <f>IFERROR(__xludf.DUMMYFUNCTION("""COMPUTED_VALUE"""),2014.79)</f>
        <v>2014.79</v>
      </c>
      <c r="J232" s="2">
        <f>IFERROR(__xludf.DUMMYFUNCTION("""COMPUTED_VALUE"""),45625.54166666667)</f>
        <v>45625.54167</v>
      </c>
      <c r="K232" s="1">
        <f>IFERROR(__xludf.DUMMYFUNCTION("""COMPUTED_VALUE"""),2015.33)</f>
        <v>2015.33</v>
      </c>
      <c r="M232" s="2">
        <f>IFERROR(__xludf.DUMMYFUNCTION("""COMPUTED_VALUE"""),45625.54166666667)</f>
        <v>45625.54167</v>
      </c>
      <c r="N232" s="1">
        <f>IFERROR(__xludf.DUMMYFUNCTION("""COMPUTED_VALUE"""),1.1017134E7)</f>
        <v>11017134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IFERROR(__xludf.DUMMYFUNCTION("""COMPUTED_VALUE"""),2018.08)</f>
        <v>2018.08</v>
      </c>
      <c r="D233" s="2">
        <f>IFERROR(__xludf.DUMMYFUNCTION("""COMPUTED_VALUE"""),45628.66666666667)</f>
        <v>45628.66667</v>
      </c>
      <c r="E233" s="1">
        <f>IFERROR(__xludf.DUMMYFUNCTION("""COMPUTED_VALUE"""),2020.2)</f>
        <v>2020.2</v>
      </c>
      <c r="G233" s="2">
        <f>IFERROR(__xludf.DUMMYFUNCTION("""COMPUTED_VALUE"""),45628.66666666667)</f>
        <v>45628.66667</v>
      </c>
      <c r="H233" s="1">
        <f>IFERROR(__xludf.DUMMYFUNCTION("""COMPUTED_VALUE"""),1990.09)</f>
        <v>1990.09</v>
      </c>
      <c r="J233" s="2">
        <f>IFERROR(__xludf.DUMMYFUNCTION("""COMPUTED_VALUE"""),45628.66666666667)</f>
        <v>45628.66667</v>
      </c>
      <c r="K233" s="1">
        <f>IFERROR(__xludf.DUMMYFUNCTION("""COMPUTED_VALUE"""),1994.16)</f>
        <v>1994.16</v>
      </c>
      <c r="M233" s="2">
        <f>IFERROR(__xludf.DUMMYFUNCTION("""COMPUTED_VALUE"""),45628.66666666667)</f>
        <v>45628.66667</v>
      </c>
      <c r="N233" s="1">
        <f>IFERROR(__xludf.DUMMYFUNCTION("""COMPUTED_VALUE"""),1.7585994E7)</f>
        <v>17585994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IFERROR(__xludf.DUMMYFUNCTION("""COMPUTED_VALUE"""),2001.36)</f>
        <v>2001.36</v>
      </c>
      <c r="D234" s="2">
        <f>IFERROR(__xludf.DUMMYFUNCTION("""COMPUTED_VALUE"""),45629.66666666667)</f>
        <v>45629.66667</v>
      </c>
      <c r="E234" s="1">
        <f>IFERROR(__xludf.DUMMYFUNCTION("""COMPUTED_VALUE"""),2005.48)</f>
        <v>2005.48</v>
      </c>
      <c r="G234" s="2">
        <f>IFERROR(__xludf.DUMMYFUNCTION("""COMPUTED_VALUE"""),45629.66666666667)</f>
        <v>45629.66667</v>
      </c>
      <c r="H234" s="1">
        <f>IFERROR(__xludf.DUMMYFUNCTION("""COMPUTED_VALUE"""),1980.18)</f>
        <v>1980.18</v>
      </c>
      <c r="J234" s="2">
        <f>IFERROR(__xludf.DUMMYFUNCTION("""COMPUTED_VALUE"""),45629.66666666667)</f>
        <v>45629.66667</v>
      </c>
      <c r="K234" s="1">
        <f>IFERROR(__xludf.DUMMYFUNCTION("""COMPUTED_VALUE"""),1981.35)</f>
        <v>1981.35</v>
      </c>
      <c r="M234" s="2">
        <f>IFERROR(__xludf.DUMMYFUNCTION("""COMPUTED_VALUE"""),45629.66666666667)</f>
        <v>45629.66667</v>
      </c>
      <c r="N234" s="1">
        <f>IFERROR(__xludf.DUMMYFUNCTION("""COMPUTED_VALUE"""),1.681123E7)</f>
        <v>16811230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IFERROR(__xludf.DUMMYFUNCTION("""COMPUTED_VALUE"""),1978.74)</f>
        <v>1978.74</v>
      </c>
      <c r="D235" s="2">
        <f>IFERROR(__xludf.DUMMYFUNCTION("""COMPUTED_VALUE"""),45630.66666666667)</f>
        <v>45630.66667</v>
      </c>
      <c r="E235" s="1">
        <f>IFERROR(__xludf.DUMMYFUNCTION("""COMPUTED_VALUE"""),1981.52)</f>
        <v>1981.52</v>
      </c>
      <c r="G235" s="2">
        <f>IFERROR(__xludf.DUMMYFUNCTION("""COMPUTED_VALUE"""),45630.66666666667)</f>
        <v>45630.66667</v>
      </c>
      <c r="H235" s="1">
        <f>IFERROR(__xludf.DUMMYFUNCTION("""COMPUTED_VALUE"""),1966.63)</f>
        <v>1966.63</v>
      </c>
      <c r="J235" s="2">
        <f>IFERROR(__xludf.DUMMYFUNCTION("""COMPUTED_VALUE"""),45630.66666666667)</f>
        <v>45630.66667</v>
      </c>
      <c r="K235" s="1">
        <f>IFERROR(__xludf.DUMMYFUNCTION("""COMPUTED_VALUE"""),1974.45)</f>
        <v>1974.45</v>
      </c>
      <c r="M235" s="2">
        <f>IFERROR(__xludf.DUMMYFUNCTION("""COMPUTED_VALUE"""),45630.66666666667)</f>
        <v>45630.66667</v>
      </c>
      <c r="N235" s="1">
        <f>IFERROR(__xludf.DUMMYFUNCTION("""COMPUTED_VALUE"""),1.4861162E7)</f>
        <v>14861162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IFERROR(__xludf.DUMMYFUNCTION("""COMPUTED_VALUE"""),1981.57)</f>
        <v>1981.57</v>
      </c>
      <c r="D236" s="2">
        <f>IFERROR(__xludf.DUMMYFUNCTION("""COMPUTED_VALUE"""),45631.66666666667)</f>
        <v>45631.66667</v>
      </c>
      <c r="E236" s="1">
        <f>IFERROR(__xludf.DUMMYFUNCTION("""COMPUTED_VALUE"""),1994.94)</f>
        <v>1994.94</v>
      </c>
      <c r="G236" s="2">
        <f>IFERROR(__xludf.DUMMYFUNCTION("""COMPUTED_VALUE"""),45631.66666666667)</f>
        <v>45631.66667</v>
      </c>
      <c r="H236" s="1">
        <f>IFERROR(__xludf.DUMMYFUNCTION("""COMPUTED_VALUE"""),1976.39)</f>
        <v>1976.39</v>
      </c>
      <c r="J236" s="2">
        <f>IFERROR(__xludf.DUMMYFUNCTION("""COMPUTED_VALUE"""),45631.66666666667)</f>
        <v>45631.66667</v>
      </c>
      <c r="K236" s="1">
        <f>IFERROR(__xludf.DUMMYFUNCTION("""COMPUTED_VALUE"""),1980.91)</f>
        <v>1980.91</v>
      </c>
      <c r="M236" s="2">
        <f>IFERROR(__xludf.DUMMYFUNCTION("""COMPUTED_VALUE"""),45631.66666666667)</f>
        <v>45631.66667</v>
      </c>
      <c r="N236" s="1">
        <f>IFERROR(__xludf.DUMMYFUNCTION("""COMPUTED_VALUE"""),1.6903368E7)</f>
        <v>16903368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IFERROR(__xludf.DUMMYFUNCTION("""COMPUTED_VALUE"""),1978.8)</f>
        <v>1978.8</v>
      </c>
      <c r="D237" s="2">
        <f>IFERROR(__xludf.DUMMYFUNCTION("""COMPUTED_VALUE"""),45632.66666666667)</f>
        <v>45632.66667</v>
      </c>
      <c r="E237" s="1">
        <f>IFERROR(__xludf.DUMMYFUNCTION("""COMPUTED_VALUE"""),1985.49)</f>
        <v>1985.49</v>
      </c>
      <c r="G237" s="2">
        <f>IFERROR(__xludf.DUMMYFUNCTION("""COMPUTED_VALUE"""),45632.66666666667)</f>
        <v>45632.66667</v>
      </c>
      <c r="H237" s="1">
        <f>IFERROR(__xludf.DUMMYFUNCTION("""COMPUTED_VALUE"""),1947.72)</f>
        <v>1947.72</v>
      </c>
      <c r="J237" s="2">
        <f>IFERROR(__xludf.DUMMYFUNCTION("""COMPUTED_VALUE"""),45632.66666666667)</f>
        <v>45632.66667</v>
      </c>
      <c r="K237" s="1">
        <f>IFERROR(__xludf.DUMMYFUNCTION("""COMPUTED_VALUE"""),1958.2)</f>
        <v>1958.2</v>
      </c>
      <c r="M237" s="2">
        <f>IFERROR(__xludf.DUMMYFUNCTION("""COMPUTED_VALUE"""),45632.66666666667)</f>
        <v>45632.66667</v>
      </c>
      <c r="N237" s="1">
        <f>IFERROR(__xludf.DUMMYFUNCTION("""COMPUTED_VALUE"""),1.630972E7)</f>
        <v>16309720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IFERROR(__xludf.DUMMYFUNCTION("""COMPUTED_VALUE"""),1951.15)</f>
        <v>1951.15</v>
      </c>
      <c r="D238" s="2">
        <f>IFERROR(__xludf.DUMMYFUNCTION("""COMPUTED_VALUE"""),45635.66666666667)</f>
        <v>45635.66667</v>
      </c>
      <c r="E238" s="1">
        <f>IFERROR(__xludf.DUMMYFUNCTION("""COMPUTED_VALUE"""),1955.58)</f>
        <v>1955.58</v>
      </c>
      <c r="G238" s="2">
        <f>IFERROR(__xludf.DUMMYFUNCTION("""COMPUTED_VALUE"""),45635.66666666667)</f>
        <v>45635.66667</v>
      </c>
      <c r="H238" s="1">
        <f>IFERROR(__xludf.DUMMYFUNCTION("""COMPUTED_VALUE"""),1915.66)</f>
        <v>1915.66</v>
      </c>
      <c r="J238" s="2">
        <f>IFERROR(__xludf.DUMMYFUNCTION("""COMPUTED_VALUE"""),45635.66666666667)</f>
        <v>45635.66667</v>
      </c>
      <c r="K238" s="1">
        <f>IFERROR(__xludf.DUMMYFUNCTION("""COMPUTED_VALUE"""),1916.36)</f>
        <v>1916.36</v>
      </c>
      <c r="M238" s="2">
        <f>IFERROR(__xludf.DUMMYFUNCTION("""COMPUTED_VALUE"""),45635.66666666667)</f>
        <v>45635.66667</v>
      </c>
      <c r="N238" s="1">
        <f>IFERROR(__xludf.DUMMYFUNCTION("""COMPUTED_VALUE"""),2.0473097E7)</f>
        <v>20473097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IFERROR(__xludf.DUMMYFUNCTION("""COMPUTED_VALUE"""),1915.09)</f>
        <v>1915.09</v>
      </c>
      <c r="D239" s="2">
        <f>IFERROR(__xludf.DUMMYFUNCTION("""COMPUTED_VALUE"""),45636.66666666667)</f>
        <v>45636.66667</v>
      </c>
      <c r="E239" s="1">
        <f>IFERROR(__xludf.DUMMYFUNCTION("""COMPUTED_VALUE"""),1915.09)</f>
        <v>1915.09</v>
      </c>
      <c r="G239" s="2">
        <f>IFERROR(__xludf.DUMMYFUNCTION("""COMPUTED_VALUE"""),45636.66666666667)</f>
        <v>45636.66667</v>
      </c>
      <c r="H239" s="1">
        <f>IFERROR(__xludf.DUMMYFUNCTION("""COMPUTED_VALUE"""),1879.39)</f>
        <v>1879.39</v>
      </c>
      <c r="J239" s="2">
        <f>IFERROR(__xludf.DUMMYFUNCTION("""COMPUTED_VALUE"""),45636.66666666667)</f>
        <v>45636.66667</v>
      </c>
      <c r="K239" s="1">
        <f>IFERROR(__xludf.DUMMYFUNCTION("""COMPUTED_VALUE"""),1889.43)</f>
        <v>1889.43</v>
      </c>
      <c r="M239" s="2">
        <f>IFERROR(__xludf.DUMMYFUNCTION("""COMPUTED_VALUE"""),45636.66666666667)</f>
        <v>45636.66667</v>
      </c>
      <c r="N239" s="1">
        <f>IFERROR(__xludf.DUMMYFUNCTION("""COMPUTED_VALUE"""),2.1433737E7)</f>
        <v>21433737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IFERROR(__xludf.DUMMYFUNCTION("""COMPUTED_VALUE"""),1888.94)</f>
        <v>1888.94</v>
      </c>
      <c r="D240" s="2">
        <f>IFERROR(__xludf.DUMMYFUNCTION("""COMPUTED_VALUE"""),45637.66666666667)</f>
        <v>45637.66667</v>
      </c>
      <c r="E240" s="1">
        <f>IFERROR(__xludf.DUMMYFUNCTION("""COMPUTED_VALUE"""),1895.04)</f>
        <v>1895.04</v>
      </c>
      <c r="G240" s="2">
        <f>IFERROR(__xludf.DUMMYFUNCTION("""COMPUTED_VALUE"""),45637.66666666667)</f>
        <v>45637.66667</v>
      </c>
      <c r="H240" s="1">
        <f>IFERROR(__xludf.DUMMYFUNCTION("""COMPUTED_VALUE"""),1871.74)</f>
        <v>1871.74</v>
      </c>
      <c r="J240" s="2">
        <f>IFERROR(__xludf.DUMMYFUNCTION("""COMPUTED_VALUE"""),45637.66666666667)</f>
        <v>45637.66667</v>
      </c>
      <c r="K240" s="1">
        <f>IFERROR(__xludf.DUMMYFUNCTION("""COMPUTED_VALUE"""),1886.57)</f>
        <v>1886.57</v>
      </c>
      <c r="M240" s="2">
        <f>IFERROR(__xludf.DUMMYFUNCTION("""COMPUTED_VALUE"""),45637.66666666667)</f>
        <v>45637.66667</v>
      </c>
      <c r="N240" s="1">
        <f>IFERROR(__xludf.DUMMYFUNCTION("""COMPUTED_VALUE"""),2.2602877E7)</f>
        <v>22602877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IFERROR(__xludf.DUMMYFUNCTION("""COMPUTED_VALUE"""),1895.12)</f>
        <v>1895.12</v>
      </c>
      <c r="D241" s="2">
        <f>IFERROR(__xludf.DUMMYFUNCTION("""COMPUTED_VALUE"""),45638.66666666667)</f>
        <v>45638.66667</v>
      </c>
      <c r="E241" s="1">
        <f>IFERROR(__xludf.DUMMYFUNCTION("""COMPUTED_VALUE"""),1899.34)</f>
        <v>1899.34</v>
      </c>
      <c r="G241" s="2">
        <f>IFERROR(__xludf.DUMMYFUNCTION("""COMPUTED_VALUE"""),45638.66666666667)</f>
        <v>45638.66667</v>
      </c>
      <c r="H241" s="1">
        <f>IFERROR(__xludf.DUMMYFUNCTION("""COMPUTED_VALUE"""),1877.37)</f>
        <v>1877.37</v>
      </c>
      <c r="J241" s="2">
        <f>IFERROR(__xludf.DUMMYFUNCTION("""COMPUTED_VALUE"""),45638.66666666667)</f>
        <v>45638.66667</v>
      </c>
      <c r="K241" s="1">
        <f>IFERROR(__xludf.DUMMYFUNCTION("""COMPUTED_VALUE"""),1878.48)</f>
        <v>1878.48</v>
      </c>
      <c r="M241" s="2">
        <f>IFERROR(__xludf.DUMMYFUNCTION("""COMPUTED_VALUE"""),45638.66666666667)</f>
        <v>45638.66667</v>
      </c>
      <c r="N241" s="1">
        <f>IFERROR(__xludf.DUMMYFUNCTION("""COMPUTED_VALUE"""),1.8733435E7)</f>
        <v>18733435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IFERROR(__xludf.DUMMYFUNCTION("""COMPUTED_VALUE"""),1896.99)</f>
        <v>1896.99</v>
      </c>
      <c r="D242" s="2">
        <f>IFERROR(__xludf.DUMMYFUNCTION("""COMPUTED_VALUE"""),45639.66666666667)</f>
        <v>45639.66667</v>
      </c>
      <c r="E242" s="1">
        <f>IFERROR(__xludf.DUMMYFUNCTION("""COMPUTED_VALUE"""),1915.49)</f>
        <v>1915.49</v>
      </c>
      <c r="G242" s="2">
        <f>IFERROR(__xludf.DUMMYFUNCTION("""COMPUTED_VALUE"""),45639.66666666667)</f>
        <v>45639.66667</v>
      </c>
      <c r="H242" s="1">
        <f>IFERROR(__xludf.DUMMYFUNCTION("""COMPUTED_VALUE"""),1894.62)</f>
        <v>1894.62</v>
      </c>
      <c r="J242" s="2">
        <f>IFERROR(__xludf.DUMMYFUNCTION("""COMPUTED_VALUE"""),45639.66666666667)</f>
        <v>45639.66667</v>
      </c>
      <c r="K242" s="1">
        <f>IFERROR(__xludf.DUMMYFUNCTION("""COMPUTED_VALUE"""),1902.9)</f>
        <v>1902.9</v>
      </c>
      <c r="M242" s="2">
        <f>IFERROR(__xludf.DUMMYFUNCTION("""COMPUTED_VALUE"""),45639.66666666667)</f>
        <v>45639.66667</v>
      </c>
      <c r="N242" s="1">
        <f>IFERROR(__xludf.DUMMYFUNCTION("""COMPUTED_VALUE"""),1.8732739E7)</f>
        <v>18732739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IFERROR(__xludf.DUMMYFUNCTION("""COMPUTED_VALUE"""),1909.76)</f>
        <v>1909.76</v>
      </c>
      <c r="D243" s="2">
        <f>IFERROR(__xludf.DUMMYFUNCTION("""COMPUTED_VALUE"""),45642.66666666667)</f>
        <v>45642.66667</v>
      </c>
      <c r="E243" s="1">
        <f>IFERROR(__xludf.DUMMYFUNCTION("""COMPUTED_VALUE"""),1913.28)</f>
        <v>1913.28</v>
      </c>
      <c r="G243" s="2">
        <f>IFERROR(__xludf.DUMMYFUNCTION("""COMPUTED_VALUE"""),45642.66666666667)</f>
        <v>45642.66667</v>
      </c>
      <c r="H243" s="1">
        <f>IFERROR(__xludf.DUMMYFUNCTION("""COMPUTED_VALUE"""),1891.92)</f>
        <v>1891.92</v>
      </c>
      <c r="J243" s="2">
        <f>IFERROR(__xludf.DUMMYFUNCTION("""COMPUTED_VALUE"""),45642.66666666667)</f>
        <v>45642.66667</v>
      </c>
      <c r="K243" s="1">
        <f>IFERROR(__xludf.DUMMYFUNCTION("""COMPUTED_VALUE"""),1893.88)</f>
        <v>1893.88</v>
      </c>
      <c r="M243" s="2">
        <f>IFERROR(__xludf.DUMMYFUNCTION("""COMPUTED_VALUE"""),45642.66666666667)</f>
        <v>45642.66667</v>
      </c>
      <c r="N243" s="1">
        <f>IFERROR(__xludf.DUMMYFUNCTION("""COMPUTED_VALUE"""),2.0488088E7)</f>
        <v>20488088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IFERROR(__xludf.DUMMYFUNCTION("""COMPUTED_VALUE"""),1878.01)</f>
        <v>1878.01</v>
      </c>
      <c r="D244" s="2">
        <f>IFERROR(__xludf.DUMMYFUNCTION("""COMPUTED_VALUE"""),45643.66666666667)</f>
        <v>45643.66667</v>
      </c>
      <c r="E244" s="1">
        <f>IFERROR(__xludf.DUMMYFUNCTION("""COMPUTED_VALUE"""),1881.17)</f>
        <v>1881.17</v>
      </c>
      <c r="G244" s="2">
        <f>IFERROR(__xludf.DUMMYFUNCTION("""COMPUTED_VALUE"""),45643.66666666667)</f>
        <v>45643.66667</v>
      </c>
      <c r="H244" s="1">
        <f>IFERROR(__xludf.DUMMYFUNCTION("""COMPUTED_VALUE"""),1868.05)</f>
        <v>1868.05</v>
      </c>
      <c r="J244" s="2">
        <f>IFERROR(__xludf.DUMMYFUNCTION("""COMPUTED_VALUE"""),45643.66666666667)</f>
        <v>45643.66667</v>
      </c>
      <c r="K244" s="1">
        <f>IFERROR(__xludf.DUMMYFUNCTION("""COMPUTED_VALUE"""),1875.36)</f>
        <v>1875.36</v>
      </c>
      <c r="M244" s="2">
        <f>IFERROR(__xludf.DUMMYFUNCTION("""COMPUTED_VALUE"""),45643.66666666667)</f>
        <v>45643.66667</v>
      </c>
      <c r="N244" s="1">
        <f>IFERROR(__xludf.DUMMYFUNCTION("""COMPUTED_VALUE"""),2.0702704E7)</f>
        <v>20702704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IFERROR(__xludf.DUMMYFUNCTION("""COMPUTED_VALUE"""),1873.19)</f>
        <v>1873.19</v>
      </c>
      <c r="D245" s="2">
        <f>IFERROR(__xludf.DUMMYFUNCTION("""COMPUTED_VALUE"""),45644.66666666667)</f>
        <v>45644.66667</v>
      </c>
      <c r="E245" s="1">
        <f>IFERROR(__xludf.DUMMYFUNCTION("""COMPUTED_VALUE"""),1875.82)</f>
        <v>1875.82</v>
      </c>
      <c r="G245" s="2">
        <f>IFERROR(__xludf.DUMMYFUNCTION("""COMPUTED_VALUE"""),45644.66666666667)</f>
        <v>45644.66667</v>
      </c>
      <c r="H245" s="1">
        <f>IFERROR(__xludf.DUMMYFUNCTION("""COMPUTED_VALUE"""),1825.81)</f>
        <v>1825.81</v>
      </c>
      <c r="J245" s="2">
        <f>IFERROR(__xludf.DUMMYFUNCTION("""COMPUTED_VALUE"""),45644.66666666667)</f>
        <v>45644.66667</v>
      </c>
      <c r="K245" s="1">
        <f>IFERROR(__xludf.DUMMYFUNCTION("""COMPUTED_VALUE"""),1826.31)</f>
        <v>1826.31</v>
      </c>
      <c r="M245" s="2">
        <f>IFERROR(__xludf.DUMMYFUNCTION("""COMPUTED_VALUE"""),45644.66666666667)</f>
        <v>45644.66667</v>
      </c>
      <c r="N245" s="1">
        <f>IFERROR(__xludf.DUMMYFUNCTION("""COMPUTED_VALUE"""),2.2106631E7)</f>
        <v>22106631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IFERROR(__xludf.DUMMYFUNCTION("""COMPUTED_VALUE"""),1834.41)</f>
        <v>1834.41</v>
      </c>
      <c r="D246" s="2">
        <f>IFERROR(__xludf.DUMMYFUNCTION("""COMPUTED_VALUE"""),45645.66666666667)</f>
        <v>45645.66667</v>
      </c>
      <c r="E246" s="1">
        <f>IFERROR(__xludf.DUMMYFUNCTION("""COMPUTED_VALUE"""),1851.0)</f>
        <v>1851</v>
      </c>
      <c r="G246" s="2">
        <f>IFERROR(__xludf.DUMMYFUNCTION("""COMPUTED_VALUE"""),45645.66666666667)</f>
        <v>45645.66667</v>
      </c>
      <c r="H246" s="1">
        <f>IFERROR(__xludf.DUMMYFUNCTION("""COMPUTED_VALUE"""),1829.94)</f>
        <v>1829.94</v>
      </c>
      <c r="J246" s="2">
        <f>IFERROR(__xludf.DUMMYFUNCTION("""COMPUTED_VALUE"""),45645.66666666667)</f>
        <v>45645.66667</v>
      </c>
      <c r="K246" s="1">
        <f>IFERROR(__xludf.DUMMYFUNCTION("""COMPUTED_VALUE"""),1831.02)</f>
        <v>1831.02</v>
      </c>
      <c r="M246" s="2">
        <f>IFERROR(__xludf.DUMMYFUNCTION("""COMPUTED_VALUE"""),45645.66666666667)</f>
        <v>45645.66667</v>
      </c>
      <c r="N246" s="1">
        <f>IFERROR(__xludf.DUMMYFUNCTION("""COMPUTED_VALUE"""),2.1870114E7)</f>
        <v>21870114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IFERROR(__xludf.DUMMYFUNCTION("""COMPUTED_VALUE"""),1822.11)</f>
        <v>1822.11</v>
      </c>
      <c r="D247" s="2">
        <f>IFERROR(__xludf.DUMMYFUNCTION("""COMPUTED_VALUE"""),45646.66666666667)</f>
        <v>45646.66667</v>
      </c>
      <c r="E247" s="1">
        <f>IFERROR(__xludf.DUMMYFUNCTION("""COMPUTED_VALUE"""),1862.58)</f>
        <v>1862.58</v>
      </c>
      <c r="G247" s="2">
        <f>IFERROR(__xludf.DUMMYFUNCTION("""COMPUTED_VALUE"""),45646.66666666667)</f>
        <v>45646.66667</v>
      </c>
      <c r="H247" s="1">
        <f>IFERROR(__xludf.DUMMYFUNCTION("""COMPUTED_VALUE"""),1816.47)</f>
        <v>1816.47</v>
      </c>
      <c r="J247" s="2">
        <f>IFERROR(__xludf.DUMMYFUNCTION("""COMPUTED_VALUE"""),45646.66666666667)</f>
        <v>45646.66667</v>
      </c>
      <c r="K247" s="1">
        <f>IFERROR(__xludf.DUMMYFUNCTION("""COMPUTED_VALUE"""),1848.83)</f>
        <v>1848.83</v>
      </c>
      <c r="M247" s="2">
        <f>IFERROR(__xludf.DUMMYFUNCTION("""COMPUTED_VALUE"""),45646.66666666667)</f>
        <v>45646.66667</v>
      </c>
      <c r="N247" s="1">
        <f>IFERROR(__xludf.DUMMYFUNCTION("""COMPUTED_VALUE"""),5.079342E7)</f>
        <v>50793420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IFERROR(__xludf.DUMMYFUNCTION("""COMPUTED_VALUE"""),1842.71)</f>
        <v>1842.71</v>
      </c>
      <c r="D248" s="2">
        <f>IFERROR(__xludf.DUMMYFUNCTION("""COMPUTED_VALUE"""),45649.66666666667)</f>
        <v>45649.66667</v>
      </c>
      <c r="E248" s="1">
        <f>IFERROR(__xludf.DUMMYFUNCTION("""COMPUTED_VALUE"""),1856.03)</f>
        <v>1856.03</v>
      </c>
      <c r="G248" s="2">
        <f>IFERROR(__xludf.DUMMYFUNCTION("""COMPUTED_VALUE"""),45649.66666666667)</f>
        <v>45649.66667</v>
      </c>
      <c r="H248" s="1">
        <f>IFERROR(__xludf.DUMMYFUNCTION("""COMPUTED_VALUE"""),1836.98)</f>
        <v>1836.98</v>
      </c>
      <c r="J248" s="2">
        <f>IFERROR(__xludf.DUMMYFUNCTION("""COMPUTED_VALUE"""),45649.66666666667)</f>
        <v>45649.66667</v>
      </c>
      <c r="K248" s="1">
        <f>IFERROR(__xludf.DUMMYFUNCTION("""COMPUTED_VALUE"""),1854.37)</f>
        <v>1854.37</v>
      </c>
      <c r="M248" s="2">
        <f>IFERROR(__xludf.DUMMYFUNCTION("""COMPUTED_VALUE"""),45649.66666666667)</f>
        <v>45649.66667</v>
      </c>
      <c r="N248" s="1">
        <f>IFERROR(__xludf.DUMMYFUNCTION("""COMPUTED_VALUE"""),1.7110091E7)</f>
        <v>17110091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IFERROR(__xludf.DUMMYFUNCTION("""COMPUTED_VALUE"""),1855.78)</f>
        <v>1855.78</v>
      </c>
      <c r="D249" s="2">
        <f>IFERROR(__xludf.DUMMYFUNCTION("""COMPUTED_VALUE"""),45650.54166666667)</f>
        <v>45650.54167</v>
      </c>
      <c r="E249" s="1">
        <f>IFERROR(__xludf.DUMMYFUNCTION("""COMPUTED_VALUE"""),1870.83)</f>
        <v>1870.83</v>
      </c>
      <c r="G249" s="2">
        <f>IFERROR(__xludf.DUMMYFUNCTION("""COMPUTED_VALUE"""),45650.54166666667)</f>
        <v>45650.54167</v>
      </c>
      <c r="H249" s="1">
        <f>IFERROR(__xludf.DUMMYFUNCTION("""COMPUTED_VALUE"""),1851.88)</f>
        <v>1851.88</v>
      </c>
      <c r="J249" s="2">
        <f>IFERROR(__xludf.DUMMYFUNCTION("""COMPUTED_VALUE"""),45650.54166666667)</f>
        <v>45650.54167</v>
      </c>
      <c r="K249" s="1">
        <f>IFERROR(__xludf.DUMMYFUNCTION("""COMPUTED_VALUE"""),1870.61)</f>
        <v>1870.61</v>
      </c>
      <c r="M249" s="2">
        <f>IFERROR(__xludf.DUMMYFUNCTION("""COMPUTED_VALUE"""),45650.54166666667)</f>
        <v>45650.54167</v>
      </c>
      <c r="N249" s="1">
        <f>IFERROR(__xludf.DUMMYFUNCTION("""COMPUTED_VALUE"""),6163638.0)</f>
        <v>6163638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IFERROR(__xludf.DUMMYFUNCTION("""COMPUTED_VALUE"""),1868.65)</f>
        <v>1868.65</v>
      </c>
      <c r="D250" s="2">
        <f>IFERROR(__xludf.DUMMYFUNCTION("""COMPUTED_VALUE"""),45652.66666666667)</f>
        <v>45652.66667</v>
      </c>
      <c r="E250" s="1">
        <f>IFERROR(__xludf.DUMMYFUNCTION("""COMPUTED_VALUE"""),1876.73)</f>
        <v>1876.73</v>
      </c>
      <c r="G250" s="2">
        <f>IFERROR(__xludf.DUMMYFUNCTION("""COMPUTED_VALUE"""),45652.66666666667)</f>
        <v>45652.66667</v>
      </c>
      <c r="H250" s="1">
        <f>IFERROR(__xludf.DUMMYFUNCTION("""COMPUTED_VALUE"""),1862.99)</f>
        <v>1862.99</v>
      </c>
      <c r="J250" s="2">
        <f>IFERROR(__xludf.DUMMYFUNCTION("""COMPUTED_VALUE"""),45652.66666666667)</f>
        <v>45652.66667</v>
      </c>
      <c r="K250" s="1">
        <f>IFERROR(__xludf.DUMMYFUNCTION("""COMPUTED_VALUE"""),1875.42)</f>
        <v>1875.42</v>
      </c>
      <c r="M250" s="2">
        <f>IFERROR(__xludf.DUMMYFUNCTION("""COMPUTED_VALUE"""),45652.66666666667)</f>
        <v>45652.66667</v>
      </c>
      <c r="N250" s="1">
        <f>IFERROR(__xludf.DUMMYFUNCTION("""COMPUTED_VALUE"""),8779723.0)</f>
        <v>8779723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IFERROR(__xludf.DUMMYFUNCTION("""COMPUTED_VALUE"""),1863.67)</f>
        <v>1863.67</v>
      </c>
      <c r="D251" s="2">
        <f>IFERROR(__xludf.DUMMYFUNCTION("""COMPUTED_VALUE"""),45653.66666666667)</f>
        <v>45653.66667</v>
      </c>
      <c r="E251" s="1">
        <f>IFERROR(__xludf.DUMMYFUNCTION("""COMPUTED_VALUE"""),1878.45)</f>
        <v>1878.45</v>
      </c>
      <c r="G251" s="2">
        <f>IFERROR(__xludf.DUMMYFUNCTION("""COMPUTED_VALUE"""),45653.66666666667)</f>
        <v>45653.66667</v>
      </c>
      <c r="H251" s="1">
        <f>IFERROR(__xludf.DUMMYFUNCTION("""COMPUTED_VALUE"""),1854.88)</f>
        <v>1854.88</v>
      </c>
      <c r="J251" s="2">
        <f>IFERROR(__xludf.DUMMYFUNCTION("""COMPUTED_VALUE"""),45653.66666666667)</f>
        <v>45653.66667</v>
      </c>
      <c r="K251" s="1">
        <f>IFERROR(__xludf.DUMMYFUNCTION("""COMPUTED_VALUE"""),1861.27)</f>
        <v>1861.27</v>
      </c>
      <c r="M251" s="2">
        <f>IFERROR(__xludf.DUMMYFUNCTION("""COMPUTED_VALUE"""),45653.66666666667)</f>
        <v>45653.66667</v>
      </c>
      <c r="N251" s="1">
        <f>IFERROR(__xludf.DUMMYFUNCTION("""COMPUTED_VALUE"""),1.1414616E7)</f>
        <v>11414616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IFERROR(__xludf.DUMMYFUNCTION("""COMPUTED_VALUE"""),1847.27)</f>
        <v>1847.27</v>
      </c>
      <c r="D252" s="2">
        <f>IFERROR(__xludf.DUMMYFUNCTION("""COMPUTED_VALUE"""),45656.66666666667)</f>
        <v>45656.66667</v>
      </c>
      <c r="E252" s="1">
        <f>IFERROR(__xludf.DUMMYFUNCTION("""COMPUTED_VALUE"""),1856.1)</f>
        <v>1856.1</v>
      </c>
      <c r="G252" s="2">
        <f>IFERROR(__xludf.DUMMYFUNCTION("""COMPUTED_VALUE"""),45656.66666666667)</f>
        <v>45656.66667</v>
      </c>
      <c r="H252" s="1">
        <f>IFERROR(__xludf.DUMMYFUNCTION("""COMPUTED_VALUE"""),1832.82)</f>
        <v>1832.82</v>
      </c>
      <c r="J252" s="2">
        <f>IFERROR(__xludf.DUMMYFUNCTION("""COMPUTED_VALUE"""),45656.66666666667)</f>
        <v>45656.66667</v>
      </c>
      <c r="K252" s="1">
        <f>IFERROR(__xludf.DUMMYFUNCTION("""COMPUTED_VALUE"""),1848.73)</f>
        <v>1848.73</v>
      </c>
      <c r="M252" s="2">
        <f>IFERROR(__xludf.DUMMYFUNCTION("""COMPUTED_VALUE"""),45656.66666666667)</f>
        <v>45656.66667</v>
      </c>
      <c r="N252" s="1">
        <f>IFERROR(__xludf.DUMMYFUNCTION("""COMPUTED_VALUE"""),1.2687873E7)</f>
        <v>12687873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IFERROR(__xludf.DUMMYFUNCTION("""COMPUTED_VALUE"""),1851.62)</f>
        <v>1851.62</v>
      </c>
      <c r="D253" s="2">
        <f>IFERROR(__xludf.DUMMYFUNCTION("""COMPUTED_VALUE"""),45657.66666666667)</f>
        <v>45657.66667</v>
      </c>
      <c r="E253" s="1">
        <f>IFERROR(__xludf.DUMMYFUNCTION("""COMPUTED_VALUE"""),1856.74)</f>
        <v>1856.74</v>
      </c>
      <c r="G253" s="2">
        <f>IFERROR(__xludf.DUMMYFUNCTION("""COMPUTED_VALUE"""),45657.66666666667)</f>
        <v>45657.66667</v>
      </c>
      <c r="H253" s="1">
        <f>IFERROR(__xludf.DUMMYFUNCTION("""COMPUTED_VALUE"""),1844.19)</f>
        <v>1844.19</v>
      </c>
      <c r="J253" s="2">
        <f>IFERROR(__xludf.DUMMYFUNCTION("""COMPUTED_VALUE"""),45657.66666666667)</f>
        <v>45657.66667</v>
      </c>
      <c r="K253" s="1">
        <f>IFERROR(__xludf.DUMMYFUNCTION("""COMPUTED_VALUE"""),1852.72)</f>
        <v>1852.72</v>
      </c>
      <c r="M253" s="2">
        <f>IFERROR(__xludf.DUMMYFUNCTION("""COMPUTED_VALUE"""),45657.66666666667)</f>
        <v>45657.66667</v>
      </c>
      <c r="N253" s="1">
        <f>IFERROR(__xludf.DUMMYFUNCTION("""COMPUTED_VALUE"""),1.2214335E7)</f>
        <v>12214335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IFERROR(__xludf.DUMMYFUNCTION("""COMPUTED_VALUE"""),1860.58)</f>
        <v>1860.58</v>
      </c>
      <c r="D254" s="2">
        <f>IFERROR(__xludf.DUMMYFUNCTION("""COMPUTED_VALUE"""),45659.66666666667)</f>
        <v>45659.66667</v>
      </c>
      <c r="E254" s="1">
        <f>IFERROR(__xludf.DUMMYFUNCTION("""COMPUTED_VALUE"""),1862.17)</f>
        <v>1862.17</v>
      </c>
      <c r="G254" s="2">
        <f>IFERROR(__xludf.DUMMYFUNCTION("""COMPUTED_VALUE"""),45659.66666666667)</f>
        <v>45659.66667</v>
      </c>
      <c r="H254" s="1">
        <f>IFERROR(__xludf.DUMMYFUNCTION("""COMPUTED_VALUE"""),1836.66)</f>
        <v>1836.66</v>
      </c>
      <c r="J254" s="2">
        <f>IFERROR(__xludf.DUMMYFUNCTION("""COMPUTED_VALUE"""),45659.66666666667)</f>
        <v>45659.66667</v>
      </c>
      <c r="K254" s="1">
        <f>IFERROR(__xludf.DUMMYFUNCTION("""COMPUTED_VALUE"""),1843.37)</f>
        <v>1843.37</v>
      </c>
      <c r="M254" s="2">
        <f>IFERROR(__xludf.DUMMYFUNCTION("""COMPUTED_VALUE"""),45659.66666666667)</f>
        <v>45659.66667</v>
      </c>
      <c r="N254" s="1">
        <f>IFERROR(__xludf.DUMMYFUNCTION("""COMPUTED_VALUE"""),1.6021576E7)</f>
        <v>16021576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IFERROR(__xludf.DUMMYFUNCTION("""COMPUTED_VALUE"""),1853.33)</f>
        <v>1853.33</v>
      </c>
      <c r="D255" s="2">
        <f>IFERROR(__xludf.DUMMYFUNCTION("""COMPUTED_VALUE"""),45660.66666666667)</f>
        <v>45660.66667</v>
      </c>
      <c r="E255" s="1">
        <f>IFERROR(__xludf.DUMMYFUNCTION("""COMPUTED_VALUE"""),1853.6)</f>
        <v>1853.6</v>
      </c>
      <c r="G255" s="2">
        <f>IFERROR(__xludf.DUMMYFUNCTION("""COMPUTED_VALUE"""),45660.66666666667)</f>
        <v>45660.66667</v>
      </c>
      <c r="H255" s="1">
        <f>IFERROR(__xludf.DUMMYFUNCTION("""COMPUTED_VALUE"""),1836.44)</f>
        <v>1836.44</v>
      </c>
      <c r="J255" s="2">
        <f>IFERROR(__xludf.DUMMYFUNCTION("""COMPUTED_VALUE"""),45660.66666666667)</f>
        <v>45660.66667</v>
      </c>
      <c r="K255" s="1">
        <f>IFERROR(__xludf.DUMMYFUNCTION("""COMPUTED_VALUE"""),1845.76)</f>
        <v>1845.76</v>
      </c>
      <c r="M255" s="2">
        <f>IFERROR(__xludf.DUMMYFUNCTION("""COMPUTED_VALUE"""),45660.66666666667)</f>
        <v>45660.66667</v>
      </c>
      <c r="N255" s="1">
        <f>IFERROR(__xludf.DUMMYFUNCTION("""COMPUTED_VALUE"""),1.5686037E7)</f>
        <v>15686037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IFERROR(__xludf.DUMMYFUNCTION("""COMPUTED_VALUE"""),1846.96)</f>
        <v>1846.96</v>
      </c>
      <c r="D256" s="2">
        <f>IFERROR(__xludf.DUMMYFUNCTION("""COMPUTED_VALUE"""),45663.66666666667)</f>
        <v>45663.66667</v>
      </c>
      <c r="E256" s="1">
        <f>IFERROR(__xludf.DUMMYFUNCTION("""COMPUTED_VALUE"""),1853.3)</f>
        <v>1853.3</v>
      </c>
      <c r="G256" s="2">
        <f>IFERROR(__xludf.DUMMYFUNCTION("""COMPUTED_VALUE"""),45663.66666666667)</f>
        <v>45663.66667</v>
      </c>
      <c r="H256" s="1">
        <f>IFERROR(__xludf.DUMMYFUNCTION("""COMPUTED_VALUE"""),1821.3)</f>
        <v>1821.3</v>
      </c>
      <c r="J256" s="2">
        <f>IFERROR(__xludf.DUMMYFUNCTION("""COMPUTED_VALUE"""),45663.66666666667)</f>
        <v>45663.66667</v>
      </c>
      <c r="K256" s="1">
        <f>IFERROR(__xludf.DUMMYFUNCTION("""COMPUTED_VALUE"""),1822.59)</f>
        <v>1822.59</v>
      </c>
      <c r="M256" s="2">
        <f>IFERROR(__xludf.DUMMYFUNCTION("""COMPUTED_VALUE"""),45663.66666666667)</f>
        <v>45663.66667</v>
      </c>
      <c r="N256" s="1">
        <f>IFERROR(__xludf.DUMMYFUNCTION("""COMPUTED_VALUE"""),2.2914617E7)</f>
        <v>22914617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IFERROR(__xludf.DUMMYFUNCTION("""COMPUTED_VALUE"""),1825.11)</f>
        <v>1825.11</v>
      </c>
      <c r="D257" s="2">
        <f>IFERROR(__xludf.DUMMYFUNCTION("""COMPUTED_VALUE"""),45664.66666666667)</f>
        <v>45664.66667</v>
      </c>
      <c r="E257" s="1">
        <f>IFERROR(__xludf.DUMMYFUNCTION("""COMPUTED_VALUE"""),1843.81)</f>
        <v>1843.81</v>
      </c>
      <c r="G257" s="2">
        <f>IFERROR(__xludf.DUMMYFUNCTION("""COMPUTED_VALUE"""),45664.66666666667)</f>
        <v>45664.66667</v>
      </c>
      <c r="H257" s="1">
        <f>IFERROR(__xludf.DUMMYFUNCTION("""COMPUTED_VALUE"""),1820.57)</f>
        <v>1820.57</v>
      </c>
      <c r="J257" s="2">
        <f>IFERROR(__xludf.DUMMYFUNCTION("""COMPUTED_VALUE"""),45664.66666666667)</f>
        <v>45664.66667</v>
      </c>
      <c r="K257" s="1">
        <f>IFERROR(__xludf.DUMMYFUNCTION("""COMPUTED_VALUE"""),1830.91)</f>
        <v>1830.91</v>
      </c>
      <c r="M257" s="2">
        <f>IFERROR(__xludf.DUMMYFUNCTION("""COMPUTED_VALUE"""),45664.66666666667)</f>
        <v>45664.66667</v>
      </c>
      <c r="N257" s="1">
        <f>IFERROR(__xludf.DUMMYFUNCTION("""COMPUTED_VALUE"""),1.95169E7)</f>
        <v>19516900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IFERROR(__xludf.DUMMYFUNCTION("""COMPUTED_VALUE"""),1832.63)</f>
        <v>1832.63</v>
      </c>
      <c r="D258" s="2">
        <f>IFERROR(__xludf.DUMMYFUNCTION("""COMPUTED_VALUE"""),45665.66666666667)</f>
        <v>45665.66667</v>
      </c>
      <c r="E258" s="1">
        <f>IFERROR(__xludf.DUMMYFUNCTION("""COMPUTED_VALUE"""),1844.94)</f>
        <v>1844.94</v>
      </c>
      <c r="G258" s="2">
        <f>IFERROR(__xludf.DUMMYFUNCTION("""COMPUTED_VALUE"""),45665.66666666667)</f>
        <v>45665.66667</v>
      </c>
      <c r="H258" s="1">
        <f>IFERROR(__xludf.DUMMYFUNCTION("""COMPUTED_VALUE"""),1814.63)</f>
        <v>1814.63</v>
      </c>
      <c r="J258" s="2">
        <f>IFERROR(__xludf.DUMMYFUNCTION("""COMPUTED_VALUE"""),45665.66666666667)</f>
        <v>45665.66667</v>
      </c>
      <c r="K258" s="1">
        <f>IFERROR(__xludf.DUMMYFUNCTION("""COMPUTED_VALUE"""),1836.76)</f>
        <v>1836.76</v>
      </c>
      <c r="M258" s="2">
        <f>IFERROR(__xludf.DUMMYFUNCTION("""COMPUTED_VALUE"""),45665.66666666667)</f>
        <v>45665.66667</v>
      </c>
      <c r="N258" s="1">
        <f>IFERROR(__xludf.DUMMYFUNCTION("""COMPUTED_VALUE"""),1.9578499E7)</f>
        <v>19578499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IFERROR(__xludf.DUMMYFUNCTION("""COMPUTED_VALUE"""),1798.83)</f>
        <v>1798.83</v>
      </c>
      <c r="D259" s="2">
        <f>IFERROR(__xludf.DUMMYFUNCTION("""COMPUTED_VALUE"""),45667.66666666667)</f>
        <v>45667.66667</v>
      </c>
      <c r="E259" s="1">
        <f>IFERROR(__xludf.DUMMYFUNCTION("""COMPUTED_VALUE"""),1810.31)</f>
        <v>1810.31</v>
      </c>
      <c r="G259" s="2">
        <f>IFERROR(__xludf.DUMMYFUNCTION("""COMPUTED_VALUE"""),45667.66666666667)</f>
        <v>45667.66667</v>
      </c>
      <c r="H259" s="1">
        <f>IFERROR(__xludf.DUMMYFUNCTION("""COMPUTED_VALUE"""),1758.45)</f>
        <v>1758.45</v>
      </c>
      <c r="J259" s="2">
        <f>IFERROR(__xludf.DUMMYFUNCTION("""COMPUTED_VALUE"""),45667.66666666667)</f>
        <v>45667.66667</v>
      </c>
      <c r="K259" s="1">
        <f>IFERROR(__xludf.DUMMYFUNCTION("""COMPUTED_VALUE"""),1774.21)</f>
        <v>1774.21</v>
      </c>
      <c r="M259" s="2">
        <f>IFERROR(__xludf.DUMMYFUNCTION("""COMPUTED_VALUE"""),45667.66666666667)</f>
        <v>45667.66667</v>
      </c>
      <c r="N259" s="1">
        <f>IFERROR(__xludf.DUMMYFUNCTION("""COMPUTED_VALUE"""),3.09299E7)</f>
        <v>30929900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IFERROR(__xludf.DUMMYFUNCTION("""COMPUTED_VALUE"""),1756.02)</f>
        <v>1756.02</v>
      </c>
      <c r="D260" s="2">
        <f>IFERROR(__xludf.DUMMYFUNCTION("""COMPUTED_VALUE"""),45670.66666666667)</f>
        <v>45670.66667</v>
      </c>
      <c r="E260" s="1">
        <f>IFERROR(__xludf.DUMMYFUNCTION("""COMPUTED_VALUE"""),1787.44)</f>
        <v>1787.44</v>
      </c>
      <c r="G260" s="2">
        <f>IFERROR(__xludf.DUMMYFUNCTION("""COMPUTED_VALUE"""),45670.66666666667)</f>
        <v>45670.66667</v>
      </c>
      <c r="H260" s="1">
        <f>IFERROR(__xludf.DUMMYFUNCTION("""COMPUTED_VALUE"""),1755.13)</f>
        <v>1755.13</v>
      </c>
      <c r="J260" s="2">
        <f>IFERROR(__xludf.DUMMYFUNCTION("""COMPUTED_VALUE"""),45670.66666666667)</f>
        <v>45670.66667</v>
      </c>
      <c r="K260" s="1">
        <f>IFERROR(__xludf.DUMMYFUNCTION("""COMPUTED_VALUE"""),1786.83)</f>
        <v>1786.83</v>
      </c>
      <c r="M260" s="2">
        <f>IFERROR(__xludf.DUMMYFUNCTION("""COMPUTED_VALUE"""),45670.66666666667)</f>
        <v>45670.66667</v>
      </c>
      <c r="N260" s="1">
        <f>IFERROR(__xludf.DUMMYFUNCTION("""COMPUTED_VALUE"""),2.2305019E7)</f>
        <v>22305019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IFERROR(__xludf.DUMMYFUNCTION("""COMPUTED_VALUE"""),1788.19)</f>
        <v>1788.19</v>
      </c>
      <c r="D261" s="2">
        <f>IFERROR(__xludf.DUMMYFUNCTION("""COMPUTED_VALUE"""),45671.66666666667)</f>
        <v>45671.66667</v>
      </c>
      <c r="E261" s="1">
        <f>IFERROR(__xludf.DUMMYFUNCTION("""COMPUTED_VALUE"""),1820.63)</f>
        <v>1820.63</v>
      </c>
      <c r="G261" s="2">
        <f>IFERROR(__xludf.DUMMYFUNCTION("""COMPUTED_VALUE"""),45671.66666666667)</f>
        <v>45671.66667</v>
      </c>
      <c r="H261" s="1">
        <f>IFERROR(__xludf.DUMMYFUNCTION("""COMPUTED_VALUE"""),1780.62)</f>
        <v>1780.62</v>
      </c>
      <c r="J261" s="2">
        <f>IFERROR(__xludf.DUMMYFUNCTION("""COMPUTED_VALUE"""),45671.66666666667)</f>
        <v>45671.66667</v>
      </c>
      <c r="K261" s="1">
        <f>IFERROR(__xludf.DUMMYFUNCTION("""COMPUTED_VALUE"""),1819.96)</f>
        <v>1819.96</v>
      </c>
      <c r="M261" s="2">
        <f>IFERROR(__xludf.DUMMYFUNCTION("""COMPUTED_VALUE"""),45671.66666666667)</f>
        <v>45671.66667</v>
      </c>
      <c r="N261" s="1">
        <f>IFERROR(__xludf.DUMMYFUNCTION("""COMPUTED_VALUE"""),1.9250669E7)</f>
        <v>19250669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IFERROR(__xludf.DUMMYFUNCTION("""COMPUTED_VALUE"""),1839.28)</f>
        <v>1839.28</v>
      </c>
      <c r="D262" s="2">
        <f>IFERROR(__xludf.DUMMYFUNCTION("""COMPUTED_VALUE"""),45672.66666666667)</f>
        <v>45672.66667</v>
      </c>
      <c r="E262" s="1">
        <f>IFERROR(__xludf.DUMMYFUNCTION("""COMPUTED_VALUE"""),1846.95)</f>
        <v>1846.95</v>
      </c>
      <c r="G262" s="2">
        <f>IFERROR(__xludf.DUMMYFUNCTION("""COMPUTED_VALUE"""),45672.66666666667)</f>
        <v>45672.66667</v>
      </c>
      <c r="H262" s="1">
        <f>IFERROR(__xludf.DUMMYFUNCTION("""COMPUTED_VALUE"""),1832.34)</f>
        <v>1832.34</v>
      </c>
      <c r="J262" s="2">
        <f>IFERROR(__xludf.DUMMYFUNCTION("""COMPUTED_VALUE"""),45672.66666666667)</f>
        <v>45672.66667</v>
      </c>
      <c r="K262" s="1">
        <f>IFERROR(__xludf.DUMMYFUNCTION("""COMPUTED_VALUE"""),1842.88)</f>
        <v>1842.88</v>
      </c>
      <c r="M262" s="2">
        <f>IFERROR(__xludf.DUMMYFUNCTION("""COMPUTED_VALUE"""),45672.66666666667)</f>
        <v>45672.66667</v>
      </c>
      <c r="N262" s="1">
        <f>IFERROR(__xludf.DUMMYFUNCTION("""COMPUTED_VALUE"""),2.066812E7)</f>
        <v>20668120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IFERROR(__xludf.DUMMYFUNCTION("""COMPUTED_VALUE"""),1845.21)</f>
        <v>1845.21</v>
      </c>
      <c r="D263" s="2">
        <f>IFERROR(__xludf.DUMMYFUNCTION("""COMPUTED_VALUE"""),45673.66666666667)</f>
        <v>45673.66667</v>
      </c>
      <c r="E263" s="1">
        <f>IFERROR(__xludf.DUMMYFUNCTION("""COMPUTED_VALUE"""),1871.89)</f>
        <v>1871.89</v>
      </c>
      <c r="G263" s="2">
        <f>IFERROR(__xludf.DUMMYFUNCTION("""COMPUTED_VALUE"""),45673.66666666667)</f>
        <v>45673.66667</v>
      </c>
      <c r="H263" s="1">
        <f>IFERROR(__xludf.DUMMYFUNCTION("""COMPUTED_VALUE"""),1843.39)</f>
        <v>1843.39</v>
      </c>
      <c r="J263" s="2">
        <f>IFERROR(__xludf.DUMMYFUNCTION("""COMPUTED_VALUE"""),45673.66666666667)</f>
        <v>45673.66667</v>
      </c>
      <c r="K263" s="1">
        <f>IFERROR(__xludf.DUMMYFUNCTION("""COMPUTED_VALUE"""),1870.01)</f>
        <v>1870.01</v>
      </c>
      <c r="M263" s="2">
        <f>IFERROR(__xludf.DUMMYFUNCTION("""COMPUTED_VALUE"""),45673.66666666667)</f>
        <v>45673.66667</v>
      </c>
      <c r="N263" s="1">
        <f>IFERROR(__xludf.DUMMYFUNCTION("""COMPUTED_VALUE"""),1.6766555E7)</f>
        <v>16766555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IFERROR(__xludf.DUMMYFUNCTION("""COMPUTED_VALUE"""),1872.33)</f>
        <v>1872.33</v>
      </c>
      <c r="D264" s="2">
        <f>IFERROR(__xludf.DUMMYFUNCTION("""COMPUTED_VALUE"""),45674.66666666667)</f>
        <v>45674.66667</v>
      </c>
      <c r="E264" s="1">
        <f>IFERROR(__xludf.DUMMYFUNCTION("""COMPUTED_VALUE"""),1880.93)</f>
        <v>1880.93</v>
      </c>
      <c r="G264" s="2">
        <f>IFERROR(__xludf.DUMMYFUNCTION("""COMPUTED_VALUE"""),45674.66666666667)</f>
        <v>45674.66667</v>
      </c>
      <c r="H264" s="1">
        <f>IFERROR(__xludf.DUMMYFUNCTION("""COMPUTED_VALUE"""),1853.93)</f>
        <v>1853.93</v>
      </c>
      <c r="J264" s="2">
        <f>IFERROR(__xludf.DUMMYFUNCTION("""COMPUTED_VALUE"""),45674.66666666667)</f>
        <v>45674.66667</v>
      </c>
      <c r="K264" s="1">
        <f>IFERROR(__xludf.DUMMYFUNCTION("""COMPUTED_VALUE"""),1854.13)</f>
        <v>1854.13</v>
      </c>
      <c r="M264" s="2">
        <f>IFERROR(__xludf.DUMMYFUNCTION("""COMPUTED_VALUE"""),45674.66666666667)</f>
        <v>45674.66667</v>
      </c>
      <c r="N264" s="1">
        <f>IFERROR(__xludf.DUMMYFUNCTION("""COMPUTED_VALUE"""),2.6969667E7)</f>
        <v>26969667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IFERROR(__xludf.DUMMYFUNCTION("""COMPUTED_VALUE"""),1859.47)</f>
        <v>1859.47</v>
      </c>
      <c r="D265" s="2">
        <f>IFERROR(__xludf.DUMMYFUNCTION("""COMPUTED_VALUE"""),45678.66666666667)</f>
        <v>45678.66667</v>
      </c>
      <c r="E265" s="1">
        <f>IFERROR(__xludf.DUMMYFUNCTION("""COMPUTED_VALUE"""),1874.19)</f>
        <v>1874.19</v>
      </c>
      <c r="G265" s="2">
        <f>IFERROR(__xludf.DUMMYFUNCTION("""COMPUTED_VALUE"""),45678.66666666667)</f>
        <v>45678.66667</v>
      </c>
      <c r="H265" s="1">
        <f>IFERROR(__xludf.DUMMYFUNCTION("""COMPUTED_VALUE"""),1843.42)</f>
        <v>1843.42</v>
      </c>
      <c r="J265" s="2">
        <f>IFERROR(__xludf.DUMMYFUNCTION("""COMPUTED_VALUE"""),45678.66666666667)</f>
        <v>45678.66667</v>
      </c>
      <c r="K265" s="1">
        <f>IFERROR(__xludf.DUMMYFUNCTION("""COMPUTED_VALUE"""),1847.49)</f>
        <v>1847.49</v>
      </c>
      <c r="M265" s="2">
        <f>IFERROR(__xludf.DUMMYFUNCTION("""COMPUTED_VALUE"""),45678.66666666667)</f>
        <v>45678.66667</v>
      </c>
      <c r="N265" s="1">
        <f>IFERROR(__xludf.DUMMYFUNCTION("""COMPUTED_VALUE"""),2.3241885E7)</f>
        <v>23241885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IFERROR(__xludf.DUMMYFUNCTION("""COMPUTED_VALUE"""),1863.84)</f>
        <v>1863.84</v>
      </c>
      <c r="D266" s="2">
        <f>IFERROR(__xludf.DUMMYFUNCTION("""COMPUTED_VALUE"""),45679.66666666667)</f>
        <v>45679.66667</v>
      </c>
      <c r="E266" s="1">
        <f>IFERROR(__xludf.DUMMYFUNCTION("""COMPUTED_VALUE"""),1863.84)</f>
        <v>1863.84</v>
      </c>
      <c r="G266" s="2">
        <f>IFERROR(__xludf.DUMMYFUNCTION("""COMPUTED_VALUE"""),45679.66666666667)</f>
        <v>45679.66667</v>
      </c>
      <c r="H266" s="1">
        <f>IFERROR(__xludf.DUMMYFUNCTION("""COMPUTED_VALUE"""),1837.11)</f>
        <v>1837.11</v>
      </c>
      <c r="J266" s="2">
        <f>IFERROR(__xludf.DUMMYFUNCTION("""COMPUTED_VALUE"""),45679.66666666667)</f>
        <v>45679.66667</v>
      </c>
      <c r="K266" s="1">
        <f>IFERROR(__xludf.DUMMYFUNCTION("""COMPUTED_VALUE"""),1839.53)</f>
        <v>1839.53</v>
      </c>
      <c r="M266" s="2">
        <f>IFERROR(__xludf.DUMMYFUNCTION("""COMPUTED_VALUE"""),45679.66666666667)</f>
        <v>45679.66667</v>
      </c>
      <c r="N266" s="1">
        <f>IFERROR(__xludf.DUMMYFUNCTION("""COMPUTED_VALUE"""),2.2897097E7)</f>
        <v>22897097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IFERROR(__xludf.DUMMYFUNCTION("""COMPUTED_VALUE"""),1837.44)</f>
        <v>1837.44</v>
      </c>
      <c r="D267" s="2">
        <f>IFERROR(__xludf.DUMMYFUNCTION("""COMPUTED_VALUE"""),45680.66666666667)</f>
        <v>45680.66667</v>
      </c>
      <c r="E267" s="1">
        <f>IFERROR(__xludf.DUMMYFUNCTION("""COMPUTED_VALUE"""),1839.63)</f>
        <v>1839.63</v>
      </c>
      <c r="G267" s="2">
        <f>IFERROR(__xludf.DUMMYFUNCTION("""COMPUTED_VALUE"""),45680.66666666667)</f>
        <v>45680.66667</v>
      </c>
      <c r="H267" s="1">
        <f>IFERROR(__xludf.DUMMYFUNCTION("""COMPUTED_VALUE"""),1820.91)</f>
        <v>1820.91</v>
      </c>
      <c r="J267" s="2">
        <f>IFERROR(__xludf.DUMMYFUNCTION("""COMPUTED_VALUE"""),45680.66666666667)</f>
        <v>45680.66667</v>
      </c>
      <c r="K267" s="1">
        <f>IFERROR(__xludf.DUMMYFUNCTION("""COMPUTED_VALUE"""),1826.51)</f>
        <v>1826.51</v>
      </c>
      <c r="M267" s="2">
        <f>IFERROR(__xludf.DUMMYFUNCTION("""COMPUTED_VALUE"""),45680.66666666667)</f>
        <v>45680.66667</v>
      </c>
      <c r="N267" s="1">
        <f>IFERROR(__xludf.DUMMYFUNCTION("""COMPUTED_VALUE"""),2.2516087E7)</f>
        <v>22516087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IFERROR(__xludf.DUMMYFUNCTION("""COMPUTED_VALUE"""),1827.3)</f>
        <v>1827.3</v>
      </c>
      <c r="D268" s="2">
        <f>IFERROR(__xludf.DUMMYFUNCTION("""COMPUTED_VALUE"""),45681.66666666667)</f>
        <v>45681.66667</v>
      </c>
      <c r="E268" s="1">
        <f>IFERROR(__xludf.DUMMYFUNCTION("""COMPUTED_VALUE"""),1832.37)</f>
        <v>1832.37</v>
      </c>
      <c r="G268" s="2">
        <f>IFERROR(__xludf.DUMMYFUNCTION("""COMPUTED_VALUE"""),45681.66666666667)</f>
        <v>45681.66667</v>
      </c>
      <c r="H268" s="1">
        <f>IFERROR(__xludf.DUMMYFUNCTION("""COMPUTED_VALUE"""),1815.78)</f>
        <v>1815.78</v>
      </c>
      <c r="J268" s="2">
        <f>IFERROR(__xludf.DUMMYFUNCTION("""COMPUTED_VALUE"""),45681.66666666667)</f>
        <v>45681.66667</v>
      </c>
      <c r="K268" s="1">
        <f>IFERROR(__xludf.DUMMYFUNCTION("""COMPUTED_VALUE"""),1831.38)</f>
        <v>1831.38</v>
      </c>
      <c r="M268" s="2">
        <f>IFERROR(__xludf.DUMMYFUNCTION("""COMPUTED_VALUE"""),45681.66666666667)</f>
        <v>45681.66667</v>
      </c>
      <c r="N268" s="1">
        <f>IFERROR(__xludf.DUMMYFUNCTION("""COMPUTED_VALUE"""),2.0060854E7)</f>
        <v>20060854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IFERROR(__xludf.DUMMYFUNCTION("""COMPUTED_VALUE"""),1842.64)</f>
        <v>1842.64</v>
      </c>
      <c r="D269" s="2">
        <f>IFERROR(__xludf.DUMMYFUNCTION("""COMPUTED_VALUE"""),45684.66666666667)</f>
        <v>45684.66667</v>
      </c>
      <c r="E269" s="1">
        <f>IFERROR(__xludf.DUMMYFUNCTION("""COMPUTED_VALUE"""),1890.48)</f>
        <v>1890.48</v>
      </c>
      <c r="G269" s="2">
        <f>IFERROR(__xludf.DUMMYFUNCTION("""COMPUTED_VALUE"""),45684.66666666667)</f>
        <v>45684.66667</v>
      </c>
      <c r="H269" s="1">
        <f>IFERROR(__xludf.DUMMYFUNCTION("""COMPUTED_VALUE"""),1842.64)</f>
        <v>1842.64</v>
      </c>
      <c r="J269" s="2">
        <f>IFERROR(__xludf.DUMMYFUNCTION("""COMPUTED_VALUE"""),45684.66666666667)</f>
        <v>45684.66667</v>
      </c>
      <c r="K269" s="1">
        <f>IFERROR(__xludf.DUMMYFUNCTION("""COMPUTED_VALUE"""),1890.17)</f>
        <v>1890.17</v>
      </c>
      <c r="M269" s="2">
        <f>IFERROR(__xludf.DUMMYFUNCTION("""COMPUTED_VALUE"""),45684.66666666667)</f>
        <v>45684.66667</v>
      </c>
      <c r="N269" s="1">
        <f>IFERROR(__xludf.DUMMYFUNCTION("""COMPUTED_VALUE"""),1.9783977E7)</f>
        <v>19783977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IFERROR(__xludf.DUMMYFUNCTION("""COMPUTED_VALUE"""),1887.33)</f>
        <v>1887.33</v>
      </c>
      <c r="D270" s="2">
        <f>IFERROR(__xludf.DUMMYFUNCTION("""COMPUTED_VALUE"""),45685.66666666667)</f>
        <v>45685.66667</v>
      </c>
      <c r="E270" s="1">
        <f>IFERROR(__xludf.DUMMYFUNCTION("""COMPUTED_VALUE"""),1893.52)</f>
        <v>1893.52</v>
      </c>
      <c r="G270" s="2">
        <f>IFERROR(__xludf.DUMMYFUNCTION("""COMPUTED_VALUE"""),45685.66666666667)</f>
        <v>45685.66667</v>
      </c>
      <c r="H270" s="1">
        <f>IFERROR(__xludf.DUMMYFUNCTION("""COMPUTED_VALUE"""),1865.86)</f>
        <v>1865.86</v>
      </c>
      <c r="J270" s="2">
        <f>IFERROR(__xludf.DUMMYFUNCTION("""COMPUTED_VALUE"""),45685.66666666667)</f>
        <v>45685.66667</v>
      </c>
      <c r="K270" s="1">
        <f>IFERROR(__xludf.DUMMYFUNCTION("""COMPUTED_VALUE"""),1872.21)</f>
        <v>1872.21</v>
      </c>
      <c r="M270" s="2">
        <f>IFERROR(__xludf.DUMMYFUNCTION("""COMPUTED_VALUE"""),45685.66666666667)</f>
        <v>45685.66667</v>
      </c>
      <c r="N270" s="1">
        <f>IFERROR(__xludf.DUMMYFUNCTION("""COMPUTED_VALUE"""),1.8585578E7)</f>
        <v>18585578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IFERROR(__xludf.DUMMYFUNCTION("""COMPUTED_VALUE"""),1856.14)</f>
        <v>1856.14</v>
      </c>
      <c r="D271" s="2">
        <f>IFERROR(__xludf.DUMMYFUNCTION("""COMPUTED_VALUE"""),45686.66666666667)</f>
        <v>45686.66667</v>
      </c>
      <c r="E271" s="1">
        <f>IFERROR(__xludf.DUMMYFUNCTION("""COMPUTED_VALUE"""),1897.85)</f>
        <v>1897.85</v>
      </c>
      <c r="G271" s="2">
        <f>IFERROR(__xludf.DUMMYFUNCTION("""COMPUTED_VALUE"""),45686.66666666667)</f>
        <v>45686.66667</v>
      </c>
      <c r="H271" s="1">
        <f>IFERROR(__xludf.DUMMYFUNCTION("""COMPUTED_VALUE"""),1854.87)</f>
        <v>1854.87</v>
      </c>
      <c r="J271" s="2">
        <f>IFERROR(__xludf.DUMMYFUNCTION("""COMPUTED_VALUE"""),45686.66666666667)</f>
        <v>45686.66667</v>
      </c>
      <c r="K271" s="1">
        <f>IFERROR(__xludf.DUMMYFUNCTION("""COMPUTED_VALUE"""),1875.12)</f>
        <v>1875.12</v>
      </c>
      <c r="M271" s="2">
        <f>IFERROR(__xludf.DUMMYFUNCTION("""COMPUTED_VALUE"""),45686.66666666667)</f>
        <v>45686.66667</v>
      </c>
      <c r="N271" s="1">
        <f>IFERROR(__xludf.DUMMYFUNCTION("""COMPUTED_VALUE"""),2.04719E7)</f>
        <v>20471900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IFERROR(__xludf.DUMMYFUNCTION("""COMPUTED_VALUE"""),1887.33)</f>
        <v>1887.33</v>
      </c>
      <c r="D272" s="2">
        <f>IFERROR(__xludf.DUMMYFUNCTION("""COMPUTED_VALUE"""),45687.66666666667)</f>
        <v>45687.66667</v>
      </c>
      <c r="E272" s="1">
        <f>IFERROR(__xludf.DUMMYFUNCTION("""COMPUTED_VALUE"""),1891.6)</f>
        <v>1891.6</v>
      </c>
      <c r="G272" s="2">
        <f>IFERROR(__xludf.DUMMYFUNCTION("""COMPUTED_VALUE"""),45687.66666666667)</f>
        <v>45687.66667</v>
      </c>
      <c r="H272" s="1">
        <f>IFERROR(__xludf.DUMMYFUNCTION("""COMPUTED_VALUE"""),1871.44)</f>
        <v>1871.44</v>
      </c>
      <c r="J272" s="2">
        <f>IFERROR(__xludf.DUMMYFUNCTION("""COMPUTED_VALUE"""),45687.66666666667)</f>
        <v>45687.66667</v>
      </c>
      <c r="K272" s="1">
        <f>IFERROR(__xludf.DUMMYFUNCTION("""COMPUTED_VALUE"""),1885.32)</f>
        <v>1885.32</v>
      </c>
      <c r="M272" s="2">
        <f>IFERROR(__xludf.DUMMYFUNCTION("""COMPUTED_VALUE"""),45687.66666666667)</f>
        <v>45687.66667</v>
      </c>
      <c r="N272" s="1">
        <f>IFERROR(__xludf.DUMMYFUNCTION("""COMPUTED_VALUE"""),1.8005045E7)</f>
        <v>18005045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IFERROR(__xludf.DUMMYFUNCTION("""COMPUTED_VALUE"""),1884.49)</f>
        <v>1884.49</v>
      </c>
      <c r="D273" s="2">
        <f>IFERROR(__xludf.DUMMYFUNCTION("""COMPUTED_VALUE"""),45688.66666666667)</f>
        <v>45688.66667</v>
      </c>
      <c r="E273" s="1">
        <f>IFERROR(__xludf.DUMMYFUNCTION("""COMPUTED_VALUE"""),1886.27)</f>
        <v>1886.27</v>
      </c>
      <c r="G273" s="2">
        <f>IFERROR(__xludf.DUMMYFUNCTION("""COMPUTED_VALUE"""),45688.66666666667)</f>
        <v>45688.66667</v>
      </c>
      <c r="H273" s="1">
        <f>IFERROR(__xludf.DUMMYFUNCTION("""COMPUTED_VALUE"""),1864.8)</f>
        <v>1864.8</v>
      </c>
      <c r="J273" s="2">
        <f>IFERROR(__xludf.DUMMYFUNCTION("""COMPUTED_VALUE"""),45688.66666666667)</f>
        <v>45688.66667</v>
      </c>
      <c r="K273" s="1">
        <f>IFERROR(__xludf.DUMMYFUNCTION("""COMPUTED_VALUE"""),1864.86)</f>
        <v>1864.86</v>
      </c>
      <c r="M273" s="2">
        <f>IFERROR(__xludf.DUMMYFUNCTION("""COMPUTED_VALUE"""),45688.66666666667)</f>
        <v>45688.66667</v>
      </c>
      <c r="N273" s="1">
        <f>IFERROR(__xludf.DUMMYFUNCTION("""COMPUTED_VALUE"""),2.8567129E7)</f>
        <v>28567129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IFERROR(__xludf.DUMMYFUNCTION("""COMPUTED_VALUE"""),1854.1)</f>
        <v>1854.1</v>
      </c>
      <c r="D274" s="2">
        <f>IFERROR(__xludf.DUMMYFUNCTION("""COMPUTED_VALUE"""),45691.66666666667)</f>
        <v>45691.66667</v>
      </c>
      <c r="E274" s="1">
        <f>IFERROR(__xludf.DUMMYFUNCTION("""COMPUTED_VALUE"""),1876.02)</f>
        <v>1876.02</v>
      </c>
      <c r="G274" s="2">
        <f>IFERROR(__xludf.DUMMYFUNCTION("""COMPUTED_VALUE"""),45691.66666666667)</f>
        <v>45691.66667</v>
      </c>
      <c r="H274" s="1">
        <f>IFERROR(__xludf.DUMMYFUNCTION("""COMPUTED_VALUE"""),1836.32)</f>
        <v>1836.32</v>
      </c>
      <c r="J274" s="2">
        <f>IFERROR(__xludf.DUMMYFUNCTION("""COMPUTED_VALUE"""),45691.66666666667)</f>
        <v>45691.66667</v>
      </c>
      <c r="K274" s="1">
        <f>IFERROR(__xludf.DUMMYFUNCTION("""COMPUTED_VALUE"""),1870.79)</f>
        <v>1870.79</v>
      </c>
      <c r="M274" s="2">
        <f>IFERROR(__xludf.DUMMYFUNCTION("""COMPUTED_VALUE"""),45691.66666666667)</f>
        <v>45691.66667</v>
      </c>
      <c r="N274" s="1">
        <f>IFERROR(__xludf.DUMMYFUNCTION("""COMPUTED_VALUE"""),2.1179008E7)</f>
        <v>21179008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IFERROR(__xludf.DUMMYFUNCTION("""COMPUTED_VALUE"""),1868.05)</f>
        <v>1868.05</v>
      </c>
      <c r="D275" s="2">
        <f>IFERROR(__xludf.DUMMYFUNCTION("""COMPUTED_VALUE"""),45692.66666666667)</f>
        <v>45692.66667</v>
      </c>
      <c r="E275" s="1">
        <f>IFERROR(__xludf.DUMMYFUNCTION("""COMPUTED_VALUE"""),1885.11)</f>
        <v>1885.11</v>
      </c>
      <c r="G275" s="2">
        <f>IFERROR(__xludf.DUMMYFUNCTION("""COMPUTED_VALUE"""),45692.66666666667)</f>
        <v>45692.66667</v>
      </c>
      <c r="H275" s="1">
        <f>IFERROR(__xludf.DUMMYFUNCTION("""COMPUTED_VALUE"""),1863.57)</f>
        <v>1863.57</v>
      </c>
      <c r="J275" s="2">
        <f>IFERROR(__xludf.DUMMYFUNCTION("""COMPUTED_VALUE"""),45692.66666666667)</f>
        <v>45692.66667</v>
      </c>
      <c r="K275" s="1">
        <f>IFERROR(__xludf.DUMMYFUNCTION("""COMPUTED_VALUE"""),1866.79)</f>
        <v>1866.79</v>
      </c>
      <c r="M275" s="2">
        <f>IFERROR(__xludf.DUMMYFUNCTION("""COMPUTED_VALUE"""),45692.66666666667)</f>
        <v>45692.66667</v>
      </c>
      <c r="N275" s="1">
        <f>IFERROR(__xludf.DUMMYFUNCTION("""COMPUTED_VALUE"""),1.8396327E7)</f>
        <v>18396327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IFERROR(__xludf.DUMMYFUNCTION("""COMPUTED_VALUE"""),1875.24)</f>
        <v>1875.24</v>
      </c>
      <c r="D276" s="2">
        <f>IFERROR(__xludf.DUMMYFUNCTION("""COMPUTED_VALUE"""),45693.66666666667)</f>
        <v>45693.66667</v>
      </c>
      <c r="E276" s="1">
        <f>IFERROR(__xludf.DUMMYFUNCTION("""COMPUTED_VALUE"""),1883.06)</f>
        <v>1883.06</v>
      </c>
      <c r="G276" s="2">
        <f>IFERROR(__xludf.DUMMYFUNCTION("""COMPUTED_VALUE"""),45693.66666666667)</f>
        <v>45693.66667</v>
      </c>
      <c r="H276" s="1">
        <f>IFERROR(__xludf.DUMMYFUNCTION("""COMPUTED_VALUE"""),1867.74)</f>
        <v>1867.74</v>
      </c>
      <c r="J276" s="2">
        <f>IFERROR(__xludf.DUMMYFUNCTION("""COMPUTED_VALUE"""),45693.66666666667)</f>
        <v>45693.66667</v>
      </c>
      <c r="K276" s="1">
        <f>IFERROR(__xludf.DUMMYFUNCTION("""COMPUTED_VALUE"""),1881.17)</f>
        <v>1881.17</v>
      </c>
      <c r="M276" s="2">
        <f>IFERROR(__xludf.DUMMYFUNCTION("""COMPUTED_VALUE"""),45693.66666666667)</f>
        <v>45693.66667</v>
      </c>
      <c r="N276" s="1">
        <f>IFERROR(__xludf.DUMMYFUNCTION("""COMPUTED_VALUE"""),1.7458224E7)</f>
        <v>17458224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IFERROR(__xludf.DUMMYFUNCTION("""COMPUTED_VALUE"""),1896.86)</f>
        <v>1896.86</v>
      </c>
      <c r="D277" s="2">
        <f>IFERROR(__xludf.DUMMYFUNCTION("""COMPUTED_VALUE"""),45694.66666666667)</f>
        <v>45694.66667</v>
      </c>
      <c r="E277" s="1">
        <f>IFERROR(__xludf.DUMMYFUNCTION("""COMPUTED_VALUE"""),1901.94)</f>
        <v>1901.94</v>
      </c>
      <c r="G277" s="2">
        <f>IFERROR(__xludf.DUMMYFUNCTION("""COMPUTED_VALUE"""),45694.66666666667)</f>
        <v>45694.66667</v>
      </c>
      <c r="H277" s="1">
        <f>IFERROR(__xludf.DUMMYFUNCTION("""COMPUTED_VALUE"""),1885.96)</f>
        <v>1885.96</v>
      </c>
      <c r="J277" s="2">
        <f>IFERROR(__xludf.DUMMYFUNCTION("""COMPUTED_VALUE"""),45694.66666666667)</f>
        <v>45694.66667</v>
      </c>
      <c r="K277" s="1">
        <f>IFERROR(__xludf.DUMMYFUNCTION("""COMPUTED_VALUE"""),1899.49)</f>
        <v>1899.49</v>
      </c>
      <c r="M277" s="2">
        <f>IFERROR(__xludf.DUMMYFUNCTION("""COMPUTED_VALUE"""),45694.66666666667)</f>
        <v>45694.66667</v>
      </c>
      <c r="N277" s="1">
        <f>IFERROR(__xludf.DUMMYFUNCTION("""COMPUTED_VALUE"""),1.8905572E7)</f>
        <v>18905572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IFERROR(__xludf.DUMMYFUNCTION("""COMPUTED_VALUE"""),1899.49)</f>
        <v>1899.49</v>
      </c>
      <c r="D278" s="2">
        <f>IFERROR(__xludf.DUMMYFUNCTION("""COMPUTED_VALUE"""),45695.66666666667)</f>
        <v>45695.66667</v>
      </c>
      <c r="E278" s="1">
        <f>IFERROR(__xludf.DUMMYFUNCTION("""COMPUTED_VALUE"""),1900.07)</f>
        <v>1900.07</v>
      </c>
      <c r="G278" s="2">
        <f>IFERROR(__xludf.DUMMYFUNCTION("""COMPUTED_VALUE"""),45695.66666666667)</f>
        <v>45695.66667</v>
      </c>
      <c r="H278" s="1">
        <f>IFERROR(__xludf.DUMMYFUNCTION("""COMPUTED_VALUE"""),1882.19)</f>
        <v>1882.19</v>
      </c>
      <c r="J278" s="2">
        <f>IFERROR(__xludf.DUMMYFUNCTION("""COMPUTED_VALUE"""),45695.66666666667)</f>
        <v>45695.66667</v>
      </c>
      <c r="K278" s="1">
        <f>IFERROR(__xludf.DUMMYFUNCTION("""COMPUTED_VALUE"""),1887.44)</f>
        <v>1887.44</v>
      </c>
      <c r="M278" s="2">
        <f>IFERROR(__xludf.DUMMYFUNCTION("""COMPUTED_VALUE"""),45695.66666666667)</f>
        <v>45695.66667</v>
      </c>
      <c r="N278" s="1">
        <f>IFERROR(__xludf.DUMMYFUNCTION("""COMPUTED_VALUE"""),1.7289948E7)</f>
        <v>17289948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IFERROR(__xludf.DUMMYFUNCTION("""COMPUTED_VALUE"""),1889.5)</f>
        <v>1889.5</v>
      </c>
      <c r="D279" s="2">
        <f>IFERROR(__xludf.DUMMYFUNCTION("""COMPUTED_VALUE"""),45698.66666666667)</f>
        <v>45698.66667</v>
      </c>
      <c r="E279" s="1">
        <f>IFERROR(__xludf.DUMMYFUNCTION("""COMPUTED_VALUE"""),1890.05)</f>
        <v>1890.05</v>
      </c>
      <c r="G279" s="2">
        <f>IFERROR(__xludf.DUMMYFUNCTION("""COMPUTED_VALUE"""),45698.66666666667)</f>
        <v>45698.66667</v>
      </c>
      <c r="H279" s="1">
        <f>IFERROR(__xludf.DUMMYFUNCTION("""COMPUTED_VALUE"""),1862.97)</f>
        <v>1862.97</v>
      </c>
      <c r="J279" s="2">
        <f>IFERROR(__xludf.DUMMYFUNCTION("""COMPUTED_VALUE"""),45698.66666666667)</f>
        <v>45698.66667</v>
      </c>
      <c r="K279" s="1">
        <f>IFERROR(__xludf.DUMMYFUNCTION("""COMPUTED_VALUE"""),1865.72)</f>
        <v>1865.72</v>
      </c>
      <c r="M279" s="2">
        <f>IFERROR(__xludf.DUMMYFUNCTION("""COMPUTED_VALUE"""),45698.66666666667)</f>
        <v>45698.66667</v>
      </c>
      <c r="N279" s="1">
        <f>IFERROR(__xludf.DUMMYFUNCTION("""COMPUTED_VALUE"""),1.9356235E7)</f>
        <v>19356235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IFERROR(__xludf.DUMMYFUNCTION("""COMPUTED_VALUE"""),1871.89)</f>
        <v>1871.89</v>
      </c>
      <c r="D280" s="2">
        <f>IFERROR(__xludf.DUMMYFUNCTION("""COMPUTED_VALUE"""),45699.66666666667)</f>
        <v>45699.66667</v>
      </c>
      <c r="E280" s="1">
        <f>IFERROR(__xludf.DUMMYFUNCTION("""COMPUTED_VALUE"""),1885.13)</f>
        <v>1885.13</v>
      </c>
      <c r="G280" s="2">
        <f>IFERROR(__xludf.DUMMYFUNCTION("""COMPUTED_VALUE"""),45699.66666666667)</f>
        <v>45699.66667</v>
      </c>
      <c r="H280" s="1">
        <f>IFERROR(__xludf.DUMMYFUNCTION("""COMPUTED_VALUE"""),1855.51)</f>
        <v>1855.51</v>
      </c>
      <c r="J280" s="2">
        <f>IFERROR(__xludf.DUMMYFUNCTION("""COMPUTED_VALUE"""),45699.66666666667)</f>
        <v>45699.66667</v>
      </c>
      <c r="K280" s="1">
        <f>IFERROR(__xludf.DUMMYFUNCTION("""COMPUTED_VALUE"""),1879.18)</f>
        <v>1879.18</v>
      </c>
      <c r="M280" s="2">
        <f>IFERROR(__xludf.DUMMYFUNCTION("""COMPUTED_VALUE"""),45699.66666666667)</f>
        <v>45699.66667</v>
      </c>
      <c r="N280" s="1">
        <f>IFERROR(__xludf.DUMMYFUNCTION("""COMPUTED_VALUE"""),2.0548694E7)</f>
        <v>20548694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IFERROR(__xludf.DUMMYFUNCTION("""COMPUTED_VALUE"""),1867.97)</f>
        <v>1867.97</v>
      </c>
      <c r="D281" s="2">
        <f>IFERROR(__xludf.DUMMYFUNCTION("""COMPUTED_VALUE"""),45700.66666666667)</f>
        <v>45700.66667</v>
      </c>
      <c r="E281" s="1">
        <f>IFERROR(__xludf.DUMMYFUNCTION("""COMPUTED_VALUE"""),1869.93)</f>
        <v>1869.93</v>
      </c>
      <c r="G281" s="2">
        <f>IFERROR(__xludf.DUMMYFUNCTION("""COMPUTED_VALUE"""),45700.66666666667)</f>
        <v>45700.66667</v>
      </c>
      <c r="H281" s="1">
        <f>IFERROR(__xludf.DUMMYFUNCTION("""COMPUTED_VALUE"""),1851.22)</f>
        <v>1851.22</v>
      </c>
      <c r="J281" s="2">
        <f>IFERROR(__xludf.DUMMYFUNCTION("""COMPUTED_VALUE"""),45700.66666666667)</f>
        <v>45700.66667</v>
      </c>
      <c r="K281" s="1">
        <f>IFERROR(__xludf.DUMMYFUNCTION("""COMPUTED_VALUE"""),1860.32)</f>
        <v>1860.32</v>
      </c>
      <c r="M281" s="2">
        <f>IFERROR(__xludf.DUMMYFUNCTION("""COMPUTED_VALUE"""),45700.66666666667)</f>
        <v>45700.66667</v>
      </c>
      <c r="N281" s="1">
        <f>IFERROR(__xludf.DUMMYFUNCTION("""COMPUTED_VALUE"""),2.1434715E7)</f>
        <v>21434715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IFERROR(__xludf.DUMMYFUNCTION("""COMPUTED_VALUE"""),1863.74)</f>
        <v>1863.74</v>
      </c>
      <c r="D282" s="2">
        <f>IFERROR(__xludf.DUMMYFUNCTION("""COMPUTED_VALUE"""),45701.66666666667)</f>
        <v>45701.66667</v>
      </c>
      <c r="E282" s="1">
        <f>IFERROR(__xludf.DUMMYFUNCTION("""COMPUTED_VALUE"""),1889.06)</f>
        <v>1889.06</v>
      </c>
      <c r="G282" s="2">
        <f>IFERROR(__xludf.DUMMYFUNCTION("""COMPUTED_VALUE"""),45701.66666666667)</f>
        <v>45701.66667</v>
      </c>
      <c r="H282" s="1">
        <f>IFERROR(__xludf.DUMMYFUNCTION("""COMPUTED_VALUE"""),1859.54)</f>
        <v>1859.54</v>
      </c>
      <c r="J282" s="2">
        <f>IFERROR(__xludf.DUMMYFUNCTION("""COMPUTED_VALUE"""),45701.66666666667)</f>
        <v>45701.66667</v>
      </c>
      <c r="K282" s="1">
        <f>IFERROR(__xludf.DUMMYFUNCTION("""COMPUTED_VALUE"""),1888.22)</f>
        <v>1888.22</v>
      </c>
      <c r="M282" s="2">
        <f>IFERROR(__xludf.DUMMYFUNCTION("""COMPUTED_VALUE"""),45701.66666666667)</f>
        <v>45701.66667</v>
      </c>
      <c r="N282" s="1">
        <f>IFERROR(__xludf.DUMMYFUNCTION("""COMPUTED_VALUE"""),1.8689468E7)</f>
        <v>18689468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IFERROR(__xludf.DUMMYFUNCTION("""COMPUTED_VALUE"""),1885.36)</f>
        <v>1885.36</v>
      </c>
      <c r="D283" s="2">
        <f>IFERROR(__xludf.DUMMYFUNCTION("""COMPUTED_VALUE"""),45702.66666666667)</f>
        <v>45702.66667</v>
      </c>
      <c r="E283" s="1">
        <f>IFERROR(__xludf.DUMMYFUNCTION("""COMPUTED_VALUE"""),1885.37)</f>
        <v>1885.37</v>
      </c>
      <c r="G283" s="2">
        <f>IFERROR(__xludf.DUMMYFUNCTION("""COMPUTED_VALUE"""),45702.66666666667)</f>
        <v>45702.66667</v>
      </c>
      <c r="H283" s="1">
        <f>IFERROR(__xludf.DUMMYFUNCTION("""COMPUTED_VALUE"""),1863.67)</f>
        <v>1863.67</v>
      </c>
      <c r="J283" s="2">
        <f>IFERROR(__xludf.DUMMYFUNCTION("""COMPUTED_VALUE"""),45702.66666666667)</f>
        <v>45702.66667</v>
      </c>
      <c r="K283" s="1">
        <f>IFERROR(__xludf.DUMMYFUNCTION("""COMPUTED_VALUE"""),1867.73)</f>
        <v>1867.73</v>
      </c>
      <c r="M283" s="2">
        <f>IFERROR(__xludf.DUMMYFUNCTION("""COMPUTED_VALUE"""),45702.66666666667)</f>
        <v>45702.66667</v>
      </c>
      <c r="N283" s="1">
        <f>IFERROR(__xludf.DUMMYFUNCTION("""COMPUTED_VALUE"""),2.4088779E7)</f>
        <v>24088779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IFERROR(__xludf.DUMMYFUNCTION("""COMPUTED_VALUE"""),1873.01)</f>
        <v>1873.01</v>
      </c>
      <c r="D284" s="2">
        <f>IFERROR(__xludf.DUMMYFUNCTION("""COMPUTED_VALUE"""),45706.66666666667)</f>
        <v>45706.66667</v>
      </c>
      <c r="E284" s="1">
        <f>IFERROR(__xludf.DUMMYFUNCTION("""COMPUTED_VALUE"""),1884.62)</f>
        <v>1884.62</v>
      </c>
      <c r="G284" s="2">
        <f>IFERROR(__xludf.DUMMYFUNCTION("""COMPUTED_VALUE"""),45706.66666666667)</f>
        <v>45706.66667</v>
      </c>
      <c r="H284" s="1">
        <f>IFERROR(__xludf.DUMMYFUNCTION("""COMPUTED_VALUE"""),1864.81)</f>
        <v>1864.81</v>
      </c>
      <c r="J284" s="2">
        <f>IFERROR(__xludf.DUMMYFUNCTION("""COMPUTED_VALUE"""),45706.66666666667)</f>
        <v>45706.66667</v>
      </c>
      <c r="K284" s="1">
        <f>IFERROR(__xludf.DUMMYFUNCTION("""COMPUTED_VALUE"""),1875.24)</f>
        <v>1875.24</v>
      </c>
      <c r="M284" s="2">
        <f>IFERROR(__xludf.DUMMYFUNCTION("""COMPUTED_VALUE"""),45706.66666666667)</f>
        <v>45706.66667</v>
      </c>
      <c r="N284" s="1">
        <f>IFERROR(__xludf.DUMMYFUNCTION("""COMPUTED_VALUE"""),2.1953919E7)</f>
        <v>21953919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IFERROR(__xludf.DUMMYFUNCTION("""COMPUTED_VALUE"""),1873.14)</f>
        <v>1873.14</v>
      </c>
      <c r="D285" s="2">
        <f>IFERROR(__xludf.DUMMYFUNCTION("""COMPUTED_VALUE"""),45707.66666666667)</f>
        <v>45707.66667</v>
      </c>
      <c r="E285" s="1">
        <f>IFERROR(__xludf.DUMMYFUNCTION("""COMPUTED_VALUE"""),1894.41)</f>
        <v>1894.41</v>
      </c>
      <c r="G285" s="2">
        <f>IFERROR(__xludf.DUMMYFUNCTION("""COMPUTED_VALUE"""),45707.66666666667)</f>
        <v>45707.66667</v>
      </c>
      <c r="H285" s="1">
        <f>IFERROR(__xludf.DUMMYFUNCTION("""COMPUTED_VALUE"""),1870.43)</f>
        <v>1870.43</v>
      </c>
      <c r="J285" s="2">
        <f>IFERROR(__xludf.DUMMYFUNCTION("""COMPUTED_VALUE"""),45707.66666666667)</f>
        <v>45707.66667</v>
      </c>
      <c r="K285" s="1">
        <f>IFERROR(__xludf.DUMMYFUNCTION("""COMPUTED_VALUE"""),1889.13)</f>
        <v>1889.13</v>
      </c>
      <c r="M285" s="2">
        <f>IFERROR(__xludf.DUMMYFUNCTION("""COMPUTED_VALUE"""),45707.66666666667)</f>
        <v>45707.66667</v>
      </c>
      <c r="N285" s="1">
        <f>IFERROR(__xludf.DUMMYFUNCTION("""COMPUTED_VALUE"""),1.8590034E7)</f>
        <v>18590034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IFERROR(__xludf.DUMMYFUNCTION("""COMPUTED_VALUE"""),1879.92)</f>
        <v>1879.92</v>
      </c>
      <c r="D286" s="2">
        <f>IFERROR(__xludf.DUMMYFUNCTION("""COMPUTED_VALUE"""),45708.66666666667)</f>
        <v>45708.66667</v>
      </c>
      <c r="E286" s="1">
        <f>IFERROR(__xludf.DUMMYFUNCTION("""COMPUTED_VALUE"""),1885.47)</f>
        <v>1885.47</v>
      </c>
      <c r="G286" s="2">
        <f>IFERROR(__xludf.DUMMYFUNCTION("""COMPUTED_VALUE"""),45708.66666666667)</f>
        <v>45708.66667</v>
      </c>
      <c r="H286" s="1">
        <f>IFERROR(__xludf.DUMMYFUNCTION("""COMPUTED_VALUE"""),1861.41)</f>
        <v>1861.41</v>
      </c>
      <c r="J286" s="2">
        <f>IFERROR(__xludf.DUMMYFUNCTION("""COMPUTED_VALUE"""),45708.66666666667)</f>
        <v>45708.66667</v>
      </c>
      <c r="K286" s="1">
        <f>IFERROR(__xludf.DUMMYFUNCTION("""COMPUTED_VALUE"""),1881.34)</f>
        <v>1881.34</v>
      </c>
      <c r="M286" s="2">
        <f>IFERROR(__xludf.DUMMYFUNCTION("""COMPUTED_VALUE"""),45708.66666666667)</f>
        <v>45708.66667</v>
      </c>
      <c r="N286" s="1">
        <f>IFERROR(__xludf.DUMMYFUNCTION("""COMPUTED_VALUE"""),1.7404929E7)</f>
        <v>17404929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IFERROR(__xludf.DUMMYFUNCTION("""COMPUTED_VALUE"""),1881.36)</f>
        <v>1881.36</v>
      </c>
      <c r="D287" s="2">
        <f>IFERROR(__xludf.DUMMYFUNCTION("""COMPUTED_VALUE"""),45709.66666666667)</f>
        <v>45709.66667</v>
      </c>
      <c r="E287" s="1">
        <f>IFERROR(__xludf.DUMMYFUNCTION("""COMPUTED_VALUE"""),1886.92)</f>
        <v>1886.92</v>
      </c>
      <c r="G287" s="2">
        <f>IFERROR(__xludf.DUMMYFUNCTION("""COMPUTED_VALUE"""),45709.66666666667)</f>
        <v>45709.66667</v>
      </c>
      <c r="H287" s="1">
        <f>IFERROR(__xludf.DUMMYFUNCTION("""COMPUTED_VALUE"""),1867.94)</f>
        <v>1867.94</v>
      </c>
      <c r="J287" s="2">
        <f>IFERROR(__xludf.DUMMYFUNCTION("""COMPUTED_VALUE"""),45709.66666666667)</f>
        <v>45709.66667</v>
      </c>
      <c r="K287" s="1">
        <f>IFERROR(__xludf.DUMMYFUNCTION("""COMPUTED_VALUE"""),1871.27)</f>
        <v>1871.27</v>
      </c>
      <c r="M287" s="2">
        <f>IFERROR(__xludf.DUMMYFUNCTION("""COMPUTED_VALUE"""),45709.66666666667)</f>
        <v>45709.66667</v>
      </c>
      <c r="N287" s="1">
        <f>IFERROR(__xludf.DUMMYFUNCTION("""COMPUTED_VALUE"""),2.2580064E7)</f>
        <v>22580064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IFERROR(__xludf.DUMMYFUNCTION("""COMPUTED_VALUE"""),1879.52)</f>
        <v>1879.52</v>
      </c>
      <c r="D288" s="2">
        <f>IFERROR(__xludf.DUMMYFUNCTION("""COMPUTED_VALUE"""),45712.66666666667)</f>
        <v>45712.66667</v>
      </c>
      <c r="E288" s="1">
        <f>IFERROR(__xludf.DUMMYFUNCTION("""COMPUTED_VALUE"""),1919.62)</f>
        <v>1919.62</v>
      </c>
      <c r="G288" s="2">
        <f>IFERROR(__xludf.DUMMYFUNCTION("""COMPUTED_VALUE"""),45712.66666666667)</f>
        <v>45712.66667</v>
      </c>
      <c r="H288" s="1">
        <f>IFERROR(__xludf.DUMMYFUNCTION("""COMPUTED_VALUE"""),1876.85)</f>
        <v>1876.85</v>
      </c>
      <c r="J288" s="2">
        <f>IFERROR(__xludf.DUMMYFUNCTION("""COMPUTED_VALUE"""),45712.66666666667)</f>
        <v>45712.66667</v>
      </c>
      <c r="K288" s="1">
        <f>IFERROR(__xludf.DUMMYFUNCTION("""COMPUTED_VALUE"""),1908.67)</f>
        <v>1908.67</v>
      </c>
      <c r="M288" s="2">
        <f>IFERROR(__xludf.DUMMYFUNCTION("""COMPUTED_VALUE"""),45712.66666666667)</f>
        <v>45712.66667</v>
      </c>
      <c r="N288" s="1">
        <f>IFERROR(__xludf.DUMMYFUNCTION("""COMPUTED_VALUE"""),2.3593918E7)</f>
        <v>23593918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IFERROR(__xludf.DUMMYFUNCTION("""COMPUTED_VALUE"""),1924.0)</f>
        <v>1924</v>
      </c>
      <c r="D289" s="2">
        <f>IFERROR(__xludf.DUMMYFUNCTION("""COMPUTED_VALUE"""),45713.66666666667)</f>
        <v>45713.66667</v>
      </c>
      <c r="E289" s="1">
        <f>IFERROR(__xludf.DUMMYFUNCTION("""COMPUTED_VALUE"""),1949.12)</f>
        <v>1949.12</v>
      </c>
      <c r="G289" s="2">
        <f>IFERROR(__xludf.DUMMYFUNCTION("""COMPUTED_VALUE"""),45713.66666666667)</f>
        <v>45713.66667</v>
      </c>
      <c r="H289" s="1">
        <f>IFERROR(__xludf.DUMMYFUNCTION("""COMPUTED_VALUE"""),1918.39)</f>
        <v>1918.39</v>
      </c>
      <c r="J289" s="2">
        <f>IFERROR(__xludf.DUMMYFUNCTION("""COMPUTED_VALUE"""),45713.66666666667)</f>
        <v>45713.66667</v>
      </c>
      <c r="K289" s="1">
        <f>IFERROR(__xludf.DUMMYFUNCTION("""COMPUTED_VALUE"""),1939.89)</f>
        <v>1939.89</v>
      </c>
      <c r="M289" s="2">
        <f>IFERROR(__xludf.DUMMYFUNCTION("""COMPUTED_VALUE"""),45713.66666666667)</f>
        <v>45713.66667</v>
      </c>
      <c r="N289" s="1">
        <f>IFERROR(__xludf.DUMMYFUNCTION("""COMPUTED_VALUE"""),2.3364689E7)</f>
        <v>23364689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IFERROR(__xludf.DUMMYFUNCTION("""COMPUTED_VALUE"""),1938.15)</f>
        <v>1938.15</v>
      </c>
      <c r="D290" s="2">
        <f>IFERROR(__xludf.DUMMYFUNCTION("""COMPUTED_VALUE"""),45714.66666666667)</f>
        <v>45714.66667</v>
      </c>
      <c r="E290" s="1">
        <f>IFERROR(__xludf.DUMMYFUNCTION("""COMPUTED_VALUE"""),1941.41)</f>
        <v>1941.41</v>
      </c>
      <c r="G290" s="2">
        <f>IFERROR(__xludf.DUMMYFUNCTION("""COMPUTED_VALUE"""),45714.66666666667)</f>
        <v>45714.66667</v>
      </c>
      <c r="H290" s="1">
        <f>IFERROR(__xludf.DUMMYFUNCTION("""COMPUTED_VALUE"""),1909.63)</f>
        <v>1909.63</v>
      </c>
      <c r="J290" s="2">
        <f>IFERROR(__xludf.DUMMYFUNCTION("""COMPUTED_VALUE"""),45714.66666666667)</f>
        <v>45714.66667</v>
      </c>
      <c r="K290" s="1">
        <f>IFERROR(__xludf.DUMMYFUNCTION("""COMPUTED_VALUE"""),1917.74)</f>
        <v>1917.74</v>
      </c>
      <c r="M290" s="2">
        <f>IFERROR(__xludf.DUMMYFUNCTION("""COMPUTED_VALUE"""),45714.66666666667)</f>
        <v>45714.66667</v>
      </c>
      <c r="N290" s="1">
        <f>IFERROR(__xludf.DUMMYFUNCTION("""COMPUTED_VALUE"""),2.0547159E7)</f>
        <v>20547159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IFERROR(__xludf.DUMMYFUNCTION("""COMPUTED_VALUE"""),1929.92)</f>
        <v>1929.92</v>
      </c>
      <c r="D291" s="2">
        <f>IFERROR(__xludf.DUMMYFUNCTION("""COMPUTED_VALUE"""),45715.66666666667)</f>
        <v>45715.66667</v>
      </c>
      <c r="E291" s="1">
        <f>IFERROR(__xludf.DUMMYFUNCTION("""COMPUTED_VALUE"""),1963.82)</f>
        <v>1963.82</v>
      </c>
      <c r="G291" s="2">
        <f>IFERROR(__xludf.DUMMYFUNCTION("""COMPUTED_VALUE"""),45715.66666666667)</f>
        <v>45715.66667</v>
      </c>
      <c r="H291" s="1">
        <f>IFERROR(__xludf.DUMMYFUNCTION("""COMPUTED_VALUE"""),1923.61)</f>
        <v>1923.61</v>
      </c>
      <c r="J291" s="2">
        <f>IFERROR(__xludf.DUMMYFUNCTION("""COMPUTED_VALUE"""),45715.66666666667)</f>
        <v>45715.66667</v>
      </c>
      <c r="K291" s="1">
        <f>IFERROR(__xludf.DUMMYFUNCTION("""COMPUTED_VALUE"""),1961.12)</f>
        <v>1961.12</v>
      </c>
      <c r="M291" s="2">
        <f>IFERROR(__xludf.DUMMYFUNCTION("""COMPUTED_VALUE"""),45715.66666666667)</f>
        <v>45715.66667</v>
      </c>
      <c r="N291" s="1">
        <f>IFERROR(__xludf.DUMMYFUNCTION("""COMPUTED_VALUE"""),1.903379E7)</f>
        <v>19033790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IFERROR(__xludf.DUMMYFUNCTION("""COMPUTED_VALUE"""),1973.49)</f>
        <v>1973.49</v>
      </c>
      <c r="D292" s="2">
        <f>IFERROR(__xludf.DUMMYFUNCTION("""COMPUTED_VALUE"""),45716.66666666667)</f>
        <v>45716.66667</v>
      </c>
      <c r="E292" s="1">
        <f>IFERROR(__xludf.DUMMYFUNCTION("""COMPUTED_VALUE"""),1990.22)</f>
        <v>1990.22</v>
      </c>
      <c r="G292" s="2">
        <f>IFERROR(__xludf.DUMMYFUNCTION("""COMPUTED_VALUE"""),45716.66666666667)</f>
        <v>45716.66667</v>
      </c>
      <c r="H292" s="1">
        <f>IFERROR(__xludf.DUMMYFUNCTION("""COMPUTED_VALUE"""),1958.0)</f>
        <v>1958</v>
      </c>
      <c r="J292" s="2">
        <f>IFERROR(__xludf.DUMMYFUNCTION("""COMPUTED_VALUE"""),45716.66666666667)</f>
        <v>45716.66667</v>
      </c>
      <c r="K292" s="1">
        <f>IFERROR(__xludf.DUMMYFUNCTION("""COMPUTED_VALUE"""),1988.78)</f>
        <v>1988.78</v>
      </c>
      <c r="M292" s="2">
        <f>IFERROR(__xludf.DUMMYFUNCTION("""COMPUTED_VALUE"""),45716.66666666667)</f>
        <v>45716.66667</v>
      </c>
      <c r="N292" s="1">
        <f>IFERROR(__xludf.DUMMYFUNCTION("""COMPUTED_VALUE"""),3.1623321E7)</f>
        <v>31623321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IFERROR(__xludf.DUMMYFUNCTION("""COMPUTED_VALUE"""),1992.4)</f>
        <v>1992.4</v>
      </c>
      <c r="D293" s="2">
        <f>IFERROR(__xludf.DUMMYFUNCTION("""COMPUTED_VALUE"""),45719.66666666667)</f>
        <v>45719.66667</v>
      </c>
      <c r="E293" s="1">
        <f>IFERROR(__xludf.DUMMYFUNCTION("""COMPUTED_VALUE"""),2015.3)</f>
        <v>2015.3</v>
      </c>
      <c r="G293" s="2">
        <f>IFERROR(__xludf.DUMMYFUNCTION("""COMPUTED_VALUE"""),45719.66666666667)</f>
        <v>45719.66667</v>
      </c>
      <c r="H293" s="1">
        <f>IFERROR(__xludf.DUMMYFUNCTION("""COMPUTED_VALUE"""),1992.4)</f>
        <v>1992.4</v>
      </c>
      <c r="J293" s="2">
        <f>IFERROR(__xludf.DUMMYFUNCTION("""COMPUTED_VALUE"""),45719.66666666667)</f>
        <v>45719.66667</v>
      </c>
      <c r="K293" s="1">
        <f>IFERROR(__xludf.DUMMYFUNCTION("""COMPUTED_VALUE"""),2008.65)</f>
        <v>2008.65</v>
      </c>
      <c r="M293" s="2">
        <f>IFERROR(__xludf.DUMMYFUNCTION("""COMPUTED_VALUE"""),45719.66666666667)</f>
        <v>45719.66667</v>
      </c>
      <c r="N293" s="1">
        <f>IFERROR(__xludf.DUMMYFUNCTION("""COMPUTED_VALUE"""),2.2588211E7)</f>
        <v>22588211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IFERROR(__xludf.DUMMYFUNCTION("""COMPUTED_VALUE"""),2009.28)</f>
        <v>2009.28</v>
      </c>
      <c r="D294" s="2">
        <f>IFERROR(__xludf.DUMMYFUNCTION("""COMPUTED_VALUE"""),45720.66666666667)</f>
        <v>45720.66667</v>
      </c>
      <c r="E294" s="1">
        <f>IFERROR(__xludf.DUMMYFUNCTION("""COMPUTED_VALUE"""),2012.5)</f>
        <v>2012.5</v>
      </c>
      <c r="G294" s="2">
        <f>IFERROR(__xludf.DUMMYFUNCTION("""COMPUTED_VALUE"""),45720.66666666667)</f>
        <v>45720.66667</v>
      </c>
      <c r="H294" s="1">
        <f>IFERROR(__xludf.DUMMYFUNCTION("""COMPUTED_VALUE"""),1971.25)</f>
        <v>1971.25</v>
      </c>
      <c r="J294" s="2">
        <f>IFERROR(__xludf.DUMMYFUNCTION("""COMPUTED_VALUE"""),45720.66666666667)</f>
        <v>45720.66667</v>
      </c>
      <c r="K294" s="1">
        <f>IFERROR(__xludf.DUMMYFUNCTION("""COMPUTED_VALUE"""),1974.88)</f>
        <v>1974.88</v>
      </c>
      <c r="M294" s="2">
        <f>IFERROR(__xludf.DUMMYFUNCTION("""COMPUTED_VALUE"""),45720.66666666667)</f>
        <v>45720.66667</v>
      </c>
      <c r="N294" s="1">
        <f>IFERROR(__xludf.DUMMYFUNCTION("""COMPUTED_VALUE"""),2.5686195E7)</f>
        <v>25686195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IFERROR(__xludf.DUMMYFUNCTION("""COMPUTED_VALUE"""),1974.58)</f>
        <v>1974.58</v>
      </c>
      <c r="D295" s="2">
        <f>IFERROR(__xludf.DUMMYFUNCTION("""COMPUTED_VALUE"""),45721.66666666667)</f>
        <v>45721.66667</v>
      </c>
      <c r="E295" s="1">
        <f>IFERROR(__xludf.DUMMYFUNCTION("""COMPUTED_VALUE"""),1990.94)</f>
        <v>1990.94</v>
      </c>
      <c r="G295" s="2">
        <f>IFERROR(__xludf.DUMMYFUNCTION("""COMPUTED_VALUE"""),45721.66666666667)</f>
        <v>45721.66667</v>
      </c>
      <c r="H295" s="1">
        <f>IFERROR(__xludf.DUMMYFUNCTION("""COMPUTED_VALUE"""),1962.39)</f>
        <v>1962.39</v>
      </c>
      <c r="J295" s="2">
        <f>IFERROR(__xludf.DUMMYFUNCTION("""COMPUTED_VALUE"""),45721.66666666667)</f>
        <v>45721.66667</v>
      </c>
      <c r="K295" s="1">
        <f>IFERROR(__xludf.DUMMYFUNCTION("""COMPUTED_VALUE"""),1982.0)</f>
        <v>1982</v>
      </c>
      <c r="M295" s="2">
        <f>IFERROR(__xludf.DUMMYFUNCTION("""COMPUTED_VALUE"""),45721.66666666667)</f>
        <v>45721.66667</v>
      </c>
      <c r="N295" s="1">
        <f>IFERROR(__xludf.DUMMYFUNCTION("""COMPUTED_VALUE"""),2.1304659E7)</f>
        <v>21304659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IFERROR(__xludf.DUMMYFUNCTION("""COMPUTED_VALUE"""),1973.4)</f>
        <v>1973.4</v>
      </c>
      <c r="D296" s="2">
        <f>IFERROR(__xludf.DUMMYFUNCTION("""COMPUTED_VALUE"""),45722.66666666667)</f>
        <v>45722.66667</v>
      </c>
      <c r="E296" s="1">
        <f>IFERROR(__xludf.DUMMYFUNCTION("""COMPUTED_VALUE"""),1976.01)</f>
        <v>1976.01</v>
      </c>
      <c r="G296" s="2">
        <f>IFERROR(__xludf.DUMMYFUNCTION("""COMPUTED_VALUE"""),45722.66666666667)</f>
        <v>45722.66667</v>
      </c>
      <c r="H296" s="1">
        <f>IFERROR(__xludf.DUMMYFUNCTION("""COMPUTED_VALUE"""),1950.25)</f>
        <v>1950.25</v>
      </c>
      <c r="J296" s="2">
        <f>IFERROR(__xludf.DUMMYFUNCTION("""COMPUTED_VALUE"""),45722.66666666667)</f>
        <v>45722.66667</v>
      </c>
      <c r="K296" s="1">
        <f>IFERROR(__xludf.DUMMYFUNCTION("""COMPUTED_VALUE"""),1972.73)</f>
        <v>1972.73</v>
      </c>
      <c r="M296" s="2">
        <f>IFERROR(__xludf.DUMMYFUNCTION("""COMPUTED_VALUE"""),45722.66666666667)</f>
        <v>45722.66667</v>
      </c>
      <c r="N296" s="1">
        <f>IFERROR(__xludf.DUMMYFUNCTION("""COMPUTED_VALUE"""),1.8957382E7)</f>
        <v>18957382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IFERROR(__xludf.DUMMYFUNCTION("""COMPUTED_VALUE"""),1965.14)</f>
        <v>1965.14</v>
      </c>
      <c r="D297" s="2">
        <f>IFERROR(__xludf.DUMMYFUNCTION("""COMPUTED_VALUE"""),45723.66666666667)</f>
        <v>45723.66667</v>
      </c>
      <c r="E297" s="1">
        <f>IFERROR(__xludf.DUMMYFUNCTION("""COMPUTED_VALUE"""),1985.18)</f>
        <v>1985.18</v>
      </c>
      <c r="G297" s="2">
        <f>IFERROR(__xludf.DUMMYFUNCTION("""COMPUTED_VALUE"""),45723.66666666667)</f>
        <v>45723.66667</v>
      </c>
      <c r="H297" s="1">
        <f>IFERROR(__xludf.DUMMYFUNCTION("""COMPUTED_VALUE"""),1958.96)</f>
        <v>1958.96</v>
      </c>
      <c r="J297" s="2">
        <f>IFERROR(__xludf.DUMMYFUNCTION("""COMPUTED_VALUE"""),45723.66666666667)</f>
        <v>45723.66667</v>
      </c>
      <c r="K297" s="1">
        <f>IFERROR(__xludf.DUMMYFUNCTION("""COMPUTED_VALUE"""),1975.17)</f>
        <v>1975.17</v>
      </c>
      <c r="M297" s="2">
        <f>IFERROR(__xludf.DUMMYFUNCTION("""COMPUTED_VALUE"""),45723.66666666667)</f>
        <v>45723.66667</v>
      </c>
      <c r="N297" s="1">
        <f>IFERROR(__xludf.DUMMYFUNCTION("""COMPUTED_VALUE"""),1.9339437E7)</f>
        <v>19339437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IFERROR(__xludf.DUMMYFUNCTION("""COMPUTED_VALUE"""),1964.9)</f>
        <v>1964.9</v>
      </c>
      <c r="D298" s="2">
        <f>IFERROR(__xludf.DUMMYFUNCTION("""COMPUTED_VALUE"""),45726.66666666667)</f>
        <v>45726.66667</v>
      </c>
      <c r="E298" s="1">
        <f>IFERROR(__xludf.DUMMYFUNCTION("""COMPUTED_VALUE"""),2011.84)</f>
        <v>2011.84</v>
      </c>
      <c r="G298" s="2">
        <f>IFERROR(__xludf.DUMMYFUNCTION("""COMPUTED_VALUE"""),45726.66666666667)</f>
        <v>45726.66667</v>
      </c>
      <c r="H298" s="1">
        <f>IFERROR(__xludf.DUMMYFUNCTION("""COMPUTED_VALUE"""),1962.9)</f>
        <v>1962.9</v>
      </c>
      <c r="J298" s="2">
        <f>IFERROR(__xludf.DUMMYFUNCTION("""COMPUTED_VALUE"""),45726.66666666667)</f>
        <v>45726.66667</v>
      </c>
      <c r="K298" s="1">
        <f>IFERROR(__xludf.DUMMYFUNCTION("""COMPUTED_VALUE"""),1971.92)</f>
        <v>1971.92</v>
      </c>
      <c r="M298" s="2">
        <f>IFERROR(__xludf.DUMMYFUNCTION("""COMPUTED_VALUE"""),45726.66666666667)</f>
        <v>45726.66667</v>
      </c>
      <c r="N298" s="1">
        <f>IFERROR(__xludf.DUMMYFUNCTION("""COMPUTED_VALUE"""),2.718596E7)</f>
        <v>27185960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IFERROR(__xludf.DUMMYFUNCTION("""COMPUTED_VALUE"""),1970.02)</f>
        <v>1970.02</v>
      </c>
      <c r="D299" s="2">
        <f>IFERROR(__xludf.DUMMYFUNCTION("""COMPUTED_VALUE"""),45727.66666666667)</f>
        <v>45727.66667</v>
      </c>
      <c r="E299" s="1">
        <f>IFERROR(__xludf.DUMMYFUNCTION("""COMPUTED_VALUE"""),1980.99)</f>
        <v>1980.99</v>
      </c>
      <c r="G299" s="2">
        <f>IFERROR(__xludf.DUMMYFUNCTION("""COMPUTED_VALUE"""),45727.66666666667)</f>
        <v>45727.66667</v>
      </c>
      <c r="H299" s="1">
        <f>IFERROR(__xludf.DUMMYFUNCTION("""COMPUTED_VALUE"""),1945.39)</f>
        <v>1945.39</v>
      </c>
      <c r="J299" s="2">
        <f>IFERROR(__xludf.DUMMYFUNCTION("""COMPUTED_VALUE"""),45727.66666666667)</f>
        <v>45727.66667</v>
      </c>
      <c r="K299" s="1">
        <f>IFERROR(__xludf.DUMMYFUNCTION("""COMPUTED_VALUE"""),1965.06)</f>
        <v>1965.06</v>
      </c>
      <c r="M299" s="2">
        <f>IFERROR(__xludf.DUMMYFUNCTION("""COMPUTED_VALUE"""),45727.66666666667)</f>
        <v>45727.66667</v>
      </c>
      <c r="N299" s="1">
        <f>IFERROR(__xludf.DUMMYFUNCTION("""COMPUTED_VALUE"""),2.7219376E7)</f>
        <v>27219376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IFERROR(__xludf.DUMMYFUNCTION("""COMPUTED_VALUE"""),1965.94)</f>
        <v>1965.94</v>
      </c>
      <c r="D300" s="2">
        <f>IFERROR(__xludf.DUMMYFUNCTION("""COMPUTED_VALUE"""),45728.66666666667)</f>
        <v>45728.66667</v>
      </c>
      <c r="E300" s="1">
        <f>IFERROR(__xludf.DUMMYFUNCTION("""COMPUTED_VALUE"""),1968.08)</f>
        <v>1968.08</v>
      </c>
      <c r="G300" s="2">
        <f>IFERROR(__xludf.DUMMYFUNCTION("""COMPUTED_VALUE"""),45728.66666666667)</f>
        <v>45728.66667</v>
      </c>
      <c r="H300" s="1">
        <f>IFERROR(__xludf.DUMMYFUNCTION("""COMPUTED_VALUE"""),1922.32)</f>
        <v>1922.32</v>
      </c>
      <c r="J300" s="2">
        <f>IFERROR(__xludf.DUMMYFUNCTION("""COMPUTED_VALUE"""),45728.66666666667)</f>
        <v>45728.66667</v>
      </c>
      <c r="K300" s="1">
        <f>IFERROR(__xludf.DUMMYFUNCTION("""COMPUTED_VALUE"""),1946.21)</f>
        <v>1946.21</v>
      </c>
      <c r="M300" s="2">
        <f>IFERROR(__xludf.DUMMYFUNCTION("""COMPUTED_VALUE"""),45728.66666666667)</f>
        <v>45728.66667</v>
      </c>
      <c r="N300" s="1">
        <f>IFERROR(__xludf.DUMMYFUNCTION("""COMPUTED_VALUE"""),2.2771958E7)</f>
        <v>22771958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IFERROR(__xludf.DUMMYFUNCTION("""COMPUTED_VALUE"""),1950.04)</f>
        <v>1950.04</v>
      </c>
      <c r="D301" s="2">
        <f>IFERROR(__xludf.DUMMYFUNCTION("""COMPUTED_VALUE"""),45729.66666666667)</f>
        <v>45729.66667</v>
      </c>
      <c r="E301" s="1">
        <f>IFERROR(__xludf.DUMMYFUNCTION("""COMPUTED_VALUE"""),1971.34)</f>
        <v>1971.34</v>
      </c>
      <c r="G301" s="2">
        <f>IFERROR(__xludf.DUMMYFUNCTION("""COMPUTED_VALUE"""),45729.66666666667)</f>
        <v>45729.66667</v>
      </c>
      <c r="H301" s="1">
        <f>IFERROR(__xludf.DUMMYFUNCTION("""COMPUTED_VALUE"""),1948.55)</f>
        <v>1948.55</v>
      </c>
      <c r="J301" s="2">
        <f>IFERROR(__xludf.DUMMYFUNCTION("""COMPUTED_VALUE"""),45729.66666666667)</f>
        <v>45729.66667</v>
      </c>
      <c r="K301" s="1">
        <f>IFERROR(__xludf.DUMMYFUNCTION("""COMPUTED_VALUE"""),1967.07)</f>
        <v>1967.07</v>
      </c>
      <c r="M301" s="2">
        <f>IFERROR(__xludf.DUMMYFUNCTION("""COMPUTED_VALUE"""),45729.66666666667)</f>
        <v>45729.66667</v>
      </c>
      <c r="N301" s="1">
        <f>IFERROR(__xludf.DUMMYFUNCTION("""COMPUTED_VALUE"""),2.2539549E7)</f>
        <v>22539549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IFERROR(__xludf.DUMMYFUNCTION("""COMPUTED_VALUE"""),1972.43)</f>
        <v>1972.43</v>
      </c>
      <c r="D302" s="2">
        <f>IFERROR(__xludf.DUMMYFUNCTION("""COMPUTED_VALUE"""),45730.66666666667)</f>
        <v>45730.66667</v>
      </c>
      <c r="E302" s="1">
        <f>IFERROR(__xludf.DUMMYFUNCTION("""COMPUTED_VALUE"""),2009.2)</f>
        <v>2009.2</v>
      </c>
      <c r="G302" s="2">
        <f>IFERROR(__xludf.DUMMYFUNCTION("""COMPUTED_VALUE"""),45730.66666666667)</f>
        <v>45730.66667</v>
      </c>
      <c r="H302" s="1">
        <f>IFERROR(__xludf.DUMMYFUNCTION("""COMPUTED_VALUE"""),1962.77)</f>
        <v>1962.77</v>
      </c>
      <c r="J302" s="2">
        <f>IFERROR(__xludf.DUMMYFUNCTION("""COMPUTED_VALUE"""),45730.66666666667)</f>
        <v>45730.66667</v>
      </c>
      <c r="K302" s="1">
        <f>IFERROR(__xludf.DUMMYFUNCTION("""COMPUTED_VALUE"""),2006.27)</f>
        <v>2006.27</v>
      </c>
      <c r="M302" s="2">
        <f>IFERROR(__xludf.DUMMYFUNCTION("""COMPUTED_VALUE"""),45730.66666666667)</f>
        <v>45730.66667</v>
      </c>
      <c r="N302" s="1">
        <f>IFERROR(__xludf.DUMMYFUNCTION("""COMPUTED_VALUE"""),2.2276516E7)</f>
        <v>22276516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IFERROR(__xludf.DUMMYFUNCTION("""COMPUTED_VALUE"""),1998.16)</f>
        <v>1998.16</v>
      </c>
      <c r="D303" s="2">
        <f>IFERROR(__xludf.DUMMYFUNCTION("""COMPUTED_VALUE"""),45733.66666666667)</f>
        <v>45733.66667</v>
      </c>
      <c r="E303" s="1">
        <f>IFERROR(__xludf.DUMMYFUNCTION("""COMPUTED_VALUE"""),2046.22)</f>
        <v>2046.22</v>
      </c>
      <c r="G303" s="2">
        <f>IFERROR(__xludf.DUMMYFUNCTION("""COMPUTED_VALUE"""),45733.66666666667)</f>
        <v>45733.66667</v>
      </c>
      <c r="H303" s="1">
        <f>IFERROR(__xludf.DUMMYFUNCTION("""COMPUTED_VALUE"""),1998.16)</f>
        <v>1998.16</v>
      </c>
      <c r="J303" s="2">
        <f>IFERROR(__xludf.DUMMYFUNCTION("""COMPUTED_VALUE"""),45733.66666666667)</f>
        <v>45733.66667</v>
      </c>
      <c r="K303" s="1">
        <f>IFERROR(__xludf.DUMMYFUNCTION("""COMPUTED_VALUE"""),2038.69)</f>
        <v>2038.69</v>
      </c>
      <c r="M303" s="2">
        <f>IFERROR(__xludf.DUMMYFUNCTION("""COMPUTED_VALUE"""),45733.66666666667)</f>
        <v>45733.66667</v>
      </c>
      <c r="N303" s="1">
        <f>IFERROR(__xludf.DUMMYFUNCTION("""COMPUTED_VALUE"""),2.5939888E7)</f>
        <v>25939888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IFERROR(__xludf.DUMMYFUNCTION("""COMPUTED_VALUE"""),2036.34)</f>
        <v>2036.34</v>
      </c>
      <c r="D304" s="2">
        <f>IFERROR(__xludf.DUMMYFUNCTION("""COMPUTED_VALUE"""),45734.66666666667)</f>
        <v>45734.66667</v>
      </c>
      <c r="E304" s="1">
        <f>IFERROR(__xludf.DUMMYFUNCTION("""COMPUTED_VALUE"""),2043.78)</f>
        <v>2043.78</v>
      </c>
      <c r="G304" s="2">
        <f>IFERROR(__xludf.DUMMYFUNCTION("""COMPUTED_VALUE"""),45734.66666666667)</f>
        <v>45734.66667</v>
      </c>
      <c r="H304" s="1">
        <f>IFERROR(__xludf.DUMMYFUNCTION("""COMPUTED_VALUE"""),2002.58)</f>
        <v>2002.58</v>
      </c>
      <c r="J304" s="2">
        <f>IFERROR(__xludf.DUMMYFUNCTION("""COMPUTED_VALUE"""),45734.66666666667)</f>
        <v>45734.66667</v>
      </c>
      <c r="K304" s="1">
        <f>IFERROR(__xludf.DUMMYFUNCTION("""COMPUTED_VALUE"""),2005.95)</f>
        <v>2005.95</v>
      </c>
      <c r="M304" s="2">
        <f>IFERROR(__xludf.DUMMYFUNCTION("""COMPUTED_VALUE"""),45734.66666666667)</f>
        <v>45734.66667</v>
      </c>
      <c r="N304" s="1">
        <f>IFERROR(__xludf.DUMMYFUNCTION("""COMPUTED_VALUE"""),2.1448595E7)</f>
        <v>21448595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IFERROR(__xludf.DUMMYFUNCTION("""COMPUTED_VALUE"""),1993.57)</f>
        <v>1993.57</v>
      </c>
      <c r="D305" s="2">
        <f>IFERROR(__xludf.DUMMYFUNCTION("""COMPUTED_VALUE"""),45735.66666666667)</f>
        <v>45735.66667</v>
      </c>
      <c r="E305" s="1">
        <f>IFERROR(__xludf.DUMMYFUNCTION("""COMPUTED_VALUE"""),1998.53)</f>
        <v>1998.53</v>
      </c>
      <c r="G305" s="2">
        <f>IFERROR(__xludf.DUMMYFUNCTION("""COMPUTED_VALUE"""),45735.66666666667)</f>
        <v>45735.66667</v>
      </c>
      <c r="H305" s="1">
        <f>IFERROR(__xludf.DUMMYFUNCTION("""COMPUTED_VALUE"""),1975.38)</f>
        <v>1975.38</v>
      </c>
      <c r="J305" s="2">
        <f>IFERROR(__xludf.DUMMYFUNCTION("""COMPUTED_VALUE"""),45735.66666666667)</f>
        <v>45735.66667</v>
      </c>
      <c r="K305" s="1">
        <f>IFERROR(__xludf.DUMMYFUNCTION("""COMPUTED_VALUE"""),1991.88)</f>
        <v>1991.88</v>
      </c>
      <c r="M305" s="2">
        <f>IFERROR(__xludf.DUMMYFUNCTION("""COMPUTED_VALUE"""),45735.66666666667)</f>
        <v>45735.66667</v>
      </c>
      <c r="N305" s="1">
        <f>IFERROR(__xludf.DUMMYFUNCTION("""COMPUTED_VALUE"""),2.5215286E7)</f>
        <v>25215286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IFERROR(__xludf.DUMMYFUNCTION("""COMPUTED_VALUE"""),1988.16)</f>
        <v>1988.16</v>
      </c>
      <c r="D306" s="2">
        <f>IFERROR(__xludf.DUMMYFUNCTION("""COMPUTED_VALUE"""),45736.66666666667)</f>
        <v>45736.66667</v>
      </c>
      <c r="E306" s="1">
        <f>IFERROR(__xludf.DUMMYFUNCTION("""COMPUTED_VALUE"""),2011.01)</f>
        <v>2011.01</v>
      </c>
      <c r="G306" s="2">
        <f>IFERROR(__xludf.DUMMYFUNCTION("""COMPUTED_VALUE"""),45736.66666666667)</f>
        <v>45736.66667</v>
      </c>
      <c r="H306" s="1">
        <f>IFERROR(__xludf.DUMMYFUNCTION("""COMPUTED_VALUE"""),1988.07)</f>
        <v>1988.07</v>
      </c>
      <c r="J306" s="2">
        <f>IFERROR(__xludf.DUMMYFUNCTION("""COMPUTED_VALUE"""),45736.66666666667)</f>
        <v>45736.66667</v>
      </c>
      <c r="K306" s="1">
        <f>IFERROR(__xludf.DUMMYFUNCTION("""COMPUTED_VALUE"""),1993.33)</f>
        <v>1993.33</v>
      </c>
      <c r="M306" s="2">
        <f>IFERROR(__xludf.DUMMYFUNCTION("""COMPUTED_VALUE"""),45736.66666666667)</f>
        <v>45736.66667</v>
      </c>
      <c r="N306" s="1">
        <f>IFERROR(__xludf.DUMMYFUNCTION("""COMPUTED_VALUE"""),2.2704301E7)</f>
        <v>22704301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IFERROR(__xludf.DUMMYFUNCTION("""COMPUTED_VALUE"""),1987.75)</f>
        <v>1987.75</v>
      </c>
      <c r="D307" s="2">
        <f>IFERROR(__xludf.DUMMYFUNCTION("""COMPUTED_VALUE"""),45737.66666666667)</f>
        <v>45737.66667</v>
      </c>
      <c r="E307" s="1">
        <f>IFERROR(__xludf.DUMMYFUNCTION("""COMPUTED_VALUE"""),2003.02)</f>
        <v>2003.02</v>
      </c>
      <c r="G307" s="2">
        <f>IFERROR(__xludf.DUMMYFUNCTION("""COMPUTED_VALUE"""),45737.66666666667)</f>
        <v>45737.66667</v>
      </c>
      <c r="H307" s="1">
        <f>IFERROR(__xludf.DUMMYFUNCTION("""COMPUTED_VALUE"""),1973.79)</f>
        <v>1973.79</v>
      </c>
      <c r="J307" s="2">
        <f>IFERROR(__xludf.DUMMYFUNCTION("""COMPUTED_VALUE"""),45737.66666666667)</f>
        <v>45737.66667</v>
      </c>
      <c r="K307" s="1">
        <f>IFERROR(__xludf.DUMMYFUNCTION("""COMPUTED_VALUE"""),1978.14)</f>
        <v>1978.14</v>
      </c>
      <c r="M307" s="2">
        <f>IFERROR(__xludf.DUMMYFUNCTION("""COMPUTED_VALUE"""),45737.66666666667)</f>
        <v>45737.66667</v>
      </c>
      <c r="N307" s="1">
        <f>IFERROR(__xludf.DUMMYFUNCTION("""COMPUTED_VALUE"""),5.791786E7)</f>
        <v>57917860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IFERROR(__xludf.DUMMYFUNCTION("""COMPUTED_VALUE"""),1989.61)</f>
        <v>1989.61</v>
      </c>
      <c r="D308" s="2">
        <f>IFERROR(__xludf.DUMMYFUNCTION("""COMPUTED_VALUE"""),45740.66666666667)</f>
        <v>45740.66667</v>
      </c>
      <c r="E308" s="1">
        <f>IFERROR(__xludf.DUMMYFUNCTION("""COMPUTED_VALUE"""),1998.27)</f>
        <v>1998.27</v>
      </c>
      <c r="G308" s="2">
        <f>IFERROR(__xludf.DUMMYFUNCTION("""COMPUTED_VALUE"""),45740.66666666667)</f>
        <v>45740.66667</v>
      </c>
      <c r="H308" s="1">
        <f>IFERROR(__xludf.DUMMYFUNCTION("""COMPUTED_VALUE"""),1981.08)</f>
        <v>1981.08</v>
      </c>
      <c r="J308" s="2">
        <f>IFERROR(__xludf.DUMMYFUNCTION("""COMPUTED_VALUE"""),45740.66666666667)</f>
        <v>45740.66667</v>
      </c>
      <c r="K308" s="1">
        <f>IFERROR(__xludf.DUMMYFUNCTION("""COMPUTED_VALUE"""),1996.36)</f>
        <v>1996.36</v>
      </c>
      <c r="M308" s="2">
        <f>IFERROR(__xludf.DUMMYFUNCTION("""COMPUTED_VALUE"""),45740.66666666667)</f>
        <v>45740.66667</v>
      </c>
      <c r="N308" s="1">
        <f>IFERROR(__xludf.DUMMYFUNCTION("""COMPUTED_VALUE"""),2.3245966E7)</f>
        <v>23245966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IFERROR(__xludf.DUMMYFUNCTION("""COMPUTED_VALUE"""),2000.49)</f>
        <v>2000.49</v>
      </c>
      <c r="D309" s="2">
        <f>IFERROR(__xludf.DUMMYFUNCTION("""COMPUTED_VALUE"""),45741.66666666667)</f>
        <v>45741.66667</v>
      </c>
      <c r="E309" s="1">
        <f>IFERROR(__xludf.DUMMYFUNCTION("""COMPUTED_VALUE"""),2011.33)</f>
        <v>2011.33</v>
      </c>
      <c r="G309" s="2">
        <f>IFERROR(__xludf.DUMMYFUNCTION("""COMPUTED_VALUE"""),45741.66666666667)</f>
        <v>45741.66667</v>
      </c>
      <c r="H309" s="1">
        <f>IFERROR(__xludf.DUMMYFUNCTION("""COMPUTED_VALUE"""),1982.9)</f>
        <v>1982.9</v>
      </c>
      <c r="J309" s="2">
        <f>IFERROR(__xludf.DUMMYFUNCTION("""COMPUTED_VALUE"""),45741.66666666667)</f>
        <v>45741.66667</v>
      </c>
      <c r="K309" s="1">
        <f>IFERROR(__xludf.DUMMYFUNCTION("""COMPUTED_VALUE"""),1999.71)</f>
        <v>1999.71</v>
      </c>
      <c r="M309" s="2">
        <f>IFERROR(__xludf.DUMMYFUNCTION("""COMPUTED_VALUE"""),45741.66666666667)</f>
        <v>45741.66667</v>
      </c>
      <c r="N309" s="1">
        <f>IFERROR(__xludf.DUMMYFUNCTION("""COMPUTED_VALUE"""),2.3221498E7)</f>
        <v>23221498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IFERROR(__xludf.DUMMYFUNCTION("""COMPUTED_VALUE"""),2008.53)</f>
        <v>2008.53</v>
      </c>
      <c r="D310" s="2">
        <f>IFERROR(__xludf.DUMMYFUNCTION("""COMPUTED_VALUE"""),45742.66666666667)</f>
        <v>45742.66667</v>
      </c>
      <c r="E310" s="1">
        <f>IFERROR(__xludf.DUMMYFUNCTION("""COMPUTED_VALUE"""),2024.87)</f>
        <v>2024.87</v>
      </c>
      <c r="G310" s="2">
        <f>IFERROR(__xludf.DUMMYFUNCTION("""COMPUTED_VALUE"""),45742.66666666667)</f>
        <v>45742.66667</v>
      </c>
      <c r="H310" s="1">
        <f>IFERROR(__xludf.DUMMYFUNCTION("""COMPUTED_VALUE"""),2001.25)</f>
        <v>2001.25</v>
      </c>
      <c r="J310" s="2">
        <f>IFERROR(__xludf.DUMMYFUNCTION("""COMPUTED_VALUE"""),45742.66666666667)</f>
        <v>45742.66667</v>
      </c>
      <c r="K310" s="1">
        <f>IFERROR(__xludf.DUMMYFUNCTION("""COMPUTED_VALUE"""),2008.76)</f>
        <v>2008.76</v>
      </c>
      <c r="M310" s="2">
        <f>IFERROR(__xludf.DUMMYFUNCTION("""COMPUTED_VALUE"""),45742.66666666667)</f>
        <v>45742.66667</v>
      </c>
      <c r="N310" s="1">
        <f>IFERROR(__xludf.DUMMYFUNCTION("""COMPUTED_VALUE"""),2.434764E7)</f>
        <v>24347640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IFERROR(__xludf.DUMMYFUNCTION("""COMPUTED_VALUE"""),2015.95)</f>
        <v>2015.95</v>
      </c>
      <c r="D311" s="2">
        <f>IFERROR(__xludf.DUMMYFUNCTION("""COMPUTED_VALUE"""),45743.66666666667)</f>
        <v>45743.66667</v>
      </c>
      <c r="E311" s="1">
        <f>IFERROR(__xludf.DUMMYFUNCTION("""COMPUTED_VALUE"""),2025.98)</f>
        <v>2025.98</v>
      </c>
      <c r="G311" s="2">
        <f>IFERROR(__xludf.DUMMYFUNCTION("""COMPUTED_VALUE"""),45743.66666666667)</f>
        <v>45743.66667</v>
      </c>
      <c r="H311" s="1">
        <f>IFERROR(__xludf.DUMMYFUNCTION("""COMPUTED_VALUE"""),2000.21)</f>
        <v>2000.21</v>
      </c>
      <c r="J311" s="2">
        <f>IFERROR(__xludf.DUMMYFUNCTION("""COMPUTED_VALUE"""),45743.66666666667)</f>
        <v>45743.66667</v>
      </c>
      <c r="K311" s="1">
        <f>IFERROR(__xludf.DUMMYFUNCTION("""COMPUTED_VALUE"""),2021.66)</f>
        <v>2021.66</v>
      </c>
      <c r="M311" s="2">
        <f>IFERROR(__xludf.DUMMYFUNCTION("""COMPUTED_VALUE"""),45743.66666666667)</f>
        <v>45743.66667</v>
      </c>
      <c r="N311" s="1">
        <f>IFERROR(__xludf.DUMMYFUNCTION("""COMPUTED_VALUE"""),2.4005901E7)</f>
        <v>24005901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IFERROR(__xludf.DUMMYFUNCTION("""COMPUTED_VALUE"""),2027.47)</f>
        <v>2027.47</v>
      </c>
      <c r="D312" s="2">
        <f>IFERROR(__xludf.DUMMYFUNCTION("""COMPUTED_VALUE"""),45744.66666666667)</f>
        <v>45744.66667</v>
      </c>
      <c r="E312" s="1">
        <f>IFERROR(__xludf.DUMMYFUNCTION("""COMPUTED_VALUE"""),2042.89)</f>
        <v>2042.89</v>
      </c>
      <c r="G312" s="2">
        <f>IFERROR(__xludf.DUMMYFUNCTION("""COMPUTED_VALUE"""),45744.66666666667)</f>
        <v>45744.66667</v>
      </c>
      <c r="H312" s="1">
        <f>IFERROR(__xludf.DUMMYFUNCTION("""COMPUTED_VALUE"""),2014.0)</f>
        <v>2014</v>
      </c>
      <c r="J312" s="2">
        <f>IFERROR(__xludf.DUMMYFUNCTION("""COMPUTED_VALUE"""),45744.66666666667)</f>
        <v>45744.66667</v>
      </c>
      <c r="K312" s="1">
        <f>IFERROR(__xludf.DUMMYFUNCTION("""COMPUTED_VALUE"""),2019.83)</f>
        <v>2019.83</v>
      </c>
      <c r="M312" s="2">
        <f>IFERROR(__xludf.DUMMYFUNCTION("""COMPUTED_VALUE"""),45744.66666666667)</f>
        <v>45744.66667</v>
      </c>
      <c r="N312" s="1">
        <f>IFERROR(__xludf.DUMMYFUNCTION("""COMPUTED_VALUE"""),3.4366076E7)</f>
        <v>34366076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IFERROR(__xludf.DUMMYFUNCTION("""COMPUTED_VALUE"""),2021.61)</f>
        <v>2021.61</v>
      </c>
      <c r="D313" s="2">
        <f>IFERROR(__xludf.DUMMYFUNCTION("""COMPUTED_VALUE"""),45747.66666666667)</f>
        <v>45747.66667</v>
      </c>
      <c r="E313" s="1">
        <f>IFERROR(__xludf.DUMMYFUNCTION("""COMPUTED_VALUE"""),2059.11)</f>
        <v>2059.11</v>
      </c>
      <c r="G313" s="2">
        <f>IFERROR(__xludf.DUMMYFUNCTION("""COMPUTED_VALUE"""),45747.66666666667)</f>
        <v>45747.66667</v>
      </c>
      <c r="H313" s="1">
        <f>IFERROR(__xludf.DUMMYFUNCTION("""COMPUTED_VALUE"""),2021.35)</f>
        <v>2021.35</v>
      </c>
      <c r="J313" s="2">
        <f>IFERROR(__xludf.DUMMYFUNCTION("""COMPUTED_VALUE"""),45747.66666666667)</f>
        <v>45747.66667</v>
      </c>
      <c r="K313" s="1">
        <f>IFERROR(__xludf.DUMMYFUNCTION("""COMPUTED_VALUE"""),2047.79)</f>
        <v>2047.79</v>
      </c>
      <c r="M313" s="2">
        <f>IFERROR(__xludf.DUMMYFUNCTION("""COMPUTED_VALUE"""),45747.66666666667)</f>
        <v>45747.66667</v>
      </c>
      <c r="N313" s="1">
        <f>IFERROR(__xludf.DUMMYFUNCTION("""COMPUTED_VALUE"""),3.8338976E7)</f>
        <v>38338976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IFERROR(__xludf.DUMMYFUNCTION("""COMPUTED_VALUE"""),2051.73)</f>
        <v>2051.73</v>
      </c>
      <c r="D314" s="2">
        <f>IFERROR(__xludf.DUMMYFUNCTION("""COMPUTED_VALUE"""),45748.66666666667)</f>
        <v>45748.66667</v>
      </c>
      <c r="E314" s="1">
        <f>IFERROR(__xludf.DUMMYFUNCTION("""COMPUTED_VALUE"""),2062.51)</f>
        <v>2062.51</v>
      </c>
      <c r="G314" s="2">
        <f>IFERROR(__xludf.DUMMYFUNCTION("""COMPUTED_VALUE"""),45748.66666666667)</f>
        <v>45748.66667</v>
      </c>
      <c r="H314" s="1">
        <f>IFERROR(__xludf.DUMMYFUNCTION("""COMPUTED_VALUE"""),2031.7)</f>
        <v>2031.7</v>
      </c>
      <c r="J314" s="2">
        <f>IFERROR(__xludf.DUMMYFUNCTION("""COMPUTED_VALUE"""),45748.66666666667)</f>
        <v>45748.66667</v>
      </c>
      <c r="K314" s="1">
        <f>IFERROR(__xludf.DUMMYFUNCTION("""COMPUTED_VALUE"""),2050.12)</f>
        <v>2050.12</v>
      </c>
      <c r="M314" s="2">
        <f>IFERROR(__xludf.DUMMYFUNCTION("""COMPUTED_VALUE"""),45748.66666666667)</f>
        <v>45748.66667</v>
      </c>
      <c r="N314" s="1">
        <f>IFERROR(__xludf.DUMMYFUNCTION("""COMPUTED_VALUE"""),2.9214044E7)</f>
        <v>29214044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IFERROR(__xludf.DUMMYFUNCTION("""COMPUTED_VALUE"""),2040.43)</f>
        <v>2040.43</v>
      </c>
      <c r="D315" s="2">
        <f>IFERROR(__xludf.DUMMYFUNCTION("""COMPUTED_VALUE"""),45749.66666666667)</f>
        <v>45749.66667</v>
      </c>
      <c r="E315" s="1">
        <f>IFERROR(__xludf.DUMMYFUNCTION("""COMPUTED_VALUE"""),2049.09)</f>
        <v>2049.09</v>
      </c>
      <c r="G315" s="2">
        <f>IFERROR(__xludf.DUMMYFUNCTION("""COMPUTED_VALUE"""),45749.66666666667)</f>
        <v>45749.66667</v>
      </c>
      <c r="H315" s="1">
        <f>IFERROR(__xludf.DUMMYFUNCTION("""COMPUTED_VALUE"""),2020.82)</f>
        <v>2020.82</v>
      </c>
      <c r="J315" s="2">
        <f>IFERROR(__xludf.DUMMYFUNCTION("""COMPUTED_VALUE"""),45749.66666666667)</f>
        <v>45749.66667</v>
      </c>
      <c r="K315" s="1">
        <f>IFERROR(__xludf.DUMMYFUNCTION("""COMPUTED_VALUE"""),2047.43)</f>
        <v>2047.43</v>
      </c>
      <c r="M315" s="2">
        <f>IFERROR(__xludf.DUMMYFUNCTION("""COMPUTED_VALUE"""),45749.66666666667)</f>
        <v>45749.66667</v>
      </c>
      <c r="N315" s="1">
        <f>IFERROR(__xludf.DUMMYFUNCTION("""COMPUTED_VALUE"""),2.4637566E7)</f>
        <v>24637566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IFERROR(__xludf.DUMMYFUNCTION("""COMPUTED_VALUE"""),2020.79)</f>
        <v>2020.79</v>
      </c>
      <c r="D316" s="2">
        <f>IFERROR(__xludf.DUMMYFUNCTION("""COMPUTED_VALUE"""),45750.66666666667)</f>
        <v>45750.66667</v>
      </c>
      <c r="E316" s="1">
        <f>IFERROR(__xludf.DUMMYFUNCTION("""COMPUTED_VALUE"""),2065.57)</f>
        <v>2065.57</v>
      </c>
      <c r="G316" s="2">
        <f>IFERROR(__xludf.DUMMYFUNCTION("""COMPUTED_VALUE"""),45750.66666666667)</f>
        <v>45750.66667</v>
      </c>
      <c r="H316" s="1">
        <f>IFERROR(__xludf.DUMMYFUNCTION("""COMPUTED_VALUE"""),2019.32)</f>
        <v>2019.32</v>
      </c>
      <c r="J316" s="2">
        <f>IFERROR(__xludf.DUMMYFUNCTION("""COMPUTED_VALUE"""),45750.66666666667)</f>
        <v>45750.66667</v>
      </c>
      <c r="K316" s="1">
        <f>IFERROR(__xludf.DUMMYFUNCTION("""COMPUTED_VALUE"""),2045.43)</f>
        <v>2045.43</v>
      </c>
      <c r="M316" s="2">
        <f>IFERROR(__xludf.DUMMYFUNCTION("""COMPUTED_VALUE"""),45750.66666666667)</f>
        <v>45750.66667</v>
      </c>
      <c r="N316" s="1">
        <f>IFERROR(__xludf.DUMMYFUNCTION("""COMPUTED_VALUE"""),3.45335E7)</f>
        <v>34533500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IFERROR(__xludf.DUMMYFUNCTION("""COMPUTED_VALUE"""),1992.07)</f>
        <v>1992.07</v>
      </c>
      <c r="D317" s="2">
        <f>IFERROR(__xludf.DUMMYFUNCTION("""COMPUTED_VALUE"""),45751.66666666667)</f>
        <v>45751.66667</v>
      </c>
      <c r="E317" s="1">
        <f>IFERROR(__xludf.DUMMYFUNCTION("""COMPUTED_VALUE"""),1999.15)</f>
        <v>1999.15</v>
      </c>
      <c r="G317" s="2">
        <f>IFERROR(__xludf.DUMMYFUNCTION("""COMPUTED_VALUE"""),45751.66666666667)</f>
        <v>45751.66667</v>
      </c>
      <c r="H317" s="1">
        <f>IFERROR(__xludf.DUMMYFUNCTION("""COMPUTED_VALUE"""),1866.27)</f>
        <v>1866.27</v>
      </c>
      <c r="J317" s="2">
        <f>IFERROR(__xludf.DUMMYFUNCTION("""COMPUTED_VALUE"""),45751.66666666667)</f>
        <v>45751.66667</v>
      </c>
      <c r="K317" s="1">
        <f>IFERROR(__xludf.DUMMYFUNCTION("""COMPUTED_VALUE"""),1874.82)</f>
        <v>1874.82</v>
      </c>
      <c r="M317" s="2">
        <f>IFERROR(__xludf.DUMMYFUNCTION("""COMPUTED_VALUE"""),45751.66666666667)</f>
        <v>45751.66667</v>
      </c>
      <c r="N317" s="1">
        <f>IFERROR(__xludf.DUMMYFUNCTION("""COMPUTED_VALUE"""),4.5042146E7)</f>
        <v>45042146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IFERROR(__xludf.DUMMYFUNCTION("""COMPUTED_VALUE"""),1835.21)</f>
        <v>1835.21</v>
      </c>
      <c r="D318" s="2">
        <f>IFERROR(__xludf.DUMMYFUNCTION("""COMPUTED_VALUE"""),45754.66666666667)</f>
        <v>45754.66667</v>
      </c>
      <c r="E318" s="1">
        <f>IFERROR(__xludf.DUMMYFUNCTION("""COMPUTED_VALUE"""),1885.13)</f>
        <v>1885.13</v>
      </c>
      <c r="G318" s="2">
        <f>IFERROR(__xludf.DUMMYFUNCTION("""COMPUTED_VALUE"""),45754.66666666667)</f>
        <v>45754.66667</v>
      </c>
      <c r="H318" s="1">
        <f>IFERROR(__xludf.DUMMYFUNCTION("""COMPUTED_VALUE"""),1792.93)</f>
        <v>1792.93</v>
      </c>
      <c r="J318" s="2">
        <f>IFERROR(__xludf.DUMMYFUNCTION("""COMPUTED_VALUE"""),45754.66666666667)</f>
        <v>45754.66667</v>
      </c>
      <c r="K318" s="1">
        <f>IFERROR(__xludf.DUMMYFUNCTION("""COMPUTED_VALUE"""),1827.73)</f>
        <v>1827.73</v>
      </c>
      <c r="M318" s="2">
        <f>IFERROR(__xludf.DUMMYFUNCTION("""COMPUTED_VALUE"""),45754.66666666667)</f>
        <v>45754.66667</v>
      </c>
      <c r="N318" s="1">
        <f>IFERROR(__xludf.DUMMYFUNCTION("""COMPUTED_VALUE"""),4.9897654E7)</f>
        <v>49897654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IFERROR(__xludf.DUMMYFUNCTION("""COMPUTED_VALUE"""),1877.83)</f>
        <v>1877.83</v>
      </c>
      <c r="D319" s="2">
        <f>IFERROR(__xludf.DUMMYFUNCTION("""COMPUTED_VALUE"""),45755.66666666667)</f>
        <v>45755.66667</v>
      </c>
      <c r="E319" s="1">
        <f>IFERROR(__xludf.DUMMYFUNCTION("""COMPUTED_VALUE"""),1915.02)</f>
        <v>1915.02</v>
      </c>
      <c r="G319" s="2">
        <f>IFERROR(__xludf.DUMMYFUNCTION("""COMPUTED_VALUE"""),45755.66666666667)</f>
        <v>45755.66667</v>
      </c>
      <c r="H319" s="1">
        <f>IFERROR(__xludf.DUMMYFUNCTION("""COMPUTED_VALUE"""),1821.95)</f>
        <v>1821.95</v>
      </c>
      <c r="J319" s="2">
        <f>IFERROR(__xludf.DUMMYFUNCTION("""COMPUTED_VALUE"""),45755.66666666667)</f>
        <v>45755.66667</v>
      </c>
      <c r="K319" s="1">
        <f>IFERROR(__xludf.DUMMYFUNCTION("""COMPUTED_VALUE"""),1845.18)</f>
        <v>1845.18</v>
      </c>
      <c r="M319" s="2">
        <f>IFERROR(__xludf.DUMMYFUNCTION("""COMPUTED_VALUE"""),45755.66666666667)</f>
        <v>45755.66667</v>
      </c>
      <c r="N319" s="1">
        <f>IFERROR(__xludf.DUMMYFUNCTION("""COMPUTED_VALUE"""),4.1311923E7)</f>
        <v>41311923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IFERROR(__xludf.DUMMYFUNCTION("""COMPUTED_VALUE"""),1814.48)</f>
        <v>1814.48</v>
      </c>
      <c r="D320" s="2">
        <f>IFERROR(__xludf.DUMMYFUNCTION("""COMPUTED_VALUE"""),45756.66666666667)</f>
        <v>45756.66667</v>
      </c>
      <c r="E320" s="1">
        <f>IFERROR(__xludf.DUMMYFUNCTION("""COMPUTED_VALUE"""),1941.96)</f>
        <v>1941.96</v>
      </c>
      <c r="G320" s="2">
        <f>IFERROR(__xludf.DUMMYFUNCTION("""COMPUTED_VALUE"""),45756.66666666667)</f>
        <v>45756.66667</v>
      </c>
      <c r="H320" s="1">
        <f>IFERROR(__xludf.DUMMYFUNCTION("""COMPUTED_VALUE"""),1813.38)</f>
        <v>1813.38</v>
      </c>
      <c r="J320" s="2">
        <f>IFERROR(__xludf.DUMMYFUNCTION("""COMPUTED_VALUE"""),45756.66666666667)</f>
        <v>45756.66667</v>
      </c>
      <c r="K320" s="1">
        <f>IFERROR(__xludf.DUMMYFUNCTION("""COMPUTED_VALUE"""),1933.1)</f>
        <v>1933.1</v>
      </c>
      <c r="M320" s="2">
        <f>IFERROR(__xludf.DUMMYFUNCTION("""COMPUTED_VALUE"""),45756.66666666667)</f>
        <v>45756.66667</v>
      </c>
      <c r="N320" s="1">
        <f>IFERROR(__xludf.DUMMYFUNCTION("""COMPUTED_VALUE"""),4.3759027E7)</f>
        <v>43759027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IFERROR(__xludf.DUMMYFUNCTION("""COMPUTED_VALUE"""),1923.04)</f>
        <v>1923.04</v>
      </c>
      <c r="D321" s="2">
        <f>IFERROR(__xludf.DUMMYFUNCTION("""COMPUTED_VALUE"""),45757.66666666667)</f>
        <v>45757.66667</v>
      </c>
      <c r="E321" s="1">
        <f>IFERROR(__xludf.DUMMYFUNCTION("""COMPUTED_VALUE"""),1947.6)</f>
        <v>1947.6</v>
      </c>
      <c r="G321" s="2">
        <f>IFERROR(__xludf.DUMMYFUNCTION("""COMPUTED_VALUE"""),45757.66666666667)</f>
        <v>45757.66667</v>
      </c>
      <c r="H321" s="1">
        <f>IFERROR(__xludf.DUMMYFUNCTION("""COMPUTED_VALUE"""),1882.99)</f>
        <v>1882.99</v>
      </c>
      <c r="J321" s="2">
        <f>IFERROR(__xludf.DUMMYFUNCTION("""COMPUTED_VALUE"""),45757.66666666667)</f>
        <v>45757.66667</v>
      </c>
      <c r="K321" s="1">
        <f>IFERROR(__xludf.DUMMYFUNCTION("""COMPUTED_VALUE"""),1922.47)</f>
        <v>1922.47</v>
      </c>
      <c r="M321" s="2">
        <f>IFERROR(__xludf.DUMMYFUNCTION("""COMPUTED_VALUE"""),45757.66666666667)</f>
        <v>45757.66667</v>
      </c>
      <c r="N321" s="1">
        <f>IFERROR(__xludf.DUMMYFUNCTION("""COMPUTED_VALUE"""),3.1613784E7)</f>
        <v>31613784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IFERROR(__xludf.DUMMYFUNCTION("""COMPUTED_VALUE"""),1918.1)</f>
        <v>1918.1</v>
      </c>
      <c r="D322" s="2">
        <f>IFERROR(__xludf.DUMMYFUNCTION("""COMPUTED_VALUE"""),45758.66666666667)</f>
        <v>45758.66667</v>
      </c>
      <c r="E322" s="1">
        <f>IFERROR(__xludf.DUMMYFUNCTION("""COMPUTED_VALUE"""),1942.6)</f>
        <v>1942.6</v>
      </c>
      <c r="G322" s="2">
        <f>IFERROR(__xludf.DUMMYFUNCTION("""COMPUTED_VALUE"""),45758.66666666667)</f>
        <v>45758.66667</v>
      </c>
      <c r="H322" s="1">
        <f>IFERROR(__xludf.DUMMYFUNCTION("""COMPUTED_VALUE"""),1894.95)</f>
        <v>1894.95</v>
      </c>
      <c r="J322" s="2">
        <f>IFERROR(__xludf.DUMMYFUNCTION("""COMPUTED_VALUE"""),45758.66666666667)</f>
        <v>45758.66667</v>
      </c>
      <c r="K322" s="1">
        <f>IFERROR(__xludf.DUMMYFUNCTION("""COMPUTED_VALUE"""),1935.32)</f>
        <v>1935.32</v>
      </c>
      <c r="M322" s="2">
        <f>IFERROR(__xludf.DUMMYFUNCTION("""COMPUTED_VALUE"""),45758.66666666667)</f>
        <v>45758.66667</v>
      </c>
      <c r="N322" s="1">
        <f>IFERROR(__xludf.DUMMYFUNCTION("""COMPUTED_VALUE"""),2.9069446E7)</f>
        <v>29069446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IFERROR(__xludf.DUMMYFUNCTION("""COMPUTED_VALUE"""),1953.1)</f>
        <v>1953.1</v>
      </c>
      <c r="D323" s="2">
        <f>IFERROR(__xludf.DUMMYFUNCTION("""COMPUTED_VALUE"""),45761.66666666667)</f>
        <v>45761.66667</v>
      </c>
      <c r="E323" s="1">
        <f>IFERROR(__xludf.DUMMYFUNCTION("""COMPUTED_VALUE"""),1977.51)</f>
        <v>1977.51</v>
      </c>
      <c r="G323" s="2">
        <f>IFERROR(__xludf.DUMMYFUNCTION("""COMPUTED_VALUE"""),45761.66666666667)</f>
        <v>45761.66667</v>
      </c>
      <c r="H323" s="1">
        <f>IFERROR(__xludf.DUMMYFUNCTION("""COMPUTED_VALUE"""),1944.65)</f>
        <v>1944.65</v>
      </c>
      <c r="J323" s="2">
        <f>IFERROR(__xludf.DUMMYFUNCTION("""COMPUTED_VALUE"""),45761.66666666667)</f>
        <v>45761.66667</v>
      </c>
      <c r="K323" s="1">
        <f>IFERROR(__xludf.DUMMYFUNCTION("""COMPUTED_VALUE"""),1962.11)</f>
        <v>1962.11</v>
      </c>
      <c r="M323" s="2">
        <f>IFERROR(__xludf.DUMMYFUNCTION("""COMPUTED_VALUE"""),45761.66666666667)</f>
        <v>45761.66667</v>
      </c>
      <c r="N323" s="1">
        <f>IFERROR(__xludf.DUMMYFUNCTION("""COMPUTED_VALUE"""),2.462178E7)</f>
        <v>24621780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IFERROR(__xludf.DUMMYFUNCTION("""COMPUTED_VALUE"""),1966.94)</f>
        <v>1966.94</v>
      </c>
      <c r="D324" s="2">
        <f>IFERROR(__xludf.DUMMYFUNCTION("""COMPUTED_VALUE"""),45762.66666666667)</f>
        <v>45762.66667</v>
      </c>
      <c r="E324" s="1">
        <f>IFERROR(__xludf.DUMMYFUNCTION("""COMPUTED_VALUE"""),1976.67)</f>
        <v>1976.67</v>
      </c>
      <c r="G324" s="2">
        <f>IFERROR(__xludf.DUMMYFUNCTION("""COMPUTED_VALUE"""),45762.66666666667)</f>
        <v>45762.66667</v>
      </c>
      <c r="H324" s="1">
        <f>IFERROR(__xludf.DUMMYFUNCTION("""COMPUTED_VALUE"""),1949.84)</f>
        <v>1949.84</v>
      </c>
      <c r="J324" s="2">
        <f>IFERROR(__xludf.DUMMYFUNCTION("""COMPUTED_VALUE"""),45762.66666666667)</f>
        <v>45762.66667</v>
      </c>
      <c r="K324" s="1">
        <f>IFERROR(__xludf.DUMMYFUNCTION("""COMPUTED_VALUE"""),1950.92)</f>
        <v>1950.92</v>
      </c>
      <c r="M324" s="2">
        <f>IFERROR(__xludf.DUMMYFUNCTION("""COMPUTED_VALUE"""),45762.66666666667)</f>
        <v>45762.66667</v>
      </c>
      <c r="N324" s="1">
        <f>IFERROR(__xludf.DUMMYFUNCTION("""COMPUTED_VALUE"""),2.2440507E7)</f>
        <v>22440507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IFERROR(__xludf.DUMMYFUNCTION("""COMPUTED_VALUE"""),1969.77)</f>
        <v>1969.77</v>
      </c>
      <c r="D325" s="2">
        <f>IFERROR(__xludf.DUMMYFUNCTION("""COMPUTED_VALUE"""),45763.66666666667)</f>
        <v>45763.66667</v>
      </c>
      <c r="E325" s="1">
        <f>IFERROR(__xludf.DUMMYFUNCTION("""COMPUTED_VALUE"""),1986.26)</f>
        <v>1986.26</v>
      </c>
      <c r="G325" s="2">
        <f>IFERROR(__xludf.DUMMYFUNCTION("""COMPUTED_VALUE"""),45763.66666666667)</f>
        <v>45763.66667</v>
      </c>
      <c r="H325" s="1">
        <f>IFERROR(__xludf.DUMMYFUNCTION("""COMPUTED_VALUE"""),1937.31)</f>
        <v>1937.31</v>
      </c>
      <c r="J325" s="2">
        <f>IFERROR(__xludf.DUMMYFUNCTION("""COMPUTED_VALUE"""),45763.66666666667)</f>
        <v>45763.66667</v>
      </c>
      <c r="K325" s="1">
        <f>IFERROR(__xludf.DUMMYFUNCTION("""COMPUTED_VALUE"""),1945.44)</f>
        <v>1945.44</v>
      </c>
      <c r="M325" s="2">
        <f>IFERROR(__xludf.DUMMYFUNCTION("""COMPUTED_VALUE"""),45763.66666666667)</f>
        <v>45763.66667</v>
      </c>
      <c r="N325" s="1">
        <f>IFERROR(__xludf.DUMMYFUNCTION("""COMPUTED_VALUE"""),2.4595356E7)</f>
        <v>24595356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IFERROR(__xludf.DUMMYFUNCTION("""COMPUTED_VALUE"""),1942.32)</f>
        <v>1942.32</v>
      </c>
      <c r="D326" s="2">
        <f>IFERROR(__xludf.DUMMYFUNCTION("""COMPUTED_VALUE"""),45764.66666666667)</f>
        <v>45764.66667</v>
      </c>
      <c r="E326" s="1">
        <f>IFERROR(__xludf.DUMMYFUNCTION("""COMPUTED_VALUE"""),1952.12)</f>
        <v>1952.12</v>
      </c>
      <c r="G326" s="2">
        <f>IFERROR(__xludf.DUMMYFUNCTION("""COMPUTED_VALUE"""),45764.66666666667)</f>
        <v>45764.66667</v>
      </c>
      <c r="H326" s="1">
        <f>IFERROR(__xludf.DUMMYFUNCTION("""COMPUTED_VALUE"""),1925.31)</f>
        <v>1925.31</v>
      </c>
      <c r="J326" s="2">
        <f>IFERROR(__xludf.DUMMYFUNCTION("""COMPUTED_VALUE"""),45764.66666666667)</f>
        <v>45764.66667</v>
      </c>
      <c r="K326" s="1">
        <f>IFERROR(__xludf.DUMMYFUNCTION("""COMPUTED_VALUE"""),1934.3)</f>
        <v>1934.3</v>
      </c>
      <c r="M326" s="2">
        <f>IFERROR(__xludf.DUMMYFUNCTION("""COMPUTED_VALUE"""),45764.66666666667)</f>
        <v>45764.66667</v>
      </c>
      <c r="N326" s="1">
        <f>IFERROR(__xludf.DUMMYFUNCTION("""COMPUTED_VALUE"""),2.9326838E7)</f>
        <v>29326838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IFERROR(__xludf.DUMMYFUNCTION("""COMPUTED_VALUE"""),1928.22)</f>
        <v>1928.22</v>
      </c>
      <c r="D327" s="2">
        <f>IFERROR(__xludf.DUMMYFUNCTION("""COMPUTED_VALUE"""),45768.66666666667)</f>
        <v>45768.66667</v>
      </c>
      <c r="E327" s="1">
        <f>IFERROR(__xludf.DUMMYFUNCTION("""COMPUTED_VALUE"""),1930.61)</f>
        <v>1930.61</v>
      </c>
      <c r="G327" s="2">
        <f>IFERROR(__xludf.DUMMYFUNCTION("""COMPUTED_VALUE"""),45768.66666666667)</f>
        <v>45768.66667</v>
      </c>
      <c r="H327" s="1">
        <f>IFERROR(__xludf.DUMMYFUNCTION("""COMPUTED_VALUE"""),1862.89)</f>
        <v>1862.89</v>
      </c>
      <c r="J327" s="2">
        <f>IFERROR(__xludf.DUMMYFUNCTION("""COMPUTED_VALUE"""),45768.66666666667)</f>
        <v>45768.66667</v>
      </c>
      <c r="K327" s="1">
        <f>IFERROR(__xludf.DUMMYFUNCTION("""COMPUTED_VALUE"""),1880.51)</f>
        <v>1880.51</v>
      </c>
      <c r="M327" s="2">
        <f>IFERROR(__xludf.DUMMYFUNCTION("""COMPUTED_VALUE"""),45768.66666666667)</f>
        <v>45768.66667</v>
      </c>
      <c r="N327" s="1">
        <f>IFERROR(__xludf.DUMMYFUNCTION("""COMPUTED_VALUE"""),2.3490371E7)</f>
        <v>23490371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IFERROR(__xludf.DUMMYFUNCTION("""COMPUTED_VALUE"""),1907.09)</f>
        <v>1907.09</v>
      </c>
      <c r="D328" s="2">
        <f>IFERROR(__xludf.DUMMYFUNCTION("""COMPUTED_VALUE"""),45769.66666666667)</f>
        <v>45769.66667</v>
      </c>
      <c r="E328" s="1">
        <f>IFERROR(__xludf.DUMMYFUNCTION("""COMPUTED_VALUE"""),1953.97)</f>
        <v>1953.97</v>
      </c>
      <c r="G328" s="2">
        <f>IFERROR(__xludf.DUMMYFUNCTION("""COMPUTED_VALUE"""),45769.66666666667)</f>
        <v>45769.66667</v>
      </c>
      <c r="H328" s="1">
        <f>IFERROR(__xludf.DUMMYFUNCTION("""COMPUTED_VALUE"""),1900.26)</f>
        <v>1900.26</v>
      </c>
      <c r="J328" s="2">
        <f>IFERROR(__xludf.DUMMYFUNCTION("""COMPUTED_VALUE"""),45769.66666666667)</f>
        <v>45769.66667</v>
      </c>
      <c r="K328" s="1">
        <f>IFERROR(__xludf.DUMMYFUNCTION("""COMPUTED_VALUE"""),1947.23)</f>
        <v>1947.23</v>
      </c>
      <c r="M328" s="2">
        <f>IFERROR(__xludf.DUMMYFUNCTION("""COMPUTED_VALUE"""),45769.66666666667)</f>
        <v>45769.66667</v>
      </c>
      <c r="N328" s="1">
        <f>IFERROR(__xludf.DUMMYFUNCTION("""COMPUTED_VALUE"""),2.3847084E7)</f>
        <v>23847084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IFERROR(__xludf.DUMMYFUNCTION("""COMPUTED_VALUE"""),1951.13)</f>
        <v>1951.13</v>
      </c>
      <c r="D329" s="2">
        <f>IFERROR(__xludf.DUMMYFUNCTION("""COMPUTED_VALUE"""),45770.66666666667)</f>
        <v>45770.66667</v>
      </c>
      <c r="E329" s="1">
        <f>IFERROR(__xludf.DUMMYFUNCTION("""COMPUTED_VALUE"""),1959.4)</f>
        <v>1959.4</v>
      </c>
      <c r="G329" s="2">
        <f>IFERROR(__xludf.DUMMYFUNCTION("""COMPUTED_VALUE"""),45770.66666666667)</f>
        <v>45770.66667</v>
      </c>
      <c r="H329" s="1">
        <f>IFERROR(__xludf.DUMMYFUNCTION("""COMPUTED_VALUE"""),1932.68)</f>
        <v>1932.68</v>
      </c>
      <c r="J329" s="2">
        <f>IFERROR(__xludf.DUMMYFUNCTION("""COMPUTED_VALUE"""),45770.66666666667)</f>
        <v>45770.66667</v>
      </c>
      <c r="K329" s="1">
        <f>IFERROR(__xludf.DUMMYFUNCTION("""COMPUTED_VALUE"""),1942.95)</f>
        <v>1942.95</v>
      </c>
      <c r="M329" s="2">
        <f>IFERROR(__xludf.DUMMYFUNCTION("""COMPUTED_VALUE"""),45770.66666666667)</f>
        <v>45770.66667</v>
      </c>
      <c r="N329" s="1">
        <f>IFERROR(__xludf.DUMMYFUNCTION("""COMPUTED_VALUE"""),2.433833E7)</f>
        <v>24338330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IFERROR(__xludf.DUMMYFUNCTION("""COMPUTED_VALUE"""),1935.73)</f>
        <v>1935.73</v>
      </c>
      <c r="D330" s="2">
        <f>IFERROR(__xludf.DUMMYFUNCTION("""COMPUTED_VALUE"""),45771.66666666667)</f>
        <v>45771.66667</v>
      </c>
      <c r="E330" s="1">
        <f>IFERROR(__xludf.DUMMYFUNCTION("""COMPUTED_VALUE"""),1951.77)</f>
        <v>1951.77</v>
      </c>
      <c r="G330" s="2">
        <f>IFERROR(__xludf.DUMMYFUNCTION("""COMPUTED_VALUE"""),45771.66666666667)</f>
        <v>45771.66667</v>
      </c>
      <c r="H330" s="1">
        <f>IFERROR(__xludf.DUMMYFUNCTION("""COMPUTED_VALUE"""),1925.63)</f>
        <v>1925.63</v>
      </c>
      <c r="J330" s="2">
        <f>IFERROR(__xludf.DUMMYFUNCTION("""COMPUTED_VALUE"""),45771.66666666667)</f>
        <v>45771.66667</v>
      </c>
      <c r="K330" s="1">
        <f>IFERROR(__xludf.DUMMYFUNCTION("""COMPUTED_VALUE"""),1946.49)</f>
        <v>1946.49</v>
      </c>
      <c r="M330" s="2">
        <f>IFERROR(__xludf.DUMMYFUNCTION("""COMPUTED_VALUE"""),45771.66666666667)</f>
        <v>45771.66667</v>
      </c>
      <c r="N330" s="1">
        <f>IFERROR(__xludf.DUMMYFUNCTION("""COMPUTED_VALUE"""),2.2624183E7)</f>
        <v>22624183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IFERROR(__xludf.DUMMYFUNCTION("""COMPUTED_VALUE"""),1933.62)</f>
        <v>1933.62</v>
      </c>
      <c r="D331" s="2">
        <f>IFERROR(__xludf.DUMMYFUNCTION("""COMPUTED_VALUE"""),45772.66666666667)</f>
        <v>45772.66667</v>
      </c>
      <c r="E331" s="1">
        <f>IFERROR(__xludf.DUMMYFUNCTION("""COMPUTED_VALUE"""),1935.62)</f>
        <v>1935.62</v>
      </c>
      <c r="G331" s="2">
        <f>IFERROR(__xludf.DUMMYFUNCTION("""COMPUTED_VALUE"""),45772.66666666667)</f>
        <v>45772.66667</v>
      </c>
      <c r="H331" s="1">
        <f>IFERROR(__xludf.DUMMYFUNCTION("""COMPUTED_VALUE"""),1901.96)</f>
        <v>1901.96</v>
      </c>
      <c r="J331" s="2">
        <f>IFERROR(__xludf.DUMMYFUNCTION("""COMPUTED_VALUE"""),45772.66666666667)</f>
        <v>45772.66667</v>
      </c>
      <c r="K331" s="1">
        <f>IFERROR(__xludf.DUMMYFUNCTION("""COMPUTED_VALUE"""),1921.47)</f>
        <v>1921.47</v>
      </c>
      <c r="M331" s="2">
        <f>IFERROR(__xludf.DUMMYFUNCTION("""COMPUTED_VALUE"""),45772.66666666667)</f>
        <v>45772.66667</v>
      </c>
      <c r="N331" s="1">
        <f>IFERROR(__xludf.DUMMYFUNCTION("""COMPUTED_VALUE"""),2.257982E7)</f>
        <v>22579820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IFERROR(__xludf.DUMMYFUNCTION("""COMPUTED_VALUE"""),1930.02)</f>
        <v>1930.02</v>
      </c>
      <c r="D332" s="2">
        <f>IFERROR(__xludf.DUMMYFUNCTION("""COMPUTED_VALUE"""),45775.66666666667)</f>
        <v>45775.66667</v>
      </c>
      <c r="E332" s="1">
        <f>IFERROR(__xludf.DUMMYFUNCTION("""COMPUTED_VALUE"""),1945.33)</f>
        <v>1945.33</v>
      </c>
      <c r="G332" s="2">
        <f>IFERROR(__xludf.DUMMYFUNCTION("""COMPUTED_VALUE"""),45775.66666666667)</f>
        <v>45775.66667</v>
      </c>
      <c r="H332" s="1">
        <f>IFERROR(__xludf.DUMMYFUNCTION("""COMPUTED_VALUE"""),1926.82)</f>
        <v>1926.82</v>
      </c>
      <c r="J332" s="2">
        <f>IFERROR(__xludf.DUMMYFUNCTION("""COMPUTED_VALUE"""),45775.66666666667)</f>
        <v>45775.66667</v>
      </c>
      <c r="K332" s="1">
        <f>IFERROR(__xludf.DUMMYFUNCTION("""COMPUTED_VALUE"""),1942.07)</f>
        <v>1942.07</v>
      </c>
      <c r="M332" s="2">
        <f>IFERROR(__xludf.DUMMYFUNCTION("""COMPUTED_VALUE"""),45775.66666666667)</f>
        <v>45775.66667</v>
      </c>
      <c r="N332" s="1">
        <f>IFERROR(__xludf.DUMMYFUNCTION("""COMPUTED_VALUE"""),2.1494877E7)</f>
        <v>21494877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IFERROR(__xludf.DUMMYFUNCTION("""COMPUTED_VALUE"""),1942.44)</f>
        <v>1942.44</v>
      </c>
      <c r="D333" s="2">
        <f>IFERROR(__xludf.DUMMYFUNCTION("""COMPUTED_VALUE"""),45776.66666666667)</f>
        <v>45776.66667</v>
      </c>
      <c r="E333" s="1">
        <f>IFERROR(__xludf.DUMMYFUNCTION("""COMPUTED_VALUE"""),1974.16)</f>
        <v>1974.16</v>
      </c>
      <c r="G333" s="2">
        <f>IFERROR(__xludf.DUMMYFUNCTION("""COMPUTED_VALUE"""),45776.66666666667)</f>
        <v>45776.66667</v>
      </c>
      <c r="H333" s="1">
        <f>IFERROR(__xludf.DUMMYFUNCTION("""COMPUTED_VALUE"""),1941.45)</f>
        <v>1941.45</v>
      </c>
      <c r="J333" s="2">
        <f>IFERROR(__xludf.DUMMYFUNCTION("""COMPUTED_VALUE"""),45776.66666666667)</f>
        <v>45776.66667</v>
      </c>
      <c r="K333" s="1">
        <f>IFERROR(__xludf.DUMMYFUNCTION("""COMPUTED_VALUE"""),1969.82)</f>
        <v>1969.82</v>
      </c>
      <c r="M333" s="2">
        <f>IFERROR(__xludf.DUMMYFUNCTION("""COMPUTED_VALUE"""),45776.66666666667)</f>
        <v>45776.66667</v>
      </c>
      <c r="N333" s="1">
        <f>IFERROR(__xludf.DUMMYFUNCTION("""COMPUTED_VALUE"""),2.249748E7)</f>
        <v>22497480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IFERROR(__xludf.DUMMYFUNCTION("""COMPUTED_VALUE"""),1960.81)</f>
        <v>1960.81</v>
      </c>
      <c r="D334" s="2">
        <f>IFERROR(__xludf.DUMMYFUNCTION("""COMPUTED_VALUE"""),45777.66666666667)</f>
        <v>45777.66667</v>
      </c>
      <c r="E334" s="1">
        <f>IFERROR(__xludf.DUMMYFUNCTION("""COMPUTED_VALUE"""),1981.71)</f>
        <v>1981.71</v>
      </c>
      <c r="G334" s="2">
        <f>IFERROR(__xludf.DUMMYFUNCTION("""COMPUTED_VALUE"""),45777.66666666667)</f>
        <v>45777.66667</v>
      </c>
      <c r="H334" s="1">
        <f>IFERROR(__xludf.DUMMYFUNCTION("""COMPUTED_VALUE"""),1930.61)</f>
        <v>1930.61</v>
      </c>
      <c r="J334" s="2">
        <f>IFERROR(__xludf.DUMMYFUNCTION("""COMPUTED_VALUE"""),45777.66666666667)</f>
        <v>45777.66667</v>
      </c>
      <c r="K334" s="1">
        <f>IFERROR(__xludf.DUMMYFUNCTION("""COMPUTED_VALUE"""),1976.86)</f>
        <v>1976.86</v>
      </c>
      <c r="M334" s="2">
        <f>IFERROR(__xludf.DUMMYFUNCTION("""COMPUTED_VALUE"""),45777.66666666667)</f>
        <v>45777.66667</v>
      </c>
      <c r="N334" s="1">
        <f>IFERROR(__xludf.DUMMYFUNCTION("""COMPUTED_VALUE"""),3.1803285E7)</f>
        <v>31803285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IFERROR(__xludf.DUMMYFUNCTION("""COMPUTED_VALUE"""),1960.51)</f>
        <v>1960.51</v>
      </c>
      <c r="D335" s="2">
        <f>IFERROR(__xludf.DUMMYFUNCTION("""COMPUTED_VALUE"""),45778.66666666667)</f>
        <v>45778.66667</v>
      </c>
      <c r="E335" s="1">
        <f>IFERROR(__xludf.DUMMYFUNCTION("""COMPUTED_VALUE"""),1971.43)</f>
        <v>1971.43</v>
      </c>
      <c r="G335" s="2">
        <f>IFERROR(__xludf.DUMMYFUNCTION("""COMPUTED_VALUE"""),45778.66666666667)</f>
        <v>45778.66667</v>
      </c>
      <c r="H335" s="1">
        <f>IFERROR(__xludf.DUMMYFUNCTION("""COMPUTED_VALUE"""),1946.67)</f>
        <v>1946.67</v>
      </c>
      <c r="J335" s="2">
        <f>IFERROR(__xludf.DUMMYFUNCTION("""COMPUTED_VALUE"""),45778.66666666667)</f>
        <v>45778.66667</v>
      </c>
      <c r="K335" s="1">
        <f>IFERROR(__xludf.DUMMYFUNCTION("""COMPUTED_VALUE"""),1958.84)</f>
        <v>1958.84</v>
      </c>
      <c r="M335" s="2">
        <f>IFERROR(__xludf.DUMMYFUNCTION("""COMPUTED_VALUE"""),45778.66666666667)</f>
        <v>45778.66667</v>
      </c>
      <c r="N335" s="1">
        <f>IFERROR(__xludf.DUMMYFUNCTION("""COMPUTED_VALUE"""),2.796936E7)</f>
        <v>27969360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IFERROR(__xludf.DUMMYFUNCTION("""COMPUTED_VALUE"""),1972.53)</f>
        <v>1972.53</v>
      </c>
      <c r="D336" s="2">
        <f>IFERROR(__xludf.DUMMYFUNCTION("""COMPUTED_VALUE"""),45779.66666666667)</f>
        <v>45779.66667</v>
      </c>
      <c r="E336" s="1">
        <f>IFERROR(__xludf.DUMMYFUNCTION("""COMPUTED_VALUE"""),2006.18)</f>
        <v>2006.18</v>
      </c>
      <c r="G336" s="2">
        <f>IFERROR(__xludf.DUMMYFUNCTION("""COMPUTED_VALUE"""),45779.66666666667)</f>
        <v>45779.66667</v>
      </c>
      <c r="H336" s="1">
        <f>IFERROR(__xludf.DUMMYFUNCTION("""COMPUTED_VALUE"""),1966.59)</f>
        <v>1966.59</v>
      </c>
      <c r="J336" s="2">
        <f>IFERROR(__xludf.DUMMYFUNCTION("""COMPUTED_VALUE"""),45779.66666666667)</f>
        <v>45779.66667</v>
      </c>
      <c r="K336" s="1">
        <f>IFERROR(__xludf.DUMMYFUNCTION("""COMPUTED_VALUE"""),2002.37)</f>
        <v>2002.37</v>
      </c>
      <c r="M336" s="2">
        <f>IFERROR(__xludf.DUMMYFUNCTION("""COMPUTED_VALUE"""),45779.66666666667)</f>
        <v>45779.66667</v>
      </c>
      <c r="N336" s="1">
        <f>IFERROR(__xludf.DUMMYFUNCTION("""COMPUTED_VALUE"""),2.3725411E7)</f>
        <v>23725411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IFERROR(__xludf.DUMMYFUNCTION("""COMPUTED_VALUE"""),1996.38)</f>
        <v>1996.38</v>
      </c>
      <c r="D337" s="2">
        <f>IFERROR(__xludf.DUMMYFUNCTION("""COMPUTED_VALUE"""),45782.66666666667)</f>
        <v>45782.66667</v>
      </c>
      <c r="E337" s="1">
        <f>IFERROR(__xludf.DUMMYFUNCTION("""COMPUTED_VALUE"""),2010.65)</f>
        <v>2010.65</v>
      </c>
      <c r="G337" s="2">
        <f>IFERROR(__xludf.DUMMYFUNCTION("""COMPUTED_VALUE"""),45782.66666666667)</f>
        <v>45782.66667</v>
      </c>
      <c r="H337" s="1">
        <f>IFERROR(__xludf.DUMMYFUNCTION("""COMPUTED_VALUE"""),1979.1)</f>
        <v>1979.1</v>
      </c>
      <c r="J337" s="2">
        <f>IFERROR(__xludf.DUMMYFUNCTION("""COMPUTED_VALUE"""),45782.66666666667)</f>
        <v>45782.66667</v>
      </c>
      <c r="K337" s="1">
        <f>IFERROR(__xludf.DUMMYFUNCTION("""COMPUTED_VALUE"""),1999.97)</f>
        <v>1999.97</v>
      </c>
      <c r="M337" s="2">
        <f>IFERROR(__xludf.DUMMYFUNCTION("""COMPUTED_VALUE"""),45782.66666666667)</f>
        <v>45782.66667</v>
      </c>
      <c r="N337" s="1">
        <f>IFERROR(__xludf.DUMMYFUNCTION("""COMPUTED_VALUE"""),1.9231964E7)</f>
        <v>19231964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IFERROR(__xludf.DUMMYFUNCTION("""COMPUTED_VALUE"""),1993.74)</f>
        <v>1993.74</v>
      </c>
      <c r="D338" s="2">
        <f>IFERROR(__xludf.DUMMYFUNCTION("""COMPUTED_VALUE"""),45783.66666666667)</f>
        <v>45783.66667</v>
      </c>
      <c r="E338" s="1">
        <f>IFERROR(__xludf.DUMMYFUNCTION("""COMPUTED_VALUE"""),2011.3)</f>
        <v>2011.3</v>
      </c>
      <c r="G338" s="2">
        <f>IFERROR(__xludf.DUMMYFUNCTION("""COMPUTED_VALUE"""),45783.66666666667)</f>
        <v>45783.66667</v>
      </c>
      <c r="H338" s="1">
        <f>IFERROR(__xludf.DUMMYFUNCTION("""COMPUTED_VALUE"""),1990.11)</f>
        <v>1990.11</v>
      </c>
      <c r="J338" s="2">
        <f>IFERROR(__xludf.DUMMYFUNCTION("""COMPUTED_VALUE"""),45783.66666666667)</f>
        <v>45783.66667</v>
      </c>
      <c r="K338" s="1">
        <f>IFERROR(__xludf.DUMMYFUNCTION("""COMPUTED_VALUE"""),2007.06)</f>
        <v>2007.06</v>
      </c>
      <c r="M338" s="2">
        <f>IFERROR(__xludf.DUMMYFUNCTION("""COMPUTED_VALUE"""),45783.66666666667)</f>
        <v>45783.66667</v>
      </c>
      <c r="N338" s="1">
        <f>IFERROR(__xludf.DUMMYFUNCTION("""COMPUTED_VALUE"""),1.8893769E7)</f>
        <v>18893769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IFERROR(__xludf.DUMMYFUNCTION("""COMPUTED_VALUE"""),2008.29)</f>
        <v>2008.29</v>
      </c>
      <c r="D339" s="2">
        <f>IFERROR(__xludf.DUMMYFUNCTION("""COMPUTED_VALUE"""),45784.66666666667)</f>
        <v>45784.66667</v>
      </c>
      <c r="E339" s="1">
        <f>IFERROR(__xludf.DUMMYFUNCTION("""COMPUTED_VALUE"""),2023.7)</f>
        <v>2023.7</v>
      </c>
      <c r="G339" s="2">
        <f>IFERROR(__xludf.DUMMYFUNCTION("""COMPUTED_VALUE"""),45784.66666666667)</f>
        <v>45784.66667</v>
      </c>
      <c r="H339" s="1">
        <f>IFERROR(__xludf.DUMMYFUNCTION("""COMPUTED_VALUE"""),2007.03)</f>
        <v>2007.03</v>
      </c>
      <c r="J339" s="2">
        <f>IFERROR(__xludf.DUMMYFUNCTION("""COMPUTED_VALUE"""),45784.66666666667)</f>
        <v>45784.66667</v>
      </c>
      <c r="K339" s="1">
        <f>IFERROR(__xludf.DUMMYFUNCTION("""COMPUTED_VALUE"""),2014.12)</f>
        <v>2014.12</v>
      </c>
      <c r="M339" s="2">
        <f>IFERROR(__xludf.DUMMYFUNCTION("""COMPUTED_VALUE"""),45784.66666666667)</f>
        <v>45784.66667</v>
      </c>
      <c r="N339" s="1">
        <f>IFERROR(__xludf.DUMMYFUNCTION("""COMPUTED_VALUE"""),2.2613349E7)</f>
        <v>22613349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IFERROR(__xludf.DUMMYFUNCTION("""COMPUTED_VALUE"""),2016.76)</f>
        <v>2016.76</v>
      </c>
      <c r="D340" s="2">
        <f>IFERROR(__xludf.DUMMYFUNCTION("""COMPUTED_VALUE"""),45785.66666666667)</f>
        <v>45785.66667</v>
      </c>
      <c r="E340" s="1">
        <f>IFERROR(__xludf.DUMMYFUNCTION("""COMPUTED_VALUE"""),2027.88)</f>
        <v>2027.88</v>
      </c>
      <c r="G340" s="2">
        <f>IFERROR(__xludf.DUMMYFUNCTION("""COMPUTED_VALUE"""),45785.66666666667)</f>
        <v>45785.66667</v>
      </c>
      <c r="H340" s="1">
        <f>IFERROR(__xludf.DUMMYFUNCTION("""COMPUTED_VALUE"""),2006.44)</f>
        <v>2006.44</v>
      </c>
      <c r="J340" s="2">
        <f>IFERROR(__xludf.DUMMYFUNCTION("""COMPUTED_VALUE"""),45785.66666666667)</f>
        <v>45785.66667</v>
      </c>
      <c r="K340" s="1">
        <f>IFERROR(__xludf.DUMMYFUNCTION("""COMPUTED_VALUE"""),2007.86)</f>
        <v>2007.86</v>
      </c>
      <c r="M340" s="2">
        <f>IFERROR(__xludf.DUMMYFUNCTION("""COMPUTED_VALUE"""),45785.66666666667)</f>
        <v>45785.66667</v>
      </c>
      <c r="N340" s="1">
        <f>IFERROR(__xludf.DUMMYFUNCTION("""COMPUTED_VALUE"""),2.3131919E7)</f>
        <v>23131919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IFERROR(__xludf.DUMMYFUNCTION("""COMPUTED_VALUE"""),2009.48)</f>
        <v>2009.48</v>
      </c>
      <c r="D341" s="2">
        <f>IFERROR(__xludf.DUMMYFUNCTION("""COMPUTED_VALUE"""),45786.66666666667)</f>
        <v>45786.66667</v>
      </c>
      <c r="E341" s="1">
        <f>IFERROR(__xludf.DUMMYFUNCTION("""COMPUTED_VALUE"""),2016.04)</f>
        <v>2016.04</v>
      </c>
      <c r="G341" s="2">
        <f>IFERROR(__xludf.DUMMYFUNCTION("""COMPUTED_VALUE"""),45786.66666666667)</f>
        <v>45786.66667</v>
      </c>
      <c r="H341" s="1">
        <f>IFERROR(__xludf.DUMMYFUNCTION("""COMPUTED_VALUE"""),2005.79)</f>
        <v>2005.79</v>
      </c>
      <c r="J341" s="2">
        <f>IFERROR(__xludf.DUMMYFUNCTION("""COMPUTED_VALUE"""),45786.66666666667)</f>
        <v>45786.66667</v>
      </c>
      <c r="K341" s="1">
        <f>IFERROR(__xludf.DUMMYFUNCTION("""COMPUTED_VALUE"""),2008.98)</f>
        <v>2008.98</v>
      </c>
      <c r="M341" s="2">
        <f>IFERROR(__xludf.DUMMYFUNCTION("""COMPUTED_VALUE"""),45786.66666666667)</f>
        <v>45786.66667</v>
      </c>
      <c r="N341" s="1">
        <f>IFERROR(__xludf.DUMMYFUNCTION("""COMPUTED_VALUE"""),2.0068029E7)</f>
        <v>20068029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IFERROR(__xludf.DUMMYFUNCTION("""COMPUTED_VALUE"""),2013.49)</f>
        <v>2013.49</v>
      </c>
      <c r="D342" s="2">
        <f>IFERROR(__xludf.DUMMYFUNCTION("""COMPUTED_VALUE"""),45789.66666666667)</f>
        <v>45789.66667</v>
      </c>
      <c r="E342" s="1">
        <f>IFERROR(__xludf.DUMMYFUNCTION("""COMPUTED_VALUE"""),2013.49)</f>
        <v>2013.49</v>
      </c>
      <c r="G342" s="2">
        <f>IFERROR(__xludf.DUMMYFUNCTION("""COMPUTED_VALUE"""),45789.66666666667)</f>
        <v>45789.66667</v>
      </c>
      <c r="H342" s="1">
        <f>IFERROR(__xludf.DUMMYFUNCTION("""COMPUTED_VALUE"""),1969.63)</f>
        <v>1969.63</v>
      </c>
      <c r="J342" s="2">
        <f>IFERROR(__xludf.DUMMYFUNCTION("""COMPUTED_VALUE"""),45789.66666666667)</f>
        <v>45789.66667</v>
      </c>
      <c r="K342" s="1">
        <f>IFERROR(__xludf.DUMMYFUNCTION("""COMPUTED_VALUE"""),2007.39)</f>
        <v>2007.39</v>
      </c>
      <c r="M342" s="2">
        <f>IFERROR(__xludf.DUMMYFUNCTION("""COMPUTED_VALUE"""),45789.66666666667)</f>
        <v>45789.66667</v>
      </c>
      <c r="N342" s="1">
        <f>IFERROR(__xludf.DUMMYFUNCTION("""COMPUTED_VALUE"""),2.5232576E7)</f>
        <v>25232576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IFERROR(__xludf.DUMMYFUNCTION("""COMPUTED_VALUE"""),2011.47)</f>
        <v>2011.47</v>
      </c>
      <c r="D343" s="2">
        <f>IFERROR(__xludf.DUMMYFUNCTION("""COMPUTED_VALUE"""),45790.66666666667)</f>
        <v>45790.66667</v>
      </c>
      <c r="E343" s="1">
        <f>IFERROR(__xludf.DUMMYFUNCTION("""COMPUTED_VALUE"""),2019.31)</f>
        <v>2019.31</v>
      </c>
      <c r="G343" s="2">
        <f>IFERROR(__xludf.DUMMYFUNCTION("""COMPUTED_VALUE"""),45790.66666666667)</f>
        <v>45790.66667</v>
      </c>
      <c r="H343" s="1">
        <f>IFERROR(__xludf.DUMMYFUNCTION("""COMPUTED_VALUE"""),1999.31)</f>
        <v>1999.31</v>
      </c>
      <c r="J343" s="2">
        <f>IFERROR(__xludf.DUMMYFUNCTION("""COMPUTED_VALUE"""),45790.66666666667)</f>
        <v>45790.66667</v>
      </c>
      <c r="K343" s="1">
        <f>IFERROR(__xludf.DUMMYFUNCTION("""COMPUTED_VALUE"""),1999.55)</f>
        <v>1999.55</v>
      </c>
      <c r="M343" s="2">
        <f>IFERROR(__xludf.DUMMYFUNCTION("""COMPUTED_VALUE"""),45790.66666666667)</f>
        <v>45790.66667</v>
      </c>
      <c r="N343" s="1">
        <f>IFERROR(__xludf.DUMMYFUNCTION("""COMPUTED_VALUE"""),2.3280062E7)</f>
        <v>23280062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IFERROR(__xludf.DUMMYFUNCTION("""COMPUTED_VALUE"""),2000.9)</f>
        <v>2000.9</v>
      </c>
      <c r="D344" s="2">
        <f>IFERROR(__xludf.DUMMYFUNCTION("""COMPUTED_VALUE"""),45791.66666666667)</f>
        <v>45791.66667</v>
      </c>
      <c r="E344" s="1">
        <f>IFERROR(__xludf.DUMMYFUNCTION("""COMPUTED_VALUE"""),2001.0)</f>
        <v>2001</v>
      </c>
      <c r="G344" s="2">
        <f>IFERROR(__xludf.DUMMYFUNCTION("""COMPUTED_VALUE"""),45791.66666666667)</f>
        <v>45791.66667</v>
      </c>
      <c r="H344" s="1">
        <f>IFERROR(__xludf.DUMMYFUNCTION("""COMPUTED_VALUE"""),1966.98)</f>
        <v>1966.98</v>
      </c>
      <c r="J344" s="2">
        <f>IFERROR(__xludf.DUMMYFUNCTION("""COMPUTED_VALUE"""),45791.66666666667)</f>
        <v>45791.66667</v>
      </c>
      <c r="K344" s="1">
        <f>IFERROR(__xludf.DUMMYFUNCTION("""COMPUTED_VALUE"""),1969.54)</f>
        <v>1969.54</v>
      </c>
      <c r="M344" s="2">
        <f>IFERROR(__xludf.DUMMYFUNCTION("""COMPUTED_VALUE"""),45791.66666666667)</f>
        <v>45791.66667</v>
      </c>
      <c r="N344" s="1">
        <f>IFERROR(__xludf.DUMMYFUNCTION("""COMPUTED_VALUE"""),2.3131718E7)</f>
        <v>23131718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IFERROR(__xludf.DUMMYFUNCTION("""COMPUTED_VALUE"""),1975.81)</f>
        <v>1975.81</v>
      </c>
      <c r="D345" s="2">
        <f>IFERROR(__xludf.DUMMYFUNCTION("""COMPUTED_VALUE"""),45792.66666666667)</f>
        <v>45792.66667</v>
      </c>
      <c r="E345" s="1">
        <f>IFERROR(__xludf.DUMMYFUNCTION("""COMPUTED_VALUE"""),2014.41)</f>
        <v>2014.41</v>
      </c>
      <c r="G345" s="2">
        <f>IFERROR(__xludf.DUMMYFUNCTION("""COMPUTED_VALUE"""),45792.66666666667)</f>
        <v>45792.66667</v>
      </c>
      <c r="H345" s="1">
        <f>IFERROR(__xludf.DUMMYFUNCTION("""COMPUTED_VALUE"""),1974.95)</f>
        <v>1974.95</v>
      </c>
      <c r="J345" s="2">
        <f>IFERROR(__xludf.DUMMYFUNCTION("""COMPUTED_VALUE"""),45792.66666666667)</f>
        <v>45792.66667</v>
      </c>
      <c r="K345" s="1">
        <f>IFERROR(__xludf.DUMMYFUNCTION("""COMPUTED_VALUE"""),2013.44)</f>
        <v>2013.44</v>
      </c>
      <c r="M345" s="2">
        <f>IFERROR(__xludf.DUMMYFUNCTION("""COMPUTED_VALUE"""),45792.66666666667)</f>
        <v>45792.66667</v>
      </c>
      <c r="N345" s="1">
        <f>IFERROR(__xludf.DUMMYFUNCTION("""COMPUTED_VALUE"""),2.3285685E7)</f>
        <v>23285685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IFERROR(__xludf.DUMMYFUNCTION("""COMPUTED_VALUE"""),2013.18)</f>
        <v>2013.18</v>
      </c>
      <c r="D346" s="2">
        <f>IFERROR(__xludf.DUMMYFUNCTION("""COMPUTED_VALUE"""),45793.66666666667)</f>
        <v>45793.66667</v>
      </c>
      <c r="E346" s="1">
        <f>IFERROR(__xludf.DUMMYFUNCTION("""COMPUTED_VALUE"""),2039.16)</f>
        <v>2039.16</v>
      </c>
      <c r="G346" s="2">
        <f>IFERROR(__xludf.DUMMYFUNCTION("""COMPUTED_VALUE"""),45793.66666666667)</f>
        <v>45793.66667</v>
      </c>
      <c r="H346" s="1">
        <f>IFERROR(__xludf.DUMMYFUNCTION("""COMPUTED_VALUE"""),2011.25)</f>
        <v>2011.25</v>
      </c>
      <c r="J346" s="2">
        <f>IFERROR(__xludf.DUMMYFUNCTION("""COMPUTED_VALUE"""),45793.66666666667)</f>
        <v>45793.66667</v>
      </c>
      <c r="K346" s="1">
        <f>IFERROR(__xludf.DUMMYFUNCTION("""COMPUTED_VALUE"""),2039.02)</f>
        <v>2039.02</v>
      </c>
      <c r="M346" s="2">
        <f>IFERROR(__xludf.DUMMYFUNCTION("""COMPUTED_VALUE"""),45793.66666666667)</f>
        <v>45793.66667</v>
      </c>
      <c r="N346" s="1">
        <f>IFERROR(__xludf.DUMMYFUNCTION("""COMPUTED_VALUE"""),1.9934408E7)</f>
        <v>19934408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IFERROR(__xludf.DUMMYFUNCTION("""COMPUTED_VALUE"""),2039.23)</f>
        <v>2039.23</v>
      </c>
      <c r="D347" s="2">
        <f>IFERROR(__xludf.DUMMYFUNCTION("""COMPUTED_VALUE"""),45796.66666666667)</f>
        <v>45796.66667</v>
      </c>
      <c r="E347" s="1">
        <f>IFERROR(__xludf.DUMMYFUNCTION("""COMPUTED_VALUE"""),2052.57)</f>
        <v>2052.57</v>
      </c>
      <c r="G347" s="2">
        <f>IFERROR(__xludf.DUMMYFUNCTION("""COMPUTED_VALUE"""),45796.66666666667)</f>
        <v>45796.66667</v>
      </c>
      <c r="H347" s="1">
        <f>IFERROR(__xludf.DUMMYFUNCTION("""COMPUTED_VALUE"""),2033.72)</f>
        <v>2033.72</v>
      </c>
      <c r="J347" s="2">
        <f>IFERROR(__xludf.DUMMYFUNCTION("""COMPUTED_VALUE"""),45796.66666666667)</f>
        <v>45796.66667</v>
      </c>
      <c r="K347" s="1">
        <f>IFERROR(__xludf.DUMMYFUNCTION("""COMPUTED_VALUE"""),2047.1)</f>
        <v>2047.1</v>
      </c>
      <c r="M347" s="2">
        <f>IFERROR(__xludf.DUMMYFUNCTION("""COMPUTED_VALUE"""),45796.66666666667)</f>
        <v>45796.66667</v>
      </c>
      <c r="N347" s="1">
        <f>IFERROR(__xludf.DUMMYFUNCTION("""COMPUTED_VALUE"""),1.7001536E7)</f>
        <v>17001536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IFERROR(__xludf.DUMMYFUNCTION("""COMPUTED_VALUE"""),2037.43)</f>
        <v>2037.43</v>
      </c>
      <c r="D348" s="2">
        <f>IFERROR(__xludf.DUMMYFUNCTION("""COMPUTED_VALUE"""),45797.66666666667)</f>
        <v>45797.66667</v>
      </c>
      <c r="E348" s="1">
        <f>IFERROR(__xludf.DUMMYFUNCTION("""COMPUTED_VALUE"""),2045.01)</f>
        <v>2045.01</v>
      </c>
      <c r="G348" s="2">
        <f>IFERROR(__xludf.DUMMYFUNCTION("""COMPUTED_VALUE"""),45797.66666666667)</f>
        <v>45797.66667</v>
      </c>
      <c r="H348" s="1">
        <f>IFERROR(__xludf.DUMMYFUNCTION("""COMPUTED_VALUE"""),2030.14)</f>
        <v>2030.14</v>
      </c>
      <c r="J348" s="2">
        <f>IFERROR(__xludf.DUMMYFUNCTION("""COMPUTED_VALUE"""),45797.66666666667)</f>
        <v>45797.66667</v>
      </c>
      <c r="K348" s="1">
        <f>IFERROR(__xludf.DUMMYFUNCTION("""COMPUTED_VALUE"""),2031.67)</f>
        <v>2031.67</v>
      </c>
      <c r="M348" s="2">
        <f>IFERROR(__xludf.DUMMYFUNCTION("""COMPUTED_VALUE"""),45797.66666666667)</f>
        <v>45797.66667</v>
      </c>
      <c r="N348" s="1">
        <f>IFERROR(__xludf.DUMMYFUNCTION("""COMPUTED_VALUE"""),1.9458027E7)</f>
        <v>19458027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IFERROR(__xludf.DUMMYFUNCTION("""COMPUTED_VALUE"""),2023.46)</f>
        <v>2023.46</v>
      </c>
      <c r="D349" s="2">
        <f>IFERROR(__xludf.DUMMYFUNCTION("""COMPUTED_VALUE"""),45798.66666666667)</f>
        <v>45798.66667</v>
      </c>
      <c r="E349" s="1">
        <f>IFERROR(__xludf.DUMMYFUNCTION("""COMPUTED_VALUE"""),2027.08)</f>
        <v>2027.08</v>
      </c>
      <c r="G349" s="2">
        <f>IFERROR(__xludf.DUMMYFUNCTION("""COMPUTED_VALUE"""),45798.66666666667)</f>
        <v>45798.66667</v>
      </c>
      <c r="H349" s="1">
        <f>IFERROR(__xludf.DUMMYFUNCTION("""COMPUTED_VALUE"""),1996.52)</f>
        <v>1996.52</v>
      </c>
      <c r="J349" s="2">
        <f>IFERROR(__xludf.DUMMYFUNCTION("""COMPUTED_VALUE"""),45798.66666666667)</f>
        <v>45798.66667</v>
      </c>
      <c r="K349" s="1">
        <f>IFERROR(__xludf.DUMMYFUNCTION("""COMPUTED_VALUE"""),2000.83)</f>
        <v>2000.83</v>
      </c>
      <c r="M349" s="2">
        <f>IFERROR(__xludf.DUMMYFUNCTION("""COMPUTED_VALUE"""),45798.66666666667)</f>
        <v>45798.66667</v>
      </c>
      <c r="N349" s="1">
        <f>IFERROR(__xludf.DUMMYFUNCTION("""COMPUTED_VALUE"""),2.2425016E7)</f>
        <v>22425016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IFERROR(__xludf.DUMMYFUNCTION("""COMPUTED_VALUE"""),1999.17)</f>
        <v>1999.17</v>
      </c>
      <c r="D350" s="2">
        <f>IFERROR(__xludf.DUMMYFUNCTION("""COMPUTED_VALUE"""),45799.66666666667)</f>
        <v>45799.66667</v>
      </c>
      <c r="E350" s="1">
        <f>IFERROR(__xludf.DUMMYFUNCTION("""COMPUTED_VALUE"""),2001.35)</f>
        <v>2001.35</v>
      </c>
      <c r="G350" s="2">
        <f>IFERROR(__xludf.DUMMYFUNCTION("""COMPUTED_VALUE"""),45799.66666666667)</f>
        <v>45799.66667</v>
      </c>
      <c r="H350" s="1">
        <f>IFERROR(__xludf.DUMMYFUNCTION("""COMPUTED_VALUE"""),1970.89)</f>
        <v>1970.89</v>
      </c>
      <c r="J350" s="2">
        <f>IFERROR(__xludf.DUMMYFUNCTION("""COMPUTED_VALUE"""),45799.66666666667)</f>
        <v>45799.66667</v>
      </c>
      <c r="K350" s="1">
        <f>IFERROR(__xludf.DUMMYFUNCTION("""COMPUTED_VALUE"""),1981.57)</f>
        <v>1981.57</v>
      </c>
      <c r="M350" s="2">
        <f>IFERROR(__xludf.DUMMYFUNCTION("""COMPUTED_VALUE"""),45799.66666666667)</f>
        <v>45799.66667</v>
      </c>
      <c r="N350" s="1">
        <f>IFERROR(__xludf.DUMMYFUNCTION("""COMPUTED_VALUE"""),2.1434975E7)</f>
        <v>21434975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IFERROR(__xludf.DUMMYFUNCTION("""COMPUTED_VALUE"""),1975.97)</f>
        <v>1975.97</v>
      </c>
      <c r="D351" s="2">
        <f>IFERROR(__xludf.DUMMYFUNCTION("""COMPUTED_VALUE"""),45800.66666666667)</f>
        <v>45800.66667</v>
      </c>
      <c r="E351" s="1">
        <f>IFERROR(__xludf.DUMMYFUNCTION("""COMPUTED_VALUE"""),1990.3)</f>
        <v>1990.3</v>
      </c>
      <c r="G351" s="2">
        <f>IFERROR(__xludf.DUMMYFUNCTION("""COMPUTED_VALUE"""),45800.66666666667)</f>
        <v>45800.66667</v>
      </c>
      <c r="H351" s="1">
        <f>IFERROR(__xludf.DUMMYFUNCTION("""COMPUTED_VALUE"""),1971.94)</f>
        <v>1971.94</v>
      </c>
      <c r="J351" s="2">
        <f>IFERROR(__xludf.DUMMYFUNCTION("""COMPUTED_VALUE"""),45800.66666666667)</f>
        <v>45800.66667</v>
      </c>
      <c r="K351" s="1">
        <f>IFERROR(__xludf.DUMMYFUNCTION("""COMPUTED_VALUE"""),1983.86)</f>
        <v>1983.86</v>
      </c>
      <c r="M351" s="2">
        <f>IFERROR(__xludf.DUMMYFUNCTION("""COMPUTED_VALUE"""),45800.66666666667)</f>
        <v>45800.66667</v>
      </c>
      <c r="N351" s="1">
        <f>IFERROR(__xludf.DUMMYFUNCTION("""COMPUTED_VALUE"""),1.9710209E7)</f>
        <v>19710209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IFERROR(__xludf.DUMMYFUNCTION("""COMPUTED_VALUE"""),1992.71)</f>
        <v>1992.71</v>
      </c>
      <c r="D352" s="2">
        <f>IFERROR(__xludf.DUMMYFUNCTION("""COMPUTED_VALUE"""),45804.66666666667)</f>
        <v>45804.66667</v>
      </c>
      <c r="E352" s="1">
        <f>IFERROR(__xludf.DUMMYFUNCTION("""COMPUTED_VALUE"""),2013.32)</f>
        <v>2013.32</v>
      </c>
      <c r="G352" s="2">
        <f>IFERROR(__xludf.DUMMYFUNCTION("""COMPUTED_VALUE"""),45804.66666666667)</f>
        <v>45804.66667</v>
      </c>
      <c r="H352" s="1">
        <f>IFERROR(__xludf.DUMMYFUNCTION("""COMPUTED_VALUE"""),1978.61)</f>
        <v>1978.61</v>
      </c>
      <c r="J352" s="2">
        <f>IFERROR(__xludf.DUMMYFUNCTION("""COMPUTED_VALUE"""),45804.66666666667)</f>
        <v>45804.66667</v>
      </c>
      <c r="K352" s="1">
        <f>IFERROR(__xludf.DUMMYFUNCTION("""COMPUTED_VALUE"""),2012.98)</f>
        <v>2012.98</v>
      </c>
      <c r="M352" s="2">
        <f>IFERROR(__xludf.DUMMYFUNCTION("""COMPUTED_VALUE"""),45804.66666666667)</f>
        <v>45804.66667</v>
      </c>
      <c r="N352" s="1">
        <f>IFERROR(__xludf.DUMMYFUNCTION("""COMPUTED_VALUE"""),2.4180481E7)</f>
        <v>24180481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IFERROR(__xludf.DUMMYFUNCTION("""COMPUTED_VALUE"""),2005.28)</f>
        <v>2005.28</v>
      </c>
      <c r="D353" s="2">
        <f>IFERROR(__xludf.DUMMYFUNCTION("""COMPUTED_VALUE"""),45805.66666666667)</f>
        <v>45805.66667</v>
      </c>
      <c r="E353" s="1">
        <f>IFERROR(__xludf.DUMMYFUNCTION("""COMPUTED_VALUE"""),2016.64)</f>
        <v>2016.64</v>
      </c>
      <c r="G353" s="2">
        <f>IFERROR(__xludf.DUMMYFUNCTION("""COMPUTED_VALUE"""),45805.66666666667)</f>
        <v>45805.66667</v>
      </c>
      <c r="H353" s="1">
        <f>IFERROR(__xludf.DUMMYFUNCTION("""COMPUTED_VALUE"""),1992.31)</f>
        <v>1992.31</v>
      </c>
      <c r="J353" s="2">
        <f>IFERROR(__xludf.DUMMYFUNCTION("""COMPUTED_VALUE"""),45805.66666666667)</f>
        <v>45805.66667</v>
      </c>
      <c r="K353" s="1">
        <f>IFERROR(__xludf.DUMMYFUNCTION("""COMPUTED_VALUE"""),1995.83)</f>
        <v>1995.83</v>
      </c>
      <c r="M353" s="2">
        <f>IFERROR(__xludf.DUMMYFUNCTION("""COMPUTED_VALUE"""),45805.66666666667)</f>
        <v>45805.66667</v>
      </c>
      <c r="N353" s="1">
        <f>IFERROR(__xludf.DUMMYFUNCTION("""COMPUTED_VALUE"""),2.4156882E7)</f>
        <v>24156882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IFERROR(__xludf.DUMMYFUNCTION("""COMPUTED_VALUE"""),1995.16)</f>
        <v>1995.16</v>
      </c>
      <c r="D354" s="2">
        <f>IFERROR(__xludf.DUMMYFUNCTION("""COMPUTED_VALUE"""),45806.66666666667)</f>
        <v>45806.66667</v>
      </c>
      <c r="E354" s="1">
        <f>IFERROR(__xludf.DUMMYFUNCTION("""COMPUTED_VALUE"""),2012.72)</f>
        <v>2012.72</v>
      </c>
      <c r="G354" s="2">
        <f>IFERROR(__xludf.DUMMYFUNCTION("""COMPUTED_VALUE"""),45806.66666666667)</f>
        <v>45806.66667</v>
      </c>
      <c r="H354" s="1">
        <f>IFERROR(__xludf.DUMMYFUNCTION("""COMPUTED_VALUE"""),1993.76)</f>
        <v>1993.76</v>
      </c>
      <c r="J354" s="2">
        <f>IFERROR(__xludf.DUMMYFUNCTION("""COMPUTED_VALUE"""),45806.66666666667)</f>
        <v>45806.66667</v>
      </c>
      <c r="K354" s="1">
        <f>IFERROR(__xludf.DUMMYFUNCTION("""COMPUTED_VALUE"""),2012.72)</f>
        <v>2012.72</v>
      </c>
      <c r="M354" s="2">
        <f>IFERROR(__xludf.DUMMYFUNCTION("""COMPUTED_VALUE"""),45806.66666666667)</f>
        <v>45806.66667</v>
      </c>
      <c r="N354" s="1">
        <f>IFERROR(__xludf.DUMMYFUNCTION("""COMPUTED_VALUE"""),2.343481E7)</f>
        <v>23434810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IFERROR(__xludf.DUMMYFUNCTION("""COMPUTED_VALUE"""),2007.37)</f>
        <v>2007.37</v>
      </c>
      <c r="D355" s="2">
        <f>IFERROR(__xludf.DUMMYFUNCTION("""COMPUTED_VALUE"""),45807.66666666667)</f>
        <v>45807.66667</v>
      </c>
      <c r="E355" s="1">
        <f>IFERROR(__xludf.DUMMYFUNCTION("""COMPUTED_VALUE"""),2044.64)</f>
        <v>2044.64</v>
      </c>
      <c r="G355" s="2">
        <f>IFERROR(__xludf.DUMMYFUNCTION("""COMPUTED_VALUE"""),45807.66666666667)</f>
        <v>45807.66667</v>
      </c>
      <c r="H355" s="1">
        <f>IFERROR(__xludf.DUMMYFUNCTION("""COMPUTED_VALUE"""),2004.78)</f>
        <v>2004.78</v>
      </c>
      <c r="J355" s="2">
        <f>IFERROR(__xludf.DUMMYFUNCTION("""COMPUTED_VALUE"""),45807.66666666667)</f>
        <v>45807.66667</v>
      </c>
      <c r="K355" s="1">
        <f>IFERROR(__xludf.DUMMYFUNCTION("""COMPUTED_VALUE"""),2039.43)</f>
        <v>2039.43</v>
      </c>
      <c r="M355" s="2">
        <f>IFERROR(__xludf.DUMMYFUNCTION("""COMPUTED_VALUE"""),45807.66666666667)</f>
        <v>45807.66667</v>
      </c>
      <c r="N355" s="1">
        <f>IFERROR(__xludf.DUMMYFUNCTION("""COMPUTED_VALUE"""),5.0166485E7)</f>
        <v>50166485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IFERROR(__xludf.DUMMYFUNCTION("""COMPUTED_VALUE"""),2027.96)</f>
        <v>2027.96</v>
      </c>
      <c r="D356" s="2">
        <f>IFERROR(__xludf.DUMMYFUNCTION("""COMPUTED_VALUE"""),45810.66666666667)</f>
        <v>45810.66667</v>
      </c>
      <c r="E356" s="1">
        <f>IFERROR(__xludf.DUMMYFUNCTION("""COMPUTED_VALUE"""),2057.37)</f>
        <v>2057.37</v>
      </c>
      <c r="G356" s="2">
        <f>IFERROR(__xludf.DUMMYFUNCTION("""COMPUTED_VALUE"""),45810.66666666667)</f>
        <v>45810.66667</v>
      </c>
      <c r="H356" s="1">
        <f>IFERROR(__xludf.DUMMYFUNCTION("""COMPUTED_VALUE"""),2017.57)</f>
        <v>2017.57</v>
      </c>
      <c r="J356" s="2">
        <f>IFERROR(__xludf.DUMMYFUNCTION("""COMPUTED_VALUE"""),45810.66666666667)</f>
        <v>45810.66667</v>
      </c>
      <c r="K356" s="1">
        <f>IFERROR(__xludf.DUMMYFUNCTION("""COMPUTED_VALUE"""),2057.37)</f>
        <v>2057.37</v>
      </c>
      <c r="M356" s="2">
        <f>IFERROR(__xludf.DUMMYFUNCTION("""COMPUTED_VALUE"""),45810.66666666667)</f>
        <v>45810.66667</v>
      </c>
      <c r="N356" s="1">
        <f>IFERROR(__xludf.DUMMYFUNCTION("""COMPUTED_VALUE"""),2.1231682E7)</f>
        <v>21231682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IFERROR(__xludf.DUMMYFUNCTION("""COMPUTED_VALUE"""),2051.28)</f>
        <v>2051.28</v>
      </c>
      <c r="D357" s="2">
        <f>IFERROR(__xludf.DUMMYFUNCTION("""COMPUTED_VALUE"""),45811.66666666667)</f>
        <v>45811.66667</v>
      </c>
      <c r="E357" s="1">
        <f>IFERROR(__xludf.DUMMYFUNCTION("""COMPUTED_VALUE"""),2062.59)</f>
        <v>2062.59</v>
      </c>
      <c r="G357" s="2">
        <f>IFERROR(__xludf.DUMMYFUNCTION("""COMPUTED_VALUE"""),45811.66666666667)</f>
        <v>45811.66667</v>
      </c>
      <c r="H357" s="1">
        <f>IFERROR(__xludf.DUMMYFUNCTION("""COMPUTED_VALUE"""),2010.63)</f>
        <v>2010.63</v>
      </c>
      <c r="J357" s="2">
        <f>IFERROR(__xludf.DUMMYFUNCTION("""COMPUTED_VALUE"""),45811.66666666667)</f>
        <v>45811.66667</v>
      </c>
      <c r="K357" s="1">
        <f>IFERROR(__xludf.DUMMYFUNCTION("""COMPUTED_VALUE"""),2049.39)</f>
        <v>2049.39</v>
      </c>
      <c r="M357" s="2">
        <f>IFERROR(__xludf.DUMMYFUNCTION("""COMPUTED_VALUE"""),45811.66666666667)</f>
        <v>45811.66667</v>
      </c>
      <c r="N357" s="1">
        <f>IFERROR(__xludf.DUMMYFUNCTION("""COMPUTED_VALUE"""),2.3888182E7)</f>
        <v>23888182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IFERROR(__xludf.DUMMYFUNCTION("""COMPUTED_VALUE"""),2050.29)</f>
        <v>2050.29</v>
      </c>
      <c r="D358" s="2">
        <f>IFERROR(__xludf.DUMMYFUNCTION("""COMPUTED_VALUE"""),45812.66666666667)</f>
        <v>45812.66667</v>
      </c>
      <c r="E358" s="1">
        <f>IFERROR(__xludf.DUMMYFUNCTION("""COMPUTED_VALUE"""),2050.29)</f>
        <v>2050.29</v>
      </c>
      <c r="G358" s="2">
        <f>IFERROR(__xludf.DUMMYFUNCTION("""COMPUTED_VALUE"""),45812.66666666667)</f>
        <v>45812.66667</v>
      </c>
      <c r="H358" s="1">
        <f>IFERROR(__xludf.DUMMYFUNCTION("""COMPUTED_VALUE"""),2019.27)</f>
        <v>2019.27</v>
      </c>
      <c r="J358" s="2">
        <f>IFERROR(__xludf.DUMMYFUNCTION("""COMPUTED_VALUE"""),45812.66666666667)</f>
        <v>45812.66667</v>
      </c>
      <c r="K358" s="1">
        <f>IFERROR(__xludf.DUMMYFUNCTION("""COMPUTED_VALUE"""),2019.31)</f>
        <v>2019.31</v>
      </c>
      <c r="M358" s="2">
        <f>IFERROR(__xludf.DUMMYFUNCTION("""COMPUTED_VALUE"""),45812.66666666667)</f>
        <v>45812.66667</v>
      </c>
      <c r="N358" s="1">
        <f>IFERROR(__xludf.DUMMYFUNCTION("""COMPUTED_VALUE"""),2.2647395E7)</f>
        <v>22647395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IFERROR(__xludf.DUMMYFUNCTION("""COMPUTED_VALUE"""),2024.19)</f>
        <v>2024.19</v>
      </c>
      <c r="D359" s="2">
        <f>IFERROR(__xludf.DUMMYFUNCTION("""COMPUTED_VALUE"""),45813.66666666667)</f>
        <v>45813.66667</v>
      </c>
      <c r="E359" s="1">
        <f>IFERROR(__xludf.DUMMYFUNCTION("""COMPUTED_VALUE"""),2025.4)</f>
        <v>2025.4</v>
      </c>
      <c r="G359" s="2">
        <f>IFERROR(__xludf.DUMMYFUNCTION("""COMPUTED_VALUE"""),45813.66666666667)</f>
        <v>45813.66667</v>
      </c>
      <c r="H359" s="1">
        <f>IFERROR(__xludf.DUMMYFUNCTION("""COMPUTED_VALUE"""),2002.79)</f>
        <v>2002.79</v>
      </c>
      <c r="J359" s="2">
        <f>IFERROR(__xludf.DUMMYFUNCTION("""COMPUTED_VALUE"""),45813.66666666667)</f>
        <v>45813.66667</v>
      </c>
      <c r="K359" s="1">
        <f>IFERROR(__xludf.DUMMYFUNCTION("""COMPUTED_VALUE"""),2016.1)</f>
        <v>2016.1</v>
      </c>
      <c r="M359" s="2">
        <f>IFERROR(__xludf.DUMMYFUNCTION("""COMPUTED_VALUE"""),45813.66666666667)</f>
        <v>45813.66667</v>
      </c>
      <c r="N359" s="1">
        <f>IFERROR(__xludf.DUMMYFUNCTION("""COMPUTED_VALUE"""),2.1198833E7)</f>
        <v>21198833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IFERROR(__xludf.DUMMYFUNCTION("""COMPUTED_VALUE"""),2030.61)</f>
        <v>2030.61</v>
      </c>
      <c r="D360" s="2">
        <f>IFERROR(__xludf.DUMMYFUNCTION("""COMPUTED_VALUE"""),45814.66666666667)</f>
        <v>45814.66667</v>
      </c>
      <c r="E360" s="1">
        <f>IFERROR(__xludf.DUMMYFUNCTION("""COMPUTED_VALUE"""),2042.05)</f>
        <v>2042.05</v>
      </c>
      <c r="G360" s="2">
        <f>IFERROR(__xludf.DUMMYFUNCTION("""COMPUTED_VALUE"""),45814.66666666667)</f>
        <v>45814.66667</v>
      </c>
      <c r="H360" s="1">
        <f>IFERROR(__xludf.DUMMYFUNCTION("""COMPUTED_VALUE"""),2020.96)</f>
        <v>2020.96</v>
      </c>
      <c r="J360" s="2">
        <f>IFERROR(__xludf.DUMMYFUNCTION("""COMPUTED_VALUE"""),45814.66666666667)</f>
        <v>45814.66667</v>
      </c>
      <c r="K360" s="1">
        <f>IFERROR(__xludf.DUMMYFUNCTION("""COMPUTED_VALUE"""),2030.72)</f>
        <v>2030.72</v>
      </c>
      <c r="M360" s="2">
        <f>IFERROR(__xludf.DUMMYFUNCTION("""COMPUTED_VALUE"""),45814.66666666667)</f>
        <v>45814.66667</v>
      </c>
      <c r="N360" s="1">
        <f>IFERROR(__xludf.DUMMYFUNCTION("""COMPUTED_VALUE"""),1.9346821E7)</f>
        <v>19346821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IFERROR(__xludf.DUMMYFUNCTION("""COMPUTED_VALUE"""),2024.67)</f>
        <v>2024.67</v>
      </c>
      <c r="D361" s="2">
        <f>IFERROR(__xludf.DUMMYFUNCTION("""COMPUTED_VALUE"""),45817.66666666667)</f>
        <v>45817.66667</v>
      </c>
      <c r="E361" s="1">
        <f>IFERROR(__xludf.DUMMYFUNCTION("""COMPUTED_VALUE"""),2025.63)</f>
        <v>2025.63</v>
      </c>
      <c r="G361" s="2">
        <f>IFERROR(__xludf.DUMMYFUNCTION("""COMPUTED_VALUE"""),45817.66666666667)</f>
        <v>45817.66667</v>
      </c>
      <c r="H361" s="1">
        <f>IFERROR(__xludf.DUMMYFUNCTION("""COMPUTED_VALUE"""),1950.97)</f>
        <v>1950.97</v>
      </c>
      <c r="J361" s="2">
        <f>IFERROR(__xludf.DUMMYFUNCTION("""COMPUTED_VALUE"""),45817.66666666667)</f>
        <v>45817.66667</v>
      </c>
      <c r="K361" s="1">
        <f>IFERROR(__xludf.DUMMYFUNCTION("""COMPUTED_VALUE"""),1986.27)</f>
        <v>1986.27</v>
      </c>
      <c r="M361" s="2">
        <f>IFERROR(__xludf.DUMMYFUNCTION("""COMPUTED_VALUE"""),45817.66666666667)</f>
        <v>45817.66667</v>
      </c>
      <c r="N361" s="1">
        <f>IFERROR(__xludf.DUMMYFUNCTION("""COMPUTED_VALUE"""),3.06315E7)</f>
        <v>30631500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IFERROR(__xludf.DUMMYFUNCTION("""COMPUTED_VALUE"""),1979.89)</f>
        <v>1979.89</v>
      </c>
      <c r="D362" s="2">
        <f>IFERROR(__xludf.DUMMYFUNCTION("""COMPUTED_VALUE"""),45818.66666666667)</f>
        <v>45818.66667</v>
      </c>
      <c r="E362" s="1">
        <f>IFERROR(__xludf.DUMMYFUNCTION("""COMPUTED_VALUE"""),1982.05)</f>
        <v>1982.05</v>
      </c>
      <c r="G362" s="2">
        <f>IFERROR(__xludf.DUMMYFUNCTION("""COMPUTED_VALUE"""),45818.66666666667)</f>
        <v>45818.66667</v>
      </c>
      <c r="H362" s="1">
        <f>IFERROR(__xludf.DUMMYFUNCTION("""COMPUTED_VALUE"""),1949.29)</f>
        <v>1949.29</v>
      </c>
      <c r="J362" s="2">
        <f>IFERROR(__xludf.DUMMYFUNCTION("""COMPUTED_VALUE"""),45818.66666666667)</f>
        <v>45818.66667</v>
      </c>
      <c r="K362" s="1">
        <f>IFERROR(__xludf.DUMMYFUNCTION("""COMPUTED_VALUE"""),1955.66)</f>
        <v>1955.66</v>
      </c>
      <c r="M362" s="2">
        <f>IFERROR(__xludf.DUMMYFUNCTION("""COMPUTED_VALUE"""),45818.66666666667)</f>
        <v>45818.66667</v>
      </c>
      <c r="N362" s="1">
        <f>IFERROR(__xludf.DUMMYFUNCTION("""COMPUTED_VALUE"""),2.4000822E7)</f>
        <v>24000822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IFERROR(__xludf.DUMMYFUNCTION("""COMPUTED_VALUE"""),1954.45)</f>
        <v>1954.45</v>
      </c>
      <c r="D363" s="2">
        <f>IFERROR(__xludf.DUMMYFUNCTION("""COMPUTED_VALUE"""),45819.66666666667)</f>
        <v>45819.66667</v>
      </c>
      <c r="E363" s="1">
        <f>IFERROR(__xludf.DUMMYFUNCTION("""COMPUTED_VALUE"""),1962.85)</f>
        <v>1962.85</v>
      </c>
      <c r="G363" s="2">
        <f>IFERROR(__xludf.DUMMYFUNCTION("""COMPUTED_VALUE"""),45819.66666666667)</f>
        <v>45819.66667</v>
      </c>
      <c r="H363" s="1">
        <f>IFERROR(__xludf.DUMMYFUNCTION("""COMPUTED_VALUE"""),1940.79)</f>
        <v>1940.79</v>
      </c>
      <c r="J363" s="2">
        <f>IFERROR(__xludf.DUMMYFUNCTION("""COMPUTED_VALUE"""),45819.66666666667)</f>
        <v>45819.66667</v>
      </c>
      <c r="K363" s="1">
        <f>IFERROR(__xludf.DUMMYFUNCTION("""COMPUTED_VALUE"""),1950.53)</f>
        <v>1950.53</v>
      </c>
      <c r="M363" s="2">
        <f>IFERROR(__xludf.DUMMYFUNCTION("""COMPUTED_VALUE"""),45819.66666666667)</f>
        <v>45819.66667</v>
      </c>
      <c r="N363" s="1">
        <f>IFERROR(__xludf.DUMMYFUNCTION("""COMPUTED_VALUE"""),2.6641243E7)</f>
        <v>26641243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IFERROR(__xludf.DUMMYFUNCTION("""COMPUTED_VALUE"""),1946.55)</f>
        <v>1946.55</v>
      </c>
      <c r="D364" s="2">
        <f>IFERROR(__xludf.DUMMYFUNCTION("""COMPUTED_VALUE"""),45820.66666666667)</f>
        <v>45820.66667</v>
      </c>
      <c r="E364" s="1">
        <f>IFERROR(__xludf.DUMMYFUNCTION("""COMPUTED_VALUE"""),1983.67)</f>
        <v>1983.67</v>
      </c>
      <c r="G364" s="2">
        <f>IFERROR(__xludf.DUMMYFUNCTION("""COMPUTED_VALUE"""),45820.66666666667)</f>
        <v>45820.66667</v>
      </c>
      <c r="H364" s="1">
        <f>IFERROR(__xludf.DUMMYFUNCTION("""COMPUTED_VALUE"""),1946.31)</f>
        <v>1946.31</v>
      </c>
      <c r="J364" s="2">
        <f>IFERROR(__xludf.DUMMYFUNCTION("""COMPUTED_VALUE"""),45820.66666666667)</f>
        <v>45820.66667</v>
      </c>
      <c r="K364" s="1">
        <f>IFERROR(__xludf.DUMMYFUNCTION("""COMPUTED_VALUE"""),1983.32)</f>
        <v>1983.32</v>
      </c>
      <c r="M364" s="2">
        <f>IFERROR(__xludf.DUMMYFUNCTION("""COMPUTED_VALUE"""),45820.66666666667)</f>
        <v>45820.66667</v>
      </c>
      <c r="N364" s="1">
        <f>IFERROR(__xludf.DUMMYFUNCTION("""COMPUTED_VALUE"""),2.2436783E7)</f>
        <v>22436783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IFERROR(__xludf.DUMMYFUNCTION("""COMPUTED_VALUE"""),1973.06)</f>
        <v>1973.06</v>
      </c>
      <c r="D365" s="2">
        <f>IFERROR(__xludf.DUMMYFUNCTION("""COMPUTED_VALUE"""),45821.66666666667)</f>
        <v>45821.66667</v>
      </c>
      <c r="E365" s="1">
        <f>IFERROR(__xludf.DUMMYFUNCTION("""COMPUTED_VALUE"""),1986.44)</f>
        <v>1986.44</v>
      </c>
      <c r="G365" s="2">
        <f>IFERROR(__xludf.DUMMYFUNCTION("""COMPUTED_VALUE"""),45821.66666666667)</f>
        <v>45821.66667</v>
      </c>
      <c r="H365" s="1">
        <f>IFERROR(__xludf.DUMMYFUNCTION("""COMPUTED_VALUE"""),1965.31)</f>
        <v>1965.31</v>
      </c>
      <c r="J365" s="2">
        <f>IFERROR(__xludf.DUMMYFUNCTION("""COMPUTED_VALUE"""),45821.66666666667)</f>
        <v>45821.66667</v>
      </c>
      <c r="K365" s="1">
        <f>IFERROR(__xludf.DUMMYFUNCTION("""COMPUTED_VALUE"""),1968.66)</f>
        <v>1968.66</v>
      </c>
      <c r="M365" s="2">
        <f>IFERROR(__xludf.DUMMYFUNCTION("""COMPUTED_VALUE"""),45821.66666666667)</f>
        <v>45821.66667</v>
      </c>
      <c r="N365" s="1">
        <f>IFERROR(__xludf.DUMMYFUNCTION("""COMPUTED_VALUE"""),2.2665222E7)</f>
        <v>22665222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IFERROR(__xludf.DUMMYFUNCTION("""COMPUTED_VALUE"""),1976.49)</f>
        <v>1976.49</v>
      </c>
      <c r="D366" s="2">
        <f>IFERROR(__xludf.DUMMYFUNCTION("""COMPUTED_VALUE"""),45824.66666666667)</f>
        <v>45824.66667</v>
      </c>
      <c r="E366" s="1">
        <f>IFERROR(__xludf.DUMMYFUNCTION("""COMPUTED_VALUE"""),1988.11)</f>
        <v>1988.11</v>
      </c>
      <c r="G366" s="2">
        <f>IFERROR(__xludf.DUMMYFUNCTION("""COMPUTED_VALUE"""),45824.66666666667)</f>
        <v>45824.66667</v>
      </c>
      <c r="H366" s="1">
        <f>IFERROR(__xludf.DUMMYFUNCTION("""COMPUTED_VALUE"""),1966.55)</f>
        <v>1966.55</v>
      </c>
      <c r="J366" s="2">
        <f>IFERROR(__xludf.DUMMYFUNCTION("""COMPUTED_VALUE"""),45824.66666666667)</f>
        <v>45824.66667</v>
      </c>
      <c r="K366" s="1">
        <f>IFERROR(__xludf.DUMMYFUNCTION("""COMPUTED_VALUE"""),1970.19)</f>
        <v>1970.19</v>
      </c>
      <c r="M366" s="2">
        <f>IFERROR(__xludf.DUMMYFUNCTION("""COMPUTED_VALUE"""),45824.66666666667)</f>
        <v>45824.66667</v>
      </c>
      <c r="N366" s="1">
        <f>IFERROR(__xludf.DUMMYFUNCTION("""COMPUTED_VALUE"""),2.3968934E7)</f>
        <v>23968934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IFERROR(__xludf.DUMMYFUNCTION("""COMPUTED_VALUE"""),1962.87)</f>
        <v>1962.87</v>
      </c>
      <c r="D367" s="2">
        <f>IFERROR(__xludf.DUMMYFUNCTION("""COMPUTED_VALUE"""),45825.66666666667)</f>
        <v>45825.66667</v>
      </c>
      <c r="E367" s="1">
        <f>IFERROR(__xludf.DUMMYFUNCTION("""COMPUTED_VALUE"""),1962.97)</f>
        <v>1962.97</v>
      </c>
      <c r="G367" s="2">
        <f>IFERROR(__xludf.DUMMYFUNCTION("""COMPUTED_VALUE"""),45825.66666666667)</f>
        <v>45825.66667</v>
      </c>
      <c r="H367" s="1">
        <f>IFERROR(__xludf.DUMMYFUNCTION("""COMPUTED_VALUE"""),1946.61)</f>
        <v>1946.61</v>
      </c>
      <c r="J367" s="2">
        <f>IFERROR(__xludf.DUMMYFUNCTION("""COMPUTED_VALUE"""),45825.66666666667)</f>
        <v>45825.66667</v>
      </c>
      <c r="K367" s="1">
        <f>IFERROR(__xludf.DUMMYFUNCTION("""COMPUTED_VALUE"""),1956.37)</f>
        <v>1956.37</v>
      </c>
      <c r="M367" s="2">
        <f>IFERROR(__xludf.DUMMYFUNCTION("""COMPUTED_VALUE"""),45825.66666666667)</f>
        <v>45825.66667</v>
      </c>
      <c r="N367" s="1">
        <f>IFERROR(__xludf.DUMMYFUNCTION("""COMPUTED_VALUE"""),2.4503329E7)</f>
        <v>24503329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IFERROR(__xludf.DUMMYFUNCTION("""COMPUTED_VALUE"""),1951.25)</f>
        <v>1951.25</v>
      </c>
      <c r="D368" s="2">
        <f>IFERROR(__xludf.DUMMYFUNCTION("""COMPUTED_VALUE"""),45826.66666666667)</f>
        <v>45826.66667</v>
      </c>
      <c r="E368" s="1">
        <f>IFERROR(__xludf.DUMMYFUNCTION("""COMPUTED_VALUE"""),1958.78)</f>
        <v>1958.78</v>
      </c>
      <c r="G368" s="2">
        <f>IFERROR(__xludf.DUMMYFUNCTION("""COMPUTED_VALUE"""),45826.66666666667)</f>
        <v>45826.66667</v>
      </c>
      <c r="H368" s="1">
        <f>IFERROR(__xludf.DUMMYFUNCTION("""COMPUTED_VALUE"""),1936.52)</f>
        <v>1936.52</v>
      </c>
      <c r="J368" s="2">
        <f>IFERROR(__xludf.DUMMYFUNCTION("""COMPUTED_VALUE"""),45826.66666666667)</f>
        <v>45826.66667</v>
      </c>
      <c r="K368" s="1">
        <f>IFERROR(__xludf.DUMMYFUNCTION("""COMPUTED_VALUE"""),1943.06)</f>
        <v>1943.06</v>
      </c>
      <c r="M368" s="2">
        <f>IFERROR(__xludf.DUMMYFUNCTION("""COMPUTED_VALUE"""),45826.66666666667)</f>
        <v>45826.66667</v>
      </c>
      <c r="N368" s="1">
        <f>IFERROR(__xludf.DUMMYFUNCTION("""COMPUTED_VALUE"""),2.9595456E7)</f>
        <v>29595456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IFERROR(__xludf.DUMMYFUNCTION("""COMPUTED_VALUE"""),1951.65)</f>
        <v>1951.65</v>
      </c>
      <c r="D369" s="2">
        <f>IFERROR(__xludf.DUMMYFUNCTION("""COMPUTED_VALUE"""),45828.66666666667)</f>
        <v>45828.66667</v>
      </c>
      <c r="E369" s="1">
        <f>IFERROR(__xludf.DUMMYFUNCTION("""COMPUTED_VALUE"""),1970.18)</f>
        <v>1970.18</v>
      </c>
      <c r="G369" s="2">
        <f>IFERROR(__xludf.DUMMYFUNCTION("""COMPUTED_VALUE"""),45828.66666666667)</f>
        <v>45828.66667</v>
      </c>
      <c r="H369" s="1">
        <f>IFERROR(__xludf.DUMMYFUNCTION("""COMPUTED_VALUE"""),1946.31)</f>
        <v>1946.31</v>
      </c>
      <c r="J369" s="2">
        <f>IFERROR(__xludf.DUMMYFUNCTION("""COMPUTED_VALUE"""),45828.66666666667)</f>
        <v>45828.66667</v>
      </c>
      <c r="K369" s="1">
        <f>IFERROR(__xludf.DUMMYFUNCTION("""COMPUTED_VALUE"""),1954.12)</f>
        <v>1954.12</v>
      </c>
      <c r="M369" s="2">
        <f>IFERROR(__xludf.DUMMYFUNCTION("""COMPUTED_VALUE"""),45828.66666666667)</f>
        <v>45828.66667</v>
      </c>
      <c r="N369" s="1">
        <f>IFERROR(__xludf.DUMMYFUNCTION("""COMPUTED_VALUE"""),5.2866938E7)</f>
        <v>52866938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IFERROR(__xludf.DUMMYFUNCTION("""COMPUTED_VALUE"""),1958.92)</f>
        <v>1958.92</v>
      </c>
      <c r="D370" s="2">
        <f>IFERROR(__xludf.DUMMYFUNCTION("""COMPUTED_VALUE"""),45831.66666666667)</f>
        <v>45831.66667</v>
      </c>
      <c r="E370" s="1">
        <f>IFERROR(__xludf.DUMMYFUNCTION("""COMPUTED_VALUE"""),1981.9)</f>
        <v>1981.9</v>
      </c>
      <c r="G370" s="2">
        <f>IFERROR(__xludf.DUMMYFUNCTION("""COMPUTED_VALUE"""),45831.66666666667)</f>
        <v>45831.66667</v>
      </c>
      <c r="H370" s="1">
        <f>IFERROR(__xludf.DUMMYFUNCTION("""COMPUTED_VALUE"""),1952.41)</f>
        <v>1952.41</v>
      </c>
      <c r="J370" s="2">
        <f>IFERROR(__xludf.DUMMYFUNCTION("""COMPUTED_VALUE"""),45831.66666666667)</f>
        <v>45831.66667</v>
      </c>
      <c r="K370" s="1">
        <f>IFERROR(__xludf.DUMMYFUNCTION("""COMPUTED_VALUE"""),1981.41)</f>
        <v>1981.41</v>
      </c>
      <c r="M370" s="2">
        <f>IFERROR(__xludf.DUMMYFUNCTION("""COMPUTED_VALUE"""),45831.66666666667)</f>
        <v>45831.66667</v>
      </c>
      <c r="N370" s="1">
        <f>IFERROR(__xludf.DUMMYFUNCTION("""COMPUTED_VALUE"""),2.5375237E7)</f>
        <v>25375237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IFERROR(__xludf.DUMMYFUNCTION("""COMPUTED_VALUE"""),1982.99)</f>
        <v>1982.99</v>
      </c>
      <c r="D371" s="2">
        <f>IFERROR(__xludf.DUMMYFUNCTION("""COMPUTED_VALUE"""),45832.66666666667)</f>
        <v>45832.66667</v>
      </c>
      <c r="E371" s="1">
        <f>IFERROR(__xludf.DUMMYFUNCTION("""COMPUTED_VALUE"""),1983.13)</f>
        <v>1983.13</v>
      </c>
      <c r="G371" s="2">
        <f>IFERROR(__xludf.DUMMYFUNCTION("""COMPUTED_VALUE"""),45832.66666666667)</f>
        <v>45832.66667</v>
      </c>
      <c r="H371" s="1">
        <f>IFERROR(__xludf.DUMMYFUNCTION("""COMPUTED_VALUE"""),1970.08)</f>
        <v>1970.08</v>
      </c>
      <c r="J371" s="2">
        <f>IFERROR(__xludf.DUMMYFUNCTION("""COMPUTED_VALUE"""),45832.66666666667)</f>
        <v>45832.66667</v>
      </c>
      <c r="K371" s="1">
        <f>IFERROR(__xludf.DUMMYFUNCTION("""COMPUTED_VALUE"""),1973.12)</f>
        <v>1973.12</v>
      </c>
      <c r="M371" s="2">
        <f>IFERROR(__xludf.DUMMYFUNCTION("""COMPUTED_VALUE"""),45832.66666666667)</f>
        <v>45832.66667</v>
      </c>
      <c r="N371" s="1">
        <f>IFERROR(__xludf.DUMMYFUNCTION("""COMPUTED_VALUE"""),2.5330145E7)</f>
        <v>25330145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IFERROR(__xludf.DUMMYFUNCTION("""COMPUTED_VALUE"""),1967.85)</f>
        <v>1967.85</v>
      </c>
      <c r="D372" s="2">
        <f>IFERROR(__xludf.DUMMYFUNCTION("""COMPUTED_VALUE"""),45833.66666666667)</f>
        <v>45833.66667</v>
      </c>
      <c r="E372" s="1">
        <f>IFERROR(__xludf.DUMMYFUNCTION("""COMPUTED_VALUE"""),1967.85)</f>
        <v>1967.85</v>
      </c>
      <c r="G372" s="2">
        <f>IFERROR(__xludf.DUMMYFUNCTION("""COMPUTED_VALUE"""),45833.66666666667)</f>
        <v>45833.66667</v>
      </c>
      <c r="H372" s="1">
        <f>IFERROR(__xludf.DUMMYFUNCTION("""COMPUTED_VALUE"""),1930.06)</f>
        <v>1930.06</v>
      </c>
      <c r="J372" s="2">
        <f>IFERROR(__xludf.DUMMYFUNCTION("""COMPUTED_VALUE"""),45833.66666666667)</f>
        <v>45833.66667</v>
      </c>
      <c r="K372" s="1">
        <f>IFERROR(__xludf.DUMMYFUNCTION("""COMPUTED_VALUE"""),1933.64)</f>
        <v>1933.64</v>
      </c>
      <c r="M372" s="2">
        <f>IFERROR(__xludf.DUMMYFUNCTION("""COMPUTED_VALUE"""),45833.66666666667)</f>
        <v>45833.66667</v>
      </c>
      <c r="N372" s="1">
        <f>IFERROR(__xludf.DUMMYFUNCTION("""COMPUTED_VALUE"""),2.7309711E7)</f>
        <v>27309711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IFERROR(__xludf.DUMMYFUNCTION("""COMPUTED_VALUE"""),1940.49)</f>
        <v>1940.49</v>
      </c>
      <c r="D373" s="2">
        <f>IFERROR(__xludf.DUMMYFUNCTION("""COMPUTED_VALUE"""),45834.66666666667)</f>
        <v>45834.66667</v>
      </c>
      <c r="E373" s="1">
        <f>IFERROR(__xludf.DUMMYFUNCTION("""COMPUTED_VALUE"""),1955.36)</f>
        <v>1955.36</v>
      </c>
      <c r="G373" s="2">
        <f>IFERROR(__xludf.DUMMYFUNCTION("""COMPUTED_VALUE"""),45834.66666666667)</f>
        <v>45834.66667</v>
      </c>
      <c r="H373" s="1">
        <f>IFERROR(__xludf.DUMMYFUNCTION("""COMPUTED_VALUE"""),1935.62)</f>
        <v>1935.62</v>
      </c>
      <c r="J373" s="2">
        <f>IFERROR(__xludf.DUMMYFUNCTION("""COMPUTED_VALUE"""),45834.66666666667)</f>
        <v>45834.66667</v>
      </c>
      <c r="K373" s="1">
        <f>IFERROR(__xludf.DUMMYFUNCTION("""COMPUTED_VALUE"""),1952.85)</f>
        <v>1952.85</v>
      </c>
      <c r="M373" s="2">
        <f>IFERROR(__xludf.DUMMYFUNCTION("""COMPUTED_VALUE"""),45834.66666666667)</f>
        <v>45834.66667</v>
      </c>
      <c r="N373" s="1">
        <f>IFERROR(__xludf.DUMMYFUNCTION("""COMPUTED_VALUE"""),2.7859898E7)</f>
        <v>27859898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IFERROR(__xludf.DUMMYFUNCTION("""COMPUTED_VALUE"""),1952.66)</f>
        <v>1952.66</v>
      </c>
      <c r="D374" s="2">
        <f>IFERROR(__xludf.DUMMYFUNCTION("""COMPUTED_VALUE"""),45835.66666666667)</f>
        <v>45835.66667</v>
      </c>
      <c r="E374" s="1">
        <f>IFERROR(__xludf.DUMMYFUNCTION("""COMPUTED_VALUE"""),1968.21)</f>
        <v>1968.21</v>
      </c>
      <c r="G374" s="2">
        <f>IFERROR(__xludf.DUMMYFUNCTION("""COMPUTED_VALUE"""),45835.66666666667)</f>
        <v>45835.66667</v>
      </c>
      <c r="H374" s="1">
        <f>IFERROR(__xludf.DUMMYFUNCTION("""COMPUTED_VALUE"""),1945.4)</f>
        <v>1945.4</v>
      </c>
      <c r="J374" s="2">
        <f>IFERROR(__xludf.DUMMYFUNCTION("""COMPUTED_VALUE"""),45835.66666666667)</f>
        <v>45835.66667</v>
      </c>
      <c r="K374" s="1">
        <f>IFERROR(__xludf.DUMMYFUNCTION("""COMPUTED_VALUE"""),1959.43)</f>
        <v>1959.43</v>
      </c>
      <c r="M374" s="2">
        <f>IFERROR(__xludf.DUMMYFUNCTION("""COMPUTED_VALUE"""),45835.66666666667)</f>
        <v>45835.66667</v>
      </c>
      <c r="N374" s="1">
        <f>IFERROR(__xludf.DUMMYFUNCTION("""COMPUTED_VALUE"""),5.6335844E7)</f>
        <v>56335844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IFERROR(__xludf.DUMMYFUNCTION("""COMPUTED_VALUE"""),1958.81)</f>
        <v>1958.81</v>
      </c>
      <c r="D375" s="2">
        <f>IFERROR(__xludf.DUMMYFUNCTION("""COMPUTED_VALUE"""),45838.66666666667)</f>
        <v>45838.66667</v>
      </c>
      <c r="E375" s="1">
        <f>IFERROR(__xludf.DUMMYFUNCTION("""COMPUTED_VALUE"""),1989.6)</f>
        <v>1989.6</v>
      </c>
      <c r="G375" s="2">
        <f>IFERROR(__xludf.DUMMYFUNCTION("""COMPUTED_VALUE"""),45838.66666666667)</f>
        <v>45838.66667</v>
      </c>
      <c r="H375" s="1">
        <f>IFERROR(__xludf.DUMMYFUNCTION("""COMPUTED_VALUE"""),1955.96)</f>
        <v>1955.96</v>
      </c>
      <c r="J375" s="2">
        <f>IFERROR(__xludf.DUMMYFUNCTION("""COMPUTED_VALUE"""),45838.66666666667)</f>
        <v>45838.66667</v>
      </c>
      <c r="K375" s="1">
        <f>IFERROR(__xludf.DUMMYFUNCTION("""COMPUTED_VALUE"""),1986.11)</f>
        <v>1986.11</v>
      </c>
      <c r="M375" s="2">
        <f>IFERROR(__xludf.DUMMYFUNCTION("""COMPUTED_VALUE"""),45838.66666666667)</f>
        <v>45838.66667</v>
      </c>
      <c r="N375" s="1">
        <f>IFERROR(__xludf.DUMMYFUNCTION("""COMPUTED_VALUE"""),2.9837112E7)</f>
        <v>29837112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IFERROR(__xludf.DUMMYFUNCTION("""COMPUTED_VALUE"""),1979.67)</f>
        <v>1979.67</v>
      </c>
      <c r="D376" s="2">
        <f>IFERROR(__xludf.DUMMYFUNCTION("""COMPUTED_VALUE"""),45839.66666666667)</f>
        <v>45839.66667</v>
      </c>
      <c r="E376" s="1">
        <f>IFERROR(__xludf.DUMMYFUNCTION("""COMPUTED_VALUE"""),1990.71)</f>
        <v>1990.71</v>
      </c>
      <c r="G376" s="2">
        <f>IFERROR(__xludf.DUMMYFUNCTION("""COMPUTED_VALUE"""),45839.66666666667)</f>
        <v>45839.66667</v>
      </c>
      <c r="H376" s="1">
        <f>IFERROR(__xludf.DUMMYFUNCTION("""COMPUTED_VALUE"""),1960.64)</f>
        <v>1960.64</v>
      </c>
      <c r="J376" s="2">
        <f>IFERROR(__xludf.DUMMYFUNCTION("""COMPUTED_VALUE"""),45839.66666666667)</f>
        <v>45839.66667</v>
      </c>
      <c r="K376" s="1">
        <f>IFERROR(__xludf.DUMMYFUNCTION("""COMPUTED_VALUE"""),1981.81)</f>
        <v>1981.81</v>
      </c>
      <c r="M376" s="2">
        <f>IFERROR(__xludf.DUMMYFUNCTION("""COMPUTED_VALUE"""),45839.66666666667)</f>
        <v>45839.66667</v>
      </c>
      <c r="N376" s="1">
        <f>IFERROR(__xludf.DUMMYFUNCTION("""COMPUTED_VALUE"""),2.7716534E7)</f>
        <v>27716534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IFERROR(__xludf.DUMMYFUNCTION("""COMPUTED_VALUE"""),1976.37)</f>
        <v>1976.37</v>
      </c>
      <c r="D377" s="2">
        <f>IFERROR(__xludf.DUMMYFUNCTION("""COMPUTED_VALUE"""),45840.66666666667)</f>
        <v>45840.66667</v>
      </c>
      <c r="E377" s="1">
        <f>IFERROR(__xludf.DUMMYFUNCTION("""COMPUTED_VALUE"""),1977.41)</f>
        <v>1977.41</v>
      </c>
      <c r="G377" s="2">
        <f>IFERROR(__xludf.DUMMYFUNCTION("""COMPUTED_VALUE"""),45840.66666666667)</f>
        <v>45840.66667</v>
      </c>
      <c r="H377" s="1">
        <f>IFERROR(__xludf.DUMMYFUNCTION("""COMPUTED_VALUE"""),1915.09)</f>
        <v>1915.09</v>
      </c>
      <c r="J377" s="2">
        <f>IFERROR(__xludf.DUMMYFUNCTION("""COMPUTED_VALUE"""),45840.66666666667)</f>
        <v>45840.66667</v>
      </c>
      <c r="K377" s="1">
        <f>IFERROR(__xludf.DUMMYFUNCTION("""COMPUTED_VALUE"""),1927.36)</f>
        <v>1927.36</v>
      </c>
      <c r="M377" s="2">
        <f>IFERROR(__xludf.DUMMYFUNCTION("""COMPUTED_VALUE"""),45840.66666666667)</f>
        <v>45840.66667</v>
      </c>
      <c r="N377" s="1">
        <f>IFERROR(__xludf.DUMMYFUNCTION("""COMPUTED_VALUE"""),3.2371403E7)</f>
        <v>32371403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IFERROR(__xludf.DUMMYFUNCTION("""COMPUTED_VALUE"""),1932.89)</f>
        <v>1932.89</v>
      </c>
      <c r="D378" s="2">
        <f>IFERROR(__xludf.DUMMYFUNCTION("""COMPUTED_VALUE"""),45841.54166666667)</f>
        <v>45841.54167</v>
      </c>
      <c r="E378" s="1">
        <f>IFERROR(__xludf.DUMMYFUNCTION("""COMPUTED_VALUE"""),1957.37)</f>
        <v>1957.37</v>
      </c>
      <c r="G378" s="2">
        <f>IFERROR(__xludf.DUMMYFUNCTION("""COMPUTED_VALUE"""),45841.54166666667)</f>
        <v>45841.54167</v>
      </c>
      <c r="H378" s="1">
        <f>IFERROR(__xludf.DUMMYFUNCTION("""COMPUTED_VALUE"""),1931.81)</f>
        <v>1931.81</v>
      </c>
      <c r="J378" s="2">
        <f>IFERROR(__xludf.DUMMYFUNCTION("""COMPUTED_VALUE"""),45841.54166666667)</f>
        <v>45841.54167</v>
      </c>
      <c r="K378" s="1">
        <f>IFERROR(__xludf.DUMMYFUNCTION("""COMPUTED_VALUE"""),1956.06)</f>
        <v>1956.06</v>
      </c>
      <c r="M378" s="2">
        <f>IFERROR(__xludf.DUMMYFUNCTION("""COMPUTED_VALUE"""),45841.54166666667)</f>
        <v>45841.54167</v>
      </c>
      <c r="N378" s="1">
        <f>IFERROR(__xludf.DUMMYFUNCTION("""COMPUTED_VALUE"""),2.0928455E7)</f>
        <v>20928455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IFERROR(__xludf.DUMMYFUNCTION("""COMPUTED_VALUE"""),1945.14)</f>
        <v>1945.14</v>
      </c>
      <c r="D379" s="2">
        <f>IFERROR(__xludf.DUMMYFUNCTION("""COMPUTED_VALUE"""),45845.66666666667)</f>
        <v>45845.66667</v>
      </c>
      <c r="E379" s="1">
        <f>IFERROR(__xludf.DUMMYFUNCTION("""COMPUTED_VALUE"""),1955.24)</f>
        <v>1955.24</v>
      </c>
      <c r="G379" s="2">
        <f>IFERROR(__xludf.DUMMYFUNCTION("""COMPUTED_VALUE"""),45845.66666666667)</f>
        <v>45845.66667</v>
      </c>
      <c r="H379" s="1">
        <f>IFERROR(__xludf.DUMMYFUNCTION("""COMPUTED_VALUE"""),1916.68)</f>
        <v>1916.68</v>
      </c>
      <c r="J379" s="2">
        <f>IFERROR(__xludf.DUMMYFUNCTION("""COMPUTED_VALUE"""),45845.66666666667)</f>
        <v>45845.66667</v>
      </c>
      <c r="K379" s="1">
        <f>IFERROR(__xludf.DUMMYFUNCTION("""COMPUTED_VALUE"""),1925.92)</f>
        <v>1925.92</v>
      </c>
      <c r="M379" s="2">
        <f>IFERROR(__xludf.DUMMYFUNCTION("""COMPUTED_VALUE"""),45845.66666666667)</f>
        <v>45845.66667</v>
      </c>
      <c r="N379" s="1">
        <f>IFERROR(__xludf.DUMMYFUNCTION("""COMPUTED_VALUE"""),3.179439E7)</f>
        <v>31794390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IFERROR(__xludf.DUMMYFUNCTION("""COMPUTED_VALUE"""),1915.1)</f>
        <v>1915.1</v>
      </c>
      <c r="D380" s="2">
        <f>IFERROR(__xludf.DUMMYFUNCTION("""COMPUTED_VALUE"""),45846.66666666667)</f>
        <v>45846.66667</v>
      </c>
      <c r="E380" s="1">
        <f>IFERROR(__xludf.DUMMYFUNCTION("""COMPUTED_VALUE"""),1933.15)</f>
        <v>1933.15</v>
      </c>
      <c r="G380" s="2">
        <f>IFERROR(__xludf.DUMMYFUNCTION("""COMPUTED_VALUE"""),45846.66666666667)</f>
        <v>45846.66667</v>
      </c>
      <c r="H380" s="1">
        <f>IFERROR(__xludf.DUMMYFUNCTION("""COMPUTED_VALUE"""),1912.05)</f>
        <v>1912.05</v>
      </c>
      <c r="J380" s="2">
        <f>IFERROR(__xludf.DUMMYFUNCTION("""COMPUTED_VALUE"""),45846.66666666667)</f>
        <v>45846.66667</v>
      </c>
      <c r="K380" s="1">
        <f>IFERROR(__xludf.DUMMYFUNCTION("""COMPUTED_VALUE"""),1918.24)</f>
        <v>1918.24</v>
      </c>
      <c r="M380" s="2">
        <f>IFERROR(__xludf.DUMMYFUNCTION("""COMPUTED_VALUE"""),45846.66666666667)</f>
        <v>45846.66667</v>
      </c>
      <c r="N380" s="1">
        <f>IFERROR(__xludf.DUMMYFUNCTION("""COMPUTED_VALUE"""),3.3388892E7)</f>
        <v>33388892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IFERROR(__xludf.DUMMYFUNCTION("""COMPUTED_VALUE"""),1918.85)</f>
        <v>1918.85</v>
      </c>
      <c r="D381" s="2">
        <f>IFERROR(__xludf.DUMMYFUNCTION("""COMPUTED_VALUE"""),45847.66666666667)</f>
        <v>45847.66667</v>
      </c>
      <c r="E381" s="1">
        <f>IFERROR(__xludf.DUMMYFUNCTION("""COMPUTED_VALUE"""),1921.92)</f>
        <v>1921.92</v>
      </c>
      <c r="G381" s="2">
        <f>IFERROR(__xludf.DUMMYFUNCTION("""COMPUTED_VALUE"""),45847.66666666667)</f>
        <v>45847.66667</v>
      </c>
      <c r="H381" s="1">
        <f>IFERROR(__xludf.DUMMYFUNCTION("""COMPUTED_VALUE"""),1905.27)</f>
        <v>1905.27</v>
      </c>
      <c r="J381" s="2">
        <f>IFERROR(__xludf.DUMMYFUNCTION("""COMPUTED_VALUE"""),45847.66666666667)</f>
        <v>45847.66667</v>
      </c>
      <c r="K381" s="1">
        <f>IFERROR(__xludf.DUMMYFUNCTION("""COMPUTED_VALUE"""),1912.96)</f>
        <v>1912.96</v>
      </c>
      <c r="M381" s="2">
        <f>IFERROR(__xludf.DUMMYFUNCTION("""COMPUTED_VALUE"""),45847.66666666667)</f>
        <v>45847.66667</v>
      </c>
      <c r="N381" s="1">
        <f>IFERROR(__xludf.DUMMYFUNCTION("""COMPUTED_VALUE"""),2.7631732E7)</f>
        <v>27631732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IFERROR(__xludf.DUMMYFUNCTION("""COMPUTED_VALUE"""),1907.57)</f>
        <v>1907.57</v>
      </c>
      <c r="D382" s="2">
        <f>IFERROR(__xludf.DUMMYFUNCTION("""COMPUTED_VALUE"""),45848.66666666667)</f>
        <v>45848.66667</v>
      </c>
      <c r="E382" s="1">
        <f>IFERROR(__xludf.DUMMYFUNCTION("""COMPUTED_VALUE"""),1908.21)</f>
        <v>1908.21</v>
      </c>
      <c r="G382" s="2">
        <f>IFERROR(__xludf.DUMMYFUNCTION("""COMPUTED_VALUE"""),45848.66666666667)</f>
        <v>45848.66667</v>
      </c>
      <c r="H382" s="1">
        <f>IFERROR(__xludf.DUMMYFUNCTION("""COMPUTED_VALUE"""),1892.34)</f>
        <v>1892.34</v>
      </c>
      <c r="J382" s="2">
        <f>IFERROR(__xludf.DUMMYFUNCTION("""COMPUTED_VALUE"""),45848.66666666667)</f>
        <v>45848.66667</v>
      </c>
      <c r="K382" s="1">
        <f>IFERROR(__xludf.DUMMYFUNCTION("""COMPUTED_VALUE"""),1907.52)</f>
        <v>1907.52</v>
      </c>
      <c r="M382" s="2">
        <f>IFERROR(__xludf.DUMMYFUNCTION("""COMPUTED_VALUE"""),45848.66666666667)</f>
        <v>45848.66667</v>
      </c>
      <c r="N382" s="1">
        <f>IFERROR(__xludf.DUMMYFUNCTION("""COMPUTED_VALUE"""),4.0819378E7)</f>
        <v>40819378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IFERROR(__xludf.DUMMYFUNCTION("""COMPUTED_VALUE"""),1898.29)</f>
        <v>1898.29</v>
      </c>
      <c r="D383" s="2">
        <f>IFERROR(__xludf.DUMMYFUNCTION("""COMPUTED_VALUE"""),45849.66666666667)</f>
        <v>45849.66667</v>
      </c>
      <c r="E383" s="1">
        <f>IFERROR(__xludf.DUMMYFUNCTION("""COMPUTED_VALUE"""),1902.2)</f>
        <v>1902.2</v>
      </c>
      <c r="G383" s="2">
        <f>IFERROR(__xludf.DUMMYFUNCTION("""COMPUTED_VALUE"""),45849.66666666667)</f>
        <v>45849.66667</v>
      </c>
      <c r="H383" s="1">
        <f>IFERROR(__xludf.DUMMYFUNCTION("""COMPUTED_VALUE"""),1885.43)</f>
        <v>1885.43</v>
      </c>
      <c r="J383" s="2">
        <f>IFERROR(__xludf.DUMMYFUNCTION("""COMPUTED_VALUE"""),45849.66666666667)</f>
        <v>45849.66667</v>
      </c>
      <c r="K383" s="1">
        <f>IFERROR(__xludf.DUMMYFUNCTION("""COMPUTED_VALUE"""),1891.08)</f>
        <v>1891.08</v>
      </c>
      <c r="M383" s="2">
        <f>IFERROR(__xludf.DUMMYFUNCTION("""COMPUTED_VALUE"""),45849.66666666667)</f>
        <v>45849.66667</v>
      </c>
      <c r="N383" s="1">
        <f>IFERROR(__xludf.DUMMYFUNCTION("""COMPUTED_VALUE"""),3.1773583E7)</f>
        <v>31773583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IFERROR(__xludf.DUMMYFUNCTION("""COMPUTED_VALUE"""),1888.89)</f>
        <v>1888.89</v>
      </c>
      <c r="D384" s="2">
        <f>IFERROR(__xludf.DUMMYFUNCTION("""COMPUTED_VALUE"""),45852.66666666667)</f>
        <v>45852.66667</v>
      </c>
      <c r="E384" s="1">
        <f>IFERROR(__xludf.DUMMYFUNCTION("""COMPUTED_VALUE"""),1912.01)</f>
        <v>1912.01</v>
      </c>
      <c r="G384" s="2">
        <f>IFERROR(__xludf.DUMMYFUNCTION("""COMPUTED_VALUE"""),45852.66666666667)</f>
        <v>45852.66667</v>
      </c>
      <c r="H384" s="1">
        <f>IFERROR(__xludf.DUMMYFUNCTION("""COMPUTED_VALUE"""),1886.52)</f>
        <v>1886.52</v>
      </c>
      <c r="J384" s="2">
        <f>IFERROR(__xludf.DUMMYFUNCTION("""COMPUTED_VALUE"""),45852.66666666667)</f>
        <v>45852.66667</v>
      </c>
      <c r="K384" s="1">
        <f>IFERROR(__xludf.DUMMYFUNCTION("""COMPUTED_VALUE"""),1911.22)</f>
        <v>1911.22</v>
      </c>
      <c r="M384" s="2">
        <f>IFERROR(__xludf.DUMMYFUNCTION("""COMPUTED_VALUE"""),45852.66666666667)</f>
        <v>45852.66667</v>
      </c>
      <c r="N384" s="1">
        <f>IFERROR(__xludf.DUMMYFUNCTION("""COMPUTED_VALUE"""),3.5228596E7)</f>
        <v>35228596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IFERROR(__xludf.DUMMYFUNCTION("""COMPUTED_VALUE"""),1902.29)</f>
        <v>1902.29</v>
      </c>
      <c r="D385" s="2">
        <f>IFERROR(__xludf.DUMMYFUNCTION("""COMPUTED_VALUE"""),45853.66666666667)</f>
        <v>45853.66667</v>
      </c>
      <c r="E385" s="1">
        <f>IFERROR(__xludf.DUMMYFUNCTION("""COMPUTED_VALUE"""),1904.82)</f>
        <v>1904.82</v>
      </c>
      <c r="G385" s="2">
        <f>IFERROR(__xludf.DUMMYFUNCTION("""COMPUTED_VALUE"""),45853.66666666667)</f>
        <v>45853.66667</v>
      </c>
      <c r="H385" s="1">
        <f>IFERROR(__xludf.DUMMYFUNCTION("""COMPUTED_VALUE"""),1871.05)</f>
        <v>1871.05</v>
      </c>
      <c r="J385" s="2">
        <f>IFERROR(__xludf.DUMMYFUNCTION("""COMPUTED_VALUE"""),45853.66666666667)</f>
        <v>45853.66667</v>
      </c>
      <c r="K385" s="1">
        <f>IFERROR(__xludf.DUMMYFUNCTION("""COMPUTED_VALUE"""),1874.27)</f>
        <v>1874.27</v>
      </c>
      <c r="M385" s="2">
        <f>IFERROR(__xludf.DUMMYFUNCTION("""COMPUTED_VALUE"""),45853.66666666667)</f>
        <v>45853.66667</v>
      </c>
      <c r="N385" s="1">
        <f>IFERROR(__xludf.DUMMYFUNCTION("""COMPUTED_VALUE"""),3.217804E7)</f>
        <v>32178040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IFERROR(__xludf.DUMMYFUNCTION("""COMPUTED_VALUE"""),1882.65)</f>
        <v>1882.65</v>
      </c>
      <c r="D386" s="2">
        <f>IFERROR(__xludf.DUMMYFUNCTION("""COMPUTED_VALUE"""),45854.66666666667)</f>
        <v>45854.66667</v>
      </c>
      <c r="E386" s="1">
        <f>IFERROR(__xludf.DUMMYFUNCTION("""COMPUTED_VALUE"""),1899.04)</f>
        <v>1899.04</v>
      </c>
      <c r="G386" s="2">
        <f>IFERROR(__xludf.DUMMYFUNCTION("""COMPUTED_VALUE"""),45854.66666666667)</f>
        <v>45854.66667</v>
      </c>
      <c r="H386" s="1">
        <f>IFERROR(__xludf.DUMMYFUNCTION("""COMPUTED_VALUE"""),1877.38)</f>
        <v>1877.38</v>
      </c>
      <c r="J386" s="2">
        <f>IFERROR(__xludf.DUMMYFUNCTION("""COMPUTED_VALUE"""),45854.66666666667)</f>
        <v>45854.66667</v>
      </c>
      <c r="K386" s="1">
        <f>IFERROR(__xludf.DUMMYFUNCTION("""COMPUTED_VALUE"""),1893.12)</f>
        <v>1893.12</v>
      </c>
      <c r="M386" s="2">
        <f>IFERROR(__xludf.DUMMYFUNCTION("""COMPUTED_VALUE"""),45854.66666666667)</f>
        <v>45854.66667</v>
      </c>
      <c r="N386" s="1">
        <f>IFERROR(__xludf.DUMMYFUNCTION("""COMPUTED_VALUE"""),3.1596705E7)</f>
        <v>31596705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IFERROR(__xludf.DUMMYFUNCTION("""COMPUTED_VALUE"""),1884.14)</f>
        <v>1884.14</v>
      </c>
      <c r="D387" s="2">
        <f>IFERROR(__xludf.DUMMYFUNCTION("""COMPUTED_VALUE"""),45855.66666666667)</f>
        <v>45855.66667</v>
      </c>
      <c r="E387" s="1">
        <f>IFERROR(__xludf.DUMMYFUNCTION("""COMPUTED_VALUE"""),1904.86)</f>
        <v>1904.86</v>
      </c>
      <c r="G387" s="2">
        <f>IFERROR(__xludf.DUMMYFUNCTION("""COMPUTED_VALUE"""),45855.66666666667)</f>
        <v>45855.66667</v>
      </c>
      <c r="H387" s="1">
        <f>IFERROR(__xludf.DUMMYFUNCTION("""COMPUTED_VALUE"""),1880.92)</f>
        <v>1880.92</v>
      </c>
      <c r="J387" s="2">
        <f>IFERROR(__xludf.DUMMYFUNCTION("""COMPUTED_VALUE"""),45855.66666666667)</f>
        <v>45855.66667</v>
      </c>
      <c r="K387" s="1">
        <f>IFERROR(__xludf.DUMMYFUNCTION("""COMPUTED_VALUE"""),1902.98)</f>
        <v>1902.98</v>
      </c>
      <c r="M387" s="2">
        <f>IFERROR(__xludf.DUMMYFUNCTION("""COMPUTED_VALUE"""),45855.66666666667)</f>
        <v>45855.66667</v>
      </c>
      <c r="N387" s="1">
        <f>IFERROR(__xludf.DUMMYFUNCTION("""COMPUTED_VALUE"""),3.4136442E7)</f>
        <v>34136442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IFERROR(__xludf.DUMMYFUNCTION("""COMPUTED_VALUE"""),1906.69)</f>
        <v>1906.69</v>
      </c>
      <c r="D388" s="2">
        <f>IFERROR(__xludf.DUMMYFUNCTION("""COMPUTED_VALUE"""),45856.66666666667)</f>
        <v>45856.66667</v>
      </c>
      <c r="E388" s="1">
        <f>IFERROR(__xludf.DUMMYFUNCTION("""COMPUTED_VALUE"""),1920.16)</f>
        <v>1920.16</v>
      </c>
      <c r="G388" s="2">
        <f>IFERROR(__xludf.DUMMYFUNCTION("""COMPUTED_VALUE"""),45856.66666666667)</f>
        <v>45856.66667</v>
      </c>
      <c r="H388" s="1">
        <f>IFERROR(__xludf.DUMMYFUNCTION("""COMPUTED_VALUE"""),1902.78)</f>
        <v>1902.78</v>
      </c>
      <c r="J388" s="2">
        <f>IFERROR(__xludf.DUMMYFUNCTION("""COMPUTED_VALUE"""),45856.66666666667)</f>
        <v>45856.66667</v>
      </c>
      <c r="K388" s="1">
        <f>IFERROR(__xludf.DUMMYFUNCTION("""COMPUTED_VALUE"""),1906.35)</f>
        <v>1906.35</v>
      </c>
      <c r="M388" s="2">
        <f>IFERROR(__xludf.DUMMYFUNCTION("""COMPUTED_VALUE"""),45856.66666666667)</f>
        <v>45856.66667</v>
      </c>
      <c r="N388" s="1">
        <f>IFERROR(__xludf.DUMMYFUNCTION("""COMPUTED_VALUE"""),3.9206834E7)</f>
        <v>39206834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IFERROR(__xludf.DUMMYFUNCTION("""COMPUTED_VALUE"""),1904.69)</f>
        <v>1904.69</v>
      </c>
      <c r="D389" s="2">
        <f>IFERROR(__xludf.DUMMYFUNCTION("""COMPUTED_VALUE"""),45859.66666666667)</f>
        <v>45859.66667</v>
      </c>
      <c r="E389" s="1">
        <f>IFERROR(__xludf.DUMMYFUNCTION("""COMPUTED_VALUE"""),1914.02)</f>
        <v>1914.02</v>
      </c>
      <c r="G389" s="2">
        <f>IFERROR(__xludf.DUMMYFUNCTION("""COMPUTED_VALUE"""),45859.66666666667)</f>
        <v>45859.66667</v>
      </c>
      <c r="H389" s="1">
        <f>IFERROR(__xludf.DUMMYFUNCTION("""COMPUTED_VALUE"""),1892.65)</f>
        <v>1892.65</v>
      </c>
      <c r="J389" s="2">
        <f>IFERROR(__xludf.DUMMYFUNCTION("""COMPUTED_VALUE"""),45859.66666666667)</f>
        <v>45859.66667</v>
      </c>
      <c r="K389" s="1">
        <f>IFERROR(__xludf.DUMMYFUNCTION("""COMPUTED_VALUE"""),1892.82)</f>
        <v>1892.82</v>
      </c>
      <c r="M389" s="2">
        <f>IFERROR(__xludf.DUMMYFUNCTION("""COMPUTED_VALUE"""),45859.66666666667)</f>
        <v>45859.66667</v>
      </c>
      <c r="N389" s="1">
        <f>IFERROR(__xludf.DUMMYFUNCTION("""COMPUTED_VALUE"""),2.6795987E7)</f>
        <v>26795987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IFERROR(__xludf.DUMMYFUNCTION("""COMPUTED_VALUE"""),1898.19)</f>
        <v>1898.19</v>
      </c>
      <c r="D390" s="2">
        <f>IFERROR(__xludf.DUMMYFUNCTION("""COMPUTED_VALUE"""),45860.66666666667)</f>
        <v>45860.66667</v>
      </c>
      <c r="E390" s="1">
        <f>IFERROR(__xludf.DUMMYFUNCTION("""COMPUTED_VALUE"""),1921.29)</f>
        <v>1921.29</v>
      </c>
      <c r="G390" s="2">
        <f>IFERROR(__xludf.DUMMYFUNCTION("""COMPUTED_VALUE"""),45860.66666666667)</f>
        <v>45860.66667</v>
      </c>
      <c r="H390" s="1">
        <f>IFERROR(__xludf.DUMMYFUNCTION("""COMPUTED_VALUE"""),1897.22)</f>
        <v>1897.22</v>
      </c>
      <c r="J390" s="2">
        <f>IFERROR(__xludf.DUMMYFUNCTION("""COMPUTED_VALUE"""),45860.66666666667)</f>
        <v>45860.66667</v>
      </c>
      <c r="K390" s="1">
        <f>IFERROR(__xludf.DUMMYFUNCTION("""COMPUTED_VALUE"""),1919.25)</f>
        <v>1919.25</v>
      </c>
      <c r="M390" s="2">
        <f>IFERROR(__xludf.DUMMYFUNCTION("""COMPUTED_VALUE"""),45860.66666666667)</f>
        <v>45860.66667</v>
      </c>
      <c r="N390" s="1">
        <f>IFERROR(__xludf.DUMMYFUNCTION("""COMPUTED_VALUE"""),2.9507477E7)</f>
        <v>29507477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IFERROR(__xludf.DUMMYFUNCTION("""COMPUTED_VALUE"""),1922.08)</f>
        <v>1922.08</v>
      </c>
      <c r="D391" s="2">
        <f>IFERROR(__xludf.DUMMYFUNCTION("""COMPUTED_VALUE"""),45861.66666666667)</f>
        <v>45861.66667</v>
      </c>
      <c r="E391" s="1">
        <f>IFERROR(__xludf.DUMMYFUNCTION("""COMPUTED_VALUE"""),1922.08)</f>
        <v>1922.08</v>
      </c>
      <c r="G391" s="2">
        <f>IFERROR(__xludf.DUMMYFUNCTION("""COMPUTED_VALUE"""),45861.66666666667)</f>
        <v>45861.66667</v>
      </c>
      <c r="H391" s="1">
        <f>IFERROR(__xludf.DUMMYFUNCTION("""COMPUTED_VALUE"""),1882.02)</f>
        <v>1882.02</v>
      </c>
      <c r="J391" s="2">
        <f>IFERROR(__xludf.DUMMYFUNCTION("""COMPUTED_VALUE"""),45861.66666666667)</f>
        <v>45861.66667</v>
      </c>
      <c r="K391" s="1">
        <f>IFERROR(__xludf.DUMMYFUNCTION("""COMPUTED_VALUE"""),1904.63)</f>
        <v>1904.63</v>
      </c>
      <c r="M391" s="2">
        <f>IFERROR(__xludf.DUMMYFUNCTION("""COMPUTED_VALUE"""),45861.66666666667)</f>
        <v>45861.66667</v>
      </c>
      <c r="N391" s="1">
        <f>IFERROR(__xludf.DUMMYFUNCTION("""COMPUTED_VALUE"""),3.5162496E7)</f>
        <v>35162496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IFERROR(__xludf.DUMMYFUNCTION("""COMPUTED_VALUE"""),1899.58)</f>
        <v>1899.58</v>
      </c>
      <c r="D392" s="2">
        <f>IFERROR(__xludf.DUMMYFUNCTION("""COMPUTED_VALUE"""),45862.66666666667)</f>
        <v>45862.66667</v>
      </c>
      <c r="E392" s="1">
        <f>IFERROR(__xludf.DUMMYFUNCTION("""COMPUTED_VALUE"""),1902.39)</f>
        <v>1902.39</v>
      </c>
      <c r="G392" s="2">
        <f>IFERROR(__xludf.DUMMYFUNCTION("""COMPUTED_VALUE"""),45862.66666666667)</f>
        <v>45862.66667</v>
      </c>
      <c r="H392" s="1">
        <f>IFERROR(__xludf.DUMMYFUNCTION("""COMPUTED_VALUE"""),1889.04)</f>
        <v>1889.04</v>
      </c>
      <c r="J392" s="2">
        <f>IFERROR(__xludf.DUMMYFUNCTION("""COMPUTED_VALUE"""),45862.66666666667)</f>
        <v>45862.66667</v>
      </c>
      <c r="K392" s="1">
        <f>IFERROR(__xludf.DUMMYFUNCTION("""COMPUTED_VALUE"""),1891.59)</f>
        <v>1891.59</v>
      </c>
      <c r="M392" s="2">
        <f>IFERROR(__xludf.DUMMYFUNCTION("""COMPUTED_VALUE"""),45862.66666666667)</f>
        <v>45862.66667</v>
      </c>
      <c r="N392" s="1">
        <f>IFERROR(__xludf.DUMMYFUNCTION("""COMPUTED_VALUE"""),3.7639131E7)</f>
        <v>37639131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IFERROR(__xludf.DUMMYFUNCTION("""COMPUTED_VALUE"""),1895.2)</f>
        <v>1895.2</v>
      </c>
      <c r="D393" s="2">
        <f>IFERROR(__xludf.DUMMYFUNCTION("""COMPUTED_VALUE"""),45863.66666666667)</f>
        <v>45863.66667</v>
      </c>
      <c r="E393" s="1">
        <f>IFERROR(__xludf.DUMMYFUNCTION("""COMPUTED_VALUE"""),1909.93)</f>
        <v>1909.93</v>
      </c>
      <c r="G393" s="2">
        <f>IFERROR(__xludf.DUMMYFUNCTION("""COMPUTED_VALUE"""),45863.66666666667)</f>
        <v>45863.66667</v>
      </c>
      <c r="H393" s="1">
        <f>IFERROR(__xludf.DUMMYFUNCTION("""COMPUTED_VALUE"""),1894.31)</f>
        <v>1894.31</v>
      </c>
      <c r="J393" s="2">
        <f>IFERROR(__xludf.DUMMYFUNCTION("""COMPUTED_VALUE"""),45863.66666666667)</f>
        <v>45863.66667</v>
      </c>
      <c r="K393" s="1">
        <f>IFERROR(__xludf.DUMMYFUNCTION("""COMPUTED_VALUE"""),1902.15)</f>
        <v>1902.15</v>
      </c>
      <c r="M393" s="2">
        <f>IFERROR(__xludf.DUMMYFUNCTION("""COMPUTED_VALUE"""),45863.66666666667)</f>
        <v>45863.66667</v>
      </c>
      <c r="N393" s="1">
        <f>IFERROR(__xludf.DUMMYFUNCTION("""COMPUTED_VALUE"""),2.929018E7)</f>
        <v>29290180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IFERROR(__xludf.DUMMYFUNCTION("""COMPUTED_VALUE"""),1897.76)</f>
        <v>1897.76</v>
      </c>
      <c r="D394" s="2">
        <f>IFERROR(__xludf.DUMMYFUNCTION("""COMPUTED_VALUE"""),45866.66666666667)</f>
        <v>45866.66667</v>
      </c>
      <c r="E394" s="1">
        <f>IFERROR(__xludf.DUMMYFUNCTION("""COMPUTED_VALUE"""),1899.17)</f>
        <v>1899.17</v>
      </c>
      <c r="G394" s="2">
        <f>IFERROR(__xludf.DUMMYFUNCTION("""COMPUTED_VALUE"""),45866.66666666667)</f>
        <v>45866.66667</v>
      </c>
      <c r="H394" s="1">
        <f>IFERROR(__xludf.DUMMYFUNCTION("""COMPUTED_VALUE"""),1859.58)</f>
        <v>1859.58</v>
      </c>
      <c r="J394" s="2">
        <f>IFERROR(__xludf.DUMMYFUNCTION("""COMPUTED_VALUE"""),45866.66666666667)</f>
        <v>45866.66667</v>
      </c>
      <c r="K394" s="1">
        <f>IFERROR(__xludf.DUMMYFUNCTION("""COMPUTED_VALUE"""),1866.06)</f>
        <v>1866.06</v>
      </c>
      <c r="M394" s="2">
        <f>IFERROR(__xludf.DUMMYFUNCTION("""COMPUTED_VALUE"""),45866.66666666667)</f>
        <v>45866.66667</v>
      </c>
      <c r="N394" s="1">
        <f>IFERROR(__xludf.DUMMYFUNCTION("""COMPUTED_VALUE"""),3.2392296E7)</f>
        <v>32392296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IFERROR(__xludf.DUMMYFUNCTION("""COMPUTED_VALUE"""),1878.65)</f>
        <v>1878.65</v>
      </c>
      <c r="D395" s="2">
        <f>IFERROR(__xludf.DUMMYFUNCTION("""COMPUTED_VALUE"""),45867.66666666667)</f>
        <v>45867.66667</v>
      </c>
      <c r="E395" s="1">
        <f>IFERROR(__xludf.DUMMYFUNCTION("""COMPUTED_VALUE"""),1886.97)</f>
        <v>1886.97</v>
      </c>
      <c r="G395" s="2">
        <f>IFERROR(__xludf.DUMMYFUNCTION("""COMPUTED_VALUE"""),45867.66666666667)</f>
        <v>45867.66667</v>
      </c>
      <c r="H395" s="1">
        <f>IFERROR(__xludf.DUMMYFUNCTION("""COMPUTED_VALUE"""),1873.75)</f>
        <v>1873.75</v>
      </c>
      <c r="J395" s="2">
        <f>IFERROR(__xludf.DUMMYFUNCTION("""COMPUTED_VALUE"""),45867.66666666667)</f>
        <v>45867.66667</v>
      </c>
      <c r="K395" s="1">
        <f>IFERROR(__xludf.DUMMYFUNCTION("""COMPUTED_VALUE"""),1880.07)</f>
        <v>1880.07</v>
      </c>
      <c r="M395" s="2">
        <f>IFERROR(__xludf.DUMMYFUNCTION("""COMPUTED_VALUE"""),45867.66666666667)</f>
        <v>45867.66667</v>
      </c>
      <c r="N395" s="1">
        <f>IFERROR(__xludf.DUMMYFUNCTION("""COMPUTED_VALUE"""),3.3430055E7)</f>
        <v>33430055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IFERROR(__xludf.DUMMYFUNCTION("""COMPUTED_VALUE"""),1886.46)</f>
        <v>1886.46</v>
      </c>
      <c r="D396" s="2">
        <f>IFERROR(__xludf.DUMMYFUNCTION("""COMPUTED_VALUE"""),45868.66666666667)</f>
        <v>45868.66667</v>
      </c>
      <c r="E396" s="1">
        <f>IFERROR(__xludf.DUMMYFUNCTION("""COMPUTED_VALUE"""),1886.46)</f>
        <v>1886.46</v>
      </c>
      <c r="G396" s="2">
        <f>IFERROR(__xludf.DUMMYFUNCTION("""COMPUTED_VALUE"""),45868.66666666667)</f>
        <v>45868.66667</v>
      </c>
      <c r="H396" s="1">
        <f>IFERROR(__xludf.DUMMYFUNCTION("""COMPUTED_VALUE"""),1859.38)</f>
        <v>1859.38</v>
      </c>
      <c r="J396" s="2">
        <f>IFERROR(__xludf.DUMMYFUNCTION("""COMPUTED_VALUE"""),45868.66666666667)</f>
        <v>45868.66667</v>
      </c>
      <c r="K396" s="1">
        <f>IFERROR(__xludf.DUMMYFUNCTION("""COMPUTED_VALUE"""),1868.28)</f>
        <v>1868.28</v>
      </c>
      <c r="M396" s="2">
        <f>IFERROR(__xludf.DUMMYFUNCTION("""COMPUTED_VALUE"""),45868.66666666667)</f>
        <v>45868.66667</v>
      </c>
      <c r="N396" s="1">
        <f>IFERROR(__xludf.DUMMYFUNCTION("""COMPUTED_VALUE"""),3.1322232E7)</f>
        <v>31322232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IFERROR(__xludf.DUMMYFUNCTION("""COMPUTED_VALUE"""),1870.76)</f>
        <v>1870.76</v>
      </c>
      <c r="D397" s="2">
        <f>IFERROR(__xludf.DUMMYFUNCTION("""COMPUTED_VALUE"""),45869.66666666667)</f>
        <v>45869.66667</v>
      </c>
      <c r="E397" s="1">
        <f>IFERROR(__xludf.DUMMYFUNCTION("""COMPUTED_VALUE"""),1896.26)</f>
        <v>1896.26</v>
      </c>
      <c r="G397" s="2">
        <f>IFERROR(__xludf.DUMMYFUNCTION("""COMPUTED_VALUE"""),45869.66666666667)</f>
        <v>45869.66667</v>
      </c>
      <c r="H397" s="1">
        <f>IFERROR(__xludf.DUMMYFUNCTION("""COMPUTED_VALUE"""),1870.01)</f>
        <v>1870.01</v>
      </c>
      <c r="J397" s="2">
        <f>IFERROR(__xludf.DUMMYFUNCTION("""COMPUTED_VALUE"""),45869.66666666667)</f>
        <v>45869.66667</v>
      </c>
      <c r="K397" s="1">
        <f>IFERROR(__xludf.DUMMYFUNCTION("""COMPUTED_VALUE"""),1878.59)</f>
        <v>1878.59</v>
      </c>
      <c r="M397" s="2">
        <f>IFERROR(__xludf.DUMMYFUNCTION("""COMPUTED_VALUE"""),45869.66666666667)</f>
        <v>45869.66667</v>
      </c>
      <c r="N397" s="1">
        <f>IFERROR(__xludf.DUMMYFUNCTION("""COMPUTED_VALUE"""),3.6364834E7)</f>
        <v>36364834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IFERROR(__xludf.DUMMYFUNCTION("""COMPUTED_VALUE"""),1875.94)</f>
        <v>1875.94</v>
      </c>
      <c r="D398" s="2">
        <f>IFERROR(__xludf.DUMMYFUNCTION("""COMPUTED_VALUE"""),45870.66666666667)</f>
        <v>45870.66667</v>
      </c>
      <c r="E398" s="1">
        <f>IFERROR(__xludf.DUMMYFUNCTION("""COMPUTED_VALUE"""),1879.79)</f>
        <v>1879.79</v>
      </c>
      <c r="G398" s="2">
        <f>IFERROR(__xludf.DUMMYFUNCTION("""COMPUTED_VALUE"""),45870.66666666667)</f>
        <v>45870.66667</v>
      </c>
      <c r="H398" s="1">
        <f>IFERROR(__xludf.DUMMYFUNCTION("""COMPUTED_VALUE"""),1855.37)</f>
        <v>1855.37</v>
      </c>
      <c r="J398" s="2">
        <f>IFERROR(__xludf.DUMMYFUNCTION("""COMPUTED_VALUE"""),45870.66666666667)</f>
        <v>45870.66667</v>
      </c>
      <c r="K398" s="1">
        <f>IFERROR(__xludf.DUMMYFUNCTION("""COMPUTED_VALUE"""),1869.64)</f>
        <v>1869.64</v>
      </c>
      <c r="M398" s="2">
        <f>IFERROR(__xludf.DUMMYFUNCTION("""COMPUTED_VALUE"""),45870.66666666667)</f>
        <v>45870.66667</v>
      </c>
      <c r="N398" s="1">
        <f>IFERROR(__xludf.DUMMYFUNCTION("""COMPUTED_VALUE"""),3.0813725E7)</f>
        <v>30813725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IFERROR(__xludf.DUMMYFUNCTION("""COMPUTED_VALUE"""),1874.33)</f>
        <v>1874.33</v>
      </c>
      <c r="D399" s="2">
        <f>IFERROR(__xludf.DUMMYFUNCTION("""COMPUTED_VALUE"""),45873.66666666667)</f>
        <v>45873.66667</v>
      </c>
      <c r="E399" s="1">
        <f>IFERROR(__xludf.DUMMYFUNCTION("""COMPUTED_VALUE"""),1890.92)</f>
        <v>1890.92</v>
      </c>
      <c r="G399" s="2">
        <f>IFERROR(__xludf.DUMMYFUNCTION("""COMPUTED_VALUE"""),45873.66666666667)</f>
        <v>45873.66667</v>
      </c>
      <c r="H399" s="1">
        <f>IFERROR(__xludf.DUMMYFUNCTION("""COMPUTED_VALUE"""),1873.17)</f>
        <v>1873.17</v>
      </c>
      <c r="J399" s="2">
        <f>IFERROR(__xludf.DUMMYFUNCTION("""COMPUTED_VALUE"""),45873.66666666667)</f>
        <v>45873.66667</v>
      </c>
      <c r="K399" s="1">
        <f>IFERROR(__xludf.DUMMYFUNCTION("""COMPUTED_VALUE"""),1890.26)</f>
        <v>1890.26</v>
      </c>
      <c r="M399" s="2">
        <f>IFERROR(__xludf.DUMMYFUNCTION("""COMPUTED_VALUE"""),45873.66666666667)</f>
        <v>45873.66667</v>
      </c>
      <c r="N399" s="1">
        <f>IFERROR(__xludf.DUMMYFUNCTION("""COMPUTED_VALUE"""),2.5480817E7)</f>
        <v>25480817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IFERROR(__xludf.DUMMYFUNCTION("""COMPUTED_VALUE"""),1896.9)</f>
        <v>1896.9</v>
      </c>
      <c r="D400" s="2">
        <f>IFERROR(__xludf.DUMMYFUNCTION("""COMPUTED_VALUE"""),45874.66666666667)</f>
        <v>45874.66667</v>
      </c>
      <c r="E400" s="1">
        <f>IFERROR(__xludf.DUMMYFUNCTION("""COMPUTED_VALUE"""),1909.07)</f>
        <v>1909.07</v>
      </c>
      <c r="G400" s="2">
        <f>IFERROR(__xludf.DUMMYFUNCTION("""COMPUTED_VALUE"""),45874.66666666667)</f>
        <v>45874.66667</v>
      </c>
      <c r="H400" s="1">
        <f>IFERROR(__xludf.DUMMYFUNCTION("""COMPUTED_VALUE"""),1890.53)</f>
        <v>1890.53</v>
      </c>
      <c r="J400" s="2">
        <f>IFERROR(__xludf.DUMMYFUNCTION("""COMPUTED_VALUE"""),45874.66666666667)</f>
        <v>45874.66667</v>
      </c>
      <c r="K400" s="1">
        <f>IFERROR(__xludf.DUMMYFUNCTION("""COMPUTED_VALUE"""),1897.99)</f>
        <v>1897.99</v>
      </c>
      <c r="M400" s="2">
        <f>IFERROR(__xludf.DUMMYFUNCTION("""COMPUTED_VALUE"""),45874.66666666667)</f>
        <v>45874.66667</v>
      </c>
      <c r="N400" s="1">
        <f>IFERROR(__xludf.DUMMYFUNCTION("""COMPUTED_VALUE"""),2.4312629E7)</f>
        <v>24312629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IFERROR(__xludf.DUMMYFUNCTION("""COMPUTED_VALUE"""),1907.32)</f>
        <v>1907.32</v>
      </c>
      <c r="D401" s="2">
        <f>IFERROR(__xludf.DUMMYFUNCTION("""COMPUTED_VALUE"""),45875.66666666667)</f>
        <v>45875.66667</v>
      </c>
      <c r="E401" s="1">
        <f>IFERROR(__xludf.DUMMYFUNCTION("""COMPUTED_VALUE"""),1927.84)</f>
        <v>1927.84</v>
      </c>
      <c r="G401" s="2">
        <f>IFERROR(__xludf.DUMMYFUNCTION("""COMPUTED_VALUE"""),45875.66666666667)</f>
        <v>45875.66667</v>
      </c>
      <c r="H401" s="1">
        <f>IFERROR(__xludf.DUMMYFUNCTION("""COMPUTED_VALUE"""),1902.18)</f>
        <v>1902.18</v>
      </c>
      <c r="J401" s="2">
        <f>IFERROR(__xludf.DUMMYFUNCTION("""COMPUTED_VALUE"""),45875.66666666667)</f>
        <v>45875.66667</v>
      </c>
      <c r="K401" s="1">
        <f>IFERROR(__xludf.DUMMYFUNCTION("""COMPUTED_VALUE"""),1921.57)</f>
        <v>1921.57</v>
      </c>
      <c r="M401" s="2">
        <f>IFERROR(__xludf.DUMMYFUNCTION("""COMPUTED_VALUE"""),45875.66666666667)</f>
        <v>45875.66667</v>
      </c>
      <c r="N401" s="1">
        <f>IFERROR(__xludf.DUMMYFUNCTION("""COMPUTED_VALUE"""),3.0872088E7)</f>
        <v>30872088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IFERROR(__xludf.DUMMYFUNCTION("""COMPUTED_VALUE"""),1922.22)</f>
        <v>1922.22</v>
      </c>
      <c r="D402" s="2">
        <f>IFERROR(__xludf.DUMMYFUNCTION("""COMPUTED_VALUE"""),45876.66666666667)</f>
        <v>45876.66667</v>
      </c>
      <c r="E402" s="1">
        <f>IFERROR(__xludf.DUMMYFUNCTION("""COMPUTED_VALUE"""),1923.08)</f>
        <v>1923.08</v>
      </c>
      <c r="G402" s="2">
        <f>IFERROR(__xludf.DUMMYFUNCTION("""COMPUTED_VALUE"""),45876.66666666667)</f>
        <v>45876.66667</v>
      </c>
      <c r="H402" s="1">
        <f>IFERROR(__xludf.DUMMYFUNCTION("""COMPUTED_VALUE"""),1891.18)</f>
        <v>1891.18</v>
      </c>
      <c r="J402" s="2">
        <f>IFERROR(__xludf.DUMMYFUNCTION("""COMPUTED_VALUE"""),45876.66666666667)</f>
        <v>45876.66667</v>
      </c>
      <c r="K402" s="1">
        <f>IFERROR(__xludf.DUMMYFUNCTION("""COMPUTED_VALUE"""),1899.45)</f>
        <v>1899.45</v>
      </c>
      <c r="M402" s="2">
        <f>IFERROR(__xludf.DUMMYFUNCTION("""COMPUTED_VALUE"""),45876.66666666667)</f>
        <v>45876.66667</v>
      </c>
      <c r="N402" s="1">
        <f>IFERROR(__xludf.DUMMYFUNCTION("""COMPUTED_VALUE"""),2.8667132E7)</f>
        <v>28667132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IFERROR(__xludf.DUMMYFUNCTION("""COMPUTED_VALUE"""),1907.18)</f>
        <v>1907.18</v>
      </c>
      <c r="D403" s="2">
        <f>IFERROR(__xludf.DUMMYFUNCTION("""COMPUTED_VALUE"""),45877.66666666667)</f>
        <v>45877.66667</v>
      </c>
      <c r="E403" s="1">
        <f>IFERROR(__xludf.DUMMYFUNCTION("""COMPUTED_VALUE"""),1919.69)</f>
        <v>1919.69</v>
      </c>
      <c r="G403" s="2">
        <f>IFERROR(__xludf.DUMMYFUNCTION("""COMPUTED_VALUE"""),45877.66666666667)</f>
        <v>45877.66667</v>
      </c>
      <c r="H403" s="1">
        <f>IFERROR(__xludf.DUMMYFUNCTION("""COMPUTED_VALUE"""),1903.59)</f>
        <v>1903.59</v>
      </c>
      <c r="J403" s="2">
        <f>IFERROR(__xludf.DUMMYFUNCTION("""COMPUTED_VALUE"""),45877.66666666667)</f>
        <v>45877.66667</v>
      </c>
      <c r="K403" s="1">
        <f>IFERROR(__xludf.DUMMYFUNCTION("""COMPUTED_VALUE"""),1909.76)</f>
        <v>1909.76</v>
      </c>
      <c r="M403" s="2">
        <f>IFERROR(__xludf.DUMMYFUNCTION("""COMPUTED_VALUE"""),45877.66666666667)</f>
        <v>45877.66667</v>
      </c>
      <c r="N403" s="1">
        <f>IFERROR(__xludf.DUMMYFUNCTION("""COMPUTED_VALUE"""),2.1496718E7)</f>
        <v>21496718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IFERROR(__xludf.DUMMYFUNCTION("""COMPUTED_VALUE"""),1911.86)</f>
        <v>1911.86</v>
      </c>
      <c r="D404" s="2">
        <f>IFERROR(__xludf.DUMMYFUNCTION("""COMPUTED_VALUE"""),45880.66666666667)</f>
        <v>45880.66667</v>
      </c>
      <c r="E404" s="1">
        <f>IFERROR(__xludf.DUMMYFUNCTION("""COMPUTED_VALUE"""),1917.57)</f>
        <v>1917.57</v>
      </c>
      <c r="G404" s="2">
        <f>IFERROR(__xludf.DUMMYFUNCTION("""COMPUTED_VALUE"""),45880.66666666667)</f>
        <v>45880.66667</v>
      </c>
      <c r="H404" s="1">
        <f>IFERROR(__xludf.DUMMYFUNCTION("""COMPUTED_VALUE"""),1903.65)</f>
        <v>1903.65</v>
      </c>
      <c r="J404" s="2">
        <f>IFERROR(__xludf.DUMMYFUNCTION("""COMPUTED_VALUE"""),45880.66666666667)</f>
        <v>45880.66667</v>
      </c>
      <c r="K404" s="1">
        <f>IFERROR(__xludf.DUMMYFUNCTION("""COMPUTED_VALUE"""),1908.14)</f>
        <v>1908.14</v>
      </c>
      <c r="M404" s="2">
        <f>IFERROR(__xludf.DUMMYFUNCTION("""COMPUTED_VALUE"""),45880.66666666667)</f>
        <v>45880.66667</v>
      </c>
      <c r="N404" s="1">
        <f>IFERROR(__xludf.DUMMYFUNCTION("""COMPUTED_VALUE"""),2.2815113E7)</f>
        <v>22815113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IFERROR(__xludf.DUMMYFUNCTION("""COMPUTED_VALUE"""),1913.03)</f>
        <v>1913.03</v>
      </c>
      <c r="D405" s="2">
        <f>IFERROR(__xludf.DUMMYFUNCTION("""COMPUTED_VALUE"""),45881.66666666667)</f>
        <v>45881.66667</v>
      </c>
      <c r="E405" s="1">
        <f>IFERROR(__xludf.DUMMYFUNCTION("""COMPUTED_VALUE"""),1914.06)</f>
        <v>1914.06</v>
      </c>
      <c r="G405" s="2">
        <f>IFERROR(__xludf.DUMMYFUNCTION("""COMPUTED_VALUE"""),45881.66666666667)</f>
        <v>45881.66667</v>
      </c>
      <c r="H405" s="1">
        <f>IFERROR(__xludf.DUMMYFUNCTION("""COMPUTED_VALUE"""),1899.32)</f>
        <v>1899.32</v>
      </c>
      <c r="J405" s="2">
        <f>IFERROR(__xludf.DUMMYFUNCTION("""COMPUTED_VALUE"""),45881.66666666667)</f>
        <v>45881.66667</v>
      </c>
      <c r="K405" s="1">
        <f>IFERROR(__xludf.DUMMYFUNCTION("""COMPUTED_VALUE"""),1907.5)</f>
        <v>1907.5</v>
      </c>
      <c r="M405" s="2">
        <f>IFERROR(__xludf.DUMMYFUNCTION("""COMPUTED_VALUE"""),45881.66666666667)</f>
        <v>45881.66667</v>
      </c>
      <c r="N405" s="1">
        <f>IFERROR(__xludf.DUMMYFUNCTION("""COMPUTED_VALUE"""),2.4655535E7)</f>
        <v>24655535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IFERROR(__xludf.DUMMYFUNCTION("""COMPUTED_VALUE"""),1913.63)</f>
        <v>1913.63</v>
      </c>
      <c r="D406" s="2">
        <f>IFERROR(__xludf.DUMMYFUNCTION("""COMPUTED_VALUE"""),45882.66666666667)</f>
        <v>45882.66667</v>
      </c>
      <c r="E406" s="1">
        <f>IFERROR(__xludf.DUMMYFUNCTION("""COMPUTED_VALUE"""),1946.54)</f>
        <v>1946.54</v>
      </c>
      <c r="G406" s="2">
        <f>IFERROR(__xludf.DUMMYFUNCTION("""COMPUTED_VALUE"""),45882.66666666667)</f>
        <v>45882.66667</v>
      </c>
      <c r="H406" s="1">
        <f>IFERROR(__xludf.DUMMYFUNCTION("""COMPUTED_VALUE"""),1910.48)</f>
        <v>1910.48</v>
      </c>
      <c r="J406" s="2">
        <f>IFERROR(__xludf.DUMMYFUNCTION("""COMPUTED_VALUE"""),45882.66666666667)</f>
        <v>45882.66667</v>
      </c>
      <c r="K406" s="1">
        <f>IFERROR(__xludf.DUMMYFUNCTION("""COMPUTED_VALUE"""),1944.98)</f>
        <v>1944.98</v>
      </c>
      <c r="M406" s="2">
        <f>IFERROR(__xludf.DUMMYFUNCTION("""COMPUTED_VALUE"""),45882.66666666667)</f>
        <v>45882.66667</v>
      </c>
      <c r="N406" s="1">
        <f>IFERROR(__xludf.DUMMYFUNCTION("""COMPUTED_VALUE"""),2.5603263E7)</f>
        <v>25603263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IFERROR(__xludf.DUMMYFUNCTION("""COMPUTED_VALUE"""),1947.07)</f>
        <v>1947.07</v>
      </c>
      <c r="D407" s="2">
        <f>IFERROR(__xludf.DUMMYFUNCTION("""COMPUTED_VALUE"""),45883.66666666667)</f>
        <v>45883.66667</v>
      </c>
      <c r="E407" s="1">
        <f>IFERROR(__xludf.DUMMYFUNCTION("""COMPUTED_VALUE"""),1955.32)</f>
        <v>1955.32</v>
      </c>
      <c r="G407" s="2">
        <f>IFERROR(__xludf.DUMMYFUNCTION("""COMPUTED_VALUE"""),45883.66666666667)</f>
        <v>45883.66667</v>
      </c>
      <c r="H407" s="1">
        <f>IFERROR(__xludf.DUMMYFUNCTION("""COMPUTED_VALUE"""),1938.2)</f>
        <v>1938.2</v>
      </c>
      <c r="J407" s="2">
        <f>IFERROR(__xludf.DUMMYFUNCTION("""COMPUTED_VALUE"""),45883.66666666667)</f>
        <v>45883.66667</v>
      </c>
      <c r="K407" s="1">
        <f>IFERROR(__xludf.DUMMYFUNCTION("""COMPUTED_VALUE"""),1949.8)</f>
        <v>1949.8</v>
      </c>
      <c r="M407" s="2">
        <f>IFERROR(__xludf.DUMMYFUNCTION("""COMPUTED_VALUE"""),45883.66666666667)</f>
        <v>45883.66667</v>
      </c>
      <c r="N407" s="1">
        <f>IFERROR(__xludf.DUMMYFUNCTION("""COMPUTED_VALUE"""),2.4068692E7)</f>
        <v>24068692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IFERROR(__xludf.DUMMYFUNCTION("""COMPUTED_VALUE"""),1957.17)</f>
        <v>1957.17</v>
      </c>
      <c r="D408" s="2">
        <f>IFERROR(__xludf.DUMMYFUNCTION("""COMPUTED_VALUE"""),45884.66666666667)</f>
        <v>45884.66667</v>
      </c>
      <c r="E408" s="1">
        <f>IFERROR(__xludf.DUMMYFUNCTION("""COMPUTED_VALUE"""),1957.42)</f>
        <v>1957.42</v>
      </c>
      <c r="G408" s="2">
        <f>IFERROR(__xludf.DUMMYFUNCTION("""COMPUTED_VALUE"""),45884.66666666667)</f>
        <v>45884.66667</v>
      </c>
      <c r="H408" s="1">
        <f>IFERROR(__xludf.DUMMYFUNCTION("""COMPUTED_VALUE"""),1927.42)</f>
        <v>1927.42</v>
      </c>
      <c r="J408" s="2">
        <f>IFERROR(__xludf.DUMMYFUNCTION("""COMPUTED_VALUE"""),45884.66666666667)</f>
        <v>45884.66667</v>
      </c>
      <c r="K408" s="1">
        <f>IFERROR(__xludf.DUMMYFUNCTION("""COMPUTED_VALUE"""),1928.84)</f>
        <v>1928.84</v>
      </c>
      <c r="M408" s="2">
        <f>IFERROR(__xludf.DUMMYFUNCTION("""COMPUTED_VALUE"""),45884.66666666667)</f>
        <v>45884.66667</v>
      </c>
      <c r="N408" s="1">
        <f>IFERROR(__xludf.DUMMYFUNCTION("""COMPUTED_VALUE"""),3.1121921E7)</f>
        <v>31121921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IFERROR(__xludf.DUMMYFUNCTION("""COMPUTED_VALUE"""),1923.97)</f>
        <v>1923.97</v>
      </c>
      <c r="D409" s="2">
        <f>IFERROR(__xludf.DUMMYFUNCTION("""COMPUTED_VALUE"""),45887.66666666667)</f>
        <v>45887.66667</v>
      </c>
      <c r="E409" s="1">
        <f>IFERROR(__xludf.DUMMYFUNCTION("""COMPUTED_VALUE"""),1927.81)</f>
        <v>1927.81</v>
      </c>
      <c r="G409" s="2">
        <f>IFERROR(__xludf.DUMMYFUNCTION("""COMPUTED_VALUE"""),45887.66666666667)</f>
        <v>45887.66667</v>
      </c>
      <c r="H409" s="1">
        <f>IFERROR(__xludf.DUMMYFUNCTION("""COMPUTED_VALUE"""),1917.12)</f>
        <v>1917.12</v>
      </c>
      <c r="J409" s="2">
        <f>IFERROR(__xludf.DUMMYFUNCTION("""COMPUTED_VALUE"""),45887.66666666667)</f>
        <v>45887.66667</v>
      </c>
      <c r="K409" s="1">
        <f>IFERROR(__xludf.DUMMYFUNCTION("""COMPUTED_VALUE"""),1922.95)</f>
        <v>1922.95</v>
      </c>
      <c r="M409" s="2">
        <f>IFERROR(__xludf.DUMMYFUNCTION("""COMPUTED_VALUE"""),45887.66666666667)</f>
        <v>45887.66667</v>
      </c>
      <c r="N409" s="1">
        <f>IFERROR(__xludf.DUMMYFUNCTION("""COMPUTED_VALUE"""),2.2260206E7)</f>
        <v>22260206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IFERROR(__xludf.DUMMYFUNCTION("""COMPUTED_VALUE"""),1923.52)</f>
        <v>1923.52</v>
      </c>
      <c r="D410" s="2">
        <f>IFERROR(__xludf.DUMMYFUNCTION("""COMPUTED_VALUE"""),45888.66666666667)</f>
        <v>45888.66667</v>
      </c>
      <c r="E410" s="1">
        <f>IFERROR(__xludf.DUMMYFUNCTION("""COMPUTED_VALUE"""),1950.06)</f>
        <v>1950.06</v>
      </c>
      <c r="G410" s="2">
        <f>IFERROR(__xludf.DUMMYFUNCTION("""COMPUTED_VALUE"""),45888.66666666667)</f>
        <v>45888.66667</v>
      </c>
      <c r="H410" s="1">
        <f>IFERROR(__xludf.DUMMYFUNCTION("""COMPUTED_VALUE"""),1922.77)</f>
        <v>1922.77</v>
      </c>
      <c r="J410" s="2">
        <f>IFERROR(__xludf.DUMMYFUNCTION("""COMPUTED_VALUE"""),45888.66666666667)</f>
        <v>45888.66667</v>
      </c>
      <c r="K410" s="1">
        <f>IFERROR(__xludf.DUMMYFUNCTION("""COMPUTED_VALUE"""),1949.49)</f>
        <v>1949.49</v>
      </c>
      <c r="M410" s="2">
        <f>IFERROR(__xludf.DUMMYFUNCTION("""COMPUTED_VALUE"""),45888.66666666667)</f>
        <v>45888.66667</v>
      </c>
      <c r="N410" s="1">
        <f>IFERROR(__xludf.DUMMYFUNCTION("""COMPUTED_VALUE"""),2.4298555E7)</f>
        <v>24298555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IFERROR(__xludf.DUMMYFUNCTION("""COMPUTED_VALUE"""),1955.49)</f>
        <v>1955.49</v>
      </c>
      <c r="D411" s="2">
        <f>IFERROR(__xludf.DUMMYFUNCTION("""COMPUTED_VALUE"""),45889.66666666667)</f>
        <v>45889.66667</v>
      </c>
      <c r="E411" s="1">
        <f>IFERROR(__xludf.DUMMYFUNCTION("""COMPUTED_VALUE"""),1983.05)</f>
        <v>1983.05</v>
      </c>
      <c r="G411" s="2">
        <f>IFERROR(__xludf.DUMMYFUNCTION("""COMPUTED_VALUE"""),45889.66666666667)</f>
        <v>45889.66667</v>
      </c>
      <c r="H411" s="1">
        <f>IFERROR(__xludf.DUMMYFUNCTION("""COMPUTED_VALUE"""),1954.72)</f>
        <v>1954.72</v>
      </c>
      <c r="J411" s="2">
        <f>IFERROR(__xludf.DUMMYFUNCTION("""COMPUTED_VALUE"""),45889.66666666667)</f>
        <v>45889.66667</v>
      </c>
      <c r="K411" s="1">
        <f>IFERROR(__xludf.DUMMYFUNCTION("""COMPUTED_VALUE"""),1974.47)</f>
        <v>1974.47</v>
      </c>
      <c r="M411" s="2">
        <f>IFERROR(__xludf.DUMMYFUNCTION("""COMPUTED_VALUE"""),45889.66666666667)</f>
        <v>45889.66667</v>
      </c>
      <c r="N411" s="1">
        <f>IFERROR(__xludf.DUMMYFUNCTION("""COMPUTED_VALUE"""),2.5588585E7)</f>
        <v>25588585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IFERROR(__xludf.DUMMYFUNCTION("""COMPUTED_VALUE"""),1972.67)</f>
        <v>1972.67</v>
      </c>
      <c r="D412" s="2">
        <f>IFERROR(__xludf.DUMMYFUNCTION("""COMPUTED_VALUE"""),45890.66666666667)</f>
        <v>45890.66667</v>
      </c>
      <c r="E412" s="1">
        <f>IFERROR(__xludf.DUMMYFUNCTION("""COMPUTED_VALUE"""),1973.19)</f>
        <v>1973.19</v>
      </c>
      <c r="G412" s="2">
        <f>IFERROR(__xludf.DUMMYFUNCTION("""COMPUTED_VALUE"""),45890.66666666667)</f>
        <v>45890.66667</v>
      </c>
      <c r="H412" s="1">
        <f>IFERROR(__xludf.DUMMYFUNCTION("""COMPUTED_VALUE"""),1957.79)</f>
        <v>1957.79</v>
      </c>
      <c r="J412" s="2">
        <f>IFERROR(__xludf.DUMMYFUNCTION("""COMPUTED_VALUE"""),45890.66666666667)</f>
        <v>45890.66667</v>
      </c>
      <c r="K412" s="1">
        <f>IFERROR(__xludf.DUMMYFUNCTION("""COMPUTED_VALUE"""),1961.05)</f>
        <v>1961.05</v>
      </c>
      <c r="M412" s="2">
        <f>IFERROR(__xludf.DUMMYFUNCTION("""COMPUTED_VALUE"""),45890.66666666667)</f>
        <v>45890.66667</v>
      </c>
      <c r="N412" s="1">
        <f>IFERROR(__xludf.DUMMYFUNCTION("""COMPUTED_VALUE"""),2.1965196E7)</f>
        <v>21965196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IFERROR(__xludf.DUMMYFUNCTION("""COMPUTED_VALUE"""),1974.14)</f>
        <v>1974.14</v>
      </c>
      <c r="D413" s="2">
        <f>IFERROR(__xludf.DUMMYFUNCTION("""COMPUTED_VALUE"""),45891.66666666667)</f>
        <v>45891.66667</v>
      </c>
      <c r="E413" s="1">
        <f>IFERROR(__xludf.DUMMYFUNCTION("""COMPUTED_VALUE"""),1985.56)</f>
        <v>1985.56</v>
      </c>
      <c r="G413" s="2">
        <f>IFERROR(__xludf.DUMMYFUNCTION("""COMPUTED_VALUE"""),45891.66666666667)</f>
        <v>45891.66667</v>
      </c>
      <c r="H413" s="1">
        <f>IFERROR(__xludf.DUMMYFUNCTION("""COMPUTED_VALUE"""),1962.9)</f>
        <v>1962.9</v>
      </c>
      <c r="J413" s="2">
        <f>IFERROR(__xludf.DUMMYFUNCTION("""COMPUTED_VALUE"""),45891.66666666667)</f>
        <v>45891.66667</v>
      </c>
      <c r="K413" s="1">
        <f>IFERROR(__xludf.DUMMYFUNCTION("""COMPUTED_VALUE"""),1967.09)</f>
        <v>1967.09</v>
      </c>
      <c r="M413" s="2">
        <f>IFERROR(__xludf.DUMMYFUNCTION("""COMPUTED_VALUE"""),45891.66666666667)</f>
        <v>45891.66667</v>
      </c>
      <c r="N413" s="1">
        <f>IFERROR(__xludf.DUMMYFUNCTION("""COMPUTED_VALUE"""),2.1909722E7)</f>
        <v>21909722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IFERROR(__xludf.DUMMYFUNCTION("""COMPUTED_VALUE"""),1960.85)</f>
        <v>1960.85</v>
      </c>
      <c r="D414" s="2">
        <f>IFERROR(__xludf.DUMMYFUNCTION("""COMPUTED_VALUE"""),45894.66666666667)</f>
        <v>45894.66667</v>
      </c>
      <c r="E414" s="1">
        <f>IFERROR(__xludf.DUMMYFUNCTION("""COMPUTED_VALUE"""),1961.49)</f>
        <v>1961.49</v>
      </c>
      <c r="G414" s="2">
        <f>IFERROR(__xludf.DUMMYFUNCTION("""COMPUTED_VALUE"""),45894.66666666667)</f>
        <v>45894.66667</v>
      </c>
      <c r="H414" s="1">
        <f>IFERROR(__xludf.DUMMYFUNCTION("""COMPUTED_VALUE"""),1940.06)</f>
        <v>1940.06</v>
      </c>
      <c r="J414" s="2">
        <f>IFERROR(__xludf.DUMMYFUNCTION("""COMPUTED_VALUE"""),45894.66666666667)</f>
        <v>45894.66667</v>
      </c>
      <c r="K414" s="1">
        <f>IFERROR(__xludf.DUMMYFUNCTION("""COMPUTED_VALUE"""),1940.17)</f>
        <v>1940.17</v>
      </c>
      <c r="M414" s="2">
        <f>IFERROR(__xludf.DUMMYFUNCTION("""COMPUTED_VALUE"""),45894.66666666667)</f>
        <v>45894.66667</v>
      </c>
      <c r="N414" s="1">
        <f>IFERROR(__xludf.DUMMYFUNCTION("""COMPUTED_VALUE"""),1.7011359E7)</f>
        <v>17011359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IFERROR(__xludf.DUMMYFUNCTION("""COMPUTED_VALUE"""),1934.86)</f>
        <v>1934.86</v>
      </c>
      <c r="D415" s="2">
        <f>IFERROR(__xludf.DUMMYFUNCTION("""COMPUTED_VALUE"""),45895.66666666667)</f>
        <v>45895.66667</v>
      </c>
      <c r="E415" s="1">
        <f>IFERROR(__xludf.DUMMYFUNCTION("""COMPUTED_VALUE"""),1938.82)</f>
        <v>1938.82</v>
      </c>
      <c r="G415" s="2">
        <f>IFERROR(__xludf.DUMMYFUNCTION("""COMPUTED_VALUE"""),45895.66666666667)</f>
        <v>45895.66667</v>
      </c>
      <c r="H415" s="1">
        <f>IFERROR(__xludf.DUMMYFUNCTION("""COMPUTED_VALUE"""),1928.62)</f>
        <v>1928.62</v>
      </c>
      <c r="J415" s="2">
        <f>IFERROR(__xludf.DUMMYFUNCTION("""COMPUTED_VALUE"""),45895.66666666667)</f>
        <v>45895.66667</v>
      </c>
      <c r="K415" s="1">
        <f>IFERROR(__xludf.DUMMYFUNCTION("""COMPUTED_VALUE"""),1937.71)</f>
        <v>1937.71</v>
      </c>
      <c r="M415" s="2">
        <f>IFERROR(__xludf.DUMMYFUNCTION("""COMPUTED_VALUE"""),45895.66666666667)</f>
        <v>45895.66667</v>
      </c>
      <c r="N415" s="1">
        <f>IFERROR(__xludf.DUMMYFUNCTION("""COMPUTED_VALUE"""),3.0649651E7)</f>
        <v>30649651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IFERROR(__xludf.DUMMYFUNCTION("""COMPUTED_VALUE"""),1934.3)</f>
        <v>1934.3</v>
      </c>
      <c r="D416" s="2">
        <f>IFERROR(__xludf.DUMMYFUNCTION("""COMPUTED_VALUE"""),45896.66666666667)</f>
        <v>45896.66667</v>
      </c>
      <c r="E416" s="1">
        <f>IFERROR(__xludf.DUMMYFUNCTION("""COMPUTED_VALUE"""),1948.94)</f>
        <v>1948.94</v>
      </c>
      <c r="G416" s="2">
        <f>IFERROR(__xludf.DUMMYFUNCTION("""COMPUTED_VALUE"""),45896.66666666667)</f>
        <v>45896.66667</v>
      </c>
      <c r="H416" s="1">
        <f>IFERROR(__xludf.DUMMYFUNCTION("""COMPUTED_VALUE"""),1934.3)</f>
        <v>1934.3</v>
      </c>
      <c r="J416" s="2">
        <f>IFERROR(__xludf.DUMMYFUNCTION("""COMPUTED_VALUE"""),45896.66666666667)</f>
        <v>45896.66667</v>
      </c>
      <c r="K416" s="1">
        <f>IFERROR(__xludf.DUMMYFUNCTION("""COMPUTED_VALUE"""),1942.34)</f>
        <v>1942.34</v>
      </c>
      <c r="M416" s="2">
        <f>IFERROR(__xludf.DUMMYFUNCTION("""COMPUTED_VALUE"""),45896.66666666667)</f>
        <v>45896.66667</v>
      </c>
      <c r="N416" s="1">
        <f>IFERROR(__xludf.DUMMYFUNCTION("""COMPUTED_VALUE"""),2.1051065E7)</f>
        <v>21051065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IFERROR(__xludf.DUMMYFUNCTION("""COMPUTED_VALUE"""),1939.39)</f>
        <v>1939.39</v>
      </c>
      <c r="D417" s="2">
        <f>IFERROR(__xludf.DUMMYFUNCTION("""COMPUTED_VALUE"""),45897.66666666667)</f>
        <v>45897.66667</v>
      </c>
      <c r="E417" s="1">
        <f>IFERROR(__xludf.DUMMYFUNCTION("""COMPUTED_VALUE"""),1941.27)</f>
        <v>1941.27</v>
      </c>
      <c r="G417" s="2">
        <f>IFERROR(__xludf.DUMMYFUNCTION("""COMPUTED_VALUE"""),45897.66666666667)</f>
        <v>45897.66667</v>
      </c>
      <c r="H417" s="1">
        <f>IFERROR(__xludf.DUMMYFUNCTION("""COMPUTED_VALUE"""),1927.97)</f>
        <v>1927.97</v>
      </c>
      <c r="J417" s="2">
        <f>IFERROR(__xludf.DUMMYFUNCTION("""COMPUTED_VALUE"""),45897.66666666667)</f>
        <v>45897.66667</v>
      </c>
      <c r="K417" s="1">
        <f>IFERROR(__xludf.DUMMYFUNCTION("""COMPUTED_VALUE"""),1939.37)</f>
        <v>1939.37</v>
      </c>
      <c r="M417" s="2">
        <f>IFERROR(__xludf.DUMMYFUNCTION("""COMPUTED_VALUE"""),45897.66666666667)</f>
        <v>45897.66667</v>
      </c>
      <c r="N417" s="1">
        <f>IFERROR(__xludf.DUMMYFUNCTION("""COMPUTED_VALUE"""),2.0904177E7)</f>
        <v>20904177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IFERROR(__xludf.DUMMYFUNCTION("""COMPUTED_VALUE"""),1942.16)</f>
        <v>1942.16</v>
      </c>
      <c r="D418" s="2">
        <f>IFERROR(__xludf.DUMMYFUNCTION("""COMPUTED_VALUE"""),45898.66666666667)</f>
        <v>45898.66667</v>
      </c>
      <c r="E418" s="1">
        <f>IFERROR(__xludf.DUMMYFUNCTION("""COMPUTED_VALUE"""),1954.03)</f>
        <v>1954.03</v>
      </c>
      <c r="G418" s="2">
        <f>IFERROR(__xludf.DUMMYFUNCTION("""COMPUTED_VALUE"""),45898.66666666667)</f>
        <v>45898.66667</v>
      </c>
      <c r="H418" s="1">
        <f>IFERROR(__xludf.DUMMYFUNCTION("""COMPUTED_VALUE"""),1940.33)</f>
        <v>1940.33</v>
      </c>
      <c r="J418" s="2">
        <f>IFERROR(__xludf.DUMMYFUNCTION("""COMPUTED_VALUE"""),45898.66666666667)</f>
        <v>45898.66667</v>
      </c>
      <c r="K418" s="1">
        <f>IFERROR(__xludf.DUMMYFUNCTION("""COMPUTED_VALUE"""),1944.66)</f>
        <v>1944.66</v>
      </c>
      <c r="M418" s="2">
        <f>IFERROR(__xludf.DUMMYFUNCTION("""COMPUTED_VALUE"""),45898.66666666667)</f>
        <v>45898.66667</v>
      </c>
      <c r="N418" s="1">
        <f>IFERROR(__xludf.DUMMYFUNCTION("""COMPUTED_VALUE"""),2.068817E7)</f>
        <v>20688170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IFERROR(__xludf.DUMMYFUNCTION("""COMPUTED_VALUE"""),1945.01)</f>
        <v>1945.01</v>
      </c>
      <c r="D419" s="2">
        <f>IFERROR(__xludf.DUMMYFUNCTION("""COMPUTED_VALUE"""),45902.66666666667)</f>
        <v>45902.66667</v>
      </c>
      <c r="E419" s="1">
        <f>IFERROR(__xludf.DUMMYFUNCTION("""COMPUTED_VALUE"""),1947.04)</f>
        <v>1947.04</v>
      </c>
      <c r="G419" s="2">
        <f>IFERROR(__xludf.DUMMYFUNCTION("""COMPUTED_VALUE"""),45902.66666666667)</f>
        <v>45902.66667</v>
      </c>
      <c r="H419" s="1">
        <f>IFERROR(__xludf.DUMMYFUNCTION("""COMPUTED_VALUE"""),1929.25)</f>
        <v>1929.25</v>
      </c>
      <c r="J419" s="2">
        <f>IFERROR(__xludf.DUMMYFUNCTION("""COMPUTED_VALUE"""),45902.66666666667)</f>
        <v>45902.66667</v>
      </c>
      <c r="K419" s="1">
        <f>IFERROR(__xludf.DUMMYFUNCTION("""COMPUTED_VALUE"""),1941.58)</f>
        <v>1941.58</v>
      </c>
      <c r="M419" s="2">
        <f>IFERROR(__xludf.DUMMYFUNCTION("""COMPUTED_VALUE"""),45902.66666666667)</f>
        <v>45902.66667</v>
      </c>
      <c r="N419" s="1">
        <f>IFERROR(__xludf.DUMMYFUNCTION("""COMPUTED_VALUE"""),2.6406868E7)</f>
        <v>26406868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IFERROR(__xludf.DUMMYFUNCTION("""COMPUTED_VALUE"""),1933.38)</f>
        <v>1933.38</v>
      </c>
      <c r="D420" s="2">
        <f>IFERROR(__xludf.DUMMYFUNCTION("""COMPUTED_VALUE"""),45903.66666666667)</f>
        <v>45903.66667</v>
      </c>
      <c r="E420" s="1">
        <f>IFERROR(__xludf.DUMMYFUNCTION("""COMPUTED_VALUE"""),1952.89)</f>
        <v>1952.89</v>
      </c>
      <c r="G420" s="2">
        <f>IFERROR(__xludf.DUMMYFUNCTION("""COMPUTED_VALUE"""),45903.66666666667)</f>
        <v>45903.66667</v>
      </c>
      <c r="H420" s="1">
        <f>IFERROR(__xludf.DUMMYFUNCTION("""COMPUTED_VALUE"""),1931.76)</f>
        <v>1931.76</v>
      </c>
      <c r="J420" s="2">
        <f>IFERROR(__xludf.DUMMYFUNCTION("""COMPUTED_VALUE"""),45903.66666666667)</f>
        <v>45903.66667</v>
      </c>
      <c r="K420" s="1">
        <f>IFERROR(__xludf.DUMMYFUNCTION("""COMPUTED_VALUE"""),1951.88)</f>
        <v>1951.88</v>
      </c>
      <c r="M420" s="2">
        <f>IFERROR(__xludf.DUMMYFUNCTION("""COMPUTED_VALUE"""),45903.66666666667)</f>
        <v>45903.66667</v>
      </c>
      <c r="N420" s="1">
        <f>IFERROR(__xludf.DUMMYFUNCTION("""COMPUTED_VALUE"""),2.2675498E7)</f>
        <v>22675498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IFERROR(__xludf.DUMMYFUNCTION("""COMPUTED_VALUE"""),1963.14)</f>
        <v>1963.14</v>
      </c>
      <c r="D421" s="2">
        <f>IFERROR(__xludf.DUMMYFUNCTION("""COMPUTED_VALUE"""),45904.66666666667)</f>
        <v>45904.66667</v>
      </c>
      <c r="E421" s="1">
        <f>IFERROR(__xludf.DUMMYFUNCTION("""COMPUTED_VALUE"""),1971.6)</f>
        <v>1971.6</v>
      </c>
      <c r="G421" s="2">
        <f>IFERROR(__xludf.DUMMYFUNCTION("""COMPUTED_VALUE"""),45904.66666666667)</f>
        <v>45904.66667</v>
      </c>
      <c r="H421" s="1">
        <f>IFERROR(__xludf.DUMMYFUNCTION("""COMPUTED_VALUE"""),1960.7)</f>
        <v>1960.7</v>
      </c>
      <c r="J421" s="2">
        <f>IFERROR(__xludf.DUMMYFUNCTION("""COMPUTED_VALUE"""),45904.66666666667)</f>
        <v>45904.66667</v>
      </c>
      <c r="K421" s="1">
        <f>IFERROR(__xludf.DUMMYFUNCTION("""COMPUTED_VALUE"""),1970.08)</f>
        <v>1970.08</v>
      </c>
      <c r="M421" s="2">
        <f>IFERROR(__xludf.DUMMYFUNCTION("""COMPUTED_VALUE"""),45904.66666666667)</f>
        <v>45904.66667</v>
      </c>
      <c r="N421" s="1">
        <f>IFERROR(__xludf.DUMMYFUNCTION("""COMPUTED_VALUE"""),2.1252584E7)</f>
        <v>21252584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IFERROR(__xludf.DUMMYFUNCTION("""COMPUTED_VALUE"""),1966.24)</f>
        <v>1966.24</v>
      </c>
      <c r="D422" s="2">
        <f>IFERROR(__xludf.DUMMYFUNCTION("""COMPUTED_VALUE"""),45905.66666666667)</f>
        <v>45905.66667</v>
      </c>
      <c r="E422" s="1">
        <f>IFERROR(__xludf.DUMMYFUNCTION("""COMPUTED_VALUE"""),1971.07)</f>
        <v>1971.07</v>
      </c>
      <c r="G422" s="2">
        <f>IFERROR(__xludf.DUMMYFUNCTION("""COMPUTED_VALUE"""),45905.66666666667)</f>
        <v>45905.66667</v>
      </c>
      <c r="H422" s="1">
        <f>IFERROR(__xludf.DUMMYFUNCTION("""COMPUTED_VALUE"""),1928.28)</f>
        <v>1928.28</v>
      </c>
      <c r="J422" s="2">
        <f>IFERROR(__xludf.DUMMYFUNCTION("""COMPUTED_VALUE"""),45905.66666666667)</f>
        <v>45905.66667</v>
      </c>
      <c r="K422" s="1">
        <f>IFERROR(__xludf.DUMMYFUNCTION("""COMPUTED_VALUE"""),1936.29)</f>
        <v>1936.29</v>
      </c>
      <c r="M422" s="2">
        <f>IFERROR(__xludf.DUMMYFUNCTION("""COMPUTED_VALUE"""),45905.66666666667)</f>
        <v>45905.66667</v>
      </c>
      <c r="N422" s="1">
        <f>IFERROR(__xludf.DUMMYFUNCTION("""COMPUTED_VALUE"""),2.3954733E7)</f>
        <v>23954733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IFERROR(__xludf.DUMMYFUNCTION("""COMPUTED_VALUE"""),1936.4)</f>
        <v>1936.4</v>
      </c>
      <c r="D423" s="2">
        <f>IFERROR(__xludf.DUMMYFUNCTION("""COMPUTED_VALUE"""),45908.66666666667)</f>
        <v>45908.66667</v>
      </c>
      <c r="E423" s="1">
        <f>IFERROR(__xludf.DUMMYFUNCTION("""COMPUTED_VALUE"""),1940.87)</f>
        <v>1940.87</v>
      </c>
      <c r="G423" s="2">
        <f>IFERROR(__xludf.DUMMYFUNCTION("""COMPUTED_VALUE"""),45908.66666666667)</f>
        <v>45908.66667</v>
      </c>
      <c r="H423" s="1">
        <f>IFERROR(__xludf.DUMMYFUNCTION("""COMPUTED_VALUE"""),1910.15)</f>
        <v>1910.15</v>
      </c>
      <c r="J423" s="2">
        <f>IFERROR(__xludf.DUMMYFUNCTION("""COMPUTED_VALUE"""),45908.66666666667)</f>
        <v>45908.66667</v>
      </c>
      <c r="K423" s="1">
        <f>IFERROR(__xludf.DUMMYFUNCTION("""COMPUTED_VALUE"""),1937.21)</f>
        <v>1937.21</v>
      </c>
      <c r="M423" s="2">
        <f>IFERROR(__xludf.DUMMYFUNCTION("""COMPUTED_VALUE"""),45908.66666666667)</f>
        <v>45908.66667</v>
      </c>
      <c r="N423" s="1">
        <f>IFERROR(__xludf.DUMMYFUNCTION("""COMPUTED_VALUE"""),2.565359E7)</f>
        <v>25653590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IFERROR(__xludf.DUMMYFUNCTION("""COMPUTED_VALUE"""),1933.61)</f>
        <v>1933.61</v>
      </c>
      <c r="D424" s="2">
        <f>IFERROR(__xludf.DUMMYFUNCTION("""COMPUTED_VALUE"""),45909.66666666667)</f>
        <v>45909.66667</v>
      </c>
      <c r="E424" s="1">
        <f>IFERROR(__xludf.DUMMYFUNCTION("""COMPUTED_VALUE"""),1937.1)</f>
        <v>1937.1</v>
      </c>
      <c r="G424" s="2">
        <f>IFERROR(__xludf.DUMMYFUNCTION("""COMPUTED_VALUE"""),45909.66666666667)</f>
        <v>45909.66667</v>
      </c>
      <c r="H424" s="1">
        <f>IFERROR(__xludf.DUMMYFUNCTION("""COMPUTED_VALUE"""),1927.38)</f>
        <v>1927.38</v>
      </c>
      <c r="J424" s="2">
        <f>IFERROR(__xludf.DUMMYFUNCTION("""COMPUTED_VALUE"""),45909.66666666667)</f>
        <v>45909.66667</v>
      </c>
      <c r="K424" s="1">
        <f>IFERROR(__xludf.DUMMYFUNCTION("""COMPUTED_VALUE"""),1927.52)</f>
        <v>1927.52</v>
      </c>
      <c r="M424" s="2">
        <f>IFERROR(__xludf.DUMMYFUNCTION("""COMPUTED_VALUE"""),45909.66666666667)</f>
        <v>45909.66667</v>
      </c>
      <c r="N424" s="1">
        <f>IFERROR(__xludf.DUMMYFUNCTION("""COMPUTED_VALUE"""),2.3270719E7)</f>
        <v>23270719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IFERROR(__xludf.DUMMYFUNCTION("""COMPUTED_VALUE"""),1919.12)</f>
        <v>1919.12</v>
      </c>
      <c r="D425" s="2">
        <f>IFERROR(__xludf.DUMMYFUNCTION("""COMPUTED_VALUE"""),45910.66666666667)</f>
        <v>45910.66667</v>
      </c>
      <c r="E425" s="1">
        <f>IFERROR(__xludf.DUMMYFUNCTION("""COMPUTED_VALUE"""),1931.21)</f>
        <v>1931.21</v>
      </c>
      <c r="G425" s="2">
        <f>IFERROR(__xludf.DUMMYFUNCTION("""COMPUTED_VALUE"""),45910.66666666667)</f>
        <v>45910.66667</v>
      </c>
      <c r="H425" s="1">
        <f>IFERROR(__xludf.DUMMYFUNCTION("""COMPUTED_VALUE"""),1912.13)</f>
        <v>1912.13</v>
      </c>
      <c r="J425" s="2">
        <f>IFERROR(__xludf.DUMMYFUNCTION("""COMPUTED_VALUE"""),45910.66666666667)</f>
        <v>45910.66667</v>
      </c>
      <c r="K425" s="1">
        <f>IFERROR(__xludf.DUMMYFUNCTION("""COMPUTED_VALUE"""),1929.01)</f>
        <v>1929.01</v>
      </c>
      <c r="M425" s="2">
        <f>IFERROR(__xludf.DUMMYFUNCTION("""COMPUTED_VALUE"""),45910.66666666667)</f>
        <v>45910.66667</v>
      </c>
      <c r="N425" s="1">
        <f>IFERROR(__xludf.DUMMYFUNCTION("""COMPUTED_VALUE"""),2.2613743E7)</f>
        <v>22613743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IFERROR(__xludf.DUMMYFUNCTION("""COMPUTED_VALUE"""),1930.58)</f>
        <v>1930.58</v>
      </c>
      <c r="D426" s="2">
        <f>IFERROR(__xludf.DUMMYFUNCTION("""COMPUTED_VALUE"""),45911.66666666667)</f>
        <v>45911.66667</v>
      </c>
      <c r="E426" s="1">
        <f>IFERROR(__xludf.DUMMYFUNCTION("""COMPUTED_VALUE"""),1963.14)</f>
        <v>1963.14</v>
      </c>
      <c r="G426" s="2">
        <f>IFERROR(__xludf.DUMMYFUNCTION("""COMPUTED_VALUE"""),45911.66666666667)</f>
        <v>45911.66667</v>
      </c>
      <c r="H426" s="1">
        <f>IFERROR(__xludf.DUMMYFUNCTION("""COMPUTED_VALUE"""),1927.9)</f>
        <v>1927.9</v>
      </c>
      <c r="J426" s="2">
        <f>IFERROR(__xludf.DUMMYFUNCTION("""COMPUTED_VALUE"""),45911.66666666667)</f>
        <v>45911.66667</v>
      </c>
      <c r="K426" s="1">
        <f>IFERROR(__xludf.DUMMYFUNCTION("""COMPUTED_VALUE"""),1961.98)</f>
        <v>1961.98</v>
      </c>
      <c r="M426" s="2">
        <f>IFERROR(__xludf.DUMMYFUNCTION("""COMPUTED_VALUE"""),45911.66666666667)</f>
        <v>45911.66667</v>
      </c>
      <c r="N426" s="1">
        <f>IFERROR(__xludf.DUMMYFUNCTION("""COMPUTED_VALUE"""),2.2948062E7)</f>
        <v>22948062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IFERROR(__xludf.DUMMYFUNCTION("""COMPUTED_VALUE"""),1956.24)</f>
        <v>1956.24</v>
      </c>
      <c r="D427" s="2">
        <f>IFERROR(__xludf.DUMMYFUNCTION("""COMPUTED_VALUE"""),45912.66666666667)</f>
        <v>45912.66667</v>
      </c>
      <c r="E427" s="1">
        <f>IFERROR(__xludf.DUMMYFUNCTION("""COMPUTED_VALUE"""),1962.62)</f>
        <v>1962.62</v>
      </c>
      <c r="G427" s="2">
        <f>IFERROR(__xludf.DUMMYFUNCTION("""COMPUTED_VALUE"""),45912.66666666667)</f>
        <v>45912.66667</v>
      </c>
      <c r="H427" s="1">
        <f>IFERROR(__xludf.DUMMYFUNCTION("""COMPUTED_VALUE"""),1951.11)</f>
        <v>1951.11</v>
      </c>
      <c r="J427" s="2">
        <f>IFERROR(__xludf.DUMMYFUNCTION("""COMPUTED_VALUE"""),45912.66666666667)</f>
        <v>45912.66667</v>
      </c>
      <c r="K427" s="1">
        <f>IFERROR(__xludf.DUMMYFUNCTION("""COMPUTED_VALUE"""),1951.96)</f>
        <v>1951.96</v>
      </c>
      <c r="M427" s="2">
        <f>IFERROR(__xludf.DUMMYFUNCTION("""COMPUTED_VALUE"""),45912.66666666667)</f>
        <v>45912.66667</v>
      </c>
      <c r="N427" s="1">
        <f>IFERROR(__xludf.DUMMYFUNCTION("""COMPUTED_VALUE"""),2.2345615E7)</f>
        <v>22345615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IFERROR(__xludf.DUMMYFUNCTION("""COMPUTED_VALUE"""),1950.36)</f>
        <v>1950.36</v>
      </c>
      <c r="D428" s="2">
        <f>IFERROR(__xludf.DUMMYFUNCTION("""COMPUTED_VALUE"""),45915.66666666667)</f>
        <v>45915.66667</v>
      </c>
      <c r="E428" s="1">
        <f>IFERROR(__xludf.DUMMYFUNCTION("""COMPUTED_VALUE"""),1953.32)</f>
        <v>1953.32</v>
      </c>
      <c r="G428" s="2">
        <f>IFERROR(__xludf.DUMMYFUNCTION("""COMPUTED_VALUE"""),45915.66666666667)</f>
        <v>45915.66667</v>
      </c>
      <c r="H428" s="1">
        <f>IFERROR(__xludf.DUMMYFUNCTION("""COMPUTED_VALUE"""),1921.09)</f>
        <v>1921.09</v>
      </c>
      <c r="J428" s="2">
        <f>IFERROR(__xludf.DUMMYFUNCTION("""COMPUTED_VALUE"""),45915.66666666667)</f>
        <v>45915.66667</v>
      </c>
      <c r="K428" s="1">
        <f>IFERROR(__xludf.DUMMYFUNCTION("""COMPUTED_VALUE"""),1923.84)</f>
        <v>1923.84</v>
      </c>
      <c r="M428" s="2">
        <f>IFERROR(__xludf.DUMMYFUNCTION("""COMPUTED_VALUE"""),45915.66666666667)</f>
        <v>45915.66667</v>
      </c>
      <c r="N428" s="1">
        <f>IFERROR(__xludf.DUMMYFUNCTION("""COMPUTED_VALUE"""),2.5731546E7)</f>
        <v>25731546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IFERROR(__xludf.DUMMYFUNCTION("""COMPUTED_VALUE"""),1916.52)</f>
        <v>1916.52</v>
      </c>
      <c r="D429" s="2">
        <f>IFERROR(__xludf.DUMMYFUNCTION("""COMPUTED_VALUE"""),45916.66666666667)</f>
        <v>45916.66667</v>
      </c>
      <c r="E429" s="1">
        <f>IFERROR(__xludf.DUMMYFUNCTION("""COMPUTED_VALUE"""),1918.97)</f>
        <v>1918.97</v>
      </c>
      <c r="G429" s="2">
        <f>IFERROR(__xludf.DUMMYFUNCTION("""COMPUTED_VALUE"""),45916.66666666667)</f>
        <v>45916.66667</v>
      </c>
      <c r="H429" s="1">
        <f>IFERROR(__xludf.DUMMYFUNCTION("""COMPUTED_VALUE"""),1901.09)</f>
        <v>1901.09</v>
      </c>
      <c r="J429" s="2">
        <f>IFERROR(__xludf.DUMMYFUNCTION("""COMPUTED_VALUE"""),45916.66666666667)</f>
        <v>45916.66667</v>
      </c>
      <c r="K429" s="1">
        <f>IFERROR(__xludf.DUMMYFUNCTION("""COMPUTED_VALUE"""),1905.65)</f>
        <v>1905.65</v>
      </c>
      <c r="M429" s="2">
        <f>IFERROR(__xludf.DUMMYFUNCTION("""COMPUTED_VALUE"""),45916.66666666667)</f>
        <v>45916.66667</v>
      </c>
      <c r="N429" s="1">
        <f>IFERROR(__xludf.DUMMYFUNCTION("""COMPUTED_VALUE"""),3.2226785E7)</f>
        <v>32226785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IFERROR(__xludf.DUMMYFUNCTION("""COMPUTED_VALUE"""),1902.98)</f>
        <v>1902.98</v>
      </c>
      <c r="D430" s="2">
        <f>IFERROR(__xludf.DUMMYFUNCTION("""COMPUTED_VALUE"""),45917.66666666667)</f>
        <v>45917.66667</v>
      </c>
      <c r="E430" s="1">
        <f>IFERROR(__xludf.DUMMYFUNCTION("""COMPUTED_VALUE"""),1923.3)</f>
        <v>1923.3</v>
      </c>
      <c r="G430" s="2">
        <f>IFERROR(__xludf.DUMMYFUNCTION("""COMPUTED_VALUE"""),45917.66666666667)</f>
        <v>45917.66667</v>
      </c>
      <c r="H430" s="1">
        <f>IFERROR(__xludf.DUMMYFUNCTION("""COMPUTED_VALUE"""),1902.88)</f>
        <v>1902.88</v>
      </c>
      <c r="J430" s="2">
        <f>IFERROR(__xludf.DUMMYFUNCTION("""COMPUTED_VALUE"""),45917.66666666667)</f>
        <v>45917.66667</v>
      </c>
      <c r="K430" s="1">
        <f>IFERROR(__xludf.DUMMYFUNCTION("""COMPUTED_VALUE"""),1912.69)</f>
        <v>1912.69</v>
      </c>
      <c r="M430" s="2">
        <f>IFERROR(__xludf.DUMMYFUNCTION("""COMPUTED_VALUE"""),45917.66666666667)</f>
        <v>45917.66667</v>
      </c>
      <c r="N430" s="1">
        <f>IFERROR(__xludf.DUMMYFUNCTION("""COMPUTED_VALUE"""),3.1621831E7)</f>
        <v>31621831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IFERROR(__xludf.DUMMYFUNCTION("""COMPUTED_VALUE"""),1907.26)</f>
        <v>1907.26</v>
      </c>
      <c r="D431" s="2">
        <f>IFERROR(__xludf.DUMMYFUNCTION("""COMPUTED_VALUE"""),45918.66666666667)</f>
        <v>45918.66667</v>
      </c>
      <c r="E431" s="1">
        <f>IFERROR(__xludf.DUMMYFUNCTION("""COMPUTED_VALUE"""),1934.13)</f>
        <v>1934.13</v>
      </c>
      <c r="G431" s="2">
        <f>IFERROR(__xludf.DUMMYFUNCTION("""COMPUTED_VALUE"""),45918.66666666667)</f>
        <v>45918.66667</v>
      </c>
      <c r="H431" s="1">
        <f>IFERROR(__xludf.DUMMYFUNCTION("""COMPUTED_VALUE"""),1905.23)</f>
        <v>1905.23</v>
      </c>
      <c r="J431" s="2">
        <f>IFERROR(__xludf.DUMMYFUNCTION("""COMPUTED_VALUE"""),45918.66666666667)</f>
        <v>45918.66667</v>
      </c>
      <c r="K431" s="1">
        <f>IFERROR(__xludf.DUMMYFUNCTION("""COMPUTED_VALUE"""),1926.85)</f>
        <v>1926.85</v>
      </c>
      <c r="M431" s="2">
        <f>IFERROR(__xludf.DUMMYFUNCTION("""COMPUTED_VALUE"""),45918.66666666667)</f>
        <v>45918.66667</v>
      </c>
      <c r="N431" s="1">
        <f>IFERROR(__xludf.DUMMYFUNCTION("""COMPUTED_VALUE"""),3.1073096E7)</f>
        <v>31073096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IFERROR(__xludf.DUMMYFUNCTION("""COMPUTED_VALUE"""),1930.3)</f>
        <v>1930.3</v>
      </c>
      <c r="D432" s="2">
        <f>IFERROR(__xludf.DUMMYFUNCTION("""COMPUTED_VALUE"""),45919.66666666667)</f>
        <v>45919.66667</v>
      </c>
      <c r="E432" s="1">
        <f>IFERROR(__xludf.DUMMYFUNCTION("""COMPUTED_VALUE"""),1930.62)</f>
        <v>1930.62</v>
      </c>
      <c r="G432" s="2">
        <f>IFERROR(__xludf.DUMMYFUNCTION("""COMPUTED_VALUE"""),45919.66666666667)</f>
        <v>45919.66667</v>
      </c>
      <c r="H432" s="1">
        <f>IFERROR(__xludf.DUMMYFUNCTION("""COMPUTED_VALUE"""),1917.76)</f>
        <v>1917.76</v>
      </c>
      <c r="J432" s="2">
        <f>IFERROR(__xludf.DUMMYFUNCTION("""COMPUTED_VALUE"""),45919.66666666667)</f>
        <v>45919.66667</v>
      </c>
      <c r="K432" s="1">
        <f>IFERROR(__xludf.DUMMYFUNCTION("""COMPUTED_VALUE"""),1923.37)</f>
        <v>1923.37</v>
      </c>
      <c r="M432" s="2">
        <f>IFERROR(__xludf.DUMMYFUNCTION("""COMPUTED_VALUE"""),45919.66666666667)</f>
        <v>45919.66667</v>
      </c>
      <c r="N432" s="1">
        <f>IFERROR(__xludf.DUMMYFUNCTION("""COMPUTED_VALUE"""),6.4565899E7)</f>
        <v>64565899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IFERROR(__xludf.DUMMYFUNCTION("""COMPUTED_VALUE"""),1918.11)</f>
        <v>1918.11</v>
      </c>
      <c r="D433" s="2">
        <f>IFERROR(__xludf.DUMMYFUNCTION("""COMPUTED_VALUE"""),45922.66666666667)</f>
        <v>45922.66667</v>
      </c>
      <c r="E433" s="1">
        <f>IFERROR(__xludf.DUMMYFUNCTION("""COMPUTED_VALUE"""),1924.31)</f>
        <v>1924.31</v>
      </c>
      <c r="G433" s="2">
        <f>IFERROR(__xludf.DUMMYFUNCTION("""COMPUTED_VALUE"""),45922.66666666667)</f>
        <v>45922.66667</v>
      </c>
      <c r="H433" s="1">
        <f>IFERROR(__xludf.DUMMYFUNCTION("""COMPUTED_VALUE"""),1910.1)</f>
        <v>1910.1</v>
      </c>
      <c r="J433" s="2">
        <f>IFERROR(__xludf.DUMMYFUNCTION("""COMPUTED_VALUE"""),45922.66666666667)</f>
        <v>45922.66667</v>
      </c>
      <c r="K433" s="1">
        <f>IFERROR(__xludf.DUMMYFUNCTION("""COMPUTED_VALUE"""),1919.27)</f>
        <v>1919.27</v>
      </c>
      <c r="M433" s="2">
        <f>IFERROR(__xludf.DUMMYFUNCTION("""COMPUTED_VALUE"""),45922.66666666667)</f>
        <v>45922.66667</v>
      </c>
      <c r="N433" s="1">
        <f>IFERROR(__xludf.DUMMYFUNCTION("""COMPUTED_VALUE"""),2.6188702E7)</f>
        <v>26188702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IFERROR(__xludf.DUMMYFUNCTION("""COMPUTED_VALUE"""),1916.03)</f>
        <v>1916.03</v>
      </c>
      <c r="D434" s="2">
        <f>IFERROR(__xludf.DUMMYFUNCTION("""COMPUTED_VALUE"""),45923.66666666667)</f>
        <v>45923.66667</v>
      </c>
      <c r="E434" s="1">
        <f>IFERROR(__xludf.DUMMYFUNCTION("""COMPUTED_VALUE"""),1931.99)</f>
        <v>1931.99</v>
      </c>
      <c r="G434" s="2">
        <f>IFERROR(__xludf.DUMMYFUNCTION("""COMPUTED_VALUE"""),45923.66666666667)</f>
        <v>45923.66667</v>
      </c>
      <c r="H434" s="1">
        <f>IFERROR(__xludf.DUMMYFUNCTION("""COMPUTED_VALUE"""),1912.82)</f>
        <v>1912.82</v>
      </c>
      <c r="J434" s="2">
        <f>IFERROR(__xludf.DUMMYFUNCTION("""COMPUTED_VALUE"""),45923.66666666667)</f>
        <v>45923.66667</v>
      </c>
      <c r="K434" s="1">
        <f>IFERROR(__xludf.DUMMYFUNCTION("""COMPUTED_VALUE"""),1922.9)</f>
        <v>1922.9</v>
      </c>
      <c r="M434" s="2">
        <f>IFERROR(__xludf.DUMMYFUNCTION("""COMPUTED_VALUE"""),45923.66666666667)</f>
        <v>45923.66667</v>
      </c>
      <c r="N434" s="1">
        <f>IFERROR(__xludf.DUMMYFUNCTION("""COMPUTED_VALUE"""),2.5405258E7)</f>
        <v>25405258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IFERROR(__xludf.DUMMYFUNCTION("""COMPUTED_VALUE"""),1919.62)</f>
        <v>1919.62</v>
      </c>
      <c r="D435" s="2">
        <f>IFERROR(__xludf.DUMMYFUNCTION("""COMPUTED_VALUE"""),45924.66666666667)</f>
        <v>45924.66667</v>
      </c>
      <c r="E435" s="1">
        <f>IFERROR(__xludf.DUMMYFUNCTION("""COMPUTED_VALUE"""),1937.46)</f>
        <v>1937.46</v>
      </c>
      <c r="G435" s="2">
        <f>IFERROR(__xludf.DUMMYFUNCTION("""COMPUTED_VALUE"""),45924.66666666667)</f>
        <v>45924.66667</v>
      </c>
      <c r="H435" s="1">
        <f>IFERROR(__xludf.DUMMYFUNCTION("""COMPUTED_VALUE"""),1916.53)</f>
        <v>1916.53</v>
      </c>
      <c r="J435" s="2">
        <f>IFERROR(__xludf.DUMMYFUNCTION("""COMPUTED_VALUE"""),45924.66666666667)</f>
        <v>45924.66667</v>
      </c>
      <c r="K435" s="1">
        <f>IFERROR(__xludf.DUMMYFUNCTION("""COMPUTED_VALUE"""),1936.16)</f>
        <v>1936.16</v>
      </c>
      <c r="M435" s="2">
        <f>IFERROR(__xludf.DUMMYFUNCTION("""COMPUTED_VALUE"""),45924.66666666667)</f>
        <v>45924.66667</v>
      </c>
      <c r="N435" s="1">
        <f>IFERROR(__xludf.DUMMYFUNCTION("""COMPUTED_VALUE"""),2.4007297E7)</f>
        <v>24007297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IFERROR(__xludf.DUMMYFUNCTION("""COMPUTED_VALUE"""),1938.45)</f>
        <v>1938.45</v>
      </c>
      <c r="D436" s="2">
        <f>IFERROR(__xludf.DUMMYFUNCTION("""COMPUTED_VALUE"""),45925.66666666667)</f>
        <v>45925.66667</v>
      </c>
      <c r="E436" s="1">
        <f>IFERROR(__xludf.DUMMYFUNCTION("""COMPUTED_VALUE"""),1949.05)</f>
        <v>1949.05</v>
      </c>
      <c r="G436" s="2">
        <f>IFERROR(__xludf.DUMMYFUNCTION("""COMPUTED_VALUE"""),45925.66666666667)</f>
        <v>45925.66667</v>
      </c>
      <c r="H436" s="1">
        <f>IFERROR(__xludf.DUMMYFUNCTION("""COMPUTED_VALUE"""),1920.08)</f>
        <v>1920.08</v>
      </c>
      <c r="J436" s="2">
        <f>IFERROR(__xludf.DUMMYFUNCTION("""COMPUTED_VALUE"""),45925.66666666667)</f>
        <v>45925.66667</v>
      </c>
      <c r="K436" s="1">
        <f>IFERROR(__xludf.DUMMYFUNCTION("""COMPUTED_VALUE"""),1931.31)</f>
        <v>1931.31</v>
      </c>
      <c r="M436" s="2">
        <f>IFERROR(__xludf.DUMMYFUNCTION("""COMPUTED_VALUE"""),45925.66666666667)</f>
        <v>45925.66667</v>
      </c>
      <c r="N436" s="1">
        <f>IFERROR(__xludf.DUMMYFUNCTION("""COMPUTED_VALUE"""),2.2657627E7)</f>
        <v>22657627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IFERROR(__xludf.DUMMYFUNCTION("""COMPUTED_VALUE"""),1943.16)</f>
        <v>1943.16</v>
      </c>
      <c r="D437" s="2">
        <f>IFERROR(__xludf.DUMMYFUNCTION("""COMPUTED_VALUE"""),45926.66666666667)</f>
        <v>45926.66667</v>
      </c>
      <c r="E437" s="1">
        <f>IFERROR(__xludf.DUMMYFUNCTION("""COMPUTED_VALUE"""),1960.29)</f>
        <v>1960.29</v>
      </c>
      <c r="G437" s="2">
        <f>IFERROR(__xludf.DUMMYFUNCTION("""COMPUTED_VALUE"""),45926.66666666667)</f>
        <v>45926.66667</v>
      </c>
      <c r="H437" s="1">
        <f>IFERROR(__xludf.DUMMYFUNCTION("""COMPUTED_VALUE"""),1943.16)</f>
        <v>1943.16</v>
      </c>
      <c r="J437" s="2">
        <f>IFERROR(__xludf.DUMMYFUNCTION("""COMPUTED_VALUE"""),45926.66666666667)</f>
        <v>45926.66667</v>
      </c>
      <c r="K437" s="1">
        <f>IFERROR(__xludf.DUMMYFUNCTION("""COMPUTED_VALUE"""),1952.04)</f>
        <v>1952.04</v>
      </c>
      <c r="M437" s="2">
        <f>IFERROR(__xludf.DUMMYFUNCTION("""COMPUTED_VALUE"""),45926.66666666667)</f>
        <v>45926.66667</v>
      </c>
      <c r="N437" s="1">
        <f>IFERROR(__xludf.DUMMYFUNCTION("""COMPUTED_VALUE"""),1.9183126E7)</f>
        <v>19183126</v>
      </c>
    </row>
  </sheetData>
  <drawing r:id="rId1"/>
</worksheet>
</file>