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IFERROR(__xludf.DUMMYFUNCTION("GOOGLEFINANCE(""DJUSIR"",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IFERROR(__xludf.DUMMYFUNCTION("GOOGLEFINANCE(""DJUSIR"",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IFERROR(__xludf.DUMMYFUNCTION("GOOGLEFINANCE(""DJUSIR"",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IFERROR(__xludf.DUMMYFUNCTION("GOOGLEFINANCE(""DJUSIR"",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IFERROR(__xludf.DUMMYFUNCTION("GOOGLEFINANCE(""DJUSIR"",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IFERROR(__xludf.DUMMYFUNCTION("""COMPUTED_VALUE"""),1050.21)</f>
        <v>1050.21</v>
      </c>
      <c r="D2" s="2">
        <f>IFERROR(__xludf.DUMMYFUNCTION("""COMPUTED_VALUE"""),45293.66666666667)</f>
        <v>45293.66667</v>
      </c>
      <c r="E2" s="1">
        <f>IFERROR(__xludf.DUMMYFUNCTION("""COMPUTED_VALUE"""),1058.38)</f>
        <v>1058.38</v>
      </c>
      <c r="G2" s="2">
        <f>IFERROR(__xludf.DUMMYFUNCTION("""COMPUTED_VALUE"""),45293.66666666667)</f>
        <v>45293.66667</v>
      </c>
      <c r="H2" s="1">
        <f>IFERROR(__xludf.DUMMYFUNCTION("""COMPUTED_VALUE"""),1050.21)</f>
        <v>1050.21</v>
      </c>
      <c r="J2" s="2">
        <f>IFERROR(__xludf.DUMMYFUNCTION("""COMPUTED_VALUE"""),45293.66666666667)</f>
        <v>45293.66667</v>
      </c>
      <c r="K2" s="1">
        <f>IFERROR(__xludf.DUMMYFUNCTION("""COMPUTED_VALUE"""),1058.23)</f>
        <v>1058.23</v>
      </c>
      <c r="M2" s="2">
        <f>IFERROR(__xludf.DUMMYFUNCTION("""COMPUTED_VALUE"""),45293.66666666667)</f>
        <v>45293.66667</v>
      </c>
      <c r="N2" s="1">
        <f>IFERROR(__xludf.DUMMYFUNCTION("""COMPUTED_VALUE"""),4.3411027E7)</f>
        <v>43411027</v>
      </c>
    </row>
    <row r="3">
      <c r="A3" s="2">
        <f>IFERROR(__xludf.DUMMYFUNCTION("""COMPUTED_VALUE"""),45294.66666666667)</f>
        <v>45294.66667</v>
      </c>
      <c r="B3" s="1">
        <f>IFERROR(__xludf.DUMMYFUNCTION("""COMPUTED_VALUE"""),1059.36)</f>
        <v>1059.36</v>
      </c>
      <c r="D3" s="2">
        <f>IFERROR(__xludf.DUMMYFUNCTION("""COMPUTED_VALUE"""),45294.66666666667)</f>
        <v>45294.66667</v>
      </c>
      <c r="E3" s="1">
        <f>IFERROR(__xludf.DUMMYFUNCTION("""COMPUTED_VALUE"""),1066.22)</f>
        <v>1066.22</v>
      </c>
      <c r="G3" s="2">
        <f>IFERROR(__xludf.DUMMYFUNCTION("""COMPUTED_VALUE"""),45294.66666666667)</f>
        <v>45294.66667</v>
      </c>
      <c r="H3" s="1">
        <f>IFERROR(__xludf.DUMMYFUNCTION("""COMPUTED_VALUE"""),1057.09)</f>
        <v>1057.09</v>
      </c>
      <c r="J3" s="2">
        <f>IFERROR(__xludf.DUMMYFUNCTION("""COMPUTED_VALUE"""),45294.66666666667)</f>
        <v>45294.66667</v>
      </c>
      <c r="K3" s="1">
        <f>IFERROR(__xludf.DUMMYFUNCTION("""COMPUTED_VALUE"""),1058.41)</f>
        <v>1058.41</v>
      </c>
      <c r="M3" s="2">
        <f>IFERROR(__xludf.DUMMYFUNCTION("""COMPUTED_VALUE"""),45294.66666666667)</f>
        <v>45294.66667</v>
      </c>
      <c r="N3" s="1">
        <f>IFERROR(__xludf.DUMMYFUNCTION("""COMPUTED_VALUE"""),4.8255534E7)</f>
        <v>48255534</v>
      </c>
    </row>
    <row r="4">
      <c r="A4" s="2">
        <f>IFERROR(__xludf.DUMMYFUNCTION("""COMPUTED_VALUE"""),45295.66666666667)</f>
        <v>45295.66667</v>
      </c>
      <c r="B4" s="1">
        <f>IFERROR(__xludf.DUMMYFUNCTION("""COMPUTED_VALUE"""),1064.0)</f>
        <v>1064</v>
      </c>
      <c r="D4" s="2">
        <f>IFERROR(__xludf.DUMMYFUNCTION("""COMPUTED_VALUE"""),45295.66666666667)</f>
        <v>45295.66667</v>
      </c>
      <c r="E4" s="1">
        <f>IFERROR(__xludf.DUMMYFUNCTION("""COMPUTED_VALUE"""),1074.17)</f>
        <v>1074.17</v>
      </c>
      <c r="G4" s="2">
        <f>IFERROR(__xludf.DUMMYFUNCTION("""COMPUTED_VALUE"""),45295.66666666667)</f>
        <v>45295.66667</v>
      </c>
      <c r="H4" s="1">
        <f>IFERROR(__xludf.DUMMYFUNCTION("""COMPUTED_VALUE"""),1061.91)</f>
        <v>1061.91</v>
      </c>
      <c r="J4" s="2">
        <f>IFERROR(__xludf.DUMMYFUNCTION("""COMPUTED_VALUE"""),45295.66666666667)</f>
        <v>45295.66667</v>
      </c>
      <c r="K4" s="1">
        <f>IFERROR(__xludf.DUMMYFUNCTION("""COMPUTED_VALUE"""),1062.47)</f>
        <v>1062.47</v>
      </c>
      <c r="M4" s="2">
        <f>IFERROR(__xludf.DUMMYFUNCTION("""COMPUTED_VALUE"""),45295.66666666667)</f>
        <v>45295.66667</v>
      </c>
      <c r="N4" s="1">
        <f>IFERROR(__xludf.DUMMYFUNCTION("""COMPUTED_VALUE"""),4.6072317E7)</f>
        <v>46072317</v>
      </c>
    </row>
    <row r="5">
      <c r="A5" s="2">
        <f>IFERROR(__xludf.DUMMYFUNCTION("""COMPUTED_VALUE"""),45296.66666666667)</f>
        <v>45296.66667</v>
      </c>
      <c r="B5" s="1">
        <f>IFERROR(__xludf.DUMMYFUNCTION("""COMPUTED_VALUE"""),1065.05)</f>
        <v>1065.05</v>
      </c>
      <c r="D5" s="2">
        <f>IFERROR(__xludf.DUMMYFUNCTION("""COMPUTED_VALUE"""),45296.66666666667)</f>
        <v>45296.66667</v>
      </c>
      <c r="E5" s="1">
        <f>IFERROR(__xludf.DUMMYFUNCTION("""COMPUTED_VALUE"""),1069.29)</f>
        <v>1069.29</v>
      </c>
      <c r="G5" s="2">
        <f>IFERROR(__xludf.DUMMYFUNCTION("""COMPUTED_VALUE"""),45296.66666666667)</f>
        <v>45296.66667</v>
      </c>
      <c r="H5" s="1">
        <f>IFERROR(__xludf.DUMMYFUNCTION("""COMPUTED_VALUE"""),1060.25)</f>
        <v>1060.25</v>
      </c>
      <c r="J5" s="2">
        <f>IFERROR(__xludf.DUMMYFUNCTION("""COMPUTED_VALUE"""),45296.66666666667)</f>
        <v>45296.66667</v>
      </c>
      <c r="K5" s="1">
        <f>IFERROR(__xludf.DUMMYFUNCTION("""COMPUTED_VALUE"""),1065.31)</f>
        <v>1065.31</v>
      </c>
      <c r="M5" s="2">
        <f>IFERROR(__xludf.DUMMYFUNCTION("""COMPUTED_VALUE"""),45296.66666666667)</f>
        <v>45296.66667</v>
      </c>
      <c r="N5" s="1">
        <f>IFERROR(__xludf.DUMMYFUNCTION("""COMPUTED_VALUE"""),4.8200512E7)</f>
        <v>48200512</v>
      </c>
    </row>
    <row r="6">
      <c r="A6" s="2">
        <f>IFERROR(__xludf.DUMMYFUNCTION("""COMPUTED_VALUE"""),45299.66666666667)</f>
        <v>45299.66667</v>
      </c>
      <c r="B6" s="1">
        <f>IFERROR(__xludf.DUMMYFUNCTION("""COMPUTED_VALUE"""),1066.52)</f>
        <v>1066.52</v>
      </c>
      <c r="D6" s="2">
        <f>IFERROR(__xludf.DUMMYFUNCTION("""COMPUTED_VALUE"""),45299.66666666667)</f>
        <v>45299.66667</v>
      </c>
      <c r="E6" s="1">
        <f>IFERROR(__xludf.DUMMYFUNCTION("""COMPUTED_VALUE"""),1069.34)</f>
        <v>1069.34</v>
      </c>
      <c r="G6" s="2">
        <f>IFERROR(__xludf.DUMMYFUNCTION("""COMPUTED_VALUE"""),45299.66666666667)</f>
        <v>45299.66667</v>
      </c>
      <c r="H6" s="1">
        <f>IFERROR(__xludf.DUMMYFUNCTION("""COMPUTED_VALUE"""),1058.25)</f>
        <v>1058.25</v>
      </c>
      <c r="J6" s="2">
        <f>IFERROR(__xludf.DUMMYFUNCTION("""COMPUTED_VALUE"""),45299.66666666667)</f>
        <v>45299.66667</v>
      </c>
      <c r="K6" s="1">
        <f>IFERROR(__xludf.DUMMYFUNCTION("""COMPUTED_VALUE"""),1069.0)</f>
        <v>1069</v>
      </c>
      <c r="M6" s="2">
        <f>IFERROR(__xludf.DUMMYFUNCTION("""COMPUTED_VALUE"""),45299.66666666667)</f>
        <v>45299.66667</v>
      </c>
      <c r="N6" s="1">
        <f>IFERROR(__xludf.DUMMYFUNCTION("""COMPUTED_VALUE"""),4.2786034E7)</f>
        <v>42786034</v>
      </c>
    </row>
    <row r="7">
      <c r="A7" s="2">
        <f>IFERROR(__xludf.DUMMYFUNCTION("""COMPUTED_VALUE"""),45300.66666666667)</f>
        <v>45300.66667</v>
      </c>
      <c r="B7" s="1">
        <f>IFERROR(__xludf.DUMMYFUNCTION("""COMPUTED_VALUE"""),1065.76)</f>
        <v>1065.76</v>
      </c>
      <c r="D7" s="2">
        <f>IFERROR(__xludf.DUMMYFUNCTION("""COMPUTED_VALUE"""),45300.66666666667)</f>
        <v>45300.66667</v>
      </c>
      <c r="E7" s="1">
        <f>IFERROR(__xludf.DUMMYFUNCTION("""COMPUTED_VALUE"""),1065.76)</f>
        <v>1065.76</v>
      </c>
      <c r="G7" s="2">
        <f>IFERROR(__xludf.DUMMYFUNCTION("""COMPUTED_VALUE"""),45300.66666666667)</f>
        <v>45300.66667</v>
      </c>
      <c r="H7" s="1">
        <f>IFERROR(__xludf.DUMMYFUNCTION("""COMPUTED_VALUE"""),1053.55)</f>
        <v>1053.55</v>
      </c>
      <c r="J7" s="2">
        <f>IFERROR(__xludf.DUMMYFUNCTION("""COMPUTED_VALUE"""),45300.66666666667)</f>
        <v>45300.66667</v>
      </c>
      <c r="K7" s="1">
        <f>IFERROR(__xludf.DUMMYFUNCTION("""COMPUTED_VALUE"""),1062.76)</f>
        <v>1062.76</v>
      </c>
      <c r="M7" s="2">
        <f>IFERROR(__xludf.DUMMYFUNCTION("""COMPUTED_VALUE"""),45300.66666666667)</f>
        <v>45300.66667</v>
      </c>
      <c r="N7" s="1">
        <f>IFERROR(__xludf.DUMMYFUNCTION("""COMPUTED_VALUE"""),3.9254068E7)</f>
        <v>39254068</v>
      </c>
    </row>
    <row r="8">
      <c r="A8" s="2">
        <f>IFERROR(__xludf.DUMMYFUNCTION("""COMPUTED_VALUE"""),45301.66666666667)</f>
        <v>45301.66667</v>
      </c>
      <c r="B8" s="1">
        <f>IFERROR(__xludf.DUMMYFUNCTION("""COMPUTED_VALUE"""),1062.28)</f>
        <v>1062.28</v>
      </c>
      <c r="D8" s="2">
        <f>IFERROR(__xludf.DUMMYFUNCTION("""COMPUTED_VALUE"""),45301.66666666667)</f>
        <v>45301.66667</v>
      </c>
      <c r="E8" s="1">
        <f>IFERROR(__xludf.DUMMYFUNCTION("""COMPUTED_VALUE"""),1069.38)</f>
        <v>1069.38</v>
      </c>
      <c r="G8" s="2">
        <f>IFERROR(__xludf.DUMMYFUNCTION("""COMPUTED_VALUE"""),45301.66666666667)</f>
        <v>45301.66667</v>
      </c>
      <c r="H8" s="1">
        <f>IFERROR(__xludf.DUMMYFUNCTION("""COMPUTED_VALUE"""),1060.73)</f>
        <v>1060.73</v>
      </c>
      <c r="J8" s="2">
        <f>IFERROR(__xludf.DUMMYFUNCTION("""COMPUTED_VALUE"""),45301.66666666667)</f>
        <v>45301.66667</v>
      </c>
      <c r="K8" s="1">
        <f>IFERROR(__xludf.DUMMYFUNCTION("""COMPUTED_VALUE"""),1069.08)</f>
        <v>1069.08</v>
      </c>
      <c r="M8" s="2">
        <f>IFERROR(__xludf.DUMMYFUNCTION("""COMPUTED_VALUE"""),45301.66666666667)</f>
        <v>45301.66667</v>
      </c>
      <c r="N8" s="1">
        <f>IFERROR(__xludf.DUMMYFUNCTION("""COMPUTED_VALUE"""),3.626E7)</f>
        <v>36260000</v>
      </c>
    </row>
    <row r="9">
      <c r="A9" s="2">
        <f>IFERROR(__xludf.DUMMYFUNCTION("""COMPUTED_VALUE"""),45302.66666666667)</f>
        <v>45302.66667</v>
      </c>
      <c r="B9" s="1">
        <f>IFERROR(__xludf.DUMMYFUNCTION("""COMPUTED_VALUE"""),1069.53)</f>
        <v>1069.53</v>
      </c>
      <c r="D9" s="2">
        <f>IFERROR(__xludf.DUMMYFUNCTION("""COMPUTED_VALUE"""),45302.66666666667)</f>
        <v>45302.66667</v>
      </c>
      <c r="E9" s="1">
        <f>IFERROR(__xludf.DUMMYFUNCTION("""COMPUTED_VALUE"""),1075.78)</f>
        <v>1075.78</v>
      </c>
      <c r="G9" s="2">
        <f>IFERROR(__xludf.DUMMYFUNCTION("""COMPUTED_VALUE"""),45302.66666666667)</f>
        <v>45302.66667</v>
      </c>
      <c r="H9" s="1">
        <f>IFERROR(__xludf.DUMMYFUNCTION("""COMPUTED_VALUE"""),1063.37)</f>
        <v>1063.37</v>
      </c>
      <c r="J9" s="2">
        <f>IFERROR(__xludf.DUMMYFUNCTION("""COMPUTED_VALUE"""),45302.66666666667)</f>
        <v>45302.66667</v>
      </c>
      <c r="K9" s="1">
        <f>IFERROR(__xludf.DUMMYFUNCTION("""COMPUTED_VALUE"""),1074.49)</f>
        <v>1074.49</v>
      </c>
      <c r="M9" s="2">
        <f>IFERROR(__xludf.DUMMYFUNCTION("""COMPUTED_VALUE"""),45302.66666666667)</f>
        <v>45302.66667</v>
      </c>
      <c r="N9" s="1">
        <f>IFERROR(__xludf.DUMMYFUNCTION("""COMPUTED_VALUE"""),3.760637E7)</f>
        <v>37606370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IFERROR(__xludf.DUMMYFUNCTION("""COMPUTED_VALUE"""),1079.45)</f>
        <v>1079.45</v>
      </c>
      <c r="D10" s="2">
        <f>IFERROR(__xludf.DUMMYFUNCTION("""COMPUTED_VALUE"""),45303.66666666667)</f>
        <v>45303.66667</v>
      </c>
      <c r="E10" s="1">
        <f>IFERROR(__xludf.DUMMYFUNCTION("""COMPUTED_VALUE"""),1081.25)</f>
        <v>1081.25</v>
      </c>
      <c r="G10" s="2">
        <f>IFERROR(__xludf.DUMMYFUNCTION("""COMPUTED_VALUE"""),45303.66666666667)</f>
        <v>45303.66667</v>
      </c>
      <c r="H10" s="1">
        <f>IFERROR(__xludf.DUMMYFUNCTION("""COMPUTED_VALUE"""),1074.35)</f>
        <v>1074.35</v>
      </c>
      <c r="J10" s="2">
        <f>IFERROR(__xludf.DUMMYFUNCTION("""COMPUTED_VALUE"""),45303.66666666667)</f>
        <v>45303.66667</v>
      </c>
      <c r="K10" s="1">
        <f>IFERROR(__xludf.DUMMYFUNCTION("""COMPUTED_VALUE"""),1078.59)</f>
        <v>1078.59</v>
      </c>
      <c r="M10" s="2">
        <f>IFERROR(__xludf.DUMMYFUNCTION("""COMPUTED_VALUE"""),45303.66666666667)</f>
        <v>45303.66667</v>
      </c>
      <c r="N10" s="1">
        <f>IFERROR(__xludf.DUMMYFUNCTION("""COMPUTED_VALUE"""),3.4860088E7)</f>
        <v>34860088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IFERROR(__xludf.DUMMYFUNCTION("""COMPUTED_VALUE"""),1076.77)</f>
        <v>1076.77</v>
      </c>
      <c r="D11" s="2">
        <f>IFERROR(__xludf.DUMMYFUNCTION("""COMPUTED_VALUE"""),45307.66666666667)</f>
        <v>45307.66667</v>
      </c>
      <c r="E11" s="1">
        <f>IFERROR(__xludf.DUMMYFUNCTION("""COMPUTED_VALUE"""),1079.95)</f>
        <v>1079.95</v>
      </c>
      <c r="G11" s="2">
        <f>IFERROR(__xludf.DUMMYFUNCTION("""COMPUTED_VALUE"""),45307.66666666667)</f>
        <v>45307.66667</v>
      </c>
      <c r="H11" s="1">
        <f>IFERROR(__xludf.DUMMYFUNCTION("""COMPUTED_VALUE"""),1073.53)</f>
        <v>1073.53</v>
      </c>
      <c r="J11" s="2">
        <f>IFERROR(__xludf.DUMMYFUNCTION("""COMPUTED_VALUE"""),45307.66666666667)</f>
        <v>45307.66667</v>
      </c>
      <c r="K11" s="1">
        <f>IFERROR(__xludf.DUMMYFUNCTION("""COMPUTED_VALUE"""),1077.01)</f>
        <v>1077.01</v>
      </c>
      <c r="M11" s="2">
        <f>IFERROR(__xludf.DUMMYFUNCTION("""COMPUTED_VALUE"""),45307.66666666667)</f>
        <v>45307.66667</v>
      </c>
      <c r="N11" s="1">
        <f>IFERROR(__xludf.DUMMYFUNCTION("""COMPUTED_VALUE"""),4.1747157E7)</f>
        <v>41747157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IFERROR(__xludf.DUMMYFUNCTION("""COMPUTED_VALUE"""),1075.32)</f>
        <v>1075.32</v>
      </c>
      <c r="D12" s="2">
        <f>IFERROR(__xludf.DUMMYFUNCTION("""COMPUTED_VALUE"""),45308.66666666667)</f>
        <v>45308.66667</v>
      </c>
      <c r="E12" s="1">
        <f>IFERROR(__xludf.DUMMYFUNCTION("""COMPUTED_VALUE"""),1090.01)</f>
        <v>1090.01</v>
      </c>
      <c r="G12" s="2">
        <f>IFERROR(__xludf.DUMMYFUNCTION("""COMPUTED_VALUE"""),45308.66666666667)</f>
        <v>45308.66667</v>
      </c>
      <c r="H12" s="1">
        <f>IFERROR(__xludf.DUMMYFUNCTION("""COMPUTED_VALUE"""),1075.32)</f>
        <v>1075.32</v>
      </c>
      <c r="J12" s="2">
        <f>IFERROR(__xludf.DUMMYFUNCTION("""COMPUTED_VALUE"""),45308.66666666667)</f>
        <v>45308.66667</v>
      </c>
      <c r="K12" s="1">
        <f>IFERROR(__xludf.DUMMYFUNCTION("""COMPUTED_VALUE"""),1078.24)</f>
        <v>1078.24</v>
      </c>
      <c r="M12" s="2">
        <f>IFERROR(__xludf.DUMMYFUNCTION("""COMPUTED_VALUE"""),45308.66666666667)</f>
        <v>45308.66667</v>
      </c>
      <c r="N12" s="1">
        <f>IFERROR(__xludf.DUMMYFUNCTION("""COMPUTED_VALUE"""),3.9681529E7)</f>
        <v>39681529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IFERROR(__xludf.DUMMYFUNCTION("""COMPUTED_VALUE"""),1072.86)</f>
        <v>1072.86</v>
      </c>
      <c r="D13" s="2">
        <f>IFERROR(__xludf.DUMMYFUNCTION("""COMPUTED_VALUE"""),45309.66666666667)</f>
        <v>45309.66667</v>
      </c>
      <c r="E13" s="1">
        <f>IFERROR(__xludf.DUMMYFUNCTION("""COMPUTED_VALUE"""),1086.91)</f>
        <v>1086.91</v>
      </c>
      <c r="G13" s="2">
        <f>IFERROR(__xludf.DUMMYFUNCTION("""COMPUTED_VALUE"""),45309.66666666667)</f>
        <v>45309.66667</v>
      </c>
      <c r="H13" s="1">
        <f>IFERROR(__xludf.DUMMYFUNCTION("""COMPUTED_VALUE"""),1070.79)</f>
        <v>1070.79</v>
      </c>
      <c r="J13" s="2">
        <f>IFERROR(__xludf.DUMMYFUNCTION("""COMPUTED_VALUE"""),45309.66666666667)</f>
        <v>45309.66667</v>
      </c>
      <c r="K13" s="1">
        <f>IFERROR(__xludf.DUMMYFUNCTION("""COMPUTED_VALUE"""),1085.51)</f>
        <v>1085.51</v>
      </c>
      <c r="M13" s="2">
        <f>IFERROR(__xludf.DUMMYFUNCTION("""COMPUTED_VALUE"""),45309.66666666667)</f>
        <v>45309.66667</v>
      </c>
      <c r="N13" s="1">
        <f>IFERROR(__xludf.DUMMYFUNCTION("""COMPUTED_VALUE"""),4.0737499E7)</f>
        <v>40737499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IFERROR(__xludf.DUMMYFUNCTION("""COMPUTED_VALUE"""),1096.56)</f>
        <v>1096.56</v>
      </c>
      <c r="D14" s="2">
        <f>IFERROR(__xludf.DUMMYFUNCTION("""COMPUTED_VALUE"""),45310.66666666667)</f>
        <v>45310.66667</v>
      </c>
      <c r="E14" s="1">
        <f>IFERROR(__xludf.DUMMYFUNCTION("""COMPUTED_VALUE"""),1105.75)</f>
        <v>1105.75</v>
      </c>
      <c r="G14" s="2">
        <f>IFERROR(__xludf.DUMMYFUNCTION("""COMPUTED_VALUE"""),45310.66666666667)</f>
        <v>45310.66667</v>
      </c>
      <c r="H14" s="1">
        <f>IFERROR(__xludf.DUMMYFUNCTION("""COMPUTED_VALUE"""),1093.79)</f>
        <v>1093.79</v>
      </c>
      <c r="J14" s="2">
        <f>IFERROR(__xludf.DUMMYFUNCTION("""COMPUTED_VALUE"""),45310.66666666667)</f>
        <v>45310.66667</v>
      </c>
      <c r="K14" s="1">
        <f>IFERROR(__xludf.DUMMYFUNCTION("""COMPUTED_VALUE"""),1102.37)</f>
        <v>1102.37</v>
      </c>
      <c r="M14" s="2">
        <f>IFERROR(__xludf.DUMMYFUNCTION("""COMPUTED_VALUE"""),45310.66666666667)</f>
        <v>45310.66667</v>
      </c>
      <c r="N14" s="1">
        <f>IFERROR(__xludf.DUMMYFUNCTION("""COMPUTED_VALUE"""),5.3735088E7)</f>
        <v>53735088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IFERROR(__xludf.DUMMYFUNCTION("""COMPUTED_VALUE"""),1104.77)</f>
        <v>1104.77</v>
      </c>
      <c r="D15" s="2">
        <f>IFERROR(__xludf.DUMMYFUNCTION("""COMPUTED_VALUE"""),45313.66666666667)</f>
        <v>45313.66667</v>
      </c>
      <c r="E15" s="1">
        <f>IFERROR(__xludf.DUMMYFUNCTION("""COMPUTED_VALUE"""),1110.71)</f>
        <v>1110.71</v>
      </c>
      <c r="G15" s="2">
        <f>IFERROR(__xludf.DUMMYFUNCTION("""COMPUTED_VALUE"""),45313.66666666667)</f>
        <v>45313.66667</v>
      </c>
      <c r="H15" s="1">
        <f>IFERROR(__xludf.DUMMYFUNCTION("""COMPUTED_VALUE"""),1104.72)</f>
        <v>1104.72</v>
      </c>
      <c r="J15" s="2">
        <f>IFERROR(__xludf.DUMMYFUNCTION("""COMPUTED_VALUE"""),45313.66666666667)</f>
        <v>45313.66667</v>
      </c>
      <c r="K15" s="1">
        <f>IFERROR(__xludf.DUMMYFUNCTION("""COMPUTED_VALUE"""),1106.49)</f>
        <v>1106.49</v>
      </c>
      <c r="M15" s="2">
        <f>IFERROR(__xludf.DUMMYFUNCTION("""COMPUTED_VALUE"""),45313.66666666667)</f>
        <v>45313.66667</v>
      </c>
      <c r="N15" s="1">
        <f>IFERROR(__xludf.DUMMYFUNCTION("""COMPUTED_VALUE"""),4.7101053E7)</f>
        <v>47101053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IFERROR(__xludf.DUMMYFUNCTION("""COMPUTED_VALUE"""),1109.49)</f>
        <v>1109.49</v>
      </c>
      <c r="D16" s="2">
        <f>IFERROR(__xludf.DUMMYFUNCTION("""COMPUTED_VALUE"""),45314.66666666667)</f>
        <v>45314.66667</v>
      </c>
      <c r="E16" s="1">
        <f>IFERROR(__xludf.DUMMYFUNCTION("""COMPUTED_VALUE"""),1112.06)</f>
        <v>1112.06</v>
      </c>
      <c r="G16" s="2">
        <f>IFERROR(__xludf.DUMMYFUNCTION("""COMPUTED_VALUE"""),45314.66666666667)</f>
        <v>45314.66667</v>
      </c>
      <c r="H16" s="1">
        <f>IFERROR(__xludf.DUMMYFUNCTION("""COMPUTED_VALUE"""),1104.65)</f>
        <v>1104.65</v>
      </c>
      <c r="J16" s="2">
        <f>IFERROR(__xludf.DUMMYFUNCTION("""COMPUTED_VALUE"""),45314.66666666667)</f>
        <v>45314.66667</v>
      </c>
      <c r="K16" s="1">
        <f>IFERROR(__xludf.DUMMYFUNCTION("""COMPUTED_VALUE"""),1105.79)</f>
        <v>1105.79</v>
      </c>
      <c r="M16" s="2">
        <f>IFERROR(__xludf.DUMMYFUNCTION("""COMPUTED_VALUE"""),45314.66666666667)</f>
        <v>45314.66667</v>
      </c>
      <c r="N16" s="1">
        <f>IFERROR(__xludf.DUMMYFUNCTION("""COMPUTED_VALUE"""),3.9373803E7)</f>
        <v>39373803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IFERROR(__xludf.DUMMYFUNCTION("""COMPUTED_VALUE"""),1116.87)</f>
        <v>1116.87</v>
      </c>
      <c r="D17" s="2">
        <f>IFERROR(__xludf.DUMMYFUNCTION("""COMPUTED_VALUE"""),45315.66666666667)</f>
        <v>45315.66667</v>
      </c>
      <c r="E17" s="1">
        <f>IFERROR(__xludf.DUMMYFUNCTION("""COMPUTED_VALUE"""),1120.67)</f>
        <v>1120.67</v>
      </c>
      <c r="G17" s="2">
        <f>IFERROR(__xludf.DUMMYFUNCTION("""COMPUTED_VALUE"""),45315.66666666667)</f>
        <v>45315.66667</v>
      </c>
      <c r="H17" s="1">
        <f>IFERROR(__xludf.DUMMYFUNCTION("""COMPUTED_VALUE"""),1113.12)</f>
        <v>1113.12</v>
      </c>
      <c r="J17" s="2">
        <f>IFERROR(__xludf.DUMMYFUNCTION("""COMPUTED_VALUE"""),45315.66666666667)</f>
        <v>45315.66667</v>
      </c>
      <c r="K17" s="1">
        <f>IFERROR(__xludf.DUMMYFUNCTION("""COMPUTED_VALUE"""),1114.11)</f>
        <v>1114.11</v>
      </c>
      <c r="M17" s="2">
        <f>IFERROR(__xludf.DUMMYFUNCTION("""COMPUTED_VALUE"""),45315.66666666667)</f>
        <v>45315.66667</v>
      </c>
      <c r="N17" s="1">
        <f>IFERROR(__xludf.DUMMYFUNCTION("""COMPUTED_VALUE"""),4.4549798E7)</f>
        <v>44549798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IFERROR(__xludf.DUMMYFUNCTION("""COMPUTED_VALUE"""),1113.43)</f>
        <v>1113.43</v>
      </c>
      <c r="D18" s="2">
        <f>IFERROR(__xludf.DUMMYFUNCTION("""COMPUTED_VALUE"""),45316.66666666667)</f>
        <v>45316.66667</v>
      </c>
      <c r="E18" s="1">
        <f>IFERROR(__xludf.DUMMYFUNCTION("""COMPUTED_VALUE"""),1116.98)</f>
        <v>1116.98</v>
      </c>
      <c r="G18" s="2">
        <f>IFERROR(__xludf.DUMMYFUNCTION("""COMPUTED_VALUE"""),45316.66666666667)</f>
        <v>45316.66667</v>
      </c>
      <c r="H18" s="1">
        <f>IFERROR(__xludf.DUMMYFUNCTION("""COMPUTED_VALUE"""),1101.72)</f>
        <v>1101.72</v>
      </c>
      <c r="J18" s="2">
        <f>IFERROR(__xludf.DUMMYFUNCTION("""COMPUTED_VALUE"""),45316.66666666667)</f>
        <v>45316.66667</v>
      </c>
      <c r="K18" s="1">
        <f>IFERROR(__xludf.DUMMYFUNCTION("""COMPUTED_VALUE"""),1110.22)</f>
        <v>1110.22</v>
      </c>
      <c r="M18" s="2">
        <f>IFERROR(__xludf.DUMMYFUNCTION("""COMPUTED_VALUE"""),45316.66666666667)</f>
        <v>45316.66667</v>
      </c>
      <c r="N18" s="1">
        <f>IFERROR(__xludf.DUMMYFUNCTION("""COMPUTED_VALUE"""),5.1794876E7)</f>
        <v>51794876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IFERROR(__xludf.DUMMYFUNCTION("""COMPUTED_VALUE"""),1110.63)</f>
        <v>1110.63</v>
      </c>
      <c r="D19" s="2">
        <f>IFERROR(__xludf.DUMMYFUNCTION("""COMPUTED_VALUE"""),45317.66666666667)</f>
        <v>45317.66667</v>
      </c>
      <c r="E19" s="1">
        <f>IFERROR(__xludf.DUMMYFUNCTION("""COMPUTED_VALUE"""),1113.05)</f>
        <v>1113.05</v>
      </c>
      <c r="G19" s="2">
        <f>IFERROR(__xludf.DUMMYFUNCTION("""COMPUTED_VALUE"""),45317.66666666667)</f>
        <v>45317.66667</v>
      </c>
      <c r="H19" s="1">
        <f>IFERROR(__xludf.DUMMYFUNCTION("""COMPUTED_VALUE"""),1105.58)</f>
        <v>1105.58</v>
      </c>
      <c r="J19" s="2">
        <f>IFERROR(__xludf.DUMMYFUNCTION("""COMPUTED_VALUE"""),45317.66666666667)</f>
        <v>45317.66667</v>
      </c>
      <c r="K19" s="1">
        <f>IFERROR(__xludf.DUMMYFUNCTION("""COMPUTED_VALUE"""),1112.69)</f>
        <v>1112.69</v>
      </c>
      <c r="M19" s="2">
        <f>IFERROR(__xludf.DUMMYFUNCTION("""COMPUTED_VALUE"""),45317.66666666667)</f>
        <v>45317.66667</v>
      </c>
      <c r="N19" s="1">
        <f>IFERROR(__xludf.DUMMYFUNCTION("""COMPUTED_VALUE"""),4.0667139E7)</f>
        <v>40667139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IFERROR(__xludf.DUMMYFUNCTION("""COMPUTED_VALUE"""),1108.86)</f>
        <v>1108.86</v>
      </c>
      <c r="D20" s="2">
        <f>IFERROR(__xludf.DUMMYFUNCTION("""COMPUTED_VALUE"""),45320.66666666667)</f>
        <v>45320.66667</v>
      </c>
      <c r="E20" s="1">
        <f>IFERROR(__xludf.DUMMYFUNCTION("""COMPUTED_VALUE"""),1111.98)</f>
        <v>1111.98</v>
      </c>
      <c r="G20" s="2">
        <f>IFERROR(__xludf.DUMMYFUNCTION("""COMPUTED_VALUE"""),45320.66666666667)</f>
        <v>45320.66667</v>
      </c>
      <c r="H20" s="1">
        <f>IFERROR(__xludf.DUMMYFUNCTION("""COMPUTED_VALUE"""),1102.77)</f>
        <v>1102.77</v>
      </c>
      <c r="J20" s="2">
        <f>IFERROR(__xludf.DUMMYFUNCTION("""COMPUTED_VALUE"""),45320.66666666667)</f>
        <v>45320.66667</v>
      </c>
      <c r="K20" s="1">
        <f>IFERROR(__xludf.DUMMYFUNCTION("""COMPUTED_VALUE"""),1107.98)</f>
        <v>1107.98</v>
      </c>
      <c r="M20" s="2">
        <f>IFERROR(__xludf.DUMMYFUNCTION("""COMPUTED_VALUE"""),45320.66666666667)</f>
        <v>45320.66667</v>
      </c>
      <c r="N20" s="1">
        <f>IFERROR(__xludf.DUMMYFUNCTION("""COMPUTED_VALUE"""),4.0951083E7)</f>
        <v>40951083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IFERROR(__xludf.DUMMYFUNCTION("""COMPUTED_VALUE"""),1106.98)</f>
        <v>1106.98</v>
      </c>
      <c r="D21" s="2">
        <f>IFERROR(__xludf.DUMMYFUNCTION("""COMPUTED_VALUE"""),45321.66666666667)</f>
        <v>45321.66667</v>
      </c>
      <c r="E21" s="1">
        <f>IFERROR(__xludf.DUMMYFUNCTION("""COMPUTED_VALUE"""),1116.63)</f>
        <v>1116.63</v>
      </c>
      <c r="G21" s="2">
        <f>IFERROR(__xludf.DUMMYFUNCTION("""COMPUTED_VALUE"""),45321.66666666667)</f>
        <v>45321.66667</v>
      </c>
      <c r="H21" s="1">
        <f>IFERROR(__xludf.DUMMYFUNCTION("""COMPUTED_VALUE"""),1105.97)</f>
        <v>1105.97</v>
      </c>
      <c r="J21" s="2">
        <f>IFERROR(__xludf.DUMMYFUNCTION("""COMPUTED_VALUE"""),45321.66666666667)</f>
        <v>45321.66667</v>
      </c>
      <c r="K21" s="1">
        <f>IFERROR(__xludf.DUMMYFUNCTION("""COMPUTED_VALUE"""),1116.35)</f>
        <v>1116.35</v>
      </c>
      <c r="M21" s="2">
        <f>IFERROR(__xludf.DUMMYFUNCTION("""COMPUTED_VALUE"""),45321.66666666667)</f>
        <v>45321.66667</v>
      </c>
      <c r="N21" s="1">
        <f>IFERROR(__xludf.DUMMYFUNCTION("""COMPUTED_VALUE"""),4.0678616E7)</f>
        <v>40678616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IFERROR(__xludf.DUMMYFUNCTION("""COMPUTED_VALUE"""),1119.52)</f>
        <v>1119.52</v>
      </c>
      <c r="D22" s="2">
        <f>IFERROR(__xludf.DUMMYFUNCTION("""COMPUTED_VALUE"""),45322.66666666667)</f>
        <v>45322.66667</v>
      </c>
      <c r="E22" s="1">
        <f>IFERROR(__xludf.DUMMYFUNCTION("""COMPUTED_VALUE"""),1126.22)</f>
        <v>1126.22</v>
      </c>
      <c r="G22" s="2">
        <f>IFERROR(__xludf.DUMMYFUNCTION("""COMPUTED_VALUE"""),45322.66666666667)</f>
        <v>45322.66667</v>
      </c>
      <c r="H22" s="1">
        <f>IFERROR(__xludf.DUMMYFUNCTION("""COMPUTED_VALUE"""),1111.28)</f>
        <v>1111.28</v>
      </c>
      <c r="J22" s="2">
        <f>IFERROR(__xludf.DUMMYFUNCTION("""COMPUTED_VALUE"""),45322.66666666667)</f>
        <v>45322.66667</v>
      </c>
      <c r="K22" s="1">
        <f>IFERROR(__xludf.DUMMYFUNCTION("""COMPUTED_VALUE"""),1111.85)</f>
        <v>1111.85</v>
      </c>
      <c r="M22" s="2">
        <f>IFERROR(__xludf.DUMMYFUNCTION("""COMPUTED_VALUE"""),45322.66666666667)</f>
        <v>45322.66667</v>
      </c>
      <c r="N22" s="1">
        <f>IFERROR(__xludf.DUMMYFUNCTION("""COMPUTED_VALUE"""),6.2253349E7)</f>
        <v>62253349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IFERROR(__xludf.DUMMYFUNCTION("""COMPUTED_VALUE"""),1100.92)</f>
        <v>1100.92</v>
      </c>
      <c r="D23" s="2">
        <f>IFERROR(__xludf.DUMMYFUNCTION("""COMPUTED_VALUE"""),45323.66666666667)</f>
        <v>45323.66667</v>
      </c>
      <c r="E23" s="1">
        <f>IFERROR(__xludf.DUMMYFUNCTION("""COMPUTED_VALUE"""),1103.17)</f>
        <v>1103.17</v>
      </c>
      <c r="G23" s="2">
        <f>IFERROR(__xludf.DUMMYFUNCTION("""COMPUTED_VALUE"""),45323.66666666667)</f>
        <v>45323.66667</v>
      </c>
      <c r="H23" s="1">
        <f>IFERROR(__xludf.DUMMYFUNCTION("""COMPUTED_VALUE"""),1085.34)</f>
        <v>1085.34</v>
      </c>
      <c r="J23" s="2">
        <f>IFERROR(__xludf.DUMMYFUNCTION("""COMPUTED_VALUE"""),45323.66666666667)</f>
        <v>45323.66667</v>
      </c>
      <c r="K23" s="1">
        <f>IFERROR(__xludf.DUMMYFUNCTION("""COMPUTED_VALUE"""),1099.49)</f>
        <v>1099.49</v>
      </c>
      <c r="M23" s="2">
        <f>IFERROR(__xludf.DUMMYFUNCTION("""COMPUTED_VALUE"""),45323.66666666667)</f>
        <v>45323.66667</v>
      </c>
      <c r="N23" s="1">
        <f>IFERROR(__xludf.DUMMYFUNCTION("""COMPUTED_VALUE"""),6.7951629E7)</f>
        <v>67951629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IFERROR(__xludf.DUMMYFUNCTION("""COMPUTED_VALUE"""),1105.37)</f>
        <v>1105.37</v>
      </c>
      <c r="D24" s="2">
        <f>IFERROR(__xludf.DUMMYFUNCTION("""COMPUTED_VALUE"""),45324.66666666667)</f>
        <v>45324.66667</v>
      </c>
      <c r="E24" s="1">
        <f>IFERROR(__xludf.DUMMYFUNCTION("""COMPUTED_VALUE"""),1109.68)</f>
        <v>1109.68</v>
      </c>
      <c r="G24" s="2">
        <f>IFERROR(__xludf.DUMMYFUNCTION("""COMPUTED_VALUE"""),45324.66666666667)</f>
        <v>45324.66667</v>
      </c>
      <c r="H24" s="1">
        <f>IFERROR(__xludf.DUMMYFUNCTION("""COMPUTED_VALUE"""),1101.95)</f>
        <v>1101.95</v>
      </c>
      <c r="J24" s="2">
        <f>IFERROR(__xludf.DUMMYFUNCTION("""COMPUTED_VALUE"""),45324.66666666667)</f>
        <v>45324.66667</v>
      </c>
      <c r="K24" s="1">
        <f>IFERROR(__xludf.DUMMYFUNCTION("""COMPUTED_VALUE"""),1105.38)</f>
        <v>1105.38</v>
      </c>
      <c r="M24" s="2">
        <f>IFERROR(__xludf.DUMMYFUNCTION("""COMPUTED_VALUE"""),45324.66666666667)</f>
        <v>45324.66667</v>
      </c>
      <c r="N24" s="1">
        <f>IFERROR(__xludf.DUMMYFUNCTION("""COMPUTED_VALUE"""),5.0053127E7)</f>
        <v>50053127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IFERROR(__xludf.DUMMYFUNCTION("""COMPUTED_VALUE"""),1101.6)</f>
        <v>1101.6</v>
      </c>
      <c r="D25" s="2">
        <f>IFERROR(__xludf.DUMMYFUNCTION("""COMPUTED_VALUE"""),45327.66666666667)</f>
        <v>45327.66667</v>
      </c>
      <c r="E25" s="1">
        <f>IFERROR(__xludf.DUMMYFUNCTION("""COMPUTED_VALUE"""),1109.91)</f>
        <v>1109.91</v>
      </c>
      <c r="G25" s="2">
        <f>IFERROR(__xludf.DUMMYFUNCTION("""COMPUTED_VALUE"""),45327.66666666667)</f>
        <v>45327.66667</v>
      </c>
      <c r="H25" s="1">
        <f>IFERROR(__xludf.DUMMYFUNCTION("""COMPUTED_VALUE"""),1100.5)</f>
        <v>1100.5</v>
      </c>
      <c r="J25" s="2">
        <f>IFERROR(__xludf.DUMMYFUNCTION("""COMPUTED_VALUE"""),45327.66666666667)</f>
        <v>45327.66667</v>
      </c>
      <c r="K25" s="1">
        <f>IFERROR(__xludf.DUMMYFUNCTION("""COMPUTED_VALUE"""),1106.42)</f>
        <v>1106.42</v>
      </c>
      <c r="M25" s="2">
        <f>IFERROR(__xludf.DUMMYFUNCTION("""COMPUTED_VALUE"""),45327.66666666667)</f>
        <v>45327.66667</v>
      </c>
      <c r="N25" s="1">
        <f>IFERROR(__xludf.DUMMYFUNCTION("""COMPUTED_VALUE"""),4.6845838E7)</f>
        <v>46845838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IFERROR(__xludf.DUMMYFUNCTION("""COMPUTED_VALUE"""),1106.24)</f>
        <v>1106.24</v>
      </c>
      <c r="D26" s="2">
        <f>IFERROR(__xludf.DUMMYFUNCTION("""COMPUTED_VALUE"""),45328.66666666667)</f>
        <v>45328.66667</v>
      </c>
      <c r="E26" s="1">
        <f>IFERROR(__xludf.DUMMYFUNCTION("""COMPUTED_VALUE"""),1110.84)</f>
        <v>1110.84</v>
      </c>
      <c r="G26" s="2">
        <f>IFERROR(__xludf.DUMMYFUNCTION("""COMPUTED_VALUE"""),45328.66666666667)</f>
        <v>45328.66667</v>
      </c>
      <c r="H26" s="1">
        <f>IFERROR(__xludf.DUMMYFUNCTION("""COMPUTED_VALUE"""),1105.6)</f>
        <v>1105.6</v>
      </c>
      <c r="J26" s="2">
        <f>IFERROR(__xludf.DUMMYFUNCTION("""COMPUTED_VALUE"""),45328.66666666667)</f>
        <v>45328.66667</v>
      </c>
      <c r="K26" s="1">
        <f>IFERROR(__xludf.DUMMYFUNCTION("""COMPUTED_VALUE"""),1109.33)</f>
        <v>1109.33</v>
      </c>
      <c r="M26" s="2">
        <f>IFERROR(__xludf.DUMMYFUNCTION("""COMPUTED_VALUE"""),45328.66666666667)</f>
        <v>45328.66667</v>
      </c>
      <c r="N26" s="1">
        <f>IFERROR(__xludf.DUMMYFUNCTION("""COMPUTED_VALUE"""),4.3566175E7)</f>
        <v>43566175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IFERROR(__xludf.DUMMYFUNCTION("""COMPUTED_VALUE"""),1112.39)</f>
        <v>1112.39</v>
      </c>
      <c r="D27" s="2">
        <f>IFERROR(__xludf.DUMMYFUNCTION("""COMPUTED_VALUE"""),45329.66666666667)</f>
        <v>45329.66667</v>
      </c>
      <c r="E27" s="1">
        <f>IFERROR(__xludf.DUMMYFUNCTION("""COMPUTED_VALUE"""),1121.0)</f>
        <v>1121</v>
      </c>
      <c r="G27" s="2">
        <f>IFERROR(__xludf.DUMMYFUNCTION("""COMPUTED_VALUE"""),45329.66666666667)</f>
        <v>45329.66667</v>
      </c>
      <c r="H27" s="1">
        <f>IFERROR(__xludf.DUMMYFUNCTION("""COMPUTED_VALUE"""),1111.06)</f>
        <v>1111.06</v>
      </c>
      <c r="J27" s="2">
        <f>IFERROR(__xludf.DUMMYFUNCTION("""COMPUTED_VALUE"""),45329.66666666667)</f>
        <v>45329.66667</v>
      </c>
      <c r="K27" s="1">
        <f>IFERROR(__xludf.DUMMYFUNCTION("""COMPUTED_VALUE"""),1119.28)</f>
        <v>1119.28</v>
      </c>
      <c r="M27" s="2">
        <f>IFERROR(__xludf.DUMMYFUNCTION("""COMPUTED_VALUE"""),45329.66666666667)</f>
        <v>45329.66667</v>
      </c>
      <c r="N27" s="1">
        <f>IFERROR(__xludf.DUMMYFUNCTION("""COMPUTED_VALUE"""),5.1094249E7)</f>
        <v>51094249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IFERROR(__xludf.DUMMYFUNCTION("""COMPUTED_VALUE"""),1117.82)</f>
        <v>1117.82</v>
      </c>
      <c r="D28" s="2">
        <f>IFERROR(__xludf.DUMMYFUNCTION("""COMPUTED_VALUE"""),45330.66666666667)</f>
        <v>45330.66667</v>
      </c>
      <c r="E28" s="1">
        <f>IFERROR(__xludf.DUMMYFUNCTION("""COMPUTED_VALUE"""),1120.22)</f>
        <v>1120.22</v>
      </c>
      <c r="G28" s="2">
        <f>IFERROR(__xludf.DUMMYFUNCTION("""COMPUTED_VALUE"""),45330.66666666667)</f>
        <v>45330.66667</v>
      </c>
      <c r="H28" s="1">
        <f>IFERROR(__xludf.DUMMYFUNCTION("""COMPUTED_VALUE"""),1107.36)</f>
        <v>1107.36</v>
      </c>
      <c r="J28" s="2">
        <f>IFERROR(__xludf.DUMMYFUNCTION("""COMPUTED_VALUE"""),45330.66666666667)</f>
        <v>45330.66667</v>
      </c>
      <c r="K28" s="1">
        <f>IFERROR(__xludf.DUMMYFUNCTION("""COMPUTED_VALUE"""),1116.54)</f>
        <v>1116.54</v>
      </c>
      <c r="M28" s="2">
        <f>IFERROR(__xludf.DUMMYFUNCTION("""COMPUTED_VALUE"""),45330.66666666667)</f>
        <v>45330.66667</v>
      </c>
      <c r="N28" s="1">
        <f>IFERROR(__xludf.DUMMYFUNCTION("""COMPUTED_VALUE"""),5.0336697E7)</f>
        <v>50336697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IFERROR(__xludf.DUMMYFUNCTION("""COMPUTED_VALUE"""),1113.08)</f>
        <v>1113.08</v>
      </c>
      <c r="D29" s="2">
        <f>IFERROR(__xludf.DUMMYFUNCTION("""COMPUTED_VALUE"""),45331.66666666667)</f>
        <v>45331.66667</v>
      </c>
      <c r="E29" s="1">
        <f>IFERROR(__xludf.DUMMYFUNCTION("""COMPUTED_VALUE"""),1123.57)</f>
        <v>1123.57</v>
      </c>
      <c r="G29" s="2">
        <f>IFERROR(__xludf.DUMMYFUNCTION("""COMPUTED_VALUE"""),45331.66666666667)</f>
        <v>45331.66667</v>
      </c>
      <c r="H29" s="1">
        <f>IFERROR(__xludf.DUMMYFUNCTION("""COMPUTED_VALUE"""),1111.96)</f>
        <v>1111.96</v>
      </c>
      <c r="J29" s="2">
        <f>IFERROR(__xludf.DUMMYFUNCTION("""COMPUTED_VALUE"""),45331.66666666667)</f>
        <v>45331.66667</v>
      </c>
      <c r="K29" s="1">
        <f>IFERROR(__xludf.DUMMYFUNCTION("""COMPUTED_VALUE"""),1123.18)</f>
        <v>1123.18</v>
      </c>
      <c r="M29" s="2">
        <f>IFERROR(__xludf.DUMMYFUNCTION("""COMPUTED_VALUE"""),45331.66666666667)</f>
        <v>45331.66667</v>
      </c>
      <c r="N29" s="1">
        <f>IFERROR(__xludf.DUMMYFUNCTION("""COMPUTED_VALUE"""),4.3411958E7)</f>
        <v>43411958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IFERROR(__xludf.DUMMYFUNCTION("""COMPUTED_VALUE"""),1124.71)</f>
        <v>1124.71</v>
      </c>
      <c r="D30" s="2">
        <f>IFERROR(__xludf.DUMMYFUNCTION("""COMPUTED_VALUE"""),45334.66666666667)</f>
        <v>45334.66667</v>
      </c>
      <c r="E30" s="1">
        <f>IFERROR(__xludf.DUMMYFUNCTION("""COMPUTED_VALUE"""),1130.17)</f>
        <v>1130.17</v>
      </c>
      <c r="G30" s="2">
        <f>IFERROR(__xludf.DUMMYFUNCTION("""COMPUTED_VALUE"""),45334.66666666667)</f>
        <v>45334.66667</v>
      </c>
      <c r="H30" s="1">
        <f>IFERROR(__xludf.DUMMYFUNCTION("""COMPUTED_VALUE"""),1122.33)</f>
        <v>1122.33</v>
      </c>
      <c r="J30" s="2">
        <f>IFERROR(__xludf.DUMMYFUNCTION("""COMPUTED_VALUE"""),45334.66666666667)</f>
        <v>45334.66667</v>
      </c>
      <c r="K30" s="1">
        <f>IFERROR(__xludf.DUMMYFUNCTION("""COMPUTED_VALUE"""),1125.15)</f>
        <v>1125.15</v>
      </c>
      <c r="M30" s="2">
        <f>IFERROR(__xludf.DUMMYFUNCTION("""COMPUTED_VALUE"""),45334.66666666667)</f>
        <v>45334.66667</v>
      </c>
      <c r="N30" s="1">
        <f>IFERROR(__xludf.DUMMYFUNCTION("""COMPUTED_VALUE"""),4.473447E7)</f>
        <v>44734470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IFERROR(__xludf.DUMMYFUNCTION("""COMPUTED_VALUE"""),1128.62)</f>
        <v>1128.62</v>
      </c>
      <c r="D31" s="2">
        <f>IFERROR(__xludf.DUMMYFUNCTION("""COMPUTED_VALUE"""),45335.66666666667)</f>
        <v>45335.66667</v>
      </c>
      <c r="E31" s="1">
        <f>IFERROR(__xludf.DUMMYFUNCTION("""COMPUTED_VALUE"""),1132.28)</f>
        <v>1132.28</v>
      </c>
      <c r="G31" s="2">
        <f>IFERROR(__xludf.DUMMYFUNCTION("""COMPUTED_VALUE"""),45335.66666666667)</f>
        <v>45335.66667</v>
      </c>
      <c r="H31" s="1">
        <f>IFERROR(__xludf.DUMMYFUNCTION("""COMPUTED_VALUE"""),1113.93)</f>
        <v>1113.93</v>
      </c>
      <c r="J31" s="2">
        <f>IFERROR(__xludf.DUMMYFUNCTION("""COMPUTED_VALUE"""),45335.66666666667)</f>
        <v>45335.66667</v>
      </c>
      <c r="K31" s="1">
        <f>IFERROR(__xludf.DUMMYFUNCTION("""COMPUTED_VALUE"""),1122.23)</f>
        <v>1122.23</v>
      </c>
      <c r="M31" s="2">
        <f>IFERROR(__xludf.DUMMYFUNCTION("""COMPUTED_VALUE"""),45335.66666666667)</f>
        <v>45335.66667</v>
      </c>
      <c r="N31" s="1">
        <f>IFERROR(__xludf.DUMMYFUNCTION("""COMPUTED_VALUE"""),5.6462194E7)</f>
        <v>56462194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IFERROR(__xludf.DUMMYFUNCTION("""COMPUTED_VALUE"""),1126.37)</f>
        <v>1126.37</v>
      </c>
      <c r="D32" s="2">
        <f>IFERROR(__xludf.DUMMYFUNCTION("""COMPUTED_VALUE"""),45336.66666666667)</f>
        <v>45336.66667</v>
      </c>
      <c r="E32" s="1">
        <f>IFERROR(__xludf.DUMMYFUNCTION("""COMPUTED_VALUE"""),1135.1)</f>
        <v>1135.1</v>
      </c>
      <c r="G32" s="2">
        <f>IFERROR(__xludf.DUMMYFUNCTION("""COMPUTED_VALUE"""),45336.66666666667)</f>
        <v>45336.66667</v>
      </c>
      <c r="H32" s="1">
        <f>IFERROR(__xludf.DUMMYFUNCTION("""COMPUTED_VALUE"""),1125.99)</f>
        <v>1125.99</v>
      </c>
      <c r="J32" s="2">
        <f>IFERROR(__xludf.DUMMYFUNCTION("""COMPUTED_VALUE"""),45336.66666666667)</f>
        <v>45336.66667</v>
      </c>
      <c r="K32" s="1">
        <f>IFERROR(__xludf.DUMMYFUNCTION("""COMPUTED_VALUE"""),1133.06)</f>
        <v>1133.06</v>
      </c>
      <c r="M32" s="2">
        <f>IFERROR(__xludf.DUMMYFUNCTION("""COMPUTED_VALUE"""),45336.66666666667)</f>
        <v>45336.66667</v>
      </c>
      <c r="N32" s="1">
        <f>IFERROR(__xludf.DUMMYFUNCTION("""COMPUTED_VALUE"""),4.936822E7)</f>
        <v>49368220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IFERROR(__xludf.DUMMYFUNCTION("""COMPUTED_VALUE"""),1135.39)</f>
        <v>1135.39</v>
      </c>
      <c r="D33" s="2">
        <f>IFERROR(__xludf.DUMMYFUNCTION("""COMPUTED_VALUE"""),45337.66666666667)</f>
        <v>45337.66667</v>
      </c>
      <c r="E33" s="1">
        <f>IFERROR(__xludf.DUMMYFUNCTION("""COMPUTED_VALUE"""),1151.82)</f>
        <v>1151.82</v>
      </c>
      <c r="G33" s="2">
        <f>IFERROR(__xludf.DUMMYFUNCTION("""COMPUTED_VALUE"""),45337.66666666667)</f>
        <v>45337.66667</v>
      </c>
      <c r="H33" s="1">
        <f>IFERROR(__xludf.DUMMYFUNCTION("""COMPUTED_VALUE"""),1134.59)</f>
        <v>1134.59</v>
      </c>
      <c r="J33" s="2">
        <f>IFERROR(__xludf.DUMMYFUNCTION("""COMPUTED_VALUE"""),45337.66666666667)</f>
        <v>45337.66667</v>
      </c>
      <c r="K33" s="1">
        <f>IFERROR(__xludf.DUMMYFUNCTION("""COMPUTED_VALUE"""),1148.37)</f>
        <v>1148.37</v>
      </c>
      <c r="M33" s="2">
        <f>IFERROR(__xludf.DUMMYFUNCTION("""COMPUTED_VALUE"""),45337.66666666667)</f>
        <v>45337.66667</v>
      </c>
      <c r="N33" s="1">
        <f>IFERROR(__xludf.DUMMYFUNCTION("""COMPUTED_VALUE"""),4.8520565E7)</f>
        <v>48520565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IFERROR(__xludf.DUMMYFUNCTION("""COMPUTED_VALUE"""),1146.94)</f>
        <v>1146.94</v>
      </c>
      <c r="D34" s="2">
        <f>IFERROR(__xludf.DUMMYFUNCTION("""COMPUTED_VALUE"""),45338.66666666667)</f>
        <v>45338.66667</v>
      </c>
      <c r="E34" s="1">
        <f>IFERROR(__xludf.DUMMYFUNCTION("""COMPUTED_VALUE"""),1154.26)</f>
        <v>1154.26</v>
      </c>
      <c r="G34" s="2">
        <f>IFERROR(__xludf.DUMMYFUNCTION("""COMPUTED_VALUE"""),45338.66666666667)</f>
        <v>45338.66667</v>
      </c>
      <c r="H34" s="1">
        <f>IFERROR(__xludf.DUMMYFUNCTION("""COMPUTED_VALUE"""),1143.11)</f>
        <v>1143.11</v>
      </c>
      <c r="J34" s="2">
        <f>IFERROR(__xludf.DUMMYFUNCTION("""COMPUTED_VALUE"""),45338.66666666667)</f>
        <v>45338.66667</v>
      </c>
      <c r="K34" s="1">
        <f>IFERROR(__xludf.DUMMYFUNCTION("""COMPUTED_VALUE"""),1143.99)</f>
        <v>1143.99</v>
      </c>
      <c r="M34" s="2">
        <f>IFERROR(__xludf.DUMMYFUNCTION("""COMPUTED_VALUE"""),45338.66666666667)</f>
        <v>45338.66667</v>
      </c>
      <c r="N34" s="1">
        <f>IFERROR(__xludf.DUMMYFUNCTION("""COMPUTED_VALUE"""),4.8739505E7)</f>
        <v>48739505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IFERROR(__xludf.DUMMYFUNCTION("""COMPUTED_VALUE"""),1138.71)</f>
        <v>1138.71</v>
      </c>
      <c r="D35" s="2">
        <f>IFERROR(__xludf.DUMMYFUNCTION("""COMPUTED_VALUE"""),45342.66666666667)</f>
        <v>45342.66667</v>
      </c>
      <c r="E35" s="1">
        <f>IFERROR(__xludf.DUMMYFUNCTION("""COMPUTED_VALUE"""),1148.98)</f>
        <v>1148.98</v>
      </c>
      <c r="G35" s="2">
        <f>IFERROR(__xludf.DUMMYFUNCTION("""COMPUTED_VALUE"""),45342.66666666667)</f>
        <v>45342.66667</v>
      </c>
      <c r="H35" s="1">
        <f>IFERROR(__xludf.DUMMYFUNCTION("""COMPUTED_VALUE"""),1138.43)</f>
        <v>1138.43</v>
      </c>
      <c r="J35" s="2">
        <f>IFERROR(__xludf.DUMMYFUNCTION("""COMPUTED_VALUE"""),45342.66666666667)</f>
        <v>45342.66667</v>
      </c>
      <c r="K35" s="1">
        <f>IFERROR(__xludf.DUMMYFUNCTION("""COMPUTED_VALUE"""),1142.54)</f>
        <v>1142.54</v>
      </c>
      <c r="M35" s="2">
        <f>IFERROR(__xludf.DUMMYFUNCTION("""COMPUTED_VALUE"""),45342.66666666667)</f>
        <v>45342.66667</v>
      </c>
      <c r="N35" s="1">
        <f>IFERROR(__xludf.DUMMYFUNCTION("""COMPUTED_VALUE"""),4.6815226E7)</f>
        <v>46815226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IFERROR(__xludf.DUMMYFUNCTION("""COMPUTED_VALUE"""),1146.61)</f>
        <v>1146.61</v>
      </c>
      <c r="D36" s="2">
        <f>IFERROR(__xludf.DUMMYFUNCTION("""COMPUTED_VALUE"""),45343.66666666667)</f>
        <v>45343.66667</v>
      </c>
      <c r="E36" s="1">
        <f>IFERROR(__xludf.DUMMYFUNCTION("""COMPUTED_VALUE"""),1148.44)</f>
        <v>1148.44</v>
      </c>
      <c r="G36" s="2">
        <f>IFERROR(__xludf.DUMMYFUNCTION("""COMPUTED_VALUE"""),45343.66666666667)</f>
        <v>45343.66667</v>
      </c>
      <c r="H36" s="1">
        <f>IFERROR(__xludf.DUMMYFUNCTION("""COMPUTED_VALUE"""),1135.35)</f>
        <v>1135.35</v>
      </c>
      <c r="J36" s="2">
        <f>IFERROR(__xludf.DUMMYFUNCTION("""COMPUTED_VALUE"""),45343.66666666667)</f>
        <v>45343.66667</v>
      </c>
      <c r="K36" s="1">
        <f>IFERROR(__xludf.DUMMYFUNCTION("""COMPUTED_VALUE"""),1142.4)</f>
        <v>1142.4</v>
      </c>
      <c r="M36" s="2">
        <f>IFERROR(__xludf.DUMMYFUNCTION("""COMPUTED_VALUE"""),45343.66666666667)</f>
        <v>45343.66667</v>
      </c>
      <c r="N36" s="1">
        <f>IFERROR(__xludf.DUMMYFUNCTION("""COMPUTED_VALUE"""),4.1108826E7)</f>
        <v>41108826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IFERROR(__xludf.DUMMYFUNCTION("""COMPUTED_VALUE"""),1146.15)</f>
        <v>1146.15</v>
      </c>
      <c r="D37" s="2">
        <f>IFERROR(__xludf.DUMMYFUNCTION("""COMPUTED_VALUE"""),45344.66666666667)</f>
        <v>45344.66667</v>
      </c>
      <c r="E37" s="1">
        <f>IFERROR(__xludf.DUMMYFUNCTION("""COMPUTED_VALUE"""),1157.96)</f>
        <v>1157.96</v>
      </c>
      <c r="G37" s="2">
        <f>IFERROR(__xludf.DUMMYFUNCTION("""COMPUTED_VALUE"""),45344.66666666667)</f>
        <v>45344.66667</v>
      </c>
      <c r="H37" s="1">
        <f>IFERROR(__xludf.DUMMYFUNCTION("""COMPUTED_VALUE"""),1140.52)</f>
        <v>1140.52</v>
      </c>
      <c r="J37" s="2">
        <f>IFERROR(__xludf.DUMMYFUNCTION("""COMPUTED_VALUE"""),45344.66666666667)</f>
        <v>45344.66667</v>
      </c>
      <c r="K37" s="1">
        <f>IFERROR(__xludf.DUMMYFUNCTION("""COMPUTED_VALUE"""),1155.74)</f>
        <v>1155.74</v>
      </c>
      <c r="M37" s="2">
        <f>IFERROR(__xludf.DUMMYFUNCTION("""COMPUTED_VALUE"""),45344.66666666667)</f>
        <v>45344.66667</v>
      </c>
      <c r="N37" s="1">
        <f>IFERROR(__xludf.DUMMYFUNCTION("""COMPUTED_VALUE"""),4.5175329E7)</f>
        <v>45175329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IFERROR(__xludf.DUMMYFUNCTION("""COMPUTED_VALUE"""),1157.49)</f>
        <v>1157.49</v>
      </c>
      <c r="D38" s="2">
        <f>IFERROR(__xludf.DUMMYFUNCTION("""COMPUTED_VALUE"""),45345.66666666667)</f>
        <v>45345.66667</v>
      </c>
      <c r="E38" s="1">
        <f>IFERROR(__xludf.DUMMYFUNCTION("""COMPUTED_VALUE"""),1161.7)</f>
        <v>1161.7</v>
      </c>
      <c r="G38" s="2">
        <f>IFERROR(__xludf.DUMMYFUNCTION("""COMPUTED_VALUE"""),45345.66666666667)</f>
        <v>45345.66667</v>
      </c>
      <c r="H38" s="1">
        <f>IFERROR(__xludf.DUMMYFUNCTION("""COMPUTED_VALUE"""),1154.28)</f>
        <v>1154.28</v>
      </c>
      <c r="J38" s="2">
        <f>IFERROR(__xludf.DUMMYFUNCTION("""COMPUTED_VALUE"""),45345.66666666667)</f>
        <v>45345.66667</v>
      </c>
      <c r="K38" s="1">
        <f>IFERROR(__xludf.DUMMYFUNCTION("""COMPUTED_VALUE"""),1157.5)</f>
        <v>1157.5</v>
      </c>
      <c r="M38" s="2">
        <f>IFERROR(__xludf.DUMMYFUNCTION("""COMPUTED_VALUE"""),45345.66666666667)</f>
        <v>45345.66667</v>
      </c>
      <c r="N38" s="1">
        <f>IFERROR(__xludf.DUMMYFUNCTION("""COMPUTED_VALUE"""),4.0693959E7)</f>
        <v>40693959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IFERROR(__xludf.DUMMYFUNCTION("""COMPUTED_VALUE"""),1157.78)</f>
        <v>1157.78</v>
      </c>
      <c r="D39" s="2">
        <f>IFERROR(__xludf.DUMMYFUNCTION("""COMPUTED_VALUE"""),45348.66666666667)</f>
        <v>45348.66667</v>
      </c>
      <c r="E39" s="1">
        <f>IFERROR(__xludf.DUMMYFUNCTION("""COMPUTED_VALUE"""),1162.95)</f>
        <v>1162.95</v>
      </c>
      <c r="G39" s="2">
        <f>IFERROR(__xludf.DUMMYFUNCTION("""COMPUTED_VALUE"""),45348.66666666667)</f>
        <v>45348.66667</v>
      </c>
      <c r="H39" s="1">
        <f>IFERROR(__xludf.DUMMYFUNCTION("""COMPUTED_VALUE"""),1153.9)</f>
        <v>1153.9</v>
      </c>
      <c r="J39" s="2">
        <f>IFERROR(__xludf.DUMMYFUNCTION("""COMPUTED_VALUE"""),45348.66666666667)</f>
        <v>45348.66667</v>
      </c>
      <c r="K39" s="1">
        <f>IFERROR(__xludf.DUMMYFUNCTION("""COMPUTED_VALUE"""),1154.87)</f>
        <v>1154.87</v>
      </c>
      <c r="M39" s="2">
        <f>IFERROR(__xludf.DUMMYFUNCTION("""COMPUTED_VALUE"""),45348.66666666667)</f>
        <v>45348.66667</v>
      </c>
      <c r="N39" s="1">
        <f>IFERROR(__xludf.DUMMYFUNCTION("""COMPUTED_VALUE"""),3.8940085E7)</f>
        <v>38940085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IFERROR(__xludf.DUMMYFUNCTION("""COMPUTED_VALUE"""),1153.04)</f>
        <v>1153.04</v>
      </c>
      <c r="D40" s="2">
        <f>IFERROR(__xludf.DUMMYFUNCTION("""COMPUTED_VALUE"""),45349.66666666667)</f>
        <v>45349.66667</v>
      </c>
      <c r="E40" s="1">
        <f>IFERROR(__xludf.DUMMYFUNCTION("""COMPUTED_VALUE"""),1158.87)</f>
        <v>1158.87</v>
      </c>
      <c r="G40" s="2">
        <f>IFERROR(__xludf.DUMMYFUNCTION("""COMPUTED_VALUE"""),45349.66666666667)</f>
        <v>45349.66667</v>
      </c>
      <c r="H40" s="1">
        <f>IFERROR(__xludf.DUMMYFUNCTION("""COMPUTED_VALUE"""),1149.93)</f>
        <v>1149.93</v>
      </c>
      <c r="J40" s="2">
        <f>IFERROR(__xludf.DUMMYFUNCTION("""COMPUTED_VALUE"""),45349.66666666667)</f>
        <v>45349.66667</v>
      </c>
      <c r="K40" s="1">
        <f>IFERROR(__xludf.DUMMYFUNCTION("""COMPUTED_VALUE"""),1158.39)</f>
        <v>1158.39</v>
      </c>
      <c r="M40" s="2">
        <f>IFERROR(__xludf.DUMMYFUNCTION("""COMPUTED_VALUE"""),45349.66666666667)</f>
        <v>45349.66667</v>
      </c>
      <c r="N40" s="1">
        <f>IFERROR(__xludf.DUMMYFUNCTION("""COMPUTED_VALUE"""),3.6852895E7)</f>
        <v>36852895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IFERROR(__xludf.DUMMYFUNCTION("""COMPUTED_VALUE"""),1159.12)</f>
        <v>1159.12</v>
      </c>
      <c r="D41" s="2">
        <f>IFERROR(__xludf.DUMMYFUNCTION("""COMPUTED_VALUE"""),45350.66666666667)</f>
        <v>45350.66667</v>
      </c>
      <c r="E41" s="1">
        <f>IFERROR(__xludf.DUMMYFUNCTION("""COMPUTED_VALUE"""),1164.66)</f>
        <v>1164.66</v>
      </c>
      <c r="G41" s="2">
        <f>IFERROR(__xludf.DUMMYFUNCTION("""COMPUTED_VALUE"""),45350.66666666667)</f>
        <v>45350.66667</v>
      </c>
      <c r="H41" s="1">
        <f>IFERROR(__xludf.DUMMYFUNCTION("""COMPUTED_VALUE"""),1157.95)</f>
        <v>1157.95</v>
      </c>
      <c r="J41" s="2">
        <f>IFERROR(__xludf.DUMMYFUNCTION("""COMPUTED_VALUE"""),45350.66666666667)</f>
        <v>45350.66667</v>
      </c>
      <c r="K41" s="1">
        <f>IFERROR(__xludf.DUMMYFUNCTION("""COMPUTED_VALUE"""),1163.35)</f>
        <v>1163.35</v>
      </c>
      <c r="M41" s="2">
        <f>IFERROR(__xludf.DUMMYFUNCTION("""COMPUTED_VALUE"""),45350.66666666667)</f>
        <v>45350.66667</v>
      </c>
      <c r="N41" s="1">
        <f>IFERROR(__xludf.DUMMYFUNCTION("""COMPUTED_VALUE"""),3.776116E7)</f>
        <v>37761160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IFERROR(__xludf.DUMMYFUNCTION("""COMPUTED_VALUE"""),1164.4)</f>
        <v>1164.4</v>
      </c>
      <c r="D42" s="2">
        <f>IFERROR(__xludf.DUMMYFUNCTION("""COMPUTED_VALUE"""),45351.66666666667)</f>
        <v>45351.66667</v>
      </c>
      <c r="E42" s="1">
        <f>IFERROR(__xludf.DUMMYFUNCTION("""COMPUTED_VALUE"""),1165.09)</f>
        <v>1165.09</v>
      </c>
      <c r="G42" s="2">
        <f>IFERROR(__xludf.DUMMYFUNCTION("""COMPUTED_VALUE"""),45351.66666666667)</f>
        <v>45351.66667</v>
      </c>
      <c r="H42" s="1">
        <f>IFERROR(__xludf.DUMMYFUNCTION("""COMPUTED_VALUE"""),1151.27)</f>
        <v>1151.27</v>
      </c>
      <c r="J42" s="2">
        <f>IFERROR(__xludf.DUMMYFUNCTION("""COMPUTED_VALUE"""),45351.66666666667)</f>
        <v>45351.66667</v>
      </c>
      <c r="K42" s="1">
        <f>IFERROR(__xludf.DUMMYFUNCTION("""COMPUTED_VALUE"""),1158.31)</f>
        <v>1158.31</v>
      </c>
      <c r="M42" s="2">
        <f>IFERROR(__xludf.DUMMYFUNCTION("""COMPUTED_VALUE"""),45351.66666666667)</f>
        <v>45351.66667</v>
      </c>
      <c r="N42" s="1">
        <f>IFERROR(__xludf.DUMMYFUNCTION("""COMPUTED_VALUE"""),6.8169308E7)</f>
        <v>68169308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IFERROR(__xludf.DUMMYFUNCTION("""COMPUTED_VALUE"""),1156.44)</f>
        <v>1156.44</v>
      </c>
      <c r="D43" s="2">
        <f>IFERROR(__xludf.DUMMYFUNCTION("""COMPUTED_VALUE"""),45352.66666666667)</f>
        <v>45352.66667</v>
      </c>
      <c r="E43" s="1">
        <f>IFERROR(__xludf.DUMMYFUNCTION("""COMPUTED_VALUE"""),1158.44)</f>
        <v>1158.44</v>
      </c>
      <c r="G43" s="2">
        <f>IFERROR(__xludf.DUMMYFUNCTION("""COMPUTED_VALUE"""),45352.66666666667)</f>
        <v>45352.66667</v>
      </c>
      <c r="H43" s="1">
        <f>IFERROR(__xludf.DUMMYFUNCTION("""COMPUTED_VALUE"""),1148.67)</f>
        <v>1148.67</v>
      </c>
      <c r="J43" s="2">
        <f>IFERROR(__xludf.DUMMYFUNCTION("""COMPUTED_VALUE"""),45352.66666666667)</f>
        <v>45352.66667</v>
      </c>
      <c r="K43" s="1">
        <f>IFERROR(__xludf.DUMMYFUNCTION("""COMPUTED_VALUE"""),1151.93)</f>
        <v>1151.93</v>
      </c>
      <c r="M43" s="2">
        <f>IFERROR(__xludf.DUMMYFUNCTION("""COMPUTED_VALUE"""),45352.66666666667)</f>
        <v>45352.66667</v>
      </c>
      <c r="N43" s="1">
        <f>IFERROR(__xludf.DUMMYFUNCTION("""COMPUTED_VALUE"""),4.1476753E7)</f>
        <v>41476753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IFERROR(__xludf.DUMMYFUNCTION("""COMPUTED_VALUE"""),1148.24)</f>
        <v>1148.24</v>
      </c>
      <c r="D44" s="2">
        <f>IFERROR(__xludf.DUMMYFUNCTION("""COMPUTED_VALUE"""),45355.66666666667)</f>
        <v>45355.66667</v>
      </c>
      <c r="E44" s="1">
        <f>IFERROR(__xludf.DUMMYFUNCTION("""COMPUTED_VALUE"""),1153.7)</f>
        <v>1153.7</v>
      </c>
      <c r="G44" s="2">
        <f>IFERROR(__xludf.DUMMYFUNCTION("""COMPUTED_VALUE"""),45355.66666666667)</f>
        <v>45355.66667</v>
      </c>
      <c r="H44" s="1">
        <f>IFERROR(__xludf.DUMMYFUNCTION("""COMPUTED_VALUE"""),1147.13)</f>
        <v>1147.13</v>
      </c>
      <c r="J44" s="2">
        <f>IFERROR(__xludf.DUMMYFUNCTION("""COMPUTED_VALUE"""),45355.66666666667)</f>
        <v>45355.66667</v>
      </c>
      <c r="K44" s="1">
        <f>IFERROR(__xludf.DUMMYFUNCTION("""COMPUTED_VALUE"""),1152.16)</f>
        <v>1152.16</v>
      </c>
      <c r="M44" s="2">
        <f>IFERROR(__xludf.DUMMYFUNCTION("""COMPUTED_VALUE"""),45355.66666666667)</f>
        <v>45355.66667</v>
      </c>
      <c r="N44" s="1">
        <f>IFERROR(__xludf.DUMMYFUNCTION("""COMPUTED_VALUE"""),4.5475539E7)</f>
        <v>45475539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IFERROR(__xludf.DUMMYFUNCTION("""COMPUTED_VALUE"""),1150.96)</f>
        <v>1150.96</v>
      </c>
      <c r="D45" s="2">
        <f>IFERROR(__xludf.DUMMYFUNCTION("""COMPUTED_VALUE"""),45356.66666666667)</f>
        <v>45356.66667</v>
      </c>
      <c r="E45" s="1">
        <f>IFERROR(__xludf.DUMMYFUNCTION("""COMPUTED_VALUE"""),1160.17)</f>
        <v>1160.17</v>
      </c>
      <c r="G45" s="2">
        <f>IFERROR(__xludf.DUMMYFUNCTION("""COMPUTED_VALUE"""),45356.66666666667)</f>
        <v>45356.66667</v>
      </c>
      <c r="H45" s="1">
        <f>IFERROR(__xludf.DUMMYFUNCTION("""COMPUTED_VALUE"""),1150.26)</f>
        <v>1150.26</v>
      </c>
      <c r="J45" s="2">
        <f>IFERROR(__xludf.DUMMYFUNCTION("""COMPUTED_VALUE"""),45356.66666666667)</f>
        <v>45356.66667</v>
      </c>
      <c r="K45" s="1">
        <f>IFERROR(__xludf.DUMMYFUNCTION("""COMPUTED_VALUE"""),1156.53)</f>
        <v>1156.53</v>
      </c>
      <c r="M45" s="2">
        <f>IFERROR(__xludf.DUMMYFUNCTION("""COMPUTED_VALUE"""),45356.66666666667)</f>
        <v>45356.66667</v>
      </c>
      <c r="N45" s="1">
        <f>IFERROR(__xludf.DUMMYFUNCTION("""COMPUTED_VALUE"""),4.2389298E7)</f>
        <v>42389298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IFERROR(__xludf.DUMMYFUNCTION("""COMPUTED_VALUE"""),1160.67)</f>
        <v>1160.67</v>
      </c>
      <c r="D46" s="2">
        <f>IFERROR(__xludf.DUMMYFUNCTION("""COMPUTED_VALUE"""),45357.66666666667)</f>
        <v>45357.66667</v>
      </c>
      <c r="E46" s="1">
        <f>IFERROR(__xludf.DUMMYFUNCTION("""COMPUTED_VALUE"""),1172.58)</f>
        <v>1172.58</v>
      </c>
      <c r="G46" s="2">
        <f>IFERROR(__xludf.DUMMYFUNCTION("""COMPUTED_VALUE"""),45357.66666666667)</f>
        <v>45357.66667</v>
      </c>
      <c r="H46" s="1">
        <f>IFERROR(__xludf.DUMMYFUNCTION("""COMPUTED_VALUE"""),1155.09)</f>
        <v>1155.09</v>
      </c>
      <c r="J46" s="2">
        <f>IFERROR(__xludf.DUMMYFUNCTION("""COMPUTED_VALUE"""),45357.66666666667)</f>
        <v>45357.66667</v>
      </c>
      <c r="K46" s="1">
        <f>IFERROR(__xludf.DUMMYFUNCTION("""COMPUTED_VALUE"""),1171.56)</f>
        <v>1171.56</v>
      </c>
      <c r="M46" s="2">
        <f>IFERROR(__xludf.DUMMYFUNCTION("""COMPUTED_VALUE"""),45357.66666666667)</f>
        <v>45357.66667</v>
      </c>
      <c r="N46" s="1">
        <f>IFERROR(__xludf.DUMMYFUNCTION("""COMPUTED_VALUE"""),4.4623102E7)</f>
        <v>44623102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IFERROR(__xludf.DUMMYFUNCTION("""COMPUTED_VALUE"""),1172.78)</f>
        <v>1172.78</v>
      </c>
      <c r="D47" s="2">
        <f>IFERROR(__xludf.DUMMYFUNCTION("""COMPUTED_VALUE"""),45358.66666666667)</f>
        <v>45358.66667</v>
      </c>
      <c r="E47" s="1">
        <f>IFERROR(__xludf.DUMMYFUNCTION("""COMPUTED_VALUE"""),1177.24)</f>
        <v>1177.24</v>
      </c>
      <c r="G47" s="2">
        <f>IFERROR(__xludf.DUMMYFUNCTION("""COMPUTED_VALUE"""),45358.66666666667)</f>
        <v>45358.66667</v>
      </c>
      <c r="H47" s="1">
        <f>IFERROR(__xludf.DUMMYFUNCTION("""COMPUTED_VALUE"""),1167.78)</f>
        <v>1167.78</v>
      </c>
      <c r="J47" s="2">
        <f>IFERROR(__xludf.DUMMYFUNCTION("""COMPUTED_VALUE"""),45358.66666666667)</f>
        <v>45358.66667</v>
      </c>
      <c r="K47" s="1">
        <f>IFERROR(__xludf.DUMMYFUNCTION("""COMPUTED_VALUE"""),1169.92)</f>
        <v>1169.92</v>
      </c>
      <c r="M47" s="2">
        <f>IFERROR(__xludf.DUMMYFUNCTION("""COMPUTED_VALUE"""),45358.66666666667)</f>
        <v>45358.66667</v>
      </c>
      <c r="N47" s="1">
        <f>IFERROR(__xludf.DUMMYFUNCTION("""COMPUTED_VALUE"""),4.1201161E7)</f>
        <v>41201161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IFERROR(__xludf.DUMMYFUNCTION("""COMPUTED_VALUE"""),1168.69)</f>
        <v>1168.69</v>
      </c>
      <c r="D48" s="2">
        <f>IFERROR(__xludf.DUMMYFUNCTION("""COMPUTED_VALUE"""),45359.66666666667)</f>
        <v>45359.66667</v>
      </c>
      <c r="E48" s="1">
        <f>IFERROR(__xludf.DUMMYFUNCTION("""COMPUTED_VALUE"""),1173.46)</f>
        <v>1173.46</v>
      </c>
      <c r="G48" s="2">
        <f>IFERROR(__xludf.DUMMYFUNCTION("""COMPUTED_VALUE"""),45359.66666666667)</f>
        <v>45359.66667</v>
      </c>
      <c r="H48" s="1">
        <f>IFERROR(__xludf.DUMMYFUNCTION("""COMPUTED_VALUE"""),1165.77)</f>
        <v>1165.77</v>
      </c>
      <c r="J48" s="2">
        <f>IFERROR(__xludf.DUMMYFUNCTION("""COMPUTED_VALUE"""),45359.66666666667)</f>
        <v>45359.66667</v>
      </c>
      <c r="K48" s="1">
        <f>IFERROR(__xludf.DUMMYFUNCTION("""COMPUTED_VALUE"""),1169.78)</f>
        <v>1169.78</v>
      </c>
      <c r="M48" s="2">
        <f>IFERROR(__xludf.DUMMYFUNCTION("""COMPUTED_VALUE"""),45359.66666666667)</f>
        <v>45359.66667</v>
      </c>
      <c r="N48" s="1">
        <f>IFERROR(__xludf.DUMMYFUNCTION("""COMPUTED_VALUE"""),3.8332555E7)</f>
        <v>38332555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IFERROR(__xludf.DUMMYFUNCTION("""COMPUTED_VALUE"""),1167.24)</f>
        <v>1167.24</v>
      </c>
      <c r="D49" s="2">
        <f>IFERROR(__xludf.DUMMYFUNCTION("""COMPUTED_VALUE"""),45362.66666666667)</f>
        <v>45362.66667</v>
      </c>
      <c r="E49" s="1">
        <f>IFERROR(__xludf.DUMMYFUNCTION("""COMPUTED_VALUE"""),1177.86)</f>
        <v>1177.86</v>
      </c>
      <c r="G49" s="2">
        <f>IFERROR(__xludf.DUMMYFUNCTION("""COMPUTED_VALUE"""),45362.66666666667)</f>
        <v>45362.66667</v>
      </c>
      <c r="H49" s="1">
        <f>IFERROR(__xludf.DUMMYFUNCTION("""COMPUTED_VALUE"""),1165.98)</f>
        <v>1165.98</v>
      </c>
      <c r="J49" s="2">
        <f>IFERROR(__xludf.DUMMYFUNCTION("""COMPUTED_VALUE"""),45362.66666666667)</f>
        <v>45362.66667</v>
      </c>
      <c r="K49" s="1">
        <f>IFERROR(__xludf.DUMMYFUNCTION("""COMPUTED_VALUE"""),1177.41)</f>
        <v>1177.41</v>
      </c>
      <c r="M49" s="2">
        <f>IFERROR(__xludf.DUMMYFUNCTION("""COMPUTED_VALUE"""),45362.66666666667)</f>
        <v>45362.66667</v>
      </c>
      <c r="N49" s="1">
        <f>IFERROR(__xludf.DUMMYFUNCTION("""COMPUTED_VALUE"""),3.7337556E7)</f>
        <v>37337556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IFERROR(__xludf.DUMMYFUNCTION("""COMPUTED_VALUE"""),1176.88)</f>
        <v>1176.88</v>
      </c>
      <c r="D50" s="2">
        <f>IFERROR(__xludf.DUMMYFUNCTION("""COMPUTED_VALUE"""),45363.66666666667)</f>
        <v>45363.66667</v>
      </c>
      <c r="E50" s="1">
        <f>IFERROR(__xludf.DUMMYFUNCTION("""COMPUTED_VALUE"""),1185.77)</f>
        <v>1185.77</v>
      </c>
      <c r="G50" s="2">
        <f>IFERROR(__xludf.DUMMYFUNCTION("""COMPUTED_VALUE"""),45363.66666666667)</f>
        <v>45363.66667</v>
      </c>
      <c r="H50" s="1">
        <f>IFERROR(__xludf.DUMMYFUNCTION("""COMPUTED_VALUE"""),1175.08)</f>
        <v>1175.08</v>
      </c>
      <c r="J50" s="2">
        <f>IFERROR(__xludf.DUMMYFUNCTION("""COMPUTED_VALUE"""),45363.66666666667)</f>
        <v>45363.66667</v>
      </c>
      <c r="K50" s="1">
        <f>IFERROR(__xludf.DUMMYFUNCTION("""COMPUTED_VALUE"""),1185.02)</f>
        <v>1185.02</v>
      </c>
      <c r="M50" s="2">
        <f>IFERROR(__xludf.DUMMYFUNCTION("""COMPUTED_VALUE"""),45363.66666666667)</f>
        <v>45363.66667</v>
      </c>
      <c r="N50" s="1">
        <f>IFERROR(__xludf.DUMMYFUNCTION("""COMPUTED_VALUE"""),3.8769464E7)</f>
        <v>38769464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IFERROR(__xludf.DUMMYFUNCTION("""COMPUTED_VALUE"""),1187.13)</f>
        <v>1187.13</v>
      </c>
      <c r="D51" s="2">
        <f>IFERROR(__xludf.DUMMYFUNCTION("""COMPUTED_VALUE"""),45364.66666666667)</f>
        <v>45364.66667</v>
      </c>
      <c r="E51" s="1">
        <f>IFERROR(__xludf.DUMMYFUNCTION("""COMPUTED_VALUE"""),1190.38)</f>
        <v>1190.38</v>
      </c>
      <c r="G51" s="2">
        <f>IFERROR(__xludf.DUMMYFUNCTION("""COMPUTED_VALUE"""),45364.66666666667)</f>
        <v>45364.66667</v>
      </c>
      <c r="H51" s="1">
        <f>IFERROR(__xludf.DUMMYFUNCTION("""COMPUTED_VALUE"""),1183.96)</f>
        <v>1183.96</v>
      </c>
      <c r="J51" s="2">
        <f>IFERROR(__xludf.DUMMYFUNCTION("""COMPUTED_VALUE"""),45364.66666666667)</f>
        <v>45364.66667</v>
      </c>
      <c r="K51" s="1">
        <f>IFERROR(__xludf.DUMMYFUNCTION("""COMPUTED_VALUE"""),1190.04)</f>
        <v>1190.04</v>
      </c>
      <c r="M51" s="2">
        <f>IFERROR(__xludf.DUMMYFUNCTION("""COMPUTED_VALUE"""),45364.66666666667)</f>
        <v>45364.66667</v>
      </c>
      <c r="N51" s="1">
        <f>IFERROR(__xludf.DUMMYFUNCTION("""COMPUTED_VALUE"""),4.2709511E7)</f>
        <v>42709511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IFERROR(__xludf.DUMMYFUNCTION("""COMPUTED_VALUE"""),1188.33)</f>
        <v>1188.33</v>
      </c>
      <c r="D52" s="2">
        <f>IFERROR(__xludf.DUMMYFUNCTION("""COMPUTED_VALUE"""),45365.66666666667)</f>
        <v>45365.66667</v>
      </c>
      <c r="E52" s="1">
        <f>IFERROR(__xludf.DUMMYFUNCTION("""COMPUTED_VALUE"""),1192.28)</f>
        <v>1192.28</v>
      </c>
      <c r="G52" s="2">
        <f>IFERROR(__xludf.DUMMYFUNCTION("""COMPUTED_VALUE"""),45365.66666666667)</f>
        <v>45365.66667</v>
      </c>
      <c r="H52" s="1">
        <f>IFERROR(__xludf.DUMMYFUNCTION("""COMPUTED_VALUE"""),1180.73)</f>
        <v>1180.73</v>
      </c>
      <c r="J52" s="2">
        <f>IFERROR(__xludf.DUMMYFUNCTION("""COMPUTED_VALUE"""),45365.66666666667)</f>
        <v>45365.66667</v>
      </c>
      <c r="K52" s="1">
        <f>IFERROR(__xludf.DUMMYFUNCTION("""COMPUTED_VALUE"""),1186.94)</f>
        <v>1186.94</v>
      </c>
      <c r="M52" s="2">
        <f>IFERROR(__xludf.DUMMYFUNCTION("""COMPUTED_VALUE"""),45365.66666666667)</f>
        <v>45365.66667</v>
      </c>
      <c r="N52" s="1">
        <f>IFERROR(__xludf.DUMMYFUNCTION("""COMPUTED_VALUE"""),4.6276276E7)</f>
        <v>46276276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IFERROR(__xludf.DUMMYFUNCTION("""COMPUTED_VALUE"""),1177.61)</f>
        <v>1177.61</v>
      </c>
      <c r="D53" s="2">
        <f>IFERROR(__xludf.DUMMYFUNCTION("""COMPUTED_VALUE"""),45366.66666666667)</f>
        <v>45366.66667</v>
      </c>
      <c r="E53" s="1">
        <f>IFERROR(__xludf.DUMMYFUNCTION("""COMPUTED_VALUE"""),1192.79)</f>
        <v>1192.79</v>
      </c>
      <c r="G53" s="2">
        <f>IFERROR(__xludf.DUMMYFUNCTION("""COMPUTED_VALUE"""),45366.66666666667)</f>
        <v>45366.66667</v>
      </c>
      <c r="H53" s="1">
        <f>IFERROR(__xludf.DUMMYFUNCTION("""COMPUTED_VALUE"""),1177.61)</f>
        <v>1177.61</v>
      </c>
      <c r="J53" s="2">
        <f>IFERROR(__xludf.DUMMYFUNCTION("""COMPUTED_VALUE"""),45366.66666666667)</f>
        <v>45366.66667</v>
      </c>
      <c r="K53" s="1">
        <f>IFERROR(__xludf.DUMMYFUNCTION("""COMPUTED_VALUE"""),1191.28)</f>
        <v>1191.28</v>
      </c>
      <c r="M53" s="2">
        <f>IFERROR(__xludf.DUMMYFUNCTION("""COMPUTED_VALUE"""),45366.66666666667)</f>
        <v>45366.66667</v>
      </c>
      <c r="N53" s="1">
        <f>IFERROR(__xludf.DUMMYFUNCTION("""COMPUTED_VALUE"""),1.20130464E8)</f>
        <v>120130464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IFERROR(__xludf.DUMMYFUNCTION("""COMPUTED_VALUE"""),1190.18)</f>
        <v>1190.18</v>
      </c>
      <c r="D54" s="2">
        <f>IFERROR(__xludf.DUMMYFUNCTION("""COMPUTED_VALUE"""),45369.66666666667)</f>
        <v>45369.66667</v>
      </c>
      <c r="E54" s="1">
        <f>IFERROR(__xludf.DUMMYFUNCTION("""COMPUTED_VALUE"""),1196.5)</f>
        <v>1196.5</v>
      </c>
      <c r="G54" s="2">
        <f>IFERROR(__xludf.DUMMYFUNCTION("""COMPUTED_VALUE"""),45369.66666666667)</f>
        <v>45369.66667</v>
      </c>
      <c r="H54" s="1">
        <f>IFERROR(__xludf.DUMMYFUNCTION("""COMPUTED_VALUE"""),1188.58)</f>
        <v>1188.58</v>
      </c>
      <c r="J54" s="2">
        <f>IFERROR(__xludf.DUMMYFUNCTION("""COMPUTED_VALUE"""),45369.66666666667)</f>
        <v>45369.66667</v>
      </c>
      <c r="K54" s="1">
        <f>IFERROR(__xludf.DUMMYFUNCTION("""COMPUTED_VALUE"""),1191.48)</f>
        <v>1191.48</v>
      </c>
      <c r="M54" s="2">
        <f>IFERROR(__xludf.DUMMYFUNCTION("""COMPUTED_VALUE"""),45369.66666666667)</f>
        <v>45369.66667</v>
      </c>
      <c r="N54" s="1">
        <f>IFERROR(__xludf.DUMMYFUNCTION("""COMPUTED_VALUE"""),4.5903668E7)</f>
        <v>45903668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IFERROR(__xludf.DUMMYFUNCTION("""COMPUTED_VALUE"""),1195.34)</f>
        <v>1195.34</v>
      </c>
      <c r="D55" s="2">
        <f>IFERROR(__xludf.DUMMYFUNCTION("""COMPUTED_VALUE"""),45370.66666666667)</f>
        <v>45370.66667</v>
      </c>
      <c r="E55" s="1">
        <f>IFERROR(__xludf.DUMMYFUNCTION("""COMPUTED_VALUE"""),1198.57)</f>
        <v>1198.57</v>
      </c>
      <c r="G55" s="2">
        <f>IFERROR(__xludf.DUMMYFUNCTION("""COMPUTED_VALUE"""),45370.66666666667)</f>
        <v>45370.66667</v>
      </c>
      <c r="H55" s="1">
        <f>IFERROR(__xludf.DUMMYFUNCTION("""COMPUTED_VALUE"""),1191.71)</f>
        <v>1191.71</v>
      </c>
      <c r="J55" s="2">
        <f>IFERROR(__xludf.DUMMYFUNCTION("""COMPUTED_VALUE"""),45370.66666666667)</f>
        <v>45370.66667</v>
      </c>
      <c r="K55" s="1">
        <f>IFERROR(__xludf.DUMMYFUNCTION("""COMPUTED_VALUE"""),1194.22)</f>
        <v>1194.22</v>
      </c>
      <c r="M55" s="2">
        <f>IFERROR(__xludf.DUMMYFUNCTION("""COMPUTED_VALUE"""),45370.66666666667)</f>
        <v>45370.66667</v>
      </c>
      <c r="N55" s="1">
        <f>IFERROR(__xludf.DUMMYFUNCTION("""COMPUTED_VALUE"""),4.6985895E7)</f>
        <v>46985895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IFERROR(__xludf.DUMMYFUNCTION("""COMPUTED_VALUE"""),1192.28)</f>
        <v>1192.28</v>
      </c>
      <c r="D56" s="2">
        <f>IFERROR(__xludf.DUMMYFUNCTION("""COMPUTED_VALUE"""),45371.66666666667)</f>
        <v>45371.66667</v>
      </c>
      <c r="E56" s="1">
        <f>IFERROR(__xludf.DUMMYFUNCTION("""COMPUTED_VALUE"""),1203.9)</f>
        <v>1203.9</v>
      </c>
      <c r="G56" s="2">
        <f>IFERROR(__xludf.DUMMYFUNCTION("""COMPUTED_VALUE"""),45371.66666666667)</f>
        <v>45371.66667</v>
      </c>
      <c r="H56" s="1">
        <f>IFERROR(__xludf.DUMMYFUNCTION("""COMPUTED_VALUE"""),1191.55)</f>
        <v>1191.55</v>
      </c>
      <c r="J56" s="2">
        <f>IFERROR(__xludf.DUMMYFUNCTION("""COMPUTED_VALUE"""),45371.66666666667)</f>
        <v>45371.66667</v>
      </c>
      <c r="K56" s="1">
        <f>IFERROR(__xludf.DUMMYFUNCTION("""COMPUTED_VALUE"""),1201.32)</f>
        <v>1201.32</v>
      </c>
      <c r="M56" s="2">
        <f>IFERROR(__xludf.DUMMYFUNCTION("""COMPUTED_VALUE"""),45371.66666666667)</f>
        <v>45371.66667</v>
      </c>
      <c r="N56" s="1">
        <f>IFERROR(__xludf.DUMMYFUNCTION("""COMPUTED_VALUE"""),4.1439254E7)</f>
        <v>41439254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IFERROR(__xludf.DUMMYFUNCTION("""COMPUTED_VALUE"""),1199.84)</f>
        <v>1199.84</v>
      </c>
      <c r="D57" s="2">
        <f>IFERROR(__xludf.DUMMYFUNCTION("""COMPUTED_VALUE"""),45372.66666666667)</f>
        <v>45372.66667</v>
      </c>
      <c r="E57" s="1">
        <f>IFERROR(__xludf.DUMMYFUNCTION("""COMPUTED_VALUE"""),1205.09)</f>
        <v>1205.09</v>
      </c>
      <c r="G57" s="2">
        <f>IFERROR(__xludf.DUMMYFUNCTION("""COMPUTED_VALUE"""),45372.66666666667)</f>
        <v>45372.66667</v>
      </c>
      <c r="H57" s="1">
        <f>IFERROR(__xludf.DUMMYFUNCTION("""COMPUTED_VALUE"""),1196.49)</f>
        <v>1196.49</v>
      </c>
      <c r="J57" s="2">
        <f>IFERROR(__xludf.DUMMYFUNCTION("""COMPUTED_VALUE"""),45372.66666666667)</f>
        <v>45372.66667</v>
      </c>
      <c r="K57" s="1">
        <f>IFERROR(__xludf.DUMMYFUNCTION("""COMPUTED_VALUE"""),1199.14)</f>
        <v>1199.14</v>
      </c>
      <c r="M57" s="2">
        <f>IFERROR(__xludf.DUMMYFUNCTION("""COMPUTED_VALUE"""),45372.66666666667)</f>
        <v>45372.66667</v>
      </c>
      <c r="N57" s="1">
        <f>IFERROR(__xludf.DUMMYFUNCTION("""COMPUTED_VALUE"""),4.8580772E7)</f>
        <v>48580772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IFERROR(__xludf.DUMMYFUNCTION("""COMPUTED_VALUE"""),1202.39)</f>
        <v>1202.39</v>
      </c>
      <c r="D58" s="2">
        <f>IFERROR(__xludf.DUMMYFUNCTION("""COMPUTED_VALUE"""),45373.66666666667)</f>
        <v>45373.66667</v>
      </c>
      <c r="E58" s="1">
        <f>IFERROR(__xludf.DUMMYFUNCTION("""COMPUTED_VALUE"""),1202.89)</f>
        <v>1202.89</v>
      </c>
      <c r="G58" s="2">
        <f>IFERROR(__xludf.DUMMYFUNCTION("""COMPUTED_VALUE"""),45373.66666666667)</f>
        <v>45373.66667</v>
      </c>
      <c r="H58" s="1">
        <f>IFERROR(__xludf.DUMMYFUNCTION("""COMPUTED_VALUE"""),1193.37)</f>
        <v>1193.37</v>
      </c>
      <c r="J58" s="2">
        <f>IFERROR(__xludf.DUMMYFUNCTION("""COMPUTED_VALUE"""),45373.66666666667)</f>
        <v>45373.66667</v>
      </c>
      <c r="K58" s="1">
        <f>IFERROR(__xludf.DUMMYFUNCTION("""COMPUTED_VALUE"""),1193.54)</f>
        <v>1193.54</v>
      </c>
      <c r="M58" s="2">
        <f>IFERROR(__xludf.DUMMYFUNCTION("""COMPUTED_VALUE"""),45373.66666666667)</f>
        <v>45373.66667</v>
      </c>
      <c r="N58" s="1">
        <f>IFERROR(__xludf.DUMMYFUNCTION("""COMPUTED_VALUE"""),3.8447854E7)</f>
        <v>38447854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IFERROR(__xludf.DUMMYFUNCTION("""COMPUTED_VALUE"""),1195.36)</f>
        <v>1195.36</v>
      </c>
      <c r="D59" s="2">
        <f>IFERROR(__xludf.DUMMYFUNCTION("""COMPUTED_VALUE"""),45376.66666666667)</f>
        <v>45376.66667</v>
      </c>
      <c r="E59" s="1">
        <f>IFERROR(__xludf.DUMMYFUNCTION("""COMPUTED_VALUE"""),1201.3)</f>
        <v>1201.3</v>
      </c>
      <c r="G59" s="2">
        <f>IFERROR(__xludf.DUMMYFUNCTION("""COMPUTED_VALUE"""),45376.66666666667)</f>
        <v>45376.66667</v>
      </c>
      <c r="H59" s="1">
        <f>IFERROR(__xludf.DUMMYFUNCTION("""COMPUTED_VALUE"""),1194.25)</f>
        <v>1194.25</v>
      </c>
      <c r="J59" s="2">
        <f>IFERROR(__xludf.DUMMYFUNCTION("""COMPUTED_VALUE"""),45376.66666666667)</f>
        <v>45376.66667</v>
      </c>
      <c r="K59" s="1">
        <f>IFERROR(__xludf.DUMMYFUNCTION("""COMPUTED_VALUE"""),1198.87)</f>
        <v>1198.87</v>
      </c>
      <c r="M59" s="2">
        <f>IFERROR(__xludf.DUMMYFUNCTION("""COMPUTED_VALUE"""),45376.66666666667)</f>
        <v>45376.66667</v>
      </c>
      <c r="N59" s="1">
        <f>IFERROR(__xludf.DUMMYFUNCTION("""COMPUTED_VALUE"""),4.0886301E7)</f>
        <v>40886301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IFERROR(__xludf.DUMMYFUNCTION("""COMPUTED_VALUE"""),1196.74)</f>
        <v>1196.74</v>
      </c>
      <c r="D60" s="2">
        <f>IFERROR(__xludf.DUMMYFUNCTION("""COMPUTED_VALUE"""),45377.66666666667)</f>
        <v>45377.66667</v>
      </c>
      <c r="E60" s="1">
        <f>IFERROR(__xludf.DUMMYFUNCTION("""COMPUTED_VALUE"""),1205.95)</f>
        <v>1205.95</v>
      </c>
      <c r="G60" s="2">
        <f>IFERROR(__xludf.DUMMYFUNCTION("""COMPUTED_VALUE"""),45377.66666666667)</f>
        <v>45377.66667</v>
      </c>
      <c r="H60" s="1">
        <f>IFERROR(__xludf.DUMMYFUNCTION("""COMPUTED_VALUE"""),1196.74)</f>
        <v>1196.74</v>
      </c>
      <c r="J60" s="2">
        <f>IFERROR(__xludf.DUMMYFUNCTION("""COMPUTED_VALUE"""),45377.66666666667)</f>
        <v>45377.66667</v>
      </c>
      <c r="K60" s="1">
        <f>IFERROR(__xludf.DUMMYFUNCTION("""COMPUTED_VALUE"""),1200.48)</f>
        <v>1200.48</v>
      </c>
      <c r="M60" s="2">
        <f>IFERROR(__xludf.DUMMYFUNCTION("""COMPUTED_VALUE"""),45377.66666666667)</f>
        <v>45377.66667</v>
      </c>
      <c r="N60" s="1">
        <f>IFERROR(__xludf.DUMMYFUNCTION("""COMPUTED_VALUE"""),4.2790825E7)</f>
        <v>42790825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IFERROR(__xludf.DUMMYFUNCTION("""COMPUTED_VALUE"""),1205.59)</f>
        <v>1205.59</v>
      </c>
      <c r="D61" s="2">
        <f>IFERROR(__xludf.DUMMYFUNCTION("""COMPUTED_VALUE"""),45378.66666666667)</f>
        <v>45378.66667</v>
      </c>
      <c r="E61" s="1">
        <f>IFERROR(__xludf.DUMMYFUNCTION("""COMPUTED_VALUE"""),1214.14)</f>
        <v>1214.14</v>
      </c>
      <c r="G61" s="2">
        <f>IFERROR(__xludf.DUMMYFUNCTION("""COMPUTED_VALUE"""),45378.66666666667)</f>
        <v>45378.66667</v>
      </c>
      <c r="H61" s="1">
        <f>IFERROR(__xludf.DUMMYFUNCTION("""COMPUTED_VALUE"""),1204.5)</f>
        <v>1204.5</v>
      </c>
      <c r="J61" s="2">
        <f>IFERROR(__xludf.DUMMYFUNCTION("""COMPUTED_VALUE"""),45378.66666666667)</f>
        <v>45378.66667</v>
      </c>
      <c r="K61" s="1">
        <f>IFERROR(__xludf.DUMMYFUNCTION("""COMPUTED_VALUE"""),1214.11)</f>
        <v>1214.11</v>
      </c>
      <c r="M61" s="2">
        <f>IFERROR(__xludf.DUMMYFUNCTION("""COMPUTED_VALUE"""),45378.66666666667)</f>
        <v>45378.66667</v>
      </c>
      <c r="N61" s="1">
        <f>IFERROR(__xludf.DUMMYFUNCTION("""COMPUTED_VALUE"""),4.3090929E7)</f>
        <v>43090929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IFERROR(__xludf.DUMMYFUNCTION("""COMPUTED_VALUE"""),1218.38)</f>
        <v>1218.38</v>
      </c>
      <c r="D62" s="2">
        <f>IFERROR(__xludf.DUMMYFUNCTION("""COMPUTED_VALUE"""),45379.66666666667)</f>
        <v>45379.66667</v>
      </c>
      <c r="E62" s="1">
        <f>IFERROR(__xludf.DUMMYFUNCTION("""COMPUTED_VALUE"""),1221.08)</f>
        <v>1221.08</v>
      </c>
      <c r="G62" s="2">
        <f>IFERROR(__xludf.DUMMYFUNCTION("""COMPUTED_VALUE"""),45379.66666666667)</f>
        <v>45379.66667</v>
      </c>
      <c r="H62" s="1">
        <f>IFERROR(__xludf.DUMMYFUNCTION("""COMPUTED_VALUE"""),1216.1)</f>
        <v>1216.1</v>
      </c>
      <c r="J62" s="2">
        <f>IFERROR(__xludf.DUMMYFUNCTION("""COMPUTED_VALUE"""),45379.66666666667)</f>
        <v>45379.66667</v>
      </c>
      <c r="K62" s="1">
        <f>IFERROR(__xludf.DUMMYFUNCTION("""COMPUTED_VALUE"""),1217.87)</f>
        <v>1217.87</v>
      </c>
      <c r="M62" s="2">
        <f>IFERROR(__xludf.DUMMYFUNCTION("""COMPUTED_VALUE"""),45379.66666666667)</f>
        <v>45379.66667</v>
      </c>
      <c r="N62" s="1">
        <f>IFERROR(__xludf.DUMMYFUNCTION("""COMPUTED_VALUE"""),4.5636594E7)</f>
        <v>45636594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IFERROR(__xludf.DUMMYFUNCTION("""COMPUTED_VALUE"""),1216.77)</f>
        <v>1216.77</v>
      </c>
      <c r="D63" s="2">
        <f>IFERROR(__xludf.DUMMYFUNCTION("""COMPUTED_VALUE"""),45383.66666666667)</f>
        <v>45383.66667</v>
      </c>
      <c r="E63" s="1">
        <f>IFERROR(__xludf.DUMMYFUNCTION("""COMPUTED_VALUE"""),1217.28)</f>
        <v>1217.28</v>
      </c>
      <c r="G63" s="2">
        <f>IFERROR(__xludf.DUMMYFUNCTION("""COMPUTED_VALUE"""),45383.66666666667)</f>
        <v>45383.66667</v>
      </c>
      <c r="H63" s="1">
        <f>IFERROR(__xludf.DUMMYFUNCTION("""COMPUTED_VALUE"""),1208.19)</f>
        <v>1208.19</v>
      </c>
      <c r="J63" s="2">
        <f>IFERROR(__xludf.DUMMYFUNCTION("""COMPUTED_VALUE"""),45383.66666666667)</f>
        <v>45383.66667</v>
      </c>
      <c r="K63" s="1">
        <f>IFERROR(__xludf.DUMMYFUNCTION("""COMPUTED_VALUE"""),1211.23)</f>
        <v>1211.23</v>
      </c>
      <c r="M63" s="2">
        <f>IFERROR(__xludf.DUMMYFUNCTION("""COMPUTED_VALUE"""),45383.66666666667)</f>
        <v>45383.66667</v>
      </c>
      <c r="N63" s="1">
        <f>IFERROR(__xludf.DUMMYFUNCTION("""COMPUTED_VALUE"""),3.4514414E7)</f>
        <v>34514414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IFERROR(__xludf.DUMMYFUNCTION("""COMPUTED_VALUE"""),1212.28)</f>
        <v>1212.28</v>
      </c>
      <c r="D64" s="2">
        <f>IFERROR(__xludf.DUMMYFUNCTION("""COMPUTED_VALUE"""),45384.66666666667)</f>
        <v>45384.66667</v>
      </c>
      <c r="E64" s="1">
        <f>IFERROR(__xludf.DUMMYFUNCTION("""COMPUTED_VALUE"""),1214.87)</f>
        <v>1214.87</v>
      </c>
      <c r="G64" s="2">
        <f>IFERROR(__xludf.DUMMYFUNCTION("""COMPUTED_VALUE"""),45384.66666666667)</f>
        <v>45384.66667</v>
      </c>
      <c r="H64" s="1">
        <f>IFERROR(__xludf.DUMMYFUNCTION("""COMPUTED_VALUE"""),1203.44)</f>
        <v>1203.44</v>
      </c>
      <c r="J64" s="2">
        <f>IFERROR(__xludf.DUMMYFUNCTION("""COMPUTED_VALUE"""),45384.66666666667)</f>
        <v>45384.66667</v>
      </c>
      <c r="K64" s="1">
        <f>IFERROR(__xludf.DUMMYFUNCTION("""COMPUTED_VALUE"""),1204.78)</f>
        <v>1204.78</v>
      </c>
      <c r="M64" s="2">
        <f>IFERROR(__xludf.DUMMYFUNCTION("""COMPUTED_VALUE"""),45384.66666666667)</f>
        <v>45384.66667</v>
      </c>
      <c r="N64" s="1">
        <f>IFERROR(__xludf.DUMMYFUNCTION("""COMPUTED_VALUE"""),4.110962E7)</f>
        <v>41109620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IFERROR(__xludf.DUMMYFUNCTION("""COMPUTED_VALUE"""),1204.47)</f>
        <v>1204.47</v>
      </c>
      <c r="D65" s="2">
        <f>IFERROR(__xludf.DUMMYFUNCTION("""COMPUTED_VALUE"""),45385.66666666667)</f>
        <v>45385.66667</v>
      </c>
      <c r="E65" s="1">
        <f>IFERROR(__xludf.DUMMYFUNCTION("""COMPUTED_VALUE"""),1209.76)</f>
        <v>1209.76</v>
      </c>
      <c r="G65" s="2">
        <f>IFERROR(__xludf.DUMMYFUNCTION("""COMPUTED_VALUE"""),45385.66666666667)</f>
        <v>45385.66667</v>
      </c>
      <c r="H65" s="1">
        <f>IFERROR(__xludf.DUMMYFUNCTION("""COMPUTED_VALUE"""),1203.21)</f>
        <v>1203.21</v>
      </c>
      <c r="J65" s="2">
        <f>IFERROR(__xludf.DUMMYFUNCTION("""COMPUTED_VALUE"""),45385.66666666667)</f>
        <v>45385.66667</v>
      </c>
      <c r="K65" s="1">
        <f>IFERROR(__xludf.DUMMYFUNCTION("""COMPUTED_VALUE"""),1204.62)</f>
        <v>1204.62</v>
      </c>
      <c r="M65" s="2">
        <f>IFERROR(__xludf.DUMMYFUNCTION("""COMPUTED_VALUE"""),45385.66666666667)</f>
        <v>45385.66667</v>
      </c>
      <c r="N65" s="1">
        <f>IFERROR(__xludf.DUMMYFUNCTION("""COMPUTED_VALUE"""),4.1560774E7)</f>
        <v>41560774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IFERROR(__xludf.DUMMYFUNCTION("""COMPUTED_VALUE"""),1209.88)</f>
        <v>1209.88</v>
      </c>
      <c r="D66" s="2">
        <f>IFERROR(__xludf.DUMMYFUNCTION("""COMPUTED_VALUE"""),45386.66666666667)</f>
        <v>45386.66667</v>
      </c>
      <c r="E66" s="1">
        <f>IFERROR(__xludf.DUMMYFUNCTION("""COMPUTED_VALUE"""),1212.51)</f>
        <v>1212.51</v>
      </c>
      <c r="G66" s="2">
        <f>IFERROR(__xludf.DUMMYFUNCTION("""COMPUTED_VALUE"""),45386.66666666667)</f>
        <v>45386.66667</v>
      </c>
      <c r="H66" s="1">
        <f>IFERROR(__xludf.DUMMYFUNCTION("""COMPUTED_VALUE"""),1187.81)</f>
        <v>1187.81</v>
      </c>
      <c r="J66" s="2">
        <f>IFERROR(__xludf.DUMMYFUNCTION("""COMPUTED_VALUE"""),45386.66666666667)</f>
        <v>45386.66667</v>
      </c>
      <c r="K66" s="1">
        <f>IFERROR(__xludf.DUMMYFUNCTION("""COMPUTED_VALUE"""),1190.35)</f>
        <v>1190.35</v>
      </c>
      <c r="M66" s="2">
        <f>IFERROR(__xludf.DUMMYFUNCTION("""COMPUTED_VALUE"""),45386.66666666667)</f>
        <v>45386.66667</v>
      </c>
      <c r="N66" s="1">
        <f>IFERROR(__xludf.DUMMYFUNCTION("""COMPUTED_VALUE"""),4.2058582E7)</f>
        <v>42058582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IFERROR(__xludf.DUMMYFUNCTION("""COMPUTED_VALUE"""),1194.68)</f>
        <v>1194.68</v>
      </c>
      <c r="D67" s="2">
        <f>IFERROR(__xludf.DUMMYFUNCTION("""COMPUTED_VALUE"""),45387.66666666667)</f>
        <v>45387.66667</v>
      </c>
      <c r="E67" s="1">
        <f>IFERROR(__xludf.DUMMYFUNCTION("""COMPUTED_VALUE"""),1206.17)</f>
        <v>1206.17</v>
      </c>
      <c r="G67" s="2">
        <f>IFERROR(__xludf.DUMMYFUNCTION("""COMPUTED_VALUE"""),45387.66666666667)</f>
        <v>45387.66667</v>
      </c>
      <c r="H67" s="1">
        <f>IFERROR(__xludf.DUMMYFUNCTION("""COMPUTED_VALUE"""),1193.0)</f>
        <v>1193</v>
      </c>
      <c r="J67" s="2">
        <f>IFERROR(__xludf.DUMMYFUNCTION("""COMPUTED_VALUE"""),45387.66666666667)</f>
        <v>45387.66667</v>
      </c>
      <c r="K67" s="1">
        <f>IFERROR(__xludf.DUMMYFUNCTION("""COMPUTED_VALUE"""),1202.87)</f>
        <v>1202.87</v>
      </c>
      <c r="M67" s="2">
        <f>IFERROR(__xludf.DUMMYFUNCTION("""COMPUTED_VALUE"""),45387.66666666667)</f>
        <v>45387.66667</v>
      </c>
      <c r="N67" s="1">
        <f>IFERROR(__xludf.DUMMYFUNCTION("""COMPUTED_VALUE"""),3.8349079E7)</f>
        <v>38349079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IFERROR(__xludf.DUMMYFUNCTION("""COMPUTED_VALUE"""),1202.61)</f>
        <v>1202.61</v>
      </c>
      <c r="D68" s="2">
        <f>IFERROR(__xludf.DUMMYFUNCTION("""COMPUTED_VALUE"""),45390.66666666667)</f>
        <v>45390.66667</v>
      </c>
      <c r="E68" s="1">
        <f>IFERROR(__xludf.DUMMYFUNCTION("""COMPUTED_VALUE"""),1205.5)</f>
        <v>1205.5</v>
      </c>
      <c r="G68" s="2">
        <f>IFERROR(__xludf.DUMMYFUNCTION("""COMPUTED_VALUE"""),45390.66666666667)</f>
        <v>45390.66667</v>
      </c>
      <c r="H68" s="1">
        <f>IFERROR(__xludf.DUMMYFUNCTION("""COMPUTED_VALUE"""),1198.59)</f>
        <v>1198.59</v>
      </c>
      <c r="J68" s="2">
        <f>IFERROR(__xludf.DUMMYFUNCTION("""COMPUTED_VALUE"""),45390.66666666667)</f>
        <v>45390.66667</v>
      </c>
      <c r="K68" s="1">
        <f>IFERROR(__xludf.DUMMYFUNCTION("""COMPUTED_VALUE"""),1201.8)</f>
        <v>1201.8</v>
      </c>
      <c r="M68" s="2">
        <f>IFERROR(__xludf.DUMMYFUNCTION("""COMPUTED_VALUE"""),45390.66666666667)</f>
        <v>45390.66667</v>
      </c>
      <c r="N68" s="1">
        <f>IFERROR(__xludf.DUMMYFUNCTION("""COMPUTED_VALUE"""),3.6512287E7)</f>
        <v>36512287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IFERROR(__xludf.DUMMYFUNCTION("""COMPUTED_VALUE"""),1203.32)</f>
        <v>1203.32</v>
      </c>
      <c r="D69" s="2">
        <f>IFERROR(__xludf.DUMMYFUNCTION("""COMPUTED_VALUE"""),45391.66666666667)</f>
        <v>45391.66667</v>
      </c>
      <c r="E69" s="1">
        <f>IFERROR(__xludf.DUMMYFUNCTION("""COMPUTED_VALUE"""),1204.66)</f>
        <v>1204.66</v>
      </c>
      <c r="G69" s="2">
        <f>IFERROR(__xludf.DUMMYFUNCTION("""COMPUTED_VALUE"""),45391.66666666667)</f>
        <v>45391.66667</v>
      </c>
      <c r="H69" s="1">
        <f>IFERROR(__xludf.DUMMYFUNCTION("""COMPUTED_VALUE"""),1177.75)</f>
        <v>1177.75</v>
      </c>
      <c r="J69" s="2">
        <f>IFERROR(__xludf.DUMMYFUNCTION("""COMPUTED_VALUE"""),45391.66666666667)</f>
        <v>45391.66667</v>
      </c>
      <c r="K69" s="1">
        <f>IFERROR(__xludf.DUMMYFUNCTION("""COMPUTED_VALUE"""),1180.85)</f>
        <v>1180.85</v>
      </c>
      <c r="M69" s="2">
        <f>IFERROR(__xludf.DUMMYFUNCTION("""COMPUTED_VALUE"""),45391.66666666667)</f>
        <v>45391.66667</v>
      </c>
      <c r="N69" s="1">
        <f>IFERROR(__xludf.DUMMYFUNCTION("""COMPUTED_VALUE"""),4.2455339E7)</f>
        <v>42455339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IFERROR(__xludf.DUMMYFUNCTION("""COMPUTED_VALUE"""),1175.44)</f>
        <v>1175.44</v>
      </c>
      <c r="D70" s="2">
        <f>IFERROR(__xludf.DUMMYFUNCTION("""COMPUTED_VALUE"""),45392.66666666667)</f>
        <v>45392.66667</v>
      </c>
      <c r="E70" s="1">
        <f>IFERROR(__xludf.DUMMYFUNCTION("""COMPUTED_VALUE"""),1180.94)</f>
        <v>1180.94</v>
      </c>
      <c r="G70" s="2">
        <f>IFERROR(__xludf.DUMMYFUNCTION("""COMPUTED_VALUE"""),45392.66666666667)</f>
        <v>45392.66667</v>
      </c>
      <c r="H70" s="1">
        <f>IFERROR(__xludf.DUMMYFUNCTION("""COMPUTED_VALUE"""),1171.63)</f>
        <v>1171.63</v>
      </c>
      <c r="J70" s="2">
        <f>IFERROR(__xludf.DUMMYFUNCTION("""COMPUTED_VALUE"""),45392.66666666667)</f>
        <v>45392.66667</v>
      </c>
      <c r="K70" s="1">
        <f>IFERROR(__xludf.DUMMYFUNCTION("""COMPUTED_VALUE"""),1174.71)</f>
        <v>1174.71</v>
      </c>
      <c r="M70" s="2">
        <f>IFERROR(__xludf.DUMMYFUNCTION("""COMPUTED_VALUE"""),45392.66666666667)</f>
        <v>45392.66667</v>
      </c>
      <c r="N70" s="1">
        <f>IFERROR(__xludf.DUMMYFUNCTION("""COMPUTED_VALUE"""),4.4120134E7)</f>
        <v>44120134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IFERROR(__xludf.DUMMYFUNCTION("""COMPUTED_VALUE"""),1169.41)</f>
        <v>1169.41</v>
      </c>
      <c r="D71" s="2">
        <f>IFERROR(__xludf.DUMMYFUNCTION("""COMPUTED_VALUE"""),45393.66666666667)</f>
        <v>45393.66667</v>
      </c>
      <c r="E71" s="1">
        <f>IFERROR(__xludf.DUMMYFUNCTION("""COMPUTED_VALUE"""),1169.41)</f>
        <v>1169.41</v>
      </c>
      <c r="G71" s="2">
        <f>IFERROR(__xludf.DUMMYFUNCTION("""COMPUTED_VALUE"""),45393.66666666667)</f>
        <v>45393.66667</v>
      </c>
      <c r="H71" s="1">
        <f>IFERROR(__xludf.DUMMYFUNCTION("""COMPUTED_VALUE"""),1150.23)</f>
        <v>1150.23</v>
      </c>
      <c r="J71" s="2">
        <f>IFERROR(__xludf.DUMMYFUNCTION("""COMPUTED_VALUE"""),45393.66666666667)</f>
        <v>45393.66667</v>
      </c>
      <c r="K71" s="1">
        <f>IFERROR(__xludf.DUMMYFUNCTION("""COMPUTED_VALUE"""),1150.47)</f>
        <v>1150.47</v>
      </c>
      <c r="M71" s="2">
        <f>IFERROR(__xludf.DUMMYFUNCTION("""COMPUTED_VALUE"""),45393.66666666667)</f>
        <v>45393.66667</v>
      </c>
      <c r="N71" s="1">
        <f>IFERROR(__xludf.DUMMYFUNCTION("""COMPUTED_VALUE"""),8.4216426E7)</f>
        <v>84216426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IFERROR(__xludf.DUMMYFUNCTION("""COMPUTED_VALUE"""),1152.9)</f>
        <v>1152.9</v>
      </c>
      <c r="D72" s="2">
        <f>IFERROR(__xludf.DUMMYFUNCTION("""COMPUTED_VALUE"""),45394.66666666667)</f>
        <v>45394.66667</v>
      </c>
      <c r="E72" s="1">
        <f>IFERROR(__xludf.DUMMYFUNCTION("""COMPUTED_VALUE"""),1159.04)</f>
        <v>1159.04</v>
      </c>
      <c r="G72" s="2">
        <f>IFERROR(__xludf.DUMMYFUNCTION("""COMPUTED_VALUE"""),45394.66666666667)</f>
        <v>45394.66667</v>
      </c>
      <c r="H72" s="1">
        <f>IFERROR(__xludf.DUMMYFUNCTION("""COMPUTED_VALUE"""),1143.94)</f>
        <v>1143.94</v>
      </c>
      <c r="J72" s="2">
        <f>IFERROR(__xludf.DUMMYFUNCTION("""COMPUTED_VALUE"""),45394.66666666667)</f>
        <v>45394.66667</v>
      </c>
      <c r="K72" s="1">
        <f>IFERROR(__xludf.DUMMYFUNCTION("""COMPUTED_VALUE"""),1148.34)</f>
        <v>1148.34</v>
      </c>
      <c r="M72" s="2">
        <f>IFERROR(__xludf.DUMMYFUNCTION("""COMPUTED_VALUE"""),45394.66666666667)</f>
        <v>45394.66667</v>
      </c>
      <c r="N72" s="1">
        <f>IFERROR(__xludf.DUMMYFUNCTION("""COMPUTED_VALUE"""),7.0176282E7)</f>
        <v>70176282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IFERROR(__xludf.DUMMYFUNCTION("""COMPUTED_VALUE"""),1162.48)</f>
        <v>1162.48</v>
      </c>
      <c r="D73" s="2">
        <f>IFERROR(__xludf.DUMMYFUNCTION("""COMPUTED_VALUE"""),45397.66666666667)</f>
        <v>45397.66667</v>
      </c>
      <c r="E73" s="1">
        <f>IFERROR(__xludf.DUMMYFUNCTION("""COMPUTED_VALUE"""),1163.86)</f>
        <v>1163.86</v>
      </c>
      <c r="G73" s="2">
        <f>IFERROR(__xludf.DUMMYFUNCTION("""COMPUTED_VALUE"""),45397.66666666667)</f>
        <v>45397.66667</v>
      </c>
      <c r="H73" s="1">
        <f>IFERROR(__xludf.DUMMYFUNCTION("""COMPUTED_VALUE"""),1141.35)</f>
        <v>1141.35</v>
      </c>
      <c r="J73" s="2">
        <f>IFERROR(__xludf.DUMMYFUNCTION("""COMPUTED_VALUE"""),45397.66666666667)</f>
        <v>45397.66667</v>
      </c>
      <c r="K73" s="1">
        <f>IFERROR(__xludf.DUMMYFUNCTION("""COMPUTED_VALUE"""),1142.44)</f>
        <v>1142.44</v>
      </c>
      <c r="M73" s="2">
        <f>IFERROR(__xludf.DUMMYFUNCTION("""COMPUTED_VALUE"""),45397.66666666667)</f>
        <v>45397.66667</v>
      </c>
      <c r="N73" s="1">
        <f>IFERROR(__xludf.DUMMYFUNCTION("""COMPUTED_VALUE"""),4.7471852E7)</f>
        <v>47471852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IFERROR(__xludf.DUMMYFUNCTION("""COMPUTED_VALUE"""),1146.28)</f>
        <v>1146.28</v>
      </c>
      <c r="D74" s="2">
        <f>IFERROR(__xludf.DUMMYFUNCTION("""COMPUTED_VALUE"""),45398.66666666667)</f>
        <v>45398.66667</v>
      </c>
      <c r="E74" s="1">
        <f>IFERROR(__xludf.DUMMYFUNCTION("""COMPUTED_VALUE"""),1149.47)</f>
        <v>1149.47</v>
      </c>
      <c r="G74" s="2">
        <f>IFERROR(__xludf.DUMMYFUNCTION("""COMPUTED_VALUE"""),45398.66666666667)</f>
        <v>45398.66667</v>
      </c>
      <c r="H74" s="1">
        <f>IFERROR(__xludf.DUMMYFUNCTION("""COMPUTED_VALUE"""),1140.19)</f>
        <v>1140.19</v>
      </c>
      <c r="J74" s="2">
        <f>IFERROR(__xludf.DUMMYFUNCTION("""COMPUTED_VALUE"""),45398.66666666667)</f>
        <v>45398.66667</v>
      </c>
      <c r="K74" s="1">
        <f>IFERROR(__xludf.DUMMYFUNCTION("""COMPUTED_VALUE"""),1143.88)</f>
        <v>1143.88</v>
      </c>
      <c r="M74" s="2">
        <f>IFERROR(__xludf.DUMMYFUNCTION("""COMPUTED_VALUE"""),45398.66666666667)</f>
        <v>45398.66667</v>
      </c>
      <c r="N74" s="1">
        <f>IFERROR(__xludf.DUMMYFUNCTION("""COMPUTED_VALUE"""),4.6060042E7)</f>
        <v>46060042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IFERROR(__xludf.DUMMYFUNCTION("""COMPUTED_VALUE"""),1143.5)</f>
        <v>1143.5</v>
      </c>
      <c r="D75" s="2">
        <f>IFERROR(__xludf.DUMMYFUNCTION("""COMPUTED_VALUE"""),45399.66666666667)</f>
        <v>45399.66667</v>
      </c>
      <c r="E75" s="1">
        <f>IFERROR(__xludf.DUMMYFUNCTION("""COMPUTED_VALUE"""),1143.83)</f>
        <v>1143.83</v>
      </c>
      <c r="G75" s="2">
        <f>IFERROR(__xludf.DUMMYFUNCTION("""COMPUTED_VALUE"""),45399.66666666667)</f>
        <v>45399.66667</v>
      </c>
      <c r="H75" s="1">
        <f>IFERROR(__xludf.DUMMYFUNCTION("""COMPUTED_VALUE"""),1133.01)</f>
        <v>1133.01</v>
      </c>
      <c r="J75" s="2">
        <f>IFERROR(__xludf.DUMMYFUNCTION("""COMPUTED_VALUE"""),45399.66666666667)</f>
        <v>45399.66667</v>
      </c>
      <c r="K75" s="1">
        <f>IFERROR(__xludf.DUMMYFUNCTION("""COMPUTED_VALUE"""),1136.78)</f>
        <v>1136.78</v>
      </c>
      <c r="M75" s="2">
        <f>IFERROR(__xludf.DUMMYFUNCTION("""COMPUTED_VALUE"""),45399.66666666667)</f>
        <v>45399.66667</v>
      </c>
      <c r="N75" s="1">
        <f>IFERROR(__xludf.DUMMYFUNCTION("""COMPUTED_VALUE"""),5.5227553E7)</f>
        <v>55227553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IFERROR(__xludf.DUMMYFUNCTION("""COMPUTED_VALUE"""),1143.78)</f>
        <v>1143.78</v>
      </c>
      <c r="D76" s="2">
        <f>IFERROR(__xludf.DUMMYFUNCTION("""COMPUTED_VALUE"""),45400.66666666667)</f>
        <v>45400.66667</v>
      </c>
      <c r="E76" s="1">
        <f>IFERROR(__xludf.DUMMYFUNCTION("""COMPUTED_VALUE"""),1154.65)</f>
        <v>1154.65</v>
      </c>
      <c r="G76" s="2">
        <f>IFERROR(__xludf.DUMMYFUNCTION("""COMPUTED_VALUE"""),45400.66666666667)</f>
        <v>45400.66667</v>
      </c>
      <c r="H76" s="1">
        <f>IFERROR(__xludf.DUMMYFUNCTION("""COMPUTED_VALUE"""),1143.54)</f>
        <v>1143.54</v>
      </c>
      <c r="J76" s="2">
        <f>IFERROR(__xludf.DUMMYFUNCTION("""COMPUTED_VALUE"""),45400.66666666667)</f>
        <v>45400.66667</v>
      </c>
      <c r="K76" s="1">
        <f>IFERROR(__xludf.DUMMYFUNCTION("""COMPUTED_VALUE"""),1150.35)</f>
        <v>1150.35</v>
      </c>
      <c r="M76" s="2">
        <f>IFERROR(__xludf.DUMMYFUNCTION("""COMPUTED_VALUE"""),45400.66666666667)</f>
        <v>45400.66667</v>
      </c>
      <c r="N76" s="1">
        <f>IFERROR(__xludf.DUMMYFUNCTION("""COMPUTED_VALUE"""),4.9983716E7)</f>
        <v>49983716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IFERROR(__xludf.DUMMYFUNCTION("""COMPUTED_VALUE"""),1155.96)</f>
        <v>1155.96</v>
      </c>
      <c r="D77" s="2">
        <f>IFERROR(__xludf.DUMMYFUNCTION("""COMPUTED_VALUE"""),45401.66666666667)</f>
        <v>45401.66667</v>
      </c>
      <c r="E77" s="1">
        <f>IFERROR(__xludf.DUMMYFUNCTION("""COMPUTED_VALUE"""),1169.81)</f>
        <v>1169.81</v>
      </c>
      <c r="G77" s="2">
        <f>IFERROR(__xludf.DUMMYFUNCTION("""COMPUTED_VALUE"""),45401.66666666667)</f>
        <v>45401.66667</v>
      </c>
      <c r="H77" s="1">
        <f>IFERROR(__xludf.DUMMYFUNCTION("""COMPUTED_VALUE"""),1154.66)</f>
        <v>1154.66</v>
      </c>
      <c r="J77" s="2">
        <f>IFERROR(__xludf.DUMMYFUNCTION("""COMPUTED_VALUE"""),45401.66666666667)</f>
        <v>45401.66667</v>
      </c>
      <c r="K77" s="1">
        <f>IFERROR(__xludf.DUMMYFUNCTION("""COMPUTED_VALUE"""),1169.41)</f>
        <v>1169.41</v>
      </c>
      <c r="M77" s="2">
        <f>IFERROR(__xludf.DUMMYFUNCTION("""COMPUTED_VALUE"""),45401.66666666667)</f>
        <v>45401.66667</v>
      </c>
      <c r="N77" s="1">
        <f>IFERROR(__xludf.DUMMYFUNCTION("""COMPUTED_VALUE"""),5.4817178E7)</f>
        <v>54817178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IFERROR(__xludf.DUMMYFUNCTION("""COMPUTED_VALUE"""),1175.05)</f>
        <v>1175.05</v>
      </c>
      <c r="D78" s="2">
        <f>IFERROR(__xludf.DUMMYFUNCTION("""COMPUTED_VALUE"""),45404.66666666667)</f>
        <v>45404.66667</v>
      </c>
      <c r="E78" s="1">
        <f>IFERROR(__xludf.DUMMYFUNCTION("""COMPUTED_VALUE"""),1182.31)</f>
        <v>1182.31</v>
      </c>
      <c r="G78" s="2">
        <f>IFERROR(__xludf.DUMMYFUNCTION("""COMPUTED_VALUE"""),45404.66666666667)</f>
        <v>45404.66667</v>
      </c>
      <c r="H78" s="1">
        <f>IFERROR(__xludf.DUMMYFUNCTION("""COMPUTED_VALUE"""),1169.3)</f>
        <v>1169.3</v>
      </c>
      <c r="J78" s="2">
        <f>IFERROR(__xludf.DUMMYFUNCTION("""COMPUTED_VALUE"""),45404.66666666667)</f>
        <v>45404.66667</v>
      </c>
      <c r="K78" s="1">
        <f>IFERROR(__xludf.DUMMYFUNCTION("""COMPUTED_VALUE"""),1174.46)</f>
        <v>1174.46</v>
      </c>
      <c r="M78" s="2">
        <f>IFERROR(__xludf.DUMMYFUNCTION("""COMPUTED_VALUE"""),45404.66666666667)</f>
        <v>45404.66667</v>
      </c>
      <c r="N78" s="1">
        <f>IFERROR(__xludf.DUMMYFUNCTION("""COMPUTED_VALUE"""),4.1826662E7)</f>
        <v>41826662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IFERROR(__xludf.DUMMYFUNCTION("""COMPUTED_VALUE"""),1178.32)</f>
        <v>1178.32</v>
      </c>
      <c r="D79" s="2">
        <f>IFERROR(__xludf.DUMMYFUNCTION("""COMPUTED_VALUE"""),45405.66666666667)</f>
        <v>45405.66667</v>
      </c>
      <c r="E79" s="1">
        <f>IFERROR(__xludf.DUMMYFUNCTION("""COMPUTED_VALUE"""),1180.62)</f>
        <v>1180.62</v>
      </c>
      <c r="G79" s="2">
        <f>IFERROR(__xludf.DUMMYFUNCTION("""COMPUTED_VALUE"""),45405.66666666667)</f>
        <v>45405.66667</v>
      </c>
      <c r="H79" s="1">
        <f>IFERROR(__xludf.DUMMYFUNCTION("""COMPUTED_VALUE"""),1174.16)</f>
        <v>1174.16</v>
      </c>
      <c r="J79" s="2">
        <f>IFERROR(__xludf.DUMMYFUNCTION("""COMPUTED_VALUE"""),45405.66666666667)</f>
        <v>45405.66667</v>
      </c>
      <c r="K79" s="1">
        <f>IFERROR(__xludf.DUMMYFUNCTION("""COMPUTED_VALUE"""),1176.11)</f>
        <v>1176.11</v>
      </c>
      <c r="M79" s="2">
        <f>IFERROR(__xludf.DUMMYFUNCTION("""COMPUTED_VALUE"""),45405.66666666667)</f>
        <v>45405.66667</v>
      </c>
      <c r="N79" s="1">
        <f>IFERROR(__xludf.DUMMYFUNCTION("""COMPUTED_VALUE"""),4.9379635E7)</f>
        <v>49379635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IFERROR(__xludf.DUMMYFUNCTION("""COMPUTED_VALUE"""),1169.24)</f>
        <v>1169.24</v>
      </c>
      <c r="D80" s="2">
        <f>IFERROR(__xludf.DUMMYFUNCTION("""COMPUTED_VALUE"""),45406.66666666667)</f>
        <v>45406.66667</v>
      </c>
      <c r="E80" s="1">
        <f>IFERROR(__xludf.DUMMYFUNCTION("""COMPUTED_VALUE"""),1170.84)</f>
        <v>1170.84</v>
      </c>
      <c r="G80" s="2">
        <f>IFERROR(__xludf.DUMMYFUNCTION("""COMPUTED_VALUE"""),45406.66666666667)</f>
        <v>45406.66667</v>
      </c>
      <c r="H80" s="1">
        <f>IFERROR(__xludf.DUMMYFUNCTION("""COMPUTED_VALUE"""),1164.78)</f>
        <v>1164.78</v>
      </c>
      <c r="J80" s="2">
        <f>IFERROR(__xludf.DUMMYFUNCTION("""COMPUTED_VALUE"""),45406.66666666667)</f>
        <v>45406.66667</v>
      </c>
      <c r="K80" s="1">
        <f>IFERROR(__xludf.DUMMYFUNCTION("""COMPUTED_VALUE"""),1170.01)</f>
        <v>1170.01</v>
      </c>
      <c r="M80" s="2">
        <f>IFERROR(__xludf.DUMMYFUNCTION("""COMPUTED_VALUE"""),45406.66666666667)</f>
        <v>45406.66667</v>
      </c>
      <c r="N80" s="1">
        <f>IFERROR(__xludf.DUMMYFUNCTION("""COMPUTED_VALUE"""),4.9867454E7)</f>
        <v>49867454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IFERROR(__xludf.DUMMYFUNCTION("""COMPUTED_VALUE"""),1165.78)</f>
        <v>1165.78</v>
      </c>
      <c r="D81" s="2">
        <f>IFERROR(__xludf.DUMMYFUNCTION("""COMPUTED_VALUE"""),45407.66666666667)</f>
        <v>45407.66667</v>
      </c>
      <c r="E81" s="1">
        <f>IFERROR(__xludf.DUMMYFUNCTION("""COMPUTED_VALUE"""),1166.27)</f>
        <v>1166.27</v>
      </c>
      <c r="G81" s="2">
        <f>IFERROR(__xludf.DUMMYFUNCTION("""COMPUTED_VALUE"""),45407.66666666667)</f>
        <v>45407.66667</v>
      </c>
      <c r="H81" s="1">
        <f>IFERROR(__xludf.DUMMYFUNCTION("""COMPUTED_VALUE"""),1155.49)</f>
        <v>1155.49</v>
      </c>
      <c r="J81" s="2">
        <f>IFERROR(__xludf.DUMMYFUNCTION("""COMPUTED_VALUE"""),45407.66666666667)</f>
        <v>45407.66667</v>
      </c>
      <c r="K81" s="1">
        <f>IFERROR(__xludf.DUMMYFUNCTION("""COMPUTED_VALUE"""),1163.87)</f>
        <v>1163.87</v>
      </c>
      <c r="M81" s="2">
        <f>IFERROR(__xludf.DUMMYFUNCTION("""COMPUTED_VALUE"""),45407.66666666667)</f>
        <v>45407.66667</v>
      </c>
      <c r="N81" s="1">
        <f>IFERROR(__xludf.DUMMYFUNCTION("""COMPUTED_VALUE"""),4.6635361E7)</f>
        <v>46635361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IFERROR(__xludf.DUMMYFUNCTION("""COMPUTED_VALUE"""),1158.93)</f>
        <v>1158.93</v>
      </c>
      <c r="D82" s="2">
        <f>IFERROR(__xludf.DUMMYFUNCTION("""COMPUTED_VALUE"""),45408.66666666667)</f>
        <v>45408.66667</v>
      </c>
      <c r="E82" s="1">
        <f>IFERROR(__xludf.DUMMYFUNCTION("""COMPUTED_VALUE"""),1158.93)</f>
        <v>1158.93</v>
      </c>
      <c r="G82" s="2">
        <f>IFERROR(__xludf.DUMMYFUNCTION("""COMPUTED_VALUE"""),45408.66666666667)</f>
        <v>45408.66667</v>
      </c>
      <c r="H82" s="1">
        <f>IFERROR(__xludf.DUMMYFUNCTION("""COMPUTED_VALUE"""),1140.28)</f>
        <v>1140.28</v>
      </c>
      <c r="J82" s="2">
        <f>IFERROR(__xludf.DUMMYFUNCTION("""COMPUTED_VALUE"""),45408.66666666667)</f>
        <v>45408.66667</v>
      </c>
      <c r="K82" s="1">
        <f>IFERROR(__xludf.DUMMYFUNCTION("""COMPUTED_VALUE"""),1144.77)</f>
        <v>1144.77</v>
      </c>
      <c r="M82" s="2">
        <f>IFERROR(__xludf.DUMMYFUNCTION("""COMPUTED_VALUE"""),45408.66666666667)</f>
        <v>45408.66667</v>
      </c>
      <c r="N82" s="1">
        <f>IFERROR(__xludf.DUMMYFUNCTION("""COMPUTED_VALUE"""),6.0793445E7)</f>
        <v>60793445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IFERROR(__xludf.DUMMYFUNCTION("""COMPUTED_VALUE"""),1145.02)</f>
        <v>1145.02</v>
      </c>
      <c r="D83" s="2">
        <f>IFERROR(__xludf.DUMMYFUNCTION("""COMPUTED_VALUE"""),45411.66666666667)</f>
        <v>45411.66667</v>
      </c>
      <c r="E83" s="1">
        <f>IFERROR(__xludf.DUMMYFUNCTION("""COMPUTED_VALUE"""),1151.76)</f>
        <v>1151.76</v>
      </c>
      <c r="G83" s="2">
        <f>IFERROR(__xludf.DUMMYFUNCTION("""COMPUTED_VALUE"""),45411.66666666667)</f>
        <v>45411.66667</v>
      </c>
      <c r="H83" s="1">
        <f>IFERROR(__xludf.DUMMYFUNCTION("""COMPUTED_VALUE"""),1144.79)</f>
        <v>1144.79</v>
      </c>
      <c r="J83" s="2">
        <f>IFERROR(__xludf.DUMMYFUNCTION("""COMPUTED_VALUE"""),45411.66666666667)</f>
        <v>45411.66667</v>
      </c>
      <c r="K83" s="1">
        <f>IFERROR(__xludf.DUMMYFUNCTION("""COMPUTED_VALUE"""),1150.18)</f>
        <v>1150.18</v>
      </c>
      <c r="M83" s="2">
        <f>IFERROR(__xludf.DUMMYFUNCTION("""COMPUTED_VALUE"""),45411.66666666667)</f>
        <v>45411.66667</v>
      </c>
      <c r="N83" s="1">
        <f>IFERROR(__xludf.DUMMYFUNCTION("""COMPUTED_VALUE"""),5.2461857E7)</f>
        <v>52461857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IFERROR(__xludf.DUMMYFUNCTION("""COMPUTED_VALUE"""),1147.67)</f>
        <v>1147.67</v>
      </c>
      <c r="D84" s="2">
        <f>IFERROR(__xludf.DUMMYFUNCTION("""COMPUTED_VALUE"""),45412.66666666667)</f>
        <v>45412.66667</v>
      </c>
      <c r="E84" s="1">
        <f>IFERROR(__xludf.DUMMYFUNCTION("""COMPUTED_VALUE"""),1153.4)</f>
        <v>1153.4</v>
      </c>
      <c r="G84" s="2">
        <f>IFERROR(__xludf.DUMMYFUNCTION("""COMPUTED_VALUE"""),45412.66666666667)</f>
        <v>45412.66667</v>
      </c>
      <c r="H84" s="1">
        <f>IFERROR(__xludf.DUMMYFUNCTION("""COMPUTED_VALUE"""),1147.41)</f>
        <v>1147.41</v>
      </c>
      <c r="J84" s="2">
        <f>IFERROR(__xludf.DUMMYFUNCTION("""COMPUTED_VALUE"""),45412.66666666667)</f>
        <v>45412.66667</v>
      </c>
      <c r="K84" s="1">
        <f>IFERROR(__xludf.DUMMYFUNCTION("""COMPUTED_VALUE"""),1149.51)</f>
        <v>1149.51</v>
      </c>
      <c r="M84" s="2">
        <f>IFERROR(__xludf.DUMMYFUNCTION("""COMPUTED_VALUE"""),45412.66666666667)</f>
        <v>45412.66667</v>
      </c>
      <c r="N84" s="1">
        <f>IFERROR(__xludf.DUMMYFUNCTION("""COMPUTED_VALUE"""),5.5789175E7)</f>
        <v>55789175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IFERROR(__xludf.DUMMYFUNCTION("""COMPUTED_VALUE"""),1149.6)</f>
        <v>1149.6</v>
      </c>
      <c r="D85" s="2">
        <f>IFERROR(__xludf.DUMMYFUNCTION("""COMPUTED_VALUE"""),45413.66666666667)</f>
        <v>45413.66667</v>
      </c>
      <c r="E85" s="1">
        <f>IFERROR(__xludf.DUMMYFUNCTION("""COMPUTED_VALUE"""),1171.73)</f>
        <v>1171.73</v>
      </c>
      <c r="G85" s="2">
        <f>IFERROR(__xludf.DUMMYFUNCTION("""COMPUTED_VALUE"""),45413.66666666667)</f>
        <v>45413.66667</v>
      </c>
      <c r="H85" s="1">
        <f>IFERROR(__xludf.DUMMYFUNCTION("""COMPUTED_VALUE"""),1149.6)</f>
        <v>1149.6</v>
      </c>
      <c r="J85" s="2">
        <f>IFERROR(__xludf.DUMMYFUNCTION("""COMPUTED_VALUE"""),45413.66666666667)</f>
        <v>45413.66667</v>
      </c>
      <c r="K85" s="1">
        <f>IFERROR(__xludf.DUMMYFUNCTION("""COMPUTED_VALUE"""),1162.1)</f>
        <v>1162.1</v>
      </c>
      <c r="M85" s="2">
        <f>IFERROR(__xludf.DUMMYFUNCTION("""COMPUTED_VALUE"""),45413.66666666667)</f>
        <v>45413.66667</v>
      </c>
      <c r="N85" s="1">
        <f>IFERROR(__xludf.DUMMYFUNCTION("""COMPUTED_VALUE"""),5.373412E7)</f>
        <v>53734120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IFERROR(__xludf.DUMMYFUNCTION("""COMPUTED_VALUE"""),1165.76)</f>
        <v>1165.76</v>
      </c>
      <c r="D86" s="2">
        <f>IFERROR(__xludf.DUMMYFUNCTION("""COMPUTED_VALUE"""),45414.66666666667)</f>
        <v>45414.66667</v>
      </c>
      <c r="E86" s="1">
        <f>IFERROR(__xludf.DUMMYFUNCTION("""COMPUTED_VALUE"""),1170.01)</f>
        <v>1170.01</v>
      </c>
      <c r="G86" s="2">
        <f>IFERROR(__xludf.DUMMYFUNCTION("""COMPUTED_VALUE"""),45414.66666666667)</f>
        <v>45414.66667</v>
      </c>
      <c r="H86" s="1">
        <f>IFERROR(__xludf.DUMMYFUNCTION("""COMPUTED_VALUE"""),1154.03)</f>
        <v>1154.03</v>
      </c>
      <c r="J86" s="2">
        <f>IFERROR(__xludf.DUMMYFUNCTION("""COMPUTED_VALUE"""),45414.66666666667)</f>
        <v>45414.66667</v>
      </c>
      <c r="K86" s="1">
        <f>IFERROR(__xludf.DUMMYFUNCTION("""COMPUTED_VALUE"""),1160.68)</f>
        <v>1160.68</v>
      </c>
      <c r="M86" s="2">
        <f>IFERROR(__xludf.DUMMYFUNCTION("""COMPUTED_VALUE"""),45414.66666666667)</f>
        <v>45414.66667</v>
      </c>
      <c r="N86" s="1">
        <f>IFERROR(__xludf.DUMMYFUNCTION("""COMPUTED_VALUE"""),5.8629158E7)</f>
        <v>58629158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IFERROR(__xludf.DUMMYFUNCTION("""COMPUTED_VALUE"""),1158.38)</f>
        <v>1158.38</v>
      </c>
      <c r="D87" s="2">
        <f>IFERROR(__xludf.DUMMYFUNCTION("""COMPUTED_VALUE"""),45415.66666666667)</f>
        <v>45415.66667</v>
      </c>
      <c r="E87" s="1">
        <f>IFERROR(__xludf.DUMMYFUNCTION("""COMPUTED_VALUE"""),1163.64)</f>
        <v>1163.64</v>
      </c>
      <c r="G87" s="2">
        <f>IFERROR(__xludf.DUMMYFUNCTION("""COMPUTED_VALUE"""),45415.66666666667)</f>
        <v>45415.66667</v>
      </c>
      <c r="H87" s="1">
        <f>IFERROR(__xludf.DUMMYFUNCTION("""COMPUTED_VALUE"""),1146.61)</f>
        <v>1146.61</v>
      </c>
      <c r="J87" s="2">
        <f>IFERROR(__xludf.DUMMYFUNCTION("""COMPUTED_VALUE"""),45415.66666666667)</f>
        <v>45415.66667</v>
      </c>
      <c r="K87" s="1">
        <f>IFERROR(__xludf.DUMMYFUNCTION("""COMPUTED_VALUE"""),1161.07)</f>
        <v>1161.07</v>
      </c>
      <c r="M87" s="2">
        <f>IFERROR(__xludf.DUMMYFUNCTION("""COMPUTED_VALUE"""),45415.66666666667)</f>
        <v>45415.66667</v>
      </c>
      <c r="N87" s="1">
        <f>IFERROR(__xludf.DUMMYFUNCTION("""COMPUTED_VALUE"""),4.6509573E7)</f>
        <v>46509573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IFERROR(__xludf.DUMMYFUNCTION("""COMPUTED_VALUE"""),1167.13)</f>
        <v>1167.13</v>
      </c>
      <c r="D88" s="2">
        <f>IFERROR(__xludf.DUMMYFUNCTION("""COMPUTED_VALUE"""),45418.66666666667)</f>
        <v>45418.66667</v>
      </c>
      <c r="E88" s="1">
        <f>IFERROR(__xludf.DUMMYFUNCTION("""COMPUTED_VALUE"""),1181.05)</f>
        <v>1181.05</v>
      </c>
      <c r="G88" s="2">
        <f>IFERROR(__xludf.DUMMYFUNCTION("""COMPUTED_VALUE"""),45418.66666666667)</f>
        <v>45418.66667</v>
      </c>
      <c r="H88" s="1">
        <f>IFERROR(__xludf.DUMMYFUNCTION("""COMPUTED_VALUE"""),1166.57)</f>
        <v>1166.57</v>
      </c>
      <c r="J88" s="2">
        <f>IFERROR(__xludf.DUMMYFUNCTION("""COMPUTED_VALUE"""),45418.66666666667)</f>
        <v>45418.66667</v>
      </c>
      <c r="K88" s="1">
        <f>IFERROR(__xludf.DUMMYFUNCTION("""COMPUTED_VALUE"""),1181.03)</f>
        <v>1181.03</v>
      </c>
      <c r="M88" s="2">
        <f>IFERROR(__xludf.DUMMYFUNCTION("""COMPUTED_VALUE"""),45418.66666666667)</f>
        <v>45418.66667</v>
      </c>
      <c r="N88" s="1">
        <f>IFERROR(__xludf.DUMMYFUNCTION("""COMPUTED_VALUE"""),4.2957782E7)</f>
        <v>42957782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IFERROR(__xludf.DUMMYFUNCTION("""COMPUTED_VALUE"""),1185.77)</f>
        <v>1185.77</v>
      </c>
      <c r="D89" s="2">
        <f>IFERROR(__xludf.DUMMYFUNCTION("""COMPUTED_VALUE"""),45419.66666666667)</f>
        <v>45419.66667</v>
      </c>
      <c r="E89" s="1">
        <f>IFERROR(__xludf.DUMMYFUNCTION("""COMPUTED_VALUE"""),1187.21)</f>
        <v>1187.21</v>
      </c>
      <c r="G89" s="2">
        <f>IFERROR(__xludf.DUMMYFUNCTION("""COMPUTED_VALUE"""),45419.66666666667)</f>
        <v>45419.66667</v>
      </c>
      <c r="H89" s="1">
        <f>IFERROR(__xludf.DUMMYFUNCTION("""COMPUTED_VALUE"""),1181.94)</f>
        <v>1181.94</v>
      </c>
      <c r="J89" s="2">
        <f>IFERROR(__xludf.DUMMYFUNCTION("""COMPUTED_VALUE"""),45419.66666666667)</f>
        <v>45419.66667</v>
      </c>
      <c r="K89" s="1">
        <f>IFERROR(__xludf.DUMMYFUNCTION("""COMPUTED_VALUE"""),1185.86)</f>
        <v>1185.86</v>
      </c>
      <c r="M89" s="2">
        <f>IFERROR(__xludf.DUMMYFUNCTION("""COMPUTED_VALUE"""),45419.66666666667)</f>
        <v>45419.66667</v>
      </c>
      <c r="N89" s="1">
        <f>IFERROR(__xludf.DUMMYFUNCTION("""COMPUTED_VALUE"""),4.4751778E7)</f>
        <v>44751778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IFERROR(__xludf.DUMMYFUNCTION("""COMPUTED_VALUE"""),1189.05)</f>
        <v>1189.05</v>
      </c>
      <c r="D90" s="2">
        <f>IFERROR(__xludf.DUMMYFUNCTION("""COMPUTED_VALUE"""),45420.66666666667)</f>
        <v>45420.66667</v>
      </c>
      <c r="E90" s="1">
        <f>IFERROR(__xludf.DUMMYFUNCTION("""COMPUTED_VALUE"""),1190.59)</f>
        <v>1190.59</v>
      </c>
      <c r="G90" s="2">
        <f>IFERROR(__xludf.DUMMYFUNCTION("""COMPUTED_VALUE"""),45420.66666666667)</f>
        <v>45420.66667</v>
      </c>
      <c r="H90" s="1">
        <f>IFERROR(__xludf.DUMMYFUNCTION("""COMPUTED_VALUE"""),1186.17)</f>
        <v>1186.17</v>
      </c>
      <c r="J90" s="2">
        <f>IFERROR(__xludf.DUMMYFUNCTION("""COMPUTED_VALUE"""),45420.66666666667)</f>
        <v>45420.66667</v>
      </c>
      <c r="K90" s="1">
        <f>IFERROR(__xludf.DUMMYFUNCTION("""COMPUTED_VALUE"""),1186.43)</f>
        <v>1186.43</v>
      </c>
      <c r="M90" s="2">
        <f>IFERROR(__xludf.DUMMYFUNCTION("""COMPUTED_VALUE"""),45420.66666666667)</f>
        <v>45420.66667</v>
      </c>
      <c r="N90" s="1">
        <f>IFERROR(__xludf.DUMMYFUNCTION("""COMPUTED_VALUE"""),3.8859602E7)</f>
        <v>38859602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IFERROR(__xludf.DUMMYFUNCTION("""COMPUTED_VALUE"""),1184.09)</f>
        <v>1184.09</v>
      </c>
      <c r="D91" s="2">
        <f>IFERROR(__xludf.DUMMYFUNCTION("""COMPUTED_VALUE"""),45421.66666666667)</f>
        <v>45421.66667</v>
      </c>
      <c r="E91" s="1">
        <f>IFERROR(__xludf.DUMMYFUNCTION("""COMPUTED_VALUE"""),1193.7)</f>
        <v>1193.7</v>
      </c>
      <c r="G91" s="2">
        <f>IFERROR(__xludf.DUMMYFUNCTION("""COMPUTED_VALUE"""),45421.66666666667)</f>
        <v>45421.66667</v>
      </c>
      <c r="H91" s="1">
        <f>IFERROR(__xludf.DUMMYFUNCTION("""COMPUTED_VALUE"""),1183.43)</f>
        <v>1183.43</v>
      </c>
      <c r="J91" s="2">
        <f>IFERROR(__xludf.DUMMYFUNCTION("""COMPUTED_VALUE"""),45421.66666666667)</f>
        <v>45421.66667</v>
      </c>
      <c r="K91" s="1">
        <f>IFERROR(__xludf.DUMMYFUNCTION("""COMPUTED_VALUE"""),1192.78)</f>
        <v>1192.78</v>
      </c>
      <c r="M91" s="2">
        <f>IFERROR(__xludf.DUMMYFUNCTION("""COMPUTED_VALUE"""),45421.66666666667)</f>
        <v>45421.66667</v>
      </c>
      <c r="N91" s="1">
        <f>IFERROR(__xludf.DUMMYFUNCTION("""COMPUTED_VALUE"""),3.7409095E7)</f>
        <v>37409095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IFERROR(__xludf.DUMMYFUNCTION("""COMPUTED_VALUE"""),1196.11)</f>
        <v>1196.11</v>
      </c>
      <c r="D92" s="2">
        <f>IFERROR(__xludf.DUMMYFUNCTION("""COMPUTED_VALUE"""),45422.66666666667)</f>
        <v>45422.66667</v>
      </c>
      <c r="E92" s="1">
        <f>IFERROR(__xludf.DUMMYFUNCTION("""COMPUTED_VALUE"""),1201.3)</f>
        <v>1201.3</v>
      </c>
      <c r="G92" s="2">
        <f>IFERROR(__xludf.DUMMYFUNCTION("""COMPUTED_VALUE"""),45422.66666666667)</f>
        <v>45422.66667</v>
      </c>
      <c r="H92" s="1">
        <f>IFERROR(__xludf.DUMMYFUNCTION("""COMPUTED_VALUE"""),1194.87)</f>
        <v>1194.87</v>
      </c>
      <c r="J92" s="2">
        <f>IFERROR(__xludf.DUMMYFUNCTION("""COMPUTED_VALUE"""),45422.66666666667)</f>
        <v>45422.66667</v>
      </c>
      <c r="K92" s="1">
        <f>IFERROR(__xludf.DUMMYFUNCTION("""COMPUTED_VALUE"""),1199.57)</f>
        <v>1199.57</v>
      </c>
      <c r="M92" s="2">
        <f>IFERROR(__xludf.DUMMYFUNCTION("""COMPUTED_VALUE"""),45422.66666666667)</f>
        <v>45422.66667</v>
      </c>
      <c r="N92" s="1">
        <f>IFERROR(__xludf.DUMMYFUNCTION("""COMPUTED_VALUE"""),3.676457E7)</f>
        <v>36764570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IFERROR(__xludf.DUMMYFUNCTION("""COMPUTED_VALUE"""),1199.66)</f>
        <v>1199.66</v>
      </c>
      <c r="D93" s="2">
        <f>IFERROR(__xludf.DUMMYFUNCTION("""COMPUTED_VALUE"""),45425.66666666667)</f>
        <v>45425.66667</v>
      </c>
      <c r="E93" s="1">
        <f>IFERROR(__xludf.DUMMYFUNCTION("""COMPUTED_VALUE"""),1201.86)</f>
        <v>1201.86</v>
      </c>
      <c r="G93" s="2">
        <f>IFERROR(__xludf.DUMMYFUNCTION("""COMPUTED_VALUE"""),45425.66666666667)</f>
        <v>45425.66667</v>
      </c>
      <c r="H93" s="1">
        <f>IFERROR(__xludf.DUMMYFUNCTION("""COMPUTED_VALUE"""),1189.2)</f>
        <v>1189.2</v>
      </c>
      <c r="J93" s="2">
        <f>IFERROR(__xludf.DUMMYFUNCTION("""COMPUTED_VALUE"""),45425.66666666667)</f>
        <v>45425.66667</v>
      </c>
      <c r="K93" s="1">
        <f>IFERROR(__xludf.DUMMYFUNCTION("""COMPUTED_VALUE"""),1189.65)</f>
        <v>1189.65</v>
      </c>
      <c r="M93" s="2">
        <f>IFERROR(__xludf.DUMMYFUNCTION("""COMPUTED_VALUE"""),45425.66666666667)</f>
        <v>45425.66667</v>
      </c>
      <c r="N93" s="1">
        <f>IFERROR(__xludf.DUMMYFUNCTION("""COMPUTED_VALUE"""),3.406085E7)</f>
        <v>34060850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IFERROR(__xludf.DUMMYFUNCTION("""COMPUTED_VALUE"""),1189.87)</f>
        <v>1189.87</v>
      </c>
      <c r="D94" s="2">
        <f>IFERROR(__xludf.DUMMYFUNCTION("""COMPUTED_VALUE"""),45426.66666666667)</f>
        <v>45426.66667</v>
      </c>
      <c r="E94" s="1">
        <f>IFERROR(__xludf.DUMMYFUNCTION("""COMPUTED_VALUE"""),1195.15)</f>
        <v>1195.15</v>
      </c>
      <c r="G94" s="2">
        <f>IFERROR(__xludf.DUMMYFUNCTION("""COMPUTED_VALUE"""),45426.66666666667)</f>
        <v>45426.66667</v>
      </c>
      <c r="H94" s="1">
        <f>IFERROR(__xludf.DUMMYFUNCTION("""COMPUTED_VALUE"""),1188.81)</f>
        <v>1188.81</v>
      </c>
      <c r="J94" s="2">
        <f>IFERROR(__xludf.DUMMYFUNCTION("""COMPUTED_VALUE"""),45426.66666666667)</f>
        <v>45426.66667</v>
      </c>
      <c r="K94" s="1">
        <f>IFERROR(__xludf.DUMMYFUNCTION("""COMPUTED_VALUE"""),1192.57)</f>
        <v>1192.57</v>
      </c>
      <c r="M94" s="2">
        <f>IFERROR(__xludf.DUMMYFUNCTION("""COMPUTED_VALUE"""),45426.66666666667)</f>
        <v>45426.66667</v>
      </c>
      <c r="N94" s="1">
        <f>IFERROR(__xludf.DUMMYFUNCTION("""COMPUTED_VALUE"""),3.4319692E7)</f>
        <v>34319692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IFERROR(__xludf.DUMMYFUNCTION("""COMPUTED_VALUE"""),1186.71)</f>
        <v>1186.71</v>
      </c>
      <c r="D95" s="2">
        <f>IFERROR(__xludf.DUMMYFUNCTION("""COMPUTED_VALUE"""),45427.66666666667)</f>
        <v>45427.66667</v>
      </c>
      <c r="E95" s="1">
        <f>IFERROR(__xludf.DUMMYFUNCTION("""COMPUTED_VALUE"""),1194.58)</f>
        <v>1194.58</v>
      </c>
      <c r="G95" s="2">
        <f>IFERROR(__xludf.DUMMYFUNCTION("""COMPUTED_VALUE"""),45427.66666666667)</f>
        <v>45427.66667</v>
      </c>
      <c r="H95" s="1">
        <f>IFERROR(__xludf.DUMMYFUNCTION("""COMPUTED_VALUE"""),1185.17)</f>
        <v>1185.17</v>
      </c>
      <c r="J95" s="2">
        <f>IFERROR(__xludf.DUMMYFUNCTION("""COMPUTED_VALUE"""),45427.66666666667)</f>
        <v>45427.66667</v>
      </c>
      <c r="K95" s="1">
        <f>IFERROR(__xludf.DUMMYFUNCTION("""COMPUTED_VALUE"""),1188.83)</f>
        <v>1188.83</v>
      </c>
      <c r="M95" s="2">
        <f>IFERROR(__xludf.DUMMYFUNCTION("""COMPUTED_VALUE"""),45427.66666666667)</f>
        <v>45427.66667</v>
      </c>
      <c r="N95" s="1">
        <f>IFERROR(__xludf.DUMMYFUNCTION("""COMPUTED_VALUE"""),3.6516959E7)</f>
        <v>36516959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IFERROR(__xludf.DUMMYFUNCTION("""COMPUTED_VALUE"""),1202.17)</f>
        <v>1202.17</v>
      </c>
      <c r="D96" s="2">
        <f>IFERROR(__xludf.DUMMYFUNCTION("""COMPUTED_VALUE"""),45428.66666666667)</f>
        <v>45428.66667</v>
      </c>
      <c r="E96" s="1">
        <f>IFERROR(__xludf.DUMMYFUNCTION("""COMPUTED_VALUE"""),1204.78)</f>
        <v>1204.78</v>
      </c>
      <c r="G96" s="2">
        <f>IFERROR(__xludf.DUMMYFUNCTION("""COMPUTED_VALUE"""),45428.66666666667)</f>
        <v>45428.66667</v>
      </c>
      <c r="H96" s="1">
        <f>IFERROR(__xludf.DUMMYFUNCTION("""COMPUTED_VALUE"""),1198.15)</f>
        <v>1198.15</v>
      </c>
      <c r="J96" s="2">
        <f>IFERROR(__xludf.DUMMYFUNCTION("""COMPUTED_VALUE"""),45428.66666666667)</f>
        <v>45428.66667</v>
      </c>
      <c r="K96" s="1">
        <f>IFERROR(__xludf.DUMMYFUNCTION("""COMPUTED_VALUE"""),1200.96)</f>
        <v>1200.96</v>
      </c>
      <c r="M96" s="2">
        <f>IFERROR(__xludf.DUMMYFUNCTION("""COMPUTED_VALUE"""),45428.66666666667)</f>
        <v>45428.66667</v>
      </c>
      <c r="N96" s="1">
        <f>IFERROR(__xludf.DUMMYFUNCTION("""COMPUTED_VALUE"""),4.8036426E7)</f>
        <v>48036426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IFERROR(__xludf.DUMMYFUNCTION("""COMPUTED_VALUE"""),1207.1)</f>
        <v>1207.1</v>
      </c>
      <c r="D97" s="2">
        <f>IFERROR(__xludf.DUMMYFUNCTION("""COMPUTED_VALUE"""),45429.66666666667)</f>
        <v>45429.66667</v>
      </c>
      <c r="E97" s="1">
        <f>IFERROR(__xludf.DUMMYFUNCTION("""COMPUTED_VALUE"""),1215.12)</f>
        <v>1215.12</v>
      </c>
      <c r="G97" s="2">
        <f>IFERROR(__xludf.DUMMYFUNCTION("""COMPUTED_VALUE"""),45429.66666666667)</f>
        <v>45429.66667</v>
      </c>
      <c r="H97" s="1">
        <f>IFERROR(__xludf.DUMMYFUNCTION("""COMPUTED_VALUE"""),1203.84)</f>
        <v>1203.84</v>
      </c>
      <c r="J97" s="2">
        <f>IFERROR(__xludf.DUMMYFUNCTION("""COMPUTED_VALUE"""),45429.66666666667)</f>
        <v>45429.66667</v>
      </c>
      <c r="K97" s="1">
        <f>IFERROR(__xludf.DUMMYFUNCTION("""COMPUTED_VALUE"""),1214.75)</f>
        <v>1214.75</v>
      </c>
      <c r="M97" s="2">
        <f>IFERROR(__xludf.DUMMYFUNCTION("""COMPUTED_VALUE"""),45429.66666666667)</f>
        <v>45429.66667</v>
      </c>
      <c r="N97" s="1">
        <f>IFERROR(__xludf.DUMMYFUNCTION("""COMPUTED_VALUE"""),4.5280606E7)</f>
        <v>45280606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IFERROR(__xludf.DUMMYFUNCTION("""COMPUTED_VALUE"""),1213.99)</f>
        <v>1213.99</v>
      </c>
      <c r="D98" s="2">
        <f>IFERROR(__xludf.DUMMYFUNCTION("""COMPUTED_VALUE"""),45432.66666666667)</f>
        <v>45432.66667</v>
      </c>
      <c r="E98" s="1">
        <f>IFERROR(__xludf.DUMMYFUNCTION("""COMPUTED_VALUE"""),1214.48)</f>
        <v>1214.48</v>
      </c>
      <c r="G98" s="2">
        <f>IFERROR(__xludf.DUMMYFUNCTION("""COMPUTED_VALUE"""),45432.66666666667)</f>
        <v>45432.66667</v>
      </c>
      <c r="H98" s="1">
        <f>IFERROR(__xludf.DUMMYFUNCTION("""COMPUTED_VALUE"""),1198.41)</f>
        <v>1198.41</v>
      </c>
      <c r="J98" s="2">
        <f>IFERROR(__xludf.DUMMYFUNCTION("""COMPUTED_VALUE"""),45432.66666666667)</f>
        <v>45432.66667</v>
      </c>
      <c r="K98" s="1">
        <f>IFERROR(__xludf.DUMMYFUNCTION("""COMPUTED_VALUE"""),1198.73)</f>
        <v>1198.73</v>
      </c>
      <c r="M98" s="2">
        <f>IFERROR(__xludf.DUMMYFUNCTION("""COMPUTED_VALUE"""),45432.66666666667)</f>
        <v>45432.66667</v>
      </c>
      <c r="N98" s="1">
        <f>IFERROR(__xludf.DUMMYFUNCTION("""COMPUTED_VALUE"""),3.7274713E7)</f>
        <v>37274713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IFERROR(__xludf.DUMMYFUNCTION("""COMPUTED_VALUE"""),1200.92)</f>
        <v>1200.92</v>
      </c>
      <c r="D99" s="2">
        <f>IFERROR(__xludf.DUMMYFUNCTION("""COMPUTED_VALUE"""),45433.66666666667)</f>
        <v>45433.66667</v>
      </c>
      <c r="E99" s="1">
        <f>IFERROR(__xludf.DUMMYFUNCTION("""COMPUTED_VALUE"""),1207.05)</f>
        <v>1207.05</v>
      </c>
      <c r="G99" s="2">
        <f>IFERROR(__xludf.DUMMYFUNCTION("""COMPUTED_VALUE"""),45433.66666666667)</f>
        <v>45433.66667</v>
      </c>
      <c r="H99" s="1">
        <f>IFERROR(__xludf.DUMMYFUNCTION("""COMPUTED_VALUE"""),1200.4)</f>
        <v>1200.4</v>
      </c>
      <c r="J99" s="2">
        <f>IFERROR(__xludf.DUMMYFUNCTION("""COMPUTED_VALUE"""),45433.66666666667)</f>
        <v>45433.66667</v>
      </c>
      <c r="K99" s="1">
        <f>IFERROR(__xludf.DUMMYFUNCTION("""COMPUTED_VALUE"""),1202.18)</f>
        <v>1202.18</v>
      </c>
      <c r="M99" s="2">
        <f>IFERROR(__xludf.DUMMYFUNCTION("""COMPUTED_VALUE"""),45433.66666666667)</f>
        <v>45433.66667</v>
      </c>
      <c r="N99" s="1">
        <f>IFERROR(__xludf.DUMMYFUNCTION("""COMPUTED_VALUE"""),3.3578161E7)</f>
        <v>33578161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IFERROR(__xludf.DUMMYFUNCTION("""COMPUTED_VALUE"""),1201.8)</f>
        <v>1201.8</v>
      </c>
      <c r="D100" s="2">
        <f>IFERROR(__xludf.DUMMYFUNCTION("""COMPUTED_VALUE"""),45434.66666666667)</f>
        <v>45434.66667</v>
      </c>
      <c r="E100" s="1">
        <f>IFERROR(__xludf.DUMMYFUNCTION("""COMPUTED_VALUE"""),1210.54)</f>
        <v>1210.54</v>
      </c>
      <c r="G100" s="2">
        <f>IFERROR(__xludf.DUMMYFUNCTION("""COMPUTED_VALUE"""),45434.66666666667)</f>
        <v>45434.66667</v>
      </c>
      <c r="H100" s="1">
        <f>IFERROR(__xludf.DUMMYFUNCTION("""COMPUTED_VALUE"""),1200.0)</f>
        <v>1200</v>
      </c>
      <c r="J100" s="2">
        <f>IFERROR(__xludf.DUMMYFUNCTION("""COMPUTED_VALUE"""),45434.66666666667)</f>
        <v>45434.66667</v>
      </c>
      <c r="K100" s="1">
        <f>IFERROR(__xludf.DUMMYFUNCTION("""COMPUTED_VALUE"""),1202.53)</f>
        <v>1202.53</v>
      </c>
      <c r="M100" s="2">
        <f>IFERROR(__xludf.DUMMYFUNCTION("""COMPUTED_VALUE"""),45434.66666666667)</f>
        <v>45434.66667</v>
      </c>
      <c r="N100" s="1">
        <f>IFERROR(__xludf.DUMMYFUNCTION("""COMPUTED_VALUE"""),3.8031253E7)</f>
        <v>38031253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IFERROR(__xludf.DUMMYFUNCTION("""COMPUTED_VALUE"""),1200.64)</f>
        <v>1200.64</v>
      </c>
      <c r="D101" s="2">
        <f>IFERROR(__xludf.DUMMYFUNCTION("""COMPUTED_VALUE"""),45435.66666666667)</f>
        <v>45435.66667</v>
      </c>
      <c r="E101" s="1">
        <f>IFERROR(__xludf.DUMMYFUNCTION("""COMPUTED_VALUE"""),1200.8)</f>
        <v>1200.8</v>
      </c>
      <c r="G101" s="2">
        <f>IFERROR(__xludf.DUMMYFUNCTION("""COMPUTED_VALUE"""),45435.66666666667)</f>
        <v>45435.66667</v>
      </c>
      <c r="H101" s="1">
        <f>IFERROR(__xludf.DUMMYFUNCTION("""COMPUTED_VALUE"""),1180.97)</f>
        <v>1180.97</v>
      </c>
      <c r="J101" s="2">
        <f>IFERROR(__xludf.DUMMYFUNCTION("""COMPUTED_VALUE"""),45435.66666666667)</f>
        <v>45435.66667</v>
      </c>
      <c r="K101" s="1">
        <f>IFERROR(__xludf.DUMMYFUNCTION("""COMPUTED_VALUE"""),1182.32)</f>
        <v>1182.32</v>
      </c>
      <c r="M101" s="2">
        <f>IFERROR(__xludf.DUMMYFUNCTION("""COMPUTED_VALUE"""),45435.66666666667)</f>
        <v>45435.66667</v>
      </c>
      <c r="N101" s="1">
        <f>IFERROR(__xludf.DUMMYFUNCTION("""COMPUTED_VALUE"""),3.7694617E7)</f>
        <v>37694617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IFERROR(__xludf.DUMMYFUNCTION("""COMPUTED_VALUE"""),1185.28)</f>
        <v>1185.28</v>
      </c>
      <c r="D102" s="2">
        <f>IFERROR(__xludf.DUMMYFUNCTION("""COMPUTED_VALUE"""),45436.66666666667)</f>
        <v>45436.66667</v>
      </c>
      <c r="E102" s="1">
        <f>IFERROR(__xludf.DUMMYFUNCTION("""COMPUTED_VALUE"""),1189.93)</f>
        <v>1189.93</v>
      </c>
      <c r="G102" s="2">
        <f>IFERROR(__xludf.DUMMYFUNCTION("""COMPUTED_VALUE"""),45436.66666666667)</f>
        <v>45436.66667</v>
      </c>
      <c r="H102" s="1">
        <f>IFERROR(__xludf.DUMMYFUNCTION("""COMPUTED_VALUE"""),1184.08)</f>
        <v>1184.08</v>
      </c>
      <c r="J102" s="2">
        <f>IFERROR(__xludf.DUMMYFUNCTION("""COMPUTED_VALUE"""),45436.66666666667)</f>
        <v>45436.66667</v>
      </c>
      <c r="K102" s="1">
        <f>IFERROR(__xludf.DUMMYFUNCTION("""COMPUTED_VALUE"""),1189.77)</f>
        <v>1189.77</v>
      </c>
      <c r="M102" s="2">
        <f>IFERROR(__xludf.DUMMYFUNCTION("""COMPUTED_VALUE"""),45436.66666666667)</f>
        <v>45436.66667</v>
      </c>
      <c r="N102" s="1">
        <f>IFERROR(__xludf.DUMMYFUNCTION("""COMPUTED_VALUE"""),3.0454551E7)</f>
        <v>30454551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IFERROR(__xludf.DUMMYFUNCTION("""COMPUTED_VALUE"""),1186.08)</f>
        <v>1186.08</v>
      </c>
      <c r="D103" s="2">
        <f>IFERROR(__xludf.DUMMYFUNCTION("""COMPUTED_VALUE"""),45440.66666666667)</f>
        <v>45440.66667</v>
      </c>
      <c r="E103" s="1">
        <f>IFERROR(__xludf.DUMMYFUNCTION("""COMPUTED_VALUE"""),1186.72)</f>
        <v>1186.72</v>
      </c>
      <c r="G103" s="2">
        <f>IFERROR(__xludf.DUMMYFUNCTION("""COMPUTED_VALUE"""),45440.66666666667)</f>
        <v>45440.66667</v>
      </c>
      <c r="H103" s="1">
        <f>IFERROR(__xludf.DUMMYFUNCTION("""COMPUTED_VALUE"""),1176.59)</f>
        <v>1176.59</v>
      </c>
      <c r="J103" s="2">
        <f>IFERROR(__xludf.DUMMYFUNCTION("""COMPUTED_VALUE"""),45440.66666666667)</f>
        <v>45440.66667</v>
      </c>
      <c r="K103" s="1">
        <f>IFERROR(__xludf.DUMMYFUNCTION("""COMPUTED_VALUE"""),1178.66)</f>
        <v>1178.66</v>
      </c>
      <c r="M103" s="2">
        <f>IFERROR(__xludf.DUMMYFUNCTION("""COMPUTED_VALUE"""),45440.66666666667)</f>
        <v>45440.66667</v>
      </c>
      <c r="N103" s="1">
        <f>IFERROR(__xludf.DUMMYFUNCTION("""COMPUTED_VALUE"""),4.106574E7)</f>
        <v>41065740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IFERROR(__xludf.DUMMYFUNCTION("""COMPUTED_VALUE"""),1175.13)</f>
        <v>1175.13</v>
      </c>
      <c r="D104" s="2">
        <f>IFERROR(__xludf.DUMMYFUNCTION("""COMPUTED_VALUE"""),45441.66666666667)</f>
        <v>45441.66667</v>
      </c>
      <c r="E104" s="1">
        <f>IFERROR(__xludf.DUMMYFUNCTION("""COMPUTED_VALUE"""),1175.13)</f>
        <v>1175.13</v>
      </c>
      <c r="G104" s="2">
        <f>IFERROR(__xludf.DUMMYFUNCTION("""COMPUTED_VALUE"""),45441.66666666667)</f>
        <v>45441.66667</v>
      </c>
      <c r="H104" s="1">
        <f>IFERROR(__xludf.DUMMYFUNCTION("""COMPUTED_VALUE"""),1169.09)</f>
        <v>1169.09</v>
      </c>
      <c r="J104" s="2">
        <f>IFERROR(__xludf.DUMMYFUNCTION("""COMPUTED_VALUE"""),45441.66666666667)</f>
        <v>45441.66667</v>
      </c>
      <c r="K104" s="1">
        <f>IFERROR(__xludf.DUMMYFUNCTION("""COMPUTED_VALUE"""),1170.49)</f>
        <v>1170.49</v>
      </c>
      <c r="M104" s="2">
        <f>IFERROR(__xludf.DUMMYFUNCTION("""COMPUTED_VALUE"""),45441.66666666667)</f>
        <v>45441.66667</v>
      </c>
      <c r="N104" s="1">
        <f>IFERROR(__xludf.DUMMYFUNCTION("""COMPUTED_VALUE"""),3.6973866E7)</f>
        <v>36973866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IFERROR(__xludf.DUMMYFUNCTION("""COMPUTED_VALUE"""),1169.84)</f>
        <v>1169.84</v>
      </c>
      <c r="D105" s="2">
        <f>IFERROR(__xludf.DUMMYFUNCTION("""COMPUTED_VALUE"""),45442.66666666667)</f>
        <v>45442.66667</v>
      </c>
      <c r="E105" s="1">
        <f>IFERROR(__xludf.DUMMYFUNCTION("""COMPUTED_VALUE"""),1187.51)</f>
        <v>1187.51</v>
      </c>
      <c r="G105" s="2">
        <f>IFERROR(__xludf.DUMMYFUNCTION("""COMPUTED_VALUE"""),45442.66666666667)</f>
        <v>45442.66667</v>
      </c>
      <c r="H105" s="1">
        <f>IFERROR(__xludf.DUMMYFUNCTION("""COMPUTED_VALUE"""),1169.84)</f>
        <v>1169.84</v>
      </c>
      <c r="J105" s="2">
        <f>IFERROR(__xludf.DUMMYFUNCTION("""COMPUTED_VALUE"""),45442.66666666667)</f>
        <v>45442.66667</v>
      </c>
      <c r="K105" s="1">
        <f>IFERROR(__xludf.DUMMYFUNCTION("""COMPUTED_VALUE"""),1184.89)</f>
        <v>1184.89</v>
      </c>
      <c r="M105" s="2">
        <f>IFERROR(__xludf.DUMMYFUNCTION("""COMPUTED_VALUE"""),45442.66666666667)</f>
        <v>45442.66667</v>
      </c>
      <c r="N105" s="1">
        <f>IFERROR(__xludf.DUMMYFUNCTION("""COMPUTED_VALUE"""),3.9002649E7)</f>
        <v>39002649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IFERROR(__xludf.DUMMYFUNCTION("""COMPUTED_VALUE"""),1187.48)</f>
        <v>1187.48</v>
      </c>
      <c r="D106" s="2">
        <f>IFERROR(__xludf.DUMMYFUNCTION("""COMPUTED_VALUE"""),45443.66666666667)</f>
        <v>45443.66667</v>
      </c>
      <c r="E106" s="1">
        <f>IFERROR(__xludf.DUMMYFUNCTION("""COMPUTED_VALUE"""),1203.21)</f>
        <v>1203.21</v>
      </c>
      <c r="G106" s="2">
        <f>IFERROR(__xludf.DUMMYFUNCTION("""COMPUTED_VALUE"""),45443.66666666667)</f>
        <v>45443.66667</v>
      </c>
      <c r="H106" s="1">
        <f>IFERROR(__xludf.DUMMYFUNCTION("""COMPUTED_VALUE"""),1187.1)</f>
        <v>1187.1</v>
      </c>
      <c r="J106" s="2">
        <f>IFERROR(__xludf.DUMMYFUNCTION("""COMPUTED_VALUE"""),45443.66666666667)</f>
        <v>45443.66667</v>
      </c>
      <c r="K106" s="1">
        <f>IFERROR(__xludf.DUMMYFUNCTION("""COMPUTED_VALUE"""),1202.95)</f>
        <v>1202.95</v>
      </c>
      <c r="M106" s="2">
        <f>IFERROR(__xludf.DUMMYFUNCTION("""COMPUTED_VALUE"""),45443.66666666667)</f>
        <v>45443.66667</v>
      </c>
      <c r="N106" s="1">
        <f>IFERROR(__xludf.DUMMYFUNCTION("""COMPUTED_VALUE"""),8.2606379E7)</f>
        <v>82606379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IFERROR(__xludf.DUMMYFUNCTION("""COMPUTED_VALUE"""),1201.07)</f>
        <v>1201.07</v>
      </c>
      <c r="D107" s="2">
        <f>IFERROR(__xludf.DUMMYFUNCTION("""COMPUTED_VALUE"""),45446.66666666667)</f>
        <v>45446.66667</v>
      </c>
      <c r="E107" s="1">
        <f>IFERROR(__xludf.DUMMYFUNCTION("""COMPUTED_VALUE"""),1202.86)</f>
        <v>1202.86</v>
      </c>
      <c r="G107" s="2">
        <f>IFERROR(__xludf.DUMMYFUNCTION("""COMPUTED_VALUE"""),45446.66666666667)</f>
        <v>45446.66667</v>
      </c>
      <c r="H107" s="1">
        <f>IFERROR(__xludf.DUMMYFUNCTION("""COMPUTED_VALUE"""),1184.64)</f>
        <v>1184.64</v>
      </c>
      <c r="J107" s="2">
        <f>IFERROR(__xludf.DUMMYFUNCTION("""COMPUTED_VALUE"""),45446.66666666667)</f>
        <v>45446.66667</v>
      </c>
      <c r="K107" s="1">
        <f>IFERROR(__xludf.DUMMYFUNCTION("""COMPUTED_VALUE"""),1191.81)</f>
        <v>1191.81</v>
      </c>
      <c r="M107" s="2">
        <f>IFERROR(__xludf.DUMMYFUNCTION("""COMPUTED_VALUE"""),45446.66666666667)</f>
        <v>45446.66667</v>
      </c>
      <c r="N107" s="1">
        <f>IFERROR(__xludf.DUMMYFUNCTION("""COMPUTED_VALUE"""),3.6586473E7)</f>
        <v>36586473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IFERROR(__xludf.DUMMYFUNCTION("""COMPUTED_VALUE"""),1187.55)</f>
        <v>1187.55</v>
      </c>
      <c r="D108" s="2">
        <f>IFERROR(__xludf.DUMMYFUNCTION("""COMPUTED_VALUE"""),45447.66666666667)</f>
        <v>45447.66667</v>
      </c>
      <c r="E108" s="1">
        <f>IFERROR(__xludf.DUMMYFUNCTION("""COMPUTED_VALUE"""),1194.59)</f>
        <v>1194.59</v>
      </c>
      <c r="G108" s="2">
        <f>IFERROR(__xludf.DUMMYFUNCTION("""COMPUTED_VALUE"""),45447.66666666667)</f>
        <v>45447.66667</v>
      </c>
      <c r="H108" s="1">
        <f>IFERROR(__xludf.DUMMYFUNCTION("""COMPUTED_VALUE"""),1182.71)</f>
        <v>1182.71</v>
      </c>
      <c r="J108" s="2">
        <f>IFERROR(__xludf.DUMMYFUNCTION("""COMPUTED_VALUE"""),45447.66666666667)</f>
        <v>45447.66667</v>
      </c>
      <c r="K108" s="1">
        <f>IFERROR(__xludf.DUMMYFUNCTION("""COMPUTED_VALUE"""),1188.48)</f>
        <v>1188.48</v>
      </c>
      <c r="M108" s="2">
        <f>IFERROR(__xludf.DUMMYFUNCTION("""COMPUTED_VALUE"""),45447.66666666667)</f>
        <v>45447.66667</v>
      </c>
      <c r="N108" s="1">
        <f>IFERROR(__xludf.DUMMYFUNCTION("""COMPUTED_VALUE"""),4.1944149E7)</f>
        <v>41944149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IFERROR(__xludf.DUMMYFUNCTION("""COMPUTED_VALUE"""),1190.98)</f>
        <v>1190.98</v>
      </c>
      <c r="D109" s="2">
        <f>IFERROR(__xludf.DUMMYFUNCTION("""COMPUTED_VALUE"""),45448.66666666667)</f>
        <v>45448.66667</v>
      </c>
      <c r="E109" s="1">
        <f>IFERROR(__xludf.DUMMYFUNCTION("""COMPUTED_VALUE"""),1191.43)</f>
        <v>1191.43</v>
      </c>
      <c r="G109" s="2">
        <f>IFERROR(__xludf.DUMMYFUNCTION("""COMPUTED_VALUE"""),45448.66666666667)</f>
        <v>45448.66667</v>
      </c>
      <c r="H109" s="1">
        <f>IFERROR(__xludf.DUMMYFUNCTION("""COMPUTED_VALUE"""),1176.78)</f>
        <v>1176.78</v>
      </c>
      <c r="J109" s="2">
        <f>IFERROR(__xludf.DUMMYFUNCTION("""COMPUTED_VALUE"""),45448.66666666667)</f>
        <v>45448.66667</v>
      </c>
      <c r="K109" s="1">
        <f>IFERROR(__xludf.DUMMYFUNCTION("""COMPUTED_VALUE"""),1185.98)</f>
        <v>1185.98</v>
      </c>
      <c r="M109" s="2">
        <f>IFERROR(__xludf.DUMMYFUNCTION("""COMPUTED_VALUE"""),45448.66666666667)</f>
        <v>45448.66667</v>
      </c>
      <c r="N109" s="1">
        <f>IFERROR(__xludf.DUMMYFUNCTION("""COMPUTED_VALUE"""),3.670902E7)</f>
        <v>36709020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IFERROR(__xludf.DUMMYFUNCTION("""COMPUTED_VALUE"""),1188.48)</f>
        <v>1188.48</v>
      </c>
      <c r="D110" s="2">
        <f>IFERROR(__xludf.DUMMYFUNCTION("""COMPUTED_VALUE"""),45449.66666666667)</f>
        <v>45449.66667</v>
      </c>
      <c r="E110" s="1">
        <f>IFERROR(__xludf.DUMMYFUNCTION("""COMPUTED_VALUE"""),1192.42)</f>
        <v>1192.42</v>
      </c>
      <c r="G110" s="2">
        <f>IFERROR(__xludf.DUMMYFUNCTION("""COMPUTED_VALUE"""),45449.66666666667)</f>
        <v>45449.66667</v>
      </c>
      <c r="H110" s="1">
        <f>IFERROR(__xludf.DUMMYFUNCTION("""COMPUTED_VALUE"""),1179.46)</f>
        <v>1179.46</v>
      </c>
      <c r="J110" s="2">
        <f>IFERROR(__xludf.DUMMYFUNCTION("""COMPUTED_VALUE"""),45449.66666666667)</f>
        <v>45449.66667</v>
      </c>
      <c r="K110" s="1">
        <f>IFERROR(__xludf.DUMMYFUNCTION("""COMPUTED_VALUE"""),1184.91)</f>
        <v>1184.91</v>
      </c>
      <c r="M110" s="2">
        <f>IFERROR(__xludf.DUMMYFUNCTION("""COMPUTED_VALUE"""),45449.66666666667)</f>
        <v>45449.66667</v>
      </c>
      <c r="N110" s="1">
        <f>IFERROR(__xludf.DUMMYFUNCTION("""COMPUTED_VALUE"""),3.537458E7)</f>
        <v>35374580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IFERROR(__xludf.DUMMYFUNCTION("""COMPUTED_VALUE"""),1188.6)</f>
        <v>1188.6</v>
      </c>
      <c r="D111" s="2">
        <f>IFERROR(__xludf.DUMMYFUNCTION("""COMPUTED_VALUE"""),45450.66666666667)</f>
        <v>45450.66667</v>
      </c>
      <c r="E111" s="1">
        <f>IFERROR(__xludf.DUMMYFUNCTION("""COMPUTED_VALUE"""),1199.25)</f>
        <v>1199.25</v>
      </c>
      <c r="G111" s="2">
        <f>IFERROR(__xludf.DUMMYFUNCTION("""COMPUTED_VALUE"""),45450.66666666667)</f>
        <v>45450.66667</v>
      </c>
      <c r="H111" s="1">
        <f>IFERROR(__xludf.DUMMYFUNCTION("""COMPUTED_VALUE"""),1187.48)</f>
        <v>1187.48</v>
      </c>
      <c r="J111" s="2">
        <f>IFERROR(__xludf.DUMMYFUNCTION("""COMPUTED_VALUE"""),45450.66666666667)</f>
        <v>45450.66667</v>
      </c>
      <c r="K111" s="1">
        <f>IFERROR(__xludf.DUMMYFUNCTION("""COMPUTED_VALUE"""),1190.05)</f>
        <v>1190.05</v>
      </c>
      <c r="M111" s="2">
        <f>IFERROR(__xludf.DUMMYFUNCTION("""COMPUTED_VALUE"""),45450.66666666667)</f>
        <v>45450.66667</v>
      </c>
      <c r="N111" s="1">
        <f>IFERROR(__xludf.DUMMYFUNCTION("""COMPUTED_VALUE"""),3.2602262E7)</f>
        <v>32602262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IFERROR(__xludf.DUMMYFUNCTION("""COMPUTED_VALUE"""),1187.38)</f>
        <v>1187.38</v>
      </c>
      <c r="D112" s="2">
        <f>IFERROR(__xludf.DUMMYFUNCTION("""COMPUTED_VALUE"""),45453.66666666667)</f>
        <v>45453.66667</v>
      </c>
      <c r="E112" s="1">
        <f>IFERROR(__xludf.DUMMYFUNCTION("""COMPUTED_VALUE"""),1189.26)</f>
        <v>1189.26</v>
      </c>
      <c r="G112" s="2">
        <f>IFERROR(__xludf.DUMMYFUNCTION("""COMPUTED_VALUE"""),45453.66666666667)</f>
        <v>45453.66667</v>
      </c>
      <c r="H112" s="1">
        <f>IFERROR(__xludf.DUMMYFUNCTION("""COMPUTED_VALUE"""),1179.36)</f>
        <v>1179.36</v>
      </c>
      <c r="J112" s="2">
        <f>IFERROR(__xludf.DUMMYFUNCTION("""COMPUTED_VALUE"""),45453.66666666667)</f>
        <v>45453.66667</v>
      </c>
      <c r="K112" s="1">
        <f>IFERROR(__xludf.DUMMYFUNCTION("""COMPUTED_VALUE"""),1187.66)</f>
        <v>1187.66</v>
      </c>
      <c r="M112" s="2">
        <f>IFERROR(__xludf.DUMMYFUNCTION("""COMPUTED_VALUE"""),45453.66666666667)</f>
        <v>45453.66667</v>
      </c>
      <c r="N112" s="1">
        <f>IFERROR(__xludf.DUMMYFUNCTION("""COMPUTED_VALUE"""),3.7639278E7)</f>
        <v>37639278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IFERROR(__xludf.DUMMYFUNCTION("""COMPUTED_VALUE"""),1183.74)</f>
        <v>1183.74</v>
      </c>
      <c r="D113" s="2">
        <f>IFERROR(__xludf.DUMMYFUNCTION("""COMPUTED_VALUE"""),45454.66666666667)</f>
        <v>45454.66667</v>
      </c>
      <c r="E113" s="1">
        <f>IFERROR(__xludf.DUMMYFUNCTION("""COMPUTED_VALUE"""),1183.74)</f>
        <v>1183.74</v>
      </c>
      <c r="G113" s="2">
        <f>IFERROR(__xludf.DUMMYFUNCTION("""COMPUTED_VALUE"""),45454.66666666667)</f>
        <v>45454.66667</v>
      </c>
      <c r="H113" s="1">
        <f>IFERROR(__xludf.DUMMYFUNCTION("""COMPUTED_VALUE"""),1173.05)</f>
        <v>1173.05</v>
      </c>
      <c r="J113" s="2">
        <f>IFERROR(__xludf.DUMMYFUNCTION("""COMPUTED_VALUE"""),45454.66666666667)</f>
        <v>45454.66667</v>
      </c>
      <c r="K113" s="1">
        <f>IFERROR(__xludf.DUMMYFUNCTION("""COMPUTED_VALUE"""),1176.83)</f>
        <v>1176.83</v>
      </c>
      <c r="M113" s="2">
        <f>IFERROR(__xludf.DUMMYFUNCTION("""COMPUTED_VALUE"""),45454.66666666667)</f>
        <v>45454.66667</v>
      </c>
      <c r="N113" s="1">
        <f>IFERROR(__xludf.DUMMYFUNCTION("""COMPUTED_VALUE"""),4.3824678E7)</f>
        <v>43824678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IFERROR(__xludf.DUMMYFUNCTION("""COMPUTED_VALUE"""),1178.94)</f>
        <v>1178.94</v>
      </c>
      <c r="D114" s="2">
        <f>IFERROR(__xludf.DUMMYFUNCTION("""COMPUTED_VALUE"""),45455.66666666667)</f>
        <v>45455.66667</v>
      </c>
      <c r="E114" s="1">
        <f>IFERROR(__xludf.DUMMYFUNCTION("""COMPUTED_VALUE"""),1182.16)</f>
        <v>1182.16</v>
      </c>
      <c r="G114" s="2">
        <f>IFERROR(__xludf.DUMMYFUNCTION("""COMPUTED_VALUE"""),45455.66666666667)</f>
        <v>45455.66667</v>
      </c>
      <c r="H114" s="1">
        <f>IFERROR(__xludf.DUMMYFUNCTION("""COMPUTED_VALUE"""),1170.04)</f>
        <v>1170.04</v>
      </c>
      <c r="J114" s="2">
        <f>IFERROR(__xludf.DUMMYFUNCTION("""COMPUTED_VALUE"""),45455.66666666667)</f>
        <v>45455.66667</v>
      </c>
      <c r="K114" s="1">
        <f>IFERROR(__xludf.DUMMYFUNCTION("""COMPUTED_VALUE"""),1174.36)</f>
        <v>1174.36</v>
      </c>
      <c r="M114" s="2">
        <f>IFERROR(__xludf.DUMMYFUNCTION("""COMPUTED_VALUE"""),45455.66666666667)</f>
        <v>45455.66667</v>
      </c>
      <c r="N114" s="1">
        <f>IFERROR(__xludf.DUMMYFUNCTION("""COMPUTED_VALUE"""),4.1125636E7)</f>
        <v>41125636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IFERROR(__xludf.DUMMYFUNCTION("""COMPUTED_VALUE"""),1173.52)</f>
        <v>1173.52</v>
      </c>
      <c r="D115" s="2">
        <f>IFERROR(__xludf.DUMMYFUNCTION("""COMPUTED_VALUE"""),45456.66666666667)</f>
        <v>45456.66667</v>
      </c>
      <c r="E115" s="1">
        <f>IFERROR(__xludf.DUMMYFUNCTION("""COMPUTED_VALUE"""),1173.59)</f>
        <v>1173.59</v>
      </c>
      <c r="G115" s="2">
        <f>IFERROR(__xludf.DUMMYFUNCTION("""COMPUTED_VALUE"""),45456.66666666667)</f>
        <v>45456.66667</v>
      </c>
      <c r="H115" s="1">
        <f>IFERROR(__xludf.DUMMYFUNCTION("""COMPUTED_VALUE"""),1164.92)</f>
        <v>1164.92</v>
      </c>
      <c r="J115" s="2">
        <f>IFERROR(__xludf.DUMMYFUNCTION("""COMPUTED_VALUE"""),45456.66666666667)</f>
        <v>45456.66667</v>
      </c>
      <c r="K115" s="1">
        <f>IFERROR(__xludf.DUMMYFUNCTION("""COMPUTED_VALUE"""),1172.23)</f>
        <v>1172.23</v>
      </c>
      <c r="M115" s="2">
        <f>IFERROR(__xludf.DUMMYFUNCTION("""COMPUTED_VALUE"""),45456.66666666667)</f>
        <v>45456.66667</v>
      </c>
      <c r="N115" s="1">
        <f>IFERROR(__xludf.DUMMYFUNCTION("""COMPUTED_VALUE"""),3.7975134E7)</f>
        <v>37975134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IFERROR(__xludf.DUMMYFUNCTION("""COMPUTED_VALUE"""),1164.96)</f>
        <v>1164.96</v>
      </c>
      <c r="D116" s="2">
        <f>IFERROR(__xludf.DUMMYFUNCTION("""COMPUTED_VALUE"""),45457.66666666667)</f>
        <v>45457.66667</v>
      </c>
      <c r="E116" s="1">
        <f>IFERROR(__xludf.DUMMYFUNCTION("""COMPUTED_VALUE"""),1170.03)</f>
        <v>1170.03</v>
      </c>
      <c r="G116" s="2">
        <f>IFERROR(__xludf.DUMMYFUNCTION("""COMPUTED_VALUE"""),45457.66666666667)</f>
        <v>45457.66667</v>
      </c>
      <c r="H116" s="1">
        <f>IFERROR(__xludf.DUMMYFUNCTION("""COMPUTED_VALUE"""),1161.33)</f>
        <v>1161.33</v>
      </c>
      <c r="J116" s="2">
        <f>IFERROR(__xludf.DUMMYFUNCTION("""COMPUTED_VALUE"""),45457.66666666667)</f>
        <v>45457.66667</v>
      </c>
      <c r="K116" s="1">
        <f>IFERROR(__xludf.DUMMYFUNCTION("""COMPUTED_VALUE"""),1163.78)</f>
        <v>1163.78</v>
      </c>
      <c r="M116" s="2">
        <f>IFERROR(__xludf.DUMMYFUNCTION("""COMPUTED_VALUE"""),45457.66666666667)</f>
        <v>45457.66667</v>
      </c>
      <c r="N116" s="1">
        <f>IFERROR(__xludf.DUMMYFUNCTION("""COMPUTED_VALUE"""),3.5645832E7)</f>
        <v>35645832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IFERROR(__xludf.DUMMYFUNCTION("""COMPUTED_VALUE"""),1164.41)</f>
        <v>1164.41</v>
      </c>
      <c r="D117" s="2">
        <f>IFERROR(__xludf.DUMMYFUNCTION("""COMPUTED_VALUE"""),45460.66666666667)</f>
        <v>45460.66667</v>
      </c>
      <c r="E117" s="1">
        <f>IFERROR(__xludf.DUMMYFUNCTION("""COMPUTED_VALUE"""),1180.63)</f>
        <v>1180.63</v>
      </c>
      <c r="G117" s="2">
        <f>IFERROR(__xludf.DUMMYFUNCTION("""COMPUTED_VALUE"""),45460.66666666667)</f>
        <v>45460.66667</v>
      </c>
      <c r="H117" s="1">
        <f>IFERROR(__xludf.DUMMYFUNCTION("""COMPUTED_VALUE"""),1164.03)</f>
        <v>1164.03</v>
      </c>
      <c r="J117" s="2">
        <f>IFERROR(__xludf.DUMMYFUNCTION("""COMPUTED_VALUE"""),45460.66666666667)</f>
        <v>45460.66667</v>
      </c>
      <c r="K117" s="1">
        <f>IFERROR(__xludf.DUMMYFUNCTION("""COMPUTED_VALUE"""),1179.71)</f>
        <v>1179.71</v>
      </c>
      <c r="M117" s="2">
        <f>IFERROR(__xludf.DUMMYFUNCTION("""COMPUTED_VALUE"""),45460.66666666667)</f>
        <v>45460.66667</v>
      </c>
      <c r="N117" s="1">
        <f>IFERROR(__xludf.DUMMYFUNCTION("""COMPUTED_VALUE"""),3.7458359E7)</f>
        <v>37458359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IFERROR(__xludf.DUMMYFUNCTION("""COMPUTED_VALUE"""),1180.15)</f>
        <v>1180.15</v>
      </c>
      <c r="D118" s="2">
        <f>IFERROR(__xludf.DUMMYFUNCTION("""COMPUTED_VALUE"""),45461.66666666667)</f>
        <v>45461.66667</v>
      </c>
      <c r="E118" s="1">
        <f>IFERROR(__xludf.DUMMYFUNCTION("""COMPUTED_VALUE"""),1191.79)</f>
        <v>1191.79</v>
      </c>
      <c r="G118" s="2">
        <f>IFERROR(__xludf.DUMMYFUNCTION("""COMPUTED_VALUE"""),45461.66666666667)</f>
        <v>45461.66667</v>
      </c>
      <c r="H118" s="1">
        <f>IFERROR(__xludf.DUMMYFUNCTION("""COMPUTED_VALUE"""),1178.47)</f>
        <v>1178.47</v>
      </c>
      <c r="J118" s="2">
        <f>IFERROR(__xludf.DUMMYFUNCTION("""COMPUTED_VALUE"""),45461.66666666667)</f>
        <v>45461.66667</v>
      </c>
      <c r="K118" s="1">
        <f>IFERROR(__xludf.DUMMYFUNCTION("""COMPUTED_VALUE"""),1187.6)</f>
        <v>1187.6</v>
      </c>
      <c r="M118" s="2">
        <f>IFERROR(__xludf.DUMMYFUNCTION("""COMPUTED_VALUE"""),45461.66666666667)</f>
        <v>45461.66667</v>
      </c>
      <c r="N118" s="1">
        <f>IFERROR(__xludf.DUMMYFUNCTION("""COMPUTED_VALUE"""),4.0040298E7)</f>
        <v>40040298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IFERROR(__xludf.DUMMYFUNCTION("""COMPUTED_VALUE"""),1188.36)</f>
        <v>1188.36</v>
      </c>
      <c r="D119" s="2">
        <f>IFERROR(__xludf.DUMMYFUNCTION("""COMPUTED_VALUE"""),45463.66666666667)</f>
        <v>45463.66667</v>
      </c>
      <c r="E119" s="1">
        <f>IFERROR(__xludf.DUMMYFUNCTION("""COMPUTED_VALUE"""),1201.95)</f>
        <v>1201.95</v>
      </c>
      <c r="G119" s="2">
        <f>IFERROR(__xludf.DUMMYFUNCTION("""COMPUTED_VALUE"""),45463.66666666667)</f>
        <v>45463.66667</v>
      </c>
      <c r="H119" s="1">
        <f>IFERROR(__xludf.DUMMYFUNCTION("""COMPUTED_VALUE"""),1187.75)</f>
        <v>1187.75</v>
      </c>
      <c r="J119" s="2">
        <f>IFERROR(__xludf.DUMMYFUNCTION("""COMPUTED_VALUE"""),45463.66666666667)</f>
        <v>45463.66667</v>
      </c>
      <c r="K119" s="1">
        <f>IFERROR(__xludf.DUMMYFUNCTION("""COMPUTED_VALUE"""),1199.13)</f>
        <v>1199.13</v>
      </c>
      <c r="M119" s="2">
        <f>IFERROR(__xludf.DUMMYFUNCTION("""COMPUTED_VALUE"""),45463.66666666667)</f>
        <v>45463.66667</v>
      </c>
      <c r="N119" s="1">
        <f>IFERROR(__xludf.DUMMYFUNCTION("""COMPUTED_VALUE"""),4.2702645E7)</f>
        <v>42702645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IFERROR(__xludf.DUMMYFUNCTION("""COMPUTED_VALUE"""),1198.22)</f>
        <v>1198.22</v>
      </c>
      <c r="D120" s="2">
        <f>IFERROR(__xludf.DUMMYFUNCTION("""COMPUTED_VALUE"""),45464.66666666667)</f>
        <v>45464.66667</v>
      </c>
      <c r="E120" s="1">
        <f>IFERROR(__xludf.DUMMYFUNCTION("""COMPUTED_VALUE"""),1198.56)</f>
        <v>1198.56</v>
      </c>
      <c r="G120" s="2">
        <f>IFERROR(__xludf.DUMMYFUNCTION("""COMPUTED_VALUE"""),45464.66666666667)</f>
        <v>45464.66667</v>
      </c>
      <c r="H120" s="1">
        <f>IFERROR(__xludf.DUMMYFUNCTION("""COMPUTED_VALUE"""),1189.66)</f>
        <v>1189.66</v>
      </c>
      <c r="J120" s="2">
        <f>IFERROR(__xludf.DUMMYFUNCTION("""COMPUTED_VALUE"""),45464.66666666667)</f>
        <v>45464.66667</v>
      </c>
      <c r="K120" s="1">
        <f>IFERROR(__xludf.DUMMYFUNCTION("""COMPUTED_VALUE"""),1196.22)</f>
        <v>1196.22</v>
      </c>
      <c r="M120" s="2">
        <f>IFERROR(__xludf.DUMMYFUNCTION("""COMPUTED_VALUE"""),45464.66666666667)</f>
        <v>45464.66667</v>
      </c>
      <c r="N120" s="1">
        <f>IFERROR(__xludf.DUMMYFUNCTION("""COMPUTED_VALUE"""),9.6198343E7)</f>
        <v>96198343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IFERROR(__xludf.DUMMYFUNCTION("""COMPUTED_VALUE"""),1198.14)</f>
        <v>1198.14</v>
      </c>
      <c r="D121" s="2">
        <f>IFERROR(__xludf.DUMMYFUNCTION("""COMPUTED_VALUE"""),45467.66666666667)</f>
        <v>45467.66667</v>
      </c>
      <c r="E121" s="1">
        <f>IFERROR(__xludf.DUMMYFUNCTION("""COMPUTED_VALUE"""),1211.08)</f>
        <v>1211.08</v>
      </c>
      <c r="G121" s="2">
        <f>IFERROR(__xludf.DUMMYFUNCTION("""COMPUTED_VALUE"""),45467.66666666667)</f>
        <v>45467.66667</v>
      </c>
      <c r="H121" s="1">
        <f>IFERROR(__xludf.DUMMYFUNCTION("""COMPUTED_VALUE"""),1195.26)</f>
        <v>1195.26</v>
      </c>
      <c r="J121" s="2">
        <f>IFERROR(__xludf.DUMMYFUNCTION("""COMPUTED_VALUE"""),45467.66666666667)</f>
        <v>45467.66667</v>
      </c>
      <c r="K121" s="1">
        <f>IFERROR(__xludf.DUMMYFUNCTION("""COMPUTED_VALUE"""),1205.39)</f>
        <v>1205.39</v>
      </c>
      <c r="M121" s="2">
        <f>IFERROR(__xludf.DUMMYFUNCTION("""COMPUTED_VALUE"""),45467.66666666667)</f>
        <v>45467.66667</v>
      </c>
      <c r="N121" s="1">
        <f>IFERROR(__xludf.DUMMYFUNCTION("""COMPUTED_VALUE"""),4.0397255E7)</f>
        <v>40397255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IFERROR(__xludf.DUMMYFUNCTION("""COMPUTED_VALUE"""),1205.35)</f>
        <v>1205.35</v>
      </c>
      <c r="D122" s="2">
        <f>IFERROR(__xludf.DUMMYFUNCTION("""COMPUTED_VALUE"""),45468.66666666667)</f>
        <v>45468.66667</v>
      </c>
      <c r="E122" s="1">
        <f>IFERROR(__xludf.DUMMYFUNCTION("""COMPUTED_VALUE"""),1208.14)</f>
        <v>1208.14</v>
      </c>
      <c r="G122" s="2">
        <f>IFERROR(__xludf.DUMMYFUNCTION("""COMPUTED_VALUE"""),45468.66666666667)</f>
        <v>45468.66667</v>
      </c>
      <c r="H122" s="1">
        <f>IFERROR(__xludf.DUMMYFUNCTION("""COMPUTED_VALUE"""),1191.11)</f>
        <v>1191.11</v>
      </c>
      <c r="J122" s="2">
        <f>IFERROR(__xludf.DUMMYFUNCTION("""COMPUTED_VALUE"""),45468.66666666667)</f>
        <v>45468.66667</v>
      </c>
      <c r="K122" s="1">
        <f>IFERROR(__xludf.DUMMYFUNCTION("""COMPUTED_VALUE"""),1191.77)</f>
        <v>1191.77</v>
      </c>
      <c r="M122" s="2">
        <f>IFERROR(__xludf.DUMMYFUNCTION("""COMPUTED_VALUE"""),45468.66666666667)</f>
        <v>45468.66667</v>
      </c>
      <c r="N122" s="1">
        <f>IFERROR(__xludf.DUMMYFUNCTION("""COMPUTED_VALUE"""),4.1218532E7)</f>
        <v>41218532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IFERROR(__xludf.DUMMYFUNCTION("""COMPUTED_VALUE"""),1185.2)</f>
        <v>1185.2</v>
      </c>
      <c r="D123" s="2">
        <f>IFERROR(__xludf.DUMMYFUNCTION("""COMPUTED_VALUE"""),45469.66666666667)</f>
        <v>45469.66667</v>
      </c>
      <c r="E123" s="1">
        <f>IFERROR(__xludf.DUMMYFUNCTION("""COMPUTED_VALUE"""),1185.33)</f>
        <v>1185.33</v>
      </c>
      <c r="G123" s="2">
        <f>IFERROR(__xludf.DUMMYFUNCTION("""COMPUTED_VALUE"""),45469.66666666667)</f>
        <v>45469.66667</v>
      </c>
      <c r="H123" s="1">
        <f>IFERROR(__xludf.DUMMYFUNCTION("""COMPUTED_VALUE"""),1168.03)</f>
        <v>1168.03</v>
      </c>
      <c r="J123" s="2">
        <f>IFERROR(__xludf.DUMMYFUNCTION("""COMPUTED_VALUE"""),45469.66666666667)</f>
        <v>45469.66667</v>
      </c>
      <c r="K123" s="1">
        <f>IFERROR(__xludf.DUMMYFUNCTION("""COMPUTED_VALUE"""),1180.04)</f>
        <v>1180.04</v>
      </c>
      <c r="M123" s="2">
        <f>IFERROR(__xludf.DUMMYFUNCTION("""COMPUTED_VALUE"""),45469.66666666667)</f>
        <v>45469.66667</v>
      </c>
      <c r="N123" s="1">
        <f>IFERROR(__xludf.DUMMYFUNCTION("""COMPUTED_VALUE"""),4.398234E7)</f>
        <v>43982340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IFERROR(__xludf.DUMMYFUNCTION("""COMPUTED_VALUE"""),1180.36)</f>
        <v>1180.36</v>
      </c>
      <c r="D124" s="2">
        <f>IFERROR(__xludf.DUMMYFUNCTION("""COMPUTED_VALUE"""),45470.66666666667)</f>
        <v>45470.66667</v>
      </c>
      <c r="E124" s="1">
        <f>IFERROR(__xludf.DUMMYFUNCTION("""COMPUTED_VALUE"""),1189.15)</f>
        <v>1189.15</v>
      </c>
      <c r="G124" s="2">
        <f>IFERROR(__xludf.DUMMYFUNCTION("""COMPUTED_VALUE"""),45470.66666666667)</f>
        <v>45470.66667</v>
      </c>
      <c r="H124" s="1">
        <f>IFERROR(__xludf.DUMMYFUNCTION("""COMPUTED_VALUE"""),1177.62)</f>
        <v>1177.62</v>
      </c>
      <c r="J124" s="2">
        <f>IFERROR(__xludf.DUMMYFUNCTION("""COMPUTED_VALUE"""),45470.66666666667)</f>
        <v>45470.66667</v>
      </c>
      <c r="K124" s="1">
        <f>IFERROR(__xludf.DUMMYFUNCTION("""COMPUTED_VALUE"""),1188.9)</f>
        <v>1188.9</v>
      </c>
      <c r="M124" s="2">
        <f>IFERROR(__xludf.DUMMYFUNCTION("""COMPUTED_VALUE"""),45470.66666666667)</f>
        <v>45470.66667</v>
      </c>
      <c r="N124" s="1">
        <f>IFERROR(__xludf.DUMMYFUNCTION("""COMPUTED_VALUE"""),4.8891545E7)</f>
        <v>48891545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IFERROR(__xludf.DUMMYFUNCTION("""COMPUTED_VALUE"""),1185.69)</f>
        <v>1185.69</v>
      </c>
      <c r="D125" s="2">
        <f>IFERROR(__xludf.DUMMYFUNCTION("""COMPUTED_VALUE"""),45471.66666666667)</f>
        <v>45471.66667</v>
      </c>
      <c r="E125" s="1">
        <f>IFERROR(__xludf.DUMMYFUNCTION("""COMPUTED_VALUE"""),1188.91)</f>
        <v>1188.91</v>
      </c>
      <c r="G125" s="2">
        <f>IFERROR(__xludf.DUMMYFUNCTION("""COMPUTED_VALUE"""),45471.66666666667)</f>
        <v>45471.66667</v>
      </c>
      <c r="H125" s="1">
        <f>IFERROR(__xludf.DUMMYFUNCTION("""COMPUTED_VALUE"""),1175.6)</f>
        <v>1175.6</v>
      </c>
      <c r="J125" s="2">
        <f>IFERROR(__xludf.DUMMYFUNCTION("""COMPUTED_VALUE"""),45471.66666666667)</f>
        <v>45471.66667</v>
      </c>
      <c r="K125" s="1">
        <f>IFERROR(__xludf.DUMMYFUNCTION("""COMPUTED_VALUE"""),1180.15)</f>
        <v>1180.15</v>
      </c>
      <c r="M125" s="2">
        <f>IFERROR(__xludf.DUMMYFUNCTION("""COMPUTED_VALUE"""),45471.66666666667)</f>
        <v>45471.66667</v>
      </c>
      <c r="N125" s="1">
        <f>IFERROR(__xludf.DUMMYFUNCTION("""COMPUTED_VALUE"""),8.6439252E7)</f>
        <v>86439252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IFERROR(__xludf.DUMMYFUNCTION("""COMPUTED_VALUE"""),1186.53)</f>
        <v>1186.53</v>
      </c>
      <c r="D126" s="2">
        <f>IFERROR(__xludf.DUMMYFUNCTION("""COMPUTED_VALUE"""),45474.66666666667)</f>
        <v>45474.66667</v>
      </c>
      <c r="E126" s="1">
        <f>IFERROR(__xludf.DUMMYFUNCTION("""COMPUTED_VALUE"""),1191.53)</f>
        <v>1191.53</v>
      </c>
      <c r="G126" s="2">
        <f>IFERROR(__xludf.DUMMYFUNCTION("""COMPUTED_VALUE"""),45474.66666666667)</f>
        <v>45474.66667</v>
      </c>
      <c r="H126" s="1">
        <f>IFERROR(__xludf.DUMMYFUNCTION("""COMPUTED_VALUE"""),1177.79)</f>
        <v>1177.79</v>
      </c>
      <c r="J126" s="2">
        <f>IFERROR(__xludf.DUMMYFUNCTION("""COMPUTED_VALUE"""),45474.66666666667)</f>
        <v>45474.66667</v>
      </c>
      <c r="K126" s="1">
        <f>IFERROR(__xludf.DUMMYFUNCTION("""COMPUTED_VALUE"""),1179.98)</f>
        <v>1179.98</v>
      </c>
      <c r="M126" s="2">
        <f>IFERROR(__xludf.DUMMYFUNCTION("""COMPUTED_VALUE"""),45474.66666666667)</f>
        <v>45474.66667</v>
      </c>
      <c r="N126" s="1">
        <f>IFERROR(__xludf.DUMMYFUNCTION("""COMPUTED_VALUE"""),4.0427909E7)</f>
        <v>40427909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IFERROR(__xludf.DUMMYFUNCTION("""COMPUTED_VALUE"""),1173.08)</f>
        <v>1173.08</v>
      </c>
      <c r="D127" s="2">
        <f>IFERROR(__xludf.DUMMYFUNCTION("""COMPUTED_VALUE"""),45475.66666666667)</f>
        <v>45475.66667</v>
      </c>
      <c r="E127" s="1">
        <f>IFERROR(__xludf.DUMMYFUNCTION("""COMPUTED_VALUE"""),1185.1)</f>
        <v>1185.1</v>
      </c>
      <c r="G127" s="2">
        <f>IFERROR(__xludf.DUMMYFUNCTION("""COMPUTED_VALUE"""),45475.66666666667)</f>
        <v>45475.66667</v>
      </c>
      <c r="H127" s="1">
        <f>IFERROR(__xludf.DUMMYFUNCTION("""COMPUTED_VALUE"""),1173.08)</f>
        <v>1173.08</v>
      </c>
      <c r="J127" s="2">
        <f>IFERROR(__xludf.DUMMYFUNCTION("""COMPUTED_VALUE"""),45475.66666666667)</f>
        <v>45475.66667</v>
      </c>
      <c r="K127" s="1">
        <f>IFERROR(__xludf.DUMMYFUNCTION("""COMPUTED_VALUE"""),1184.88)</f>
        <v>1184.88</v>
      </c>
      <c r="M127" s="2">
        <f>IFERROR(__xludf.DUMMYFUNCTION("""COMPUTED_VALUE"""),45475.66666666667)</f>
        <v>45475.66667</v>
      </c>
      <c r="N127" s="1">
        <f>IFERROR(__xludf.DUMMYFUNCTION("""COMPUTED_VALUE"""),3.9861244E7)</f>
        <v>39861244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IFERROR(__xludf.DUMMYFUNCTION("""COMPUTED_VALUE"""),1183.61)</f>
        <v>1183.61</v>
      </c>
      <c r="D128" s="2">
        <f>IFERROR(__xludf.DUMMYFUNCTION("""COMPUTED_VALUE"""),45476.54166666667)</f>
        <v>45476.54167</v>
      </c>
      <c r="E128" s="1">
        <f>IFERROR(__xludf.DUMMYFUNCTION("""COMPUTED_VALUE"""),1184.6)</f>
        <v>1184.6</v>
      </c>
      <c r="G128" s="2">
        <f>IFERROR(__xludf.DUMMYFUNCTION("""COMPUTED_VALUE"""),45476.54166666667)</f>
        <v>45476.54167</v>
      </c>
      <c r="H128" s="1">
        <f>IFERROR(__xludf.DUMMYFUNCTION("""COMPUTED_VALUE"""),1177.86)</f>
        <v>1177.86</v>
      </c>
      <c r="J128" s="2">
        <f>IFERROR(__xludf.DUMMYFUNCTION("""COMPUTED_VALUE"""),45476.54166666667)</f>
        <v>45476.54167</v>
      </c>
      <c r="K128" s="1">
        <f>IFERROR(__xludf.DUMMYFUNCTION("""COMPUTED_VALUE"""),1180.09)</f>
        <v>1180.09</v>
      </c>
      <c r="M128" s="2">
        <f>IFERROR(__xludf.DUMMYFUNCTION("""COMPUTED_VALUE"""),45476.54166666667)</f>
        <v>45476.54167</v>
      </c>
      <c r="N128" s="1">
        <f>IFERROR(__xludf.DUMMYFUNCTION("""COMPUTED_VALUE"""),2.4422445E7)</f>
        <v>24422445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IFERROR(__xludf.DUMMYFUNCTION("""COMPUTED_VALUE"""),1179.01)</f>
        <v>1179.01</v>
      </c>
      <c r="D129" s="2">
        <f>IFERROR(__xludf.DUMMYFUNCTION("""COMPUTED_VALUE"""),45478.66666666667)</f>
        <v>45478.66667</v>
      </c>
      <c r="E129" s="1">
        <f>IFERROR(__xludf.DUMMYFUNCTION("""COMPUTED_VALUE"""),1179.15)</f>
        <v>1179.15</v>
      </c>
      <c r="G129" s="2">
        <f>IFERROR(__xludf.DUMMYFUNCTION("""COMPUTED_VALUE"""),45478.66666666667)</f>
        <v>45478.66667</v>
      </c>
      <c r="H129" s="1">
        <f>IFERROR(__xludf.DUMMYFUNCTION("""COMPUTED_VALUE"""),1169.19)</f>
        <v>1169.19</v>
      </c>
      <c r="J129" s="2">
        <f>IFERROR(__xludf.DUMMYFUNCTION("""COMPUTED_VALUE"""),45478.66666666667)</f>
        <v>45478.66667</v>
      </c>
      <c r="K129" s="1">
        <f>IFERROR(__xludf.DUMMYFUNCTION("""COMPUTED_VALUE"""),1175.83)</f>
        <v>1175.83</v>
      </c>
      <c r="M129" s="2">
        <f>IFERROR(__xludf.DUMMYFUNCTION("""COMPUTED_VALUE"""),45478.66666666667)</f>
        <v>45478.66667</v>
      </c>
      <c r="N129" s="1">
        <f>IFERROR(__xludf.DUMMYFUNCTION("""COMPUTED_VALUE"""),4.1143574E7)</f>
        <v>41143574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IFERROR(__xludf.DUMMYFUNCTION("""COMPUTED_VALUE"""),1180.31)</f>
        <v>1180.31</v>
      </c>
      <c r="D130" s="2">
        <f>IFERROR(__xludf.DUMMYFUNCTION("""COMPUTED_VALUE"""),45481.66666666667)</f>
        <v>45481.66667</v>
      </c>
      <c r="E130" s="1">
        <f>IFERROR(__xludf.DUMMYFUNCTION("""COMPUTED_VALUE"""),1188.78)</f>
        <v>1188.78</v>
      </c>
      <c r="G130" s="2">
        <f>IFERROR(__xludf.DUMMYFUNCTION("""COMPUTED_VALUE"""),45481.66666666667)</f>
        <v>45481.66667</v>
      </c>
      <c r="H130" s="1">
        <f>IFERROR(__xludf.DUMMYFUNCTION("""COMPUTED_VALUE"""),1179.74)</f>
        <v>1179.74</v>
      </c>
      <c r="J130" s="2">
        <f>IFERROR(__xludf.DUMMYFUNCTION("""COMPUTED_VALUE"""),45481.66666666667)</f>
        <v>45481.66667</v>
      </c>
      <c r="K130" s="1">
        <f>IFERROR(__xludf.DUMMYFUNCTION("""COMPUTED_VALUE"""),1179.87)</f>
        <v>1179.87</v>
      </c>
      <c r="M130" s="2">
        <f>IFERROR(__xludf.DUMMYFUNCTION("""COMPUTED_VALUE"""),45481.66666666667)</f>
        <v>45481.66667</v>
      </c>
      <c r="N130" s="1">
        <f>IFERROR(__xludf.DUMMYFUNCTION("""COMPUTED_VALUE"""),3.4910687E7)</f>
        <v>34910687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IFERROR(__xludf.DUMMYFUNCTION("""COMPUTED_VALUE"""),1179.37)</f>
        <v>1179.37</v>
      </c>
      <c r="D131" s="2">
        <f>IFERROR(__xludf.DUMMYFUNCTION("""COMPUTED_VALUE"""),45482.66666666667)</f>
        <v>45482.66667</v>
      </c>
      <c r="E131" s="1">
        <f>IFERROR(__xludf.DUMMYFUNCTION("""COMPUTED_VALUE"""),1189.42)</f>
        <v>1189.42</v>
      </c>
      <c r="G131" s="2">
        <f>IFERROR(__xludf.DUMMYFUNCTION("""COMPUTED_VALUE"""),45482.66666666667)</f>
        <v>45482.66667</v>
      </c>
      <c r="H131" s="1">
        <f>IFERROR(__xludf.DUMMYFUNCTION("""COMPUTED_VALUE"""),1178.02)</f>
        <v>1178.02</v>
      </c>
      <c r="J131" s="2">
        <f>IFERROR(__xludf.DUMMYFUNCTION("""COMPUTED_VALUE"""),45482.66666666667)</f>
        <v>45482.66667</v>
      </c>
      <c r="K131" s="1">
        <f>IFERROR(__xludf.DUMMYFUNCTION("""COMPUTED_VALUE"""),1178.29)</f>
        <v>1178.29</v>
      </c>
      <c r="M131" s="2">
        <f>IFERROR(__xludf.DUMMYFUNCTION("""COMPUTED_VALUE"""),45482.66666666667)</f>
        <v>45482.66667</v>
      </c>
      <c r="N131" s="1">
        <f>IFERROR(__xludf.DUMMYFUNCTION("""COMPUTED_VALUE"""),3.7499958E7)</f>
        <v>37499958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IFERROR(__xludf.DUMMYFUNCTION("""COMPUTED_VALUE"""),1180.02)</f>
        <v>1180.02</v>
      </c>
      <c r="D132" s="2">
        <f>IFERROR(__xludf.DUMMYFUNCTION("""COMPUTED_VALUE"""),45483.66666666667)</f>
        <v>45483.66667</v>
      </c>
      <c r="E132" s="1">
        <f>IFERROR(__xludf.DUMMYFUNCTION("""COMPUTED_VALUE"""),1190.7)</f>
        <v>1190.7</v>
      </c>
      <c r="G132" s="2">
        <f>IFERROR(__xludf.DUMMYFUNCTION("""COMPUTED_VALUE"""),45483.66666666667)</f>
        <v>45483.66667</v>
      </c>
      <c r="H132" s="1">
        <f>IFERROR(__xludf.DUMMYFUNCTION("""COMPUTED_VALUE"""),1179.64)</f>
        <v>1179.64</v>
      </c>
      <c r="J132" s="2">
        <f>IFERROR(__xludf.DUMMYFUNCTION("""COMPUTED_VALUE"""),45483.66666666667)</f>
        <v>45483.66667</v>
      </c>
      <c r="K132" s="1">
        <f>IFERROR(__xludf.DUMMYFUNCTION("""COMPUTED_VALUE"""),1190.44)</f>
        <v>1190.44</v>
      </c>
      <c r="M132" s="2">
        <f>IFERROR(__xludf.DUMMYFUNCTION("""COMPUTED_VALUE"""),45483.66666666667)</f>
        <v>45483.66667</v>
      </c>
      <c r="N132" s="1">
        <f>IFERROR(__xludf.DUMMYFUNCTION("""COMPUTED_VALUE"""),3.622652E7)</f>
        <v>36226520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IFERROR(__xludf.DUMMYFUNCTION("""COMPUTED_VALUE"""),1189.97)</f>
        <v>1189.97</v>
      </c>
      <c r="D133" s="2">
        <f>IFERROR(__xludf.DUMMYFUNCTION("""COMPUTED_VALUE"""),45484.66666666667)</f>
        <v>45484.66667</v>
      </c>
      <c r="E133" s="1">
        <f>IFERROR(__xludf.DUMMYFUNCTION("""COMPUTED_VALUE"""),1203.82)</f>
        <v>1203.82</v>
      </c>
      <c r="G133" s="2">
        <f>IFERROR(__xludf.DUMMYFUNCTION("""COMPUTED_VALUE"""),45484.66666666667)</f>
        <v>45484.66667</v>
      </c>
      <c r="H133" s="1">
        <f>IFERROR(__xludf.DUMMYFUNCTION("""COMPUTED_VALUE"""),1188.5)</f>
        <v>1188.5</v>
      </c>
      <c r="J133" s="2">
        <f>IFERROR(__xludf.DUMMYFUNCTION("""COMPUTED_VALUE"""),45484.66666666667)</f>
        <v>45484.66667</v>
      </c>
      <c r="K133" s="1">
        <f>IFERROR(__xludf.DUMMYFUNCTION("""COMPUTED_VALUE"""),1203.26)</f>
        <v>1203.26</v>
      </c>
      <c r="M133" s="2">
        <f>IFERROR(__xludf.DUMMYFUNCTION("""COMPUTED_VALUE"""),45484.66666666667)</f>
        <v>45484.66667</v>
      </c>
      <c r="N133" s="1">
        <f>IFERROR(__xludf.DUMMYFUNCTION("""COMPUTED_VALUE"""),4.1728614E7)</f>
        <v>41728614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IFERROR(__xludf.DUMMYFUNCTION("""COMPUTED_VALUE"""),1206.66)</f>
        <v>1206.66</v>
      </c>
      <c r="D134" s="2">
        <f>IFERROR(__xludf.DUMMYFUNCTION("""COMPUTED_VALUE"""),45485.66666666667)</f>
        <v>45485.66667</v>
      </c>
      <c r="E134" s="1">
        <f>IFERROR(__xludf.DUMMYFUNCTION("""COMPUTED_VALUE"""),1215.96)</f>
        <v>1215.96</v>
      </c>
      <c r="G134" s="2">
        <f>IFERROR(__xludf.DUMMYFUNCTION("""COMPUTED_VALUE"""),45485.66666666667)</f>
        <v>45485.66667</v>
      </c>
      <c r="H134" s="1">
        <f>IFERROR(__xludf.DUMMYFUNCTION("""COMPUTED_VALUE"""),1205.27)</f>
        <v>1205.27</v>
      </c>
      <c r="J134" s="2">
        <f>IFERROR(__xludf.DUMMYFUNCTION("""COMPUTED_VALUE"""),45485.66666666667)</f>
        <v>45485.66667</v>
      </c>
      <c r="K134" s="1">
        <f>IFERROR(__xludf.DUMMYFUNCTION("""COMPUTED_VALUE"""),1211.48)</f>
        <v>1211.48</v>
      </c>
      <c r="M134" s="2">
        <f>IFERROR(__xludf.DUMMYFUNCTION("""COMPUTED_VALUE"""),45485.66666666667)</f>
        <v>45485.66667</v>
      </c>
      <c r="N134" s="1">
        <f>IFERROR(__xludf.DUMMYFUNCTION("""COMPUTED_VALUE"""),3.8880825E7)</f>
        <v>38880825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IFERROR(__xludf.DUMMYFUNCTION("""COMPUTED_VALUE"""),1214.65)</f>
        <v>1214.65</v>
      </c>
      <c r="D135" s="2">
        <f>IFERROR(__xludf.DUMMYFUNCTION("""COMPUTED_VALUE"""),45488.66666666667)</f>
        <v>45488.66667</v>
      </c>
      <c r="E135" s="1">
        <f>IFERROR(__xludf.DUMMYFUNCTION("""COMPUTED_VALUE"""),1226.33)</f>
        <v>1226.33</v>
      </c>
      <c r="G135" s="2">
        <f>IFERROR(__xludf.DUMMYFUNCTION("""COMPUTED_VALUE"""),45488.66666666667)</f>
        <v>45488.66667</v>
      </c>
      <c r="H135" s="1">
        <f>IFERROR(__xludf.DUMMYFUNCTION("""COMPUTED_VALUE"""),1214.65)</f>
        <v>1214.65</v>
      </c>
      <c r="J135" s="2">
        <f>IFERROR(__xludf.DUMMYFUNCTION("""COMPUTED_VALUE"""),45488.66666666667)</f>
        <v>45488.66667</v>
      </c>
      <c r="K135" s="1">
        <f>IFERROR(__xludf.DUMMYFUNCTION("""COMPUTED_VALUE"""),1222.15)</f>
        <v>1222.15</v>
      </c>
      <c r="M135" s="2">
        <f>IFERROR(__xludf.DUMMYFUNCTION("""COMPUTED_VALUE"""),45488.66666666667)</f>
        <v>45488.66667</v>
      </c>
      <c r="N135" s="1">
        <f>IFERROR(__xludf.DUMMYFUNCTION("""COMPUTED_VALUE"""),3.6939315E7)</f>
        <v>36939315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IFERROR(__xludf.DUMMYFUNCTION("""COMPUTED_VALUE"""),1224.89)</f>
        <v>1224.89</v>
      </c>
      <c r="D136" s="2">
        <f>IFERROR(__xludf.DUMMYFUNCTION("""COMPUTED_VALUE"""),45489.66666666667)</f>
        <v>45489.66667</v>
      </c>
      <c r="E136" s="1">
        <f>IFERROR(__xludf.DUMMYFUNCTION("""COMPUTED_VALUE"""),1231.87)</f>
        <v>1231.87</v>
      </c>
      <c r="G136" s="2">
        <f>IFERROR(__xludf.DUMMYFUNCTION("""COMPUTED_VALUE"""),45489.66666666667)</f>
        <v>45489.66667</v>
      </c>
      <c r="H136" s="1">
        <f>IFERROR(__xludf.DUMMYFUNCTION("""COMPUTED_VALUE"""),1222.68)</f>
        <v>1222.68</v>
      </c>
      <c r="J136" s="2">
        <f>IFERROR(__xludf.DUMMYFUNCTION("""COMPUTED_VALUE"""),45489.66666666667)</f>
        <v>45489.66667</v>
      </c>
      <c r="K136" s="1">
        <f>IFERROR(__xludf.DUMMYFUNCTION("""COMPUTED_VALUE"""),1224.81)</f>
        <v>1224.81</v>
      </c>
      <c r="M136" s="2">
        <f>IFERROR(__xludf.DUMMYFUNCTION("""COMPUTED_VALUE"""),45489.66666666667)</f>
        <v>45489.66667</v>
      </c>
      <c r="N136" s="1">
        <f>IFERROR(__xludf.DUMMYFUNCTION("""COMPUTED_VALUE"""),4.1423028E7)</f>
        <v>41423028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IFERROR(__xludf.DUMMYFUNCTION("""COMPUTED_VALUE"""),1231.28)</f>
        <v>1231.28</v>
      </c>
      <c r="D137" s="2">
        <f>IFERROR(__xludf.DUMMYFUNCTION("""COMPUTED_VALUE"""),45490.66666666667)</f>
        <v>45490.66667</v>
      </c>
      <c r="E137" s="1">
        <f>IFERROR(__xludf.DUMMYFUNCTION("""COMPUTED_VALUE"""),1246.64)</f>
        <v>1246.64</v>
      </c>
      <c r="G137" s="2">
        <f>IFERROR(__xludf.DUMMYFUNCTION("""COMPUTED_VALUE"""),45490.66666666667)</f>
        <v>45490.66667</v>
      </c>
      <c r="H137" s="1">
        <f>IFERROR(__xludf.DUMMYFUNCTION("""COMPUTED_VALUE"""),1231.28)</f>
        <v>1231.28</v>
      </c>
      <c r="J137" s="2">
        <f>IFERROR(__xludf.DUMMYFUNCTION("""COMPUTED_VALUE"""),45490.66666666667)</f>
        <v>45490.66667</v>
      </c>
      <c r="K137" s="1">
        <f>IFERROR(__xludf.DUMMYFUNCTION("""COMPUTED_VALUE"""),1243.28)</f>
        <v>1243.28</v>
      </c>
      <c r="M137" s="2">
        <f>IFERROR(__xludf.DUMMYFUNCTION("""COMPUTED_VALUE"""),45490.66666666667)</f>
        <v>45490.66667</v>
      </c>
      <c r="N137" s="1">
        <f>IFERROR(__xludf.DUMMYFUNCTION("""COMPUTED_VALUE"""),4.5655739E7)</f>
        <v>45655739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IFERROR(__xludf.DUMMYFUNCTION("""COMPUTED_VALUE"""),1240.63)</f>
        <v>1240.63</v>
      </c>
      <c r="D138" s="2">
        <f>IFERROR(__xludf.DUMMYFUNCTION("""COMPUTED_VALUE"""),45491.66666666667)</f>
        <v>45491.66667</v>
      </c>
      <c r="E138" s="1">
        <f>IFERROR(__xludf.DUMMYFUNCTION("""COMPUTED_VALUE"""),1258.04)</f>
        <v>1258.04</v>
      </c>
      <c r="G138" s="2">
        <f>IFERROR(__xludf.DUMMYFUNCTION("""COMPUTED_VALUE"""),45491.66666666667)</f>
        <v>45491.66667</v>
      </c>
      <c r="H138" s="1">
        <f>IFERROR(__xludf.DUMMYFUNCTION("""COMPUTED_VALUE"""),1239.55)</f>
        <v>1239.55</v>
      </c>
      <c r="J138" s="2">
        <f>IFERROR(__xludf.DUMMYFUNCTION("""COMPUTED_VALUE"""),45491.66666666667)</f>
        <v>45491.66667</v>
      </c>
      <c r="K138" s="1">
        <f>IFERROR(__xludf.DUMMYFUNCTION("""COMPUTED_VALUE"""),1241.71)</f>
        <v>1241.71</v>
      </c>
      <c r="M138" s="2">
        <f>IFERROR(__xludf.DUMMYFUNCTION("""COMPUTED_VALUE"""),45491.66666666667)</f>
        <v>45491.66667</v>
      </c>
      <c r="N138" s="1">
        <f>IFERROR(__xludf.DUMMYFUNCTION("""COMPUTED_VALUE"""),3.9224081E7)</f>
        <v>39224081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IFERROR(__xludf.DUMMYFUNCTION("""COMPUTED_VALUE"""),1243.13)</f>
        <v>1243.13</v>
      </c>
      <c r="D139" s="2">
        <f>IFERROR(__xludf.DUMMYFUNCTION("""COMPUTED_VALUE"""),45492.66666666667)</f>
        <v>45492.66667</v>
      </c>
      <c r="E139" s="1">
        <f>IFERROR(__xludf.DUMMYFUNCTION("""COMPUTED_VALUE"""),1243.13)</f>
        <v>1243.13</v>
      </c>
      <c r="G139" s="2">
        <f>IFERROR(__xludf.DUMMYFUNCTION("""COMPUTED_VALUE"""),45492.66666666667)</f>
        <v>45492.66667</v>
      </c>
      <c r="H139" s="1">
        <f>IFERROR(__xludf.DUMMYFUNCTION("""COMPUTED_VALUE"""),1212.39)</f>
        <v>1212.39</v>
      </c>
      <c r="J139" s="2">
        <f>IFERROR(__xludf.DUMMYFUNCTION("""COMPUTED_VALUE"""),45492.66666666667)</f>
        <v>45492.66667</v>
      </c>
      <c r="K139" s="1">
        <f>IFERROR(__xludf.DUMMYFUNCTION("""COMPUTED_VALUE"""),1214.17)</f>
        <v>1214.17</v>
      </c>
      <c r="M139" s="2">
        <f>IFERROR(__xludf.DUMMYFUNCTION("""COMPUTED_VALUE"""),45492.66666666667)</f>
        <v>45492.66667</v>
      </c>
      <c r="N139" s="1">
        <f>IFERROR(__xludf.DUMMYFUNCTION("""COMPUTED_VALUE"""),5.537468E7)</f>
        <v>55374680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IFERROR(__xludf.DUMMYFUNCTION("""COMPUTED_VALUE"""),1217.58)</f>
        <v>1217.58</v>
      </c>
      <c r="D140" s="2">
        <f>IFERROR(__xludf.DUMMYFUNCTION("""COMPUTED_VALUE"""),45495.66666666667)</f>
        <v>45495.66667</v>
      </c>
      <c r="E140" s="1">
        <f>IFERROR(__xludf.DUMMYFUNCTION("""COMPUTED_VALUE"""),1225.03)</f>
        <v>1225.03</v>
      </c>
      <c r="G140" s="2">
        <f>IFERROR(__xludf.DUMMYFUNCTION("""COMPUTED_VALUE"""),45495.66666666667)</f>
        <v>45495.66667</v>
      </c>
      <c r="H140" s="1">
        <f>IFERROR(__xludf.DUMMYFUNCTION("""COMPUTED_VALUE"""),1213.62)</f>
        <v>1213.62</v>
      </c>
      <c r="J140" s="2">
        <f>IFERROR(__xludf.DUMMYFUNCTION("""COMPUTED_VALUE"""),45495.66666666667)</f>
        <v>45495.66667</v>
      </c>
      <c r="K140" s="1">
        <f>IFERROR(__xludf.DUMMYFUNCTION("""COMPUTED_VALUE"""),1220.8)</f>
        <v>1220.8</v>
      </c>
      <c r="M140" s="2">
        <f>IFERROR(__xludf.DUMMYFUNCTION("""COMPUTED_VALUE"""),45495.66666666667)</f>
        <v>45495.66667</v>
      </c>
      <c r="N140" s="1">
        <f>IFERROR(__xludf.DUMMYFUNCTION("""COMPUTED_VALUE"""),4.3546406E7)</f>
        <v>43546406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IFERROR(__xludf.DUMMYFUNCTION("""COMPUTED_VALUE"""),1223.9)</f>
        <v>1223.9</v>
      </c>
      <c r="D141" s="2">
        <f>IFERROR(__xludf.DUMMYFUNCTION("""COMPUTED_VALUE"""),45496.66666666667)</f>
        <v>45496.66667</v>
      </c>
      <c r="E141" s="1">
        <f>IFERROR(__xludf.DUMMYFUNCTION("""COMPUTED_VALUE"""),1229.72)</f>
        <v>1229.72</v>
      </c>
      <c r="G141" s="2">
        <f>IFERROR(__xludf.DUMMYFUNCTION("""COMPUTED_VALUE"""),45496.66666666667)</f>
        <v>45496.66667</v>
      </c>
      <c r="H141" s="1">
        <f>IFERROR(__xludf.DUMMYFUNCTION("""COMPUTED_VALUE"""),1221.51)</f>
        <v>1221.51</v>
      </c>
      <c r="J141" s="2">
        <f>IFERROR(__xludf.DUMMYFUNCTION("""COMPUTED_VALUE"""),45496.66666666667)</f>
        <v>45496.66667</v>
      </c>
      <c r="K141" s="1">
        <f>IFERROR(__xludf.DUMMYFUNCTION("""COMPUTED_VALUE"""),1225.39)</f>
        <v>1225.39</v>
      </c>
      <c r="M141" s="2">
        <f>IFERROR(__xludf.DUMMYFUNCTION("""COMPUTED_VALUE"""),45496.66666666667)</f>
        <v>45496.66667</v>
      </c>
      <c r="N141" s="1">
        <f>IFERROR(__xludf.DUMMYFUNCTION("""COMPUTED_VALUE"""),4.0611495E7)</f>
        <v>40611495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IFERROR(__xludf.DUMMYFUNCTION("""COMPUTED_VALUE"""),1228.83)</f>
        <v>1228.83</v>
      </c>
      <c r="D142" s="2">
        <f>IFERROR(__xludf.DUMMYFUNCTION("""COMPUTED_VALUE"""),45497.66666666667)</f>
        <v>45497.66667</v>
      </c>
      <c r="E142" s="1">
        <f>IFERROR(__xludf.DUMMYFUNCTION("""COMPUTED_VALUE"""),1231.12)</f>
        <v>1231.12</v>
      </c>
      <c r="G142" s="2">
        <f>IFERROR(__xludf.DUMMYFUNCTION("""COMPUTED_VALUE"""),45497.66666666667)</f>
        <v>45497.66667</v>
      </c>
      <c r="H142" s="1">
        <f>IFERROR(__xludf.DUMMYFUNCTION("""COMPUTED_VALUE"""),1216.82)</f>
        <v>1216.82</v>
      </c>
      <c r="J142" s="2">
        <f>IFERROR(__xludf.DUMMYFUNCTION("""COMPUTED_VALUE"""),45497.66666666667)</f>
        <v>45497.66667</v>
      </c>
      <c r="K142" s="1">
        <f>IFERROR(__xludf.DUMMYFUNCTION("""COMPUTED_VALUE"""),1217.54)</f>
        <v>1217.54</v>
      </c>
      <c r="M142" s="2">
        <f>IFERROR(__xludf.DUMMYFUNCTION("""COMPUTED_VALUE"""),45497.66666666667)</f>
        <v>45497.66667</v>
      </c>
      <c r="N142" s="1">
        <f>IFERROR(__xludf.DUMMYFUNCTION("""COMPUTED_VALUE"""),4.0263486E7)</f>
        <v>40263486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IFERROR(__xludf.DUMMYFUNCTION("""COMPUTED_VALUE"""),1220.14)</f>
        <v>1220.14</v>
      </c>
      <c r="D143" s="2">
        <f>IFERROR(__xludf.DUMMYFUNCTION("""COMPUTED_VALUE"""),45498.66666666667)</f>
        <v>45498.66667</v>
      </c>
      <c r="E143" s="1">
        <f>IFERROR(__xludf.DUMMYFUNCTION("""COMPUTED_VALUE"""),1234.8)</f>
        <v>1234.8</v>
      </c>
      <c r="G143" s="2">
        <f>IFERROR(__xludf.DUMMYFUNCTION("""COMPUTED_VALUE"""),45498.66666666667)</f>
        <v>45498.66667</v>
      </c>
      <c r="H143" s="1">
        <f>IFERROR(__xludf.DUMMYFUNCTION("""COMPUTED_VALUE"""),1216.03)</f>
        <v>1216.03</v>
      </c>
      <c r="J143" s="2">
        <f>IFERROR(__xludf.DUMMYFUNCTION("""COMPUTED_VALUE"""),45498.66666666667)</f>
        <v>45498.66667</v>
      </c>
      <c r="K143" s="1">
        <f>IFERROR(__xludf.DUMMYFUNCTION("""COMPUTED_VALUE"""),1216.1)</f>
        <v>1216.1</v>
      </c>
      <c r="M143" s="2">
        <f>IFERROR(__xludf.DUMMYFUNCTION("""COMPUTED_VALUE"""),45498.66666666667)</f>
        <v>45498.66667</v>
      </c>
      <c r="N143" s="1">
        <f>IFERROR(__xludf.DUMMYFUNCTION("""COMPUTED_VALUE"""),5.1092008E7)</f>
        <v>51092008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IFERROR(__xludf.DUMMYFUNCTION("""COMPUTED_VALUE"""),1219.72)</f>
        <v>1219.72</v>
      </c>
      <c r="D144" s="2">
        <f>IFERROR(__xludf.DUMMYFUNCTION("""COMPUTED_VALUE"""),45499.66666666667)</f>
        <v>45499.66667</v>
      </c>
      <c r="E144" s="1">
        <f>IFERROR(__xludf.DUMMYFUNCTION("""COMPUTED_VALUE"""),1248.1)</f>
        <v>1248.1</v>
      </c>
      <c r="G144" s="2">
        <f>IFERROR(__xludf.DUMMYFUNCTION("""COMPUTED_VALUE"""),45499.66666666667)</f>
        <v>45499.66667</v>
      </c>
      <c r="H144" s="1">
        <f>IFERROR(__xludf.DUMMYFUNCTION("""COMPUTED_VALUE"""),1219.72)</f>
        <v>1219.72</v>
      </c>
      <c r="J144" s="2">
        <f>IFERROR(__xludf.DUMMYFUNCTION("""COMPUTED_VALUE"""),45499.66666666667)</f>
        <v>45499.66667</v>
      </c>
      <c r="K144" s="1">
        <f>IFERROR(__xludf.DUMMYFUNCTION("""COMPUTED_VALUE"""),1247.29)</f>
        <v>1247.29</v>
      </c>
      <c r="M144" s="2">
        <f>IFERROR(__xludf.DUMMYFUNCTION("""COMPUTED_VALUE"""),45499.66666666667)</f>
        <v>45499.66667</v>
      </c>
      <c r="N144" s="1">
        <f>IFERROR(__xludf.DUMMYFUNCTION("""COMPUTED_VALUE"""),4.3885983E7)</f>
        <v>43885983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IFERROR(__xludf.DUMMYFUNCTION("""COMPUTED_VALUE"""),1247.7)</f>
        <v>1247.7</v>
      </c>
      <c r="D145" s="2">
        <f>IFERROR(__xludf.DUMMYFUNCTION("""COMPUTED_VALUE"""),45502.66666666667)</f>
        <v>45502.66667</v>
      </c>
      <c r="E145" s="1">
        <f>IFERROR(__xludf.DUMMYFUNCTION("""COMPUTED_VALUE"""),1250.82)</f>
        <v>1250.82</v>
      </c>
      <c r="G145" s="2">
        <f>IFERROR(__xludf.DUMMYFUNCTION("""COMPUTED_VALUE"""),45502.66666666667)</f>
        <v>45502.66667</v>
      </c>
      <c r="H145" s="1">
        <f>IFERROR(__xludf.DUMMYFUNCTION("""COMPUTED_VALUE"""),1240.7)</f>
        <v>1240.7</v>
      </c>
      <c r="J145" s="2">
        <f>IFERROR(__xludf.DUMMYFUNCTION("""COMPUTED_VALUE"""),45502.66666666667)</f>
        <v>45502.66667</v>
      </c>
      <c r="K145" s="1">
        <f>IFERROR(__xludf.DUMMYFUNCTION("""COMPUTED_VALUE"""),1245.72)</f>
        <v>1245.72</v>
      </c>
      <c r="M145" s="2">
        <f>IFERROR(__xludf.DUMMYFUNCTION("""COMPUTED_VALUE"""),45502.66666666667)</f>
        <v>45502.66667</v>
      </c>
      <c r="N145" s="1">
        <f>IFERROR(__xludf.DUMMYFUNCTION("""COMPUTED_VALUE"""),3.8646793E7)</f>
        <v>38646793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IFERROR(__xludf.DUMMYFUNCTION("""COMPUTED_VALUE"""),1252.22)</f>
        <v>1252.22</v>
      </c>
      <c r="D146" s="2">
        <f>IFERROR(__xludf.DUMMYFUNCTION("""COMPUTED_VALUE"""),45503.66666666667)</f>
        <v>45503.66667</v>
      </c>
      <c r="E146" s="1">
        <f>IFERROR(__xludf.DUMMYFUNCTION("""COMPUTED_VALUE"""),1270.64)</f>
        <v>1270.64</v>
      </c>
      <c r="G146" s="2">
        <f>IFERROR(__xludf.DUMMYFUNCTION("""COMPUTED_VALUE"""),45503.66666666667)</f>
        <v>45503.66667</v>
      </c>
      <c r="H146" s="1">
        <f>IFERROR(__xludf.DUMMYFUNCTION("""COMPUTED_VALUE"""),1252.05)</f>
        <v>1252.05</v>
      </c>
      <c r="J146" s="2">
        <f>IFERROR(__xludf.DUMMYFUNCTION("""COMPUTED_VALUE"""),45503.66666666667)</f>
        <v>45503.66667</v>
      </c>
      <c r="K146" s="1">
        <f>IFERROR(__xludf.DUMMYFUNCTION("""COMPUTED_VALUE"""),1267.27)</f>
        <v>1267.27</v>
      </c>
      <c r="M146" s="2">
        <f>IFERROR(__xludf.DUMMYFUNCTION("""COMPUTED_VALUE"""),45503.66666666667)</f>
        <v>45503.66667</v>
      </c>
      <c r="N146" s="1">
        <f>IFERROR(__xludf.DUMMYFUNCTION("""COMPUTED_VALUE"""),4.2829274E7)</f>
        <v>42829274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IFERROR(__xludf.DUMMYFUNCTION("""COMPUTED_VALUE"""),1266.28)</f>
        <v>1266.28</v>
      </c>
      <c r="D147" s="2">
        <f>IFERROR(__xludf.DUMMYFUNCTION("""COMPUTED_VALUE"""),45504.66666666667)</f>
        <v>45504.66667</v>
      </c>
      <c r="E147" s="1">
        <f>IFERROR(__xludf.DUMMYFUNCTION("""COMPUTED_VALUE"""),1269.91)</f>
        <v>1269.91</v>
      </c>
      <c r="G147" s="2">
        <f>IFERROR(__xludf.DUMMYFUNCTION("""COMPUTED_VALUE"""),45504.66666666667)</f>
        <v>45504.66667</v>
      </c>
      <c r="H147" s="1">
        <f>IFERROR(__xludf.DUMMYFUNCTION("""COMPUTED_VALUE"""),1260.09)</f>
        <v>1260.09</v>
      </c>
      <c r="J147" s="2">
        <f>IFERROR(__xludf.DUMMYFUNCTION("""COMPUTED_VALUE"""),45504.66666666667)</f>
        <v>45504.66667</v>
      </c>
      <c r="K147" s="1">
        <f>IFERROR(__xludf.DUMMYFUNCTION("""COMPUTED_VALUE"""),1262.47)</f>
        <v>1262.47</v>
      </c>
      <c r="M147" s="2">
        <f>IFERROR(__xludf.DUMMYFUNCTION("""COMPUTED_VALUE"""),45504.66666666667)</f>
        <v>45504.66667</v>
      </c>
      <c r="N147" s="1">
        <f>IFERROR(__xludf.DUMMYFUNCTION("""COMPUTED_VALUE"""),5.399956E7)</f>
        <v>53999560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IFERROR(__xludf.DUMMYFUNCTION("""COMPUTED_VALUE"""),1268.78)</f>
        <v>1268.78</v>
      </c>
      <c r="D148" s="2">
        <f>IFERROR(__xludf.DUMMYFUNCTION("""COMPUTED_VALUE"""),45505.66666666667)</f>
        <v>45505.66667</v>
      </c>
      <c r="E148" s="1">
        <f>IFERROR(__xludf.DUMMYFUNCTION("""COMPUTED_VALUE"""),1275.13)</f>
        <v>1275.13</v>
      </c>
      <c r="G148" s="2">
        <f>IFERROR(__xludf.DUMMYFUNCTION("""COMPUTED_VALUE"""),45505.66666666667)</f>
        <v>45505.66667</v>
      </c>
      <c r="H148" s="1">
        <f>IFERROR(__xludf.DUMMYFUNCTION("""COMPUTED_VALUE"""),1251.24)</f>
        <v>1251.24</v>
      </c>
      <c r="J148" s="2">
        <f>IFERROR(__xludf.DUMMYFUNCTION("""COMPUTED_VALUE"""),45505.66666666667)</f>
        <v>45505.66667</v>
      </c>
      <c r="K148" s="1">
        <f>IFERROR(__xludf.DUMMYFUNCTION("""COMPUTED_VALUE"""),1259.21)</f>
        <v>1259.21</v>
      </c>
      <c r="M148" s="2">
        <f>IFERROR(__xludf.DUMMYFUNCTION("""COMPUTED_VALUE"""),45505.66666666667)</f>
        <v>45505.66667</v>
      </c>
      <c r="N148" s="1">
        <f>IFERROR(__xludf.DUMMYFUNCTION("""COMPUTED_VALUE"""),6.391568E7)</f>
        <v>63915680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IFERROR(__xludf.DUMMYFUNCTION("""COMPUTED_VALUE"""),1253.78)</f>
        <v>1253.78</v>
      </c>
      <c r="D149" s="2">
        <f>IFERROR(__xludf.DUMMYFUNCTION("""COMPUTED_VALUE"""),45506.66666666667)</f>
        <v>45506.66667</v>
      </c>
      <c r="E149" s="1">
        <f>IFERROR(__xludf.DUMMYFUNCTION("""COMPUTED_VALUE"""),1262.92)</f>
        <v>1262.92</v>
      </c>
      <c r="G149" s="2">
        <f>IFERROR(__xludf.DUMMYFUNCTION("""COMPUTED_VALUE"""),45506.66666666667)</f>
        <v>45506.66667</v>
      </c>
      <c r="H149" s="1">
        <f>IFERROR(__xludf.DUMMYFUNCTION("""COMPUTED_VALUE"""),1231.54)</f>
        <v>1231.54</v>
      </c>
      <c r="J149" s="2">
        <f>IFERROR(__xludf.DUMMYFUNCTION("""COMPUTED_VALUE"""),45506.66666666667)</f>
        <v>45506.66667</v>
      </c>
      <c r="K149" s="1">
        <f>IFERROR(__xludf.DUMMYFUNCTION("""COMPUTED_VALUE"""),1245.87)</f>
        <v>1245.87</v>
      </c>
      <c r="M149" s="2">
        <f>IFERROR(__xludf.DUMMYFUNCTION("""COMPUTED_VALUE"""),45506.66666666667)</f>
        <v>45506.66667</v>
      </c>
      <c r="N149" s="1">
        <f>IFERROR(__xludf.DUMMYFUNCTION("""COMPUTED_VALUE"""),6.5736308E7)</f>
        <v>65736308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IFERROR(__xludf.DUMMYFUNCTION("""COMPUTED_VALUE"""),1239.09)</f>
        <v>1239.09</v>
      </c>
      <c r="D150" s="2">
        <f>IFERROR(__xludf.DUMMYFUNCTION("""COMPUTED_VALUE"""),45509.66666666667)</f>
        <v>45509.66667</v>
      </c>
      <c r="E150" s="1">
        <f>IFERROR(__xludf.DUMMYFUNCTION("""COMPUTED_VALUE"""),1239.09)</f>
        <v>1239.09</v>
      </c>
      <c r="G150" s="2">
        <f>IFERROR(__xludf.DUMMYFUNCTION("""COMPUTED_VALUE"""),45509.66666666667)</f>
        <v>45509.66667</v>
      </c>
      <c r="H150" s="1">
        <f>IFERROR(__xludf.DUMMYFUNCTION("""COMPUTED_VALUE"""),1203.09)</f>
        <v>1203.09</v>
      </c>
      <c r="J150" s="2">
        <f>IFERROR(__xludf.DUMMYFUNCTION("""COMPUTED_VALUE"""),45509.66666666667)</f>
        <v>45509.66667</v>
      </c>
      <c r="K150" s="1">
        <f>IFERROR(__xludf.DUMMYFUNCTION("""COMPUTED_VALUE"""),1212.23)</f>
        <v>1212.23</v>
      </c>
      <c r="M150" s="2">
        <f>IFERROR(__xludf.DUMMYFUNCTION("""COMPUTED_VALUE"""),45509.66666666667)</f>
        <v>45509.66667</v>
      </c>
      <c r="N150" s="1">
        <f>IFERROR(__xludf.DUMMYFUNCTION("""COMPUTED_VALUE"""),6.6299961E7)</f>
        <v>66299961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IFERROR(__xludf.DUMMYFUNCTION("""COMPUTED_VALUE"""),1214.65)</f>
        <v>1214.65</v>
      </c>
      <c r="D151" s="2">
        <f>IFERROR(__xludf.DUMMYFUNCTION("""COMPUTED_VALUE"""),45510.66666666667)</f>
        <v>45510.66667</v>
      </c>
      <c r="E151" s="1">
        <f>IFERROR(__xludf.DUMMYFUNCTION("""COMPUTED_VALUE"""),1231.18)</f>
        <v>1231.18</v>
      </c>
      <c r="G151" s="2">
        <f>IFERROR(__xludf.DUMMYFUNCTION("""COMPUTED_VALUE"""),45510.66666666667)</f>
        <v>45510.66667</v>
      </c>
      <c r="H151" s="1">
        <f>IFERROR(__xludf.DUMMYFUNCTION("""COMPUTED_VALUE"""),1214.06)</f>
        <v>1214.06</v>
      </c>
      <c r="J151" s="2">
        <f>IFERROR(__xludf.DUMMYFUNCTION("""COMPUTED_VALUE"""),45510.66666666667)</f>
        <v>45510.66667</v>
      </c>
      <c r="K151" s="1">
        <f>IFERROR(__xludf.DUMMYFUNCTION("""COMPUTED_VALUE"""),1217.09)</f>
        <v>1217.09</v>
      </c>
      <c r="M151" s="2">
        <f>IFERROR(__xludf.DUMMYFUNCTION("""COMPUTED_VALUE"""),45510.66666666667)</f>
        <v>45510.66667</v>
      </c>
      <c r="N151" s="1">
        <f>IFERROR(__xludf.DUMMYFUNCTION("""COMPUTED_VALUE"""),4.9773136E7)</f>
        <v>49773136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IFERROR(__xludf.DUMMYFUNCTION("""COMPUTED_VALUE"""),1222.53)</f>
        <v>1222.53</v>
      </c>
      <c r="D152" s="2">
        <f>IFERROR(__xludf.DUMMYFUNCTION("""COMPUTED_VALUE"""),45511.66666666667)</f>
        <v>45511.66667</v>
      </c>
      <c r="E152" s="1">
        <f>IFERROR(__xludf.DUMMYFUNCTION("""COMPUTED_VALUE"""),1238.28)</f>
        <v>1238.28</v>
      </c>
      <c r="G152" s="2">
        <f>IFERROR(__xludf.DUMMYFUNCTION("""COMPUTED_VALUE"""),45511.66666666667)</f>
        <v>45511.66667</v>
      </c>
      <c r="H152" s="1">
        <f>IFERROR(__xludf.DUMMYFUNCTION("""COMPUTED_VALUE"""),1219.48)</f>
        <v>1219.48</v>
      </c>
      <c r="J152" s="2">
        <f>IFERROR(__xludf.DUMMYFUNCTION("""COMPUTED_VALUE"""),45511.66666666667)</f>
        <v>45511.66667</v>
      </c>
      <c r="K152" s="1">
        <f>IFERROR(__xludf.DUMMYFUNCTION("""COMPUTED_VALUE"""),1220.59)</f>
        <v>1220.59</v>
      </c>
      <c r="M152" s="2">
        <f>IFERROR(__xludf.DUMMYFUNCTION("""COMPUTED_VALUE"""),45511.66666666667)</f>
        <v>45511.66667</v>
      </c>
      <c r="N152" s="1">
        <f>IFERROR(__xludf.DUMMYFUNCTION("""COMPUTED_VALUE"""),4.6930592E7)</f>
        <v>46930592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IFERROR(__xludf.DUMMYFUNCTION("""COMPUTED_VALUE"""),1222.57)</f>
        <v>1222.57</v>
      </c>
      <c r="D153" s="2">
        <f>IFERROR(__xludf.DUMMYFUNCTION("""COMPUTED_VALUE"""),45512.66666666667)</f>
        <v>45512.66667</v>
      </c>
      <c r="E153" s="1">
        <f>IFERROR(__xludf.DUMMYFUNCTION("""COMPUTED_VALUE"""),1236.99)</f>
        <v>1236.99</v>
      </c>
      <c r="G153" s="2">
        <f>IFERROR(__xludf.DUMMYFUNCTION("""COMPUTED_VALUE"""),45512.66666666667)</f>
        <v>45512.66667</v>
      </c>
      <c r="H153" s="1">
        <f>IFERROR(__xludf.DUMMYFUNCTION("""COMPUTED_VALUE"""),1221.27)</f>
        <v>1221.27</v>
      </c>
      <c r="J153" s="2">
        <f>IFERROR(__xludf.DUMMYFUNCTION("""COMPUTED_VALUE"""),45512.66666666667)</f>
        <v>45512.66667</v>
      </c>
      <c r="K153" s="1">
        <f>IFERROR(__xludf.DUMMYFUNCTION("""COMPUTED_VALUE"""),1234.24)</f>
        <v>1234.24</v>
      </c>
      <c r="M153" s="2">
        <f>IFERROR(__xludf.DUMMYFUNCTION("""COMPUTED_VALUE"""),45512.66666666667)</f>
        <v>45512.66667</v>
      </c>
      <c r="N153" s="1">
        <f>IFERROR(__xludf.DUMMYFUNCTION("""COMPUTED_VALUE"""),3.7575638E7)</f>
        <v>37575638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IFERROR(__xludf.DUMMYFUNCTION("""COMPUTED_VALUE"""),1236.44)</f>
        <v>1236.44</v>
      </c>
      <c r="D154" s="2">
        <f>IFERROR(__xludf.DUMMYFUNCTION("""COMPUTED_VALUE"""),45513.66666666667)</f>
        <v>45513.66667</v>
      </c>
      <c r="E154" s="1">
        <f>IFERROR(__xludf.DUMMYFUNCTION("""COMPUTED_VALUE"""),1241.57)</f>
        <v>1241.57</v>
      </c>
      <c r="G154" s="2">
        <f>IFERROR(__xludf.DUMMYFUNCTION("""COMPUTED_VALUE"""),45513.66666666667)</f>
        <v>45513.66667</v>
      </c>
      <c r="H154" s="1">
        <f>IFERROR(__xludf.DUMMYFUNCTION("""COMPUTED_VALUE"""),1229.37)</f>
        <v>1229.37</v>
      </c>
      <c r="J154" s="2">
        <f>IFERROR(__xludf.DUMMYFUNCTION("""COMPUTED_VALUE"""),45513.66666666667)</f>
        <v>45513.66667</v>
      </c>
      <c r="K154" s="1">
        <f>IFERROR(__xludf.DUMMYFUNCTION("""COMPUTED_VALUE"""),1241.21)</f>
        <v>1241.21</v>
      </c>
      <c r="M154" s="2">
        <f>IFERROR(__xludf.DUMMYFUNCTION("""COMPUTED_VALUE"""),45513.66666666667)</f>
        <v>45513.66667</v>
      </c>
      <c r="N154" s="1">
        <f>IFERROR(__xludf.DUMMYFUNCTION("""COMPUTED_VALUE"""),3.2061553E7)</f>
        <v>32061553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IFERROR(__xludf.DUMMYFUNCTION("""COMPUTED_VALUE"""),1246.11)</f>
        <v>1246.11</v>
      </c>
      <c r="D155" s="2">
        <f>IFERROR(__xludf.DUMMYFUNCTION("""COMPUTED_VALUE"""),45516.66666666667)</f>
        <v>45516.66667</v>
      </c>
      <c r="E155" s="1">
        <f>IFERROR(__xludf.DUMMYFUNCTION("""COMPUTED_VALUE"""),1247.4)</f>
        <v>1247.4</v>
      </c>
      <c r="G155" s="2">
        <f>IFERROR(__xludf.DUMMYFUNCTION("""COMPUTED_VALUE"""),45516.66666666667)</f>
        <v>45516.66667</v>
      </c>
      <c r="H155" s="1">
        <f>IFERROR(__xludf.DUMMYFUNCTION("""COMPUTED_VALUE"""),1233.32)</f>
        <v>1233.32</v>
      </c>
      <c r="J155" s="2">
        <f>IFERROR(__xludf.DUMMYFUNCTION("""COMPUTED_VALUE"""),45516.66666666667)</f>
        <v>45516.66667</v>
      </c>
      <c r="K155" s="1">
        <f>IFERROR(__xludf.DUMMYFUNCTION("""COMPUTED_VALUE"""),1234.99)</f>
        <v>1234.99</v>
      </c>
      <c r="M155" s="2">
        <f>IFERROR(__xludf.DUMMYFUNCTION("""COMPUTED_VALUE"""),45516.66666666667)</f>
        <v>45516.66667</v>
      </c>
      <c r="N155" s="1">
        <f>IFERROR(__xludf.DUMMYFUNCTION("""COMPUTED_VALUE"""),3.5308991E7)</f>
        <v>35308991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IFERROR(__xludf.DUMMYFUNCTION("""COMPUTED_VALUE"""),1239.9)</f>
        <v>1239.9</v>
      </c>
      <c r="D156" s="2">
        <f>IFERROR(__xludf.DUMMYFUNCTION("""COMPUTED_VALUE"""),45517.66666666667)</f>
        <v>45517.66667</v>
      </c>
      <c r="E156" s="1">
        <f>IFERROR(__xludf.DUMMYFUNCTION("""COMPUTED_VALUE"""),1240.59)</f>
        <v>1240.59</v>
      </c>
      <c r="G156" s="2">
        <f>IFERROR(__xludf.DUMMYFUNCTION("""COMPUTED_VALUE"""),45517.66666666667)</f>
        <v>45517.66667</v>
      </c>
      <c r="H156" s="1">
        <f>IFERROR(__xludf.DUMMYFUNCTION("""COMPUTED_VALUE"""),1230.08)</f>
        <v>1230.08</v>
      </c>
      <c r="J156" s="2">
        <f>IFERROR(__xludf.DUMMYFUNCTION("""COMPUTED_VALUE"""),45517.66666666667)</f>
        <v>45517.66667</v>
      </c>
      <c r="K156" s="1">
        <f>IFERROR(__xludf.DUMMYFUNCTION("""COMPUTED_VALUE"""),1237.59)</f>
        <v>1237.59</v>
      </c>
      <c r="M156" s="2">
        <f>IFERROR(__xludf.DUMMYFUNCTION("""COMPUTED_VALUE"""),45517.66666666667)</f>
        <v>45517.66667</v>
      </c>
      <c r="N156" s="1">
        <f>IFERROR(__xludf.DUMMYFUNCTION("""COMPUTED_VALUE"""),3.4903866E7)</f>
        <v>34903866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IFERROR(__xludf.DUMMYFUNCTION("""COMPUTED_VALUE"""),1244.68)</f>
        <v>1244.68</v>
      </c>
      <c r="D157" s="2">
        <f>IFERROR(__xludf.DUMMYFUNCTION("""COMPUTED_VALUE"""),45518.66666666667)</f>
        <v>45518.66667</v>
      </c>
      <c r="E157" s="1">
        <f>IFERROR(__xludf.DUMMYFUNCTION("""COMPUTED_VALUE"""),1263.52)</f>
        <v>1263.52</v>
      </c>
      <c r="G157" s="2">
        <f>IFERROR(__xludf.DUMMYFUNCTION("""COMPUTED_VALUE"""),45518.66666666667)</f>
        <v>45518.66667</v>
      </c>
      <c r="H157" s="1">
        <f>IFERROR(__xludf.DUMMYFUNCTION("""COMPUTED_VALUE"""),1243.87)</f>
        <v>1243.87</v>
      </c>
      <c r="J157" s="2">
        <f>IFERROR(__xludf.DUMMYFUNCTION("""COMPUTED_VALUE"""),45518.66666666667)</f>
        <v>45518.66667</v>
      </c>
      <c r="K157" s="1">
        <f>IFERROR(__xludf.DUMMYFUNCTION("""COMPUTED_VALUE"""),1262.61)</f>
        <v>1262.61</v>
      </c>
      <c r="M157" s="2">
        <f>IFERROR(__xludf.DUMMYFUNCTION("""COMPUTED_VALUE"""),45518.66666666667)</f>
        <v>45518.66667</v>
      </c>
      <c r="N157" s="1">
        <f>IFERROR(__xludf.DUMMYFUNCTION("""COMPUTED_VALUE"""),3.5837249E7)</f>
        <v>35837249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IFERROR(__xludf.DUMMYFUNCTION("""COMPUTED_VALUE"""),1271.42)</f>
        <v>1271.42</v>
      </c>
      <c r="D158" s="2">
        <f>IFERROR(__xludf.DUMMYFUNCTION("""COMPUTED_VALUE"""),45519.66666666667)</f>
        <v>45519.66667</v>
      </c>
      <c r="E158" s="1">
        <f>IFERROR(__xludf.DUMMYFUNCTION("""COMPUTED_VALUE"""),1277.0)</f>
        <v>1277</v>
      </c>
      <c r="G158" s="2">
        <f>IFERROR(__xludf.DUMMYFUNCTION("""COMPUTED_VALUE"""),45519.66666666667)</f>
        <v>45519.66667</v>
      </c>
      <c r="H158" s="1">
        <f>IFERROR(__xludf.DUMMYFUNCTION("""COMPUTED_VALUE"""),1263.76)</f>
        <v>1263.76</v>
      </c>
      <c r="J158" s="2">
        <f>IFERROR(__xludf.DUMMYFUNCTION("""COMPUTED_VALUE"""),45519.66666666667)</f>
        <v>45519.66667</v>
      </c>
      <c r="K158" s="1">
        <f>IFERROR(__xludf.DUMMYFUNCTION("""COMPUTED_VALUE"""),1268.5)</f>
        <v>1268.5</v>
      </c>
      <c r="M158" s="2">
        <f>IFERROR(__xludf.DUMMYFUNCTION("""COMPUTED_VALUE"""),45519.66666666667)</f>
        <v>45519.66667</v>
      </c>
      <c r="N158" s="1">
        <f>IFERROR(__xludf.DUMMYFUNCTION("""COMPUTED_VALUE"""),3.9579014E7)</f>
        <v>39579014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IFERROR(__xludf.DUMMYFUNCTION("""COMPUTED_VALUE"""),1270.42)</f>
        <v>1270.42</v>
      </c>
      <c r="D159" s="2">
        <f>IFERROR(__xludf.DUMMYFUNCTION("""COMPUTED_VALUE"""),45520.66666666667)</f>
        <v>45520.66667</v>
      </c>
      <c r="E159" s="1">
        <f>IFERROR(__xludf.DUMMYFUNCTION("""COMPUTED_VALUE"""),1277.79)</f>
        <v>1277.79</v>
      </c>
      <c r="G159" s="2">
        <f>IFERROR(__xludf.DUMMYFUNCTION("""COMPUTED_VALUE"""),45520.66666666667)</f>
        <v>45520.66667</v>
      </c>
      <c r="H159" s="1">
        <f>IFERROR(__xludf.DUMMYFUNCTION("""COMPUTED_VALUE"""),1267.04)</f>
        <v>1267.04</v>
      </c>
      <c r="J159" s="2">
        <f>IFERROR(__xludf.DUMMYFUNCTION("""COMPUTED_VALUE"""),45520.66666666667)</f>
        <v>45520.66667</v>
      </c>
      <c r="K159" s="1">
        <f>IFERROR(__xludf.DUMMYFUNCTION("""COMPUTED_VALUE"""),1275.08)</f>
        <v>1275.08</v>
      </c>
      <c r="M159" s="2">
        <f>IFERROR(__xludf.DUMMYFUNCTION("""COMPUTED_VALUE"""),45520.66666666667)</f>
        <v>45520.66667</v>
      </c>
      <c r="N159" s="1">
        <f>IFERROR(__xludf.DUMMYFUNCTION("""COMPUTED_VALUE"""),4.687738E7)</f>
        <v>46877380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IFERROR(__xludf.DUMMYFUNCTION("""COMPUTED_VALUE"""),1273.63)</f>
        <v>1273.63</v>
      </c>
      <c r="D160" s="2">
        <f>IFERROR(__xludf.DUMMYFUNCTION("""COMPUTED_VALUE"""),45523.66666666667)</f>
        <v>45523.66667</v>
      </c>
      <c r="E160" s="1">
        <f>IFERROR(__xludf.DUMMYFUNCTION("""COMPUTED_VALUE"""),1282.87)</f>
        <v>1282.87</v>
      </c>
      <c r="G160" s="2">
        <f>IFERROR(__xludf.DUMMYFUNCTION("""COMPUTED_VALUE"""),45523.66666666667)</f>
        <v>45523.66667</v>
      </c>
      <c r="H160" s="1">
        <f>IFERROR(__xludf.DUMMYFUNCTION("""COMPUTED_VALUE"""),1273.63)</f>
        <v>1273.63</v>
      </c>
      <c r="J160" s="2">
        <f>IFERROR(__xludf.DUMMYFUNCTION("""COMPUTED_VALUE"""),45523.66666666667)</f>
        <v>45523.66667</v>
      </c>
      <c r="K160" s="1">
        <f>IFERROR(__xludf.DUMMYFUNCTION("""COMPUTED_VALUE"""),1282.68)</f>
        <v>1282.68</v>
      </c>
      <c r="M160" s="2">
        <f>IFERROR(__xludf.DUMMYFUNCTION("""COMPUTED_VALUE"""),45523.66666666667)</f>
        <v>45523.66667</v>
      </c>
      <c r="N160" s="1">
        <f>IFERROR(__xludf.DUMMYFUNCTION("""COMPUTED_VALUE"""),3.159669E7)</f>
        <v>31596690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IFERROR(__xludf.DUMMYFUNCTION("""COMPUTED_VALUE"""),1282.74)</f>
        <v>1282.74</v>
      </c>
      <c r="D161" s="2">
        <f>IFERROR(__xludf.DUMMYFUNCTION("""COMPUTED_VALUE"""),45524.66666666667)</f>
        <v>45524.66667</v>
      </c>
      <c r="E161" s="1">
        <f>IFERROR(__xludf.DUMMYFUNCTION("""COMPUTED_VALUE"""),1283.79)</f>
        <v>1283.79</v>
      </c>
      <c r="G161" s="2">
        <f>IFERROR(__xludf.DUMMYFUNCTION("""COMPUTED_VALUE"""),45524.66666666667)</f>
        <v>45524.66667</v>
      </c>
      <c r="H161" s="1">
        <f>IFERROR(__xludf.DUMMYFUNCTION("""COMPUTED_VALUE"""),1276.99)</f>
        <v>1276.99</v>
      </c>
      <c r="J161" s="2">
        <f>IFERROR(__xludf.DUMMYFUNCTION("""COMPUTED_VALUE"""),45524.66666666667)</f>
        <v>45524.66667</v>
      </c>
      <c r="K161" s="1">
        <f>IFERROR(__xludf.DUMMYFUNCTION("""COMPUTED_VALUE"""),1278.8)</f>
        <v>1278.8</v>
      </c>
      <c r="M161" s="2">
        <f>IFERROR(__xludf.DUMMYFUNCTION("""COMPUTED_VALUE"""),45524.66666666667)</f>
        <v>45524.66667</v>
      </c>
      <c r="N161" s="1">
        <f>IFERROR(__xludf.DUMMYFUNCTION("""COMPUTED_VALUE"""),2.9804147E7)</f>
        <v>29804147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IFERROR(__xludf.DUMMYFUNCTION("""COMPUTED_VALUE"""),1282.25)</f>
        <v>1282.25</v>
      </c>
      <c r="D162" s="2">
        <f>IFERROR(__xludf.DUMMYFUNCTION("""COMPUTED_VALUE"""),45525.66666666667)</f>
        <v>45525.66667</v>
      </c>
      <c r="E162" s="1">
        <f>IFERROR(__xludf.DUMMYFUNCTION("""COMPUTED_VALUE"""),1284.05)</f>
        <v>1284.05</v>
      </c>
      <c r="G162" s="2">
        <f>IFERROR(__xludf.DUMMYFUNCTION("""COMPUTED_VALUE"""),45525.66666666667)</f>
        <v>45525.66667</v>
      </c>
      <c r="H162" s="1">
        <f>IFERROR(__xludf.DUMMYFUNCTION("""COMPUTED_VALUE"""),1274.33)</f>
        <v>1274.33</v>
      </c>
      <c r="J162" s="2">
        <f>IFERROR(__xludf.DUMMYFUNCTION("""COMPUTED_VALUE"""),45525.66666666667)</f>
        <v>45525.66667</v>
      </c>
      <c r="K162" s="1">
        <f>IFERROR(__xludf.DUMMYFUNCTION("""COMPUTED_VALUE"""),1282.42)</f>
        <v>1282.42</v>
      </c>
      <c r="M162" s="2">
        <f>IFERROR(__xludf.DUMMYFUNCTION("""COMPUTED_VALUE"""),45525.66666666667)</f>
        <v>45525.66667</v>
      </c>
      <c r="N162" s="1">
        <f>IFERROR(__xludf.DUMMYFUNCTION("""COMPUTED_VALUE"""),2.894734E7)</f>
        <v>28947340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IFERROR(__xludf.DUMMYFUNCTION("""COMPUTED_VALUE"""),1283.92)</f>
        <v>1283.92</v>
      </c>
      <c r="D163" s="2">
        <f>IFERROR(__xludf.DUMMYFUNCTION("""COMPUTED_VALUE"""),45526.66666666667)</f>
        <v>45526.66667</v>
      </c>
      <c r="E163" s="1">
        <f>IFERROR(__xludf.DUMMYFUNCTION("""COMPUTED_VALUE"""),1292.01)</f>
        <v>1292.01</v>
      </c>
      <c r="G163" s="2">
        <f>IFERROR(__xludf.DUMMYFUNCTION("""COMPUTED_VALUE"""),45526.66666666667)</f>
        <v>45526.66667</v>
      </c>
      <c r="H163" s="1">
        <f>IFERROR(__xludf.DUMMYFUNCTION("""COMPUTED_VALUE"""),1282.98)</f>
        <v>1282.98</v>
      </c>
      <c r="J163" s="2">
        <f>IFERROR(__xludf.DUMMYFUNCTION("""COMPUTED_VALUE"""),45526.66666666667)</f>
        <v>45526.66667</v>
      </c>
      <c r="K163" s="1">
        <f>IFERROR(__xludf.DUMMYFUNCTION("""COMPUTED_VALUE"""),1291.66)</f>
        <v>1291.66</v>
      </c>
      <c r="M163" s="2">
        <f>IFERROR(__xludf.DUMMYFUNCTION("""COMPUTED_VALUE"""),45526.66666666667)</f>
        <v>45526.66667</v>
      </c>
      <c r="N163" s="1">
        <f>IFERROR(__xludf.DUMMYFUNCTION("""COMPUTED_VALUE"""),2.9117791E7)</f>
        <v>29117791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IFERROR(__xludf.DUMMYFUNCTION("""COMPUTED_VALUE"""),1295.69)</f>
        <v>1295.69</v>
      </c>
      <c r="D164" s="2">
        <f>IFERROR(__xludf.DUMMYFUNCTION("""COMPUTED_VALUE"""),45527.66666666667)</f>
        <v>45527.66667</v>
      </c>
      <c r="E164" s="1">
        <f>IFERROR(__xludf.DUMMYFUNCTION("""COMPUTED_VALUE"""),1299.07)</f>
        <v>1299.07</v>
      </c>
      <c r="G164" s="2">
        <f>IFERROR(__xludf.DUMMYFUNCTION("""COMPUTED_VALUE"""),45527.66666666667)</f>
        <v>45527.66667</v>
      </c>
      <c r="H164" s="1">
        <f>IFERROR(__xludf.DUMMYFUNCTION("""COMPUTED_VALUE"""),1288.9)</f>
        <v>1288.9</v>
      </c>
      <c r="J164" s="2">
        <f>IFERROR(__xludf.DUMMYFUNCTION("""COMPUTED_VALUE"""),45527.66666666667)</f>
        <v>45527.66667</v>
      </c>
      <c r="K164" s="1">
        <f>IFERROR(__xludf.DUMMYFUNCTION("""COMPUTED_VALUE"""),1297.54)</f>
        <v>1297.54</v>
      </c>
      <c r="M164" s="2">
        <f>IFERROR(__xludf.DUMMYFUNCTION("""COMPUTED_VALUE"""),45527.66666666667)</f>
        <v>45527.66667</v>
      </c>
      <c r="N164" s="1">
        <f>IFERROR(__xludf.DUMMYFUNCTION("""COMPUTED_VALUE"""),3.0203065E7)</f>
        <v>30203065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IFERROR(__xludf.DUMMYFUNCTION("""COMPUTED_VALUE"""),1300.61)</f>
        <v>1300.61</v>
      </c>
      <c r="D165" s="2">
        <f>IFERROR(__xludf.DUMMYFUNCTION("""COMPUTED_VALUE"""),45530.66666666667)</f>
        <v>45530.66667</v>
      </c>
      <c r="E165" s="1">
        <f>IFERROR(__xludf.DUMMYFUNCTION("""COMPUTED_VALUE"""),1310.4)</f>
        <v>1310.4</v>
      </c>
      <c r="G165" s="2">
        <f>IFERROR(__xludf.DUMMYFUNCTION("""COMPUTED_VALUE"""),45530.66666666667)</f>
        <v>45530.66667</v>
      </c>
      <c r="H165" s="1">
        <f>IFERROR(__xludf.DUMMYFUNCTION("""COMPUTED_VALUE"""),1299.11)</f>
        <v>1299.11</v>
      </c>
      <c r="J165" s="2">
        <f>IFERROR(__xludf.DUMMYFUNCTION("""COMPUTED_VALUE"""),45530.66666666667)</f>
        <v>45530.66667</v>
      </c>
      <c r="K165" s="1">
        <f>IFERROR(__xludf.DUMMYFUNCTION("""COMPUTED_VALUE"""),1300.35)</f>
        <v>1300.35</v>
      </c>
      <c r="M165" s="2">
        <f>IFERROR(__xludf.DUMMYFUNCTION("""COMPUTED_VALUE"""),45530.66666666667)</f>
        <v>45530.66667</v>
      </c>
      <c r="N165" s="1">
        <f>IFERROR(__xludf.DUMMYFUNCTION("""COMPUTED_VALUE"""),2.87735E7)</f>
        <v>28773500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IFERROR(__xludf.DUMMYFUNCTION("""COMPUTED_VALUE"""),1302.18)</f>
        <v>1302.18</v>
      </c>
      <c r="D166" s="2">
        <f>IFERROR(__xludf.DUMMYFUNCTION("""COMPUTED_VALUE"""),45531.66666666667)</f>
        <v>45531.66667</v>
      </c>
      <c r="E166" s="1">
        <f>IFERROR(__xludf.DUMMYFUNCTION("""COMPUTED_VALUE"""),1308.79)</f>
        <v>1308.79</v>
      </c>
      <c r="G166" s="2">
        <f>IFERROR(__xludf.DUMMYFUNCTION("""COMPUTED_VALUE"""),45531.66666666667)</f>
        <v>45531.66667</v>
      </c>
      <c r="H166" s="1">
        <f>IFERROR(__xludf.DUMMYFUNCTION("""COMPUTED_VALUE"""),1301.72)</f>
        <v>1301.72</v>
      </c>
      <c r="J166" s="2">
        <f>IFERROR(__xludf.DUMMYFUNCTION("""COMPUTED_VALUE"""),45531.66666666667)</f>
        <v>45531.66667</v>
      </c>
      <c r="K166" s="1">
        <f>IFERROR(__xludf.DUMMYFUNCTION("""COMPUTED_VALUE"""),1307.87)</f>
        <v>1307.87</v>
      </c>
      <c r="M166" s="2">
        <f>IFERROR(__xludf.DUMMYFUNCTION("""COMPUTED_VALUE"""),45531.66666666667)</f>
        <v>45531.66667</v>
      </c>
      <c r="N166" s="1">
        <f>IFERROR(__xludf.DUMMYFUNCTION("""COMPUTED_VALUE"""),2.9777982E7)</f>
        <v>29777982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IFERROR(__xludf.DUMMYFUNCTION("""COMPUTED_VALUE"""),1309.53)</f>
        <v>1309.53</v>
      </c>
      <c r="D167" s="2">
        <f>IFERROR(__xludf.DUMMYFUNCTION("""COMPUTED_VALUE"""),45532.66666666667)</f>
        <v>45532.66667</v>
      </c>
      <c r="E167" s="1">
        <f>IFERROR(__xludf.DUMMYFUNCTION("""COMPUTED_VALUE"""),1321.82)</f>
        <v>1321.82</v>
      </c>
      <c r="G167" s="2">
        <f>IFERROR(__xludf.DUMMYFUNCTION("""COMPUTED_VALUE"""),45532.66666666667)</f>
        <v>45532.66667</v>
      </c>
      <c r="H167" s="1">
        <f>IFERROR(__xludf.DUMMYFUNCTION("""COMPUTED_VALUE"""),1308.26)</f>
        <v>1308.26</v>
      </c>
      <c r="J167" s="2">
        <f>IFERROR(__xludf.DUMMYFUNCTION("""COMPUTED_VALUE"""),45532.66666666667)</f>
        <v>45532.66667</v>
      </c>
      <c r="K167" s="1">
        <f>IFERROR(__xludf.DUMMYFUNCTION("""COMPUTED_VALUE"""),1316.19)</f>
        <v>1316.19</v>
      </c>
      <c r="M167" s="2">
        <f>IFERROR(__xludf.DUMMYFUNCTION("""COMPUTED_VALUE"""),45532.66666666667)</f>
        <v>45532.66667</v>
      </c>
      <c r="N167" s="1">
        <f>IFERROR(__xludf.DUMMYFUNCTION("""COMPUTED_VALUE"""),3.1459773E7)</f>
        <v>31459773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IFERROR(__xludf.DUMMYFUNCTION("""COMPUTED_VALUE"""),1318.91)</f>
        <v>1318.91</v>
      </c>
      <c r="D168" s="2">
        <f>IFERROR(__xludf.DUMMYFUNCTION("""COMPUTED_VALUE"""),45533.66666666667)</f>
        <v>45533.66667</v>
      </c>
      <c r="E168" s="1">
        <f>IFERROR(__xludf.DUMMYFUNCTION("""COMPUTED_VALUE"""),1328.97)</f>
        <v>1328.97</v>
      </c>
      <c r="G168" s="2">
        <f>IFERROR(__xludf.DUMMYFUNCTION("""COMPUTED_VALUE"""),45533.66666666667)</f>
        <v>45533.66667</v>
      </c>
      <c r="H168" s="1">
        <f>IFERROR(__xludf.DUMMYFUNCTION("""COMPUTED_VALUE"""),1310.34)</f>
        <v>1310.34</v>
      </c>
      <c r="J168" s="2">
        <f>IFERROR(__xludf.DUMMYFUNCTION("""COMPUTED_VALUE"""),45533.66666666667)</f>
        <v>45533.66667</v>
      </c>
      <c r="K168" s="1">
        <f>IFERROR(__xludf.DUMMYFUNCTION("""COMPUTED_VALUE"""),1326.79)</f>
        <v>1326.79</v>
      </c>
      <c r="M168" s="2">
        <f>IFERROR(__xludf.DUMMYFUNCTION("""COMPUTED_VALUE"""),45533.66666666667)</f>
        <v>45533.66667</v>
      </c>
      <c r="N168" s="1">
        <f>IFERROR(__xludf.DUMMYFUNCTION("""COMPUTED_VALUE"""),3.1237126E7)</f>
        <v>31237126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IFERROR(__xludf.DUMMYFUNCTION("""COMPUTED_VALUE"""),1327.56)</f>
        <v>1327.56</v>
      </c>
      <c r="D169" s="2">
        <f>IFERROR(__xludf.DUMMYFUNCTION("""COMPUTED_VALUE"""),45534.66666666667)</f>
        <v>45534.66667</v>
      </c>
      <c r="E169" s="1">
        <f>IFERROR(__xludf.DUMMYFUNCTION("""COMPUTED_VALUE"""),1335.53)</f>
        <v>1335.53</v>
      </c>
      <c r="G169" s="2">
        <f>IFERROR(__xludf.DUMMYFUNCTION("""COMPUTED_VALUE"""),45534.66666666667)</f>
        <v>45534.66667</v>
      </c>
      <c r="H169" s="1">
        <f>IFERROR(__xludf.DUMMYFUNCTION("""COMPUTED_VALUE"""),1321.19)</f>
        <v>1321.19</v>
      </c>
      <c r="J169" s="2">
        <f>IFERROR(__xludf.DUMMYFUNCTION("""COMPUTED_VALUE"""),45534.66666666667)</f>
        <v>45534.66667</v>
      </c>
      <c r="K169" s="1">
        <f>IFERROR(__xludf.DUMMYFUNCTION("""COMPUTED_VALUE"""),1334.47)</f>
        <v>1334.47</v>
      </c>
      <c r="M169" s="2">
        <f>IFERROR(__xludf.DUMMYFUNCTION("""COMPUTED_VALUE"""),45534.66666666667)</f>
        <v>45534.66667</v>
      </c>
      <c r="N169" s="1">
        <f>IFERROR(__xludf.DUMMYFUNCTION("""COMPUTED_VALUE"""),5.1535865E7)</f>
        <v>51535865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IFERROR(__xludf.DUMMYFUNCTION("""COMPUTED_VALUE"""),1332.25)</f>
        <v>1332.25</v>
      </c>
      <c r="D170" s="2">
        <f>IFERROR(__xludf.DUMMYFUNCTION("""COMPUTED_VALUE"""),45538.66666666667)</f>
        <v>45538.66667</v>
      </c>
      <c r="E170" s="1">
        <f>IFERROR(__xludf.DUMMYFUNCTION("""COMPUTED_VALUE"""),1342.13)</f>
        <v>1342.13</v>
      </c>
      <c r="G170" s="2">
        <f>IFERROR(__xludf.DUMMYFUNCTION("""COMPUTED_VALUE"""),45538.66666666667)</f>
        <v>45538.66667</v>
      </c>
      <c r="H170" s="1">
        <f>IFERROR(__xludf.DUMMYFUNCTION("""COMPUTED_VALUE"""),1330.47)</f>
        <v>1330.47</v>
      </c>
      <c r="J170" s="2">
        <f>IFERROR(__xludf.DUMMYFUNCTION("""COMPUTED_VALUE"""),45538.66666666667)</f>
        <v>45538.66667</v>
      </c>
      <c r="K170" s="1">
        <f>IFERROR(__xludf.DUMMYFUNCTION("""COMPUTED_VALUE"""),1334.68)</f>
        <v>1334.68</v>
      </c>
      <c r="M170" s="2">
        <f>IFERROR(__xludf.DUMMYFUNCTION("""COMPUTED_VALUE"""),45538.66666666667)</f>
        <v>45538.66667</v>
      </c>
      <c r="N170" s="1">
        <f>IFERROR(__xludf.DUMMYFUNCTION("""COMPUTED_VALUE"""),4.1522388E7)</f>
        <v>41522388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IFERROR(__xludf.DUMMYFUNCTION("""COMPUTED_VALUE"""),1340.16)</f>
        <v>1340.16</v>
      </c>
      <c r="D171" s="2">
        <f>IFERROR(__xludf.DUMMYFUNCTION("""COMPUTED_VALUE"""),45539.66666666667)</f>
        <v>45539.66667</v>
      </c>
      <c r="E171" s="1">
        <f>IFERROR(__xludf.DUMMYFUNCTION("""COMPUTED_VALUE"""),1348.45)</f>
        <v>1348.45</v>
      </c>
      <c r="G171" s="2">
        <f>IFERROR(__xludf.DUMMYFUNCTION("""COMPUTED_VALUE"""),45539.66666666667)</f>
        <v>45539.66667</v>
      </c>
      <c r="H171" s="1">
        <f>IFERROR(__xludf.DUMMYFUNCTION("""COMPUTED_VALUE"""),1334.83)</f>
        <v>1334.83</v>
      </c>
      <c r="J171" s="2">
        <f>IFERROR(__xludf.DUMMYFUNCTION("""COMPUTED_VALUE"""),45539.66666666667)</f>
        <v>45539.66667</v>
      </c>
      <c r="K171" s="1">
        <f>IFERROR(__xludf.DUMMYFUNCTION("""COMPUTED_VALUE"""),1342.89)</f>
        <v>1342.89</v>
      </c>
      <c r="M171" s="2">
        <f>IFERROR(__xludf.DUMMYFUNCTION("""COMPUTED_VALUE"""),45539.66666666667)</f>
        <v>45539.66667</v>
      </c>
      <c r="N171" s="1">
        <f>IFERROR(__xludf.DUMMYFUNCTION("""COMPUTED_VALUE"""),3.6649647E7)</f>
        <v>36649647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IFERROR(__xludf.DUMMYFUNCTION("""COMPUTED_VALUE"""),1346.81)</f>
        <v>1346.81</v>
      </c>
      <c r="D172" s="2">
        <f>IFERROR(__xludf.DUMMYFUNCTION("""COMPUTED_VALUE"""),45540.66666666667)</f>
        <v>45540.66667</v>
      </c>
      <c r="E172" s="1">
        <f>IFERROR(__xludf.DUMMYFUNCTION("""COMPUTED_VALUE"""),1347.35)</f>
        <v>1347.35</v>
      </c>
      <c r="G172" s="2">
        <f>IFERROR(__xludf.DUMMYFUNCTION("""COMPUTED_VALUE"""),45540.66666666667)</f>
        <v>45540.66667</v>
      </c>
      <c r="H172" s="1">
        <f>IFERROR(__xludf.DUMMYFUNCTION("""COMPUTED_VALUE"""),1318.62)</f>
        <v>1318.62</v>
      </c>
      <c r="J172" s="2">
        <f>IFERROR(__xludf.DUMMYFUNCTION("""COMPUTED_VALUE"""),45540.66666666667)</f>
        <v>45540.66667</v>
      </c>
      <c r="K172" s="1">
        <f>IFERROR(__xludf.DUMMYFUNCTION("""COMPUTED_VALUE"""),1327.3)</f>
        <v>1327.3</v>
      </c>
      <c r="M172" s="2">
        <f>IFERROR(__xludf.DUMMYFUNCTION("""COMPUTED_VALUE"""),45540.66666666667)</f>
        <v>45540.66667</v>
      </c>
      <c r="N172" s="1">
        <f>IFERROR(__xludf.DUMMYFUNCTION("""COMPUTED_VALUE"""),4.1433021E7)</f>
        <v>41433021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IFERROR(__xludf.DUMMYFUNCTION("""COMPUTED_VALUE"""),1327.82)</f>
        <v>1327.82</v>
      </c>
      <c r="D173" s="2">
        <f>IFERROR(__xludf.DUMMYFUNCTION("""COMPUTED_VALUE"""),45541.66666666667)</f>
        <v>45541.66667</v>
      </c>
      <c r="E173" s="1">
        <f>IFERROR(__xludf.DUMMYFUNCTION("""COMPUTED_VALUE"""),1334.84)</f>
        <v>1334.84</v>
      </c>
      <c r="G173" s="2">
        <f>IFERROR(__xludf.DUMMYFUNCTION("""COMPUTED_VALUE"""),45541.66666666667)</f>
        <v>45541.66667</v>
      </c>
      <c r="H173" s="1">
        <f>IFERROR(__xludf.DUMMYFUNCTION("""COMPUTED_VALUE"""),1314.24)</f>
        <v>1314.24</v>
      </c>
      <c r="J173" s="2">
        <f>IFERROR(__xludf.DUMMYFUNCTION("""COMPUTED_VALUE"""),45541.66666666667)</f>
        <v>45541.66667</v>
      </c>
      <c r="K173" s="1">
        <f>IFERROR(__xludf.DUMMYFUNCTION("""COMPUTED_VALUE"""),1316.47)</f>
        <v>1316.47</v>
      </c>
      <c r="M173" s="2">
        <f>IFERROR(__xludf.DUMMYFUNCTION("""COMPUTED_VALUE"""),45541.66666666667)</f>
        <v>45541.66667</v>
      </c>
      <c r="N173" s="1">
        <f>IFERROR(__xludf.DUMMYFUNCTION("""COMPUTED_VALUE"""),4.85593E7)</f>
        <v>48559300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IFERROR(__xludf.DUMMYFUNCTION("""COMPUTED_VALUE"""),1323.19)</f>
        <v>1323.19</v>
      </c>
      <c r="D174" s="2">
        <f>IFERROR(__xludf.DUMMYFUNCTION("""COMPUTED_VALUE"""),45544.66666666667)</f>
        <v>45544.66667</v>
      </c>
      <c r="E174" s="1">
        <f>IFERROR(__xludf.DUMMYFUNCTION("""COMPUTED_VALUE"""),1337.39)</f>
        <v>1337.39</v>
      </c>
      <c r="G174" s="2">
        <f>IFERROR(__xludf.DUMMYFUNCTION("""COMPUTED_VALUE"""),45544.66666666667)</f>
        <v>45544.66667</v>
      </c>
      <c r="H174" s="1">
        <f>IFERROR(__xludf.DUMMYFUNCTION("""COMPUTED_VALUE"""),1317.5)</f>
        <v>1317.5</v>
      </c>
      <c r="J174" s="2">
        <f>IFERROR(__xludf.DUMMYFUNCTION("""COMPUTED_VALUE"""),45544.66666666667)</f>
        <v>45544.66667</v>
      </c>
      <c r="K174" s="1">
        <f>IFERROR(__xludf.DUMMYFUNCTION("""COMPUTED_VALUE"""),1331.9)</f>
        <v>1331.9</v>
      </c>
      <c r="M174" s="2">
        <f>IFERROR(__xludf.DUMMYFUNCTION("""COMPUTED_VALUE"""),45544.66666666667)</f>
        <v>45544.66667</v>
      </c>
      <c r="N174" s="1">
        <f>IFERROR(__xludf.DUMMYFUNCTION("""COMPUTED_VALUE"""),4.9744499E7)</f>
        <v>49744499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IFERROR(__xludf.DUMMYFUNCTION("""COMPUTED_VALUE"""),1334.97)</f>
        <v>1334.97</v>
      </c>
      <c r="D175" s="2">
        <f>IFERROR(__xludf.DUMMYFUNCTION("""COMPUTED_VALUE"""),45545.66666666667)</f>
        <v>45545.66667</v>
      </c>
      <c r="E175" s="1">
        <f>IFERROR(__xludf.DUMMYFUNCTION("""COMPUTED_VALUE"""),1338.44)</f>
        <v>1338.44</v>
      </c>
      <c r="G175" s="2">
        <f>IFERROR(__xludf.DUMMYFUNCTION("""COMPUTED_VALUE"""),45545.66666666667)</f>
        <v>45545.66667</v>
      </c>
      <c r="H175" s="1">
        <f>IFERROR(__xludf.DUMMYFUNCTION("""COMPUTED_VALUE"""),1320.35)</f>
        <v>1320.35</v>
      </c>
      <c r="J175" s="2">
        <f>IFERROR(__xludf.DUMMYFUNCTION("""COMPUTED_VALUE"""),45545.66666666667)</f>
        <v>45545.66667</v>
      </c>
      <c r="K175" s="1">
        <f>IFERROR(__xludf.DUMMYFUNCTION("""COMPUTED_VALUE"""),1325.0)</f>
        <v>1325</v>
      </c>
      <c r="M175" s="2">
        <f>IFERROR(__xludf.DUMMYFUNCTION("""COMPUTED_VALUE"""),45545.66666666667)</f>
        <v>45545.66667</v>
      </c>
      <c r="N175" s="1">
        <f>IFERROR(__xludf.DUMMYFUNCTION("""COMPUTED_VALUE"""),3.9624241E7)</f>
        <v>39624241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IFERROR(__xludf.DUMMYFUNCTION("""COMPUTED_VALUE"""),1321.16)</f>
        <v>1321.16</v>
      </c>
      <c r="D176" s="2">
        <f>IFERROR(__xludf.DUMMYFUNCTION("""COMPUTED_VALUE"""),45546.66666666667)</f>
        <v>45546.66667</v>
      </c>
      <c r="E176" s="1">
        <f>IFERROR(__xludf.DUMMYFUNCTION("""COMPUTED_VALUE"""),1321.89)</f>
        <v>1321.89</v>
      </c>
      <c r="G176" s="2">
        <f>IFERROR(__xludf.DUMMYFUNCTION("""COMPUTED_VALUE"""),45546.66666666667)</f>
        <v>45546.66667</v>
      </c>
      <c r="H176" s="1">
        <f>IFERROR(__xludf.DUMMYFUNCTION("""COMPUTED_VALUE"""),1293.03)</f>
        <v>1293.03</v>
      </c>
      <c r="J176" s="2">
        <f>IFERROR(__xludf.DUMMYFUNCTION("""COMPUTED_VALUE"""),45546.66666666667)</f>
        <v>45546.66667</v>
      </c>
      <c r="K176" s="1">
        <f>IFERROR(__xludf.DUMMYFUNCTION("""COMPUTED_VALUE"""),1309.63)</f>
        <v>1309.63</v>
      </c>
      <c r="M176" s="2">
        <f>IFERROR(__xludf.DUMMYFUNCTION("""COMPUTED_VALUE"""),45546.66666666667)</f>
        <v>45546.66667</v>
      </c>
      <c r="N176" s="1">
        <f>IFERROR(__xludf.DUMMYFUNCTION("""COMPUTED_VALUE"""),4.1737339E7)</f>
        <v>41737339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IFERROR(__xludf.DUMMYFUNCTION("""COMPUTED_VALUE"""),1308.74)</f>
        <v>1308.74</v>
      </c>
      <c r="D177" s="2">
        <f>IFERROR(__xludf.DUMMYFUNCTION("""COMPUTED_VALUE"""),45547.66666666667)</f>
        <v>45547.66667</v>
      </c>
      <c r="E177" s="1">
        <f>IFERROR(__xludf.DUMMYFUNCTION("""COMPUTED_VALUE"""),1321.37)</f>
        <v>1321.37</v>
      </c>
      <c r="G177" s="2">
        <f>IFERROR(__xludf.DUMMYFUNCTION("""COMPUTED_VALUE"""),45547.66666666667)</f>
        <v>45547.66667</v>
      </c>
      <c r="H177" s="1">
        <f>IFERROR(__xludf.DUMMYFUNCTION("""COMPUTED_VALUE"""),1305.38)</f>
        <v>1305.38</v>
      </c>
      <c r="J177" s="2">
        <f>IFERROR(__xludf.DUMMYFUNCTION("""COMPUTED_VALUE"""),45547.66666666667)</f>
        <v>45547.66667</v>
      </c>
      <c r="K177" s="1">
        <f>IFERROR(__xludf.DUMMYFUNCTION("""COMPUTED_VALUE"""),1320.43)</f>
        <v>1320.43</v>
      </c>
      <c r="M177" s="2">
        <f>IFERROR(__xludf.DUMMYFUNCTION("""COMPUTED_VALUE"""),45547.66666666667)</f>
        <v>45547.66667</v>
      </c>
      <c r="N177" s="1">
        <f>IFERROR(__xludf.DUMMYFUNCTION("""COMPUTED_VALUE"""),3.4860987E7)</f>
        <v>34860987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IFERROR(__xludf.DUMMYFUNCTION("""COMPUTED_VALUE"""),1328.24)</f>
        <v>1328.24</v>
      </c>
      <c r="D178" s="2">
        <f>IFERROR(__xludf.DUMMYFUNCTION("""COMPUTED_VALUE"""),45548.66666666667)</f>
        <v>45548.66667</v>
      </c>
      <c r="E178" s="1">
        <f>IFERROR(__xludf.DUMMYFUNCTION("""COMPUTED_VALUE"""),1333.25)</f>
        <v>1333.25</v>
      </c>
      <c r="G178" s="2">
        <f>IFERROR(__xludf.DUMMYFUNCTION("""COMPUTED_VALUE"""),45548.66666666667)</f>
        <v>45548.66667</v>
      </c>
      <c r="H178" s="1">
        <f>IFERROR(__xludf.DUMMYFUNCTION("""COMPUTED_VALUE"""),1320.24)</f>
        <v>1320.24</v>
      </c>
      <c r="J178" s="2">
        <f>IFERROR(__xludf.DUMMYFUNCTION("""COMPUTED_VALUE"""),45548.66666666667)</f>
        <v>45548.66667</v>
      </c>
      <c r="K178" s="1">
        <f>IFERROR(__xludf.DUMMYFUNCTION("""COMPUTED_VALUE"""),1331.22)</f>
        <v>1331.22</v>
      </c>
      <c r="M178" s="2">
        <f>IFERROR(__xludf.DUMMYFUNCTION("""COMPUTED_VALUE"""),45548.66666666667)</f>
        <v>45548.66667</v>
      </c>
      <c r="N178" s="1">
        <f>IFERROR(__xludf.DUMMYFUNCTION("""COMPUTED_VALUE"""),3.6244419E7)</f>
        <v>36244419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IFERROR(__xludf.DUMMYFUNCTION("""COMPUTED_VALUE"""),1338.95)</f>
        <v>1338.95</v>
      </c>
      <c r="D179" s="2">
        <f>IFERROR(__xludf.DUMMYFUNCTION("""COMPUTED_VALUE"""),45551.66666666667)</f>
        <v>45551.66667</v>
      </c>
      <c r="E179" s="1">
        <f>IFERROR(__xludf.DUMMYFUNCTION("""COMPUTED_VALUE"""),1348.81)</f>
        <v>1348.81</v>
      </c>
      <c r="G179" s="2">
        <f>IFERROR(__xludf.DUMMYFUNCTION("""COMPUTED_VALUE"""),45551.66666666667)</f>
        <v>45551.66667</v>
      </c>
      <c r="H179" s="1">
        <f>IFERROR(__xludf.DUMMYFUNCTION("""COMPUTED_VALUE"""),1338.86)</f>
        <v>1338.86</v>
      </c>
      <c r="J179" s="2">
        <f>IFERROR(__xludf.DUMMYFUNCTION("""COMPUTED_VALUE"""),45551.66666666667)</f>
        <v>45551.66667</v>
      </c>
      <c r="K179" s="1">
        <f>IFERROR(__xludf.DUMMYFUNCTION("""COMPUTED_VALUE"""),1343.88)</f>
        <v>1343.88</v>
      </c>
      <c r="M179" s="2">
        <f>IFERROR(__xludf.DUMMYFUNCTION("""COMPUTED_VALUE"""),45551.66666666667)</f>
        <v>45551.66667</v>
      </c>
      <c r="N179" s="1">
        <f>IFERROR(__xludf.DUMMYFUNCTION("""COMPUTED_VALUE"""),3.6702695E7)</f>
        <v>36702695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IFERROR(__xludf.DUMMYFUNCTION("""COMPUTED_VALUE"""),1344.12)</f>
        <v>1344.12</v>
      </c>
      <c r="D180" s="2">
        <f>IFERROR(__xludf.DUMMYFUNCTION("""COMPUTED_VALUE"""),45552.66666666667)</f>
        <v>45552.66667</v>
      </c>
      <c r="E180" s="1">
        <f>IFERROR(__xludf.DUMMYFUNCTION("""COMPUTED_VALUE"""),1345.98)</f>
        <v>1345.98</v>
      </c>
      <c r="G180" s="2">
        <f>IFERROR(__xludf.DUMMYFUNCTION("""COMPUTED_VALUE"""),45552.66666666667)</f>
        <v>45552.66667</v>
      </c>
      <c r="H180" s="1">
        <f>IFERROR(__xludf.DUMMYFUNCTION("""COMPUTED_VALUE"""),1337.07)</f>
        <v>1337.07</v>
      </c>
      <c r="J180" s="2">
        <f>IFERROR(__xludf.DUMMYFUNCTION("""COMPUTED_VALUE"""),45552.66666666667)</f>
        <v>45552.66667</v>
      </c>
      <c r="K180" s="1">
        <f>IFERROR(__xludf.DUMMYFUNCTION("""COMPUTED_VALUE"""),1341.65)</f>
        <v>1341.65</v>
      </c>
      <c r="M180" s="2">
        <f>IFERROR(__xludf.DUMMYFUNCTION("""COMPUTED_VALUE"""),45552.66666666667)</f>
        <v>45552.66667</v>
      </c>
      <c r="N180" s="1">
        <f>IFERROR(__xludf.DUMMYFUNCTION("""COMPUTED_VALUE"""),3.5792384E7)</f>
        <v>35792384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IFERROR(__xludf.DUMMYFUNCTION("""COMPUTED_VALUE"""),1343.76)</f>
        <v>1343.76</v>
      </c>
      <c r="D181" s="2">
        <f>IFERROR(__xludf.DUMMYFUNCTION("""COMPUTED_VALUE"""),45553.66666666667)</f>
        <v>45553.66667</v>
      </c>
      <c r="E181" s="1">
        <f>IFERROR(__xludf.DUMMYFUNCTION("""COMPUTED_VALUE"""),1348.6)</f>
        <v>1348.6</v>
      </c>
      <c r="G181" s="2">
        <f>IFERROR(__xludf.DUMMYFUNCTION("""COMPUTED_VALUE"""),45553.66666666667)</f>
        <v>45553.66667</v>
      </c>
      <c r="H181" s="1">
        <f>IFERROR(__xludf.DUMMYFUNCTION("""COMPUTED_VALUE"""),1336.07)</f>
        <v>1336.07</v>
      </c>
      <c r="J181" s="2">
        <f>IFERROR(__xludf.DUMMYFUNCTION("""COMPUTED_VALUE"""),45553.66666666667)</f>
        <v>45553.66667</v>
      </c>
      <c r="K181" s="1">
        <f>IFERROR(__xludf.DUMMYFUNCTION("""COMPUTED_VALUE"""),1338.66)</f>
        <v>1338.66</v>
      </c>
      <c r="M181" s="2">
        <f>IFERROR(__xludf.DUMMYFUNCTION("""COMPUTED_VALUE"""),45553.66666666667)</f>
        <v>45553.66667</v>
      </c>
      <c r="N181" s="1">
        <f>IFERROR(__xludf.DUMMYFUNCTION("""COMPUTED_VALUE"""),3.9525023E7)</f>
        <v>39525023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IFERROR(__xludf.DUMMYFUNCTION("""COMPUTED_VALUE"""),1343.81)</f>
        <v>1343.81</v>
      </c>
      <c r="D182" s="2">
        <f>IFERROR(__xludf.DUMMYFUNCTION("""COMPUTED_VALUE"""),45554.66666666667)</f>
        <v>45554.66667</v>
      </c>
      <c r="E182" s="1">
        <f>IFERROR(__xludf.DUMMYFUNCTION("""COMPUTED_VALUE"""),1344.66)</f>
        <v>1344.66</v>
      </c>
      <c r="G182" s="2">
        <f>IFERROR(__xludf.DUMMYFUNCTION("""COMPUTED_VALUE"""),45554.66666666667)</f>
        <v>45554.66667</v>
      </c>
      <c r="H182" s="1">
        <f>IFERROR(__xludf.DUMMYFUNCTION("""COMPUTED_VALUE"""),1327.26)</f>
        <v>1327.26</v>
      </c>
      <c r="J182" s="2">
        <f>IFERROR(__xludf.DUMMYFUNCTION("""COMPUTED_VALUE"""),45554.66666666667)</f>
        <v>45554.66667</v>
      </c>
      <c r="K182" s="1">
        <f>IFERROR(__xludf.DUMMYFUNCTION("""COMPUTED_VALUE"""),1334.79)</f>
        <v>1334.79</v>
      </c>
      <c r="M182" s="2">
        <f>IFERROR(__xludf.DUMMYFUNCTION("""COMPUTED_VALUE"""),45554.66666666667)</f>
        <v>45554.66667</v>
      </c>
      <c r="N182" s="1">
        <f>IFERROR(__xludf.DUMMYFUNCTION("""COMPUTED_VALUE"""),5.016498E7)</f>
        <v>50164980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IFERROR(__xludf.DUMMYFUNCTION("""COMPUTED_VALUE"""),1331.89)</f>
        <v>1331.89</v>
      </c>
      <c r="D183" s="2">
        <f>IFERROR(__xludf.DUMMYFUNCTION("""COMPUTED_VALUE"""),45555.66666666667)</f>
        <v>45555.66667</v>
      </c>
      <c r="E183" s="1">
        <f>IFERROR(__xludf.DUMMYFUNCTION("""COMPUTED_VALUE"""),1338.57)</f>
        <v>1338.57</v>
      </c>
      <c r="G183" s="2">
        <f>IFERROR(__xludf.DUMMYFUNCTION("""COMPUTED_VALUE"""),45555.66666666667)</f>
        <v>45555.66667</v>
      </c>
      <c r="H183" s="1">
        <f>IFERROR(__xludf.DUMMYFUNCTION("""COMPUTED_VALUE"""),1327.96)</f>
        <v>1327.96</v>
      </c>
      <c r="J183" s="2">
        <f>IFERROR(__xludf.DUMMYFUNCTION("""COMPUTED_VALUE"""),45555.66666666667)</f>
        <v>45555.66667</v>
      </c>
      <c r="K183" s="1">
        <f>IFERROR(__xludf.DUMMYFUNCTION("""COMPUTED_VALUE"""),1334.83)</f>
        <v>1334.83</v>
      </c>
      <c r="M183" s="2">
        <f>IFERROR(__xludf.DUMMYFUNCTION("""COMPUTED_VALUE"""),45555.66666666667)</f>
        <v>45555.66667</v>
      </c>
      <c r="N183" s="1">
        <f>IFERROR(__xludf.DUMMYFUNCTION("""COMPUTED_VALUE"""),1.29494165E8)</f>
        <v>129494165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IFERROR(__xludf.DUMMYFUNCTION("""COMPUTED_VALUE"""),1337.35)</f>
        <v>1337.35</v>
      </c>
      <c r="D184" s="2">
        <f>IFERROR(__xludf.DUMMYFUNCTION("""COMPUTED_VALUE"""),45558.66666666667)</f>
        <v>45558.66667</v>
      </c>
      <c r="E184" s="1">
        <f>IFERROR(__xludf.DUMMYFUNCTION("""COMPUTED_VALUE"""),1344.58)</f>
        <v>1344.58</v>
      </c>
      <c r="G184" s="2">
        <f>IFERROR(__xludf.DUMMYFUNCTION("""COMPUTED_VALUE"""),45558.66666666667)</f>
        <v>45558.66667</v>
      </c>
      <c r="H184" s="1">
        <f>IFERROR(__xludf.DUMMYFUNCTION("""COMPUTED_VALUE"""),1335.51)</f>
        <v>1335.51</v>
      </c>
      <c r="J184" s="2">
        <f>IFERROR(__xludf.DUMMYFUNCTION("""COMPUTED_VALUE"""),45558.66666666667)</f>
        <v>45558.66667</v>
      </c>
      <c r="K184" s="1">
        <f>IFERROR(__xludf.DUMMYFUNCTION("""COMPUTED_VALUE"""),1342.71)</f>
        <v>1342.71</v>
      </c>
      <c r="M184" s="2">
        <f>IFERROR(__xludf.DUMMYFUNCTION("""COMPUTED_VALUE"""),45558.66666666667)</f>
        <v>45558.66667</v>
      </c>
      <c r="N184" s="1">
        <f>IFERROR(__xludf.DUMMYFUNCTION("""COMPUTED_VALUE"""),3.9910206E7)</f>
        <v>39910206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IFERROR(__xludf.DUMMYFUNCTION("""COMPUTED_VALUE"""),1339.56)</f>
        <v>1339.56</v>
      </c>
      <c r="D185" s="2">
        <f>IFERROR(__xludf.DUMMYFUNCTION("""COMPUTED_VALUE"""),45559.66666666667)</f>
        <v>45559.66667</v>
      </c>
      <c r="E185" s="1">
        <f>IFERROR(__xludf.DUMMYFUNCTION("""COMPUTED_VALUE"""),1340.97)</f>
        <v>1340.97</v>
      </c>
      <c r="G185" s="2">
        <f>IFERROR(__xludf.DUMMYFUNCTION("""COMPUTED_VALUE"""),45559.66666666667)</f>
        <v>45559.66667</v>
      </c>
      <c r="H185" s="1">
        <f>IFERROR(__xludf.DUMMYFUNCTION("""COMPUTED_VALUE"""),1331.82)</f>
        <v>1331.82</v>
      </c>
      <c r="J185" s="2">
        <f>IFERROR(__xludf.DUMMYFUNCTION("""COMPUTED_VALUE"""),45559.66666666667)</f>
        <v>45559.66667</v>
      </c>
      <c r="K185" s="1">
        <f>IFERROR(__xludf.DUMMYFUNCTION("""COMPUTED_VALUE"""),1335.19)</f>
        <v>1335.19</v>
      </c>
      <c r="M185" s="2">
        <f>IFERROR(__xludf.DUMMYFUNCTION("""COMPUTED_VALUE"""),45559.66666666667)</f>
        <v>45559.66667</v>
      </c>
      <c r="N185" s="1">
        <f>IFERROR(__xludf.DUMMYFUNCTION("""COMPUTED_VALUE"""),4.2059183E7)</f>
        <v>42059183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IFERROR(__xludf.DUMMYFUNCTION("""COMPUTED_VALUE"""),1339.84)</f>
        <v>1339.84</v>
      </c>
      <c r="D186" s="2">
        <f>IFERROR(__xludf.DUMMYFUNCTION("""COMPUTED_VALUE"""),45560.66666666667)</f>
        <v>45560.66667</v>
      </c>
      <c r="E186" s="1">
        <f>IFERROR(__xludf.DUMMYFUNCTION("""COMPUTED_VALUE"""),1342.52)</f>
        <v>1342.52</v>
      </c>
      <c r="G186" s="2">
        <f>IFERROR(__xludf.DUMMYFUNCTION("""COMPUTED_VALUE"""),45560.66666666667)</f>
        <v>45560.66667</v>
      </c>
      <c r="H186" s="1">
        <f>IFERROR(__xludf.DUMMYFUNCTION("""COMPUTED_VALUE"""),1332.12)</f>
        <v>1332.12</v>
      </c>
      <c r="J186" s="2">
        <f>IFERROR(__xludf.DUMMYFUNCTION("""COMPUTED_VALUE"""),45560.66666666667)</f>
        <v>45560.66667</v>
      </c>
      <c r="K186" s="1">
        <f>IFERROR(__xludf.DUMMYFUNCTION("""COMPUTED_VALUE"""),1334.39)</f>
        <v>1334.39</v>
      </c>
      <c r="M186" s="2">
        <f>IFERROR(__xludf.DUMMYFUNCTION("""COMPUTED_VALUE"""),45560.66666666667)</f>
        <v>45560.66667</v>
      </c>
      <c r="N186" s="1">
        <f>IFERROR(__xludf.DUMMYFUNCTION("""COMPUTED_VALUE"""),3.6957883E7)</f>
        <v>36957883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IFERROR(__xludf.DUMMYFUNCTION("""COMPUTED_VALUE"""),1332.66)</f>
        <v>1332.66</v>
      </c>
      <c r="D187" s="2">
        <f>IFERROR(__xludf.DUMMYFUNCTION("""COMPUTED_VALUE"""),45561.66666666667)</f>
        <v>45561.66667</v>
      </c>
      <c r="E187" s="1">
        <f>IFERROR(__xludf.DUMMYFUNCTION("""COMPUTED_VALUE"""),1341.1)</f>
        <v>1341.1</v>
      </c>
      <c r="G187" s="2">
        <f>IFERROR(__xludf.DUMMYFUNCTION("""COMPUTED_VALUE"""),45561.66666666667)</f>
        <v>45561.66667</v>
      </c>
      <c r="H187" s="1">
        <f>IFERROR(__xludf.DUMMYFUNCTION("""COMPUTED_VALUE"""),1328.7)</f>
        <v>1328.7</v>
      </c>
      <c r="J187" s="2">
        <f>IFERROR(__xludf.DUMMYFUNCTION("""COMPUTED_VALUE"""),45561.66666666667)</f>
        <v>45561.66667</v>
      </c>
      <c r="K187" s="1">
        <f>IFERROR(__xludf.DUMMYFUNCTION("""COMPUTED_VALUE"""),1332.99)</f>
        <v>1332.99</v>
      </c>
      <c r="M187" s="2">
        <f>IFERROR(__xludf.DUMMYFUNCTION("""COMPUTED_VALUE"""),45561.66666666667)</f>
        <v>45561.66667</v>
      </c>
      <c r="N187" s="1">
        <f>IFERROR(__xludf.DUMMYFUNCTION("""COMPUTED_VALUE"""),3.5851679E7)</f>
        <v>35851679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IFERROR(__xludf.DUMMYFUNCTION("""COMPUTED_VALUE"""),1333.13)</f>
        <v>1333.13</v>
      </c>
      <c r="D188" s="2">
        <f>IFERROR(__xludf.DUMMYFUNCTION("""COMPUTED_VALUE"""),45562.66666666667)</f>
        <v>45562.66667</v>
      </c>
      <c r="E188" s="1">
        <f>IFERROR(__xludf.DUMMYFUNCTION("""COMPUTED_VALUE"""),1341.59)</f>
        <v>1341.59</v>
      </c>
      <c r="G188" s="2">
        <f>IFERROR(__xludf.DUMMYFUNCTION("""COMPUTED_VALUE"""),45562.66666666667)</f>
        <v>45562.66667</v>
      </c>
      <c r="H188" s="1">
        <f>IFERROR(__xludf.DUMMYFUNCTION("""COMPUTED_VALUE"""),1331.24)</f>
        <v>1331.24</v>
      </c>
      <c r="J188" s="2">
        <f>IFERROR(__xludf.DUMMYFUNCTION("""COMPUTED_VALUE"""),45562.66666666667)</f>
        <v>45562.66667</v>
      </c>
      <c r="K188" s="1">
        <f>IFERROR(__xludf.DUMMYFUNCTION("""COMPUTED_VALUE"""),1334.45)</f>
        <v>1334.45</v>
      </c>
      <c r="M188" s="2">
        <f>IFERROR(__xludf.DUMMYFUNCTION("""COMPUTED_VALUE"""),45562.66666666667)</f>
        <v>45562.66667</v>
      </c>
      <c r="N188" s="1">
        <f>IFERROR(__xludf.DUMMYFUNCTION("""COMPUTED_VALUE"""),3.5125417E7)</f>
        <v>35125417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IFERROR(__xludf.DUMMYFUNCTION("""COMPUTED_VALUE"""),1334.6)</f>
        <v>1334.6</v>
      </c>
      <c r="D189" s="2">
        <f>IFERROR(__xludf.DUMMYFUNCTION("""COMPUTED_VALUE"""),45565.66666666667)</f>
        <v>45565.66667</v>
      </c>
      <c r="E189" s="1">
        <f>IFERROR(__xludf.DUMMYFUNCTION("""COMPUTED_VALUE"""),1337.84)</f>
        <v>1337.84</v>
      </c>
      <c r="G189" s="2">
        <f>IFERROR(__xludf.DUMMYFUNCTION("""COMPUTED_VALUE"""),45565.66666666667)</f>
        <v>45565.66667</v>
      </c>
      <c r="H189" s="1">
        <f>IFERROR(__xludf.DUMMYFUNCTION("""COMPUTED_VALUE"""),1321.1)</f>
        <v>1321.1</v>
      </c>
      <c r="J189" s="2">
        <f>IFERROR(__xludf.DUMMYFUNCTION("""COMPUTED_VALUE"""),45565.66666666667)</f>
        <v>45565.66667</v>
      </c>
      <c r="K189" s="1">
        <f>IFERROR(__xludf.DUMMYFUNCTION("""COMPUTED_VALUE"""),1337.24)</f>
        <v>1337.24</v>
      </c>
      <c r="M189" s="2">
        <f>IFERROR(__xludf.DUMMYFUNCTION("""COMPUTED_VALUE"""),45565.66666666667)</f>
        <v>45565.66667</v>
      </c>
      <c r="N189" s="1">
        <f>IFERROR(__xludf.DUMMYFUNCTION("""COMPUTED_VALUE"""),4.2975734E7)</f>
        <v>42975734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IFERROR(__xludf.DUMMYFUNCTION("""COMPUTED_VALUE"""),1335.94)</f>
        <v>1335.94</v>
      </c>
      <c r="D190" s="2">
        <f>IFERROR(__xludf.DUMMYFUNCTION("""COMPUTED_VALUE"""),45566.66666666667)</f>
        <v>45566.66667</v>
      </c>
      <c r="E190" s="1">
        <f>IFERROR(__xludf.DUMMYFUNCTION("""COMPUTED_VALUE"""),1348.4)</f>
        <v>1348.4</v>
      </c>
      <c r="G190" s="2">
        <f>IFERROR(__xludf.DUMMYFUNCTION("""COMPUTED_VALUE"""),45566.66666666667)</f>
        <v>45566.66667</v>
      </c>
      <c r="H190" s="1">
        <f>IFERROR(__xludf.DUMMYFUNCTION("""COMPUTED_VALUE"""),1331.27)</f>
        <v>1331.27</v>
      </c>
      <c r="J190" s="2">
        <f>IFERROR(__xludf.DUMMYFUNCTION("""COMPUTED_VALUE"""),45566.66666666667)</f>
        <v>45566.66667</v>
      </c>
      <c r="K190" s="1">
        <f>IFERROR(__xludf.DUMMYFUNCTION("""COMPUTED_VALUE"""),1342.57)</f>
        <v>1342.57</v>
      </c>
      <c r="M190" s="2">
        <f>IFERROR(__xludf.DUMMYFUNCTION("""COMPUTED_VALUE"""),45566.66666666667)</f>
        <v>45566.66667</v>
      </c>
      <c r="N190" s="1">
        <f>IFERROR(__xludf.DUMMYFUNCTION("""COMPUTED_VALUE"""),3.8355992E7)</f>
        <v>38355992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IFERROR(__xludf.DUMMYFUNCTION("""COMPUTED_VALUE"""),1341.22)</f>
        <v>1341.22</v>
      </c>
      <c r="D191" s="2">
        <f>IFERROR(__xludf.DUMMYFUNCTION("""COMPUTED_VALUE"""),45567.66666666667)</f>
        <v>45567.66667</v>
      </c>
      <c r="E191" s="1">
        <f>IFERROR(__xludf.DUMMYFUNCTION("""COMPUTED_VALUE"""),1347.42)</f>
        <v>1347.42</v>
      </c>
      <c r="G191" s="2">
        <f>IFERROR(__xludf.DUMMYFUNCTION("""COMPUTED_VALUE"""),45567.66666666667)</f>
        <v>45567.66667</v>
      </c>
      <c r="H191" s="1">
        <f>IFERROR(__xludf.DUMMYFUNCTION("""COMPUTED_VALUE"""),1337.2)</f>
        <v>1337.2</v>
      </c>
      <c r="J191" s="2">
        <f>IFERROR(__xludf.DUMMYFUNCTION("""COMPUTED_VALUE"""),45567.66666666667)</f>
        <v>45567.66667</v>
      </c>
      <c r="K191" s="1">
        <f>IFERROR(__xludf.DUMMYFUNCTION("""COMPUTED_VALUE"""),1342.44)</f>
        <v>1342.44</v>
      </c>
      <c r="M191" s="2">
        <f>IFERROR(__xludf.DUMMYFUNCTION("""COMPUTED_VALUE"""),45567.66666666667)</f>
        <v>45567.66667</v>
      </c>
      <c r="N191" s="1">
        <f>IFERROR(__xludf.DUMMYFUNCTION("""COMPUTED_VALUE"""),3.5777139E7)</f>
        <v>35777139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IFERROR(__xludf.DUMMYFUNCTION("""COMPUTED_VALUE"""),1341.31)</f>
        <v>1341.31</v>
      </c>
      <c r="D192" s="2">
        <f>IFERROR(__xludf.DUMMYFUNCTION("""COMPUTED_VALUE"""),45568.66666666667)</f>
        <v>45568.66667</v>
      </c>
      <c r="E192" s="1">
        <f>IFERROR(__xludf.DUMMYFUNCTION("""COMPUTED_VALUE"""),1342.61)</f>
        <v>1342.61</v>
      </c>
      <c r="G192" s="2">
        <f>IFERROR(__xludf.DUMMYFUNCTION("""COMPUTED_VALUE"""),45568.66666666667)</f>
        <v>45568.66667</v>
      </c>
      <c r="H192" s="1">
        <f>IFERROR(__xludf.DUMMYFUNCTION("""COMPUTED_VALUE"""),1329.31)</f>
        <v>1329.31</v>
      </c>
      <c r="J192" s="2">
        <f>IFERROR(__xludf.DUMMYFUNCTION("""COMPUTED_VALUE"""),45568.66666666667)</f>
        <v>45568.66667</v>
      </c>
      <c r="K192" s="1">
        <f>IFERROR(__xludf.DUMMYFUNCTION("""COMPUTED_VALUE"""),1334.27)</f>
        <v>1334.27</v>
      </c>
      <c r="M192" s="2">
        <f>IFERROR(__xludf.DUMMYFUNCTION("""COMPUTED_VALUE"""),45568.66666666667)</f>
        <v>45568.66667</v>
      </c>
      <c r="N192" s="1">
        <f>IFERROR(__xludf.DUMMYFUNCTION("""COMPUTED_VALUE"""),3.428189E7)</f>
        <v>34281890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IFERROR(__xludf.DUMMYFUNCTION("""COMPUTED_VALUE"""),1336.31)</f>
        <v>1336.31</v>
      </c>
      <c r="D193" s="2">
        <f>IFERROR(__xludf.DUMMYFUNCTION("""COMPUTED_VALUE"""),45569.66666666667)</f>
        <v>45569.66667</v>
      </c>
      <c r="E193" s="1">
        <f>IFERROR(__xludf.DUMMYFUNCTION("""COMPUTED_VALUE"""),1356.0)</f>
        <v>1356</v>
      </c>
      <c r="G193" s="2">
        <f>IFERROR(__xludf.DUMMYFUNCTION("""COMPUTED_VALUE"""),45569.66666666667)</f>
        <v>45569.66667</v>
      </c>
      <c r="H193" s="1">
        <f>IFERROR(__xludf.DUMMYFUNCTION("""COMPUTED_VALUE"""),1334.88)</f>
        <v>1334.88</v>
      </c>
      <c r="J193" s="2">
        <f>IFERROR(__xludf.DUMMYFUNCTION("""COMPUTED_VALUE"""),45569.66666666667)</f>
        <v>45569.66667</v>
      </c>
      <c r="K193" s="1">
        <f>IFERROR(__xludf.DUMMYFUNCTION("""COMPUTED_VALUE"""),1354.76)</f>
        <v>1354.76</v>
      </c>
      <c r="M193" s="2">
        <f>IFERROR(__xludf.DUMMYFUNCTION("""COMPUTED_VALUE"""),45569.66666666667)</f>
        <v>45569.66667</v>
      </c>
      <c r="N193" s="1">
        <f>IFERROR(__xludf.DUMMYFUNCTION("""COMPUTED_VALUE"""),3.794211E7)</f>
        <v>37942110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IFERROR(__xludf.DUMMYFUNCTION("""COMPUTED_VALUE"""),1350.6)</f>
        <v>1350.6</v>
      </c>
      <c r="D194" s="2">
        <f>IFERROR(__xludf.DUMMYFUNCTION("""COMPUTED_VALUE"""),45572.66666666667)</f>
        <v>45572.66667</v>
      </c>
      <c r="E194" s="1">
        <f>IFERROR(__xludf.DUMMYFUNCTION("""COMPUTED_VALUE"""),1351.99)</f>
        <v>1351.99</v>
      </c>
      <c r="G194" s="2">
        <f>IFERROR(__xludf.DUMMYFUNCTION("""COMPUTED_VALUE"""),45572.66666666667)</f>
        <v>45572.66667</v>
      </c>
      <c r="H194" s="1">
        <f>IFERROR(__xludf.DUMMYFUNCTION("""COMPUTED_VALUE"""),1305.26)</f>
        <v>1305.26</v>
      </c>
      <c r="J194" s="2">
        <f>IFERROR(__xludf.DUMMYFUNCTION("""COMPUTED_VALUE"""),45572.66666666667)</f>
        <v>45572.66667</v>
      </c>
      <c r="K194" s="1">
        <f>IFERROR(__xludf.DUMMYFUNCTION("""COMPUTED_VALUE"""),1312.09)</f>
        <v>1312.09</v>
      </c>
      <c r="M194" s="2">
        <f>IFERROR(__xludf.DUMMYFUNCTION("""COMPUTED_VALUE"""),45572.66666666667)</f>
        <v>45572.66667</v>
      </c>
      <c r="N194" s="1">
        <f>IFERROR(__xludf.DUMMYFUNCTION("""COMPUTED_VALUE"""),5.4416893E7)</f>
        <v>54416893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IFERROR(__xludf.DUMMYFUNCTION("""COMPUTED_VALUE"""),1317.95)</f>
        <v>1317.95</v>
      </c>
      <c r="D195" s="2">
        <f>IFERROR(__xludf.DUMMYFUNCTION("""COMPUTED_VALUE"""),45573.66666666667)</f>
        <v>45573.66667</v>
      </c>
      <c r="E195" s="1">
        <f>IFERROR(__xludf.DUMMYFUNCTION("""COMPUTED_VALUE"""),1333.65)</f>
        <v>1333.65</v>
      </c>
      <c r="G195" s="2">
        <f>IFERROR(__xludf.DUMMYFUNCTION("""COMPUTED_VALUE"""),45573.66666666667)</f>
        <v>45573.66667</v>
      </c>
      <c r="H195" s="1">
        <f>IFERROR(__xludf.DUMMYFUNCTION("""COMPUTED_VALUE"""),1317.95)</f>
        <v>1317.95</v>
      </c>
      <c r="J195" s="2">
        <f>IFERROR(__xludf.DUMMYFUNCTION("""COMPUTED_VALUE"""),45573.66666666667)</f>
        <v>45573.66667</v>
      </c>
      <c r="K195" s="1">
        <f>IFERROR(__xludf.DUMMYFUNCTION("""COMPUTED_VALUE"""),1330.02)</f>
        <v>1330.02</v>
      </c>
      <c r="M195" s="2">
        <f>IFERROR(__xludf.DUMMYFUNCTION("""COMPUTED_VALUE"""),45573.66666666667)</f>
        <v>45573.66667</v>
      </c>
      <c r="N195" s="1">
        <f>IFERROR(__xludf.DUMMYFUNCTION("""COMPUTED_VALUE"""),3.845853E7)</f>
        <v>38458530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IFERROR(__xludf.DUMMYFUNCTION("""COMPUTED_VALUE"""),1326.37)</f>
        <v>1326.37</v>
      </c>
      <c r="D196" s="2">
        <f>IFERROR(__xludf.DUMMYFUNCTION("""COMPUTED_VALUE"""),45574.66666666667)</f>
        <v>45574.66667</v>
      </c>
      <c r="E196" s="1">
        <f>IFERROR(__xludf.DUMMYFUNCTION("""COMPUTED_VALUE"""),1348.98)</f>
        <v>1348.98</v>
      </c>
      <c r="G196" s="2">
        <f>IFERROR(__xludf.DUMMYFUNCTION("""COMPUTED_VALUE"""),45574.66666666667)</f>
        <v>45574.66667</v>
      </c>
      <c r="H196" s="1">
        <f>IFERROR(__xludf.DUMMYFUNCTION("""COMPUTED_VALUE"""),1325.17)</f>
        <v>1325.17</v>
      </c>
      <c r="J196" s="2">
        <f>IFERROR(__xludf.DUMMYFUNCTION("""COMPUTED_VALUE"""),45574.66666666667)</f>
        <v>45574.66667</v>
      </c>
      <c r="K196" s="1">
        <f>IFERROR(__xludf.DUMMYFUNCTION("""COMPUTED_VALUE"""),1344.31)</f>
        <v>1344.31</v>
      </c>
      <c r="M196" s="2">
        <f>IFERROR(__xludf.DUMMYFUNCTION("""COMPUTED_VALUE"""),45574.66666666667)</f>
        <v>45574.66667</v>
      </c>
      <c r="N196" s="1">
        <f>IFERROR(__xludf.DUMMYFUNCTION("""COMPUTED_VALUE"""),4.0008235E7)</f>
        <v>40008235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IFERROR(__xludf.DUMMYFUNCTION("""COMPUTED_VALUE"""),1359.62)</f>
        <v>1359.62</v>
      </c>
      <c r="D197" s="2">
        <f>IFERROR(__xludf.DUMMYFUNCTION("""COMPUTED_VALUE"""),45575.66666666667)</f>
        <v>45575.66667</v>
      </c>
      <c r="E197" s="1">
        <f>IFERROR(__xludf.DUMMYFUNCTION("""COMPUTED_VALUE"""),1363.01)</f>
        <v>1363.01</v>
      </c>
      <c r="G197" s="2">
        <f>IFERROR(__xludf.DUMMYFUNCTION("""COMPUTED_VALUE"""),45575.66666666667)</f>
        <v>45575.66667</v>
      </c>
      <c r="H197" s="1">
        <f>IFERROR(__xludf.DUMMYFUNCTION("""COMPUTED_VALUE"""),1334.47)</f>
        <v>1334.47</v>
      </c>
      <c r="J197" s="2">
        <f>IFERROR(__xludf.DUMMYFUNCTION("""COMPUTED_VALUE"""),45575.66666666667)</f>
        <v>45575.66667</v>
      </c>
      <c r="K197" s="1">
        <f>IFERROR(__xludf.DUMMYFUNCTION("""COMPUTED_VALUE"""),1339.57)</f>
        <v>1339.57</v>
      </c>
      <c r="M197" s="2">
        <f>IFERROR(__xludf.DUMMYFUNCTION("""COMPUTED_VALUE"""),45575.66666666667)</f>
        <v>45575.66667</v>
      </c>
      <c r="N197" s="1">
        <f>IFERROR(__xludf.DUMMYFUNCTION("""COMPUTED_VALUE"""),3.665417E7)</f>
        <v>36654170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IFERROR(__xludf.DUMMYFUNCTION("""COMPUTED_VALUE"""),1345.47)</f>
        <v>1345.47</v>
      </c>
      <c r="D198" s="2">
        <f>IFERROR(__xludf.DUMMYFUNCTION("""COMPUTED_VALUE"""),45576.66666666667)</f>
        <v>45576.66667</v>
      </c>
      <c r="E198" s="1">
        <f>IFERROR(__xludf.DUMMYFUNCTION("""COMPUTED_VALUE"""),1356.24)</f>
        <v>1356.24</v>
      </c>
      <c r="G198" s="2">
        <f>IFERROR(__xludf.DUMMYFUNCTION("""COMPUTED_VALUE"""),45576.66666666667)</f>
        <v>45576.66667</v>
      </c>
      <c r="H198" s="1">
        <f>IFERROR(__xludf.DUMMYFUNCTION("""COMPUTED_VALUE"""),1345.47)</f>
        <v>1345.47</v>
      </c>
      <c r="J198" s="2">
        <f>IFERROR(__xludf.DUMMYFUNCTION("""COMPUTED_VALUE"""),45576.66666666667)</f>
        <v>45576.66667</v>
      </c>
      <c r="K198" s="1">
        <f>IFERROR(__xludf.DUMMYFUNCTION("""COMPUTED_VALUE"""),1352.3)</f>
        <v>1352.3</v>
      </c>
      <c r="M198" s="2">
        <f>IFERROR(__xludf.DUMMYFUNCTION("""COMPUTED_VALUE"""),45576.66666666667)</f>
        <v>45576.66667</v>
      </c>
      <c r="N198" s="1">
        <f>IFERROR(__xludf.DUMMYFUNCTION("""COMPUTED_VALUE"""),3.4675346E7)</f>
        <v>34675346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IFERROR(__xludf.DUMMYFUNCTION("""COMPUTED_VALUE"""),1353.85)</f>
        <v>1353.85</v>
      </c>
      <c r="D199" s="2">
        <f>IFERROR(__xludf.DUMMYFUNCTION("""COMPUTED_VALUE"""),45579.66666666667)</f>
        <v>45579.66667</v>
      </c>
      <c r="E199" s="1">
        <f>IFERROR(__xludf.DUMMYFUNCTION("""COMPUTED_VALUE"""),1361.46)</f>
        <v>1361.46</v>
      </c>
      <c r="G199" s="2">
        <f>IFERROR(__xludf.DUMMYFUNCTION("""COMPUTED_VALUE"""),45579.66666666667)</f>
        <v>45579.66667</v>
      </c>
      <c r="H199" s="1">
        <f>IFERROR(__xludf.DUMMYFUNCTION("""COMPUTED_VALUE"""),1345.81)</f>
        <v>1345.81</v>
      </c>
      <c r="J199" s="2">
        <f>IFERROR(__xludf.DUMMYFUNCTION("""COMPUTED_VALUE"""),45579.66666666667)</f>
        <v>45579.66667</v>
      </c>
      <c r="K199" s="1">
        <f>IFERROR(__xludf.DUMMYFUNCTION("""COMPUTED_VALUE"""),1359.3)</f>
        <v>1359.3</v>
      </c>
      <c r="M199" s="2">
        <f>IFERROR(__xludf.DUMMYFUNCTION("""COMPUTED_VALUE"""),45579.66666666667)</f>
        <v>45579.66667</v>
      </c>
      <c r="N199" s="1">
        <f>IFERROR(__xludf.DUMMYFUNCTION("""COMPUTED_VALUE"""),3.2038095E7)</f>
        <v>32038095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IFERROR(__xludf.DUMMYFUNCTION("""COMPUTED_VALUE"""),1363.32)</f>
        <v>1363.32</v>
      </c>
      <c r="D200" s="2">
        <f>IFERROR(__xludf.DUMMYFUNCTION("""COMPUTED_VALUE"""),45580.66666666667)</f>
        <v>45580.66667</v>
      </c>
      <c r="E200" s="1">
        <f>IFERROR(__xludf.DUMMYFUNCTION("""COMPUTED_VALUE"""),1373.9)</f>
        <v>1373.9</v>
      </c>
      <c r="G200" s="2">
        <f>IFERROR(__xludf.DUMMYFUNCTION("""COMPUTED_VALUE"""),45580.66666666667)</f>
        <v>45580.66667</v>
      </c>
      <c r="H200" s="1">
        <f>IFERROR(__xludf.DUMMYFUNCTION("""COMPUTED_VALUE"""),1355.44)</f>
        <v>1355.44</v>
      </c>
      <c r="J200" s="2">
        <f>IFERROR(__xludf.DUMMYFUNCTION("""COMPUTED_VALUE"""),45580.66666666667)</f>
        <v>45580.66667</v>
      </c>
      <c r="K200" s="1">
        <f>IFERROR(__xludf.DUMMYFUNCTION("""COMPUTED_VALUE"""),1355.77)</f>
        <v>1355.77</v>
      </c>
      <c r="M200" s="2">
        <f>IFERROR(__xludf.DUMMYFUNCTION("""COMPUTED_VALUE"""),45580.66666666667)</f>
        <v>45580.66667</v>
      </c>
      <c r="N200" s="1">
        <f>IFERROR(__xludf.DUMMYFUNCTION("""COMPUTED_VALUE"""),4.2437767E7)</f>
        <v>42437767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IFERROR(__xludf.DUMMYFUNCTION("""COMPUTED_VALUE"""),1355.19)</f>
        <v>1355.19</v>
      </c>
      <c r="D201" s="2">
        <f>IFERROR(__xludf.DUMMYFUNCTION("""COMPUTED_VALUE"""),45581.66666666667)</f>
        <v>45581.66667</v>
      </c>
      <c r="E201" s="1">
        <f>IFERROR(__xludf.DUMMYFUNCTION("""COMPUTED_VALUE"""),1367.69)</f>
        <v>1367.69</v>
      </c>
      <c r="G201" s="2">
        <f>IFERROR(__xludf.DUMMYFUNCTION("""COMPUTED_VALUE"""),45581.66666666667)</f>
        <v>45581.66667</v>
      </c>
      <c r="H201" s="1">
        <f>IFERROR(__xludf.DUMMYFUNCTION("""COMPUTED_VALUE"""),1354.74)</f>
        <v>1354.74</v>
      </c>
      <c r="J201" s="2">
        <f>IFERROR(__xludf.DUMMYFUNCTION("""COMPUTED_VALUE"""),45581.66666666667)</f>
        <v>45581.66667</v>
      </c>
      <c r="K201" s="1">
        <f>IFERROR(__xludf.DUMMYFUNCTION("""COMPUTED_VALUE"""),1365.85)</f>
        <v>1365.85</v>
      </c>
      <c r="M201" s="2">
        <f>IFERROR(__xludf.DUMMYFUNCTION("""COMPUTED_VALUE"""),45581.66666666667)</f>
        <v>45581.66667</v>
      </c>
      <c r="N201" s="1">
        <f>IFERROR(__xludf.DUMMYFUNCTION("""COMPUTED_VALUE"""),3.6873016E7)</f>
        <v>36873016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IFERROR(__xludf.DUMMYFUNCTION("""COMPUTED_VALUE"""),1375.2)</f>
        <v>1375.2</v>
      </c>
      <c r="D202" s="2">
        <f>IFERROR(__xludf.DUMMYFUNCTION("""COMPUTED_VALUE"""),45582.66666666667)</f>
        <v>45582.66667</v>
      </c>
      <c r="E202" s="1">
        <f>IFERROR(__xludf.DUMMYFUNCTION("""COMPUTED_VALUE"""),1384.96)</f>
        <v>1384.96</v>
      </c>
      <c r="G202" s="2">
        <f>IFERROR(__xludf.DUMMYFUNCTION("""COMPUTED_VALUE"""),45582.66666666667)</f>
        <v>45582.66667</v>
      </c>
      <c r="H202" s="1">
        <f>IFERROR(__xludf.DUMMYFUNCTION("""COMPUTED_VALUE"""),1372.47)</f>
        <v>1372.47</v>
      </c>
      <c r="J202" s="2">
        <f>IFERROR(__xludf.DUMMYFUNCTION("""COMPUTED_VALUE"""),45582.66666666667)</f>
        <v>45582.66667</v>
      </c>
      <c r="K202" s="1">
        <f>IFERROR(__xludf.DUMMYFUNCTION("""COMPUTED_VALUE"""),1378.19)</f>
        <v>1378.19</v>
      </c>
      <c r="M202" s="2">
        <f>IFERROR(__xludf.DUMMYFUNCTION("""COMPUTED_VALUE"""),45582.66666666667)</f>
        <v>45582.66667</v>
      </c>
      <c r="N202" s="1">
        <f>IFERROR(__xludf.DUMMYFUNCTION("""COMPUTED_VALUE"""),4.4554436E7)</f>
        <v>44554436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IFERROR(__xludf.DUMMYFUNCTION("""COMPUTED_VALUE"""),1381.89)</f>
        <v>1381.89</v>
      </c>
      <c r="D203" s="2">
        <f>IFERROR(__xludf.DUMMYFUNCTION("""COMPUTED_VALUE"""),45583.66666666667)</f>
        <v>45583.66667</v>
      </c>
      <c r="E203" s="1">
        <f>IFERROR(__xludf.DUMMYFUNCTION("""COMPUTED_VALUE"""),1381.89)</f>
        <v>1381.89</v>
      </c>
      <c r="G203" s="2">
        <f>IFERROR(__xludf.DUMMYFUNCTION("""COMPUTED_VALUE"""),45583.66666666667)</f>
        <v>45583.66667</v>
      </c>
      <c r="H203" s="1">
        <f>IFERROR(__xludf.DUMMYFUNCTION("""COMPUTED_VALUE"""),1369.47)</f>
        <v>1369.47</v>
      </c>
      <c r="J203" s="2">
        <f>IFERROR(__xludf.DUMMYFUNCTION("""COMPUTED_VALUE"""),45583.66666666667)</f>
        <v>45583.66667</v>
      </c>
      <c r="K203" s="1">
        <f>IFERROR(__xludf.DUMMYFUNCTION("""COMPUTED_VALUE"""),1373.72)</f>
        <v>1373.72</v>
      </c>
      <c r="M203" s="2">
        <f>IFERROR(__xludf.DUMMYFUNCTION("""COMPUTED_VALUE"""),45583.66666666667)</f>
        <v>45583.66667</v>
      </c>
      <c r="N203" s="1">
        <f>IFERROR(__xludf.DUMMYFUNCTION("""COMPUTED_VALUE"""),4.9612894E7)</f>
        <v>49612894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IFERROR(__xludf.DUMMYFUNCTION("""COMPUTED_VALUE"""),1371.05)</f>
        <v>1371.05</v>
      </c>
      <c r="D204" s="2">
        <f>IFERROR(__xludf.DUMMYFUNCTION("""COMPUTED_VALUE"""),45586.66666666667)</f>
        <v>45586.66667</v>
      </c>
      <c r="E204" s="1">
        <f>IFERROR(__xludf.DUMMYFUNCTION("""COMPUTED_VALUE"""),1373.59)</f>
        <v>1373.59</v>
      </c>
      <c r="G204" s="2">
        <f>IFERROR(__xludf.DUMMYFUNCTION("""COMPUTED_VALUE"""),45586.66666666667)</f>
        <v>45586.66667</v>
      </c>
      <c r="H204" s="1">
        <f>IFERROR(__xludf.DUMMYFUNCTION("""COMPUTED_VALUE"""),1359.88)</f>
        <v>1359.88</v>
      </c>
      <c r="J204" s="2">
        <f>IFERROR(__xludf.DUMMYFUNCTION("""COMPUTED_VALUE"""),45586.66666666667)</f>
        <v>45586.66667</v>
      </c>
      <c r="K204" s="1">
        <f>IFERROR(__xludf.DUMMYFUNCTION("""COMPUTED_VALUE"""),1362.34)</f>
        <v>1362.34</v>
      </c>
      <c r="M204" s="2">
        <f>IFERROR(__xludf.DUMMYFUNCTION("""COMPUTED_VALUE"""),45586.66666666667)</f>
        <v>45586.66667</v>
      </c>
      <c r="N204" s="1">
        <f>IFERROR(__xludf.DUMMYFUNCTION("""COMPUTED_VALUE"""),3.5741292E7)</f>
        <v>35741292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IFERROR(__xludf.DUMMYFUNCTION("""COMPUTED_VALUE"""),1356.34)</f>
        <v>1356.34</v>
      </c>
      <c r="D205" s="2">
        <f>IFERROR(__xludf.DUMMYFUNCTION("""COMPUTED_VALUE"""),45587.66666666667)</f>
        <v>45587.66667</v>
      </c>
      <c r="E205" s="1">
        <f>IFERROR(__xludf.DUMMYFUNCTION("""COMPUTED_VALUE"""),1358.85)</f>
        <v>1358.85</v>
      </c>
      <c r="G205" s="2">
        <f>IFERROR(__xludf.DUMMYFUNCTION("""COMPUTED_VALUE"""),45587.66666666667)</f>
        <v>45587.66667</v>
      </c>
      <c r="H205" s="1">
        <f>IFERROR(__xludf.DUMMYFUNCTION("""COMPUTED_VALUE"""),1341.56)</f>
        <v>1341.56</v>
      </c>
      <c r="J205" s="2">
        <f>IFERROR(__xludf.DUMMYFUNCTION("""COMPUTED_VALUE"""),45587.66666666667)</f>
        <v>45587.66667</v>
      </c>
      <c r="K205" s="1">
        <f>IFERROR(__xludf.DUMMYFUNCTION("""COMPUTED_VALUE"""),1355.19)</f>
        <v>1355.19</v>
      </c>
      <c r="M205" s="2">
        <f>IFERROR(__xludf.DUMMYFUNCTION("""COMPUTED_VALUE"""),45587.66666666667)</f>
        <v>45587.66667</v>
      </c>
      <c r="N205" s="1">
        <f>IFERROR(__xludf.DUMMYFUNCTION("""COMPUTED_VALUE"""),3.4478874E7)</f>
        <v>34478874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IFERROR(__xludf.DUMMYFUNCTION("""COMPUTED_VALUE"""),1353.19)</f>
        <v>1353.19</v>
      </c>
      <c r="D206" s="2">
        <f>IFERROR(__xludf.DUMMYFUNCTION("""COMPUTED_VALUE"""),45588.66666666667)</f>
        <v>45588.66667</v>
      </c>
      <c r="E206" s="1">
        <f>IFERROR(__xludf.DUMMYFUNCTION("""COMPUTED_VALUE"""),1357.23)</f>
        <v>1357.23</v>
      </c>
      <c r="G206" s="2">
        <f>IFERROR(__xludf.DUMMYFUNCTION("""COMPUTED_VALUE"""),45588.66666666667)</f>
        <v>45588.66667</v>
      </c>
      <c r="H206" s="1">
        <f>IFERROR(__xludf.DUMMYFUNCTION("""COMPUTED_VALUE"""),1347.19)</f>
        <v>1347.19</v>
      </c>
      <c r="J206" s="2">
        <f>IFERROR(__xludf.DUMMYFUNCTION("""COMPUTED_VALUE"""),45588.66666666667)</f>
        <v>45588.66667</v>
      </c>
      <c r="K206" s="1">
        <f>IFERROR(__xludf.DUMMYFUNCTION("""COMPUTED_VALUE"""),1354.03)</f>
        <v>1354.03</v>
      </c>
      <c r="M206" s="2">
        <f>IFERROR(__xludf.DUMMYFUNCTION("""COMPUTED_VALUE"""),45588.66666666667)</f>
        <v>45588.66667</v>
      </c>
      <c r="N206" s="1">
        <f>IFERROR(__xludf.DUMMYFUNCTION("""COMPUTED_VALUE"""),3.5651434E7)</f>
        <v>35651434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IFERROR(__xludf.DUMMYFUNCTION("""COMPUTED_VALUE"""),1357.4)</f>
        <v>1357.4</v>
      </c>
      <c r="D207" s="2">
        <f>IFERROR(__xludf.DUMMYFUNCTION("""COMPUTED_VALUE"""),45589.66666666667)</f>
        <v>45589.66667</v>
      </c>
      <c r="E207" s="1">
        <f>IFERROR(__xludf.DUMMYFUNCTION("""COMPUTED_VALUE"""),1360.03)</f>
        <v>1360.03</v>
      </c>
      <c r="G207" s="2">
        <f>IFERROR(__xludf.DUMMYFUNCTION("""COMPUTED_VALUE"""),45589.66666666667)</f>
        <v>45589.66667</v>
      </c>
      <c r="H207" s="1">
        <f>IFERROR(__xludf.DUMMYFUNCTION("""COMPUTED_VALUE"""),1349.01)</f>
        <v>1349.01</v>
      </c>
      <c r="J207" s="2">
        <f>IFERROR(__xludf.DUMMYFUNCTION("""COMPUTED_VALUE"""),45589.66666666667)</f>
        <v>45589.66667</v>
      </c>
      <c r="K207" s="1">
        <f>IFERROR(__xludf.DUMMYFUNCTION("""COMPUTED_VALUE"""),1351.82)</f>
        <v>1351.82</v>
      </c>
      <c r="M207" s="2">
        <f>IFERROR(__xludf.DUMMYFUNCTION("""COMPUTED_VALUE"""),45589.66666666667)</f>
        <v>45589.66667</v>
      </c>
      <c r="N207" s="1">
        <f>IFERROR(__xludf.DUMMYFUNCTION("""COMPUTED_VALUE"""),3.4067958E7)</f>
        <v>34067958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IFERROR(__xludf.DUMMYFUNCTION("""COMPUTED_VALUE"""),1351.56)</f>
        <v>1351.56</v>
      </c>
      <c r="D208" s="2">
        <f>IFERROR(__xludf.DUMMYFUNCTION("""COMPUTED_VALUE"""),45590.66666666667)</f>
        <v>45590.66667</v>
      </c>
      <c r="E208" s="1">
        <f>IFERROR(__xludf.DUMMYFUNCTION("""COMPUTED_VALUE"""),1358.84)</f>
        <v>1358.84</v>
      </c>
      <c r="G208" s="2">
        <f>IFERROR(__xludf.DUMMYFUNCTION("""COMPUTED_VALUE"""),45590.66666666667)</f>
        <v>45590.66667</v>
      </c>
      <c r="H208" s="1">
        <f>IFERROR(__xludf.DUMMYFUNCTION("""COMPUTED_VALUE"""),1330.86)</f>
        <v>1330.86</v>
      </c>
      <c r="J208" s="2">
        <f>IFERROR(__xludf.DUMMYFUNCTION("""COMPUTED_VALUE"""),45590.66666666667)</f>
        <v>45590.66667</v>
      </c>
      <c r="K208" s="1">
        <f>IFERROR(__xludf.DUMMYFUNCTION("""COMPUTED_VALUE"""),1333.62)</f>
        <v>1333.62</v>
      </c>
      <c r="M208" s="2">
        <f>IFERROR(__xludf.DUMMYFUNCTION("""COMPUTED_VALUE"""),45590.66666666667)</f>
        <v>45590.66667</v>
      </c>
      <c r="N208" s="1">
        <f>IFERROR(__xludf.DUMMYFUNCTION("""COMPUTED_VALUE"""),4.4857609E7)</f>
        <v>44857609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IFERROR(__xludf.DUMMYFUNCTION("""COMPUTED_VALUE"""),1342.79)</f>
        <v>1342.79</v>
      </c>
      <c r="D209" s="2">
        <f>IFERROR(__xludf.DUMMYFUNCTION("""COMPUTED_VALUE"""),45593.66666666667)</f>
        <v>45593.66667</v>
      </c>
      <c r="E209" s="1">
        <f>IFERROR(__xludf.DUMMYFUNCTION("""COMPUTED_VALUE"""),1346.52)</f>
        <v>1346.52</v>
      </c>
      <c r="G209" s="2">
        <f>IFERROR(__xludf.DUMMYFUNCTION("""COMPUTED_VALUE"""),45593.66666666667)</f>
        <v>45593.66667</v>
      </c>
      <c r="H209" s="1">
        <f>IFERROR(__xludf.DUMMYFUNCTION("""COMPUTED_VALUE"""),1339.24)</f>
        <v>1339.24</v>
      </c>
      <c r="J209" s="2">
        <f>IFERROR(__xludf.DUMMYFUNCTION("""COMPUTED_VALUE"""),45593.66666666667)</f>
        <v>45593.66667</v>
      </c>
      <c r="K209" s="1">
        <f>IFERROR(__xludf.DUMMYFUNCTION("""COMPUTED_VALUE"""),1341.18)</f>
        <v>1341.18</v>
      </c>
      <c r="M209" s="2">
        <f>IFERROR(__xludf.DUMMYFUNCTION("""COMPUTED_VALUE"""),45593.66666666667)</f>
        <v>45593.66667</v>
      </c>
      <c r="N209" s="1">
        <f>IFERROR(__xludf.DUMMYFUNCTION("""COMPUTED_VALUE"""),3.7870411E7)</f>
        <v>37870411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IFERROR(__xludf.DUMMYFUNCTION("""COMPUTED_VALUE"""),1339.9)</f>
        <v>1339.9</v>
      </c>
      <c r="D210" s="2">
        <f>IFERROR(__xludf.DUMMYFUNCTION("""COMPUTED_VALUE"""),45594.66666666667)</f>
        <v>45594.66667</v>
      </c>
      <c r="E210" s="1">
        <f>IFERROR(__xludf.DUMMYFUNCTION("""COMPUTED_VALUE"""),1345.02)</f>
        <v>1345.02</v>
      </c>
      <c r="G210" s="2">
        <f>IFERROR(__xludf.DUMMYFUNCTION("""COMPUTED_VALUE"""),45594.66666666667)</f>
        <v>45594.66667</v>
      </c>
      <c r="H210" s="1">
        <f>IFERROR(__xludf.DUMMYFUNCTION("""COMPUTED_VALUE"""),1333.18)</f>
        <v>1333.18</v>
      </c>
      <c r="J210" s="2">
        <f>IFERROR(__xludf.DUMMYFUNCTION("""COMPUTED_VALUE"""),45594.66666666667)</f>
        <v>45594.66667</v>
      </c>
      <c r="K210" s="1">
        <f>IFERROR(__xludf.DUMMYFUNCTION("""COMPUTED_VALUE"""),1333.27)</f>
        <v>1333.27</v>
      </c>
      <c r="M210" s="2">
        <f>IFERROR(__xludf.DUMMYFUNCTION("""COMPUTED_VALUE"""),45594.66666666667)</f>
        <v>45594.66667</v>
      </c>
      <c r="N210" s="1">
        <f>IFERROR(__xludf.DUMMYFUNCTION("""COMPUTED_VALUE"""),3.9263758E7)</f>
        <v>39263758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IFERROR(__xludf.DUMMYFUNCTION("""COMPUTED_VALUE"""),1336.46)</f>
        <v>1336.46</v>
      </c>
      <c r="D211" s="2">
        <f>IFERROR(__xludf.DUMMYFUNCTION("""COMPUTED_VALUE"""),45595.66666666667)</f>
        <v>45595.66667</v>
      </c>
      <c r="E211" s="1">
        <f>IFERROR(__xludf.DUMMYFUNCTION("""COMPUTED_VALUE"""),1344.41)</f>
        <v>1344.41</v>
      </c>
      <c r="G211" s="2">
        <f>IFERROR(__xludf.DUMMYFUNCTION("""COMPUTED_VALUE"""),45595.66666666667)</f>
        <v>45595.66667</v>
      </c>
      <c r="H211" s="1">
        <f>IFERROR(__xludf.DUMMYFUNCTION("""COMPUTED_VALUE"""),1334.89)</f>
        <v>1334.89</v>
      </c>
      <c r="J211" s="2">
        <f>IFERROR(__xludf.DUMMYFUNCTION("""COMPUTED_VALUE"""),45595.66666666667)</f>
        <v>45595.66667</v>
      </c>
      <c r="K211" s="1">
        <f>IFERROR(__xludf.DUMMYFUNCTION("""COMPUTED_VALUE"""),1336.99)</f>
        <v>1336.99</v>
      </c>
      <c r="M211" s="2">
        <f>IFERROR(__xludf.DUMMYFUNCTION("""COMPUTED_VALUE"""),45595.66666666667)</f>
        <v>45595.66667</v>
      </c>
      <c r="N211" s="1">
        <f>IFERROR(__xludf.DUMMYFUNCTION("""COMPUTED_VALUE"""),4.0515138E7)</f>
        <v>40515138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IFERROR(__xludf.DUMMYFUNCTION("""COMPUTED_VALUE"""),1331.44)</f>
        <v>1331.44</v>
      </c>
      <c r="D212" s="2">
        <f>IFERROR(__xludf.DUMMYFUNCTION("""COMPUTED_VALUE"""),45596.66666666667)</f>
        <v>45596.66667</v>
      </c>
      <c r="E212" s="1">
        <f>IFERROR(__xludf.DUMMYFUNCTION("""COMPUTED_VALUE"""),1332.42)</f>
        <v>1332.42</v>
      </c>
      <c r="G212" s="2">
        <f>IFERROR(__xludf.DUMMYFUNCTION("""COMPUTED_VALUE"""),45596.66666666667)</f>
        <v>45596.66667</v>
      </c>
      <c r="H212" s="1">
        <f>IFERROR(__xludf.DUMMYFUNCTION("""COMPUTED_VALUE"""),1315.16)</f>
        <v>1315.16</v>
      </c>
      <c r="J212" s="2">
        <f>IFERROR(__xludf.DUMMYFUNCTION("""COMPUTED_VALUE"""),45596.66666666667)</f>
        <v>45596.66667</v>
      </c>
      <c r="K212" s="1">
        <f>IFERROR(__xludf.DUMMYFUNCTION("""COMPUTED_VALUE"""),1315.16)</f>
        <v>1315.16</v>
      </c>
      <c r="M212" s="2">
        <f>IFERROR(__xludf.DUMMYFUNCTION("""COMPUTED_VALUE"""),45596.66666666667)</f>
        <v>45596.66667</v>
      </c>
      <c r="N212" s="1">
        <f>IFERROR(__xludf.DUMMYFUNCTION("""COMPUTED_VALUE"""),6.1567553E7)</f>
        <v>61567553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IFERROR(__xludf.DUMMYFUNCTION("""COMPUTED_VALUE"""),1316.56)</f>
        <v>1316.56</v>
      </c>
      <c r="D213" s="2">
        <f>IFERROR(__xludf.DUMMYFUNCTION("""COMPUTED_VALUE"""),45597.66666666667)</f>
        <v>45597.66667</v>
      </c>
      <c r="E213" s="1">
        <f>IFERROR(__xludf.DUMMYFUNCTION("""COMPUTED_VALUE"""),1325.53)</f>
        <v>1325.53</v>
      </c>
      <c r="G213" s="2">
        <f>IFERROR(__xludf.DUMMYFUNCTION("""COMPUTED_VALUE"""),45597.66666666667)</f>
        <v>45597.66667</v>
      </c>
      <c r="H213" s="1">
        <f>IFERROR(__xludf.DUMMYFUNCTION("""COMPUTED_VALUE"""),1307.71)</f>
        <v>1307.71</v>
      </c>
      <c r="J213" s="2">
        <f>IFERROR(__xludf.DUMMYFUNCTION("""COMPUTED_VALUE"""),45597.66666666667)</f>
        <v>45597.66667</v>
      </c>
      <c r="K213" s="1">
        <f>IFERROR(__xludf.DUMMYFUNCTION("""COMPUTED_VALUE"""),1308.16)</f>
        <v>1308.16</v>
      </c>
      <c r="M213" s="2">
        <f>IFERROR(__xludf.DUMMYFUNCTION("""COMPUTED_VALUE"""),45597.66666666667)</f>
        <v>45597.66667</v>
      </c>
      <c r="N213" s="1">
        <f>IFERROR(__xludf.DUMMYFUNCTION("""COMPUTED_VALUE"""),4.6417618E7)</f>
        <v>46417618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IFERROR(__xludf.DUMMYFUNCTION("""COMPUTED_VALUE"""),1311.28)</f>
        <v>1311.28</v>
      </c>
      <c r="D214" s="2">
        <f>IFERROR(__xludf.DUMMYFUNCTION("""COMPUTED_VALUE"""),45600.66666666667)</f>
        <v>45600.66667</v>
      </c>
      <c r="E214" s="1">
        <f>IFERROR(__xludf.DUMMYFUNCTION("""COMPUTED_VALUE"""),1312.05)</f>
        <v>1312.05</v>
      </c>
      <c r="G214" s="2">
        <f>IFERROR(__xludf.DUMMYFUNCTION("""COMPUTED_VALUE"""),45600.66666666667)</f>
        <v>45600.66667</v>
      </c>
      <c r="H214" s="1">
        <f>IFERROR(__xludf.DUMMYFUNCTION("""COMPUTED_VALUE"""),1300.43)</f>
        <v>1300.43</v>
      </c>
      <c r="J214" s="2">
        <f>IFERROR(__xludf.DUMMYFUNCTION("""COMPUTED_VALUE"""),45600.66666666667)</f>
        <v>45600.66667</v>
      </c>
      <c r="K214" s="1">
        <f>IFERROR(__xludf.DUMMYFUNCTION("""COMPUTED_VALUE"""),1306.26)</f>
        <v>1306.26</v>
      </c>
      <c r="M214" s="2">
        <f>IFERROR(__xludf.DUMMYFUNCTION("""COMPUTED_VALUE"""),45600.66666666667)</f>
        <v>45600.66667</v>
      </c>
      <c r="N214" s="1">
        <f>IFERROR(__xludf.DUMMYFUNCTION("""COMPUTED_VALUE"""),4.2676114E7)</f>
        <v>42676114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IFERROR(__xludf.DUMMYFUNCTION("""COMPUTED_VALUE"""),1303.91)</f>
        <v>1303.91</v>
      </c>
      <c r="D215" s="2">
        <f>IFERROR(__xludf.DUMMYFUNCTION("""COMPUTED_VALUE"""),45601.66666666667)</f>
        <v>45601.66667</v>
      </c>
      <c r="E215" s="1">
        <f>IFERROR(__xludf.DUMMYFUNCTION("""COMPUTED_VALUE"""),1318.56)</f>
        <v>1318.56</v>
      </c>
      <c r="G215" s="2">
        <f>IFERROR(__xludf.DUMMYFUNCTION("""COMPUTED_VALUE"""),45601.66666666667)</f>
        <v>45601.66667</v>
      </c>
      <c r="H215" s="1">
        <f>IFERROR(__xludf.DUMMYFUNCTION("""COMPUTED_VALUE"""),1302.56)</f>
        <v>1302.56</v>
      </c>
      <c r="J215" s="2">
        <f>IFERROR(__xludf.DUMMYFUNCTION("""COMPUTED_VALUE"""),45601.66666666667)</f>
        <v>45601.66667</v>
      </c>
      <c r="K215" s="1">
        <f>IFERROR(__xludf.DUMMYFUNCTION("""COMPUTED_VALUE"""),1318.39)</f>
        <v>1318.39</v>
      </c>
      <c r="M215" s="2">
        <f>IFERROR(__xludf.DUMMYFUNCTION("""COMPUTED_VALUE"""),45601.66666666667)</f>
        <v>45601.66667</v>
      </c>
      <c r="N215" s="1">
        <f>IFERROR(__xludf.DUMMYFUNCTION("""COMPUTED_VALUE"""),4.1266484E7)</f>
        <v>41266484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IFERROR(__xludf.DUMMYFUNCTION("""COMPUTED_VALUE"""),1361.31)</f>
        <v>1361.31</v>
      </c>
      <c r="D216" s="2">
        <f>IFERROR(__xludf.DUMMYFUNCTION("""COMPUTED_VALUE"""),45602.66666666667)</f>
        <v>45602.66667</v>
      </c>
      <c r="E216" s="1">
        <f>IFERROR(__xludf.DUMMYFUNCTION("""COMPUTED_VALUE"""),1374.75)</f>
        <v>1374.75</v>
      </c>
      <c r="G216" s="2">
        <f>IFERROR(__xludf.DUMMYFUNCTION("""COMPUTED_VALUE"""),45602.66666666667)</f>
        <v>45602.66667</v>
      </c>
      <c r="H216" s="1">
        <f>IFERROR(__xludf.DUMMYFUNCTION("""COMPUTED_VALUE"""),1349.41)</f>
        <v>1349.41</v>
      </c>
      <c r="J216" s="2">
        <f>IFERROR(__xludf.DUMMYFUNCTION("""COMPUTED_VALUE"""),45602.66666666667)</f>
        <v>45602.66667</v>
      </c>
      <c r="K216" s="1">
        <f>IFERROR(__xludf.DUMMYFUNCTION("""COMPUTED_VALUE"""),1365.49)</f>
        <v>1365.49</v>
      </c>
      <c r="M216" s="2">
        <f>IFERROR(__xludf.DUMMYFUNCTION("""COMPUTED_VALUE"""),45602.66666666667)</f>
        <v>45602.66667</v>
      </c>
      <c r="N216" s="1">
        <f>IFERROR(__xludf.DUMMYFUNCTION("""COMPUTED_VALUE"""),7.0216259E7)</f>
        <v>70216259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IFERROR(__xludf.DUMMYFUNCTION("""COMPUTED_VALUE"""),1365.01)</f>
        <v>1365.01</v>
      </c>
      <c r="D217" s="2">
        <f>IFERROR(__xludf.DUMMYFUNCTION("""COMPUTED_VALUE"""),45603.66666666667)</f>
        <v>45603.66667</v>
      </c>
      <c r="E217" s="1">
        <f>IFERROR(__xludf.DUMMYFUNCTION("""COMPUTED_VALUE"""),1366.69)</f>
        <v>1366.69</v>
      </c>
      <c r="G217" s="2">
        <f>IFERROR(__xludf.DUMMYFUNCTION("""COMPUTED_VALUE"""),45603.66666666667)</f>
        <v>45603.66667</v>
      </c>
      <c r="H217" s="1">
        <f>IFERROR(__xludf.DUMMYFUNCTION("""COMPUTED_VALUE"""),1352.24)</f>
        <v>1352.24</v>
      </c>
      <c r="J217" s="2">
        <f>IFERROR(__xludf.DUMMYFUNCTION("""COMPUTED_VALUE"""),45603.66666666667)</f>
        <v>45603.66667</v>
      </c>
      <c r="K217" s="1">
        <f>IFERROR(__xludf.DUMMYFUNCTION("""COMPUTED_VALUE"""),1352.7)</f>
        <v>1352.7</v>
      </c>
      <c r="M217" s="2">
        <f>IFERROR(__xludf.DUMMYFUNCTION("""COMPUTED_VALUE"""),45603.66666666667)</f>
        <v>45603.66667</v>
      </c>
      <c r="N217" s="1">
        <f>IFERROR(__xludf.DUMMYFUNCTION("""COMPUTED_VALUE"""),4.8540424E7)</f>
        <v>48540424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IFERROR(__xludf.DUMMYFUNCTION("""COMPUTED_VALUE"""),1364.13)</f>
        <v>1364.13</v>
      </c>
      <c r="D218" s="2">
        <f>IFERROR(__xludf.DUMMYFUNCTION("""COMPUTED_VALUE"""),45604.66666666667)</f>
        <v>45604.66667</v>
      </c>
      <c r="E218" s="1">
        <f>IFERROR(__xludf.DUMMYFUNCTION("""COMPUTED_VALUE"""),1375.15)</f>
        <v>1375.15</v>
      </c>
      <c r="G218" s="2">
        <f>IFERROR(__xludf.DUMMYFUNCTION("""COMPUTED_VALUE"""),45604.66666666667)</f>
        <v>45604.66667</v>
      </c>
      <c r="H218" s="1">
        <f>IFERROR(__xludf.DUMMYFUNCTION("""COMPUTED_VALUE"""),1358.63)</f>
        <v>1358.63</v>
      </c>
      <c r="J218" s="2">
        <f>IFERROR(__xludf.DUMMYFUNCTION("""COMPUTED_VALUE"""),45604.66666666667)</f>
        <v>45604.66667</v>
      </c>
      <c r="K218" s="1">
        <f>IFERROR(__xludf.DUMMYFUNCTION("""COMPUTED_VALUE"""),1369.39)</f>
        <v>1369.39</v>
      </c>
      <c r="M218" s="2">
        <f>IFERROR(__xludf.DUMMYFUNCTION("""COMPUTED_VALUE"""),45604.66666666667)</f>
        <v>45604.66667</v>
      </c>
      <c r="N218" s="1">
        <f>IFERROR(__xludf.DUMMYFUNCTION("""COMPUTED_VALUE"""),4.5727667E7)</f>
        <v>45727667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IFERROR(__xludf.DUMMYFUNCTION("""COMPUTED_VALUE"""),1377.23)</f>
        <v>1377.23</v>
      </c>
      <c r="D219" s="2">
        <f>IFERROR(__xludf.DUMMYFUNCTION("""COMPUTED_VALUE"""),45607.66666666667)</f>
        <v>45607.66667</v>
      </c>
      <c r="E219" s="1">
        <f>IFERROR(__xludf.DUMMYFUNCTION("""COMPUTED_VALUE"""),1386.38)</f>
        <v>1386.38</v>
      </c>
      <c r="G219" s="2">
        <f>IFERROR(__xludf.DUMMYFUNCTION("""COMPUTED_VALUE"""),45607.66666666667)</f>
        <v>45607.66667</v>
      </c>
      <c r="H219" s="1">
        <f>IFERROR(__xludf.DUMMYFUNCTION("""COMPUTED_VALUE"""),1370.88)</f>
        <v>1370.88</v>
      </c>
      <c r="J219" s="2">
        <f>IFERROR(__xludf.DUMMYFUNCTION("""COMPUTED_VALUE"""),45607.66666666667)</f>
        <v>45607.66667</v>
      </c>
      <c r="K219" s="1">
        <f>IFERROR(__xludf.DUMMYFUNCTION("""COMPUTED_VALUE"""),1371.71)</f>
        <v>1371.71</v>
      </c>
      <c r="M219" s="2">
        <f>IFERROR(__xludf.DUMMYFUNCTION("""COMPUTED_VALUE"""),45607.66666666667)</f>
        <v>45607.66667</v>
      </c>
      <c r="N219" s="1">
        <f>IFERROR(__xludf.DUMMYFUNCTION("""COMPUTED_VALUE"""),4.0697806E7)</f>
        <v>40697806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IFERROR(__xludf.DUMMYFUNCTION("""COMPUTED_VALUE"""),1372.65)</f>
        <v>1372.65</v>
      </c>
      <c r="D220" s="2">
        <f>IFERROR(__xludf.DUMMYFUNCTION("""COMPUTED_VALUE"""),45608.66666666667)</f>
        <v>45608.66667</v>
      </c>
      <c r="E220" s="1">
        <f>IFERROR(__xludf.DUMMYFUNCTION("""COMPUTED_VALUE"""),1383.12)</f>
        <v>1383.12</v>
      </c>
      <c r="G220" s="2">
        <f>IFERROR(__xludf.DUMMYFUNCTION("""COMPUTED_VALUE"""),45608.66666666667)</f>
        <v>45608.66667</v>
      </c>
      <c r="H220" s="1">
        <f>IFERROR(__xludf.DUMMYFUNCTION("""COMPUTED_VALUE"""),1370.85)</f>
        <v>1370.85</v>
      </c>
      <c r="J220" s="2">
        <f>IFERROR(__xludf.DUMMYFUNCTION("""COMPUTED_VALUE"""),45608.66666666667)</f>
        <v>45608.66667</v>
      </c>
      <c r="K220" s="1">
        <f>IFERROR(__xludf.DUMMYFUNCTION("""COMPUTED_VALUE"""),1377.35)</f>
        <v>1377.35</v>
      </c>
      <c r="M220" s="2">
        <f>IFERROR(__xludf.DUMMYFUNCTION("""COMPUTED_VALUE"""),45608.66666666667)</f>
        <v>45608.66667</v>
      </c>
      <c r="N220" s="1">
        <f>IFERROR(__xludf.DUMMYFUNCTION("""COMPUTED_VALUE"""),3.8777503E7)</f>
        <v>38777503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IFERROR(__xludf.DUMMYFUNCTION("""COMPUTED_VALUE"""),1376.97)</f>
        <v>1376.97</v>
      </c>
      <c r="D221" s="2">
        <f>IFERROR(__xludf.DUMMYFUNCTION("""COMPUTED_VALUE"""),45609.66666666667)</f>
        <v>45609.66667</v>
      </c>
      <c r="E221" s="1">
        <f>IFERROR(__xludf.DUMMYFUNCTION("""COMPUTED_VALUE"""),1383.33)</f>
        <v>1383.33</v>
      </c>
      <c r="G221" s="2">
        <f>IFERROR(__xludf.DUMMYFUNCTION("""COMPUTED_VALUE"""),45609.66666666667)</f>
        <v>45609.66667</v>
      </c>
      <c r="H221" s="1">
        <f>IFERROR(__xludf.DUMMYFUNCTION("""COMPUTED_VALUE"""),1374.99)</f>
        <v>1374.99</v>
      </c>
      <c r="J221" s="2">
        <f>IFERROR(__xludf.DUMMYFUNCTION("""COMPUTED_VALUE"""),45609.66666666667)</f>
        <v>45609.66667</v>
      </c>
      <c r="K221" s="1">
        <f>IFERROR(__xludf.DUMMYFUNCTION("""COMPUTED_VALUE"""),1377.99)</f>
        <v>1377.99</v>
      </c>
      <c r="M221" s="2">
        <f>IFERROR(__xludf.DUMMYFUNCTION("""COMPUTED_VALUE"""),45609.66666666667)</f>
        <v>45609.66667</v>
      </c>
      <c r="N221" s="1">
        <f>IFERROR(__xludf.DUMMYFUNCTION("""COMPUTED_VALUE"""),3.5930003E7)</f>
        <v>35930003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IFERROR(__xludf.DUMMYFUNCTION("""COMPUTED_VALUE"""),1377.8)</f>
        <v>1377.8</v>
      </c>
      <c r="D222" s="2">
        <f>IFERROR(__xludf.DUMMYFUNCTION("""COMPUTED_VALUE"""),45610.66666666667)</f>
        <v>45610.66667</v>
      </c>
      <c r="E222" s="1">
        <f>IFERROR(__xludf.DUMMYFUNCTION("""COMPUTED_VALUE"""),1379.84)</f>
        <v>1379.84</v>
      </c>
      <c r="G222" s="2">
        <f>IFERROR(__xludf.DUMMYFUNCTION("""COMPUTED_VALUE"""),45610.66666666667)</f>
        <v>45610.66667</v>
      </c>
      <c r="H222" s="1">
        <f>IFERROR(__xludf.DUMMYFUNCTION("""COMPUTED_VALUE"""),1364.35)</f>
        <v>1364.35</v>
      </c>
      <c r="J222" s="2">
        <f>IFERROR(__xludf.DUMMYFUNCTION("""COMPUTED_VALUE"""),45610.66666666667)</f>
        <v>45610.66667</v>
      </c>
      <c r="K222" s="1">
        <f>IFERROR(__xludf.DUMMYFUNCTION("""COMPUTED_VALUE"""),1368.59)</f>
        <v>1368.59</v>
      </c>
      <c r="M222" s="2">
        <f>IFERROR(__xludf.DUMMYFUNCTION("""COMPUTED_VALUE"""),45610.66666666667)</f>
        <v>45610.66667</v>
      </c>
      <c r="N222" s="1">
        <f>IFERROR(__xludf.DUMMYFUNCTION("""COMPUTED_VALUE"""),3.8836344E7)</f>
        <v>38836344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IFERROR(__xludf.DUMMYFUNCTION("""COMPUTED_VALUE"""),1371.54)</f>
        <v>1371.54</v>
      </c>
      <c r="D223" s="2">
        <f>IFERROR(__xludf.DUMMYFUNCTION("""COMPUTED_VALUE"""),45611.66666666667)</f>
        <v>45611.66667</v>
      </c>
      <c r="E223" s="1">
        <f>IFERROR(__xludf.DUMMYFUNCTION("""COMPUTED_VALUE"""),1382.96)</f>
        <v>1382.96</v>
      </c>
      <c r="G223" s="2">
        <f>IFERROR(__xludf.DUMMYFUNCTION("""COMPUTED_VALUE"""),45611.66666666667)</f>
        <v>45611.66667</v>
      </c>
      <c r="H223" s="1">
        <f>IFERROR(__xludf.DUMMYFUNCTION("""COMPUTED_VALUE"""),1368.13)</f>
        <v>1368.13</v>
      </c>
      <c r="J223" s="2">
        <f>IFERROR(__xludf.DUMMYFUNCTION("""COMPUTED_VALUE"""),45611.66666666667)</f>
        <v>45611.66667</v>
      </c>
      <c r="K223" s="1">
        <f>IFERROR(__xludf.DUMMYFUNCTION("""COMPUTED_VALUE"""),1375.17)</f>
        <v>1375.17</v>
      </c>
      <c r="M223" s="2">
        <f>IFERROR(__xludf.DUMMYFUNCTION("""COMPUTED_VALUE"""),45611.66666666667)</f>
        <v>45611.66667</v>
      </c>
      <c r="N223" s="1">
        <f>IFERROR(__xludf.DUMMYFUNCTION("""COMPUTED_VALUE"""),5.2813768E7)</f>
        <v>52813768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IFERROR(__xludf.DUMMYFUNCTION("""COMPUTED_VALUE"""),1371.81)</f>
        <v>1371.81</v>
      </c>
      <c r="D224" s="2">
        <f>IFERROR(__xludf.DUMMYFUNCTION("""COMPUTED_VALUE"""),45614.66666666667)</f>
        <v>45614.66667</v>
      </c>
      <c r="E224" s="1">
        <f>IFERROR(__xludf.DUMMYFUNCTION("""COMPUTED_VALUE"""),1381.85)</f>
        <v>1381.85</v>
      </c>
      <c r="G224" s="2">
        <f>IFERROR(__xludf.DUMMYFUNCTION("""COMPUTED_VALUE"""),45614.66666666667)</f>
        <v>45614.66667</v>
      </c>
      <c r="H224" s="1">
        <f>IFERROR(__xludf.DUMMYFUNCTION("""COMPUTED_VALUE"""),1371.08)</f>
        <v>1371.08</v>
      </c>
      <c r="J224" s="2">
        <f>IFERROR(__xludf.DUMMYFUNCTION("""COMPUTED_VALUE"""),45614.66666666667)</f>
        <v>45614.66667</v>
      </c>
      <c r="K224" s="1">
        <f>IFERROR(__xludf.DUMMYFUNCTION("""COMPUTED_VALUE"""),1379.99)</f>
        <v>1379.99</v>
      </c>
      <c r="M224" s="2">
        <f>IFERROR(__xludf.DUMMYFUNCTION("""COMPUTED_VALUE"""),45614.66666666667)</f>
        <v>45614.66667</v>
      </c>
      <c r="N224" s="1">
        <f>IFERROR(__xludf.DUMMYFUNCTION("""COMPUTED_VALUE"""),3.4747906E7)</f>
        <v>34747906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IFERROR(__xludf.DUMMYFUNCTION("""COMPUTED_VALUE"""),1367.56)</f>
        <v>1367.56</v>
      </c>
      <c r="D225" s="2">
        <f>IFERROR(__xludf.DUMMYFUNCTION("""COMPUTED_VALUE"""),45615.66666666667)</f>
        <v>45615.66667</v>
      </c>
      <c r="E225" s="1">
        <f>IFERROR(__xludf.DUMMYFUNCTION("""COMPUTED_VALUE"""),1370.19)</f>
        <v>1370.19</v>
      </c>
      <c r="G225" s="2">
        <f>IFERROR(__xludf.DUMMYFUNCTION("""COMPUTED_VALUE"""),45615.66666666667)</f>
        <v>45615.66667</v>
      </c>
      <c r="H225" s="1">
        <f>IFERROR(__xludf.DUMMYFUNCTION("""COMPUTED_VALUE"""),1358.86)</f>
        <v>1358.86</v>
      </c>
      <c r="J225" s="2">
        <f>IFERROR(__xludf.DUMMYFUNCTION("""COMPUTED_VALUE"""),45615.66666666667)</f>
        <v>45615.66667</v>
      </c>
      <c r="K225" s="1">
        <f>IFERROR(__xludf.DUMMYFUNCTION("""COMPUTED_VALUE"""),1365.66)</f>
        <v>1365.66</v>
      </c>
      <c r="M225" s="2">
        <f>IFERROR(__xludf.DUMMYFUNCTION("""COMPUTED_VALUE"""),45615.66666666667)</f>
        <v>45615.66667</v>
      </c>
      <c r="N225" s="1">
        <f>IFERROR(__xludf.DUMMYFUNCTION("""COMPUTED_VALUE"""),3.3126202E7)</f>
        <v>33126202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IFERROR(__xludf.DUMMYFUNCTION("""COMPUTED_VALUE"""),1369.63)</f>
        <v>1369.63</v>
      </c>
      <c r="D226" s="2">
        <f>IFERROR(__xludf.DUMMYFUNCTION("""COMPUTED_VALUE"""),45616.66666666667)</f>
        <v>45616.66667</v>
      </c>
      <c r="E226" s="1">
        <f>IFERROR(__xludf.DUMMYFUNCTION("""COMPUTED_VALUE"""),1371.98)</f>
        <v>1371.98</v>
      </c>
      <c r="G226" s="2">
        <f>IFERROR(__xludf.DUMMYFUNCTION("""COMPUTED_VALUE"""),45616.66666666667)</f>
        <v>45616.66667</v>
      </c>
      <c r="H226" s="1">
        <f>IFERROR(__xludf.DUMMYFUNCTION("""COMPUTED_VALUE"""),1358.51)</f>
        <v>1358.51</v>
      </c>
      <c r="J226" s="2">
        <f>IFERROR(__xludf.DUMMYFUNCTION("""COMPUTED_VALUE"""),45616.66666666667)</f>
        <v>45616.66667</v>
      </c>
      <c r="K226" s="1">
        <f>IFERROR(__xludf.DUMMYFUNCTION("""COMPUTED_VALUE"""),1369.39)</f>
        <v>1369.39</v>
      </c>
      <c r="M226" s="2">
        <f>IFERROR(__xludf.DUMMYFUNCTION("""COMPUTED_VALUE"""),45616.66666666667)</f>
        <v>45616.66667</v>
      </c>
      <c r="N226" s="1">
        <f>IFERROR(__xludf.DUMMYFUNCTION("""COMPUTED_VALUE"""),3.5261165E7)</f>
        <v>35261165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IFERROR(__xludf.DUMMYFUNCTION("""COMPUTED_VALUE"""),1374.62)</f>
        <v>1374.62</v>
      </c>
      <c r="D227" s="2">
        <f>IFERROR(__xludf.DUMMYFUNCTION("""COMPUTED_VALUE"""),45617.66666666667)</f>
        <v>45617.66667</v>
      </c>
      <c r="E227" s="1">
        <f>IFERROR(__xludf.DUMMYFUNCTION("""COMPUTED_VALUE"""),1394.26)</f>
        <v>1394.26</v>
      </c>
      <c r="G227" s="2">
        <f>IFERROR(__xludf.DUMMYFUNCTION("""COMPUTED_VALUE"""),45617.66666666667)</f>
        <v>45617.66667</v>
      </c>
      <c r="H227" s="1">
        <f>IFERROR(__xludf.DUMMYFUNCTION("""COMPUTED_VALUE"""),1370.33)</f>
        <v>1370.33</v>
      </c>
      <c r="J227" s="2">
        <f>IFERROR(__xludf.DUMMYFUNCTION("""COMPUTED_VALUE"""),45617.66666666667)</f>
        <v>45617.66667</v>
      </c>
      <c r="K227" s="1">
        <f>IFERROR(__xludf.DUMMYFUNCTION("""COMPUTED_VALUE"""),1392.1)</f>
        <v>1392.1</v>
      </c>
      <c r="M227" s="2">
        <f>IFERROR(__xludf.DUMMYFUNCTION("""COMPUTED_VALUE"""),45617.66666666667)</f>
        <v>45617.66667</v>
      </c>
      <c r="N227" s="1">
        <f>IFERROR(__xludf.DUMMYFUNCTION("""COMPUTED_VALUE"""),4.0762049E7)</f>
        <v>40762049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IFERROR(__xludf.DUMMYFUNCTION("""COMPUTED_VALUE"""),1391.92)</f>
        <v>1391.92</v>
      </c>
      <c r="D228" s="2">
        <f>IFERROR(__xludf.DUMMYFUNCTION("""COMPUTED_VALUE"""),45618.66666666667)</f>
        <v>45618.66667</v>
      </c>
      <c r="E228" s="1">
        <f>IFERROR(__xludf.DUMMYFUNCTION("""COMPUTED_VALUE"""),1405.59)</f>
        <v>1405.59</v>
      </c>
      <c r="G228" s="2">
        <f>IFERROR(__xludf.DUMMYFUNCTION("""COMPUTED_VALUE"""),45618.66666666667)</f>
        <v>45618.66667</v>
      </c>
      <c r="H228" s="1">
        <f>IFERROR(__xludf.DUMMYFUNCTION("""COMPUTED_VALUE"""),1391.92)</f>
        <v>1391.92</v>
      </c>
      <c r="J228" s="2">
        <f>IFERROR(__xludf.DUMMYFUNCTION("""COMPUTED_VALUE"""),45618.66666666667)</f>
        <v>45618.66667</v>
      </c>
      <c r="K228" s="1">
        <f>IFERROR(__xludf.DUMMYFUNCTION("""COMPUTED_VALUE"""),1404.57)</f>
        <v>1404.57</v>
      </c>
      <c r="M228" s="2">
        <f>IFERROR(__xludf.DUMMYFUNCTION("""COMPUTED_VALUE"""),45618.66666666667)</f>
        <v>45618.66667</v>
      </c>
      <c r="N228" s="1">
        <f>IFERROR(__xludf.DUMMYFUNCTION("""COMPUTED_VALUE"""),3.764714E7)</f>
        <v>37647140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IFERROR(__xludf.DUMMYFUNCTION("""COMPUTED_VALUE"""),1407.28)</f>
        <v>1407.28</v>
      </c>
      <c r="D229" s="2">
        <f>IFERROR(__xludf.DUMMYFUNCTION("""COMPUTED_VALUE"""),45621.66666666667)</f>
        <v>45621.66667</v>
      </c>
      <c r="E229" s="1">
        <f>IFERROR(__xludf.DUMMYFUNCTION("""COMPUTED_VALUE"""),1417.91)</f>
        <v>1417.91</v>
      </c>
      <c r="G229" s="2">
        <f>IFERROR(__xludf.DUMMYFUNCTION("""COMPUTED_VALUE"""),45621.66666666667)</f>
        <v>45621.66667</v>
      </c>
      <c r="H229" s="1">
        <f>IFERROR(__xludf.DUMMYFUNCTION("""COMPUTED_VALUE"""),1404.36)</f>
        <v>1404.36</v>
      </c>
      <c r="J229" s="2">
        <f>IFERROR(__xludf.DUMMYFUNCTION("""COMPUTED_VALUE"""),45621.66666666667)</f>
        <v>45621.66667</v>
      </c>
      <c r="K229" s="1">
        <f>IFERROR(__xludf.DUMMYFUNCTION("""COMPUTED_VALUE"""),1412.43)</f>
        <v>1412.43</v>
      </c>
      <c r="M229" s="2">
        <f>IFERROR(__xludf.DUMMYFUNCTION("""COMPUTED_VALUE"""),45621.66666666667)</f>
        <v>45621.66667</v>
      </c>
      <c r="N229" s="1">
        <f>IFERROR(__xludf.DUMMYFUNCTION("""COMPUTED_VALUE"""),7.5252323E7)</f>
        <v>75252323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IFERROR(__xludf.DUMMYFUNCTION("""COMPUTED_VALUE"""),1411.95)</f>
        <v>1411.95</v>
      </c>
      <c r="D230" s="2">
        <f>IFERROR(__xludf.DUMMYFUNCTION("""COMPUTED_VALUE"""),45622.66666666667)</f>
        <v>45622.66667</v>
      </c>
      <c r="E230" s="1">
        <f>IFERROR(__xludf.DUMMYFUNCTION("""COMPUTED_VALUE"""),1424.72)</f>
        <v>1424.72</v>
      </c>
      <c r="G230" s="2">
        <f>IFERROR(__xludf.DUMMYFUNCTION("""COMPUTED_VALUE"""),45622.66666666667)</f>
        <v>45622.66667</v>
      </c>
      <c r="H230" s="1">
        <f>IFERROR(__xludf.DUMMYFUNCTION("""COMPUTED_VALUE"""),1406.32)</f>
        <v>1406.32</v>
      </c>
      <c r="J230" s="2">
        <f>IFERROR(__xludf.DUMMYFUNCTION("""COMPUTED_VALUE"""),45622.66666666667)</f>
        <v>45622.66667</v>
      </c>
      <c r="K230" s="1">
        <f>IFERROR(__xludf.DUMMYFUNCTION("""COMPUTED_VALUE"""),1423.15)</f>
        <v>1423.15</v>
      </c>
      <c r="M230" s="2">
        <f>IFERROR(__xludf.DUMMYFUNCTION("""COMPUTED_VALUE"""),45622.66666666667)</f>
        <v>45622.66667</v>
      </c>
      <c r="N230" s="1">
        <f>IFERROR(__xludf.DUMMYFUNCTION("""COMPUTED_VALUE"""),3.8308752E7)</f>
        <v>38308752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IFERROR(__xludf.DUMMYFUNCTION("""COMPUTED_VALUE"""),1425.97)</f>
        <v>1425.97</v>
      </c>
      <c r="D231" s="2">
        <f>IFERROR(__xludf.DUMMYFUNCTION("""COMPUTED_VALUE"""),45623.66666666667)</f>
        <v>45623.66667</v>
      </c>
      <c r="E231" s="1">
        <f>IFERROR(__xludf.DUMMYFUNCTION("""COMPUTED_VALUE"""),1438.13)</f>
        <v>1438.13</v>
      </c>
      <c r="G231" s="2">
        <f>IFERROR(__xludf.DUMMYFUNCTION("""COMPUTED_VALUE"""),45623.66666666667)</f>
        <v>45623.66667</v>
      </c>
      <c r="H231" s="1">
        <f>IFERROR(__xludf.DUMMYFUNCTION("""COMPUTED_VALUE"""),1425.52)</f>
        <v>1425.52</v>
      </c>
      <c r="J231" s="2">
        <f>IFERROR(__xludf.DUMMYFUNCTION("""COMPUTED_VALUE"""),45623.66666666667)</f>
        <v>45623.66667</v>
      </c>
      <c r="K231" s="1">
        <f>IFERROR(__xludf.DUMMYFUNCTION("""COMPUTED_VALUE"""),1429.05)</f>
        <v>1429.05</v>
      </c>
      <c r="M231" s="2">
        <f>IFERROR(__xludf.DUMMYFUNCTION("""COMPUTED_VALUE"""),45623.66666666667)</f>
        <v>45623.66667</v>
      </c>
      <c r="N231" s="1">
        <f>IFERROR(__xludf.DUMMYFUNCTION("""COMPUTED_VALUE"""),3.4203821E7)</f>
        <v>34203821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IFERROR(__xludf.DUMMYFUNCTION("""COMPUTED_VALUE"""),1431.27)</f>
        <v>1431.27</v>
      </c>
      <c r="D232" s="2">
        <f>IFERROR(__xludf.DUMMYFUNCTION("""COMPUTED_VALUE"""),45625.54166666667)</f>
        <v>45625.54167</v>
      </c>
      <c r="E232" s="1">
        <f>IFERROR(__xludf.DUMMYFUNCTION("""COMPUTED_VALUE"""),1434.9)</f>
        <v>1434.9</v>
      </c>
      <c r="G232" s="2">
        <f>IFERROR(__xludf.DUMMYFUNCTION("""COMPUTED_VALUE"""),45625.54166666667)</f>
        <v>45625.54167</v>
      </c>
      <c r="H232" s="1">
        <f>IFERROR(__xludf.DUMMYFUNCTION("""COMPUTED_VALUE"""),1426.46)</f>
        <v>1426.46</v>
      </c>
      <c r="J232" s="2">
        <f>IFERROR(__xludf.DUMMYFUNCTION("""COMPUTED_VALUE"""),45625.54166666667)</f>
        <v>45625.54167</v>
      </c>
      <c r="K232" s="1">
        <f>IFERROR(__xludf.DUMMYFUNCTION("""COMPUTED_VALUE"""),1426.83)</f>
        <v>1426.83</v>
      </c>
      <c r="M232" s="2">
        <f>IFERROR(__xludf.DUMMYFUNCTION("""COMPUTED_VALUE"""),45625.54166666667)</f>
        <v>45625.54167</v>
      </c>
      <c r="N232" s="1">
        <f>IFERROR(__xludf.DUMMYFUNCTION("""COMPUTED_VALUE"""),2.3259159E7)</f>
        <v>23259159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IFERROR(__xludf.DUMMYFUNCTION("""COMPUTED_VALUE"""),1427.81)</f>
        <v>1427.81</v>
      </c>
      <c r="D233" s="2">
        <f>IFERROR(__xludf.DUMMYFUNCTION("""COMPUTED_VALUE"""),45628.66666666667)</f>
        <v>45628.66667</v>
      </c>
      <c r="E233" s="1">
        <f>IFERROR(__xludf.DUMMYFUNCTION("""COMPUTED_VALUE"""),1429.61)</f>
        <v>1429.61</v>
      </c>
      <c r="G233" s="2">
        <f>IFERROR(__xludf.DUMMYFUNCTION("""COMPUTED_VALUE"""),45628.66666666667)</f>
        <v>45628.66667</v>
      </c>
      <c r="H233" s="1">
        <f>IFERROR(__xludf.DUMMYFUNCTION("""COMPUTED_VALUE"""),1408.28)</f>
        <v>1408.28</v>
      </c>
      <c r="J233" s="2">
        <f>IFERROR(__xludf.DUMMYFUNCTION("""COMPUTED_VALUE"""),45628.66666666667)</f>
        <v>45628.66667</v>
      </c>
      <c r="K233" s="1">
        <f>IFERROR(__xludf.DUMMYFUNCTION("""COMPUTED_VALUE"""),1412.38)</f>
        <v>1412.38</v>
      </c>
      <c r="M233" s="2">
        <f>IFERROR(__xludf.DUMMYFUNCTION("""COMPUTED_VALUE"""),45628.66666666667)</f>
        <v>45628.66667</v>
      </c>
      <c r="N233" s="1">
        <f>IFERROR(__xludf.DUMMYFUNCTION("""COMPUTED_VALUE"""),3.8884256E7)</f>
        <v>38884256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IFERROR(__xludf.DUMMYFUNCTION("""COMPUTED_VALUE"""),1416.05)</f>
        <v>1416.05</v>
      </c>
      <c r="D234" s="2">
        <f>IFERROR(__xludf.DUMMYFUNCTION("""COMPUTED_VALUE"""),45629.66666666667)</f>
        <v>45629.66667</v>
      </c>
      <c r="E234" s="1">
        <f>IFERROR(__xludf.DUMMYFUNCTION("""COMPUTED_VALUE"""),1417.69)</f>
        <v>1417.69</v>
      </c>
      <c r="G234" s="2">
        <f>IFERROR(__xludf.DUMMYFUNCTION("""COMPUTED_VALUE"""),45629.66666666667)</f>
        <v>45629.66667</v>
      </c>
      <c r="H234" s="1">
        <f>IFERROR(__xludf.DUMMYFUNCTION("""COMPUTED_VALUE"""),1398.96)</f>
        <v>1398.96</v>
      </c>
      <c r="J234" s="2">
        <f>IFERROR(__xludf.DUMMYFUNCTION("""COMPUTED_VALUE"""),45629.66666666667)</f>
        <v>45629.66667</v>
      </c>
      <c r="K234" s="1">
        <f>IFERROR(__xludf.DUMMYFUNCTION("""COMPUTED_VALUE"""),1402.17)</f>
        <v>1402.17</v>
      </c>
      <c r="M234" s="2">
        <f>IFERROR(__xludf.DUMMYFUNCTION("""COMPUTED_VALUE"""),45629.66666666667)</f>
        <v>45629.66667</v>
      </c>
      <c r="N234" s="1">
        <f>IFERROR(__xludf.DUMMYFUNCTION("""COMPUTED_VALUE"""),4.4003705E7)</f>
        <v>44003705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IFERROR(__xludf.DUMMYFUNCTION("""COMPUTED_VALUE"""),1399.0)</f>
        <v>1399</v>
      </c>
      <c r="D235" s="2">
        <f>IFERROR(__xludf.DUMMYFUNCTION("""COMPUTED_VALUE"""),45630.66666666667)</f>
        <v>45630.66667</v>
      </c>
      <c r="E235" s="1">
        <f>IFERROR(__xludf.DUMMYFUNCTION("""COMPUTED_VALUE"""),1401.26)</f>
        <v>1401.26</v>
      </c>
      <c r="G235" s="2">
        <f>IFERROR(__xludf.DUMMYFUNCTION("""COMPUTED_VALUE"""),45630.66666666667)</f>
        <v>45630.66667</v>
      </c>
      <c r="H235" s="1">
        <f>IFERROR(__xludf.DUMMYFUNCTION("""COMPUTED_VALUE"""),1392.14)</f>
        <v>1392.14</v>
      </c>
      <c r="J235" s="2">
        <f>IFERROR(__xludf.DUMMYFUNCTION("""COMPUTED_VALUE"""),45630.66666666667)</f>
        <v>45630.66667</v>
      </c>
      <c r="K235" s="1">
        <f>IFERROR(__xludf.DUMMYFUNCTION("""COMPUTED_VALUE"""),1397.34)</f>
        <v>1397.34</v>
      </c>
      <c r="M235" s="2">
        <f>IFERROR(__xludf.DUMMYFUNCTION("""COMPUTED_VALUE"""),45630.66666666667)</f>
        <v>45630.66667</v>
      </c>
      <c r="N235" s="1">
        <f>IFERROR(__xludf.DUMMYFUNCTION("""COMPUTED_VALUE"""),3.5194659E7)</f>
        <v>35194659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IFERROR(__xludf.DUMMYFUNCTION("""COMPUTED_VALUE"""),1400.29)</f>
        <v>1400.29</v>
      </c>
      <c r="D236" s="2">
        <f>IFERROR(__xludf.DUMMYFUNCTION("""COMPUTED_VALUE"""),45631.66666666667)</f>
        <v>45631.66667</v>
      </c>
      <c r="E236" s="1">
        <f>IFERROR(__xludf.DUMMYFUNCTION("""COMPUTED_VALUE"""),1407.29)</f>
        <v>1407.29</v>
      </c>
      <c r="G236" s="2">
        <f>IFERROR(__xludf.DUMMYFUNCTION("""COMPUTED_VALUE"""),45631.66666666667)</f>
        <v>45631.66667</v>
      </c>
      <c r="H236" s="1">
        <f>IFERROR(__xludf.DUMMYFUNCTION("""COMPUTED_VALUE"""),1396.28)</f>
        <v>1396.28</v>
      </c>
      <c r="J236" s="2">
        <f>IFERROR(__xludf.DUMMYFUNCTION("""COMPUTED_VALUE"""),45631.66666666667)</f>
        <v>45631.66667</v>
      </c>
      <c r="K236" s="1">
        <f>IFERROR(__xludf.DUMMYFUNCTION("""COMPUTED_VALUE"""),1397.9)</f>
        <v>1397.9</v>
      </c>
      <c r="M236" s="2">
        <f>IFERROR(__xludf.DUMMYFUNCTION("""COMPUTED_VALUE"""),45631.66666666667)</f>
        <v>45631.66667</v>
      </c>
      <c r="N236" s="1">
        <f>IFERROR(__xludf.DUMMYFUNCTION("""COMPUTED_VALUE"""),3.9697652E7)</f>
        <v>39697652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IFERROR(__xludf.DUMMYFUNCTION("""COMPUTED_VALUE"""),1396.9)</f>
        <v>1396.9</v>
      </c>
      <c r="D237" s="2">
        <f>IFERROR(__xludf.DUMMYFUNCTION("""COMPUTED_VALUE"""),45632.66666666667)</f>
        <v>45632.66667</v>
      </c>
      <c r="E237" s="1">
        <f>IFERROR(__xludf.DUMMYFUNCTION("""COMPUTED_VALUE"""),1400.98)</f>
        <v>1400.98</v>
      </c>
      <c r="G237" s="2">
        <f>IFERROR(__xludf.DUMMYFUNCTION("""COMPUTED_VALUE"""),45632.66666666667)</f>
        <v>45632.66667</v>
      </c>
      <c r="H237" s="1">
        <f>IFERROR(__xludf.DUMMYFUNCTION("""COMPUTED_VALUE"""),1379.08)</f>
        <v>1379.08</v>
      </c>
      <c r="J237" s="2">
        <f>IFERROR(__xludf.DUMMYFUNCTION("""COMPUTED_VALUE"""),45632.66666666667)</f>
        <v>45632.66667</v>
      </c>
      <c r="K237" s="1">
        <f>IFERROR(__xludf.DUMMYFUNCTION("""COMPUTED_VALUE"""),1382.46)</f>
        <v>1382.46</v>
      </c>
      <c r="M237" s="2">
        <f>IFERROR(__xludf.DUMMYFUNCTION("""COMPUTED_VALUE"""),45632.66666666667)</f>
        <v>45632.66667</v>
      </c>
      <c r="N237" s="1">
        <f>IFERROR(__xludf.DUMMYFUNCTION("""COMPUTED_VALUE"""),3.782424E7)</f>
        <v>37824240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IFERROR(__xludf.DUMMYFUNCTION("""COMPUTED_VALUE"""),1377.2)</f>
        <v>1377.2</v>
      </c>
      <c r="D238" s="2">
        <f>IFERROR(__xludf.DUMMYFUNCTION("""COMPUTED_VALUE"""),45635.66666666667)</f>
        <v>45635.66667</v>
      </c>
      <c r="E238" s="1">
        <f>IFERROR(__xludf.DUMMYFUNCTION("""COMPUTED_VALUE"""),1378.73)</f>
        <v>1378.73</v>
      </c>
      <c r="G238" s="2">
        <f>IFERROR(__xludf.DUMMYFUNCTION("""COMPUTED_VALUE"""),45635.66666666667)</f>
        <v>45635.66667</v>
      </c>
      <c r="H238" s="1">
        <f>IFERROR(__xludf.DUMMYFUNCTION("""COMPUTED_VALUE"""),1348.72)</f>
        <v>1348.72</v>
      </c>
      <c r="J238" s="2">
        <f>IFERROR(__xludf.DUMMYFUNCTION("""COMPUTED_VALUE"""),45635.66666666667)</f>
        <v>45635.66667</v>
      </c>
      <c r="K238" s="1">
        <f>IFERROR(__xludf.DUMMYFUNCTION("""COMPUTED_VALUE"""),1350.11)</f>
        <v>1350.11</v>
      </c>
      <c r="M238" s="2">
        <f>IFERROR(__xludf.DUMMYFUNCTION("""COMPUTED_VALUE"""),45635.66666666667)</f>
        <v>45635.66667</v>
      </c>
      <c r="N238" s="1">
        <f>IFERROR(__xludf.DUMMYFUNCTION("""COMPUTED_VALUE"""),5.299371E7)</f>
        <v>52993710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IFERROR(__xludf.DUMMYFUNCTION("""COMPUTED_VALUE"""),1346.12)</f>
        <v>1346.12</v>
      </c>
      <c r="D239" s="2">
        <f>IFERROR(__xludf.DUMMYFUNCTION("""COMPUTED_VALUE"""),45636.66666666667)</f>
        <v>45636.66667</v>
      </c>
      <c r="E239" s="1">
        <f>IFERROR(__xludf.DUMMYFUNCTION("""COMPUTED_VALUE"""),1346.12)</f>
        <v>1346.12</v>
      </c>
      <c r="G239" s="2">
        <f>IFERROR(__xludf.DUMMYFUNCTION("""COMPUTED_VALUE"""),45636.66666666667)</f>
        <v>45636.66667</v>
      </c>
      <c r="H239" s="1">
        <f>IFERROR(__xludf.DUMMYFUNCTION("""COMPUTED_VALUE"""),1323.13)</f>
        <v>1323.13</v>
      </c>
      <c r="J239" s="2">
        <f>IFERROR(__xludf.DUMMYFUNCTION("""COMPUTED_VALUE"""),45636.66666666667)</f>
        <v>45636.66667</v>
      </c>
      <c r="K239" s="1">
        <f>IFERROR(__xludf.DUMMYFUNCTION("""COMPUTED_VALUE"""),1330.25)</f>
        <v>1330.25</v>
      </c>
      <c r="M239" s="2">
        <f>IFERROR(__xludf.DUMMYFUNCTION("""COMPUTED_VALUE"""),45636.66666666667)</f>
        <v>45636.66667</v>
      </c>
      <c r="N239" s="1">
        <f>IFERROR(__xludf.DUMMYFUNCTION("""COMPUTED_VALUE"""),5.97933E7)</f>
        <v>59793300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IFERROR(__xludf.DUMMYFUNCTION("""COMPUTED_VALUE"""),1332.04)</f>
        <v>1332.04</v>
      </c>
      <c r="D240" s="2">
        <f>IFERROR(__xludf.DUMMYFUNCTION("""COMPUTED_VALUE"""),45637.66666666667)</f>
        <v>45637.66667</v>
      </c>
      <c r="E240" s="1">
        <f>IFERROR(__xludf.DUMMYFUNCTION("""COMPUTED_VALUE"""),1333.71)</f>
        <v>1333.71</v>
      </c>
      <c r="G240" s="2">
        <f>IFERROR(__xludf.DUMMYFUNCTION("""COMPUTED_VALUE"""),45637.66666666667)</f>
        <v>45637.66667</v>
      </c>
      <c r="H240" s="1">
        <f>IFERROR(__xludf.DUMMYFUNCTION("""COMPUTED_VALUE"""),1320.56)</f>
        <v>1320.56</v>
      </c>
      <c r="J240" s="2">
        <f>IFERROR(__xludf.DUMMYFUNCTION("""COMPUTED_VALUE"""),45637.66666666667)</f>
        <v>45637.66667</v>
      </c>
      <c r="K240" s="1">
        <f>IFERROR(__xludf.DUMMYFUNCTION("""COMPUTED_VALUE"""),1328.63)</f>
        <v>1328.63</v>
      </c>
      <c r="M240" s="2">
        <f>IFERROR(__xludf.DUMMYFUNCTION("""COMPUTED_VALUE"""),45637.66666666667)</f>
        <v>45637.66667</v>
      </c>
      <c r="N240" s="1">
        <f>IFERROR(__xludf.DUMMYFUNCTION("""COMPUTED_VALUE"""),5.2642478E7)</f>
        <v>52642478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IFERROR(__xludf.DUMMYFUNCTION("""COMPUTED_VALUE"""),1336.68)</f>
        <v>1336.68</v>
      </c>
      <c r="D241" s="2">
        <f>IFERROR(__xludf.DUMMYFUNCTION("""COMPUTED_VALUE"""),45638.66666666667)</f>
        <v>45638.66667</v>
      </c>
      <c r="E241" s="1">
        <f>IFERROR(__xludf.DUMMYFUNCTION("""COMPUTED_VALUE"""),1340.6)</f>
        <v>1340.6</v>
      </c>
      <c r="G241" s="2">
        <f>IFERROR(__xludf.DUMMYFUNCTION("""COMPUTED_VALUE"""),45638.66666666667)</f>
        <v>45638.66667</v>
      </c>
      <c r="H241" s="1">
        <f>IFERROR(__xludf.DUMMYFUNCTION("""COMPUTED_VALUE"""),1326.86)</f>
        <v>1326.86</v>
      </c>
      <c r="J241" s="2">
        <f>IFERROR(__xludf.DUMMYFUNCTION("""COMPUTED_VALUE"""),45638.66666666667)</f>
        <v>45638.66667</v>
      </c>
      <c r="K241" s="1">
        <f>IFERROR(__xludf.DUMMYFUNCTION("""COMPUTED_VALUE"""),1326.91)</f>
        <v>1326.91</v>
      </c>
      <c r="M241" s="2">
        <f>IFERROR(__xludf.DUMMYFUNCTION("""COMPUTED_VALUE"""),45638.66666666667)</f>
        <v>45638.66667</v>
      </c>
      <c r="N241" s="1">
        <f>IFERROR(__xludf.DUMMYFUNCTION("""COMPUTED_VALUE"""),4.9145502E7)</f>
        <v>49145502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IFERROR(__xludf.DUMMYFUNCTION("""COMPUTED_VALUE"""),1334.63)</f>
        <v>1334.63</v>
      </c>
      <c r="D242" s="2">
        <f>IFERROR(__xludf.DUMMYFUNCTION("""COMPUTED_VALUE"""),45639.66666666667)</f>
        <v>45639.66667</v>
      </c>
      <c r="E242" s="1">
        <f>IFERROR(__xludf.DUMMYFUNCTION("""COMPUTED_VALUE"""),1341.81)</f>
        <v>1341.81</v>
      </c>
      <c r="G242" s="2">
        <f>IFERROR(__xludf.DUMMYFUNCTION("""COMPUTED_VALUE"""),45639.66666666667)</f>
        <v>45639.66667</v>
      </c>
      <c r="H242" s="1">
        <f>IFERROR(__xludf.DUMMYFUNCTION("""COMPUTED_VALUE"""),1331.65)</f>
        <v>1331.65</v>
      </c>
      <c r="J242" s="2">
        <f>IFERROR(__xludf.DUMMYFUNCTION("""COMPUTED_VALUE"""),45639.66666666667)</f>
        <v>45639.66667</v>
      </c>
      <c r="K242" s="1">
        <f>IFERROR(__xludf.DUMMYFUNCTION("""COMPUTED_VALUE"""),1336.22)</f>
        <v>1336.22</v>
      </c>
      <c r="M242" s="2">
        <f>IFERROR(__xludf.DUMMYFUNCTION("""COMPUTED_VALUE"""),45639.66666666667)</f>
        <v>45639.66667</v>
      </c>
      <c r="N242" s="1">
        <f>IFERROR(__xludf.DUMMYFUNCTION("""COMPUTED_VALUE"""),4.4037216E7)</f>
        <v>44037216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IFERROR(__xludf.DUMMYFUNCTION("""COMPUTED_VALUE"""),1338.1)</f>
        <v>1338.1</v>
      </c>
      <c r="D243" s="2">
        <f>IFERROR(__xludf.DUMMYFUNCTION("""COMPUTED_VALUE"""),45642.66666666667)</f>
        <v>45642.66667</v>
      </c>
      <c r="E243" s="1">
        <f>IFERROR(__xludf.DUMMYFUNCTION("""COMPUTED_VALUE"""),1341.4)</f>
        <v>1341.4</v>
      </c>
      <c r="G243" s="2">
        <f>IFERROR(__xludf.DUMMYFUNCTION("""COMPUTED_VALUE"""),45642.66666666667)</f>
        <v>45642.66667</v>
      </c>
      <c r="H243" s="1">
        <f>IFERROR(__xludf.DUMMYFUNCTION("""COMPUTED_VALUE"""),1329.53)</f>
        <v>1329.53</v>
      </c>
      <c r="J243" s="2">
        <f>IFERROR(__xludf.DUMMYFUNCTION("""COMPUTED_VALUE"""),45642.66666666667)</f>
        <v>45642.66667</v>
      </c>
      <c r="K243" s="1">
        <f>IFERROR(__xludf.DUMMYFUNCTION("""COMPUTED_VALUE"""),1330.8)</f>
        <v>1330.8</v>
      </c>
      <c r="M243" s="2">
        <f>IFERROR(__xludf.DUMMYFUNCTION("""COMPUTED_VALUE"""),45642.66666666667)</f>
        <v>45642.66667</v>
      </c>
      <c r="N243" s="1">
        <f>IFERROR(__xludf.DUMMYFUNCTION("""COMPUTED_VALUE"""),4.8978363E7)</f>
        <v>48978363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IFERROR(__xludf.DUMMYFUNCTION("""COMPUTED_VALUE"""),1321.28)</f>
        <v>1321.28</v>
      </c>
      <c r="D244" s="2">
        <f>IFERROR(__xludf.DUMMYFUNCTION("""COMPUTED_VALUE"""),45643.66666666667)</f>
        <v>45643.66667</v>
      </c>
      <c r="E244" s="1">
        <f>IFERROR(__xludf.DUMMYFUNCTION("""COMPUTED_VALUE"""),1322.21)</f>
        <v>1322.21</v>
      </c>
      <c r="G244" s="2">
        <f>IFERROR(__xludf.DUMMYFUNCTION("""COMPUTED_VALUE"""),45643.66666666667)</f>
        <v>45643.66667</v>
      </c>
      <c r="H244" s="1">
        <f>IFERROR(__xludf.DUMMYFUNCTION("""COMPUTED_VALUE"""),1315.26)</f>
        <v>1315.26</v>
      </c>
      <c r="J244" s="2">
        <f>IFERROR(__xludf.DUMMYFUNCTION("""COMPUTED_VALUE"""),45643.66666666667)</f>
        <v>45643.66667</v>
      </c>
      <c r="K244" s="1">
        <f>IFERROR(__xludf.DUMMYFUNCTION("""COMPUTED_VALUE"""),1317.9)</f>
        <v>1317.9</v>
      </c>
      <c r="M244" s="2">
        <f>IFERROR(__xludf.DUMMYFUNCTION("""COMPUTED_VALUE"""),45643.66666666667)</f>
        <v>45643.66667</v>
      </c>
      <c r="N244" s="1">
        <f>IFERROR(__xludf.DUMMYFUNCTION("""COMPUTED_VALUE"""),4.8448637E7)</f>
        <v>48448637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IFERROR(__xludf.DUMMYFUNCTION("""COMPUTED_VALUE"""),1317.01)</f>
        <v>1317.01</v>
      </c>
      <c r="D245" s="2">
        <f>IFERROR(__xludf.DUMMYFUNCTION("""COMPUTED_VALUE"""),45644.66666666667)</f>
        <v>45644.66667</v>
      </c>
      <c r="E245" s="1">
        <f>IFERROR(__xludf.DUMMYFUNCTION("""COMPUTED_VALUE"""),1317.58)</f>
        <v>1317.58</v>
      </c>
      <c r="G245" s="2">
        <f>IFERROR(__xludf.DUMMYFUNCTION("""COMPUTED_VALUE"""),45644.66666666667)</f>
        <v>45644.66667</v>
      </c>
      <c r="H245" s="1">
        <f>IFERROR(__xludf.DUMMYFUNCTION("""COMPUTED_VALUE"""),1285.61)</f>
        <v>1285.61</v>
      </c>
      <c r="J245" s="2">
        <f>IFERROR(__xludf.DUMMYFUNCTION("""COMPUTED_VALUE"""),45644.66666666667)</f>
        <v>45644.66667</v>
      </c>
      <c r="K245" s="1">
        <f>IFERROR(__xludf.DUMMYFUNCTION("""COMPUTED_VALUE"""),1286.04)</f>
        <v>1286.04</v>
      </c>
      <c r="M245" s="2">
        <f>IFERROR(__xludf.DUMMYFUNCTION("""COMPUTED_VALUE"""),45644.66666666667)</f>
        <v>45644.66667</v>
      </c>
      <c r="N245" s="1">
        <f>IFERROR(__xludf.DUMMYFUNCTION("""COMPUTED_VALUE"""),5.546061E7)</f>
        <v>55460610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IFERROR(__xludf.DUMMYFUNCTION("""COMPUTED_VALUE"""),1291.99)</f>
        <v>1291.99</v>
      </c>
      <c r="D246" s="2">
        <f>IFERROR(__xludf.DUMMYFUNCTION("""COMPUTED_VALUE"""),45645.66666666667)</f>
        <v>45645.66667</v>
      </c>
      <c r="E246" s="1">
        <f>IFERROR(__xludf.DUMMYFUNCTION("""COMPUTED_VALUE"""),1303.13)</f>
        <v>1303.13</v>
      </c>
      <c r="G246" s="2">
        <f>IFERROR(__xludf.DUMMYFUNCTION("""COMPUTED_VALUE"""),45645.66666666667)</f>
        <v>45645.66667</v>
      </c>
      <c r="H246" s="1">
        <f>IFERROR(__xludf.DUMMYFUNCTION("""COMPUTED_VALUE"""),1290.86)</f>
        <v>1290.86</v>
      </c>
      <c r="J246" s="2">
        <f>IFERROR(__xludf.DUMMYFUNCTION("""COMPUTED_VALUE"""),45645.66666666667)</f>
        <v>45645.66667</v>
      </c>
      <c r="K246" s="1">
        <f>IFERROR(__xludf.DUMMYFUNCTION("""COMPUTED_VALUE"""),1292.5)</f>
        <v>1292.5</v>
      </c>
      <c r="M246" s="2">
        <f>IFERROR(__xludf.DUMMYFUNCTION("""COMPUTED_VALUE"""),45645.66666666667)</f>
        <v>45645.66667</v>
      </c>
      <c r="N246" s="1">
        <f>IFERROR(__xludf.DUMMYFUNCTION("""COMPUTED_VALUE"""),5.3999666E7)</f>
        <v>53999666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IFERROR(__xludf.DUMMYFUNCTION("""COMPUTED_VALUE"""),1289.08)</f>
        <v>1289.08</v>
      </c>
      <c r="D247" s="2">
        <f>IFERROR(__xludf.DUMMYFUNCTION("""COMPUTED_VALUE"""),45646.66666666667)</f>
        <v>45646.66667</v>
      </c>
      <c r="E247" s="1">
        <f>IFERROR(__xludf.DUMMYFUNCTION("""COMPUTED_VALUE"""),1318.59)</f>
        <v>1318.59</v>
      </c>
      <c r="G247" s="2">
        <f>IFERROR(__xludf.DUMMYFUNCTION("""COMPUTED_VALUE"""),45646.66666666667)</f>
        <v>45646.66667</v>
      </c>
      <c r="H247" s="1">
        <f>IFERROR(__xludf.DUMMYFUNCTION("""COMPUTED_VALUE"""),1285.86)</f>
        <v>1285.86</v>
      </c>
      <c r="J247" s="2">
        <f>IFERROR(__xludf.DUMMYFUNCTION("""COMPUTED_VALUE"""),45646.66666666667)</f>
        <v>45646.66667</v>
      </c>
      <c r="K247" s="1">
        <f>IFERROR(__xludf.DUMMYFUNCTION("""COMPUTED_VALUE"""),1308.16)</f>
        <v>1308.16</v>
      </c>
      <c r="M247" s="2">
        <f>IFERROR(__xludf.DUMMYFUNCTION("""COMPUTED_VALUE"""),45646.66666666667)</f>
        <v>45646.66667</v>
      </c>
      <c r="N247" s="1">
        <f>IFERROR(__xludf.DUMMYFUNCTION("""COMPUTED_VALUE"""),1.12628475E8)</f>
        <v>112628475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IFERROR(__xludf.DUMMYFUNCTION("""COMPUTED_VALUE"""),1302.5)</f>
        <v>1302.5</v>
      </c>
      <c r="D248" s="2">
        <f>IFERROR(__xludf.DUMMYFUNCTION("""COMPUTED_VALUE"""),45649.66666666667)</f>
        <v>45649.66667</v>
      </c>
      <c r="E248" s="1">
        <f>IFERROR(__xludf.DUMMYFUNCTION("""COMPUTED_VALUE"""),1312.15)</f>
        <v>1312.15</v>
      </c>
      <c r="G248" s="2">
        <f>IFERROR(__xludf.DUMMYFUNCTION("""COMPUTED_VALUE"""),45649.66666666667)</f>
        <v>45649.66667</v>
      </c>
      <c r="H248" s="1">
        <f>IFERROR(__xludf.DUMMYFUNCTION("""COMPUTED_VALUE"""),1299.66)</f>
        <v>1299.66</v>
      </c>
      <c r="J248" s="2">
        <f>IFERROR(__xludf.DUMMYFUNCTION("""COMPUTED_VALUE"""),45649.66666666667)</f>
        <v>45649.66667</v>
      </c>
      <c r="K248" s="1">
        <f>IFERROR(__xludf.DUMMYFUNCTION("""COMPUTED_VALUE"""),1311.08)</f>
        <v>1311.08</v>
      </c>
      <c r="M248" s="2">
        <f>IFERROR(__xludf.DUMMYFUNCTION("""COMPUTED_VALUE"""),45649.66666666667)</f>
        <v>45649.66667</v>
      </c>
      <c r="N248" s="1">
        <f>IFERROR(__xludf.DUMMYFUNCTION("""COMPUTED_VALUE"""),3.6455475E7)</f>
        <v>36455475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IFERROR(__xludf.DUMMYFUNCTION("""COMPUTED_VALUE"""),1312.45)</f>
        <v>1312.45</v>
      </c>
      <c r="D249" s="2">
        <f>IFERROR(__xludf.DUMMYFUNCTION("""COMPUTED_VALUE"""),45650.54166666667)</f>
        <v>45650.54167</v>
      </c>
      <c r="E249" s="1">
        <f>IFERROR(__xludf.DUMMYFUNCTION("""COMPUTED_VALUE"""),1322.44)</f>
        <v>1322.44</v>
      </c>
      <c r="G249" s="2">
        <f>IFERROR(__xludf.DUMMYFUNCTION("""COMPUTED_VALUE"""),45650.54166666667)</f>
        <v>45650.54167</v>
      </c>
      <c r="H249" s="1">
        <f>IFERROR(__xludf.DUMMYFUNCTION("""COMPUTED_VALUE"""),1308.76)</f>
        <v>1308.76</v>
      </c>
      <c r="J249" s="2">
        <f>IFERROR(__xludf.DUMMYFUNCTION("""COMPUTED_VALUE"""),45650.54166666667)</f>
        <v>45650.54167</v>
      </c>
      <c r="K249" s="1">
        <f>IFERROR(__xludf.DUMMYFUNCTION("""COMPUTED_VALUE"""),1322.0)</f>
        <v>1322</v>
      </c>
      <c r="M249" s="2">
        <f>IFERROR(__xludf.DUMMYFUNCTION("""COMPUTED_VALUE"""),45650.54166666667)</f>
        <v>45650.54167</v>
      </c>
      <c r="N249" s="1">
        <f>IFERROR(__xludf.DUMMYFUNCTION("""COMPUTED_VALUE"""),1.4554E7)</f>
        <v>14554000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IFERROR(__xludf.DUMMYFUNCTION("""COMPUTED_VALUE"""),1319.3)</f>
        <v>1319.3</v>
      </c>
      <c r="D250" s="2">
        <f>IFERROR(__xludf.DUMMYFUNCTION("""COMPUTED_VALUE"""),45652.66666666667)</f>
        <v>45652.66667</v>
      </c>
      <c r="E250" s="1">
        <f>IFERROR(__xludf.DUMMYFUNCTION("""COMPUTED_VALUE"""),1326.68)</f>
        <v>1326.68</v>
      </c>
      <c r="G250" s="2">
        <f>IFERROR(__xludf.DUMMYFUNCTION("""COMPUTED_VALUE"""),45652.66666666667)</f>
        <v>45652.66667</v>
      </c>
      <c r="H250" s="1">
        <f>IFERROR(__xludf.DUMMYFUNCTION("""COMPUTED_VALUE"""),1317.03)</f>
        <v>1317.03</v>
      </c>
      <c r="J250" s="2">
        <f>IFERROR(__xludf.DUMMYFUNCTION("""COMPUTED_VALUE"""),45652.66666666667)</f>
        <v>45652.66667</v>
      </c>
      <c r="K250" s="1">
        <f>IFERROR(__xludf.DUMMYFUNCTION("""COMPUTED_VALUE"""),1325.68)</f>
        <v>1325.68</v>
      </c>
      <c r="M250" s="2">
        <f>IFERROR(__xludf.DUMMYFUNCTION("""COMPUTED_VALUE"""),45652.66666666667)</f>
        <v>45652.66667</v>
      </c>
      <c r="N250" s="1">
        <f>IFERROR(__xludf.DUMMYFUNCTION("""COMPUTED_VALUE"""),2.1535208E7)</f>
        <v>21535208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IFERROR(__xludf.DUMMYFUNCTION("""COMPUTED_VALUE"""),1318.22)</f>
        <v>1318.22</v>
      </c>
      <c r="D251" s="2">
        <f>IFERROR(__xludf.DUMMYFUNCTION("""COMPUTED_VALUE"""),45653.66666666667)</f>
        <v>45653.66667</v>
      </c>
      <c r="E251" s="1">
        <f>IFERROR(__xludf.DUMMYFUNCTION("""COMPUTED_VALUE"""),1328.58)</f>
        <v>1328.58</v>
      </c>
      <c r="G251" s="2">
        <f>IFERROR(__xludf.DUMMYFUNCTION("""COMPUTED_VALUE"""),45653.66666666667)</f>
        <v>45653.66667</v>
      </c>
      <c r="H251" s="1">
        <f>IFERROR(__xludf.DUMMYFUNCTION("""COMPUTED_VALUE"""),1313.04)</f>
        <v>1313.04</v>
      </c>
      <c r="J251" s="2">
        <f>IFERROR(__xludf.DUMMYFUNCTION("""COMPUTED_VALUE"""),45653.66666666667)</f>
        <v>45653.66667</v>
      </c>
      <c r="K251" s="1">
        <f>IFERROR(__xludf.DUMMYFUNCTION("""COMPUTED_VALUE"""),1317.23)</f>
        <v>1317.23</v>
      </c>
      <c r="M251" s="2">
        <f>IFERROR(__xludf.DUMMYFUNCTION("""COMPUTED_VALUE"""),45653.66666666667)</f>
        <v>45653.66667</v>
      </c>
      <c r="N251" s="1">
        <f>IFERROR(__xludf.DUMMYFUNCTION("""COMPUTED_VALUE"""),3.2167896E7)</f>
        <v>32167896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IFERROR(__xludf.DUMMYFUNCTION("""COMPUTED_VALUE"""),1306.83)</f>
        <v>1306.83</v>
      </c>
      <c r="D252" s="2">
        <f>IFERROR(__xludf.DUMMYFUNCTION("""COMPUTED_VALUE"""),45656.66666666667)</f>
        <v>45656.66667</v>
      </c>
      <c r="E252" s="1">
        <f>IFERROR(__xludf.DUMMYFUNCTION("""COMPUTED_VALUE"""),1313.44)</f>
        <v>1313.44</v>
      </c>
      <c r="G252" s="2">
        <f>IFERROR(__xludf.DUMMYFUNCTION("""COMPUTED_VALUE"""),45656.66666666667)</f>
        <v>45656.66667</v>
      </c>
      <c r="H252" s="1">
        <f>IFERROR(__xludf.DUMMYFUNCTION("""COMPUTED_VALUE"""),1297.62)</f>
        <v>1297.62</v>
      </c>
      <c r="J252" s="2">
        <f>IFERROR(__xludf.DUMMYFUNCTION("""COMPUTED_VALUE"""),45656.66666666667)</f>
        <v>45656.66667</v>
      </c>
      <c r="K252" s="1">
        <f>IFERROR(__xludf.DUMMYFUNCTION("""COMPUTED_VALUE"""),1308.69)</f>
        <v>1308.69</v>
      </c>
      <c r="M252" s="2">
        <f>IFERROR(__xludf.DUMMYFUNCTION("""COMPUTED_VALUE"""),45656.66666666667)</f>
        <v>45656.66667</v>
      </c>
      <c r="N252" s="1">
        <f>IFERROR(__xludf.DUMMYFUNCTION("""COMPUTED_VALUE"""),2.9493739E7)</f>
        <v>29493739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IFERROR(__xludf.DUMMYFUNCTION("""COMPUTED_VALUE"""),1311.71)</f>
        <v>1311.71</v>
      </c>
      <c r="D253" s="2">
        <f>IFERROR(__xludf.DUMMYFUNCTION("""COMPUTED_VALUE"""),45657.66666666667)</f>
        <v>45657.66667</v>
      </c>
      <c r="E253" s="1">
        <f>IFERROR(__xludf.DUMMYFUNCTION("""COMPUTED_VALUE"""),1315.45)</f>
        <v>1315.45</v>
      </c>
      <c r="G253" s="2">
        <f>IFERROR(__xludf.DUMMYFUNCTION("""COMPUTED_VALUE"""),45657.66666666667)</f>
        <v>45657.66667</v>
      </c>
      <c r="H253" s="1">
        <f>IFERROR(__xludf.DUMMYFUNCTION("""COMPUTED_VALUE"""),1306.48)</f>
        <v>1306.48</v>
      </c>
      <c r="J253" s="2">
        <f>IFERROR(__xludf.DUMMYFUNCTION("""COMPUTED_VALUE"""),45657.66666666667)</f>
        <v>45657.66667</v>
      </c>
      <c r="K253" s="1">
        <f>IFERROR(__xludf.DUMMYFUNCTION("""COMPUTED_VALUE"""),1311.81)</f>
        <v>1311.81</v>
      </c>
      <c r="M253" s="2">
        <f>IFERROR(__xludf.DUMMYFUNCTION("""COMPUTED_VALUE"""),45657.66666666667)</f>
        <v>45657.66667</v>
      </c>
      <c r="N253" s="1">
        <f>IFERROR(__xludf.DUMMYFUNCTION("""COMPUTED_VALUE"""),2.8362587E7)</f>
        <v>28362587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IFERROR(__xludf.DUMMYFUNCTION("""COMPUTED_VALUE"""),1317.0)</f>
        <v>1317</v>
      </c>
      <c r="D254" s="2">
        <f>IFERROR(__xludf.DUMMYFUNCTION("""COMPUTED_VALUE"""),45659.66666666667)</f>
        <v>45659.66667</v>
      </c>
      <c r="E254" s="1">
        <f>IFERROR(__xludf.DUMMYFUNCTION("""COMPUTED_VALUE"""),1318.34)</f>
        <v>1318.34</v>
      </c>
      <c r="G254" s="2">
        <f>IFERROR(__xludf.DUMMYFUNCTION("""COMPUTED_VALUE"""),45659.66666666667)</f>
        <v>45659.66667</v>
      </c>
      <c r="H254" s="1">
        <f>IFERROR(__xludf.DUMMYFUNCTION("""COMPUTED_VALUE"""),1299.3)</f>
        <v>1299.3</v>
      </c>
      <c r="J254" s="2">
        <f>IFERROR(__xludf.DUMMYFUNCTION("""COMPUTED_VALUE"""),45659.66666666667)</f>
        <v>45659.66667</v>
      </c>
      <c r="K254" s="1">
        <f>IFERROR(__xludf.DUMMYFUNCTION("""COMPUTED_VALUE"""),1303.42)</f>
        <v>1303.42</v>
      </c>
      <c r="M254" s="2">
        <f>IFERROR(__xludf.DUMMYFUNCTION("""COMPUTED_VALUE"""),45659.66666666667)</f>
        <v>45659.66667</v>
      </c>
      <c r="N254" s="1">
        <f>IFERROR(__xludf.DUMMYFUNCTION("""COMPUTED_VALUE"""),3.6431814E7)</f>
        <v>36431814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IFERROR(__xludf.DUMMYFUNCTION("""COMPUTED_VALUE"""),1310.04)</f>
        <v>1310.04</v>
      </c>
      <c r="D255" s="2">
        <f>IFERROR(__xludf.DUMMYFUNCTION("""COMPUTED_VALUE"""),45660.66666666667)</f>
        <v>45660.66667</v>
      </c>
      <c r="E255" s="1">
        <f>IFERROR(__xludf.DUMMYFUNCTION("""COMPUTED_VALUE"""),1310.92)</f>
        <v>1310.92</v>
      </c>
      <c r="G255" s="2">
        <f>IFERROR(__xludf.DUMMYFUNCTION("""COMPUTED_VALUE"""),45660.66666666667)</f>
        <v>45660.66667</v>
      </c>
      <c r="H255" s="1">
        <f>IFERROR(__xludf.DUMMYFUNCTION("""COMPUTED_VALUE"""),1299.75)</f>
        <v>1299.75</v>
      </c>
      <c r="J255" s="2">
        <f>IFERROR(__xludf.DUMMYFUNCTION("""COMPUTED_VALUE"""),45660.66666666667)</f>
        <v>45660.66667</v>
      </c>
      <c r="K255" s="1">
        <f>IFERROR(__xludf.DUMMYFUNCTION("""COMPUTED_VALUE"""),1307.36)</f>
        <v>1307.36</v>
      </c>
      <c r="M255" s="2">
        <f>IFERROR(__xludf.DUMMYFUNCTION("""COMPUTED_VALUE"""),45660.66666666667)</f>
        <v>45660.66667</v>
      </c>
      <c r="N255" s="1">
        <f>IFERROR(__xludf.DUMMYFUNCTION("""COMPUTED_VALUE"""),3.6527711E7)</f>
        <v>36527711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IFERROR(__xludf.DUMMYFUNCTION("""COMPUTED_VALUE"""),1308.22)</f>
        <v>1308.22</v>
      </c>
      <c r="D256" s="2">
        <f>IFERROR(__xludf.DUMMYFUNCTION("""COMPUTED_VALUE"""),45663.66666666667)</f>
        <v>45663.66667</v>
      </c>
      <c r="E256" s="1">
        <f>IFERROR(__xludf.DUMMYFUNCTION("""COMPUTED_VALUE"""),1313.58)</f>
        <v>1313.58</v>
      </c>
      <c r="G256" s="2">
        <f>IFERROR(__xludf.DUMMYFUNCTION("""COMPUTED_VALUE"""),45663.66666666667)</f>
        <v>45663.66667</v>
      </c>
      <c r="H256" s="1">
        <f>IFERROR(__xludf.DUMMYFUNCTION("""COMPUTED_VALUE"""),1291.62)</f>
        <v>1291.62</v>
      </c>
      <c r="J256" s="2">
        <f>IFERROR(__xludf.DUMMYFUNCTION("""COMPUTED_VALUE"""),45663.66666666667)</f>
        <v>45663.66667</v>
      </c>
      <c r="K256" s="1">
        <f>IFERROR(__xludf.DUMMYFUNCTION("""COMPUTED_VALUE"""),1292.89)</f>
        <v>1292.89</v>
      </c>
      <c r="M256" s="2">
        <f>IFERROR(__xludf.DUMMYFUNCTION("""COMPUTED_VALUE"""),45663.66666666667)</f>
        <v>45663.66667</v>
      </c>
      <c r="N256" s="1">
        <f>IFERROR(__xludf.DUMMYFUNCTION("""COMPUTED_VALUE"""),4.6997883E7)</f>
        <v>46997883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IFERROR(__xludf.DUMMYFUNCTION("""COMPUTED_VALUE"""),1296.46)</f>
        <v>1296.46</v>
      </c>
      <c r="D257" s="2">
        <f>IFERROR(__xludf.DUMMYFUNCTION("""COMPUTED_VALUE"""),45664.66666666667)</f>
        <v>45664.66667</v>
      </c>
      <c r="E257" s="1">
        <f>IFERROR(__xludf.DUMMYFUNCTION("""COMPUTED_VALUE"""),1309.65)</f>
        <v>1309.65</v>
      </c>
      <c r="G257" s="2">
        <f>IFERROR(__xludf.DUMMYFUNCTION("""COMPUTED_VALUE"""),45664.66666666667)</f>
        <v>45664.66667</v>
      </c>
      <c r="H257" s="1">
        <f>IFERROR(__xludf.DUMMYFUNCTION("""COMPUTED_VALUE"""),1293.79)</f>
        <v>1293.79</v>
      </c>
      <c r="J257" s="2">
        <f>IFERROR(__xludf.DUMMYFUNCTION("""COMPUTED_VALUE"""),45664.66666666667)</f>
        <v>45664.66667</v>
      </c>
      <c r="K257" s="1">
        <f>IFERROR(__xludf.DUMMYFUNCTION("""COMPUTED_VALUE"""),1299.79)</f>
        <v>1299.79</v>
      </c>
      <c r="M257" s="2">
        <f>IFERROR(__xludf.DUMMYFUNCTION("""COMPUTED_VALUE"""),45664.66666666667)</f>
        <v>45664.66667</v>
      </c>
      <c r="N257" s="1">
        <f>IFERROR(__xludf.DUMMYFUNCTION("""COMPUTED_VALUE"""),4.2912873E7)</f>
        <v>42912873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IFERROR(__xludf.DUMMYFUNCTION("""COMPUTED_VALUE"""),1301.26)</f>
        <v>1301.26</v>
      </c>
      <c r="D258" s="2">
        <f>IFERROR(__xludf.DUMMYFUNCTION("""COMPUTED_VALUE"""),45665.66666666667)</f>
        <v>45665.66667</v>
      </c>
      <c r="E258" s="1">
        <f>IFERROR(__xludf.DUMMYFUNCTION("""COMPUTED_VALUE"""),1307.67)</f>
        <v>1307.67</v>
      </c>
      <c r="G258" s="2">
        <f>IFERROR(__xludf.DUMMYFUNCTION("""COMPUTED_VALUE"""),45665.66666666667)</f>
        <v>45665.66667</v>
      </c>
      <c r="H258" s="1">
        <f>IFERROR(__xludf.DUMMYFUNCTION("""COMPUTED_VALUE"""),1289.36)</f>
        <v>1289.36</v>
      </c>
      <c r="J258" s="2">
        <f>IFERROR(__xludf.DUMMYFUNCTION("""COMPUTED_VALUE"""),45665.66666666667)</f>
        <v>45665.66667</v>
      </c>
      <c r="K258" s="1">
        <f>IFERROR(__xludf.DUMMYFUNCTION("""COMPUTED_VALUE"""),1305.88)</f>
        <v>1305.88</v>
      </c>
      <c r="M258" s="2">
        <f>IFERROR(__xludf.DUMMYFUNCTION("""COMPUTED_VALUE"""),45665.66666666667)</f>
        <v>45665.66667</v>
      </c>
      <c r="N258" s="1">
        <f>IFERROR(__xludf.DUMMYFUNCTION("""COMPUTED_VALUE"""),4.7378459E7)</f>
        <v>47378459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IFERROR(__xludf.DUMMYFUNCTION("""COMPUTED_VALUE"""),1284.74)</f>
        <v>1284.74</v>
      </c>
      <c r="D259" s="2">
        <f>IFERROR(__xludf.DUMMYFUNCTION("""COMPUTED_VALUE"""),45667.66666666667)</f>
        <v>45667.66667</v>
      </c>
      <c r="E259" s="1">
        <f>IFERROR(__xludf.DUMMYFUNCTION("""COMPUTED_VALUE"""),1293.09)</f>
        <v>1293.09</v>
      </c>
      <c r="G259" s="2">
        <f>IFERROR(__xludf.DUMMYFUNCTION("""COMPUTED_VALUE"""),45667.66666666667)</f>
        <v>45667.66667</v>
      </c>
      <c r="H259" s="1">
        <f>IFERROR(__xludf.DUMMYFUNCTION("""COMPUTED_VALUE"""),1267.73)</f>
        <v>1267.73</v>
      </c>
      <c r="J259" s="2">
        <f>IFERROR(__xludf.DUMMYFUNCTION("""COMPUTED_VALUE"""),45667.66666666667)</f>
        <v>45667.66667</v>
      </c>
      <c r="K259" s="1">
        <f>IFERROR(__xludf.DUMMYFUNCTION("""COMPUTED_VALUE"""),1274.3)</f>
        <v>1274.3</v>
      </c>
      <c r="M259" s="2">
        <f>IFERROR(__xludf.DUMMYFUNCTION("""COMPUTED_VALUE"""),45667.66666666667)</f>
        <v>45667.66667</v>
      </c>
      <c r="N259" s="1">
        <f>IFERROR(__xludf.DUMMYFUNCTION("""COMPUTED_VALUE"""),6.3453319E7)</f>
        <v>63453319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IFERROR(__xludf.DUMMYFUNCTION("""COMPUTED_VALUE"""),1265.07)</f>
        <v>1265.07</v>
      </c>
      <c r="D260" s="2">
        <f>IFERROR(__xludf.DUMMYFUNCTION("""COMPUTED_VALUE"""),45670.66666666667)</f>
        <v>45670.66667</v>
      </c>
      <c r="E260" s="1">
        <f>IFERROR(__xludf.DUMMYFUNCTION("""COMPUTED_VALUE"""),1286.05)</f>
        <v>1286.05</v>
      </c>
      <c r="G260" s="2">
        <f>IFERROR(__xludf.DUMMYFUNCTION("""COMPUTED_VALUE"""),45670.66666666667)</f>
        <v>45670.66667</v>
      </c>
      <c r="H260" s="1">
        <f>IFERROR(__xludf.DUMMYFUNCTION("""COMPUTED_VALUE"""),1264.26)</f>
        <v>1264.26</v>
      </c>
      <c r="J260" s="2">
        <f>IFERROR(__xludf.DUMMYFUNCTION("""COMPUTED_VALUE"""),45670.66666666667)</f>
        <v>45670.66667</v>
      </c>
      <c r="K260" s="1">
        <f>IFERROR(__xludf.DUMMYFUNCTION("""COMPUTED_VALUE"""),1284.58)</f>
        <v>1284.58</v>
      </c>
      <c r="M260" s="2">
        <f>IFERROR(__xludf.DUMMYFUNCTION("""COMPUTED_VALUE"""),45670.66666666667)</f>
        <v>45670.66667</v>
      </c>
      <c r="N260" s="1">
        <f>IFERROR(__xludf.DUMMYFUNCTION("""COMPUTED_VALUE"""),4.9206396E7)</f>
        <v>49206396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IFERROR(__xludf.DUMMYFUNCTION("""COMPUTED_VALUE"""),1286.24)</f>
        <v>1286.24</v>
      </c>
      <c r="D261" s="2">
        <f>IFERROR(__xludf.DUMMYFUNCTION("""COMPUTED_VALUE"""),45671.66666666667)</f>
        <v>45671.66667</v>
      </c>
      <c r="E261" s="1">
        <f>IFERROR(__xludf.DUMMYFUNCTION("""COMPUTED_VALUE"""),1306.38)</f>
        <v>1306.38</v>
      </c>
      <c r="G261" s="2">
        <f>IFERROR(__xludf.DUMMYFUNCTION("""COMPUTED_VALUE"""),45671.66666666667)</f>
        <v>45671.66667</v>
      </c>
      <c r="H261" s="1">
        <f>IFERROR(__xludf.DUMMYFUNCTION("""COMPUTED_VALUE"""),1281.54)</f>
        <v>1281.54</v>
      </c>
      <c r="J261" s="2">
        <f>IFERROR(__xludf.DUMMYFUNCTION("""COMPUTED_VALUE"""),45671.66666666667)</f>
        <v>45671.66667</v>
      </c>
      <c r="K261" s="1">
        <f>IFERROR(__xludf.DUMMYFUNCTION("""COMPUTED_VALUE"""),1305.88)</f>
        <v>1305.88</v>
      </c>
      <c r="M261" s="2">
        <f>IFERROR(__xludf.DUMMYFUNCTION("""COMPUTED_VALUE"""),45671.66666666667)</f>
        <v>45671.66667</v>
      </c>
      <c r="N261" s="1">
        <f>IFERROR(__xludf.DUMMYFUNCTION("""COMPUTED_VALUE"""),4.4571938E7)</f>
        <v>44571938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IFERROR(__xludf.DUMMYFUNCTION("""COMPUTED_VALUE"""),1319.96)</f>
        <v>1319.96</v>
      </c>
      <c r="D262" s="2">
        <f>IFERROR(__xludf.DUMMYFUNCTION("""COMPUTED_VALUE"""),45672.66666666667)</f>
        <v>45672.66667</v>
      </c>
      <c r="E262" s="1">
        <f>IFERROR(__xludf.DUMMYFUNCTION("""COMPUTED_VALUE"""),1321.61)</f>
        <v>1321.61</v>
      </c>
      <c r="G262" s="2">
        <f>IFERROR(__xludf.DUMMYFUNCTION("""COMPUTED_VALUE"""),45672.66666666667)</f>
        <v>45672.66667</v>
      </c>
      <c r="H262" s="1">
        <f>IFERROR(__xludf.DUMMYFUNCTION("""COMPUTED_VALUE"""),1312.68)</f>
        <v>1312.68</v>
      </c>
      <c r="J262" s="2">
        <f>IFERROR(__xludf.DUMMYFUNCTION("""COMPUTED_VALUE"""),45672.66666666667)</f>
        <v>45672.66667</v>
      </c>
      <c r="K262" s="1">
        <f>IFERROR(__xludf.DUMMYFUNCTION("""COMPUTED_VALUE"""),1317.38)</f>
        <v>1317.38</v>
      </c>
      <c r="M262" s="2">
        <f>IFERROR(__xludf.DUMMYFUNCTION("""COMPUTED_VALUE"""),45672.66666666667)</f>
        <v>45672.66667</v>
      </c>
      <c r="N262" s="1">
        <f>IFERROR(__xludf.DUMMYFUNCTION("""COMPUTED_VALUE"""),4.5403178E7)</f>
        <v>45403178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IFERROR(__xludf.DUMMYFUNCTION("""COMPUTED_VALUE"""),1317.19)</f>
        <v>1317.19</v>
      </c>
      <c r="D263" s="2">
        <f>IFERROR(__xludf.DUMMYFUNCTION("""COMPUTED_VALUE"""),45673.66666666667)</f>
        <v>45673.66667</v>
      </c>
      <c r="E263" s="1">
        <f>IFERROR(__xludf.DUMMYFUNCTION("""COMPUTED_VALUE"""),1337.59)</f>
        <v>1337.59</v>
      </c>
      <c r="G263" s="2">
        <f>IFERROR(__xludf.DUMMYFUNCTION("""COMPUTED_VALUE"""),45673.66666666667)</f>
        <v>45673.66667</v>
      </c>
      <c r="H263" s="1">
        <f>IFERROR(__xludf.DUMMYFUNCTION("""COMPUTED_VALUE"""),1316.85)</f>
        <v>1316.85</v>
      </c>
      <c r="J263" s="2">
        <f>IFERROR(__xludf.DUMMYFUNCTION("""COMPUTED_VALUE"""),45673.66666666667)</f>
        <v>45673.66667</v>
      </c>
      <c r="K263" s="1">
        <f>IFERROR(__xludf.DUMMYFUNCTION("""COMPUTED_VALUE"""),1336.4)</f>
        <v>1336.4</v>
      </c>
      <c r="M263" s="2">
        <f>IFERROR(__xludf.DUMMYFUNCTION("""COMPUTED_VALUE"""),45673.66666666667)</f>
        <v>45673.66667</v>
      </c>
      <c r="N263" s="1">
        <f>IFERROR(__xludf.DUMMYFUNCTION("""COMPUTED_VALUE"""),3.9646584E7)</f>
        <v>39646584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IFERROR(__xludf.DUMMYFUNCTION("""COMPUTED_VALUE"""),1337.99)</f>
        <v>1337.99</v>
      </c>
      <c r="D264" s="2">
        <f>IFERROR(__xludf.DUMMYFUNCTION("""COMPUTED_VALUE"""),45674.66666666667)</f>
        <v>45674.66667</v>
      </c>
      <c r="E264" s="1">
        <f>IFERROR(__xludf.DUMMYFUNCTION("""COMPUTED_VALUE"""),1344.12)</f>
        <v>1344.12</v>
      </c>
      <c r="G264" s="2">
        <f>IFERROR(__xludf.DUMMYFUNCTION("""COMPUTED_VALUE"""),45674.66666666667)</f>
        <v>45674.66667</v>
      </c>
      <c r="H264" s="1">
        <f>IFERROR(__xludf.DUMMYFUNCTION("""COMPUTED_VALUE"""),1331.07)</f>
        <v>1331.07</v>
      </c>
      <c r="J264" s="2">
        <f>IFERROR(__xludf.DUMMYFUNCTION("""COMPUTED_VALUE"""),45674.66666666667)</f>
        <v>45674.66667</v>
      </c>
      <c r="K264" s="1">
        <f>IFERROR(__xludf.DUMMYFUNCTION("""COMPUTED_VALUE"""),1331.25)</f>
        <v>1331.25</v>
      </c>
      <c r="M264" s="2">
        <f>IFERROR(__xludf.DUMMYFUNCTION("""COMPUTED_VALUE"""),45674.66666666667)</f>
        <v>45674.66667</v>
      </c>
      <c r="N264" s="1">
        <f>IFERROR(__xludf.DUMMYFUNCTION("""COMPUTED_VALUE"""),5.6034809E7)</f>
        <v>56034809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IFERROR(__xludf.DUMMYFUNCTION("""COMPUTED_VALUE"""),1335.41)</f>
        <v>1335.41</v>
      </c>
      <c r="D265" s="2">
        <f>IFERROR(__xludf.DUMMYFUNCTION("""COMPUTED_VALUE"""),45678.66666666667)</f>
        <v>45678.66667</v>
      </c>
      <c r="E265" s="1">
        <f>IFERROR(__xludf.DUMMYFUNCTION("""COMPUTED_VALUE"""),1344.98)</f>
        <v>1344.98</v>
      </c>
      <c r="G265" s="2">
        <f>IFERROR(__xludf.DUMMYFUNCTION("""COMPUTED_VALUE"""),45678.66666666667)</f>
        <v>45678.66667</v>
      </c>
      <c r="H265" s="1">
        <f>IFERROR(__xludf.DUMMYFUNCTION("""COMPUTED_VALUE"""),1330.01)</f>
        <v>1330.01</v>
      </c>
      <c r="J265" s="2">
        <f>IFERROR(__xludf.DUMMYFUNCTION("""COMPUTED_VALUE"""),45678.66666666667)</f>
        <v>45678.66667</v>
      </c>
      <c r="K265" s="1">
        <f>IFERROR(__xludf.DUMMYFUNCTION("""COMPUTED_VALUE"""),1332.95)</f>
        <v>1332.95</v>
      </c>
      <c r="M265" s="2">
        <f>IFERROR(__xludf.DUMMYFUNCTION("""COMPUTED_VALUE"""),45678.66666666667)</f>
        <v>45678.66667</v>
      </c>
      <c r="N265" s="1">
        <f>IFERROR(__xludf.DUMMYFUNCTION("""COMPUTED_VALUE"""),4.7527991E7)</f>
        <v>47527991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IFERROR(__xludf.DUMMYFUNCTION("""COMPUTED_VALUE"""),1337.14)</f>
        <v>1337.14</v>
      </c>
      <c r="D266" s="2">
        <f>IFERROR(__xludf.DUMMYFUNCTION("""COMPUTED_VALUE"""),45679.66666666667)</f>
        <v>45679.66667</v>
      </c>
      <c r="E266" s="1">
        <f>IFERROR(__xludf.DUMMYFUNCTION("""COMPUTED_VALUE"""),1337.95)</f>
        <v>1337.95</v>
      </c>
      <c r="G266" s="2">
        <f>IFERROR(__xludf.DUMMYFUNCTION("""COMPUTED_VALUE"""),45679.66666666667)</f>
        <v>45679.66667</v>
      </c>
      <c r="H266" s="1">
        <f>IFERROR(__xludf.DUMMYFUNCTION("""COMPUTED_VALUE"""),1323.97)</f>
        <v>1323.97</v>
      </c>
      <c r="J266" s="2">
        <f>IFERROR(__xludf.DUMMYFUNCTION("""COMPUTED_VALUE"""),45679.66666666667)</f>
        <v>45679.66667</v>
      </c>
      <c r="K266" s="1">
        <f>IFERROR(__xludf.DUMMYFUNCTION("""COMPUTED_VALUE"""),1324.56)</f>
        <v>1324.56</v>
      </c>
      <c r="M266" s="2">
        <f>IFERROR(__xludf.DUMMYFUNCTION("""COMPUTED_VALUE"""),45679.66666666667)</f>
        <v>45679.66667</v>
      </c>
      <c r="N266" s="1">
        <f>IFERROR(__xludf.DUMMYFUNCTION("""COMPUTED_VALUE"""),4.5547074E7)</f>
        <v>45547074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IFERROR(__xludf.DUMMYFUNCTION("""COMPUTED_VALUE"""),1323.19)</f>
        <v>1323.19</v>
      </c>
      <c r="D267" s="2">
        <f>IFERROR(__xludf.DUMMYFUNCTION("""COMPUTED_VALUE"""),45680.66666666667)</f>
        <v>45680.66667</v>
      </c>
      <c r="E267" s="1">
        <f>IFERROR(__xludf.DUMMYFUNCTION("""COMPUTED_VALUE"""),1326.05)</f>
        <v>1326.05</v>
      </c>
      <c r="G267" s="2">
        <f>IFERROR(__xludf.DUMMYFUNCTION("""COMPUTED_VALUE"""),45680.66666666667)</f>
        <v>45680.66667</v>
      </c>
      <c r="H267" s="1">
        <f>IFERROR(__xludf.DUMMYFUNCTION("""COMPUTED_VALUE"""),1314.38)</f>
        <v>1314.38</v>
      </c>
      <c r="J267" s="2">
        <f>IFERROR(__xludf.DUMMYFUNCTION("""COMPUTED_VALUE"""),45680.66666666667)</f>
        <v>45680.66667</v>
      </c>
      <c r="K267" s="1">
        <f>IFERROR(__xludf.DUMMYFUNCTION("""COMPUTED_VALUE"""),1317.69)</f>
        <v>1317.69</v>
      </c>
      <c r="M267" s="2">
        <f>IFERROR(__xludf.DUMMYFUNCTION("""COMPUTED_VALUE"""),45680.66666666667)</f>
        <v>45680.66667</v>
      </c>
      <c r="N267" s="1">
        <f>IFERROR(__xludf.DUMMYFUNCTION("""COMPUTED_VALUE"""),4.5314465E7)</f>
        <v>45314465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IFERROR(__xludf.DUMMYFUNCTION("""COMPUTED_VALUE"""),1316.85)</f>
        <v>1316.85</v>
      </c>
      <c r="D268" s="2">
        <f>IFERROR(__xludf.DUMMYFUNCTION("""COMPUTED_VALUE"""),45681.66666666667)</f>
        <v>45681.66667</v>
      </c>
      <c r="E268" s="1">
        <f>IFERROR(__xludf.DUMMYFUNCTION("""COMPUTED_VALUE"""),1321.8)</f>
        <v>1321.8</v>
      </c>
      <c r="G268" s="2">
        <f>IFERROR(__xludf.DUMMYFUNCTION("""COMPUTED_VALUE"""),45681.66666666667)</f>
        <v>45681.66667</v>
      </c>
      <c r="H268" s="1">
        <f>IFERROR(__xludf.DUMMYFUNCTION("""COMPUTED_VALUE"""),1314.49)</f>
        <v>1314.49</v>
      </c>
      <c r="J268" s="2">
        <f>IFERROR(__xludf.DUMMYFUNCTION("""COMPUTED_VALUE"""),45681.66666666667)</f>
        <v>45681.66667</v>
      </c>
      <c r="K268" s="1">
        <f>IFERROR(__xludf.DUMMYFUNCTION("""COMPUTED_VALUE"""),1321.76)</f>
        <v>1321.76</v>
      </c>
      <c r="M268" s="2">
        <f>IFERROR(__xludf.DUMMYFUNCTION("""COMPUTED_VALUE"""),45681.66666666667)</f>
        <v>45681.66667</v>
      </c>
      <c r="N268" s="1">
        <f>IFERROR(__xludf.DUMMYFUNCTION("""COMPUTED_VALUE"""),4.3739915E7)</f>
        <v>43739915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IFERROR(__xludf.DUMMYFUNCTION("""COMPUTED_VALUE"""),1328.2)</f>
        <v>1328.2</v>
      </c>
      <c r="D269" s="2">
        <f>IFERROR(__xludf.DUMMYFUNCTION("""COMPUTED_VALUE"""),45684.66666666667)</f>
        <v>45684.66667</v>
      </c>
      <c r="E269" s="1">
        <f>IFERROR(__xludf.DUMMYFUNCTION("""COMPUTED_VALUE"""),1357.36)</f>
        <v>1357.36</v>
      </c>
      <c r="G269" s="2">
        <f>IFERROR(__xludf.DUMMYFUNCTION("""COMPUTED_VALUE"""),45684.66666666667)</f>
        <v>45684.66667</v>
      </c>
      <c r="H269" s="1">
        <f>IFERROR(__xludf.DUMMYFUNCTION("""COMPUTED_VALUE"""),1327.9)</f>
        <v>1327.9</v>
      </c>
      <c r="J269" s="2">
        <f>IFERROR(__xludf.DUMMYFUNCTION("""COMPUTED_VALUE"""),45684.66666666667)</f>
        <v>45684.66667</v>
      </c>
      <c r="K269" s="1">
        <f>IFERROR(__xludf.DUMMYFUNCTION("""COMPUTED_VALUE"""),1357.04)</f>
        <v>1357.04</v>
      </c>
      <c r="M269" s="2">
        <f>IFERROR(__xludf.DUMMYFUNCTION("""COMPUTED_VALUE"""),45684.66666666667)</f>
        <v>45684.66667</v>
      </c>
      <c r="N269" s="1">
        <f>IFERROR(__xludf.DUMMYFUNCTION("""COMPUTED_VALUE"""),4.5565304E7)</f>
        <v>45565304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IFERROR(__xludf.DUMMYFUNCTION("""COMPUTED_VALUE"""),1355.86)</f>
        <v>1355.86</v>
      </c>
      <c r="D270" s="2">
        <f>IFERROR(__xludf.DUMMYFUNCTION("""COMPUTED_VALUE"""),45685.66666666667)</f>
        <v>45685.66667</v>
      </c>
      <c r="E270" s="1">
        <f>IFERROR(__xludf.DUMMYFUNCTION("""COMPUTED_VALUE"""),1360.45)</f>
        <v>1360.45</v>
      </c>
      <c r="G270" s="2">
        <f>IFERROR(__xludf.DUMMYFUNCTION("""COMPUTED_VALUE"""),45685.66666666667)</f>
        <v>45685.66667</v>
      </c>
      <c r="H270" s="1">
        <f>IFERROR(__xludf.DUMMYFUNCTION("""COMPUTED_VALUE"""),1341.15)</f>
        <v>1341.15</v>
      </c>
      <c r="J270" s="2">
        <f>IFERROR(__xludf.DUMMYFUNCTION("""COMPUTED_VALUE"""),45685.66666666667)</f>
        <v>45685.66667</v>
      </c>
      <c r="K270" s="1">
        <f>IFERROR(__xludf.DUMMYFUNCTION("""COMPUTED_VALUE"""),1344.21)</f>
        <v>1344.21</v>
      </c>
      <c r="M270" s="2">
        <f>IFERROR(__xludf.DUMMYFUNCTION("""COMPUTED_VALUE"""),45685.66666666667)</f>
        <v>45685.66667</v>
      </c>
      <c r="N270" s="1">
        <f>IFERROR(__xludf.DUMMYFUNCTION("""COMPUTED_VALUE"""),4.3438864E7)</f>
        <v>43438864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IFERROR(__xludf.DUMMYFUNCTION("""COMPUTED_VALUE"""),1336.57)</f>
        <v>1336.57</v>
      </c>
      <c r="D271" s="2">
        <f>IFERROR(__xludf.DUMMYFUNCTION("""COMPUTED_VALUE"""),45686.66666666667)</f>
        <v>45686.66667</v>
      </c>
      <c r="E271" s="1">
        <f>IFERROR(__xludf.DUMMYFUNCTION("""COMPUTED_VALUE"""),1356.28)</f>
        <v>1356.28</v>
      </c>
      <c r="G271" s="2">
        <f>IFERROR(__xludf.DUMMYFUNCTION("""COMPUTED_VALUE"""),45686.66666666667)</f>
        <v>45686.66667</v>
      </c>
      <c r="H271" s="1">
        <f>IFERROR(__xludf.DUMMYFUNCTION("""COMPUTED_VALUE"""),1336.17)</f>
        <v>1336.17</v>
      </c>
      <c r="J271" s="2">
        <f>IFERROR(__xludf.DUMMYFUNCTION("""COMPUTED_VALUE"""),45686.66666666667)</f>
        <v>45686.66667</v>
      </c>
      <c r="K271" s="1">
        <f>IFERROR(__xludf.DUMMYFUNCTION("""COMPUTED_VALUE"""),1342.94)</f>
        <v>1342.94</v>
      </c>
      <c r="M271" s="2">
        <f>IFERROR(__xludf.DUMMYFUNCTION("""COMPUTED_VALUE"""),45686.66666666667)</f>
        <v>45686.66667</v>
      </c>
      <c r="N271" s="1">
        <f>IFERROR(__xludf.DUMMYFUNCTION("""COMPUTED_VALUE"""),4.5084109E7)</f>
        <v>45084109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IFERROR(__xludf.DUMMYFUNCTION("""COMPUTED_VALUE"""),1350.23)</f>
        <v>1350.23</v>
      </c>
      <c r="D272" s="2">
        <f>IFERROR(__xludf.DUMMYFUNCTION("""COMPUTED_VALUE"""),45687.66666666667)</f>
        <v>45687.66667</v>
      </c>
      <c r="E272" s="1">
        <f>IFERROR(__xludf.DUMMYFUNCTION("""COMPUTED_VALUE"""),1355.63)</f>
        <v>1355.63</v>
      </c>
      <c r="G272" s="2">
        <f>IFERROR(__xludf.DUMMYFUNCTION("""COMPUTED_VALUE"""),45687.66666666667)</f>
        <v>45687.66667</v>
      </c>
      <c r="H272" s="1">
        <f>IFERROR(__xludf.DUMMYFUNCTION("""COMPUTED_VALUE"""),1343.14)</f>
        <v>1343.14</v>
      </c>
      <c r="J272" s="2">
        <f>IFERROR(__xludf.DUMMYFUNCTION("""COMPUTED_VALUE"""),45687.66666666667)</f>
        <v>45687.66667</v>
      </c>
      <c r="K272" s="1">
        <f>IFERROR(__xludf.DUMMYFUNCTION("""COMPUTED_VALUE"""),1351.89)</f>
        <v>1351.89</v>
      </c>
      <c r="M272" s="2">
        <f>IFERROR(__xludf.DUMMYFUNCTION("""COMPUTED_VALUE"""),45687.66666666667)</f>
        <v>45687.66667</v>
      </c>
      <c r="N272" s="1">
        <f>IFERROR(__xludf.DUMMYFUNCTION("""COMPUTED_VALUE"""),4.0622944E7)</f>
        <v>40622944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IFERROR(__xludf.DUMMYFUNCTION("""COMPUTED_VALUE"""),1348.52)</f>
        <v>1348.52</v>
      </c>
      <c r="D273" s="2">
        <f>IFERROR(__xludf.DUMMYFUNCTION("""COMPUTED_VALUE"""),45688.66666666667)</f>
        <v>45688.66667</v>
      </c>
      <c r="E273" s="1">
        <f>IFERROR(__xludf.DUMMYFUNCTION("""COMPUTED_VALUE"""),1354.61)</f>
        <v>1354.61</v>
      </c>
      <c r="G273" s="2">
        <f>IFERROR(__xludf.DUMMYFUNCTION("""COMPUTED_VALUE"""),45688.66666666667)</f>
        <v>45688.66667</v>
      </c>
      <c r="H273" s="1">
        <f>IFERROR(__xludf.DUMMYFUNCTION("""COMPUTED_VALUE"""),1338.96)</f>
        <v>1338.96</v>
      </c>
      <c r="J273" s="2">
        <f>IFERROR(__xludf.DUMMYFUNCTION("""COMPUTED_VALUE"""),45688.66666666667)</f>
        <v>45688.66667</v>
      </c>
      <c r="K273" s="1">
        <f>IFERROR(__xludf.DUMMYFUNCTION("""COMPUTED_VALUE"""),1339.06)</f>
        <v>1339.06</v>
      </c>
      <c r="M273" s="2">
        <f>IFERROR(__xludf.DUMMYFUNCTION("""COMPUTED_VALUE"""),45688.66666666667)</f>
        <v>45688.66667</v>
      </c>
      <c r="N273" s="1">
        <f>IFERROR(__xludf.DUMMYFUNCTION("""COMPUTED_VALUE"""),6.0215081E7)</f>
        <v>60215081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IFERROR(__xludf.DUMMYFUNCTION("""COMPUTED_VALUE"""),1328.04)</f>
        <v>1328.04</v>
      </c>
      <c r="D274" s="2">
        <f>IFERROR(__xludf.DUMMYFUNCTION("""COMPUTED_VALUE"""),45691.66666666667)</f>
        <v>45691.66667</v>
      </c>
      <c r="E274" s="1">
        <f>IFERROR(__xludf.DUMMYFUNCTION("""COMPUTED_VALUE"""),1346.24)</f>
        <v>1346.24</v>
      </c>
      <c r="G274" s="2">
        <f>IFERROR(__xludf.DUMMYFUNCTION("""COMPUTED_VALUE"""),45691.66666666667)</f>
        <v>45691.66667</v>
      </c>
      <c r="H274" s="1">
        <f>IFERROR(__xludf.DUMMYFUNCTION("""COMPUTED_VALUE"""),1318.4)</f>
        <v>1318.4</v>
      </c>
      <c r="J274" s="2">
        <f>IFERROR(__xludf.DUMMYFUNCTION("""COMPUTED_VALUE"""),45691.66666666667)</f>
        <v>45691.66667</v>
      </c>
      <c r="K274" s="1">
        <f>IFERROR(__xludf.DUMMYFUNCTION("""COMPUTED_VALUE"""),1342.99)</f>
        <v>1342.99</v>
      </c>
      <c r="M274" s="2">
        <f>IFERROR(__xludf.DUMMYFUNCTION("""COMPUTED_VALUE"""),45691.66666666667)</f>
        <v>45691.66667</v>
      </c>
      <c r="N274" s="1">
        <f>IFERROR(__xludf.DUMMYFUNCTION("""COMPUTED_VALUE"""),4.7923247E7)</f>
        <v>47923247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IFERROR(__xludf.DUMMYFUNCTION("""COMPUTED_VALUE"""),1339.37)</f>
        <v>1339.37</v>
      </c>
      <c r="D275" s="2">
        <f>IFERROR(__xludf.DUMMYFUNCTION("""COMPUTED_VALUE"""),45692.66666666667)</f>
        <v>45692.66667</v>
      </c>
      <c r="E275" s="1">
        <f>IFERROR(__xludf.DUMMYFUNCTION("""COMPUTED_VALUE"""),1353.09)</f>
        <v>1353.09</v>
      </c>
      <c r="G275" s="2">
        <f>IFERROR(__xludf.DUMMYFUNCTION("""COMPUTED_VALUE"""),45692.66666666667)</f>
        <v>45692.66667</v>
      </c>
      <c r="H275" s="1">
        <f>IFERROR(__xludf.DUMMYFUNCTION("""COMPUTED_VALUE"""),1339.25)</f>
        <v>1339.25</v>
      </c>
      <c r="J275" s="2">
        <f>IFERROR(__xludf.DUMMYFUNCTION("""COMPUTED_VALUE"""),45692.66666666667)</f>
        <v>45692.66667</v>
      </c>
      <c r="K275" s="1">
        <f>IFERROR(__xludf.DUMMYFUNCTION("""COMPUTED_VALUE"""),1342.65)</f>
        <v>1342.65</v>
      </c>
      <c r="M275" s="2">
        <f>IFERROR(__xludf.DUMMYFUNCTION("""COMPUTED_VALUE"""),45692.66666666667)</f>
        <v>45692.66667</v>
      </c>
      <c r="N275" s="1">
        <f>IFERROR(__xludf.DUMMYFUNCTION("""COMPUTED_VALUE"""),4.5500626E7)</f>
        <v>45500626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IFERROR(__xludf.DUMMYFUNCTION("""COMPUTED_VALUE"""),1346.31)</f>
        <v>1346.31</v>
      </c>
      <c r="D276" s="2">
        <f>IFERROR(__xludf.DUMMYFUNCTION("""COMPUTED_VALUE"""),45693.66666666667)</f>
        <v>45693.66667</v>
      </c>
      <c r="E276" s="1">
        <f>IFERROR(__xludf.DUMMYFUNCTION("""COMPUTED_VALUE"""),1351.99)</f>
        <v>1351.99</v>
      </c>
      <c r="G276" s="2">
        <f>IFERROR(__xludf.DUMMYFUNCTION("""COMPUTED_VALUE"""),45693.66666666667)</f>
        <v>45693.66667</v>
      </c>
      <c r="H276" s="1">
        <f>IFERROR(__xludf.DUMMYFUNCTION("""COMPUTED_VALUE"""),1341.47)</f>
        <v>1341.47</v>
      </c>
      <c r="J276" s="2">
        <f>IFERROR(__xludf.DUMMYFUNCTION("""COMPUTED_VALUE"""),45693.66666666667)</f>
        <v>45693.66667</v>
      </c>
      <c r="K276" s="1">
        <f>IFERROR(__xludf.DUMMYFUNCTION("""COMPUTED_VALUE"""),1351.85)</f>
        <v>1351.85</v>
      </c>
      <c r="M276" s="2">
        <f>IFERROR(__xludf.DUMMYFUNCTION("""COMPUTED_VALUE"""),45693.66666666667)</f>
        <v>45693.66667</v>
      </c>
      <c r="N276" s="1">
        <f>IFERROR(__xludf.DUMMYFUNCTION("""COMPUTED_VALUE"""),4.7610132E7)</f>
        <v>47610132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IFERROR(__xludf.DUMMYFUNCTION("""COMPUTED_VALUE"""),1360.26)</f>
        <v>1360.26</v>
      </c>
      <c r="D277" s="2">
        <f>IFERROR(__xludf.DUMMYFUNCTION("""COMPUTED_VALUE"""),45694.66666666667)</f>
        <v>45694.66667</v>
      </c>
      <c r="E277" s="1">
        <f>IFERROR(__xludf.DUMMYFUNCTION("""COMPUTED_VALUE"""),1360.33)</f>
        <v>1360.33</v>
      </c>
      <c r="G277" s="2">
        <f>IFERROR(__xludf.DUMMYFUNCTION("""COMPUTED_VALUE"""),45694.66666666667)</f>
        <v>45694.66667</v>
      </c>
      <c r="H277" s="1">
        <f>IFERROR(__xludf.DUMMYFUNCTION("""COMPUTED_VALUE"""),1348.63)</f>
        <v>1348.63</v>
      </c>
      <c r="J277" s="2">
        <f>IFERROR(__xludf.DUMMYFUNCTION("""COMPUTED_VALUE"""),45694.66666666667)</f>
        <v>45694.66667</v>
      </c>
      <c r="K277" s="1">
        <f>IFERROR(__xludf.DUMMYFUNCTION("""COMPUTED_VALUE"""),1358.58)</f>
        <v>1358.58</v>
      </c>
      <c r="M277" s="2">
        <f>IFERROR(__xludf.DUMMYFUNCTION("""COMPUTED_VALUE"""),45694.66666666667)</f>
        <v>45694.66667</v>
      </c>
      <c r="N277" s="1">
        <f>IFERROR(__xludf.DUMMYFUNCTION("""COMPUTED_VALUE"""),5.4025189E7)</f>
        <v>54025189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IFERROR(__xludf.DUMMYFUNCTION("""COMPUTED_VALUE"""),1359.68)</f>
        <v>1359.68</v>
      </c>
      <c r="D278" s="2">
        <f>IFERROR(__xludf.DUMMYFUNCTION("""COMPUTED_VALUE"""),45695.66666666667)</f>
        <v>45695.66667</v>
      </c>
      <c r="E278" s="1">
        <f>IFERROR(__xludf.DUMMYFUNCTION("""COMPUTED_VALUE"""),1361.45)</f>
        <v>1361.45</v>
      </c>
      <c r="G278" s="2">
        <f>IFERROR(__xludf.DUMMYFUNCTION("""COMPUTED_VALUE"""),45695.66666666667)</f>
        <v>45695.66667</v>
      </c>
      <c r="H278" s="1">
        <f>IFERROR(__xludf.DUMMYFUNCTION("""COMPUTED_VALUE"""),1351.13)</f>
        <v>1351.13</v>
      </c>
      <c r="J278" s="2">
        <f>IFERROR(__xludf.DUMMYFUNCTION("""COMPUTED_VALUE"""),45695.66666666667)</f>
        <v>45695.66667</v>
      </c>
      <c r="K278" s="1">
        <f>IFERROR(__xludf.DUMMYFUNCTION("""COMPUTED_VALUE"""),1356.02)</f>
        <v>1356.02</v>
      </c>
      <c r="M278" s="2">
        <f>IFERROR(__xludf.DUMMYFUNCTION("""COMPUTED_VALUE"""),45695.66666666667)</f>
        <v>45695.66667</v>
      </c>
      <c r="N278" s="1">
        <f>IFERROR(__xludf.DUMMYFUNCTION("""COMPUTED_VALUE"""),4.7255208E7)</f>
        <v>47255208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IFERROR(__xludf.DUMMYFUNCTION("""COMPUTED_VALUE"""),1355.68)</f>
        <v>1355.68</v>
      </c>
      <c r="D279" s="2">
        <f>IFERROR(__xludf.DUMMYFUNCTION("""COMPUTED_VALUE"""),45698.66666666667)</f>
        <v>45698.66667</v>
      </c>
      <c r="E279" s="1">
        <f>IFERROR(__xludf.DUMMYFUNCTION("""COMPUTED_VALUE"""),1357.11)</f>
        <v>1357.11</v>
      </c>
      <c r="G279" s="2">
        <f>IFERROR(__xludf.DUMMYFUNCTION("""COMPUTED_VALUE"""),45698.66666666667)</f>
        <v>45698.66667</v>
      </c>
      <c r="H279" s="1">
        <f>IFERROR(__xludf.DUMMYFUNCTION("""COMPUTED_VALUE"""),1344.99)</f>
        <v>1344.99</v>
      </c>
      <c r="J279" s="2">
        <f>IFERROR(__xludf.DUMMYFUNCTION("""COMPUTED_VALUE"""),45698.66666666667)</f>
        <v>45698.66667</v>
      </c>
      <c r="K279" s="1">
        <f>IFERROR(__xludf.DUMMYFUNCTION("""COMPUTED_VALUE"""),1347.19)</f>
        <v>1347.19</v>
      </c>
      <c r="M279" s="2">
        <f>IFERROR(__xludf.DUMMYFUNCTION("""COMPUTED_VALUE"""),45698.66666666667)</f>
        <v>45698.66667</v>
      </c>
      <c r="N279" s="1">
        <f>IFERROR(__xludf.DUMMYFUNCTION("""COMPUTED_VALUE"""),4.6062674E7)</f>
        <v>46062674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IFERROR(__xludf.DUMMYFUNCTION("""COMPUTED_VALUE"""),1349.01)</f>
        <v>1349.01</v>
      </c>
      <c r="D280" s="2">
        <f>IFERROR(__xludf.DUMMYFUNCTION("""COMPUTED_VALUE"""),45699.66666666667)</f>
        <v>45699.66667</v>
      </c>
      <c r="E280" s="1">
        <f>IFERROR(__xludf.DUMMYFUNCTION("""COMPUTED_VALUE"""),1354.98)</f>
        <v>1354.98</v>
      </c>
      <c r="G280" s="2">
        <f>IFERROR(__xludf.DUMMYFUNCTION("""COMPUTED_VALUE"""),45699.66666666667)</f>
        <v>45699.66667</v>
      </c>
      <c r="H280" s="1">
        <f>IFERROR(__xludf.DUMMYFUNCTION("""COMPUTED_VALUE"""),1340.38)</f>
        <v>1340.38</v>
      </c>
      <c r="J280" s="2">
        <f>IFERROR(__xludf.DUMMYFUNCTION("""COMPUTED_VALUE"""),45699.66666666667)</f>
        <v>45699.66667</v>
      </c>
      <c r="K280" s="1">
        <f>IFERROR(__xludf.DUMMYFUNCTION("""COMPUTED_VALUE"""),1350.55)</f>
        <v>1350.55</v>
      </c>
      <c r="M280" s="2">
        <f>IFERROR(__xludf.DUMMYFUNCTION("""COMPUTED_VALUE"""),45699.66666666667)</f>
        <v>45699.66667</v>
      </c>
      <c r="N280" s="1">
        <f>IFERROR(__xludf.DUMMYFUNCTION("""COMPUTED_VALUE"""),4.6015329E7)</f>
        <v>46015329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IFERROR(__xludf.DUMMYFUNCTION("""COMPUTED_VALUE"""),1343.43)</f>
        <v>1343.43</v>
      </c>
      <c r="D281" s="2">
        <f>IFERROR(__xludf.DUMMYFUNCTION("""COMPUTED_VALUE"""),45700.66666666667)</f>
        <v>45700.66667</v>
      </c>
      <c r="E281" s="1">
        <f>IFERROR(__xludf.DUMMYFUNCTION("""COMPUTED_VALUE"""),1346.33)</f>
        <v>1346.33</v>
      </c>
      <c r="G281" s="2">
        <f>IFERROR(__xludf.DUMMYFUNCTION("""COMPUTED_VALUE"""),45700.66666666667)</f>
        <v>45700.66667</v>
      </c>
      <c r="H281" s="1">
        <f>IFERROR(__xludf.DUMMYFUNCTION("""COMPUTED_VALUE"""),1334.87)</f>
        <v>1334.87</v>
      </c>
      <c r="J281" s="2">
        <f>IFERROR(__xludf.DUMMYFUNCTION("""COMPUTED_VALUE"""),45700.66666666667)</f>
        <v>45700.66667</v>
      </c>
      <c r="K281" s="1">
        <f>IFERROR(__xludf.DUMMYFUNCTION("""COMPUTED_VALUE"""),1345.23)</f>
        <v>1345.23</v>
      </c>
      <c r="M281" s="2">
        <f>IFERROR(__xludf.DUMMYFUNCTION("""COMPUTED_VALUE"""),45700.66666666667)</f>
        <v>45700.66667</v>
      </c>
      <c r="N281" s="1">
        <f>IFERROR(__xludf.DUMMYFUNCTION("""COMPUTED_VALUE"""),4.6969693E7)</f>
        <v>46969693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IFERROR(__xludf.DUMMYFUNCTION("""COMPUTED_VALUE"""),1347.55)</f>
        <v>1347.55</v>
      </c>
      <c r="D282" s="2">
        <f>IFERROR(__xludf.DUMMYFUNCTION("""COMPUTED_VALUE"""),45701.66666666667)</f>
        <v>45701.66667</v>
      </c>
      <c r="E282" s="1">
        <f>IFERROR(__xludf.DUMMYFUNCTION("""COMPUTED_VALUE"""),1361.81)</f>
        <v>1361.81</v>
      </c>
      <c r="G282" s="2">
        <f>IFERROR(__xludf.DUMMYFUNCTION("""COMPUTED_VALUE"""),45701.66666666667)</f>
        <v>45701.66667</v>
      </c>
      <c r="H282" s="1">
        <f>IFERROR(__xludf.DUMMYFUNCTION("""COMPUTED_VALUE"""),1344.25)</f>
        <v>1344.25</v>
      </c>
      <c r="J282" s="2">
        <f>IFERROR(__xludf.DUMMYFUNCTION("""COMPUTED_VALUE"""),45701.66666666667)</f>
        <v>45701.66667</v>
      </c>
      <c r="K282" s="1">
        <f>IFERROR(__xludf.DUMMYFUNCTION("""COMPUTED_VALUE"""),1361.27)</f>
        <v>1361.27</v>
      </c>
      <c r="M282" s="2">
        <f>IFERROR(__xludf.DUMMYFUNCTION("""COMPUTED_VALUE"""),45701.66666666667)</f>
        <v>45701.66667</v>
      </c>
      <c r="N282" s="1">
        <f>IFERROR(__xludf.DUMMYFUNCTION("""COMPUTED_VALUE"""),4.0779328E7)</f>
        <v>40779328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IFERROR(__xludf.DUMMYFUNCTION("""COMPUTED_VALUE"""),1360.53)</f>
        <v>1360.53</v>
      </c>
      <c r="D283" s="2">
        <f>IFERROR(__xludf.DUMMYFUNCTION("""COMPUTED_VALUE"""),45702.66666666667)</f>
        <v>45702.66667</v>
      </c>
      <c r="E283" s="1">
        <f>IFERROR(__xludf.DUMMYFUNCTION("""COMPUTED_VALUE"""),1361.09)</f>
        <v>1361.09</v>
      </c>
      <c r="G283" s="2">
        <f>IFERROR(__xludf.DUMMYFUNCTION("""COMPUTED_VALUE"""),45702.66666666667)</f>
        <v>45702.66667</v>
      </c>
      <c r="H283" s="1">
        <f>IFERROR(__xludf.DUMMYFUNCTION("""COMPUTED_VALUE"""),1344.37)</f>
        <v>1344.37</v>
      </c>
      <c r="J283" s="2">
        <f>IFERROR(__xludf.DUMMYFUNCTION("""COMPUTED_VALUE"""),45702.66666666667)</f>
        <v>45702.66667</v>
      </c>
      <c r="K283" s="1">
        <f>IFERROR(__xludf.DUMMYFUNCTION("""COMPUTED_VALUE"""),1346.12)</f>
        <v>1346.12</v>
      </c>
      <c r="M283" s="2">
        <f>IFERROR(__xludf.DUMMYFUNCTION("""COMPUTED_VALUE"""),45702.66666666667)</f>
        <v>45702.66667</v>
      </c>
      <c r="N283" s="1">
        <f>IFERROR(__xludf.DUMMYFUNCTION("""COMPUTED_VALUE"""),5.0963067E7)</f>
        <v>50963067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IFERROR(__xludf.DUMMYFUNCTION("""COMPUTED_VALUE"""),1347.57)</f>
        <v>1347.57</v>
      </c>
      <c r="D284" s="2">
        <f>IFERROR(__xludf.DUMMYFUNCTION("""COMPUTED_VALUE"""),45706.66666666667)</f>
        <v>45706.66667</v>
      </c>
      <c r="E284" s="1">
        <f>IFERROR(__xludf.DUMMYFUNCTION("""COMPUTED_VALUE"""),1357.16)</f>
        <v>1357.16</v>
      </c>
      <c r="G284" s="2">
        <f>IFERROR(__xludf.DUMMYFUNCTION("""COMPUTED_VALUE"""),45706.66666666667)</f>
        <v>45706.66667</v>
      </c>
      <c r="H284" s="1">
        <f>IFERROR(__xludf.DUMMYFUNCTION("""COMPUTED_VALUE"""),1344.73)</f>
        <v>1344.73</v>
      </c>
      <c r="J284" s="2">
        <f>IFERROR(__xludf.DUMMYFUNCTION("""COMPUTED_VALUE"""),45706.66666666667)</f>
        <v>45706.66667</v>
      </c>
      <c r="K284" s="1">
        <f>IFERROR(__xludf.DUMMYFUNCTION("""COMPUTED_VALUE"""),1354.9)</f>
        <v>1354.9</v>
      </c>
      <c r="M284" s="2">
        <f>IFERROR(__xludf.DUMMYFUNCTION("""COMPUTED_VALUE"""),45706.66666666667)</f>
        <v>45706.66667</v>
      </c>
      <c r="N284" s="1">
        <f>IFERROR(__xludf.DUMMYFUNCTION("""COMPUTED_VALUE"""),4.6966208E7)</f>
        <v>46966208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IFERROR(__xludf.DUMMYFUNCTION("""COMPUTED_VALUE"""),1353.32)</f>
        <v>1353.32</v>
      </c>
      <c r="D285" s="2">
        <f>IFERROR(__xludf.DUMMYFUNCTION("""COMPUTED_VALUE"""),45707.66666666667)</f>
        <v>45707.66667</v>
      </c>
      <c r="E285" s="1">
        <f>IFERROR(__xludf.DUMMYFUNCTION("""COMPUTED_VALUE"""),1365.02)</f>
        <v>1365.02</v>
      </c>
      <c r="G285" s="2">
        <f>IFERROR(__xludf.DUMMYFUNCTION("""COMPUTED_VALUE"""),45707.66666666667)</f>
        <v>45707.66667</v>
      </c>
      <c r="H285" s="1">
        <f>IFERROR(__xludf.DUMMYFUNCTION("""COMPUTED_VALUE"""),1352.34)</f>
        <v>1352.34</v>
      </c>
      <c r="J285" s="2">
        <f>IFERROR(__xludf.DUMMYFUNCTION("""COMPUTED_VALUE"""),45707.66666666667)</f>
        <v>45707.66667</v>
      </c>
      <c r="K285" s="1">
        <f>IFERROR(__xludf.DUMMYFUNCTION("""COMPUTED_VALUE"""),1362.11)</f>
        <v>1362.11</v>
      </c>
      <c r="M285" s="2">
        <f>IFERROR(__xludf.DUMMYFUNCTION("""COMPUTED_VALUE"""),45707.66666666667)</f>
        <v>45707.66667</v>
      </c>
      <c r="N285" s="1">
        <f>IFERROR(__xludf.DUMMYFUNCTION("""COMPUTED_VALUE"""),4.1345697E7)</f>
        <v>41345697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IFERROR(__xludf.DUMMYFUNCTION("""COMPUTED_VALUE"""),1355.29)</f>
        <v>1355.29</v>
      </c>
      <c r="D286" s="2">
        <f>IFERROR(__xludf.DUMMYFUNCTION("""COMPUTED_VALUE"""),45708.66666666667)</f>
        <v>45708.66667</v>
      </c>
      <c r="E286" s="1">
        <f>IFERROR(__xludf.DUMMYFUNCTION("""COMPUTED_VALUE"""),1359.91)</f>
        <v>1359.91</v>
      </c>
      <c r="G286" s="2">
        <f>IFERROR(__xludf.DUMMYFUNCTION("""COMPUTED_VALUE"""),45708.66666666667)</f>
        <v>45708.66667</v>
      </c>
      <c r="H286" s="1">
        <f>IFERROR(__xludf.DUMMYFUNCTION("""COMPUTED_VALUE"""),1346.32)</f>
        <v>1346.32</v>
      </c>
      <c r="J286" s="2">
        <f>IFERROR(__xludf.DUMMYFUNCTION("""COMPUTED_VALUE"""),45708.66666666667)</f>
        <v>45708.66667</v>
      </c>
      <c r="K286" s="1">
        <f>IFERROR(__xludf.DUMMYFUNCTION("""COMPUTED_VALUE"""),1357.56)</f>
        <v>1357.56</v>
      </c>
      <c r="M286" s="2">
        <f>IFERROR(__xludf.DUMMYFUNCTION("""COMPUTED_VALUE"""),45708.66666666667)</f>
        <v>45708.66667</v>
      </c>
      <c r="N286" s="1">
        <f>IFERROR(__xludf.DUMMYFUNCTION("""COMPUTED_VALUE"""),4.1512703E7)</f>
        <v>41512703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IFERROR(__xludf.DUMMYFUNCTION("""COMPUTED_VALUE"""),1356.84)</f>
        <v>1356.84</v>
      </c>
      <c r="D287" s="2">
        <f>IFERROR(__xludf.DUMMYFUNCTION("""COMPUTED_VALUE"""),45709.66666666667)</f>
        <v>45709.66667</v>
      </c>
      <c r="E287" s="1">
        <f>IFERROR(__xludf.DUMMYFUNCTION("""COMPUTED_VALUE"""),1360.89)</f>
        <v>1360.89</v>
      </c>
      <c r="G287" s="2">
        <f>IFERROR(__xludf.DUMMYFUNCTION("""COMPUTED_VALUE"""),45709.66666666667)</f>
        <v>45709.66667</v>
      </c>
      <c r="H287" s="1">
        <f>IFERROR(__xludf.DUMMYFUNCTION("""COMPUTED_VALUE"""),1346.17)</f>
        <v>1346.17</v>
      </c>
      <c r="J287" s="2">
        <f>IFERROR(__xludf.DUMMYFUNCTION("""COMPUTED_VALUE"""),45709.66666666667)</f>
        <v>45709.66667</v>
      </c>
      <c r="K287" s="1">
        <f>IFERROR(__xludf.DUMMYFUNCTION("""COMPUTED_VALUE"""),1348.15)</f>
        <v>1348.15</v>
      </c>
      <c r="M287" s="2">
        <f>IFERROR(__xludf.DUMMYFUNCTION("""COMPUTED_VALUE"""),45709.66666666667)</f>
        <v>45709.66667</v>
      </c>
      <c r="N287" s="1">
        <f>IFERROR(__xludf.DUMMYFUNCTION("""COMPUTED_VALUE"""),5.4280259E7)</f>
        <v>54280259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IFERROR(__xludf.DUMMYFUNCTION("""COMPUTED_VALUE"""),1352.79)</f>
        <v>1352.79</v>
      </c>
      <c r="D288" s="2">
        <f>IFERROR(__xludf.DUMMYFUNCTION("""COMPUTED_VALUE"""),45712.66666666667)</f>
        <v>45712.66667</v>
      </c>
      <c r="E288" s="1">
        <f>IFERROR(__xludf.DUMMYFUNCTION("""COMPUTED_VALUE"""),1376.01)</f>
        <v>1376.01</v>
      </c>
      <c r="G288" s="2">
        <f>IFERROR(__xludf.DUMMYFUNCTION("""COMPUTED_VALUE"""),45712.66666666667)</f>
        <v>45712.66667</v>
      </c>
      <c r="H288" s="1">
        <f>IFERROR(__xludf.DUMMYFUNCTION("""COMPUTED_VALUE"""),1351.78)</f>
        <v>1351.78</v>
      </c>
      <c r="J288" s="2">
        <f>IFERROR(__xludf.DUMMYFUNCTION("""COMPUTED_VALUE"""),45712.66666666667)</f>
        <v>45712.66667</v>
      </c>
      <c r="K288" s="1">
        <f>IFERROR(__xludf.DUMMYFUNCTION("""COMPUTED_VALUE"""),1369.27)</f>
        <v>1369.27</v>
      </c>
      <c r="M288" s="2">
        <f>IFERROR(__xludf.DUMMYFUNCTION("""COMPUTED_VALUE"""),45712.66666666667)</f>
        <v>45712.66667</v>
      </c>
      <c r="N288" s="1">
        <f>IFERROR(__xludf.DUMMYFUNCTION("""COMPUTED_VALUE"""),5.0578385E7)</f>
        <v>50578385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IFERROR(__xludf.DUMMYFUNCTION("""COMPUTED_VALUE"""),1377.88)</f>
        <v>1377.88</v>
      </c>
      <c r="D289" s="2">
        <f>IFERROR(__xludf.DUMMYFUNCTION("""COMPUTED_VALUE"""),45713.66666666667)</f>
        <v>45713.66667</v>
      </c>
      <c r="E289" s="1">
        <f>IFERROR(__xludf.DUMMYFUNCTION("""COMPUTED_VALUE"""),1392.16)</f>
        <v>1392.16</v>
      </c>
      <c r="G289" s="2">
        <f>IFERROR(__xludf.DUMMYFUNCTION("""COMPUTED_VALUE"""),45713.66666666667)</f>
        <v>45713.66667</v>
      </c>
      <c r="H289" s="1">
        <f>IFERROR(__xludf.DUMMYFUNCTION("""COMPUTED_VALUE"""),1374.89)</f>
        <v>1374.89</v>
      </c>
      <c r="J289" s="2">
        <f>IFERROR(__xludf.DUMMYFUNCTION("""COMPUTED_VALUE"""),45713.66666666667)</f>
        <v>45713.66667</v>
      </c>
      <c r="K289" s="1">
        <f>IFERROR(__xludf.DUMMYFUNCTION("""COMPUTED_VALUE"""),1387.92)</f>
        <v>1387.92</v>
      </c>
      <c r="M289" s="2">
        <f>IFERROR(__xludf.DUMMYFUNCTION("""COMPUTED_VALUE"""),45713.66666666667)</f>
        <v>45713.66667</v>
      </c>
      <c r="N289" s="1">
        <f>IFERROR(__xludf.DUMMYFUNCTION("""COMPUTED_VALUE"""),5.2873799E7)</f>
        <v>52873799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IFERROR(__xludf.DUMMYFUNCTION("""COMPUTED_VALUE"""),1387.15)</f>
        <v>1387.15</v>
      </c>
      <c r="D290" s="2">
        <f>IFERROR(__xludf.DUMMYFUNCTION("""COMPUTED_VALUE"""),45714.66666666667)</f>
        <v>45714.66667</v>
      </c>
      <c r="E290" s="1">
        <f>IFERROR(__xludf.DUMMYFUNCTION("""COMPUTED_VALUE"""),1391.69)</f>
        <v>1391.69</v>
      </c>
      <c r="G290" s="2">
        <f>IFERROR(__xludf.DUMMYFUNCTION("""COMPUTED_VALUE"""),45714.66666666667)</f>
        <v>45714.66667</v>
      </c>
      <c r="H290" s="1">
        <f>IFERROR(__xludf.DUMMYFUNCTION("""COMPUTED_VALUE"""),1374.17)</f>
        <v>1374.17</v>
      </c>
      <c r="J290" s="2">
        <f>IFERROR(__xludf.DUMMYFUNCTION("""COMPUTED_VALUE"""),45714.66666666667)</f>
        <v>45714.66667</v>
      </c>
      <c r="K290" s="1">
        <f>IFERROR(__xludf.DUMMYFUNCTION("""COMPUTED_VALUE"""),1378.06)</f>
        <v>1378.06</v>
      </c>
      <c r="M290" s="2">
        <f>IFERROR(__xludf.DUMMYFUNCTION("""COMPUTED_VALUE"""),45714.66666666667)</f>
        <v>45714.66667</v>
      </c>
      <c r="N290" s="1">
        <f>IFERROR(__xludf.DUMMYFUNCTION("""COMPUTED_VALUE"""),4.1989195E7)</f>
        <v>41989195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IFERROR(__xludf.DUMMYFUNCTION("""COMPUTED_VALUE"""),1384.45)</f>
        <v>1384.45</v>
      </c>
      <c r="D291" s="2">
        <f>IFERROR(__xludf.DUMMYFUNCTION("""COMPUTED_VALUE"""),45715.66666666667)</f>
        <v>45715.66667</v>
      </c>
      <c r="E291" s="1">
        <f>IFERROR(__xludf.DUMMYFUNCTION("""COMPUTED_VALUE"""),1407.82)</f>
        <v>1407.82</v>
      </c>
      <c r="G291" s="2">
        <f>IFERROR(__xludf.DUMMYFUNCTION("""COMPUTED_VALUE"""),45715.66666666667)</f>
        <v>45715.66667</v>
      </c>
      <c r="H291" s="1">
        <f>IFERROR(__xludf.DUMMYFUNCTION("""COMPUTED_VALUE"""),1381.92)</f>
        <v>1381.92</v>
      </c>
      <c r="J291" s="2">
        <f>IFERROR(__xludf.DUMMYFUNCTION("""COMPUTED_VALUE"""),45715.66666666667)</f>
        <v>45715.66667</v>
      </c>
      <c r="K291" s="1">
        <f>IFERROR(__xludf.DUMMYFUNCTION("""COMPUTED_VALUE"""),1403.26)</f>
        <v>1403.26</v>
      </c>
      <c r="M291" s="2">
        <f>IFERROR(__xludf.DUMMYFUNCTION("""COMPUTED_VALUE"""),45715.66666666667)</f>
        <v>45715.66667</v>
      </c>
      <c r="N291" s="1">
        <f>IFERROR(__xludf.DUMMYFUNCTION("""COMPUTED_VALUE"""),4.4577878E7)</f>
        <v>44577878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IFERROR(__xludf.DUMMYFUNCTION("""COMPUTED_VALUE"""),1412.68)</f>
        <v>1412.68</v>
      </c>
      <c r="D292" s="2">
        <f>IFERROR(__xludf.DUMMYFUNCTION("""COMPUTED_VALUE"""),45716.66666666667)</f>
        <v>45716.66667</v>
      </c>
      <c r="E292" s="1">
        <f>IFERROR(__xludf.DUMMYFUNCTION("""COMPUTED_VALUE"""),1426.63)</f>
        <v>1426.63</v>
      </c>
      <c r="G292" s="2">
        <f>IFERROR(__xludf.DUMMYFUNCTION("""COMPUTED_VALUE"""),45716.66666666667)</f>
        <v>45716.66667</v>
      </c>
      <c r="H292" s="1">
        <f>IFERROR(__xludf.DUMMYFUNCTION("""COMPUTED_VALUE"""),1403.84)</f>
        <v>1403.84</v>
      </c>
      <c r="J292" s="2">
        <f>IFERROR(__xludf.DUMMYFUNCTION("""COMPUTED_VALUE"""),45716.66666666667)</f>
        <v>45716.66667</v>
      </c>
      <c r="K292" s="1">
        <f>IFERROR(__xludf.DUMMYFUNCTION("""COMPUTED_VALUE"""),1425.64)</f>
        <v>1425.64</v>
      </c>
      <c r="M292" s="2">
        <f>IFERROR(__xludf.DUMMYFUNCTION("""COMPUTED_VALUE"""),45716.66666666667)</f>
        <v>45716.66667</v>
      </c>
      <c r="N292" s="1">
        <f>IFERROR(__xludf.DUMMYFUNCTION("""COMPUTED_VALUE"""),7.0044949E7)</f>
        <v>70044949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IFERROR(__xludf.DUMMYFUNCTION("""COMPUTED_VALUE"""),1427.5)</f>
        <v>1427.5</v>
      </c>
      <c r="D293" s="2">
        <f>IFERROR(__xludf.DUMMYFUNCTION("""COMPUTED_VALUE"""),45719.66666666667)</f>
        <v>45719.66667</v>
      </c>
      <c r="E293" s="1">
        <f>IFERROR(__xludf.DUMMYFUNCTION("""COMPUTED_VALUE"""),1440.28)</f>
        <v>1440.28</v>
      </c>
      <c r="G293" s="2">
        <f>IFERROR(__xludf.DUMMYFUNCTION("""COMPUTED_VALUE"""),45719.66666666667)</f>
        <v>45719.66667</v>
      </c>
      <c r="H293" s="1">
        <f>IFERROR(__xludf.DUMMYFUNCTION("""COMPUTED_VALUE"""),1425.31)</f>
        <v>1425.31</v>
      </c>
      <c r="J293" s="2">
        <f>IFERROR(__xludf.DUMMYFUNCTION("""COMPUTED_VALUE"""),45719.66666666667)</f>
        <v>45719.66667</v>
      </c>
      <c r="K293" s="1">
        <f>IFERROR(__xludf.DUMMYFUNCTION("""COMPUTED_VALUE"""),1433.93)</f>
        <v>1433.93</v>
      </c>
      <c r="M293" s="2">
        <f>IFERROR(__xludf.DUMMYFUNCTION("""COMPUTED_VALUE"""),45719.66666666667)</f>
        <v>45719.66667</v>
      </c>
      <c r="N293" s="1">
        <f>IFERROR(__xludf.DUMMYFUNCTION("""COMPUTED_VALUE"""),5.3590173E7)</f>
        <v>53590173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IFERROR(__xludf.DUMMYFUNCTION("""COMPUTED_VALUE"""),1432.18)</f>
        <v>1432.18</v>
      </c>
      <c r="D294" s="2">
        <f>IFERROR(__xludf.DUMMYFUNCTION("""COMPUTED_VALUE"""),45720.66666666667)</f>
        <v>45720.66667</v>
      </c>
      <c r="E294" s="1">
        <f>IFERROR(__xludf.DUMMYFUNCTION("""COMPUTED_VALUE"""),1433.15)</f>
        <v>1433.15</v>
      </c>
      <c r="G294" s="2">
        <f>IFERROR(__xludf.DUMMYFUNCTION("""COMPUTED_VALUE"""),45720.66666666667)</f>
        <v>45720.66667</v>
      </c>
      <c r="H294" s="1">
        <f>IFERROR(__xludf.DUMMYFUNCTION("""COMPUTED_VALUE"""),1404.99)</f>
        <v>1404.99</v>
      </c>
      <c r="J294" s="2">
        <f>IFERROR(__xludf.DUMMYFUNCTION("""COMPUTED_VALUE"""),45720.66666666667)</f>
        <v>45720.66667</v>
      </c>
      <c r="K294" s="1">
        <f>IFERROR(__xludf.DUMMYFUNCTION("""COMPUTED_VALUE"""),1407.28)</f>
        <v>1407.28</v>
      </c>
      <c r="M294" s="2">
        <f>IFERROR(__xludf.DUMMYFUNCTION("""COMPUTED_VALUE"""),45720.66666666667)</f>
        <v>45720.66667</v>
      </c>
      <c r="N294" s="1">
        <f>IFERROR(__xludf.DUMMYFUNCTION("""COMPUTED_VALUE"""),6.3806915E7)</f>
        <v>63806915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IFERROR(__xludf.DUMMYFUNCTION("""COMPUTED_VALUE"""),1406.29)</f>
        <v>1406.29</v>
      </c>
      <c r="D295" s="2">
        <f>IFERROR(__xludf.DUMMYFUNCTION("""COMPUTED_VALUE"""),45721.66666666667)</f>
        <v>45721.66667</v>
      </c>
      <c r="E295" s="1">
        <f>IFERROR(__xludf.DUMMYFUNCTION("""COMPUTED_VALUE"""),1419.97)</f>
        <v>1419.97</v>
      </c>
      <c r="G295" s="2">
        <f>IFERROR(__xludf.DUMMYFUNCTION("""COMPUTED_VALUE"""),45721.66666666667)</f>
        <v>45721.66667</v>
      </c>
      <c r="H295" s="1">
        <f>IFERROR(__xludf.DUMMYFUNCTION("""COMPUTED_VALUE"""),1401.41)</f>
        <v>1401.41</v>
      </c>
      <c r="J295" s="2">
        <f>IFERROR(__xludf.DUMMYFUNCTION("""COMPUTED_VALUE"""),45721.66666666667)</f>
        <v>45721.66667</v>
      </c>
      <c r="K295" s="1">
        <f>IFERROR(__xludf.DUMMYFUNCTION("""COMPUTED_VALUE"""),1415.81)</f>
        <v>1415.81</v>
      </c>
      <c r="M295" s="2">
        <f>IFERROR(__xludf.DUMMYFUNCTION("""COMPUTED_VALUE"""),45721.66666666667)</f>
        <v>45721.66667</v>
      </c>
      <c r="N295" s="1">
        <f>IFERROR(__xludf.DUMMYFUNCTION("""COMPUTED_VALUE"""),4.9444735E7)</f>
        <v>49444735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IFERROR(__xludf.DUMMYFUNCTION("""COMPUTED_VALUE"""),1408.97)</f>
        <v>1408.97</v>
      </c>
      <c r="D296" s="2">
        <f>IFERROR(__xludf.DUMMYFUNCTION("""COMPUTED_VALUE"""),45722.66666666667)</f>
        <v>45722.66667</v>
      </c>
      <c r="E296" s="1">
        <f>IFERROR(__xludf.DUMMYFUNCTION("""COMPUTED_VALUE"""),1413.16)</f>
        <v>1413.16</v>
      </c>
      <c r="G296" s="2">
        <f>IFERROR(__xludf.DUMMYFUNCTION("""COMPUTED_VALUE"""),45722.66666666667)</f>
        <v>45722.66667</v>
      </c>
      <c r="H296" s="1">
        <f>IFERROR(__xludf.DUMMYFUNCTION("""COMPUTED_VALUE"""),1394.26)</f>
        <v>1394.26</v>
      </c>
      <c r="J296" s="2">
        <f>IFERROR(__xludf.DUMMYFUNCTION("""COMPUTED_VALUE"""),45722.66666666667)</f>
        <v>45722.66667</v>
      </c>
      <c r="K296" s="1">
        <f>IFERROR(__xludf.DUMMYFUNCTION("""COMPUTED_VALUE"""),1408.39)</f>
        <v>1408.39</v>
      </c>
      <c r="M296" s="2">
        <f>IFERROR(__xludf.DUMMYFUNCTION("""COMPUTED_VALUE"""),45722.66666666667)</f>
        <v>45722.66667</v>
      </c>
      <c r="N296" s="1">
        <f>IFERROR(__xludf.DUMMYFUNCTION("""COMPUTED_VALUE"""),4.4918103E7)</f>
        <v>44918103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IFERROR(__xludf.DUMMYFUNCTION("""COMPUTED_VALUE"""),1402.35)</f>
        <v>1402.35</v>
      </c>
      <c r="D297" s="2">
        <f>IFERROR(__xludf.DUMMYFUNCTION("""COMPUTED_VALUE"""),45723.66666666667)</f>
        <v>45723.66667</v>
      </c>
      <c r="E297" s="1">
        <f>IFERROR(__xludf.DUMMYFUNCTION("""COMPUTED_VALUE"""),1411.22)</f>
        <v>1411.22</v>
      </c>
      <c r="G297" s="2">
        <f>IFERROR(__xludf.DUMMYFUNCTION("""COMPUTED_VALUE"""),45723.66666666667)</f>
        <v>45723.66667</v>
      </c>
      <c r="H297" s="1">
        <f>IFERROR(__xludf.DUMMYFUNCTION("""COMPUTED_VALUE"""),1391.13)</f>
        <v>1391.13</v>
      </c>
      <c r="J297" s="2">
        <f>IFERROR(__xludf.DUMMYFUNCTION("""COMPUTED_VALUE"""),45723.66666666667)</f>
        <v>45723.66667</v>
      </c>
      <c r="K297" s="1">
        <f>IFERROR(__xludf.DUMMYFUNCTION("""COMPUTED_VALUE"""),1405.23)</f>
        <v>1405.23</v>
      </c>
      <c r="M297" s="2">
        <f>IFERROR(__xludf.DUMMYFUNCTION("""COMPUTED_VALUE"""),45723.66666666667)</f>
        <v>45723.66667</v>
      </c>
      <c r="N297" s="1">
        <f>IFERROR(__xludf.DUMMYFUNCTION("""COMPUTED_VALUE"""),4.8764296E7)</f>
        <v>48764296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IFERROR(__xludf.DUMMYFUNCTION("""COMPUTED_VALUE"""),1394.73)</f>
        <v>1394.73</v>
      </c>
      <c r="D298" s="2">
        <f>IFERROR(__xludf.DUMMYFUNCTION("""COMPUTED_VALUE"""),45726.66666666667)</f>
        <v>45726.66667</v>
      </c>
      <c r="E298" s="1">
        <f>IFERROR(__xludf.DUMMYFUNCTION("""COMPUTED_VALUE"""),1420.13)</f>
        <v>1420.13</v>
      </c>
      <c r="G298" s="2">
        <f>IFERROR(__xludf.DUMMYFUNCTION("""COMPUTED_VALUE"""),45726.66666666667)</f>
        <v>45726.66667</v>
      </c>
      <c r="H298" s="1">
        <f>IFERROR(__xludf.DUMMYFUNCTION("""COMPUTED_VALUE"""),1387.61)</f>
        <v>1387.61</v>
      </c>
      <c r="J298" s="2">
        <f>IFERROR(__xludf.DUMMYFUNCTION("""COMPUTED_VALUE"""),45726.66666666667)</f>
        <v>45726.66667</v>
      </c>
      <c r="K298" s="1">
        <f>IFERROR(__xludf.DUMMYFUNCTION("""COMPUTED_VALUE"""),1396.45)</f>
        <v>1396.45</v>
      </c>
      <c r="M298" s="2">
        <f>IFERROR(__xludf.DUMMYFUNCTION("""COMPUTED_VALUE"""),45726.66666666667)</f>
        <v>45726.66667</v>
      </c>
      <c r="N298" s="1">
        <f>IFERROR(__xludf.DUMMYFUNCTION("""COMPUTED_VALUE"""),6.3188026E7)</f>
        <v>63188026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IFERROR(__xludf.DUMMYFUNCTION("""COMPUTED_VALUE"""),1395.66)</f>
        <v>1395.66</v>
      </c>
      <c r="D299" s="2">
        <f>IFERROR(__xludf.DUMMYFUNCTION("""COMPUTED_VALUE"""),45727.66666666667)</f>
        <v>45727.66667</v>
      </c>
      <c r="E299" s="1">
        <f>IFERROR(__xludf.DUMMYFUNCTION("""COMPUTED_VALUE"""),1402.1)</f>
        <v>1402.1</v>
      </c>
      <c r="G299" s="2">
        <f>IFERROR(__xludf.DUMMYFUNCTION("""COMPUTED_VALUE"""),45727.66666666667)</f>
        <v>45727.66667</v>
      </c>
      <c r="H299" s="1">
        <f>IFERROR(__xludf.DUMMYFUNCTION("""COMPUTED_VALUE"""),1381.88)</f>
        <v>1381.88</v>
      </c>
      <c r="J299" s="2">
        <f>IFERROR(__xludf.DUMMYFUNCTION("""COMPUTED_VALUE"""),45727.66666666667)</f>
        <v>45727.66667</v>
      </c>
      <c r="K299" s="1">
        <f>IFERROR(__xludf.DUMMYFUNCTION("""COMPUTED_VALUE"""),1391.58)</f>
        <v>1391.58</v>
      </c>
      <c r="M299" s="2">
        <f>IFERROR(__xludf.DUMMYFUNCTION("""COMPUTED_VALUE"""),45727.66666666667)</f>
        <v>45727.66667</v>
      </c>
      <c r="N299" s="1">
        <f>IFERROR(__xludf.DUMMYFUNCTION("""COMPUTED_VALUE"""),6.0395224E7)</f>
        <v>60395224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IFERROR(__xludf.DUMMYFUNCTION("""COMPUTED_VALUE"""),1393.22)</f>
        <v>1393.22</v>
      </c>
      <c r="D300" s="2">
        <f>IFERROR(__xludf.DUMMYFUNCTION("""COMPUTED_VALUE"""),45728.66666666667)</f>
        <v>45728.66667</v>
      </c>
      <c r="E300" s="1">
        <f>IFERROR(__xludf.DUMMYFUNCTION("""COMPUTED_VALUE"""),1393.22)</f>
        <v>1393.22</v>
      </c>
      <c r="G300" s="2">
        <f>IFERROR(__xludf.DUMMYFUNCTION("""COMPUTED_VALUE"""),45728.66666666667)</f>
        <v>45728.66667</v>
      </c>
      <c r="H300" s="1">
        <f>IFERROR(__xludf.DUMMYFUNCTION("""COMPUTED_VALUE"""),1364.87)</f>
        <v>1364.87</v>
      </c>
      <c r="J300" s="2">
        <f>IFERROR(__xludf.DUMMYFUNCTION("""COMPUTED_VALUE"""),45728.66666666667)</f>
        <v>45728.66667</v>
      </c>
      <c r="K300" s="1">
        <f>IFERROR(__xludf.DUMMYFUNCTION("""COMPUTED_VALUE"""),1379.89)</f>
        <v>1379.89</v>
      </c>
      <c r="M300" s="2">
        <f>IFERROR(__xludf.DUMMYFUNCTION("""COMPUTED_VALUE"""),45728.66666666667)</f>
        <v>45728.66667</v>
      </c>
      <c r="N300" s="1">
        <f>IFERROR(__xludf.DUMMYFUNCTION("""COMPUTED_VALUE"""),5.0451918E7)</f>
        <v>50451918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IFERROR(__xludf.DUMMYFUNCTION("""COMPUTED_VALUE"""),1381.94)</f>
        <v>1381.94</v>
      </c>
      <c r="D301" s="2">
        <f>IFERROR(__xludf.DUMMYFUNCTION("""COMPUTED_VALUE"""),45729.66666666667)</f>
        <v>45729.66667</v>
      </c>
      <c r="E301" s="1">
        <f>IFERROR(__xludf.DUMMYFUNCTION("""COMPUTED_VALUE"""),1395.01)</f>
        <v>1395.01</v>
      </c>
      <c r="G301" s="2">
        <f>IFERROR(__xludf.DUMMYFUNCTION("""COMPUTED_VALUE"""),45729.66666666667)</f>
        <v>45729.66667</v>
      </c>
      <c r="H301" s="1">
        <f>IFERROR(__xludf.DUMMYFUNCTION("""COMPUTED_VALUE"""),1380.44)</f>
        <v>1380.44</v>
      </c>
      <c r="J301" s="2">
        <f>IFERROR(__xludf.DUMMYFUNCTION("""COMPUTED_VALUE"""),45729.66666666667)</f>
        <v>45729.66667</v>
      </c>
      <c r="K301" s="1">
        <f>IFERROR(__xludf.DUMMYFUNCTION("""COMPUTED_VALUE"""),1384.65)</f>
        <v>1384.65</v>
      </c>
      <c r="M301" s="2">
        <f>IFERROR(__xludf.DUMMYFUNCTION("""COMPUTED_VALUE"""),45729.66666666667)</f>
        <v>45729.66667</v>
      </c>
      <c r="N301" s="1">
        <f>IFERROR(__xludf.DUMMYFUNCTION("""COMPUTED_VALUE"""),4.8879203E7)</f>
        <v>48879203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IFERROR(__xludf.DUMMYFUNCTION("""COMPUTED_VALUE"""),1388.7)</f>
        <v>1388.7</v>
      </c>
      <c r="D302" s="2">
        <f>IFERROR(__xludf.DUMMYFUNCTION("""COMPUTED_VALUE"""),45730.66666666667)</f>
        <v>45730.66667</v>
      </c>
      <c r="E302" s="1">
        <f>IFERROR(__xludf.DUMMYFUNCTION("""COMPUTED_VALUE"""),1412.09)</f>
        <v>1412.09</v>
      </c>
      <c r="G302" s="2">
        <f>IFERROR(__xludf.DUMMYFUNCTION("""COMPUTED_VALUE"""),45730.66666666667)</f>
        <v>45730.66667</v>
      </c>
      <c r="H302" s="1">
        <f>IFERROR(__xludf.DUMMYFUNCTION("""COMPUTED_VALUE"""),1383.73)</f>
        <v>1383.73</v>
      </c>
      <c r="J302" s="2">
        <f>IFERROR(__xludf.DUMMYFUNCTION("""COMPUTED_VALUE"""),45730.66666666667)</f>
        <v>45730.66667</v>
      </c>
      <c r="K302" s="1">
        <f>IFERROR(__xludf.DUMMYFUNCTION("""COMPUTED_VALUE"""),1410.09)</f>
        <v>1410.09</v>
      </c>
      <c r="M302" s="2">
        <f>IFERROR(__xludf.DUMMYFUNCTION("""COMPUTED_VALUE"""),45730.66666666667)</f>
        <v>45730.66667</v>
      </c>
      <c r="N302" s="1">
        <f>IFERROR(__xludf.DUMMYFUNCTION("""COMPUTED_VALUE"""),4.7873269E7)</f>
        <v>47873269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IFERROR(__xludf.DUMMYFUNCTION("""COMPUTED_VALUE"""),1404.47)</f>
        <v>1404.47</v>
      </c>
      <c r="D303" s="2">
        <f>IFERROR(__xludf.DUMMYFUNCTION("""COMPUTED_VALUE"""),45733.66666666667)</f>
        <v>45733.66667</v>
      </c>
      <c r="E303" s="1">
        <f>IFERROR(__xludf.DUMMYFUNCTION("""COMPUTED_VALUE"""),1431.48)</f>
        <v>1431.48</v>
      </c>
      <c r="G303" s="2">
        <f>IFERROR(__xludf.DUMMYFUNCTION("""COMPUTED_VALUE"""),45733.66666666667)</f>
        <v>45733.66667</v>
      </c>
      <c r="H303" s="1">
        <f>IFERROR(__xludf.DUMMYFUNCTION("""COMPUTED_VALUE"""),1404.39)</f>
        <v>1404.39</v>
      </c>
      <c r="J303" s="2">
        <f>IFERROR(__xludf.DUMMYFUNCTION("""COMPUTED_VALUE"""),45733.66666666667)</f>
        <v>45733.66667</v>
      </c>
      <c r="K303" s="1">
        <f>IFERROR(__xludf.DUMMYFUNCTION("""COMPUTED_VALUE"""),1427.61)</f>
        <v>1427.61</v>
      </c>
      <c r="M303" s="2">
        <f>IFERROR(__xludf.DUMMYFUNCTION("""COMPUTED_VALUE"""),45733.66666666667)</f>
        <v>45733.66667</v>
      </c>
      <c r="N303" s="1">
        <f>IFERROR(__xludf.DUMMYFUNCTION("""COMPUTED_VALUE"""),5.1786961E7)</f>
        <v>51786961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IFERROR(__xludf.DUMMYFUNCTION("""COMPUTED_VALUE"""),1427.59)</f>
        <v>1427.59</v>
      </c>
      <c r="D304" s="2">
        <f>IFERROR(__xludf.DUMMYFUNCTION("""COMPUTED_VALUE"""),45734.66666666667)</f>
        <v>45734.66667</v>
      </c>
      <c r="E304" s="1">
        <f>IFERROR(__xludf.DUMMYFUNCTION("""COMPUTED_VALUE"""),1432.86)</f>
        <v>1432.86</v>
      </c>
      <c r="G304" s="2">
        <f>IFERROR(__xludf.DUMMYFUNCTION("""COMPUTED_VALUE"""),45734.66666666667)</f>
        <v>45734.66667</v>
      </c>
      <c r="H304" s="1">
        <f>IFERROR(__xludf.DUMMYFUNCTION("""COMPUTED_VALUE"""),1411.28)</f>
        <v>1411.28</v>
      </c>
      <c r="J304" s="2">
        <f>IFERROR(__xludf.DUMMYFUNCTION("""COMPUTED_VALUE"""),45734.66666666667)</f>
        <v>45734.66667</v>
      </c>
      <c r="K304" s="1">
        <f>IFERROR(__xludf.DUMMYFUNCTION("""COMPUTED_VALUE"""),1413.76)</f>
        <v>1413.76</v>
      </c>
      <c r="M304" s="2">
        <f>IFERROR(__xludf.DUMMYFUNCTION("""COMPUTED_VALUE"""),45734.66666666667)</f>
        <v>45734.66667</v>
      </c>
      <c r="N304" s="1">
        <f>IFERROR(__xludf.DUMMYFUNCTION("""COMPUTED_VALUE"""),4.6692435E7)</f>
        <v>46692435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IFERROR(__xludf.DUMMYFUNCTION("""COMPUTED_VALUE"""),1409.4)</f>
        <v>1409.4</v>
      </c>
      <c r="D305" s="2">
        <f>IFERROR(__xludf.DUMMYFUNCTION("""COMPUTED_VALUE"""),45735.66666666667)</f>
        <v>45735.66667</v>
      </c>
      <c r="E305" s="1">
        <f>IFERROR(__xludf.DUMMYFUNCTION("""COMPUTED_VALUE"""),1413.29)</f>
        <v>1413.29</v>
      </c>
      <c r="G305" s="2">
        <f>IFERROR(__xludf.DUMMYFUNCTION("""COMPUTED_VALUE"""),45735.66666666667)</f>
        <v>45735.66667</v>
      </c>
      <c r="H305" s="1">
        <f>IFERROR(__xludf.DUMMYFUNCTION("""COMPUTED_VALUE"""),1400.58)</f>
        <v>1400.58</v>
      </c>
      <c r="J305" s="2">
        <f>IFERROR(__xludf.DUMMYFUNCTION("""COMPUTED_VALUE"""),45735.66666666667)</f>
        <v>45735.66667</v>
      </c>
      <c r="K305" s="1">
        <f>IFERROR(__xludf.DUMMYFUNCTION("""COMPUTED_VALUE"""),1410.55)</f>
        <v>1410.55</v>
      </c>
      <c r="M305" s="2">
        <f>IFERROR(__xludf.DUMMYFUNCTION("""COMPUTED_VALUE"""),45735.66666666667)</f>
        <v>45735.66667</v>
      </c>
      <c r="N305" s="1">
        <f>IFERROR(__xludf.DUMMYFUNCTION("""COMPUTED_VALUE"""),5.0807192E7)</f>
        <v>50807192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IFERROR(__xludf.DUMMYFUNCTION("""COMPUTED_VALUE"""),1406.91)</f>
        <v>1406.91</v>
      </c>
      <c r="D306" s="2">
        <f>IFERROR(__xludf.DUMMYFUNCTION("""COMPUTED_VALUE"""),45736.66666666667)</f>
        <v>45736.66667</v>
      </c>
      <c r="E306" s="1">
        <f>IFERROR(__xludf.DUMMYFUNCTION("""COMPUTED_VALUE"""),1421.72)</f>
        <v>1421.72</v>
      </c>
      <c r="G306" s="2">
        <f>IFERROR(__xludf.DUMMYFUNCTION("""COMPUTED_VALUE"""),45736.66666666667)</f>
        <v>45736.66667</v>
      </c>
      <c r="H306" s="1">
        <f>IFERROR(__xludf.DUMMYFUNCTION("""COMPUTED_VALUE"""),1406.63)</f>
        <v>1406.63</v>
      </c>
      <c r="J306" s="2">
        <f>IFERROR(__xludf.DUMMYFUNCTION("""COMPUTED_VALUE"""),45736.66666666667)</f>
        <v>45736.66667</v>
      </c>
      <c r="K306" s="1">
        <f>IFERROR(__xludf.DUMMYFUNCTION("""COMPUTED_VALUE"""),1413.68)</f>
        <v>1413.68</v>
      </c>
      <c r="M306" s="2">
        <f>IFERROR(__xludf.DUMMYFUNCTION("""COMPUTED_VALUE"""),45736.66666666667)</f>
        <v>45736.66667</v>
      </c>
      <c r="N306" s="1">
        <f>IFERROR(__xludf.DUMMYFUNCTION("""COMPUTED_VALUE"""),4.7592163E7)</f>
        <v>47592163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IFERROR(__xludf.DUMMYFUNCTION("""COMPUTED_VALUE"""),1409.39)</f>
        <v>1409.39</v>
      </c>
      <c r="D307" s="2">
        <f>IFERROR(__xludf.DUMMYFUNCTION("""COMPUTED_VALUE"""),45737.66666666667)</f>
        <v>45737.66667</v>
      </c>
      <c r="E307" s="1">
        <f>IFERROR(__xludf.DUMMYFUNCTION("""COMPUTED_VALUE"""),1417.22)</f>
        <v>1417.22</v>
      </c>
      <c r="G307" s="2">
        <f>IFERROR(__xludf.DUMMYFUNCTION("""COMPUTED_VALUE"""),45737.66666666667)</f>
        <v>45737.66667</v>
      </c>
      <c r="H307" s="1">
        <f>IFERROR(__xludf.DUMMYFUNCTION("""COMPUTED_VALUE"""),1400.8)</f>
        <v>1400.8</v>
      </c>
      <c r="J307" s="2">
        <f>IFERROR(__xludf.DUMMYFUNCTION("""COMPUTED_VALUE"""),45737.66666666667)</f>
        <v>45737.66667</v>
      </c>
      <c r="K307" s="1">
        <f>IFERROR(__xludf.DUMMYFUNCTION("""COMPUTED_VALUE"""),1404.01)</f>
        <v>1404.01</v>
      </c>
      <c r="M307" s="2">
        <f>IFERROR(__xludf.DUMMYFUNCTION("""COMPUTED_VALUE"""),45737.66666666667)</f>
        <v>45737.66667</v>
      </c>
      <c r="N307" s="1">
        <f>IFERROR(__xludf.DUMMYFUNCTION("""COMPUTED_VALUE"""),1.32900849E8)</f>
        <v>132900849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IFERROR(__xludf.DUMMYFUNCTION("""COMPUTED_VALUE"""),1412.01)</f>
        <v>1412.01</v>
      </c>
      <c r="D308" s="2">
        <f>IFERROR(__xludf.DUMMYFUNCTION("""COMPUTED_VALUE"""),45740.66666666667)</f>
        <v>45740.66667</v>
      </c>
      <c r="E308" s="1">
        <f>IFERROR(__xludf.DUMMYFUNCTION("""COMPUTED_VALUE"""),1423.71)</f>
        <v>1423.71</v>
      </c>
      <c r="G308" s="2">
        <f>IFERROR(__xludf.DUMMYFUNCTION("""COMPUTED_VALUE"""),45740.66666666667)</f>
        <v>45740.66667</v>
      </c>
      <c r="H308" s="1">
        <f>IFERROR(__xludf.DUMMYFUNCTION("""COMPUTED_VALUE"""),1408.81)</f>
        <v>1408.81</v>
      </c>
      <c r="J308" s="2">
        <f>IFERROR(__xludf.DUMMYFUNCTION("""COMPUTED_VALUE"""),45740.66666666667)</f>
        <v>45740.66667</v>
      </c>
      <c r="K308" s="1">
        <f>IFERROR(__xludf.DUMMYFUNCTION("""COMPUTED_VALUE"""),1421.47)</f>
        <v>1421.47</v>
      </c>
      <c r="M308" s="2">
        <f>IFERROR(__xludf.DUMMYFUNCTION("""COMPUTED_VALUE"""),45740.66666666667)</f>
        <v>45740.66667</v>
      </c>
      <c r="N308" s="1">
        <f>IFERROR(__xludf.DUMMYFUNCTION("""COMPUTED_VALUE"""),4.4823097E7)</f>
        <v>44823097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IFERROR(__xludf.DUMMYFUNCTION("""COMPUTED_VALUE"""),1424.8)</f>
        <v>1424.8</v>
      </c>
      <c r="D309" s="2">
        <f>IFERROR(__xludf.DUMMYFUNCTION("""COMPUTED_VALUE"""),45741.66666666667)</f>
        <v>45741.66667</v>
      </c>
      <c r="E309" s="1">
        <f>IFERROR(__xludf.DUMMYFUNCTION("""COMPUTED_VALUE"""),1433.54)</f>
        <v>1433.54</v>
      </c>
      <c r="G309" s="2">
        <f>IFERROR(__xludf.DUMMYFUNCTION("""COMPUTED_VALUE"""),45741.66666666667)</f>
        <v>45741.66667</v>
      </c>
      <c r="H309" s="1">
        <f>IFERROR(__xludf.DUMMYFUNCTION("""COMPUTED_VALUE"""),1413.35)</f>
        <v>1413.35</v>
      </c>
      <c r="J309" s="2">
        <f>IFERROR(__xludf.DUMMYFUNCTION("""COMPUTED_VALUE"""),45741.66666666667)</f>
        <v>45741.66667</v>
      </c>
      <c r="K309" s="1">
        <f>IFERROR(__xludf.DUMMYFUNCTION("""COMPUTED_VALUE"""),1425.24)</f>
        <v>1425.24</v>
      </c>
      <c r="M309" s="2">
        <f>IFERROR(__xludf.DUMMYFUNCTION("""COMPUTED_VALUE"""),45741.66666666667)</f>
        <v>45741.66667</v>
      </c>
      <c r="N309" s="1">
        <f>IFERROR(__xludf.DUMMYFUNCTION("""COMPUTED_VALUE"""),4.3654699E7)</f>
        <v>43654699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IFERROR(__xludf.DUMMYFUNCTION("""COMPUTED_VALUE"""),1430.78)</f>
        <v>1430.78</v>
      </c>
      <c r="D310" s="2">
        <f>IFERROR(__xludf.DUMMYFUNCTION("""COMPUTED_VALUE"""),45742.66666666667)</f>
        <v>45742.66667</v>
      </c>
      <c r="E310" s="1">
        <f>IFERROR(__xludf.DUMMYFUNCTION("""COMPUTED_VALUE"""),1442.18)</f>
        <v>1442.18</v>
      </c>
      <c r="G310" s="2">
        <f>IFERROR(__xludf.DUMMYFUNCTION("""COMPUTED_VALUE"""),45742.66666666667)</f>
        <v>45742.66667</v>
      </c>
      <c r="H310" s="1">
        <f>IFERROR(__xludf.DUMMYFUNCTION("""COMPUTED_VALUE"""),1426.5)</f>
        <v>1426.5</v>
      </c>
      <c r="J310" s="2">
        <f>IFERROR(__xludf.DUMMYFUNCTION("""COMPUTED_VALUE"""),45742.66666666667)</f>
        <v>45742.66667</v>
      </c>
      <c r="K310" s="1">
        <f>IFERROR(__xludf.DUMMYFUNCTION("""COMPUTED_VALUE"""),1431.23)</f>
        <v>1431.23</v>
      </c>
      <c r="M310" s="2">
        <f>IFERROR(__xludf.DUMMYFUNCTION("""COMPUTED_VALUE"""),45742.66666666667)</f>
        <v>45742.66667</v>
      </c>
      <c r="N310" s="1">
        <f>IFERROR(__xludf.DUMMYFUNCTION("""COMPUTED_VALUE"""),4.2705638E7)</f>
        <v>42705638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IFERROR(__xludf.DUMMYFUNCTION("""COMPUTED_VALUE"""),1435.92)</f>
        <v>1435.92</v>
      </c>
      <c r="D311" s="2">
        <f>IFERROR(__xludf.DUMMYFUNCTION("""COMPUTED_VALUE"""),45743.66666666667)</f>
        <v>45743.66667</v>
      </c>
      <c r="E311" s="1">
        <f>IFERROR(__xludf.DUMMYFUNCTION("""COMPUTED_VALUE"""),1443.13)</f>
        <v>1443.13</v>
      </c>
      <c r="G311" s="2">
        <f>IFERROR(__xludf.DUMMYFUNCTION("""COMPUTED_VALUE"""),45743.66666666667)</f>
        <v>45743.66667</v>
      </c>
      <c r="H311" s="1">
        <f>IFERROR(__xludf.DUMMYFUNCTION("""COMPUTED_VALUE"""),1425.53)</f>
        <v>1425.53</v>
      </c>
      <c r="J311" s="2">
        <f>IFERROR(__xludf.DUMMYFUNCTION("""COMPUTED_VALUE"""),45743.66666666667)</f>
        <v>45743.66667</v>
      </c>
      <c r="K311" s="1">
        <f>IFERROR(__xludf.DUMMYFUNCTION("""COMPUTED_VALUE"""),1440.27)</f>
        <v>1440.27</v>
      </c>
      <c r="M311" s="2">
        <f>IFERROR(__xludf.DUMMYFUNCTION("""COMPUTED_VALUE"""),45743.66666666667)</f>
        <v>45743.66667</v>
      </c>
      <c r="N311" s="1">
        <f>IFERROR(__xludf.DUMMYFUNCTION("""COMPUTED_VALUE"""),4.3835133E7)</f>
        <v>43835133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IFERROR(__xludf.DUMMYFUNCTION("""COMPUTED_VALUE"""),1441.59)</f>
        <v>1441.59</v>
      </c>
      <c r="D312" s="2">
        <f>IFERROR(__xludf.DUMMYFUNCTION("""COMPUTED_VALUE"""),45744.66666666667)</f>
        <v>45744.66667</v>
      </c>
      <c r="E312" s="1">
        <f>IFERROR(__xludf.DUMMYFUNCTION("""COMPUTED_VALUE"""),1448.72)</f>
        <v>1448.72</v>
      </c>
      <c r="G312" s="2">
        <f>IFERROR(__xludf.DUMMYFUNCTION("""COMPUTED_VALUE"""),45744.66666666667)</f>
        <v>45744.66667</v>
      </c>
      <c r="H312" s="1">
        <f>IFERROR(__xludf.DUMMYFUNCTION("""COMPUTED_VALUE"""),1426.27)</f>
        <v>1426.27</v>
      </c>
      <c r="J312" s="2">
        <f>IFERROR(__xludf.DUMMYFUNCTION("""COMPUTED_VALUE"""),45744.66666666667)</f>
        <v>45744.66667</v>
      </c>
      <c r="K312" s="1">
        <f>IFERROR(__xludf.DUMMYFUNCTION("""COMPUTED_VALUE"""),1430.43)</f>
        <v>1430.43</v>
      </c>
      <c r="M312" s="2">
        <f>IFERROR(__xludf.DUMMYFUNCTION("""COMPUTED_VALUE"""),45744.66666666667)</f>
        <v>45744.66667</v>
      </c>
      <c r="N312" s="1">
        <f>IFERROR(__xludf.DUMMYFUNCTION("""COMPUTED_VALUE"""),5.9186676E7)</f>
        <v>59186676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IFERROR(__xludf.DUMMYFUNCTION("""COMPUTED_VALUE"""),1430.96)</f>
        <v>1430.96</v>
      </c>
      <c r="D313" s="2">
        <f>IFERROR(__xludf.DUMMYFUNCTION("""COMPUTED_VALUE"""),45747.66666666667)</f>
        <v>45747.66667</v>
      </c>
      <c r="E313" s="1">
        <f>IFERROR(__xludf.DUMMYFUNCTION("""COMPUTED_VALUE"""),1455.09)</f>
        <v>1455.09</v>
      </c>
      <c r="G313" s="2">
        <f>IFERROR(__xludf.DUMMYFUNCTION("""COMPUTED_VALUE"""),45747.66666666667)</f>
        <v>45747.66667</v>
      </c>
      <c r="H313" s="1">
        <f>IFERROR(__xludf.DUMMYFUNCTION("""COMPUTED_VALUE"""),1430.96)</f>
        <v>1430.96</v>
      </c>
      <c r="J313" s="2">
        <f>IFERROR(__xludf.DUMMYFUNCTION("""COMPUTED_VALUE"""),45747.66666666667)</f>
        <v>45747.66667</v>
      </c>
      <c r="K313" s="1">
        <f>IFERROR(__xludf.DUMMYFUNCTION("""COMPUTED_VALUE"""),1447.78)</f>
        <v>1447.78</v>
      </c>
      <c r="M313" s="2">
        <f>IFERROR(__xludf.DUMMYFUNCTION("""COMPUTED_VALUE"""),45747.66666666667)</f>
        <v>45747.66667</v>
      </c>
      <c r="N313" s="1">
        <f>IFERROR(__xludf.DUMMYFUNCTION("""COMPUTED_VALUE"""),6.5880957E7)</f>
        <v>65880957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IFERROR(__xludf.DUMMYFUNCTION("""COMPUTED_VALUE"""),1448.61)</f>
        <v>1448.61</v>
      </c>
      <c r="D314" s="2">
        <f>IFERROR(__xludf.DUMMYFUNCTION("""COMPUTED_VALUE"""),45748.66666666667)</f>
        <v>45748.66667</v>
      </c>
      <c r="E314" s="1">
        <f>IFERROR(__xludf.DUMMYFUNCTION("""COMPUTED_VALUE"""),1458.0)</f>
        <v>1458</v>
      </c>
      <c r="G314" s="2">
        <f>IFERROR(__xludf.DUMMYFUNCTION("""COMPUTED_VALUE"""),45748.66666666667)</f>
        <v>45748.66667</v>
      </c>
      <c r="H314" s="1">
        <f>IFERROR(__xludf.DUMMYFUNCTION("""COMPUTED_VALUE"""),1436.84)</f>
        <v>1436.84</v>
      </c>
      <c r="J314" s="2">
        <f>IFERROR(__xludf.DUMMYFUNCTION("""COMPUTED_VALUE"""),45748.66666666667)</f>
        <v>45748.66667</v>
      </c>
      <c r="K314" s="1">
        <f>IFERROR(__xludf.DUMMYFUNCTION("""COMPUTED_VALUE"""),1450.2)</f>
        <v>1450.2</v>
      </c>
      <c r="M314" s="2">
        <f>IFERROR(__xludf.DUMMYFUNCTION("""COMPUTED_VALUE"""),45748.66666666667)</f>
        <v>45748.66667</v>
      </c>
      <c r="N314" s="1">
        <f>IFERROR(__xludf.DUMMYFUNCTION("""COMPUTED_VALUE"""),5.1880412E7)</f>
        <v>51880412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IFERROR(__xludf.DUMMYFUNCTION("""COMPUTED_VALUE"""),1440.8)</f>
        <v>1440.8</v>
      </c>
      <c r="D315" s="2">
        <f>IFERROR(__xludf.DUMMYFUNCTION("""COMPUTED_VALUE"""),45749.66666666667)</f>
        <v>45749.66667</v>
      </c>
      <c r="E315" s="1">
        <f>IFERROR(__xludf.DUMMYFUNCTION("""COMPUTED_VALUE"""),1452.24)</f>
        <v>1452.24</v>
      </c>
      <c r="G315" s="2">
        <f>IFERROR(__xludf.DUMMYFUNCTION("""COMPUTED_VALUE"""),45749.66666666667)</f>
        <v>45749.66667</v>
      </c>
      <c r="H315" s="1">
        <f>IFERROR(__xludf.DUMMYFUNCTION("""COMPUTED_VALUE"""),1432.68)</f>
        <v>1432.68</v>
      </c>
      <c r="J315" s="2">
        <f>IFERROR(__xludf.DUMMYFUNCTION("""COMPUTED_VALUE"""),45749.66666666667)</f>
        <v>45749.66667</v>
      </c>
      <c r="K315" s="1">
        <f>IFERROR(__xludf.DUMMYFUNCTION("""COMPUTED_VALUE"""),1450.91)</f>
        <v>1450.91</v>
      </c>
      <c r="M315" s="2">
        <f>IFERROR(__xludf.DUMMYFUNCTION("""COMPUTED_VALUE"""),45749.66666666667)</f>
        <v>45749.66667</v>
      </c>
      <c r="N315" s="1">
        <f>IFERROR(__xludf.DUMMYFUNCTION("""COMPUTED_VALUE"""),4.6175629E7)</f>
        <v>46175629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IFERROR(__xludf.DUMMYFUNCTION("""COMPUTED_VALUE"""),1427.74)</f>
        <v>1427.74</v>
      </c>
      <c r="D316" s="2">
        <f>IFERROR(__xludf.DUMMYFUNCTION("""COMPUTED_VALUE"""),45750.66666666667)</f>
        <v>45750.66667</v>
      </c>
      <c r="E316" s="1">
        <f>IFERROR(__xludf.DUMMYFUNCTION("""COMPUTED_VALUE"""),1453.92)</f>
        <v>1453.92</v>
      </c>
      <c r="G316" s="2">
        <f>IFERROR(__xludf.DUMMYFUNCTION("""COMPUTED_VALUE"""),45750.66666666667)</f>
        <v>45750.66667</v>
      </c>
      <c r="H316" s="1">
        <f>IFERROR(__xludf.DUMMYFUNCTION("""COMPUTED_VALUE"""),1427.7)</f>
        <v>1427.7</v>
      </c>
      <c r="J316" s="2">
        <f>IFERROR(__xludf.DUMMYFUNCTION("""COMPUTED_VALUE"""),45750.66666666667)</f>
        <v>45750.66667</v>
      </c>
      <c r="K316" s="1">
        <f>IFERROR(__xludf.DUMMYFUNCTION("""COMPUTED_VALUE"""),1436.86)</f>
        <v>1436.86</v>
      </c>
      <c r="M316" s="2">
        <f>IFERROR(__xludf.DUMMYFUNCTION("""COMPUTED_VALUE"""),45750.66666666667)</f>
        <v>45750.66667</v>
      </c>
      <c r="N316" s="1">
        <f>IFERROR(__xludf.DUMMYFUNCTION("""COMPUTED_VALUE"""),6.6873333E7)</f>
        <v>66873333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IFERROR(__xludf.DUMMYFUNCTION("""COMPUTED_VALUE"""),1404.4)</f>
        <v>1404.4</v>
      </c>
      <c r="D317" s="2">
        <f>IFERROR(__xludf.DUMMYFUNCTION("""COMPUTED_VALUE"""),45751.66666666667)</f>
        <v>45751.66667</v>
      </c>
      <c r="E317" s="1">
        <f>IFERROR(__xludf.DUMMYFUNCTION("""COMPUTED_VALUE"""),1411.28)</f>
        <v>1411.28</v>
      </c>
      <c r="G317" s="2">
        <f>IFERROR(__xludf.DUMMYFUNCTION("""COMPUTED_VALUE"""),45751.66666666667)</f>
        <v>45751.66667</v>
      </c>
      <c r="H317" s="1">
        <f>IFERROR(__xludf.DUMMYFUNCTION("""COMPUTED_VALUE"""),1320.1)</f>
        <v>1320.1</v>
      </c>
      <c r="J317" s="2">
        <f>IFERROR(__xludf.DUMMYFUNCTION("""COMPUTED_VALUE"""),45751.66666666667)</f>
        <v>45751.66667</v>
      </c>
      <c r="K317" s="1">
        <f>IFERROR(__xludf.DUMMYFUNCTION("""COMPUTED_VALUE"""),1325.95)</f>
        <v>1325.95</v>
      </c>
      <c r="M317" s="2">
        <f>IFERROR(__xludf.DUMMYFUNCTION("""COMPUTED_VALUE"""),45751.66666666667)</f>
        <v>45751.66667</v>
      </c>
      <c r="N317" s="1">
        <f>IFERROR(__xludf.DUMMYFUNCTION("""COMPUTED_VALUE"""),9.0750345E7)</f>
        <v>90750345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IFERROR(__xludf.DUMMYFUNCTION("""COMPUTED_VALUE"""),1301.1)</f>
        <v>1301.1</v>
      </c>
      <c r="D318" s="2">
        <f>IFERROR(__xludf.DUMMYFUNCTION("""COMPUTED_VALUE"""),45754.66666666667)</f>
        <v>45754.66667</v>
      </c>
      <c r="E318" s="1">
        <f>IFERROR(__xludf.DUMMYFUNCTION("""COMPUTED_VALUE"""),1335.62)</f>
        <v>1335.62</v>
      </c>
      <c r="G318" s="2">
        <f>IFERROR(__xludf.DUMMYFUNCTION("""COMPUTED_VALUE"""),45754.66666666667)</f>
        <v>45754.66667</v>
      </c>
      <c r="H318" s="1">
        <f>IFERROR(__xludf.DUMMYFUNCTION("""COMPUTED_VALUE"""),1266.41)</f>
        <v>1266.41</v>
      </c>
      <c r="J318" s="2">
        <f>IFERROR(__xludf.DUMMYFUNCTION("""COMPUTED_VALUE"""),45754.66666666667)</f>
        <v>45754.66667</v>
      </c>
      <c r="K318" s="1">
        <f>IFERROR(__xludf.DUMMYFUNCTION("""COMPUTED_VALUE"""),1294.38)</f>
        <v>1294.38</v>
      </c>
      <c r="M318" s="2">
        <f>IFERROR(__xludf.DUMMYFUNCTION("""COMPUTED_VALUE"""),45754.66666666667)</f>
        <v>45754.66667</v>
      </c>
      <c r="N318" s="1">
        <f>IFERROR(__xludf.DUMMYFUNCTION("""COMPUTED_VALUE"""),9.7994097E7)</f>
        <v>97994097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IFERROR(__xludf.DUMMYFUNCTION("""COMPUTED_VALUE"""),1324.8)</f>
        <v>1324.8</v>
      </c>
      <c r="D319" s="2">
        <f>IFERROR(__xludf.DUMMYFUNCTION("""COMPUTED_VALUE"""),45755.66666666667)</f>
        <v>45755.66667</v>
      </c>
      <c r="E319" s="1">
        <f>IFERROR(__xludf.DUMMYFUNCTION("""COMPUTED_VALUE"""),1351.76)</f>
        <v>1351.76</v>
      </c>
      <c r="G319" s="2">
        <f>IFERROR(__xludf.DUMMYFUNCTION("""COMPUTED_VALUE"""),45755.66666666667)</f>
        <v>45755.66667</v>
      </c>
      <c r="H319" s="1">
        <f>IFERROR(__xludf.DUMMYFUNCTION("""COMPUTED_VALUE"""),1279.95)</f>
        <v>1279.95</v>
      </c>
      <c r="J319" s="2">
        <f>IFERROR(__xludf.DUMMYFUNCTION("""COMPUTED_VALUE"""),45755.66666666667)</f>
        <v>45755.66667</v>
      </c>
      <c r="K319" s="1">
        <f>IFERROR(__xludf.DUMMYFUNCTION("""COMPUTED_VALUE"""),1297.26)</f>
        <v>1297.26</v>
      </c>
      <c r="M319" s="2">
        <f>IFERROR(__xludf.DUMMYFUNCTION("""COMPUTED_VALUE"""),45755.66666666667)</f>
        <v>45755.66667</v>
      </c>
      <c r="N319" s="1">
        <f>IFERROR(__xludf.DUMMYFUNCTION("""COMPUTED_VALUE"""),7.4257758E7)</f>
        <v>74257758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IFERROR(__xludf.DUMMYFUNCTION("""COMPUTED_VALUE"""),1279.7)</f>
        <v>1279.7</v>
      </c>
      <c r="D320" s="2">
        <f>IFERROR(__xludf.DUMMYFUNCTION("""COMPUTED_VALUE"""),45756.66666666667)</f>
        <v>45756.66667</v>
      </c>
      <c r="E320" s="1">
        <f>IFERROR(__xludf.DUMMYFUNCTION("""COMPUTED_VALUE"""),1370.12)</f>
        <v>1370.12</v>
      </c>
      <c r="G320" s="2">
        <f>IFERROR(__xludf.DUMMYFUNCTION("""COMPUTED_VALUE"""),45756.66666666667)</f>
        <v>45756.66667</v>
      </c>
      <c r="H320" s="1">
        <f>IFERROR(__xludf.DUMMYFUNCTION("""COMPUTED_VALUE"""),1277.88)</f>
        <v>1277.88</v>
      </c>
      <c r="J320" s="2">
        <f>IFERROR(__xludf.DUMMYFUNCTION("""COMPUTED_VALUE"""),45756.66666666667)</f>
        <v>45756.66667</v>
      </c>
      <c r="K320" s="1">
        <f>IFERROR(__xludf.DUMMYFUNCTION("""COMPUTED_VALUE"""),1363.43)</f>
        <v>1363.43</v>
      </c>
      <c r="M320" s="2">
        <f>IFERROR(__xludf.DUMMYFUNCTION("""COMPUTED_VALUE"""),45756.66666666667)</f>
        <v>45756.66667</v>
      </c>
      <c r="N320" s="1">
        <f>IFERROR(__xludf.DUMMYFUNCTION("""COMPUTED_VALUE"""),8.6167469E7)</f>
        <v>86167469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IFERROR(__xludf.DUMMYFUNCTION("""COMPUTED_VALUE"""),1351.6)</f>
        <v>1351.6</v>
      </c>
      <c r="D321" s="2">
        <f>IFERROR(__xludf.DUMMYFUNCTION("""COMPUTED_VALUE"""),45757.66666666667)</f>
        <v>45757.66667</v>
      </c>
      <c r="E321" s="1">
        <f>IFERROR(__xludf.DUMMYFUNCTION("""COMPUTED_VALUE"""),1366.03)</f>
        <v>1366.03</v>
      </c>
      <c r="G321" s="2">
        <f>IFERROR(__xludf.DUMMYFUNCTION("""COMPUTED_VALUE"""),45757.66666666667)</f>
        <v>45757.66667</v>
      </c>
      <c r="H321" s="1">
        <f>IFERROR(__xludf.DUMMYFUNCTION("""COMPUTED_VALUE"""),1322.38)</f>
        <v>1322.38</v>
      </c>
      <c r="J321" s="2">
        <f>IFERROR(__xludf.DUMMYFUNCTION("""COMPUTED_VALUE"""),45757.66666666667)</f>
        <v>45757.66667</v>
      </c>
      <c r="K321" s="1">
        <f>IFERROR(__xludf.DUMMYFUNCTION("""COMPUTED_VALUE"""),1349.26)</f>
        <v>1349.26</v>
      </c>
      <c r="M321" s="2">
        <f>IFERROR(__xludf.DUMMYFUNCTION("""COMPUTED_VALUE"""),45757.66666666667)</f>
        <v>45757.66667</v>
      </c>
      <c r="N321" s="1">
        <f>IFERROR(__xludf.DUMMYFUNCTION("""COMPUTED_VALUE"""),6.1848011E7)</f>
        <v>61848011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IFERROR(__xludf.DUMMYFUNCTION("""COMPUTED_VALUE"""),1347.51)</f>
        <v>1347.51</v>
      </c>
      <c r="D322" s="2">
        <f>IFERROR(__xludf.DUMMYFUNCTION("""COMPUTED_VALUE"""),45758.66666666667)</f>
        <v>45758.66667</v>
      </c>
      <c r="E322" s="1">
        <f>IFERROR(__xludf.DUMMYFUNCTION("""COMPUTED_VALUE"""),1369.42)</f>
        <v>1369.42</v>
      </c>
      <c r="G322" s="2">
        <f>IFERROR(__xludf.DUMMYFUNCTION("""COMPUTED_VALUE"""),45758.66666666667)</f>
        <v>45758.66667</v>
      </c>
      <c r="H322" s="1">
        <f>IFERROR(__xludf.DUMMYFUNCTION("""COMPUTED_VALUE"""),1331.4)</f>
        <v>1331.4</v>
      </c>
      <c r="J322" s="2">
        <f>IFERROR(__xludf.DUMMYFUNCTION("""COMPUTED_VALUE"""),45758.66666666667)</f>
        <v>45758.66667</v>
      </c>
      <c r="K322" s="1">
        <f>IFERROR(__xludf.DUMMYFUNCTION("""COMPUTED_VALUE"""),1364.82)</f>
        <v>1364.82</v>
      </c>
      <c r="M322" s="2">
        <f>IFERROR(__xludf.DUMMYFUNCTION("""COMPUTED_VALUE"""),45758.66666666667)</f>
        <v>45758.66667</v>
      </c>
      <c r="N322" s="1">
        <f>IFERROR(__xludf.DUMMYFUNCTION("""COMPUTED_VALUE"""),5.6643661E7)</f>
        <v>56643661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IFERROR(__xludf.DUMMYFUNCTION("""COMPUTED_VALUE"""),1378.54)</f>
        <v>1378.54</v>
      </c>
      <c r="D323" s="2">
        <f>IFERROR(__xludf.DUMMYFUNCTION("""COMPUTED_VALUE"""),45761.66666666667)</f>
        <v>45761.66667</v>
      </c>
      <c r="E323" s="1">
        <f>IFERROR(__xludf.DUMMYFUNCTION("""COMPUTED_VALUE"""),1397.48)</f>
        <v>1397.48</v>
      </c>
      <c r="G323" s="2">
        <f>IFERROR(__xludf.DUMMYFUNCTION("""COMPUTED_VALUE"""),45761.66666666667)</f>
        <v>45761.66667</v>
      </c>
      <c r="H323" s="1">
        <f>IFERROR(__xludf.DUMMYFUNCTION("""COMPUTED_VALUE"""),1373.62)</f>
        <v>1373.62</v>
      </c>
      <c r="J323" s="2">
        <f>IFERROR(__xludf.DUMMYFUNCTION("""COMPUTED_VALUE"""),45761.66666666667)</f>
        <v>45761.66667</v>
      </c>
      <c r="K323" s="1">
        <f>IFERROR(__xludf.DUMMYFUNCTION("""COMPUTED_VALUE"""),1387.3)</f>
        <v>1387.3</v>
      </c>
      <c r="M323" s="2">
        <f>IFERROR(__xludf.DUMMYFUNCTION("""COMPUTED_VALUE"""),45761.66666666667)</f>
        <v>45761.66667</v>
      </c>
      <c r="N323" s="1">
        <f>IFERROR(__xludf.DUMMYFUNCTION("""COMPUTED_VALUE"""),4.8388188E7)</f>
        <v>48388188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IFERROR(__xludf.DUMMYFUNCTION("""COMPUTED_VALUE"""),1389.18)</f>
        <v>1389.18</v>
      </c>
      <c r="D324" s="2">
        <f>IFERROR(__xludf.DUMMYFUNCTION("""COMPUTED_VALUE"""),45762.66666666667)</f>
        <v>45762.66667</v>
      </c>
      <c r="E324" s="1">
        <f>IFERROR(__xludf.DUMMYFUNCTION("""COMPUTED_VALUE"""),1396.59)</f>
        <v>1396.59</v>
      </c>
      <c r="G324" s="2">
        <f>IFERROR(__xludf.DUMMYFUNCTION("""COMPUTED_VALUE"""),45762.66666666667)</f>
        <v>45762.66667</v>
      </c>
      <c r="H324" s="1">
        <f>IFERROR(__xludf.DUMMYFUNCTION("""COMPUTED_VALUE"""),1374.8)</f>
        <v>1374.8</v>
      </c>
      <c r="J324" s="2">
        <f>IFERROR(__xludf.DUMMYFUNCTION("""COMPUTED_VALUE"""),45762.66666666667)</f>
        <v>45762.66667</v>
      </c>
      <c r="K324" s="1">
        <f>IFERROR(__xludf.DUMMYFUNCTION("""COMPUTED_VALUE"""),1375.68)</f>
        <v>1375.68</v>
      </c>
      <c r="M324" s="2">
        <f>IFERROR(__xludf.DUMMYFUNCTION("""COMPUTED_VALUE"""),45762.66666666667)</f>
        <v>45762.66667</v>
      </c>
      <c r="N324" s="1">
        <f>IFERROR(__xludf.DUMMYFUNCTION("""COMPUTED_VALUE"""),4.3534309E7)</f>
        <v>43534309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IFERROR(__xludf.DUMMYFUNCTION("""COMPUTED_VALUE"""),1384.08)</f>
        <v>1384.08</v>
      </c>
      <c r="D325" s="2">
        <f>IFERROR(__xludf.DUMMYFUNCTION("""COMPUTED_VALUE"""),45763.66666666667)</f>
        <v>45763.66667</v>
      </c>
      <c r="E325" s="1">
        <f>IFERROR(__xludf.DUMMYFUNCTION("""COMPUTED_VALUE"""),1393.39)</f>
        <v>1393.39</v>
      </c>
      <c r="G325" s="2">
        <f>IFERROR(__xludf.DUMMYFUNCTION("""COMPUTED_VALUE"""),45763.66666666667)</f>
        <v>45763.66667</v>
      </c>
      <c r="H325" s="1">
        <f>IFERROR(__xludf.DUMMYFUNCTION("""COMPUTED_VALUE"""),1360.82)</f>
        <v>1360.82</v>
      </c>
      <c r="J325" s="2">
        <f>IFERROR(__xludf.DUMMYFUNCTION("""COMPUTED_VALUE"""),45763.66666666667)</f>
        <v>45763.66667</v>
      </c>
      <c r="K325" s="1">
        <f>IFERROR(__xludf.DUMMYFUNCTION("""COMPUTED_VALUE"""),1367.46)</f>
        <v>1367.46</v>
      </c>
      <c r="M325" s="2">
        <f>IFERROR(__xludf.DUMMYFUNCTION("""COMPUTED_VALUE"""),45763.66666666667)</f>
        <v>45763.66667</v>
      </c>
      <c r="N325" s="1">
        <f>IFERROR(__xludf.DUMMYFUNCTION("""COMPUTED_VALUE"""),4.7418452E7)</f>
        <v>47418452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IFERROR(__xludf.DUMMYFUNCTION("""COMPUTED_VALUE"""),1360.53)</f>
        <v>1360.53</v>
      </c>
      <c r="D326" s="2">
        <f>IFERROR(__xludf.DUMMYFUNCTION("""COMPUTED_VALUE"""),45764.66666666667)</f>
        <v>45764.66667</v>
      </c>
      <c r="E326" s="1">
        <f>IFERROR(__xludf.DUMMYFUNCTION("""COMPUTED_VALUE"""),1370.1)</f>
        <v>1370.1</v>
      </c>
      <c r="G326" s="2">
        <f>IFERROR(__xludf.DUMMYFUNCTION("""COMPUTED_VALUE"""),45764.66666666667)</f>
        <v>45764.66667</v>
      </c>
      <c r="H326" s="1">
        <f>IFERROR(__xludf.DUMMYFUNCTION("""COMPUTED_VALUE"""),1349.68)</f>
        <v>1349.68</v>
      </c>
      <c r="J326" s="2">
        <f>IFERROR(__xludf.DUMMYFUNCTION("""COMPUTED_VALUE"""),45764.66666666667)</f>
        <v>45764.66667</v>
      </c>
      <c r="K326" s="1">
        <f>IFERROR(__xludf.DUMMYFUNCTION("""COMPUTED_VALUE"""),1355.47)</f>
        <v>1355.47</v>
      </c>
      <c r="M326" s="2">
        <f>IFERROR(__xludf.DUMMYFUNCTION("""COMPUTED_VALUE"""),45764.66666666667)</f>
        <v>45764.66667</v>
      </c>
      <c r="N326" s="1">
        <f>IFERROR(__xludf.DUMMYFUNCTION("""COMPUTED_VALUE"""),5.2832603E7)</f>
        <v>52832603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IFERROR(__xludf.DUMMYFUNCTION("""COMPUTED_VALUE"""),1348.79)</f>
        <v>1348.79</v>
      </c>
      <c r="D327" s="2">
        <f>IFERROR(__xludf.DUMMYFUNCTION("""COMPUTED_VALUE"""),45768.66666666667)</f>
        <v>45768.66667</v>
      </c>
      <c r="E327" s="1">
        <f>IFERROR(__xludf.DUMMYFUNCTION("""COMPUTED_VALUE"""),1351.24)</f>
        <v>1351.24</v>
      </c>
      <c r="G327" s="2">
        <f>IFERROR(__xludf.DUMMYFUNCTION("""COMPUTED_VALUE"""),45768.66666666667)</f>
        <v>45768.66667</v>
      </c>
      <c r="H327" s="1">
        <f>IFERROR(__xludf.DUMMYFUNCTION("""COMPUTED_VALUE"""),1303.82)</f>
        <v>1303.82</v>
      </c>
      <c r="J327" s="2">
        <f>IFERROR(__xludf.DUMMYFUNCTION("""COMPUTED_VALUE"""),45768.66666666667)</f>
        <v>45768.66667</v>
      </c>
      <c r="K327" s="1">
        <f>IFERROR(__xludf.DUMMYFUNCTION("""COMPUTED_VALUE"""),1317.08)</f>
        <v>1317.08</v>
      </c>
      <c r="M327" s="2">
        <f>IFERROR(__xludf.DUMMYFUNCTION("""COMPUTED_VALUE"""),45768.66666666667)</f>
        <v>45768.66667</v>
      </c>
      <c r="N327" s="1">
        <f>IFERROR(__xludf.DUMMYFUNCTION("""COMPUTED_VALUE"""),4.728385E7)</f>
        <v>47283850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IFERROR(__xludf.DUMMYFUNCTION("""COMPUTED_VALUE"""),1335.27)</f>
        <v>1335.27</v>
      </c>
      <c r="D328" s="2">
        <f>IFERROR(__xludf.DUMMYFUNCTION("""COMPUTED_VALUE"""),45769.66666666667)</f>
        <v>45769.66667</v>
      </c>
      <c r="E328" s="1">
        <f>IFERROR(__xludf.DUMMYFUNCTION("""COMPUTED_VALUE"""),1367.53)</f>
        <v>1367.53</v>
      </c>
      <c r="G328" s="2">
        <f>IFERROR(__xludf.DUMMYFUNCTION("""COMPUTED_VALUE"""),45769.66666666667)</f>
        <v>45769.66667</v>
      </c>
      <c r="H328" s="1">
        <f>IFERROR(__xludf.DUMMYFUNCTION("""COMPUTED_VALUE"""),1331.26)</f>
        <v>1331.26</v>
      </c>
      <c r="J328" s="2">
        <f>IFERROR(__xludf.DUMMYFUNCTION("""COMPUTED_VALUE"""),45769.66666666667)</f>
        <v>45769.66667</v>
      </c>
      <c r="K328" s="1">
        <f>IFERROR(__xludf.DUMMYFUNCTION("""COMPUTED_VALUE"""),1363.45)</f>
        <v>1363.45</v>
      </c>
      <c r="M328" s="2">
        <f>IFERROR(__xludf.DUMMYFUNCTION("""COMPUTED_VALUE"""),45769.66666666667)</f>
        <v>45769.66667</v>
      </c>
      <c r="N328" s="1">
        <f>IFERROR(__xludf.DUMMYFUNCTION("""COMPUTED_VALUE"""),4.5334301E7)</f>
        <v>45334301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IFERROR(__xludf.DUMMYFUNCTION("""COMPUTED_VALUE"""),1370.2)</f>
        <v>1370.2</v>
      </c>
      <c r="D329" s="2">
        <f>IFERROR(__xludf.DUMMYFUNCTION("""COMPUTED_VALUE"""),45770.66666666667)</f>
        <v>45770.66667</v>
      </c>
      <c r="E329" s="1">
        <f>IFERROR(__xludf.DUMMYFUNCTION("""COMPUTED_VALUE"""),1377.97)</f>
        <v>1377.97</v>
      </c>
      <c r="G329" s="2">
        <f>IFERROR(__xludf.DUMMYFUNCTION("""COMPUTED_VALUE"""),45770.66666666667)</f>
        <v>45770.66667</v>
      </c>
      <c r="H329" s="1">
        <f>IFERROR(__xludf.DUMMYFUNCTION("""COMPUTED_VALUE"""),1357.68)</f>
        <v>1357.68</v>
      </c>
      <c r="J329" s="2">
        <f>IFERROR(__xludf.DUMMYFUNCTION("""COMPUTED_VALUE"""),45770.66666666667)</f>
        <v>45770.66667</v>
      </c>
      <c r="K329" s="1">
        <f>IFERROR(__xludf.DUMMYFUNCTION("""COMPUTED_VALUE"""),1364.18)</f>
        <v>1364.18</v>
      </c>
      <c r="M329" s="2">
        <f>IFERROR(__xludf.DUMMYFUNCTION("""COMPUTED_VALUE"""),45770.66666666667)</f>
        <v>45770.66667</v>
      </c>
      <c r="N329" s="1">
        <f>IFERROR(__xludf.DUMMYFUNCTION("""COMPUTED_VALUE"""),4.6146846E7)</f>
        <v>46146846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IFERROR(__xludf.DUMMYFUNCTION("""COMPUTED_VALUE"""),1356.96)</f>
        <v>1356.96</v>
      </c>
      <c r="D330" s="2">
        <f>IFERROR(__xludf.DUMMYFUNCTION("""COMPUTED_VALUE"""),45771.66666666667)</f>
        <v>45771.66667</v>
      </c>
      <c r="E330" s="1">
        <f>IFERROR(__xludf.DUMMYFUNCTION("""COMPUTED_VALUE"""),1368.52)</f>
        <v>1368.52</v>
      </c>
      <c r="G330" s="2">
        <f>IFERROR(__xludf.DUMMYFUNCTION("""COMPUTED_VALUE"""),45771.66666666667)</f>
        <v>45771.66667</v>
      </c>
      <c r="H330" s="1">
        <f>IFERROR(__xludf.DUMMYFUNCTION("""COMPUTED_VALUE"""),1349.99)</f>
        <v>1349.99</v>
      </c>
      <c r="J330" s="2">
        <f>IFERROR(__xludf.DUMMYFUNCTION("""COMPUTED_VALUE"""),45771.66666666667)</f>
        <v>45771.66667</v>
      </c>
      <c r="K330" s="1">
        <f>IFERROR(__xludf.DUMMYFUNCTION("""COMPUTED_VALUE"""),1365.11)</f>
        <v>1365.11</v>
      </c>
      <c r="M330" s="2">
        <f>IFERROR(__xludf.DUMMYFUNCTION("""COMPUTED_VALUE"""),45771.66666666667)</f>
        <v>45771.66667</v>
      </c>
      <c r="N330" s="1">
        <f>IFERROR(__xludf.DUMMYFUNCTION("""COMPUTED_VALUE"""),4.3365127E7)</f>
        <v>43365127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IFERROR(__xludf.DUMMYFUNCTION("""COMPUTED_VALUE"""),1356.93)</f>
        <v>1356.93</v>
      </c>
      <c r="D331" s="2">
        <f>IFERROR(__xludf.DUMMYFUNCTION("""COMPUTED_VALUE"""),45772.66666666667)</f>
        <v>45772.66667</v>
      </c>
      <c r="E331" s="1">
        <f>IFERROR(__xludf.DUMMYFUNCTION("""COMPUTED_VALUE"""),1356.93)</f>
        <v>1356.93</v>
      </c>
      <c r="G331" s="2">
        <f>IFERROR(__xludf.DUMMYFUNCTION("""COMPUTED_VALUE"""),45772.66666666667)</f>
        <v>45772.66667</v>
      </c>
      <c r="H331" s="1">
        <f>IFERROR(__xludf.DUMMYFUNCTION("""COMPUTED_VALUE"""),1323.37)</f>
        <v>1323.37</v>
      </c>
      <c r="J331" s="2">
        <f>IFERROR(__xludf.DUMMYFUNCTION("""COMPUTED_VALUE"""),45772.66666666667)</f>
        <v>45772.66667</v>
      </c>
      <c r="K331" s="1">
        <f>IFERROR(__xludf.DUMMYFUNCTION("""COMPUTED_VALUE"""),1342.11)</f>
        <v>1342.11</v>
      </c>
      <c r="M331" s="2">
        <f>IFERROR(__xludf.DUMMYFUNCTION("""COMPUTED_VALUE"""),45772.66666666667)</f>
        <v>45772.66667</v>
      </c>
      <c r="N331" s="1">
        <f>IFERROR(__xludf.DUMMYFUNCTION("""COMPUTED_VALUE"""),5.3519518E7)</f>
        <v>53519518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IFERROR(__xludf.DUMMYFUNCTION("""COMPUTED_VALUE"""),1348.19)</f>
        <v>1348.19</v>
      </c>
      <c r="D332" s="2">
        <f>IFERROR(__xludf.DUMMYFUNCTION("""COMPUTED_VALUE"""),45775.66666666667)</f>
        <v>45775.66667</v>
      </c>
      <c r="E332" s="1">
        <f>IFERROR(__xludf.DUMMYFUNCTION("""COMPUTED_VALUE"""),1359.33)</f>
        <v>1359.33</v>
      </c>
      <c r="G332" s="2">
        <f>IFERROR(__xludf.DUMMYFUNCTION("""COMPUTED_VALUE"""),45775.66666666667)</f>
        <v>45775.66667</v>
      </c>
      <c r="H332" s="1">
        <f>IFERROR(__xludf.DUMMYFUNCTION("""COMPUTED_VALUE"""),1346.65)</f>
        <v>1346.65</v>
      </c>
      <c r="J332" s="2">
        <f>IFERROR(__xludf.DUMMYFUNCTION("""COMPUTED_VALUE"""),45775.66666666667)</f>
        <v>45775.66667</v>
      </c>
      <c r="K332" s="1">
        <f>IFERROR(__xludf.DUMMYFUNCTION("""COMPUTED_VALUE"""),1355.02)</f>
        <v>1355.02</v>
      </c>
      <c r="M332" s="2">
        <f>IFERROR(__xludf.DUMMYFUNCTION("""COMPUTED_VALUE"""),45775.66666666667)</f>
        <v>45775.66667</v>
      </c>
      <c r="N332" s="1">
        <f>IFERROR(__xludf.DUMMYFUNCTION("""COMPUTED_VALUE"""),4.6148049E7)</f>
        <v>46148049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IFERROR(__xludf.DUMMYFUNCTION("""COMPUTED_VALUE"""),1351.2)</f>
        <v>1351.2</v>
      </c>
      <c r="D333" s="2">
        <f>IFERROR(__xludf.DUMMYFUNCTION("""COMPUTED_VALUE"""),45776.66666666667)</f>
        <v>45776.66667</v>
      </c>
      <c r="E333" s="1">
        <f>IFERROR(__xludf.DUMMYFUNCTION("""COMPUTED_VALUE"""),1367.37)</f>
        <v>1367.37</v>
      </c>
      <c r="G333" s="2">
        <f>IFERROR(__xludf.DUMMYFUNCTION("""COMPUTED_VALUE"""),45776.66666666667)</f>
        <v>45776.66667</v>
      </c>
      <c r="H333" s="1">
        <f>IFERROR(__xludf.DUMMYFUNCTION("""COMPUTED_VALUE"""),1347.32)</f>
        <v>1347.32</v>
      </c>
      <c r="J333" s="2">
        <f>IFERROR(__xludf.DUMMYFUNCTION("""COMPUTED_VALUE"""),45776.66666666667)</f>
        <v>45776.66667</v>
      </c>
      <c r="K333" s="1">
        <f>IFERROR(__xludf.DUMMYFUNCTION("""COMPUTED_VALUE"""),1365.5)</f>
        <v>1365.5</v>
      </c>
      <c r="M333" s="2">
        <f>IFERROR(__xludf.DUMMYFUNCTION("""COMPUTED_VALUE"""),45776.66666666667)</f>
        <v>45776.66667</v>
      </c>
      <c r="N333" s="1">
        <f>IFERROR(__xludf.DUMMYFUNCTION("""COMPUTED_VALUE"""),4.7427349E7)</f>
        <v>47427349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IFERROR(__xludf.DUMMYFUNCTION("""COMPUTED_VALUE"""),1358.24)</f>
        <v>1358.24</v>
      </c>
      <c r="D334" s="2">
        <f>IFERROR(__xludf.DUMMYFUNCTION("""COMPUTED_VALUE"""),45777.66666666667)</f>
        <v>45777.66667</v>
      </c>
      <c r="E334" s="1">
        <f>IFERROR(__xludf.DUMMYFUNCTION("""COMPUTED_VALUE"""),1374.24)</f>
        <v>1374.24</v>
      </c>
      <c r="G334" s="2">
        <f>IFERROR(__xludf.DUMMYFUNCTION("""COMPUTED_VALUE"""),45777.66666666667)</f>
        <v>45777.66667</v>
      </c>
      <c r="H334" s="1">
        <f>IFERROR(__xludf.DUMMYFUNCTION("""COMPUTED_VALUE"""),1337.39)</f>
        <v>1337.39</v>
      </c>
      <c r="J334" s="2">
        <f>IFERROR(__xludf.DUMMYFUNCTION("""COMPUTED_VALUE"""),45777.66666666667)</f>
        <v>45777.66667</v>
      </c>
      <c r="K334" s="1">
        <f>IFERROR(__xludf.DUMMYFUNCTION("""COMPUTED_VALUE"""),1371.4)</f>
        <v>1371.4</v>
      </c>
      <c r="M334" s="2">
        <f>IFERROR(__xludf.DUMMYFUNCTION("""COMPUTED_VALUE"""),45777.66666666667)</f>
        <v>45777.66667</v>
      </c>
      <c r="N334" s="1">
        <f>IFERROR(__xludf.DUMMYFUNCTION("""COMPUTED_VALUE"""),6.4134727E7)</f>
        <v>64134727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IFERROR(__xludf.DUMMYFUNCTION("""COMPUTED_VALUE"""),1359.09)</f>
        <v>1359.09</v>
      </c>
      <c r="D335" s="2">
        <f>IFERROR(__xludf.DUMMYFUNCTION("""COMPUTED_VALUE"""),45778.66666666667)</f>
        <v>45778.66667</v>
      </c>
      <c r="E335" s="1">
        <f>IFERROR(__xludf.DUMMYFUNCTION("""COMPUTED_VALUE"""),1365.82)</f>
        <v>1365.82</v>
      </c>
      <c r="G335" s="2">
        <f>IFERROR(__xludf.DUMMYFUNCTION("""COMPUTED_VALUE"""),45778.66666666667)</f>
        <v>45778.66667</v>
      </c>
      <c r="H335" s="1">
        <f>IFERROR(__xludf.DUMMYFUNCTION("""COMPUTED_VALUE"""),1350.12)</f>
        <v>1350.12</v>
      </c>
      <c r="J335" s="2">
        <f>IFERROR(__xludf.DUMMYFUNCTION("""COMPUTED_VALUE"""),45778.66666666667)</f>
        <v>45778.66667</v>
      </c>
      <c r="K335" s="1">
        <f>IFERROR(__xludf.DUMMYFUNCTION("""COMPUTED_VALUE"""),1356.58)</f>
        <v>1356.58</v>
      </c>
      <c r="M335" s="2">
        <f>IFERROR(__xludf.DUMMYFUNCTION("""COMPUTED_VALUE"""),45778.66666666667)</f>
        <v>45778.66667</v>
      </c>
      <c r="N335" s="1">
        <f>IFERROR(__xludf.DUMMYFUNCTION("""COMPUTED_VALUE"""),5.6182862E7)</f>
        <v>56182862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IFERROR(__xludf.DUMMYFUNCTION("""COMPUTED_VALUE"""),1369.86)</f>
        <v>1369.86</v>
      </c>
      <c r="D336" s="2">
        <f>IFERROR(__xludf.DUMMYFUNCTION("""COMPUTED_VALUE"""),45779.66666666667)</f>
        <v>45779.66667</v>
      </c>
      <c r="E336" s="1">
        <f>IFERROR(__xludf.DUMMYFUNCTION("""COMPUTED_VALUE"""),1390.79)</f>
        <v>1390.79</v>
      </c>
      <c r="G336" s="2">
        <f>IFERROR(__xludf.DUMMYFUNCTION("""COMPUTED_VALUE"""),45779.66666666667)</f>
        <v>45779.66667</v>
      </c>
      <c r="H336" s="1">
        <f>IFERROR(__xludf.DUMMYFUNCTION("""COMPUTED_VALUE"""),1366.9)</f>
        <v>1366.9</v>
      </c>
      <c r="J336" s="2">
        <f>IFERROR(__xludf.DUMMYFUNCTION("""COMPUTED_VALUE"""),45779.66666666667)</f>
        <v>45779.66667</v>
      </c>
      <c r="K336" s="1">
        <f>IFERROR(__xludf.DUMMYFUNCTION("""COMPUTED_VALUE"""),1387.72)</f>
        <v>1387.72</v>
      </c>
      <c r="M336" s="2">
        <f>IFERROR(__xludf.DUMMYFUNCTION("""COMPUTED_VALUE"""),45779.66666666667)</f>
        <v>45779.66667</v>
      </c>
      <c r="N336" s="1">
        <f>IFERROR(__xludf.DUMMYFUNCTION("""COMPUTED_VALUE"""),4.6426732E7)</f>
        <v>46426732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IFERROR(__xludf.DUMMYFUNCTION("""COMPUTED_VALUE"""),1383.02)</f>
        <v>1383.02</v>
      </c>
      <c r="D337" s="2">
        <f>IFERROR(__xludf.DUMMYFUNCTION("""COMPUTED_VALUE"""),45782.66666666667)</f>
        <v>45782.66667</v>
      </c>
      <c r="E337" s="1">
        <f>IFERROR(__xludf.DUMMYFUNCTION("""COMPUTED_VALUE"""),1393.35)</f>
        <v>1393.35</v>
      </c>
      <c r="G337" s="2">
        <f>IFERROR(__xludf.DUMMYFUNCTION("""COMPUTED_VALUE"""),45782.66666666667)</f>
        <v>45782.66667</v>
      </c>
      <c r="H337" s="1">
        <f>IFERROR(__xludf.DUMMYFUNCTION("""COMPUTED_VALUE"""),1372.52)</f>
        <v>1372.52</v>
      </c>
      <c r="J337" s="2">
        <f>IFERROR(__xludf.DUMMYFUNCTION("""COMPUTED_VALUE"""),45782.66666666667)</f>
        <v>45782.66667</v>
      </c>
      <c r="K337" s="1">
        <f>IFERROR(__xludf.DUMMYFUNCTION("""COMPUTED_VALUE"""),1386.16)</f>
        <v>1386.16</v>
      </c>
      <c r="M337" s="2">
        <f>IFERROR(__xludf.DUMMYFUNCTION("""COMPUTED_VALUE"""),45782.66666666667)</f>
        <v>45782.66667</v>
      </c>
      <c r="N337" s="1">
        <f>IFERROR(__xludf.DUMMYFUNCTION("""COMPUTED_VALUE"""),3.8442733E7)</f>
        <v>38442733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IFERROR(__xludf.DUMMYFUNCTION("""COMPUTED_VALUE"""),1380.93)</f>
        <v>1380.93</v>
      </c>
      <c r="D338" s="2">
        <f>IFERROR(__xludf.DUMMYFUNCTION("""COMPUTED_VALUE"""),45783.66666666667)</f>
        <v>45783.66667</v>
      </c>
      <c r="E338" s="1">
        <f>IFERROR(__xludf.DUMMYFUNCTION("""COMPUTED_VALUE"""),1393.71)</f>
        <v>1393.71</v>
      </c>
      <c r="G338" s="2">
        <f>IFERROR(__xludf.DUMMYFUNCTION("""COMPUTED_VALUE"""),45783.66666666667)</f>
        <v>45783.66667</v>
      </c>
      <c r="H338" s="1">
        <f>IFERROR(__xludf.DUMMYFUNCTION("""COMPUTED_VALUE"""),1378.61)</f>
        <v>1378.61</v>
      </c>
      <c r="J338" s="2">
        <f>IFERROR(__xludf.DUMMYFUNCTION("""COMPUTED_VALUE"""),45783.66666666667)</f>
        <v>45783.66667</v>
      </c>
      <c r="K338" s="1">
        <f>IFERROR(__xludf.DUMMYFUNCTION("""COMPUTED_VALUE"""),1389.65)</f>
        <v>1389.65</v>
      </c>
      <c r="M338" s="2">
        <f>IFERROR(__xludf.DUMMYFUNCTION("""COMPUTED_VALUE"""),45783.66666666667)</f>
        <v>45783.66667</v>
      </c>
      <c r="N338" s="1">
        <f>IFERROR(__xludf.DUMMYFUNCTION("""COMPUTED_VALUE"""),3.9745322E7)</f>
        <v>39745322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IFERROR(__xludf.DUMMYFUNCTION("""COMPUTED_VALUE"""),1391.81)</f>
        <v>1391.81</v>
      </c>
      <c r="D339" s="2">
        <f>IFERROR(__xludf.DUMMYFUNCTION("""COMPUTED_VALUE"""),45784.66666666667)</f>
        <v>45784.66667</v>
      </c>
      <c r="E339" s="1">
        <f>IFERROR(__xludf.DUMMYFUNCTION("""COMPUTED_VALUE"""),1401.12)</f>
        <v>1401.12</v>
      </c>
      <c r="G339" s="2">
        <f>IFERROR(__xludf.DUMMYFUNCTION("""COMPUTED_VALUE"""),45784.66666666667)</f>
        <v>45784.66667</v>
      </c>
      <c r="H339" s="1">
        <f>IFERROR(__xludf.DUMMYFUNCTION("""COMPUTED_VALUE"""),1390.55)</f>
        <v>1390.55</v>
      </c>
      <c r="J339" s="2">
        <f>IFERROR(__xludf.DUMMYFUNCTION("""COMPUTED_VALUE"""),45784.66666666667)</f>
        <v>45784.66667</v>
      </c>
      <c r="K339" s="1">
        <f>IFERROR(__xludf.DUMMYFUNCTION("""COMPUTED_VALUE"""),1395.37)</f>
        <v>1395.37</v>
      </c>
      <c r="M339" s="2">
        <f>IFERROR(__xludf.DUMMYFUNCTION("""COMPUTED_VALUE"""),45784.66666666667)</f>
        <v>45784.66667</v>
      </c>
      <c r="N339" s="1">
        <f>IFERROR(__xludf.DUMMYFUNCTION("""COMPUTED_VALUE"""),4.8286168E7)</f>
        <v>48286168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IFERROR(__xludf.DUMMYFUNCTION("""COMPUTED_VALUE"""),1399.25)</f>
        <v>1399.25</v>
      </c>
      <c r="D340" s="2">
        <f>IFERROR(__xludf.DUMMYFUNCTION("""COMPUTED_VALUE"""),45785.66666666667)</f>
        <v>45785.66667</v>
      </c>
      <c r="E340" s="1">
        <f>IFERROR(__xludf.DUMMYFUNCTION("""COMPUTED_VALUE"""),1410.54)</f>
        <v>1410.54</v>
      </c>
      <c r="G340" s="2">
        <f>IFERROR(__xludf.DUMMYFUNCTION("""COMPUTED_VALUE"""),45785.66666666667)</f>
        <v>45785.66667</v>
      </c>
      <c r="H340" s="1">
        <f>IFERROR(__xludf.DUMMYFUNCTION("""COMPUTED_VALUE"""),1394.53)</f>
        <v>1394.53</v>
      </c>
      <c r="J340" s="2">
        <f>IFERROR(__xludf.DUMMYFUNCTION("""COMPUTED_VALUE"""),45785.66666666667)</f>
        <v>45785.66667</v>
      </c>
      <c r="K340" s="1">
        <f>IFERROR(__xludf.DUMMYFUNCTION("""COMPUTED_VALUE"""),1394.55)</f>
        <v>1394.55</v>
      </c>
      <c r="M340" s="2">
        <f>IFERROR(__xludf.DUMMYFUNCTION("""COMPUTED_VALUE"""),45785.66666666667)</f>
        <v>45785.66667</v>
      </c>
      <c r="N340" s="1">
        <f>IFERROR(__xludf.DUMMYFUNCTION("""COMPUTED_VALUE"""),4.5636257E7)</f>
        <v>45636257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IFERROR(__xludf.DUMMYFUNCTION("""COMPUTED_VALUE"""),1395.6)</f>
        <v>1395.6</v>
      </c>
      <c r="D341" s="2">
        <f>IFERROR(__xludf.DUMMYFUNCTION("""COMPUTED_VALUE"""),45786.66666666667)</f>
        <v>45786.66667</v>
      </c>
      <c r="E341" s="1">
        <f>IFERROR(__xludf.DUMMYFUNCTION("""COMPUTED_VALUE"""),1398.05)</f>
        <v>1398.05</v>
      </c>
      <c r="G341" s="2">
        <f>IFERROR(__xludf.DUMMYFUNCTION("""COMPUTED_VALUE"""),45786.66666666667)</f>
        <v>45786.66667</v>
      </c>
      <c r="H341" s="1">
        <f>IFERROR(__xludf.DUMMYFUNCTION("""COMPUTED_VALUE"""),1391.07)</f>
        <v>1391.07</v>
      </c>
      <c r="J341" s="2">
        <f>IFERROR(__xludf.DUMMYFUNCTION("""COMPUTED_VALUE"""),45786.66666666667)</f>
        <v>45786.66667</v>
      </c>
      <c r="K341" s="1">
        <f>IFERROR(__xludf.DUMMYFUNCTION("""COMPUTED_VALUE"""),1393.58)</f>
        <v>1393.58</v>
      </c>
      <c r="M341" s="2">
        <f>IFERROR(__xludf.DUMMYFUNCTION("""COMPUTED_VALUE"""),45786.66666666667)</f>
        <v>45786.66667</v>
      </c>
      <c r="N341" s="1">
        <f>IFERROR(__xludf.DUMMYFUNCTION("""COMPUTED_VALUE"""),3.4850263E7)</f>
        <v>34850263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IFERROR(__xludf.DUMMYFUNCTION("""COMPUTED_VALUE"""),1400.41)</f>
        <v>1400.41</v>
      </c>
      <c r="D342" s="2">
        <f>IFERROR(__xludf.DUMMYFUNCTION("""COMPUTED_VALUE"""),45789.66666666667)</f>
        <v>45789.66667</v>
      </c>
      <c r="E342" s="1">
        <f>IFERROR(__xludf.DUMMYFUNCTION("""COMPUTED_VALUE"""),1400.41)</f>
        <v>1400.41</v>
      </c>
      <c r="G342" s="2">
        <f>IFERROR(__xludf.DUMMYFUNCTION("""COMPUTED_VALUE"""),45789.66666666667)</f>
        <v>45789.66667</v>
      </c>
      <c r="H342" s="1">
        <f>IFERROR(__xludf.DUMMYFUNCTION("""COMPUTED_VALUE"""),1375.37)</f>
        <v>1375.37</v>
      </c>
      <c r="J342" s="2">
        <f>IFERROR(__xludf.DUMMYFUNCTION("""COMPUTED_VALUE"""),45789.66666666667)</f>
        <v>45789.66667</v>
      </c>
      <c r="K342" s="1">
        <f>IFERROR(__xludf.DUMMYFUNCTION("""COMPUTED_VALUE"""),1394.71)</f>
        <v>1394.71</v>
      </c>
      <c r="M342" s="2">
        <f>IFERROR(__xludf.DUMMYFUNCTION("""COMPUTED_VALUE"""),45789.66666666667)</f>
        <v>45789.66667</v>
      </c>
      <c r="N342" s="1">
        <f>IFERROR(__xludf.DUMMYFUNCTION("""COMPUTED_VALUE"""),4.7896212E7)</f>
        <v>47896212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IFERROR(__xludf.DUMMYFUNCTION("""COMPUTED_VALUE"""),1396.31)</f>
        <v>1396.31</v>
      </c>
      <c r="D343" s="2">
        <f>IFERROR(__xludf.DUMMYFUNCTION("""COMPUTED_VALUE"""),45790.66666666667)</f>
        <v>45790.66667</v>
      </c>
      <c r="E343" s="1">
        <f>IFERROR(__xludf.DUMMYFUNCTION("""COMPUTED_VALUE"""),1403.81)</f>
        <v>1403.81</v>
      </c>
      <c r="G343" s="2">
        <f>IFERROR(__xludf.DUMMYFUNCTION("""COMPUTED_VALUE"""),45790.66666666667)</f>
        <v>45790.66667</v>
      </c>
      <c r="H343" s="1">
        <f>IFERROR(__xludf.DUMMYFUNCTION("""COMPUTED_VALUE"""),1389.36)</f>
        <v>1389.36</v>
      </c>
      <c r="J343" s="2">
        <f>IFERROR(__xludf.DUMMYFUNCTION("""COMPUTED_VALUE"""),45790.66666666667)</f>
        <v>45790.66667</v>
      </c>
      <c r="K343" s="1">
        <f>IFERROR(__xludf.DUMMYFUNCTION("""COMPUTED_VALUE"""),1389.39)</f>
        <v>1389.39</v>
      </c>
      <c r="M343" s="2">
        <f>IFERROR(__xludf.DUMMYFUNCTION("""COMPUTED_VALUE"""),45790.66666666667)</f>
        <v>45790.66667</v>
      </c>
      <c r="N343" s="1">
        <f>IFERROR(__xludf.DUMMYFUNCTION("""COMPUTED_VALUE"""),4.3720458E7)</f>
        <v>43720458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IFERROR(__xludf.DUMMYFUNCTION("""COMPUTED_VALUE"""),1390.67)</f>
        <v>1390.67</v>
      </c>
      <c r="D344" s="2">
        <f>IFERROR(__xludf.DUMMYFUNCTION("""COMPUTED_VALUE"""),45791.66666666667)</f>
        <v>45791.66667</v>
      </c>
      <c r="E344" s="1">
        <f>IFERROR(__xludf.DUMMYFUNCTION("""COMPUTED_VALUE"""),1390.84)</f>
        <v>1390.84</v>
      </c>
      <c r="G344" s="2">
        <f>IFERROR(__xludf.DUMMYFUNCTION("""COMPUTED_VALUE"""),45791.66666666667)</f>
        <v>45791.66667</v>
      </c>
      <c r="H344" s="1">
        <f>IFERROR(__xludf.DUMMYFUNCTION("""COMPUTED_VALUE"""),1367.99)</f>
        <v>1367.99</v>
      </c>
      <c r="J344" s="2">
        <f>IFERROR(__xludf.DUMMYFUNCTION("""COMPUTED_VALUE"""),45791.66666666667)</f>
        <v>45791.66667</v>
      </c>
      <c r="K344" s="1">
        <f>IFERROR(__xludf.DUMMYFUNCTION("""COMPUTED_VALUE"""),1372.55)</f>
        <v>1372.55</v>
      </c>
      <c r="M344" s="2">
        <f>IFERROR(__xludf.DUMMYFUNCTION("""COMPUTED_VALUE"""),45791.66666666667)</f>
        <v>45791.66667</v>
      </c>
      <c r="N344" s="1">
        <f>IFERROR(__xludf.DUMMYFUNCTION("""COMPUTED_VALUE"""),4.3947958E7)</f>
        <v>43947958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IFERROR(__xludf.DUMMYFUNCTION("""COMPUTED_VALUE"""),1375.47)</f>
        <v>1375.47</v>
      </c>
      <c r="D345" s="2">
        <f>IFERROR(__xludf.DUMMYFUNCTION("""COMPUTED_VALUE"""),45792.66666666667)</f>
        <v>45792.66667</v>
      </c>
      <c r="E345" s="1">
        <f>IFERROR(__xludf.DUMMYFUNCTION("""COMPUTED_VALUE"""),1400.28)</f>
        <v>1400.28</v>
      </c>
      <c r="G345" s="2">
        <f>IFERROR(__xludf.DUMMYFUNCTION("""COMPUTED_VALUE"""),45792.66666666667)</f>
        <v>45792.66667</v>
      </c>
      <c r="H345" s="1">
        <f>IFERROR(__xludf.DUMMYFUNCTION("""COMPUTED_VALUE"""),1374.98)</f>
        <v>1374.98</v>
      </c>
      <c r="J345" s="2">
        <f>IFERROR(__xludf.DUMMYFUNCTION("""COMPUTED_VALUE"""),45792.66666666667)</f>
        <v>45792.66667</v>
      </c>
      <c r="K345" s="1">
        <f>IFERROR(__xludf.DUMMYFUNCTION("""COMPUTED_VALUE"""),1399.61)</f>
        <v>1399.61</v>
      </c>
      <c r="M345" s="2">
        <f>IFERROR(__xludf.DUMMYFUNCTION("""COMPUTED_VALUE"""),45792.66666666667)</f>
        <v>45792.66667</v>
      </c>
      <c r="N345" s="1">
        <f>IFERROR(__xludf.DUMMYFUNCTION("""COMPUTED_VALUE"""),4.1828285E7)</f>
        <v>41828285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IFERROR(__xludf.DUMMYFUNCTION("""COMPUTED_VALUE"""),1399.9)</f>
        <v>1399.9</v>
      </c>
      <c r="D346" s="2">
        <f>IFERROR(__xludf.DUMMYFUNCTION("""COMPUTED_VALUE"""),45793.66666666667)</f>
        <v>45793.66667</v>
      </c>
      <c r="E346" s="1">
        <f>IFERROR(__xludf.DUMMYFUNCTION("""COMPUTED_VALUE"""),1416.64)</f>
        <v>1416.64</v>
      </c>
      <c r="G346" s="2">
        <f>IFERROR(__xludf.DUMMYFUNCTION("""COMPUTED_VALUE"""),45793.66666666667)</f>
        <v>45793.66667</v>
      </c>
      <c r="H346" s="1">
        <f>IFERROR(__xludf.DUMMYFUNCTION("""COMPUTED_VALUE"""),1398.65)</f>
        <v>1398.65</v>
      </c>
      <c r="J346" s="2">
        <f>IFERROR(__xludf.DUMMYFUNCTION("""COMPUTED_VALUE"""),45793.66666666667)</f>
        <v>45793.66667</v>
      </c>
      <c r="K346" s="1">
        <f>IFERROR(__xludf.DUMMYFUNCTION("""COMPUTED_VALUE"""),1416.3)</f>
        <v>1416.3</v>
      </c>
      <c r="M346" s="2">
        <f>IFERROR(__xludf.DUMMYFUNCTION("""COMPUTED_VALUE"""),45793.66666666667)</f>
        <v>45793.66667</v>
      </c>
      <c r="N346" s="1">
        <f>IFERROR(__xludf.DUMMYFUNCTION("""COMPUTED_VALUE"""),4.1357879E7)</f>
        <v>41357879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IFERROR(__xludf.DUMMYFUNCTION("""COMPUTED_VALUE"""),1414.85)</f>
        <v>1414.85</v>
      </c>
      <c r="D347" s="2">
        <f>IFERROR(__xludf.DUMMYFUNCTION("""COMPUTED_VALUE"""),45796.66666666667)</f>
        <v>45796.66667</v>
      </c>
      <c r="E347" s="1">
        <f>IFERROR(__xludf.DUMMYFUNCTION("""COMPUTED_VALUE"""),1424.61)</f>
        <v>1424.61</v>
      </c>
      <c r="G347" s="2">
        <f>IFERROR(__xludf.DUMMYFUNCTION("""COMPUTED_VALUE"""),45796.66666666667)</f>
        <v>45796.66667</v>
      </c>
      <c r="H347" s="1">
        <f>IFERROR(__xludf.DUMMYFUNCTION("""COMPUTED_VALUE"""),1412.64)</f>
        <v>1412.64</v>
      </c>
      <c r="J347" s="2">
        <f>IFERROR(__xludf.DUMMYFUNCTION("""COMPUTED_VALUE"""),45796.66666666667)</f>
        <v>45796.66667</v>
      </c>
      <c r="K347" s="1">
        <f>IFERROR(__xludf.DUMMYFUNCTION("""COMPUTED_VALUE"""),1421.2)</f>
        <v>1421.2</v>
      </c>
      <c r="M347" s="2">
        <f>IFERROR(__xludf.DUMMYFUNCTION("""COMPUTED_VALUE"""),45796.66666666667)</f>
        <v>45796.66667</v>
      </c>
      <c r="N347" s="1">
        <f>IFERROR(__xludf.DUMMYFUNCTION("""COMPUTED_VALUE"""),3.2815817E7)</f>
        <v>32815817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IFERROR(__xludf.DUMMYFUNCTION("""COMPUTED_VALUE"""),1415.64)</f>
        <v>1415.64</v>
      </c>
      <c r="D348" s="2">
        <f>IFERROR(__xludf.DUMMYFUNCTION("""COMPUTED_VALUE"""),45797.66666666667)</f>
        <v>45797.66667</v>
      </c>
      <c r="E348" s="1">
        <f>IFERROR(__xludf.DUMMYFUNCTION("""COMPUTED_VALUE"""),1419.48)</f>
        <v>1419.48</v>
      </c>
      <c r="G348" s="2">
        <f>IFERROR(__xludf.DUMMYFUNCTION("""COMPUTED_VALUE"""),45797.66666666667)</f>
        <v>45797.66667</v>
      </c>
      <c r="H348" s="1">
        <f>IFERROR(__xludf.DUMMYFUNCTION("""COMPUTED_VALUE"""),1409.95)</f>
        <v>1409.95</v>
      </c>
      <c r="J348" s="2">
        <f>IFERROR(__xludf.DUMMYFUNCTION("""COMPUTED_VALUE"""),45797.66666666667)</f>
        <v>45797.66667</v>
      </c>
      <c r="K348" s="1">
        <f>IFERROR(__xludf.DUMMYFUNCTION("""COMPUTED_VALUE"""),1411.08)</f>
        <v>1411.08</v>
      </c>
      <c r="M348" s="2">
        <f>IFERROR(__xludf.DUMMYFUNCTION("""COMPUTED_VALUE"""),45797.66666666667)</f>
        <v>45797.66667</v>
      </c>
      <c r="N348" s="1">
        <f>IFERROR(__xludf.DUMMYFUNCTION("""COMPUTED_VALUE"""),3.553541E7)</f>
        <v>35535410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IFERROR(__xludf.DUMMYFUNCTION("""COMPUTED_VALUE"""),1405.44)</f>
        <v>1405.44</v>
      </c>
      <c r="D349" s="2">
        <f>IFERROR(__xludf.DUMMYFUNCTION("""COMPUTED_VALUE"""),45798.66666666667)</f>
        <v>45798.66667</v>
      </c>
      <c r="E349" s="1">
        <f>IFERROR(__xludf.DUMMYFUNCTION("""COMPUTED_VALUE"""),1408.13)</f>
        <v>1408.13</v>
      </c>
      <c r="G349" s="2">
        <f>IFERROR(__xludf.DUMMYFUNCTION("""COMPUTED_VALUE"""),45798.66666666667)</f>
        <v>45798.66667</v>
      </c>
      <c r="H349" s="1">
        <f>IFERROR(__xludf.DUMMYFUNCTION("""COMPUTED_VALUE"""),1388.06)</f>
        <v>1388.06</v>
      </c>
      <c r="J349" s="2">
        <f>IFERROR(__xludf.DUMMYFUNCTION("""COMPUTED_VALUE"""),45798.66666666667)</f>
        <v>45798.66667</v>
      </c>
      <c r="K349" s="1">
        <f>IFERROR(__xludf.DUMMYFUNCTION("""COMPUTED_VALUE"""),1389.02)</f>
        <v>1389.02</v>
      </c>
      <c r="M349" s="2">
        <f>IFERROR(__xludf.DUMMYFUNCTION("""COMPUTED_VALUE"""),45798.66666666667)</f>
        <v>45798.66667</v>
      </c>
      <c r="N349" s="1">
        <f>IFERROR(__xludf.DUMMYFUNCTION("""COMPUTED_VALUE"""),4.383487E7)</f>
        <v>43834870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IFERROR(__xludf.DUMMYFUNCTION("""COMPUTED_VALUE"""),1387.74)</f>
        <v>1387.74</v>
      </c>
      <c r="D350" s="2">
        <f>IFERROR(__xludf.DUMMYFUNCTION("""COMPUTED_VALUE"""),45799.66666666667)</f>
        <v>45799.66667</v>
      </c>
      <c r="E350" s="1">
        <f>IFERROR(__xludf.DUMMYFUNCTION("""COMPUTED_VALUE"""),1389.86)</f>
        <v>1389.86</v>
      </c>
      <c r="G350" s="2">
        <f>IFERROR(__xludf.DUMMYFUNCTION("""COMPUTED_VALUE"""),45799.66666666667)</f>
        <v>45799.66667</v>
      </c>
      <c r="H350" s="1">
        <f>IFERROR(__xludf.DUMMYFUNCTION("""COMPUTED_VALUE"""),1370.12)</f>
        <v>1370.12</v>
      </c>
      <c r="J350" s="2">
        <f>IFERROR(__xludf.DUMMYFUNCTION("""COMPUTED_VALUE"""),45799.66666666667)</f>
        <v>45799.66667</v>
      </c>
      <c r="K350" s="1">
        <f>IFERROR(__xludf.DUMMYFUNCTION("""COMPUTED_VALUE"""),1378.3)</f>
        <v>1378.3</v>
      </c>
      <c r="M350" s="2">
        <f>IFERROR(__xludf.DUMMYFUNCTION("""COMPUTED_VALUE"""),45799.66666666667)</f>
        <v>45799.66667</v>
      </c>
      <c r="N350" s="1">
        <f>IFERROR(__xludf.DUMMYFUNCTION("""COMPUTED_VALUE"""),3.774751E7)</f>
        <v>37747510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IFERROR(__xludf.DUMMYFUNCTION("""COMPUTED_VALUE"""),1372.58)</f>
        <v>1372.58</v>
      </c>
      <c r="D351" s="2">
        <f>IFERROR(__xludf.DUMMYFUNCTION("""COMPUTED_VALUE"""),45800.66666666667)</f>
        <v>45800.66667</v>
      </c>
      <c r="E351" s="1">
        <f>IFERROR(__xludf.DUMMYFUNCTION("""COMPUTED_VALUE"""),1384.35)</f>
        <v>1384.35</v>
      </c>
      <c r="G351" s="2">
        <f>IFERROR(__xludf.DUMMYFUNCTION("""COMPUTED_VALUE"""),45800.66666666667)</f>
        <v>45800.66667</v>
      </c>
      <c r="H351" s="1">
        <f>IFERROR(__xludf.DUMMYFUNCTION("""COMPUTED_VALUE"""),1370.65)</f>
        <v>1370.65</v>
      </c>
      <c r="J351" s="2">
        <f>IFERROR(__xludf.DUMMYFUNCTION("""COMPUTED_VALUE"""),45800.66666666667)</f>
        <v>45800.66667</v>
      </c>
      <c r="K351" s="1">
        <f>IFERROR(__xludf.DUMMYFUNCTION("""COMPUTED_VALUE"""),1380.01)</f>
        <v>1380.01</v>
      </c>
      <c r="M351" s="2">
        <f>IFERROR(__xludf.DUMMYFUNCTION("""COMPUTED_VALUE"""),45800.66666666667)</f>
        <v>45800.66667</v>
      </c>
      <c r="N351" s="1">
        <f>IFERROR(__xludf.DUMMYFUNCTION("""COMPUTED_VALUE"""),3.6471222E7)</f>
        <v>36471222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IFERROR(__xludf.DUMMYFUNCTION("""COMPUTED_VALUE"""),1387.11)</f>
        <v>1387.11</v>
      </c>
      <c r="D352" s="2">
        <f>IFERROR(__xludf.DUMMYFUNCTION("""COMPUTED_VALUE"""),45804.66666666667)</f>
        <v>45804.66667</v>
      </c>
      <c r="E352" s="1">
        <f>IFERROR(__xludf.DUMMYFUNCTION("""COMPUTED_VALUE"""),1402.04)</f>
        <v>1402.04</v>
      </c>
      <c r="G352" s="2">
        <f>IFERROR(__xludf.DUMMYFUNCTION("""COMPUTED_VALUE"""),45804.66666666667)</f>
        <v>45804.66667</v>
      </c>
      <c r="H352" s="1">
        <f>IFERROR(__xludf.DUMMYFUNCTION("""COMPUTED_VALUE"""),1378.91)</f>
        <v>1378.91</v>
      </c>
      <c r="J352" s="2">
        <f>IFERROR(__xludf.DUMMYFUNCTION("""COMPUTED_VALUE"""),45804.66666666667)</f>
        <v>45804.66667</v>
      </c>
      <c r="K352" s="1">
        <f>IFERROR(__xludf.DUMMYFUNCTION("""COMPUTED_VALUE"""),1401.7)</f>
        <v>1401.7</v>
      </c>
      <c r="M352" s="2">
        <f>IFERROR(__xludf.DUMMYFUNCTION("""COMPUTED_VALUE"""),45804.66666666667)</f>
        <v>45804.66667</v>
      </c>
      <c r="N352" s="1">
        <f>IFERROR(__xludf.DUMMYFUNCTION("""COMPUTED_VALUE"""),4.2985179E7)</f>
        <v>42985179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IFERROR(__xludf.DUMMYFUNCTION("""COMPUTED_VALUE"""),1397.1)</f>
        <v>1397.1</v>
      </c>
      <c r="D353" s="2">
        <f>IFERROR(__xludf.DUMMYFUNCTION("""COMPUTED_VALUE"""),45805.66666666667)</f>
        <v>45805.66667</v>
      </c>
      <c r="E353" s="1">
        <f>IFERROR(__xludf.DUMMYFUNCTION("""COMPUTED_VALUE"""),1403.93)</f>
        <v>1403.93</v>
      </c>
      <c r="G353" s="2">
        <f>IFERROR(__xludf.DUMMYFUNCTION("""COMPUTED_VALUE"""),45805.66666666667)</f>
        <v>45805.66667</v>
      </c>
      <c r="H353" s="1">
        <f>IFERROR(__xludf.DUMMYFUNCTION("""COMPUTED_VALUE"""),1386.04)</f>
        <v>1386.04</v>
      </c>
      <c r="J353" s="2">
        <f>IFERROR(__xludf.DUMMYFUNCTION("""COMPUTED_VALUE"""),45805.66666666667)</f>
        <v>45805.66667</v>
      </c>
      <c r="K353" s="1">
        <f>IFERROR(__xludf.DUMMYFUNCTION("""COMPUTED_VALUE"""),1387.77)</f>
        <v>1387.77</v>
      </c>
      <c r="M353" s="2">
        <f>IFERROR(__xludf.DUMMYFUNCTION("""COMPUTED_VALUE"""),45805.66666666667)</f>
        <v>45805.66667</v>
      </c>
      <c r="N353" s="1">
        <f>IFERROR(__xludf.DUMMYFUNCTION("""COMPUTED_VALUE"""),4.1407028E7)</f>
        <v>41407028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IFERROR(__xludf.DUMMYFUNCTION("""COMPUTED_VALUE"""),1387.95)</f>
        <v>1387.95</v>
      </c>
      <c r="D354" s="2">
        <f>IFERROR(__xludf.DUMMYFUNCTION("""COMPUTED_VALUE"""),45806.66666666667)</f>
        <v>45806.66667</v>
      </c>
      <c r="E354" s="1">
        <f>IFERROR(__xludf.DUMMYFUNCTION("""COMPUTED_VALUE"""),1401.11)</f>
        <v>1401.11</v>
      </c>
      <c r="G354" s="2">
        <f>IFERROR(__xludf.DUMMYFUNCTION("""COMPUTED_VALUE"""),45806.66666666667)</f>
        <v>45806.66667</v>
      </c>
      <c r="H354" s="1">
        <f>IFERROR(__xludf.DUMMYFUNCTION("""COMPUTED_VALUE"""),1386.4)</f>
        <v>1386.4</v>
      </c>
      <c r="J354" s="2">
        <f>IFERROR(__xludf.DUMMYFUNCTION("""COMPUTED_VALUE"""),45806.66666666667)</f>
        <v>45806.66667</v>
      </c>
      <c r="K354" s="1">
        <f>IFERROR(__xludf.DUMMYFUNCTION("""COMPUTED_VALUE"""),1401.11)</f>
        <v>1401.11</v>
      </c>
      <c r="M354" s="2">
        <f>IFERROR(__xludf.DUMMYFUNCTION("""COMPUTED_VALUE"""),45806.66666666667)</f>
        <v>45806.66667</v>
      </c>
      <c r="N354" s="1">
        <f>IFERROR(__xludf.DUMMYFUNCTION("""COMPUTED_VALUE"""),3.9679146E7)</f>
        <v>39679146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IFERROR(__xludf.DUMMYFUNCTION("""COMPUTED_VALUE"""),1398.38)</f>
        <v>1398.38</v>
      </c>
      <c r="D355" s="2">
        <f>IFERROR(__xludf.DUMMYFUNCTION("""COMPUTED_VALUE"""),45807.66666666667)</f>
        <v>45807.66667</v>
      </c>
      <c r="E355" s="1">
        <f>IFERROR(__xludf.DUMMYFUNCTION("""COMPUTED_VALUE"""),1419.88)</f>
        <v>1419.88</v>
      </c>
      <c r="G355" s="2">
        <f>IFERROR(__xludf.DUMMYFUNCTION("""COMPUTED_VALUE"""),45807.66666666667)</f>
        <v>45807.66667</v>
      </c>
      <c r="H355" s="1">
        <f>IFERROR(__xludf.DUMMYFUNCTION("""COMPUTED_VALUE"""),1395.99)</f>
        <v>1395.99</v>
      </c>
      <c r="J355" s="2">
        <f>IFERROR(__xludf.DUMMYFUNCTION("""COMPUTED_VALUE"""),45807.66666666667)</f>
        <v>45807.66667</v>
      </c>
      <c r="K355" s="1">
        <f>IFERROR(__xludf.DUMMYFUNCTION("""COMPUTED_VALUE"""),1416.13)</f>
        <v>1416.13</v>
      </c>
      <c r="M355" s="2">
        <f>IFERROR(__xludf.DUMMYFUNCTION("""COMPUTED_VALUE"""),45807.66666666667)</f>
        <v>45807.66667</v>
      </c>
      <c r="N355" s="1">
        <f>IFERROR(__xludf.DUMMYFUNCTION("""COMPUTED_VALUE"""),8.0504006E7)</f>
        <v>80504006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IFERROR(__xludf.DUMMYFUNCTION("""COMPUTED_VALUE"""),1406.05)</f>
        <v>1406.05</v>
      </c>
      <c r="D356" s="2">
        <f>IFERROR(__xludf.DUMMYFUNCTION("""COMPUTED_VALUE"""),45810.66666666667)</f>
        <v>45810.66667</v>
      </c>
      <c r="E356" s="1">
        <f>IFERROR(__xludf.DUMMYFUNCTION("""COMPUTED_VALUE"""),1425.65)</f>
        <v>1425.65</v>
      </c>
      <c r="G356" s="2">
        <f>IFERROR(__xludf.DUMMYFUNCTION("""COMPUTED_VALUE"""),45810.66666666667)</f>
        <v>45810.66667</v>
      </c>
      <c r="H356" s="1">
        <f>IFERROR(__xludf.DUMMYFUNCTION("""COMPUTED_VALUE"""),1400.76)</f>
        <v>1400.76</v>
      </c>
      <c r="J356" s="2">
        <f>IFERROR(__xludf.DUMMYFUNCTION("""COMPUTED_VALUE"""),45810.66666666667)</f>
        <v>45810.66667</v>
      </c>
      <c r="K356" s="1">
        <f>IFERROR(__xludf.DUMMYFUNCTION("""COMPUTED_VALUE"""),1425.59)</f>
        <v>1425.59</v>
      </c>
      <c r="M356" s="2">
        <f>IFERROR(__xludf.DUMMYFUNCTION("""COMPUTED_VALUE"""),45810.66666666667)</f>
        <v>45810.66667</v>
      </c>
      <c r="N356" s="1">
        <f>IFERROR(__xludf.DUMMYFUNCTION("""COMPUTED_VALUE"""),3.7301394E7)</f>
        <v>37301394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IFERROR(__xludf.DUMMYFUNCTION("""COMPUTED_VALUE"""),1422.4)</f>
        <v>1422.4</v>
      </c>
      <c r="D357" s="2">
        <f>IFERROR(__xludf.DUMMYFUNCTION("""COMPUTED_VALUE"""),45811.66666666667)</f>
        <v>45811.66667</v>
      </c>
      <c r="E357" s="1">
        <f>IFERROR(__xludf.DUMMYFUNCTION("""COMPUTED_VALUE"""),1430.35)</f>
        <v>1430.35</v>
      </c>
      <c r="G357" s="2">
        <f>IFERROR(__xludf.DUMMYFUNCTION("""COMPUTED_VALUE"""),45811.66666666667)</f>
        <v>45811.66667</v>
      </c>
      <c r="H357" s="1">
        <f>IFERROR(__xludf.DUMMYFUNCTION("""COMPUTED_VALUE"""),1398.12)</f>
        <v>1398.12</v>
      </c>
      <c r="J357" s="2">
        <f>IFERROR(__xludf.DUMMYFUNCTION("""COMPUTED_VALUE"""),45811.66666666667)</f>
        <v>45811.66667</v>
      </c>
      <c r="K357" s="1">
        <f>IFERROR(__xludf.DUMMYFUNCTION("""COMPUTED_VALUE"""),1421.5)</f>
        <v>1421.5</v>
      </c>
      <c r="M357" s="2">
        <f>IFERROR(__xludf.DUMMYFUNCTION("""COMPUTED_VALUE"""),45811.66666666667)</f>
        <v>45811.66667</v>
      </c>
      <c r="N357" s="1">
        <f>IFERROR(__xludf.DUMMYFUNCTION("""COMPUTED_VALUE"""),4.2869538E7)</f>
        <v>42869538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IFERROR(__xludf.DUMMYFUNCTION("""COMPUTED_VALUE"""),1423.17)</f>
        <v>1423.17</v>
      </c>
      <c r="D358" s="2">
        <f>IFERROR(__xludf.DUMMYFUNCTION("""COMPUTED_VALUE"""),45812.66666666667)</f>
        <v>45812.66667</v>
      </c>
      <c r="E358" s="1">
        <f>IFERROR(__xludf.DUMMYFUNCTION("""COMPUTED_VALUE"""),1423.17)</f>
        <v>1423.17</v>
      </c>
      <c r="G358" s="2">
        <f>IFERROR(__xludf.DUMMYFUNCTION("""COMPUTED_VALUE"""),45812.66666666667)</f>
        <v>45812.66667</v>
      </c>
      <c r="H358" s="1">
        <f>IFERROR(__xludf.DUMMYFUNCTION("""COMPUTED_VALUE"""),1401.72)</f>
        <v>1401.72</v>
      </c>
      <c r="J358" s="2">
        <f>IFERROR(__xludf.DUMMYFUNCTION("""COMPUTED_VALUE"""),45812.66666666667)</f>
        <v>45812.66667</v>
      </c>
      <c r="K358" s="1">
        <f>IFERROR(__xludf.DUMMYFUNCTION("""COMPUTED_VALUE"""),1401.73)</f>
        <v>1401.73</v>
      </c>
      <c r="M358" s="2">
        <f>IFERROR(__xludf.DUMMYFUNCTION("""COMPUTED_VALUE"""),45812.66666666667)</f>
        <v>45812.66667</v>
      </c>
      <c r="N358" s="1">
        <f>IFERROR(__xludf.DUMMYFUNCTION("""COMPUTED_VALUE"""),3.9411337E7)</f>
        <v>39411337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IFERROR(__xludf.DUMMYFUNCTION("""COMPUTED_VALUE"""),1404.27)</f>
        <v>1404.27</v>
      </c>
      <c r="D359" s="2">
        <f>IFERROR(__xludf.DUMMYFUNCTION("""COMPUTED_VALUE"""),45813.66666666667)</f>
        <v>45813.66667</v>
      </c>
      <c r="E359" s="1">
        <f>IFERROR(__xludf.DUMMYFUNCTION("""COMPUTED_VALUE"""),1404.27)</f>
        <v>1404.27</v>
      </c>
      <c r="G359" s="2">
        <f>IFERROR(__xludf.DUMMYFUNCTION("""COMPUTED_VALUE"""),45813.66666666667)</f>
        <v>45813.66667</v>
      </c>
      <c r="H359" s="1">
        <f>IFERROR(__xludf.DUMMYFUNCTION("""COMPUTED_VALUE"""),1385.11)</f>
        <v>1385.11</v>
      </c>
      <c r="J359" s="2">
        <f>IFERROR(__xludf.DUMMYFUNCTION("""COMPUTED_VALUE"""),45813.66666666667)</f>
        <v>45813.66667</v>
      </c>
      <c r="K359" s="1">
        <f>IFERROR(__xludf.DUMMYFUNCTION("""COMPUTED_VALUE"""),1394.24)</f>
        <v>1394.24</v>
      </c>
      <c r="M359" s="2">
        <f>IFERROR(__xludf.DUMMYFUNCTION("""COMPUTED_VALUE"""),45813.66666666667)</f>
        <v>45813.66667</v>
      </c>
      <c r="N359" s="1">
        <f>IFERROR(__xludf.DUMMYFUNCTION("""COMPUTED_VALUE"""),3.9133616E7)</f>
        <v>39133616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IFERROR(__xludf.DUMMYFUNCTION("""COMPUTED_VALUE"""),1404.54)</f>
        <v>1404.54</v>
      </c>
      <c r="D360" s="2">
        <f>IFERROR(__xludf.DUMMYFUNCTION("""COMPUTED_VALUE"""),45814.66666666667)</f>
        <v>45814.66667</v>
      </c>
      <c r="E360" s="1">
        <f>IFERROR(__xludf.DUMMYFUNCTION("""COMPUTED_VALUE"""),1411.58)</f>
        <v>1411.58</v>
      </c>
      <c r="G360" s="2">
        <f>IFERROR(__xludf.DUMMYFUNCTION("""COMPUTED_VALUE"""),45814.66666666667)</f>
        <v>45814.66667</v>
      </c>
      <c r="H360" s="1">
        <f>IFERROR(__xludf.DUMMYFUNCTION("""COMPUTED_VALUE"""),1398.75)</f>
        <v>1398.75</v>
      </c>
      <c r="J360" s="2">
        <f>IFERROR(__xludf.DUMMYFUNCTION("""COMPUTED_VALUE"""),45814.66666666667)</f>
        <v>45814.66667</v>
      </c>
      <c r="K360" s="1">
        <f>IFERROR(__xludf.DUMMYFUNCTION("""COMPUTED_VALUE"""),1405.09)</f>
        <v>1405.09</v>
      </c>
      <c r="M360" s="2">
        <f>IFERROR(__xludf.DUMMYFUNCTION("""COMPUTED_VALUE"""),45814.66666666667)</f>
        <v>45814.66667</v>
      </c>
      <c r="N360" s="1">
        <f>IFERROR(__xludf.DUMMYFUNCTION("""COMPUTED_VALUE"""),3.3033491E7)</f>
        <v>33033491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IFERROR(__xludf.DUMMYFUNCTION("""COMPUTED_VALUE"""),1400.77)</f>
        <v>1400.77</v>
      </c>
      <c r="D361" s="2">
        <f>IFERROR(__xludf.DUMMYFUNCTION("""COMPUTED_VALUE"""),45817.66666666667)</f>
        <v>45817.66667</v>
      </c>
      <c r="E361" s="1">
        <f>IFERROR(__xludf.DUMMYFUNCTION("""COMPUTED_VALUE"""),1401.54)</f>
        <v>1401.54</v>
      </c>
      <c r="G361" s="2">
        <f>IFERROR(__xludf.DUMMYFUNCTION("""COMPUTED_VALUE"""),45817.66666666667)</f>
        <v>45817.66667</v>
      </c>
      <c r="H361" s="1">
        <f>IFERROR(__xludf.DUMMYFUNCTION("""COMPUTED_VALUE"""),1352.11)</f>
        <v>1352.11</v>
      </c>
      <c r="J361" s="2">
        <f>IFERROR(__xludf.DUMMYFUNCTION("""COMPUTED_VALUE"""),45817.66666666667)</f>
        <v>45817.66667</v>
      </c>
      <c r="K361" s="1">
        <f>IFERROR(__xludf.DUMMYFUNCTION("""COMPUTED_VALUE"""),1373.13)</f>
        <v>1373.13</v>
      </c>
      <c r="M361" s="2">
        <f>IFERROR(__xludf.DUMMYFUNCTION("""COMPUTED_VALUE"""),45817.66666666667)</f>
        <v>45817.66667</v>
      </c>
      <c r="N361" s="1">
        <f>IFERROR(__xludf.DUMMYFUNCTION("""COMPUTED_VALUE"""),5.0888502E7)</f>
        <v>50888502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IFERROR(__xludf.DUMMYFUNCTION("""COMPUTED_VALUE"""),1371.5)</f>
        <v>1371.5</v>
      </c>
      <c r="D362" s="2">
        <f>IFERROR(__xludf.DUMMYFUNCTION("""COMPUTED_VALUE"""),45818.66666666667)</f>
        <v>45818.66667</v>
      </c>
      <c r="E362" s="1">
        <f>IFERROR(__xludf.DUMMYFUNCTION("""COMPUTED_VALUE"""),1373.03)</f>
        <v>1373.03</v>
      </c>
      <c r="G362" s="2">
        <f>IFERROR(__xludf.DUMMYFUNCTION("""COMPUTED_VALUE"""),45818.66666666667)</f>
        <v>45818.66667</v>
      </c>
      <c r="H362" s="1">
        <f>IFERROR(__xludf.DUMMYFUNCTION("""COMPUTED_VALUE"""),1350.85)</f>
        <v>1350.85</v>
      </c>
      <c r="J362" s="2">
        <f>IFERROR(__xludf.DUMMYFUNCTION("""COMPUTED_VALUE"""),45818.66666666667)</f>
        <v>45818.66667</v>
      </c>
      <c r="K362" s="1">
        <f>IFERROR(__xludf.DUMMYFUNCTION("""COMPUTED_VALUE"""),1355.48)</f>
        <v>1355.48</v>
      </c>
      <c r="M362" s="2">
        <f>IFERROR(__xludf.DUMMYFUNCTION("""COMPUTED_VALUE"""),45818.66666666667)</f>
        <v>45818.66667</v>
      </c>
      <c r="N362" s="1">
        <f>IFERROR(__xludf.DUMMYFUNCTION("""COMPUTED_VALUE"""),4.6717983E7)</f>
        <v>46717983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IFERROR(__xludf.DUMMYFUNCTION("""COMPUTED_VALUE"""),1353.04)</f>
        <v>1353.04</v>
      </c>
      <c r="D363" s="2">
        <f>IFERROR(__xludf.DUMMYFUNCTION("""COMPUTED_VALUE"""),45819.66666666667)</f>
        <v>45819.66667</v>
      </c>
      <c r="E363" s="1">
        <f>IFERROR(__xludf.DUMMYFUNCTION("""COMPUTED_VALUE"""),1357.75)</f>
        <v>1357.75</v>
      </c>
      <c r="G363" s="2">
        <f>IFERROR(__xludf.DUMMYFUNCTION("""COMPUTED_VALUE"""),45819.66666666667)</f>
        <v>45819.66667</v>
      </c>
      <c r="H363" s="1">
        <f>IFERROR(__xludf.DUMMYFUNCTION("""COMPUTED_VALUE"""),1344.41)</f>
        <v>1344.41</v>
      </c>
      <c r="J363" s="2">
        <f>IFERROR(__xludf.DUMMYFUNCTION("""COMPUTED_VALUE"""),45819.66666666667)</f>
        <v>45819.66667</v>
      </c>
      <c r="K363" s="1">
        <f>IFERROR(__xludf.DUMMYFUNCTION("""COMPUTED_VALUE"""),1349.8)</f>
        <v>1349.8</v>
      </c>
      <c r="M363" s="2">
        <f>IFERROR(__xludf.DUMMYFUNCTION("""COMPUTED_VALUE"""),45819.66666666667)</f>
        <v>45819.66667</v>
      </c>
      <c r="N363" s="1">
        <f>IFERROR(__xludf.DUMMYFUNCTION("""COMPUTED_VALUE"""),6.826632E7)</f>
        <v>68266320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IFERROR(__xludf.DUMMYFUNCTION("""COMPUTED_VALUE"""),1347.45)</f>
        <v>1347.45</v>
      </c>
      <c r="D364" s="2">
        <f>IFERROR(__xludf.DUMMYFUNCTION("""COMPUTED_VALUE"""),45820.66666666667)</f>
        <v>45820.66667</v>
      </c>
      <c r="E364" s="1">
        <f>IFERROR(__xludf.DUMMYFUNCTION("""COMPUTED_VALUE"""),1370.29)</f>
        <v>1370.29</v>
      </c>
      <c r="G364" s="2">
        <f>IFERROR(__xludf.DUMMYFUNCTION("""COMPUTED_VALUE"""),45820.66666666667)</f>
        <v>45820.66667</v>
      </c>
      <c r="H364" s="1">
        <f>IFERROR(__xludf.DUMMYFUNCTION("""COMPUTED_VALUE"""),1345.99)</f>
        <v>1345.99</v>
      </c>
      <c r="J364" s="2">
        <f>IFERROR(__xludf.DUMMYFUNCTION("""COMPUTED_VALUE"""),45820.66666666667)</f>
        <v>45820.66667</v>
      </c>
      <c r="K364" s="1">
        <f>IFERROR(__xludf.DUMMYFUNCTION("""COMPUTED_VALUE"""),1370.01)</f>
        <v>1370.01</v>
      </c>
      <c r="M364" s="2">
        <f>IFERROR(__xludf.DUMMYFUNCTION("""COMPUTED_VALUE"""),45820.66666666667)</f>
        <v>45820.66667</v>
      </c>
      <c r="N364" s="1">
        <f>IFERROR(__xludf.DUMMYFUNCTION("""COMPUTED_VALUE"""),4.720244E7)</f>
        <v>47202440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IFERROR(__xludf.DUMMYFUNCTION("""COMPUTED_VALUE"""),1362.12)</f>
        <v>1362.12</v>
      </c>
      <c r="D365" s="2">
        <f>IFERROR(__xludf.DUMMYFUNCTION("""COMPUTED_VALUE"""),45821.66666666667)</f>
        <v>45821.66667</v>
      </c>
      <c r="E365" s="1">
        <f>IFERROR(__xludf.DUMMYFUNCTION("""COMPUTED_VALUE"""),1370.86)</f>
        <v>1370.86</v>
      </c>
      <c r="G365" s="2">
        <f>IFERROR(__xludf.DUMMYFUNCTION("""COMPUTED_VALUE"""),45821.66666666667)</f>
        <v>45821.66667</v>
      </c>
      <c r="H365" s="1">
        <f>IFERROR(__xludf.DUMMYFUNCTION("""COMPUTED_VALUE"""),1355.97)</f>
        <v>1355.97</v>
      </c>
      <c r="J365" s="2">
        <f>IFERROR(__xludf.DUMMYFUNCTION("""COMPUTED_VALUE"""),45821.66666666667)</f>
        <v>45821.66667</v>
      </c>
      <c r="K365" s="1">
        <f>IFERROR(__xludf.DUMMYFUNCTION("""COMPUTED_VALUE"""),1357.72)</f>
        <v>1357.72</v>
      </c>
      <c r="M365" s="2">
        <f>IFERROR(__xludf.DUMMYFUNCTION("""COMPUTED_VALUE"""),45821.66666666667)</f>
        <v>45821.66667</v>
      </c>
      <c r="N365" s="1">
        <f>IFERROR(__xludf.DUMMYFUNCTION("""COMPUTED_VALUE"""),4.8115257E7)</f>
        <v>48115257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IFERROR(__xludf.DUMMYFUNCTION("""COMPUTED_VALUE"""),1363.81)</f>
        <v>1363.81</v>
      </c>
      <c r="D366" s="2">
        <f>IFERROR(__xludf.DUMMYFUNCTION("""COMPUTED_VALUE"""),45824.66666666667)</f>
        <v>45824.66667</v>
      </c>
      <c r="E366" s="1">
        <f>IFERROR(__xludf.DUMMYFUNCTION("""COMPUTED_VALUE"""),1370.7)</f>
        <v>1370.7</v>
      </c>
      <c r="G366" s="2">
        <f>IFERROR(__xludf.DUMMYFUNCTION("""COMPUTED_VALUE"""),45824.66666666667)</f>
        <v>45824.66667</v>
      </c>
      <c r="H366" s="1">
        <f>IFERROR(__xludf.DUMMYFUNCTION("""COMPUTED_VALUE"""),1357.53)</f>
        <v>1357.53</v>
      </c>
      <c r="J366" s="2">
        <f>IFERROR(__xludf.DUMMYFUNCTION("""COMPUTED_VALUE"""),45824.66666666667)</f>
        <v>45824.66667</v>
      </c>
      <c r="K366" s="1">
        <f>IFERROR(__xludf.DUMMYFUNCTION("""COMPUTED_VALUE"""),1360.16)</f>
        <v>1360.16</v>
      </c>
      <c r="M366" s="2">
        <f>IFERROR(__xludf.DUMMYFUNCTION("""COMPUTED_VALUE"""),45824.66666666667)</f>
        <v>45824.66667</v>
      </c>
      <c r="N366" s="1">
        <f>IFERROR(__xludf.DUMMYFUNCTION("""COMPUTED_VALUE"""),4.6893169E7)</f>
        <v>46893169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IFERROR(__xludf.DUMMYFUNCTION("""COMPUTED_VALUE"""),1355.12)</f>
        <v>1355.12</v>
      </c>
      <c r="D367" s="2">
        <f>IFERROR(__xludf.DUMMYFUNCTION("""COMPUTED_VALUE"""),45825.66666666667)</f>
        <v>45825.66667</v>
      </c>
      <c r="E367" s="1">
        <f>IFERROR(__xludf.DUMMYFUNCTION("""COMPUTED_VALUE"""),1357.2)</f>
        <v>1357.2</v>
      </c>
      <c r="G367" s="2">
        <f>IFERROR(__xludf.DUMMYFUNCTION("""COMPUTED_VALUE"""),45825.66666666667)</f>
        <v>45825.66667</v>
      </c>
      <c r="H367" s="1">
        <f>IFERROR(__xludf.DUMMYFUNCTION("""COMPUTED_VALUE"""),1346.94)</f>
        <v>1346.94</v>
      </c>
      <c r="J367" s="2">
        <f>IFERROR(__xludf.DUMMYFUNCTION("""COMPUTED_VALUE"""),45825.66666666667)</f>
        <v>45825.66667</v>
      </c>
      <c r="K367" s="1">
        <f>IFERROR(__xludf.DUMMYFUNCTION("""COMPUTED_VALUE"""),1352.31)</f>
        <v>1352.31</v>
      </c>
      <c r="M367" s="2">
        <f>IFERROR(__xludf.DUMMYFUNCTION("""COMPUTED_VALUE"""),45825.66666666667)</f>
        <v>45825.66667</v>
      </c>
      <c r="N367" s="1">
        <f>IFERROR(__xludf.DUMMYFUNCTION("""COMPUTED_VALUE"""),4.9696402E7)</f>
        <v>49696402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IFERROR(__xludf.DUMMYFUNCTION("""COMPUTED_VALUE"""),1350.57)</f>
        <v>1350.57</v>
      </c>
      <c r="D368" s="2">
        <f>IFERROR(__xludf.DUMMYFUNCTION("""COMPUTED_VALUE"""),45826.66666666667)</f>
        <v>45826.66667</v>
      </c>
      <c r="E368" s="1">
        <f>IFERROR(__xludf.DUMMYFUNCTION("""COMPUTED_VALUE"""),1355.84)</f>
        <v>1355.84</v>
      </c>
      <c r="G368" s="2">
        <f>IFERROR(__xludf.DUMMYFUNCTION("""COMPUTED_VALUE"""),45826.66666666667)</f>
        <v>45826.66667</v>
      </c>
      <c r="H368" s="1">
        <f>IFERROR(__xludf.DUMMYFUNCTION("""COMPUTED_VALUE"""),1345.4)</f>
        <v>1345.4</v>
      </c>
      <c r="J368" s="2">
        <f>IFERROR(__xludf.DUMMYFUNCTION("""COMPUTED_VALUE"""),45826.66666666667)</f>
        <v>45826.66667</v>
      </c>
      <c r="K368" s="1">
        <f>IFERROR(__xludf.DUMMYFUNCTION("""COMPUTED_VALUE"""),1348.19)</f>
        <v>1348.19</v>
      </c>
      <c r="M368" s="2">
        <f>IFERROR(__xludf.DUMMYFUNCTION("""COMPUTED_VALUE"""),45826.66666666667)</f>
        <v>45826.66667</v>
      </c>
      <c r="N368" s="1">
        <f>IFERROR(__xludf.DUMMYFUNCTION("""COMPUTED_VALUE"""),5.2529321E7)</f>
        <v>52529321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IFERROR(__xludf.DUMMYFUNCTION("""COMPUTED_VALUE"""),1354.2)</f>
        <v>1354.2</v>
      </c>
      <c r="D369" s="2">
        <f>IFERROR(__xludf.DUMMYFUNCTION("""COMPUTED_VALUE"""),45828.66666666667)</f>
        <v>45828.66667</v>
      </c>
      <c r="E369" s="1">
        <f>IFERROR(__xludf.DUMMYFUNCTION("""COMPUTED_VALUE"""),1367.34)</f>
        <v>1367.34</v>
      </c>
      <c r="G369" s="2">
        <f>IFERROR(__xludf.DUMMYFUNCTION("""COMPUTED_VALUE"""),45828.66666666667)</f>
        <v>45828.66667</v>
      </c>
      <c r="H369" s="1">
        <f>IFERROR(__xludf.DUMMYFUNCTION("""COMPUTED_VALUE"""),1352.18)</f>
        <v>1352.18</v>
      </c>
      <c r="J369" s="2">
        <f>IFERROR(__xludf.DUMMYFUNCTION("""COMPUTED_VALUE"""),45828.66666666667)</f>
        <v>45828.66667</v>
      </c>
      <c r="K369" s="1">
        <f>IFERROR(__xludf.DUMMYFUNCTION("""COMPUTED_VALUE"""),1356.95)</f>
        <v>1356.95</v>
      </c>
      <c r="M369" s="2">
        <f>IFERROR(__xludf.DUMMYFUNCTION("""COMPUTED_VALUE"""),45828.66666666667)</f>
        <v>45828.66667</v>
      </c>
      <c r="N369" s="1">
        <f>IFERROR(__xludf.DUMMYFUNCTION("""COMPUTED_VALUE"""),9.7036912E7)</f>
        <v>97036912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IFERROR(__xludf.DUMMYFUNCTION("""COMPUTED_VALUE"""),1359.28)</f>
        <v>1359.28</v>
      </c>
      <c r="D370" s="2">
        <f>IFERROR(__xludf.DUMMYFUNCTION("""COMPUTED_VALUE"""),45831.66666666667)</f>
        <v>45831.66667</v>
      </c>
      <c r="E370" s="1">
        <f>IFERROR(__xludf.DUMMYFUNCTION("""COMPUTED_VALUE"""),1375.72)</f>
        <v>1375.72</v>
      </c>
      <c r="G370" s="2">
        <f>IFERROR(__xludf.DUMMYFUNCTION("""COMPUTED_VALUE"""),45831.66666666667)</f>
        <v>45831.66667</v>
      </c>
      <c r="H370" s="1">
        <f>IFERROR(__xludf.DUMMYFUNCTION("""COMPUTED_VALUE"""),1354.99)</f>
        <v>1354.99</v>
      </c>
      <c r="J370" s="2">
        <f>IFERROR(__xludf.DUMMYFUNCTION("""COMPUTED_VALUE"""),45831.66666666667)</f>
        <v>45831.66667</v>
      </c>
      <c r="K370" s="1">
        <f>IFERROR(__xludf.DUMMYFUNCTION("""COMPUTED_VALUE"""),1375.15)</f>
        <v>1375.15</v>
      </c>
      <c r="M370" s="2">
        <f>IFERROR(__xludf.DUMMYFUNCTION("""COMPUTED_VALUE"""),45831.66666666667)</f>
        <v>45831.66667</v>
      </c>
      <c r="N370" s="1">
        <f>IFERROR(__xludf.DUMMYFUNCTION("""COMPUTED_VALUE"""),4.7920152E7)</f>
        <v>47920152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IFERROR(__xludf.DUMMYFUNCTION("""COMPUTED_VALUE"""),1377.09)</f>
        <v>1377.09</v>
      </c>
      <c r="D371" s="2">
        <f>IFERROR(__xludf.DUMMYFUNCTION("""COMPUTED_VALUE"""),45832.66666666667)</f>
        <v>45832.66667</v>
      </c>
      <c r="E371" s="1">
        <f>IFERROR(__xludf.DUMMYFUNCTION("""COMPUTED_VALUE"""),1377.98)</f>
        <v>1377.98</v>
      </c>
      <c r="G371" s="2">
        <f>IFERROR(__xludf.DUMMYFUNCTION("""COMPUTED_VALUE"""),45832.66666666667)</f>
        <v>45832.66667</v>
      </c>
      <c r="H371" s="1">
        <f>IFERROR(__xludf.DUMMYFUNCTION("""COMPUTED_VALUE"""),1366.8)</f>
        <v>1366.8</v>
      </c>
      <c r="J371" s="2">
        <f>IFERROR(__xludf.DUMMYFUNCTION("""COMPUTED_VALUE"""),45832.66666666667)</f>
        <v>45832.66667</v>
      </c>
      <c r="K371" s="1">
        <f>IFERROR(__xludf.DUMMYFUNCTION("""COMPUTED_VALUE"""),1372.95)</f>
        <v>1372.95</v>
      </c>
      <c r="M371" s="2">
        <f>IFERROR(__xludf.DUMMYFUNCTION("""COMPUTED_VALUE"""),45832.66666666667)</f>
        <v>45832.66667</v>
      </c>
      <c r="N371" s="1">
        <f>IFERROR(__xludf.DUMMYFUNCTION("""COMPUTED_VALUE"""),4.7877645E7)</f>
        <v>47877645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IFERROR(__xludf.DUMMYFUNCTION("""COMPUTED_VALUE"""),1369.31)</f>
        <v>1369.31</v>
      </c>
      <c r="D372" s="2">
        <f>IFERROR(__xludf.DUMMYFUNCTION("""COMPUTED_VALUE"""),45833.66666666667)</f>
        <v>45833.66667</v>
      </c>
      <c r="E372" s="1">
        <f>IFERROR(__xludf.DUMMYFUNCTION("""COMPUTED_VALUE"""),1369.31)</f>
        <v>1369.31</v>
      </c>
      <c r="G372" s="2">
        <f>IFERROR(__xludf.DUMMYFUNCTION("""COMPUTED_VALUE"""),45833.66666666667)</f>
        <v>45833.66667</v>
      </c>
      <c r="H372" s="1">
        <f>IFERROR(__xludf.DUMMYFUNCTION("""COMPUTED_VALUE"""),1346.09)</f>
        <v>1346.09</v>
      </c>
      <c r="J372" s="2">
        <f>IFERROR(__xludf.DUMMYFUNCTION("""COMPUTED_VALUE"""),45833.66666666667)</f>
        <v>45833.66667</v>
      </c>
      <c r="K372" s="1">
        <f>IFERROR(__xludf.DUMMYFUNCTION("""COMPUTED_VALUE"""),1347.99)</f>
        <v>1347.99</v>
      </c>
      <c r="M372" s="2">
        <f>IFERROR(__xludf.DUMMYFUNCTION("""COMPUTED_VALUE"""),45833.66666666667)</f>
        <v>45833.66667</v>
      </c>
      <c r="N372" s="1">
        <f>IFERROR(__xludf.DUMMYFUNCTION("""COMPUTED_VALUE"""),4.9389298E7)</f>
        <v>49389298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IFERROR(__xludf.DUMMYFUNCTION("""COMPUTED_VALUE"""),1351.31)</f>
        <v>1351.31</v>
      </c>
      <c r="D373" s="2">
        <f>IFERROR(__xludf.DUMMYFUNCTION("""COMPUTED_VALUE"""),45834.66666666667)</f>
        <v>45834.66667</v>
      </c>
      <c r="E373" s="1">
        <f>IFERROR(__xludf.DUMMYFUNCTION("""COMPUTED_VALUE"""),1360.7)</f>
        <v>1360.7</v>
      </c>
      <c r="G373" s="2">
        <f>IFERROR(__xludf.DUMMYFUNCTION("""COMPUTED_VALUE"""),45834.66666666667)</f>
        <v>45834.66667</v>
      </c>
      <c r="H373" s="1">
        <f>IFERROR(__xludf.DUMMYFUNCTION("""COMPUTED_VALUE"""),1348.07)</f>
        <v>1348.07</v>
      </c>
      <c r="J373" s="2">
        <f>IFERROR(__xludf.DUMMYFUNCTION("""COMPUTED_VALUE"""),45834.66666666667)</f>
        <v>45834.66667</v>
      </c>
      <c r="K373" s="1">
        <f>IFERROR(__xludf.DUMMYFUNCTION("""COMPUTED_VALUE"""),1359.1)</f>
        <v>1359.1</v>
      </c>
      <c r="M373" s="2">
        <f>IFERROR(__xludf.DUMMYFUNCTION("""COMPUTED_VALUE"""),45834.66666666667)</f>
        <v>45834.66667</v>
      </c>
      <c r="N373" s="1">
        <f>IFERROR(__xludf.DUMMYFUNCTION("""COMPUTED_VALUE"""),5.0978191E7)</f>
        <v>50978191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IFERROR(__xludf.DUMMYFUNCTION("""COMPUTED_VALUE"""),1359.32)</f>
        <v>1359.32</v>
      </c>
      <c r="D374" s="2">
        <f>IFERROR(__xludf.DUMMYFUNCTION("""COMPUTED_VALUE"""),45835.66666666667)</f>
        <v>45835.66667</v>
      </c>
      <c r="E374" s="1">
        <f>IFERROR(__xludf.DUMMYFUNCTION("""COMPUTED_VALUE"""),1370.88)</f>
        <v>1370.88</v>
      </c>
      <c r="G374" s="2">
        <f>IFERROR(__xludf.DUMMYFUNCTION("""COMPUTED_VALUE"""),45835.66666666667)</f>
        <v>45835.66667</v>
      </c>
      <c r="H374" s="1">
        <f>IFERROR(__xludf.DUMMYFUNCTION("""COMPUTED_VALUE"""),1355.82)</f>
        <v>1355.82</v>
      </c>
      <c r="J374" s="2">
        <f>IFERROR(__xludf.DUMMYFUNCTION("""COMPUTED_VALUE"""),45835.66666666667)</f>
        <v>45835.66667</v>
      </c>
      <c r="K374" s="1">
        <f>IFERROR(__xludf.DUMMYFUNCTION("""COMPUTED_VALUE"""),1363.46)</f>
        <v>1363.46</v>
      </c>
      <c r="M374" s="2">
        <f>IFERROR(__xludf.DUMMYFUNCTION("""COMPUTED_VALUE"""),45835.66666666667)</f>
        <v>45835.66667</v>
      </c>
      <c r="N374" s="1">
        <f>IFERROR(__xludf.DUMMYFUNCTION("""COMPUTED_VALUE"""),1.11958873E8)</f>
        <v>111958873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IFERROR(__xludf.DUMMYFUNCTION("""COMPUTED_VALUE"""),1361.07)</f>
        <v>1361.07</v>
      </c>
      <c r="D375" s="2">
        <f>IFERROR(__xludf.DUMMYFUNCTION("""COMPUTED_VALUE"""),45838.66666666667)</f>
        <v>45838.66667</v>
      </c>
      <c r="E375" s="1">
        <f>IFERROR(__xludf.DUMMYFUNCTION("""COMPUTED_VALUE"""),1380.09)</f>
        <v>1380.09</v>
      </c>
      <c r="G375" s="2">
        <f>IFERROR(__xludf.DUMMYFUNCTION("""COMPUTED_VALUE"""),45838.66666666667)</f>
        <v>45838.66667</v>
      </c>
      <c r="H375" s="1">
        <f>IFERROR(__xludf.DUMMYFUNCTION("""COMPUTED_VALUE"""),1359.7)</f>
        <v>1359.7</v>
      </c>
      <c r="J375" s="2">
        <f>IFERROR(__xludf.DUMMYFUNCTION("""COMPUTED_VALUE"""),45838.66666666667)</f>
        <v>45838.66667</v>
      </c>
      <c r="K375" s="1">
        <f>IFERROR(__xludf.DUMMYFUNCTION("""COMPUTED_VALUE"""),1377.76)</f>
        <v>1377.76</v>
      </c>
      <c r="M375" s="2">
        <f>IFERROR(__xludf.DUMMYFUNCTION("""COMPUTED_VALUE"""),45838.66666666667)</f>
        <v>45838.66667</v>
      </c>
      <c r="N375" s="1">
        <f>IFERROR(__xludf.DUMMYFUNCTION("""COMPUTED_VALUE"""),5.3860475E7)</f>
        <v>53860475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IFERROR(__xludf.DUMMYFUNCTION("""COMPUTED_VALUE"""),1373.55)</f>
        <v>1373.55</v>
      </c>
      <c r="D376" s="2">
        <f>IFERROR(__xludf.DUMMYFUNCTION("""COMPUTED_VALUE"""),45839.66666666667)</f>
        <v>45839.66667</v>
      </c>
      <c r="E376" s="1">
        <f>IFERROR(__xludf.DUMMYFUNCTION("""COMPUTED_VALUE"""),1383.41)</f>
        <v>1383.41</v>
      </c>
      <c r="G376" s="2">
        <f>IFERROR(__xludf.DUMMYFUNCTION("""COMPUTED_VALUE"""),45839.66666666667)</f>
        <v>45839.66667</v>
      </c>
      <c r="H376" s="1">
        <f>IFERROR(__xludf.DUMMYFUNCTION("""COMPUTED_VALUE"""),1365.75)</f>
        <v>1365.75</v>
      </c>
      <c r="J376" s="2">
        <f>IFERROR(__xludf.DUMMYFUNCTION("""COMPUTED_VALUE"""),45839.66666666667)</f>
        <v>45839.66667</v>
      </c>
      <c r="K376" s="1">
        <f>IFERROR(__xludf.DUMMYFUNCTION("""COMPUTED_VALUE"""),1377.24)</f>
        <v>1377.24</v>
      </c>
      <c r="M376" s="2">
        <f>IFERROR(__xludf.DUMMYFUNCTION("""COMPUTED_VALUE"""),45839.66666666667)</f>
        <v>45839.66667</v>
      </c>
      <c r="N376" s="1">
        <f>IFERROR(__xludf.DUMMYFUNCTION("""COMPUTED_VALUE"""),5.3518496E7)</f>
        <v>53518496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IFERROR(__xludf.DUMMYFUNCTION("""COMPUTED_VALUE"""),1372.84)</f>
        <v>1372.84</v>
      </c>
      <c r="D377" s="2">
        <f>IFERROR(__xludf.DUMMYFUNCTION("""COMPUTED_VALUE"""),45840.66666666667)</f>
        <v>45840.66667</v>
      </c>
      <c r="E377" s="1">
        <f>IFERROR(__xludf.DUMMYFUNCTION("""COMPUTED_VALUE"""),1374.26)</f>
        <v>1374.26</v>
      </c>
      <c r="G377" s="2">
        <f>IFERROR(__xludf.DUMMYFUNCTION("""COMPUTED_VALUE"""),45840.66666666667)</f>
        <v>45840.66667</v>
      </c>
      <c r="H377" s="1">
        <f>IFERROR(__xludf.DUMMYFUNCTION("""COMPUTED_VALUE"""),1336.23)</f>
        <v>1336.23</v>
      </c>
      <c r="J377" s="2">
        <f>IFERROR(__xludf.DUMMYFUNCTION("""COMPUTED_VALUE"""),45840.66666666667)</f>
        <v>45840.66667</v>
      </c>
      <c r="K377" s="1">
        <f>IFERROR(__xludf.DUMMYFUNCTION("""COMPUTED_VALUE"""),1346.94)</f>
        <v>1346.94</v>
      </c>
      <c r="M377" s="2">
        <f>IFERROR(__xludf.DUMMYFUNCTION("""COMPUTED_VALUE"""),45840.66666666667)</f>
        <v>45840.66667</v>
      </c>
      <c r="N377" s="1">
        <f>IFERROR(__xludf.DUMMYFUNCTION("""COMPUTED_VALUE"""),6.6278459E7)</f>
        <v>66278459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IFERROR(__xludf.DUMMYFUNCTION("""COMPUTED_VALUE"""),1351.41)</f>
        <v>1351.41</v>
      </c>
      <c r="D378" s="2">
        <f>IFERROR(__xludf.DUMMYFUNCTION("""COMPUTED_VALUE"""),45841.54166666667)</f>
        <v>45841.54167</v>
      </c>
      <c r="E378" s="1">
        <f>IFERROR(__xludf.DUMMYFUNCTION("""COMPUTED_VALUE"""),1364.57)</f>
        <v>1364.57</v>
      </c>
      <c r="G378" s="2">
        <f>IFERROR(__xludf.DUMMYFUNCTION("""COMPUTED_VALUE"""),45841.54166666667)</f>
        <v>45841.54167</v>
      </c>
      <c r="H378" s="1">
        <f>IFERROR(__xludf.DUMMYFUNCTION("""COMPUTED_VALUE"""),1349.25)</f>
        <v>1349.25</v>
      </c>
      <c r="J378" s="2">
        <f>IFERROR(__xludf.DUMMYFUNCTION("""COMPUTED_VALUE"""),45841.54166666667)</f>
        <v>45841.54167</v>
      </c>
      <c r="K378" s="1">
        <f>IFERROR(__xludf.DUMMYFUNCTION("""COMPUTED_VALUE"""),1363.15)</f>
        <v>1363.15</v>
      </c>
      <c r="M378" s="2">
        <f>IFERROR(__xludf.DUMMYFUNCTION("""COMPUTED_VALUE"""),45841.54166666667)</f>
        <v>45841.54167</v>
      </c>
      <c r="N378" s="1">
        <f>IFERROR(__xludf.DUMMYFUNCTION("""COMPUTED_VALUE"""),3.676685E7)</f>
        <v>36766850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IFERROR(__xludf.DUMMYFUNCTION("""COMPUTED_VALUE"""),1357.51)</f>
        <v>1357.51</v>
      </c>
      <c r="D379" s="2">
        <f>IFERROR(__xludf.DUMMYFUNCTION("""COMPUTED_VALUE"""),45845.66666666667)</f>
        <v>45845.66667</v>
      </c>
      <c r="E379" s="1">
        <f>IFERROR(__xludf.DUMMYFUNCTION("""COMPUTED_VALUE"""),1363.93)</f>
        <v>1363.93</v>
      </c>
      <c r="G379" s="2">
        <f>IFERROR(__xludf.DUMMYFUNCTION("""COMPUTED_VALUE"""),45845.66666666667)</f>
        <v>45845.66667</v>
      </c>
      <c r="H379" s="1">
        <f>IFERROR(__xludf.DUMMYFUNCTION("""COMPUTED_VALUE"""),1340.08)</f>
        <v>1340.08</v>
      </c>
      <c r="J379" s="2">
        <f>IFERROR(__xludf.DUMMYFUNCTION("""COMPUTED_VALUE"""),45845.66666666667)</f>
        <v>45845.66667</v>
      </c>
      <c r="K379" s="1">
        <f>IFERROR(__xludf.DUMMYFUNCTION("""COMPUTED_VALUE"""),1345.43)</f>
        <v>1345.43</v>
      </c>
      <c r="M379" s="2">
        <f>IFERROR(__xludf.DUMMYFUNCTION("""COMPUTED_VALUE"""),45845.66666666667)</f>
        <v>45845.66667</v>
      </c>
      <c r="N379" s="1">
        <f>IFERROR(__xludf.DUMMYFUNCTION("""COMPUTED_VALUE"""),5.4452404E7)</f>
        <v>54452404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IFERROR(__xludf.DUMMYFUNCTION("""COMPUTED_VALUE"""),1338.46)</f>
        <v>1338.46</v>
      </c>
      <c r="D380" s="2">
        <f>IFERROR(__xludf.DUMMYFUNCTION("""COMPUTED_VALUE"""),45846.66666666667)</f>
        <v>45846.66667</v>
      </c>
      <c r="E380" s="1">
        <f>IFERROR(__xludf.DUMMYFUNCTION("""COMPUTED_VALUE"""),1353.38)</f>
        <v>1353.38</v>
      </c>
      <c r="G380" s="2">
        <f>IFERROR(__xludf.DUMMYFUNCTION("""COMPUTED_VALUE"""),45846.66666666667)</f>
        <v>45846.66667</v>
      </c>
      <c r="H380" s="1">
        <f>IFERROR(__xludf.DUMMYFUNCTION("""COMPUTED_VALUE"""),1337.09)</f>
        <v>1337.09</v>
      </c>
      <c r="J380" s="2">
        <f>IFERROR(__xludf.DUMMYFUNCTION("""COMPUTED_VALUE"""),45846.66666666667)</f>
        <v>45846.66667</v>
      </c>
      <c r="K380" s="1">
        <f>IFERROR(__xludf.DUMMYFUNCTION("""COMPUTED_VALUE"""),1343.8)</f>
        <v>1343.8</v>
      </c>
      <c r="M380" s="2">
        <f>IFERROR(__xludf.DUMMYFUNCTION("""COMPUTED_VALUE"""),45846.66666666667)</f>
        <v>45846.66667</v>
      </c>
      <c r="N380" s="1">
        <f>IFERROR(__xludf.DUMMYFUNCTION("""COMPUTED_VALUE"""),5.8951787E7)</f>
        <v>58951787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IFERROR(__xludf.DUMMYFUNCTION("""COMPUTED_VALUE"""),1343.3)</f>
        <v>1343.3</v>
      </c>
      <c r="D381" s="2">
        <f>IFERROR(__xludf.DUMMYFUNCTION("""COMPUTED_VALUE"""),45847.66666666667)</f>
        <v>45847.66667</v>
      </c>
      <c r="E381" s="1">
        <f>IFERROR(__xludf.DUMMYFUNCTION("""COMPUTED_VALUE"""),1345.68)</f>
        <v>1345.68</v>
      </c>
      <c r="G381" s="2">
        <f>IFERROR(__xludf.DUMMYFUNCTION("""COMPUTED_VALUE"""),45847.66666666667)</f>
        <v>45847.66667</v>
      </c>
      <c r="H381" s="1">
        <f>IFERROR(__xludf.DUMMYFUNCTION("""COMPUTED_VALUE"""),1335.3)</f>
        <v>1335.3</v>
      </c>
      <c r="J381" s="2">
        <f>IFERROR(__xludf.DUMMYFUNCTION("""COMPUTED_VALUE"""),45847.66666666667)</f>
        <v>45847.66667</v>
      </c>
      <c r="K381" s="1">
        <f>IFERROR(__xludf.DUMMYFUNCTION("""COMPUTED_VALUE"""),1340.76)</f>
        <v>1340.76</v>
      </c>
      <c r="M381" s="2">
        <f>IFERROR(__xludf.DUMMYFUNCTION("""COMPUTED_VALUE"""),45847.66666666667)</f>
        <v>45847.66667</v>
      </c>
      <c r="N381" s="1">
        <f>IFERROR(__xludf.DUMMYFUNCTION("""COMPUTED_VALUE"""),4.854118E7)</f>
        <v>48541180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IFERROR(__xludf.DUMMYFUNCTION("""COMPUTED_VALUE"""),1337.97)</f>
        <v>1337.97</v>
      </c>
      <c r="D382" s="2">
        <f>IFERROR(__xludf.DUMMYFUNCTION("""COMPUTED_VALUE"""),45848.66666666667)</f>
        <v>45848.66667</v>
      </c>
      <c r="E382" s="1">
        <f>IFERROR(__xludf.DUMMYFUNCTION("""COMPUTED_VALUE"""),1340.25)</f>
        <v>1340.25</v>
      </c>
      <c r="G382" s="2">
        <f>IFERROR(__xludf.DUMMYFUNCTION("""COMPUTED_VALUE"""),45848.66666666667)</f>
        <v>45848.66667</v>
      </c>
      <c r="H382" s="1">
        <f>IFERROR(__xludf.DUMMYFUNCTION("""COMPUTED_VALUE"""),1331.27)</f>
        <v>1331.27</v>
      </c>
      <c r="J382" s="2">
        <f>IFERROR(__xludf.DUMMYFUNCTION("""COMPUTED_VALUE"""),45848.66666666667)</f>
        <v>45848.66667</v>
      </c>
      <c r="K382" s="1">
        <f>IFERROR(__xludf.DUMMYFUNCTION("""COMPUTED_VALUE"""),1339.78)</f>
        <v>1339.78</v>
      </c>
      <c r="M382" s="2">
        <f>IFERROR(__xludf.DUMMYFUNCTION("""COMPUTED_VALUE"""),45848.66666666667)</f>
        <v>45848.66667</v>
      </c>
      <c r="N382" s="1">
        <f>IFERROR(__xludf.DUMMYFUNCTION("""COMPUTED_VALUE"""),6.1804816E7)</f>
        <v>61804816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IFERROR(__xludf.DUMMYFUNCTION("""COMPUTED_VALUE"""),1332.87)</f>
        <v>1332.87</v>
      </c>
      <c r="D383" s="2">
        <f>IFERROR(__xludf.DUMMYFUNCTION("""COMPUTED_VALUE"""),45849.66666666667)</f>
        <v>45849.66667</v>
      </c>
      <c r="E383" s="1">
        <f>IFERROR(__xludf.DUMMYFUNCTION("""COMPUTED_VALUE"""),1335.44)</f>
        <v>1335.44</v>
      </c>
      <c r="G383" s="2">
        <f>IFERROR(__xludf.DUMMYFUNCTION("""COMPUTED_VALUE"""),45849.66666666667)</f>
        <v>45849.66667</v>
      </c>
      <c r="H383" s="1">
        <f>IFERROR(__xludf.DUMMYFUNCTION("""COMPUTED_VALUE"""),1324.39)</f>
        <v>1324.39</v>
      </c>
      <c r="J383" s="2">
        <f>IFERROR(__xludf.DUMMYFUNCTION("""COMPUTED_VALUE"""),45849.66666666667)</f>
        <v>45849.66667</v>
      </c>
      <c r="K383" s="1">
        <f>IFERROR(__xludf.DUMMYFUNCTION("""COMPUTED_VALUE"""),1327.69)</f>
        <v>1327.69</v>
      </c>
      <c r="M383" s="2">
        <f>IFERROR(__xludf.DUMMYFUNCTION("""COMPUTED_VALUE"""),45849.66666666667)</f>
        <v>45849.66667</v>
      </c>
      <c r="N383" s="1">
        <f>IFERROR(__xludf.DUMMYFUNCTION("""COMPUTED_VALUE"""),4.9234444E7)</f>
        <v>49234444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IFERROR(__xludf.DUMMYFUNCTION("""COMPUTED_VALUE"""),1325.44)</f>
        <v>1325.44</v>
      </c>
      <c r="D384" s="2">
        <f>IFERROR(__xludf.DUMMYFUNCTION("""COMPUTED_VALUE"""),45852.66666666667)</f>
        <v>45852.66667</v>
      </c>
      <c r="E384" s="1">
        <f>IFERROR(__xludf.DUMMYFUNCTION("""COMPUTED_VALUE"""),1341.25)</f>
        <v>1341.25</v>
      </c>
      <c r="G384" s="2">
        <f>IFERROR(__xludf.DUMMYFUNCTION("""COMPUTED_VALUE"""),45852.66666666667)</f>
        <v>45852.66667</v>
      </c>
      <c r="H384" s="1">
        <f>IFERROR(__xludf.DUMMYFUNCTION("""COMPUTED_VALUE"""),1325.07)</f>
        <v>1325.07</v>
      </c>
      <c r="J384" s="2">
        <f>IFERROR(__xludf.DUMMYFUNCTION("""COMPUTED_VALUE"""),45852.66666666667)</f>
        <v>45852.66667</v>
      </c>
      <c r="K384" s="1">
        <f>IFERROR(__xludf.DUMMYFUNCTION("""COMPUTED_VALUE"""),1340.9)</f>
        <v>1340.9</v>
      </c>
      <c r="M384" s="2">
        <f>IFERROR(__xludf.DUMMYFUNCTION("""COMPUTED_VALUE"""),45852.66666666667)</f>
        <v>45852.66667</v>
      </c>
      <c r="N384" s="1">
        <f>IFERROR(__xludf.DUMMYFUNCTION("""COMPUTED_VALUE"""),5.4151775E7)</f>
        <v>54151775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IFERROR(__xludf.DUMMYFUNCTION("""COMPUTED_VALUE"""),1334.91)</f>
        <v>1334.91</v>
      </c>
      <c r="D385" s="2">
        <f>IFERROR(__xludf.DUMMYFUNCTION("""COMPUTED_VALUE"""),45853.66666666667)</f>
        <v>45853.66667</v>
      </c>
      <c r="E385" s="1">
        <f>IFERROR(__xludf.DUMMYFUNCTION("""COMPUTED_VALUE"""),1337.9)</f>
        <v>1337.9</v>
      </c>
      <c r="G385" s="2">
        <f>IFERROR(__xludf.DUMMYFUNCTION("""COMPUTED_VALUE"""),45853.66666666667)</f>
        <v>45853.66667</v>
      </c>
      <c r="H385" s="1">
        <f>IFERROR(__xludf.DUMMYFUNCTION("""COMPUTED_VALUE"""),1314.57)</f>
        <v>1314.57</v>
      </c>
      <c r="J385" s="2">
        <f>IFERROR(__xludf.DUMMYFUNCTION("""COMPUTED_VALUE"""),45853.66666666667)</f>
        <v>45853.66667</v>
      </c>
      <c r="K385" s="1">
        <f>IFERROR(__xludf.DUMMYFUNCTION("""COMPUTED_VALUE"""),1314.78)</f>
        <v>1314.78</v>
      </c>
      <c r="M385" s="2">
        <f>IFERROR(__xludf.DUMMYFUNCTION("""COMPUTED_VALUE"""),45853.66666666667)</f>
        <v>45853.66667</v>
      </c>
      <c r="N385" s="1">
        <f>IFERROR(__xludf.DUMMYFUNCTION("""COMPUTED_VALUE"""),5.3528626E7)</f>
        <v>53528626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IFERROR(__xludf.DUMMYFUNCTION("""COMPUTED_VALUE"""),1322.61)</f>
        <v>1322.61</v>
      </c>
      <c r="D386" s="2">
        <f>IFERROR(__xludf.DUMMYFUNCTION("""COMPUTED_VALUE"""),45854.66666666667)</f>
        <v>45854.66667</v>
      </c>
      <c r="E386" s="1">
        <f>IFERROR(__xludf.DUMMYFUNCTION("""COMPUTED_VALUE"""),1328.41)</f>
        <v>1328.41</v>
      </c>
      <c r="G386" s="2">
        <f>IFERROR(__xludf.DUMMYFUNCTION("""COMPUTED_VALUE"""),45854.66666666667)</f>
        <v>45854.66667</v>
      </c>
      <c r="H386" s="1">
        <f>IFERROR(__xludf.DUMMYFUNCTION("""COMPUTED_VALUE"""),1311.63)</f>
        <v>1311.63</v>
      </c>
      <c r="J386" s="2">
        <f>IFERROR(__xludf.DUMMYFUNCTION("""COMPUTED_VALUE"""),45854.66666666667)</f>
        <v>45854.66667</v>
      </c>
      <c r="K386" s="1">
        <f>IFERROR(__xludf.DUMMYFUNCTION("""COMPUTED_VALUE"""),1325.22)</f>
        <v>1325.22</v>
      </c>
      <c r="M386" s="2">
        <f>IFERROR(__xludf.DUMMYFUNCTION("""COMPUTED_VALUE"""),45854.66666666667)</f>
        <v>45854.66667</v>
      </c>
      <c r="N386" s="1">
        <f>IFERROR(__xludf.DUMMYFUNCTION("""COMPUTED_VALUE"""),5.6353199E7)</f>
        <v>56353199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IFERROR(__xludf.DUMMYFUNCTION("""COMPUTED_VALUE"""),1321.31)</f>
        <v>1321.31</v>
      </c>
      <c r="D387" s="2">
        <f>IFERROR(__xludf.DUMMYFUNCTION("""COMPUTED_VALUE"""),45855.66666666667)</f>
        <v>45855.66667</v>
      </c>
      <c r="E387" s="1">
        <f>IFERROR(__xludf.DUMMYFUNCTION("""COMPUTED_VALUE"""),1333.15)</f>
        <v>1333.15</v>
      </c>
      <c r="G387" s="2">
        <f>IFERROR(__xludf.DUMMYFUNCTION("""COMPUTED_VALUE"""),45855.66666666667)</f>
        <v>45855.66667</v>
      </c>
      <c r="H387" s="1">
        <f>IFERROR(__xludf.DUMMYFUNCTION("""COMPUTED_VALUE"""),1318.77)</f>
        <v>1318.77</v>
      </c>
      <c r="J387" s="2">
        <f>IFERROR(__xludf.DUMMYFUNCTION("""COMPUTED_VALUE"""),45855.66666666667)</f>
        <v>45855.66667</v>
      </c>
      <c r="K387" s="1">
        <f>IFERROR(__xludf.DUMMYFUNCTION("""COMPUTED_VALUE"""),1331.29)</f>
        <v>1331.29</v>
      </c>
      <c r="M387" s="2">
        <f>IFERROR(__xludf.DUMMYFUNCTION("""COMPUTED_VALUE"""),45855.66666666667)</f>
        <v>45855.66667</v>
      </c>
      <c r="N387" s="1">
        <f>IFERROR(__xludf.DUMMYFUNCTION("""COMPUTED_VALUE"""),5.8045697E7)</f>
        <v>58045697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IFERROR(__xludf.DUMMYFUNCTION("""COMPUTED_VALUE"""),1333.05)</f>
        <v>1333.05</v>
      </c>
      <c r="D388" s="2">
        <f>IFERROR(__xludf.DUMMYFUNCTION("""COMPUTED_VALUE"""),45856.66666666667)</f>
        <v>45856.66667</v>
      </c>
      <c r="E388" s="1">
        <f>IFERROR(__xludf.DUMMYFUNCTION("""COMPUTED_VALUE"""),1341.53)</f>
        <v>1341.53</v>
      </c>
      <c r="G388" s="2">
        <f>IFERROR(__xludf.DUMMYFUNCTION("""COMPUTED_VALUE"""),45856.66666666667)</f>
        <v>45856.66667</v>
      </c>
      <c r="H388" s="1">
        <f>IFERROR(__xludf.DUMMYFUNCTION("""COMPUTED_VALUE"""),1331.12)</f>
        <v>1331.12</v>
      </c>
      <c r="J388" s="2">
        <f>IFERROR(__xludf.DUMMYFUNCTION("""COMPUTED_VALUE"""),45856.66666666667)</f>
        <v>45856.66667</v>
      </c>
      <c r="K388" s="1">
        <f>IFERROR(__xludf.DUMMYFUNCTION("""COMPUTED_VALUE"""),1333.18)</f>
        <v>1333.18</v>
      </c>
      <c r="M388" s="2">
        <f>IFERROR(__xludf.DUMMYFUNCTION("""COMPUTED_VALUE"""),45856.66666666667)</f>
        <v>45856.66667</v>
      </c>
      <c r="N388" s="1">
        <f>IFERROR(__xludf.DUMMYFUNCTION("""COMPUTED_VALUE"""),6.0938116E7)</f>
        <v>60938116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IFERROR(__xludf.DUMMYFUNCTION("""COMPUTED_VALUE"""),1331.61)</f>
        <v>1331.61</v>
      </c>
      <c r="D389" s="2">
        <f>IFERROR(__xludf.DUMMYFUNCTION("""COMPUTED_VALUE"""),45859.66666666667)</f>
        <v>45859.66667</v>
      </c>
      <c r="E389" s="1">
        <f>IFERROR(__xludf.DUMMYFUNCTION("""COMPUTED_VALUE"""),1337.02)</f>
        <v>1337.02</v>
      </c>
      <c r="G389" s="2">
        <f>IFERROR(__xludf.DUMMYFUNCTION("""COMPUTED_VALUE"""),45859.66666666667)</f>
        <v>45859.66667</v>
      </c>
      <c r="H389" s="1">
        <f>IFERROR(__xludf.DUMMYFUNCTION("""COMPUTED_VALUE"""),1319.79)</f>
        <v>1319.79</v>
      </c>
      <c r="J389" s="2">
        <f>IFERROR(__xludf.DUMMYFUNCTION("""COMPUTED_VALUE"""),45859.66666666667)</f>
        <v>45859.66667</v>
      </c>
      <c r="K389" s="1">
        <f>IFERROR(__xludf.DUMMYFUNCTION("""COMPUTED_VALUE"""),1319.99)</f>
        <v>1319.99</v>
      </c>
      <c r="M389" s="2">
        <f>IFERROR(__xludf.DUMMYFUNCTION("""COMPUTED_VALUE"""),45859.66666666667)</f>
        <v>45859.66667</v>
      </c>
      <c r="N389" s="1">
        <f>IFERROR(__xludf.DUMMYFUNCTION("""COMPUTED_VALUE"""),4.6096337E7)</f>
        <v>46096337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IFERROR(__xludf.DUMMYFUNCTION("""COMPUTED_VALUE"""),1323.18)</f>
        <v>1323.18</v>
      </c>
      <c r="D390" s="2">
        <f>IFERROR(__xludf.DUMMYFUNCTION("""COMPUTED_VALUE"""),45860.66666666667)</f>
        <v>45860.66667</v>
      </c>
      <c r="E390" s="1">
        <f>IFERROR(__xludf.DUMMYFUNCTION("""COMPUTED_VALUE"""),1338.61)</f>
        <v>1338.61</v>
      </c>
      <c r="G390" s="2">
        <f>IFERROR(__xludf.DUMMYFUNCTION("""COMPUTED_VALUE"""),45860.66666666667)</f>
        <v>45860.66667</v>
      </c>
      <c r="H390" s="1">
        <f>IFERROR(__xludf.DUMMYFUNCTION("""COMPUTED_VALUE"""),1323.18)</f>
        <v>1323.18</v>
      </c>
      <c r="J390" s="2">
        <f>IFERROR(__xludf.DUMMYFUNCTION("""COMPUTED_VALUE"""),45860.66666666667)</f>
        <v>45860.66667</v>
      </c>
      <c r="K390" s="1">
        <f>IFERROR(__xludf.DUMMYFUNCTION("""COMPUTED_VALUE"""),1337.25)</f>
        <v>1337.25</v>
      </c>
      <c r="M390" s="2">
        <f>IFERROR(__xludf.DUMMYFUNCTION("""COMPUTED_VALUE"""),45860.66666666667)</f>
        <v>45860.66667</v>
      </c>
      <c r="N390" s="1">
        <f>IFERROR(__xludf.DUMMYFUNCTION("""COMPUTED_VALUE"""),4.976662E7)</f>
        <v>49766620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IFERROR(__xludf.DUMMYFUNCTION("""COMPUTED_VALUE"""),1340.73)</f>
        <v>1340.73</v>
      </c>
      <c r="D391" s="2">
        <f>IFERROR(__xludf.DUMMYFUNCTION("""COMPUTED_VALUE"""),45861.66666666667)</f>
        <v>45861.66667</v>
      </c>
      <c r="E391" s="1">
        <f>IFERROR(__xludf.DUMMYFUNCTION("""COMPUTED_VALUE"""),1340.73)</f>
        <v>1340.73</v>
      </c>
      <c r="G391" s="2">
        <f>IFERROR(__xludf.DUMMYFUNCTION("""COMPUTED_VALUE"""),45861.66666666667)</f>
        <v>45861.66667</v>
      </c>
      <c r="H391" s="1">
        <f>IFERROR(__xludf.DUMMYFUNCTION("""COMPUTED_VALUE"""),1320.01)</f>
        <v>1320.01</v>
      </c>
      <c r="J391" s="2">
        <f>IFERROR(__xludf.DUMMYFUNCTION("""COMPUTED_VALUE"""),45861.66666666667)</f>
        <v>45861.66667</v>
      </c>
      <c r="K391" s="1">
        <f>IFERROR(__xludf.DUMMYFUNCTION("""COMPUTED_VALUE"""),1333.44)</f>
        <v>1333.44</v>
      </c>
      <c r="M391" s="2">
        <f>IFERROR(__xludf.DUMMYFUNCTION("""COMPUTED_VALUE"""),45861.66666666667)</f>
        <v>45861.66667</v>
      </c>
      <c r="N391" s="1">
        <f>IFERROR(__xludf.DUMMYFUNCTION("""COMPUTED_VALUE"""),5.6330259E7)</f>
        <v>56330259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IFERROR(__xludf.DUMMYFUNCTION("""COMPUTED_VALUE"""),1329.79)</f>
        <v>1329.79</v>
      </c>
      <c r="D392" s="2">
        <f>IFERROR(__xludf.DUMMYFUNCTION("""COMPUTED_VALUE"""),45862.66666666667)</f>
        <v>45862.66667</v>
      </c>
      <c r="E392" s="1">
        <f>IFERROR(__xludf.DUMMYFUNCTION("""COMPUTED_VALUE"""),1334.77)</f>
        <v>1334.77</v>
      </c>
      <c r="G392" s="2">
        <f>IFERROR(__xludf.DUMMYFUNCTION("""COMPUTED_VALUE"""),45862.66666666667)</f>
        <v>45862.66667</v>
      </c>
      <c r="H392" s="1">
        <f>IFERROR(__xludf.DUMMYFUNCTION("""COMPUTED_VALUE"""),1324.59)</f>
        <v>1324.59</v>
      </c>
      <c r="J392" s="2">
        <f>IFERROR(__xludf.DUMMYFUNCTION("""COMPUTED_VALUE"""),45862.66666666667)</f>
        <v>45862.66667</v>
      </c>
      <c r="K392" s="1">
        <f>IFERROR(__xludf.DUMMYFUNCTION("""COMPUTED_VALUE"""),1325.51)</f>
        <v>1325.51</v>
      </c>
      <c r="M392" s="2">
        <f>IFERROR(__xludf.DUMMYFUNCTION("""COMPUTED_VALUE"""),45862.66666666667)</f>
        <v>45862.66667</v>
      </c>
      <c r="N392" s="1">
        <f>IFERROR(__xludf.DUMMYFUNCTION("""COMPUTED_VALUE"""),5.9581308E7)</f>
        <v>59581308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IFERROR(__xludf.DUMMYFUNCTION("""COMPUTED_VALUE"""),1330.95)</f>
        <v>1330.95</v>
      </c>
      <c r="D393" s="2">
        <f>IFERROR(__xludf.DUMMYFUNCTION("""COMPUTED_VALUE"""),45863.66666666667)</f>
        <v>45863.66667</v>
      </c>
      <c r="E393" s="1">
        <f>IFERROR(__xludf.DUMMYFUNCTION("""COMPUTED_VALUE"""),1343.41)</f>
        <v>1343.41</v>
      </c>
      <c r="G393" s="2">
        <f>IFERROR(__xludf.DUMMYFUNCTION("""COMPUTED_VALUE"""),45863.66666666667)</f>
        <v>45863.66667</v>
      </c>
      <c r="H393" s="1">
        <f>IFERROR(__xludf.DUMMYFUNCTION("""COMPUTED_VALUE"""),1330.95)</f>
        <v>1330.95</v>
      </c>
      <c r="J393" s="2">
        <f>IFERROR(__xludf.DUMMYFUNCTION("""COMPUTED_VALUE"""),45863.66666666667)</f>
        <v>45863.66667</v>
      </c>
      <c r="K393" s="1">
        <f>IFERROR(__xludf.DUMMYFUNCTION("""COMPUTED_VALUE"""),1340.03)</f>
        <v>1340.03</v>
      </c>
      <c r="M393" s="2">
        <f>IFERROR(__xludf.DUMMYFUNCTION("""COMPUTED_VALUE"""),45863.66666666667)</f>
        <v>45863.66667</v>
      </c>
      <c r="N393" s="1">
        <f>IFERROR(__xludf.DUMMYFUNCTION("""COMPUTED_VALUE"""),5.0587842E7)</f>
        <v>50587842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IFERROR(__xludf.DUMMYFUNCTION("""COMPUTED_VALUE"""),1336.48)</f>
        <v>1336.48</v>
      </c>
      <c r="D394" s="2">
        <f>IFERROR(__xludf.DUMMYFUNCTION("""COMPUTED_VALUE"""),45866.66666666667)</f>
        <v>45866.66667</v>
      </c>
      <c r="E394" s="1">
        <f>IFERROR(__xludf.DUMMYFUNCTION("""COMPUTED_VALUE"""),1337.42)</f>
        <v>1337.42</v>
      </c>
      <c r="G394" s="2">
        <f>IFERROR(__xludf.DUMMYFUNCTION("""COMPUTED_VALUE"""),45866.66666666667)</f>
        <v>45866.66667</v>
      </c>
      <c r="H394" s="1">
        <f>IFERROR(__xludf.DUMMYFUNCTION("""COMPUTED_VALUE"""),1313.55)</f>
        <v>1313.55</v>
      </c>
      <c r="J394" s="2">
        <f>IFERROR(__xludf.DUMMYFUNCTION("""COMPUTED_VALUE"""),45866.66666666667)</f>
        <v>45866.66667</v>
      </c>
      <c r="K394" s="1">
        <f>IFERROR(__xludf.DUMMYFUNCTION("""COMPUTED_VALUE"""),1317.4)</f>
        <v>1317.4</v>
      </c>
      <c r="M394" s="2">
        <f>IFERROR(__xludf.DUMMYFUNCTION("""COMPUTED_VALUE"""),45866.66666666667)</f>
        <v>45866.66667</v>
      </c>
      <c r="N394" s="1">
        <f>IFERROR(__xludf.DUMMYFUNCTION("""COMPUTED_VALUE"""),5.5641416E7)</f>
        <v>55641416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IFERROR(__xludf.DUMMYFUNCTION("""COMPUTED_VALUE"""),1322.07)</f>
        <v>1322.07</v>
      </c>
      <c r="D395" s="2">
        <f>IFERROR(__xludf.DUMMYFUNCTION("""COMPUTED_VALUE"""),45867.66666666667)</f>
        <v>45867.66667</v>
      </c>
      <c r="E395" s="1">
        <f>IFERROR(__xludf.DUMMYFUNCTION("""COMPUTED_VALUE"""),1322.07)</f>
        <v>1322.07</v>
      </c>
      <c r="G395" s="2">
        <f>IFERROR(__xludf.DUMMYFUNCTION("""COMPUTED_VALUE"""),45867.66666666667)</f>
        <v>45867.66667</v>
      </c>
      <c r="H395" s="1">
        <f>IFERROR(__xludf.DUMMYFUNCTION("""COMPUTED_VALUE"""),1305.12)</f>
        <v>1305.12</v>
      </c>
      <c r="J395" s="2">
        <f>IFERROR(__xludf.DUMMYFUNCTION("""COMPUTED_VALUE"""),45867.66666666667)</f>
        <v>45867.66667</v>
      </c>
      <c r="K395" s="1">
        <f>IFERROR(__xludf.DUMMYFUNCTION("""COMPUTED_VALUE"""),1307.55)</f>
        <v>1307.55</v>
      </c>
      <c r="M395" s="2">
        <f>IFERROR(__xludf.DUMMYFUNCTION("""COMPUTED_VALUE"""),45867.66666666667)</f>
        <v>45867.66667</v>
      </c>
      <c r="N395" s="1">
        <f>IFERROR(__xludf.DUMMYFUNCTION("""COMPUTED_VALUE"""),7.4907645E7)</f>
        <v>74907645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IFERROR(__xludf.DUMMYFUNCTION("""COMPUTED_VALUE"""),1308.52)</f>
        <v>1308.52</v>
      </c>
      <c r="D396" s="2">
        <f>IFERROR(__xludf.DUMMYFUNCTION("""COMPUTED_VALUE"""),45868.66666666667)</f>
        <v>45868.66667</v>
      </c>
      <c r="E396" s="1">
        <f>IFERROR(__xludf.DUMMYFUNCTION("""COMPUTED_VALUE"""),1308.76)</f>
        <v>1308.76</v>
      </c>
      <c r="G396" s="2">
        <f>IFERROR(__xludf.DUMMYFUNCTION("""COMPUTED_VALUE"""),45868.66666666667)</f>
        <v>45868.66667</v>
      </c>
      <c r="H396" s="1">
        <f>IFERROR(__xludf.DUMMYFUNCTION("""COMPUTED_VALUE"""),1288.95)</f>
        <v>1288.95</v>
      </c>
      <c r="J396" s="2">
        <f>IFERROR(__xludf.DUMMYFUNCTION("""COMPUTED_VALUE"""),45868.66666666667)</f>
        <v>45868.66667</v>
      </c>
      <c r="K396" s="1">
        <f>IFERROR(__xludf.DUMMYFUNCTION("""COMPUTED_VALUE"""),1294.69)</f>
        <v>1294.69</v>
      </c>
      <c r="M396" s="2">
        <f>IFERROR(__xludf.DUMMYFUNCTION("""COMPUTED_VALUE"""),45868.66666666667)</f>
        <v>45868.66667</v>
      </c>
      <c r="N396" s="1">
        <f>IFERROR(__xludf.DUMMYFUNCTION("""COMPUTED_VALUE"""),7.4892532E7)</f>
        <v>74892532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IFERROR(__xludf.DUMMYFUNCTION("""COMPUTED_VALUE"""),1295.09)</f>
        <v>1295.09</v>
      </c>
      <c r="D397" s="2">
        <f>IFERROR(__xludf.DUMMYFUNCTION("""COMPUTED_VALUE"""),45869.66666666667)</f>
        <v>45869.66667</v>
      </c>
      <c r="E397" s="1">
        <f>IFERROR(__xludf.DUMMYFUNCTION("""COMPUTED_VALUE"""),1314.26)</f>
        <v>1314.26</v>
      </c>
      <c r="G397" s="2">
        <f>IFERROR(__xludf.DUMMYFUNCTION("""COMPUTED_VALUE"""),45869.66666666667)</f>
        <v>45869.66667</v>
      </c>
      <c r="H397" s="1">
        <f>IFERROR(__xludf.DUMMYFUNCTION("""COMPUTED_VALUE"""),1294.71)</f>
        <v>1294.71</v>
      </c>
      <c r="J397" s="2">
        <f>IFERROR(__xludf.DUMMYFUNCTION("""COMPUTED_VALUE"""),45869.66666666667)</f>
        <v>45869.66667</v>
      </c>
      <c r="K397" s="1">
        <f>IFERROR(__xludf.DUMMYFUNCTION("""COMPUTED_VALUE"""),1302.86)</f>
        <v>1302.86</v>
      </c>
      <c r="M397" s="2">
        <f>IFERROR(__xludf.DUMMYFUNCTION("""COMPUTED_VALUE"""),45869.66666666667)</f>
        <v>45869.66667</v>
      </c>
      <c r="N397" s="1">
        <f>IFERROR(__xludf.DUMMYFUNCTION("""COMPUTED_VALUE"""),7.9343339E7)</f>
        <v>79343339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IFERROR(__xludf.DUMMYFUNCTION("""COMPUTED_VALUE"""),1299.54)</f>
        <v>1299.54</v>
      </c>
      <c r="D398" s="2">
        <f>IFERROR(__xludf.DUMMYFUNCTION("""COMPUTED_VALUE"""),45870.66666666667)</f>
        <v>45870.66667</v>
      </c>
      <c r="E398" s="1">
        <f>IFERROR(__xludf.DUMMYFUNCTION("""COMPUTED_VALUE"""),1299.54)</f>
        <v>1299.54</v>
      </c>
      <c r="G398" s="2">
        <f>IFERROR(__xludf.DUMMYFUNCTION("""COMPUTED_VALUE"""),45870.66666666667)</f>
        <v>45870.66667</v>
      </c>
      <c r="H398" s="1">
        <f>IFERROR(__xludf.DUMMYFUNCTION("""COMPUTED_VALUE"""),1279.5)</f>
        <v>1279.5</v>
      </c>
      <c r="J398" s="2">
        <f>IFERROR(__xludf.DUMMYFUNCTION("""COMPUTED_VALUE"""),45870.66666666667)</f>
        <v>45870.66667</v>
      </c>
      <c r="K398" s="1">
        <f>IFERROR(__xludf.DUMMYFUNCTION("""COMPUTED_VALUE"""),1290.97)</f>
        <v>1290.97</v>
      </c>
      <c r="M398" s="2">
        <f>IFERROR(__xludf.DUMMYFUNCTION("""COMPUTED_VALUE"""),45870.66666666667)</f>
        <v>45870.66667</v>
      </c>
      <c r="N398" s="1">
        <f>IFERROR(__xludf.DUMMYFUNCTION("""COMPUTED_VALUE"""),6.9308977E7)</f>
        <v>69308977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IFERROR(__xludf.DUMMYFUNCTION("""COMPUTED_VALUE"""),1294.99)</f>
        <v>1294.99</v>
      </c>
      <c r="D399" s="2">
        <f>IFERROR(__xludf.DUMMYFUNCTION("""COMPUTED_VALUE"""),45873.66666666667)</f>
        <v>45873.66667</v>
      </c>
      <c r="E399" s="1">
        <f>IFERROR(__xludf.DUMMYFUNCTION("""COMPUTED_VALUE"""),1303.91)</f>
        <v>1303.91</v>
      </c>
      <c r="G399" s="2">
        <f>IFERROR(__xludf.DUMMYFUNCTION("""COMPUTED_VALUE"""),45873.66666666667)</f>
        <v>45873.66667</v>
      </c>
      <c r="H399" s="1">
        <f>IFERROR(__xludf.DUMMYFUNCTION("""COMPUTED_VALUE"""),1292.05)</f>
        <v>1292.05</v>
      </c>
      <c r="J399" s="2">
        <f>IFERROR(__xludf.DUMMYFUNCTION("""COMPUTED_VALUE"""),45873.66666666667)</f>
        <v>45873.66667</v>
      </c>
      <c r="K399" s="1">
        <f>IFERROR(__xludf.DUMMYFUNCTION("""COMPUTED_VALUE"""),1303.61)</f>
        <v>1303.61</v>
      </c>
      <c r="M399" s="2">
        <f>IFERROR(__xludf.DUMMYFUNCTION("""COMPUTED_VALUE"""),45873.66666666667)</f>
        <v>45873.66667</v>
      </c>
      <c r="N399" s="1">
        <f>IFERROR(__xludf.DUMMYFUNCTION("""COMPUTED_VALUE"""),5.2774434E7)</f>
        <v>52774434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IFERROR(__xludf.DUMMYFUNCTION("""COMPUTED_VALUE"""),1307.54)</f>
        <v>1307.54</v>
      </c>
      <c r="D400" s="2">
        <f>IFERROR(__xludf.DUMMYFUNCTION("""COMPUTED_VALUE"""),45874.66666666667)</f>
        <v>45874.66667</v>
      </c>
      <c r="E400" s="1">
        <f>IFERROR(__xludf.DUMMYFUNCTION("""COMPUTED_VALUE"""),1316.94)</f>
        <v>1316.94</v>
      </c>
      <c r="G400" s="2">
        <f>IFERROR(__xludf.DUMMYFUNCTION("""COMPUTED_VALUE"""),45874.66666666667)</f>
        <v>45874.66667</v>
      </c>
      <c r="H400" s="1">
        <f>IFERROR(__xludf.DUMMYFUNCTION("""COMPUTED_VALUE"""),1304.07)</f>
        <v>1304.07</v>
      </c>
      <c r="J400" s="2">
        <f>IFERROR(__xludf.DUMMYFUNCTION("""COMPUTED_VALUE"""),45874.66666666667)</f>
        <v>45874.66667</v>
      </c>
      <c r="K400" s="1">
        <f>IFERROR(__xludf.DUMMYFUNCTION("""COMPUTED_VALUE"""),1309.58)</f>
        <v>1309.58</v>
      </c>
      <c r="M400" s="2">
        <f>IFERROR(__xludf.DUMMYFUNCTION("""COMPUTED_VALUE"""),45874.66666666667)</f>
        <v>45874.66667</v>
      </c>
      <c r="N400" s="1">
        <f>IFERROR(__xludf.DUMMYFUNCTION("""COMPUTED_VALUE"""),5.2489679E7)</f>
        <v>52489679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IFERROR(__xludf.DUMMYFUNCTION("""COMPUTED_VALUE"""),1315.19)</f>
        <v>1315.19</v>
      </c>
      <c r="D401" s="2">
        <f>IFERROR(__xludf.DUMMYFUNCTION("""COMPUTED_VALUE"""),45875.66666666667)</f>
        <v>45875.66667</v>
      </c>
      <c r="E401" s="1">
        <f>IFERROR(__xludf.DUMMYFUNCTION("""COMPUTED_VALUE"""),1327.21)</f>
        <v>1327.21</v>
      </c>
      <c r="G401" s="2">
        <f>IFERROR(__xludf.DUMMYFUNCTION("""COMPUTED_VALUE"""),45875.66666666667)</f>
        <v>45875.66667</v>
      </c>
      <c r="H401" s="1">
        <f>IFERROR(__xludf.DUMMYFUNCTION("""COMPUTED_VALUE"""),1311.49)</f>
        <v>1311.49</v>
      </c>
      <c r="J401" s="2">
        <f>IFERROR(__xludf.DUMMYFUNCTION("""COMPUTED_VALUE"""),45875.66666666667)</f>
        <v>45875.66667</v>
      </c>
      <c r="K401" s="1">
        <f>IFERROR(__xludf.DUMMYFUNCTION("""COMPUTED_VALUE"""),1324.76)</f>
        <v>1324.76</v>
      </c>
      <c r="M401" s="2">
        <f>IFERROR(__xludf.DUMMYFUNCTION("""COMPUTED_VALUE"""),45875.66666666667)</f>
        <v>45875.66667</v>
      </c>
      <c r="N401" s="1">
        <f>IFERROR(__xludf.DUMMYFUNCTION("""COMPUTED_VALUE"""),5.9480712E7)</f>
        <v>59480712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IFERROR(__xludf.DUMMYFUNCTION("""COMPUTED_VALUE"""),1324.11)</f>
        <v>1324.11</v>
      </c>
      <c r="D402" s="2">
        <f>IFERROR(__xludf.DUMMYFUNCTION("""COMPUTED_VALUE"""),45876.66666666667)</f>
        <v>45876.66667</v>
      </c>
      <c r="E402" s="1">
        <f>IFERROR(__xludf.DUMMYFUNCTION("""COMPUTED_VALUE"""),1326.42)</f>
        <v>1326.42</v>
      </c>
      <c r="G402" s="2">
        <f>IFERROR(__xludf.DUMMYFUNCTION("""COMPUTED_VALUE"""),45876.66666666667)</f>
        <v>45876.66667</v>
      </c>
      <c r="H402" s="1">
        <f>IFERROR(__xludf.DUMMYFUNCTION("""COMPUTED_VALUE"""),1306.6)</f>
        <v>1306.6</v>
      </c>
      <c r="J402" s="2">
        <f>IFERROR(__xludf.DUMMYFUNCTION("""COMPUTED_VALUE"""),45876.66666666667)</f>
        <v>45876.66667</v>
      </c>
      <c r="K402" s="1">
        <f>IFERROR(__xludf.DUMMYFUNCTION("""COMPUTED_VALUE"""),1313.59)</f>
        <v>1313.59</v>
      </c>
      <c r="M402" s="2">
        <f>IFERROR(__xludf.DUMMYFUNCTION("""COMPUTED_VALUE"""),45876.66666666667)</f>
        <v>45876.66667</v>
      </c>
      <c r="N402" s="1">
        <f>IFERROR(__xludf.DUMMYFUNCTION("""COMPUTED_VALUE"""),6.3862622E7)</f>
        <v>63862622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IFERROR(__xludf.DUMMYFUNCTION("""COMPUTED_VALUE"""),1317.52)</f>
        <v>1317.52</v>
      </c>
      <c r="D403" s="2">
        <f>IFERROR(__xludf.DUMMYFUNCTION("""COMPUTED_VALUE"""),45877.66666666667)</f>
        <v>45877.66667</v>
      </c>
      <c r="E403" s="1">
        <f>IFERROR(__xludf.DUMMYFUNCTION("""COMPUTED_VALUE"""),1328.67)</f>
        <v>1328.67</v>
      </c>
      <c r="G403" s="2">
        <f>IFERROR(__xludf.DUMMYFUNCTION("""COMPUTED_VALUE"""),45877.66666666667)</f>
        <v>45877.66667</v>
      </c>
      <c r="H403" s="1">
        <f>IFERROR(__xludf.DUMMYFUNCTION("""COMPUTED_VALUE"""),1316.58)</f>
        <v>1316.58</v>
      </c>
      <c r="J403" s="2">
        <f>IFERROR(__xludf.DUMMYFUNCTION("""COMPUTED_VALUE"""),45877.66666666667)</f>
        <v>45877.66667</v>
      </c>
      <c r="K403" s="1">
        <f>IFERROR(__xludf.DUMMYFUNCTION("""COMPUTED_VALUE"""),1322.51)</f>
        <v>1322.51</v>
      </c>
      <c r="M403" s="2">
        <f>IFERROR(__xludf.DUMMYFUNCTION("""COMPUTED_VALUE"""),45877.66666666667)</f>
        <v>45877.66667</v>
      </c>
      <c r="N403" s="1">
        <f>IFERROR(__xludf.DUMMYFUNCTION("""COMPUTED_VALUE"""),4.7765562E7)</f>
        <v>47765562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IFERROR(__xludf.DUMMYFUNCTION("""COMPUTED_VALUE"""),1324.06)</f>
        <v>1324.06</v>
      </c>
      <c r="D404" s="2">
        <f>IFERROR(__xludf.DUMMYFUNCTION("""COMPUTED_VALUE"""),45880.66666666667)</f>
        <v>45880.66667</v>
      </c>
      <c r="E404" s="1">
        <f>IFERROR(__xludf.DUMMYFUNCTION("""COMPUTED_VALUE"""),1328.69)</f>
        <v>1328.69</v>
      </c>
      <c r="G404" s="2">
        <f>IFERROR(__xludf.DUMMYFUNCTION("""COMPUTED_VALUE"""),45880.66666666667)</f>
        <v>45880.66667</v>
      </c>
      <c r="H404" s="1">
        <f>IFERROR(__xludf.DUMMYFUNCTION("""COMPUTED_VALUE"""),1317.75)</f>
        <v>1317.75</v>
      </c>
      <c r="J404" s="2">
        <f>IFERROR(__xludf.DUMMYFUNCTION("""COMPUTED_VALUE"""),45880.66666666667)</f>
        <v>45880.66667</v>
      </c>
      <c r="K404" s="1">
        <f>IFERROR(__xludf.DUMMYFUNCTION("""COMPUTED_VALUE"""),1322.1)</f>
        <v>1322.1</v>
      </c>
      <c r="M404" s="2">
        <f>IFERROR(__xludf.DUMMYFUNCTION("""COMPUTED_VALUE"""),45880.66666666667)</f>
        <v>45880.66667</v>
      </c>
      <c r="N404" s="1">
        <f>IFERROR(__xludf.DUMMYFUNCTION("""COMPUTED_VALUE"""),4.7812925E7)</f>
        <v>47812925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IFERROR(__xludf.DUMMYFUNCTION("""COMPUTED_VALUE"""),1325.06)</f>
        <v>1325.06</v>
      </c>
      <c r="D405" s="2">
        <f>IFERROR(__xludf.DUMMYFUNCTION("""COMPUTED_VALUE"""),45881.66666666667)</f>
        <v>45881.66667</v>
      </c>
      <c r="E405" s="1">
        <f>IFERROR(__xludf.DUMMYFUNCTION("""COMPUTED_VALUE"""),1326.25)</f>
        <v>1326.25</v>
      </c>
      <c r="G405" s="2">
        <f>IFERROR(__xludf.DUMMYFUNCTION("""COMPUTED_VALUE"""),45881.66666666667)</f>
        <v>45881.66667</v>
      </c>
      <c r="H405" s="1">
        <f>IFERROR(__xludf.DUMMYFUNCTION("""COMPUTED_VALUE"""),1319.87)</f>
        <v>1319.87</v>
      </c>
      <c r="J405" s="2">
        <f>IFERROR(__xludf.DUMMYFUNCTION("""COMPUTED_VALUE"""),45881.66666666667)</f>
        <v>45881.66667</v>
      </c>
      <c r="K405" s="1">
        <f>IFERROR(__xludf.DUMMYFUNCTION("""COMPUTED_VALUE"""),1324.09)</f>
        <v>1324.09</v>
      </c>
      <c r="M405" s="2">
        <f>IFERROR(__xludf.DUMMYFUNCTION("""COMPUTED_VALUE"""),45881.66666666667)</f>
        <v>45881.66667</v>
      </c>
      <c r="N405" s="1">
        <f>IFERROR(__xludf.DUMMYFUNCTION("""COMPUTED_VALUE"""),4.9748635E7)</f>
        <v>49748635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IFERROR(__xludf.DUMMYFUNCTION("""COMPUTED_VALUE"""),1328.56)</f>
        <v>1328.56</v>
      </c>
      <c r="D406" s="2">
        <f>IFERROR(__xludf.DUMMYFUNCTION("""COMPUTED_VALUE"""),45882.66666666667)</f>
        <v>45882.66667</v>
      </c>
      <c r="E406" s="1">
        <f>IFERROR(__xludf.DUMMYFUNCTION("""COMPUTED_VALUE"""),1349.8)</f>
        <v>1349.8</v>
      </c>
      <c r="G406" s="2">
        <f>IFERROR(__xludf.DUMMYFUNCTION("""COMPUTED_VALUE"""),45882.66666666667)</f>
        <v>45882.66667</v>
      </c>
      <c r="H406" s="1">
        <f>IFERROR(__xludf.DUMMYFUNCTION("""COMPUTED_VALUE"""),1326.55)</f>
        <v>1326.55</v>
      </c>
      <c r="J406" s="2">
        <f>IFERROR(__xludf.DUMMYFUNCTION("""COMPUTED_VALUE"""),45882.66666666667)</f>
        <v>45882.66667</v>
      </c>
      <c r="K406" s="1">
        <f>IFERROR(__xludf.DUMMYFUNCTION("""COMPUTED_VALUE"""),1348.8)</f>
        <v>1348.8</v>
      </c>
      <c r="M406" s="2">
        <f>IFERROR(__xludf.DUMMYFUNCTION("""COMPUTED_VALUE"""),45882.66666666667)</f>
        <v>45882.66667</v>
      </c>
      <c r="N406" s="1">
        <f>IFERROR(__xludf.DUMMYFUNCTION("""COMPUTED_VALUE"""),4.8903361E7)</f>
        <v>48903361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IFERROR(__xludf.DUMMYFUNCTION("""COMPUTED_VALUE"""),1348.84)</f>
        <v>1348.84</v>
      </c>
      <c r="D407" s="2">
        <f>IFERROR(__xludf.DUMMYFUNCTION("""COMPUTED_VALUE"""),45883.66666666667)</f>
        <v>45883.66667</v>
      </c>
      <c r="E407" s="1">
        <f>IFERROR(__xludf.DUMMYFUNCTION("""COMPUTED_VALUE"""),1349.92)</f>
        <v>1349.92</v>
      </c>
      <c r="G407" s="2">
        <f>IFERROR(__xludf.DUMMYFUNCTION("""COMPUTED_VALUE"""),45883.66666666667)</f>
        <v>45883.66667</v>
      </c>
      <c r="H407" s="1">
        <f>IFERROR(__xludf.DUMMYFUNCTION("""COMPUTED_VALUE"""),1339.81)</f>
        <v>1339.81</v>
      </c>
      <c r="J407" s="2">
        <f>IFERROR(__xludf.DUMMYFUNCTION("""COMPUTED_VALUE"""),45883.66666666667)</f>
        <v>45883.66667</v>
      </c>
      <c r="K407" s="1">
        <f>IFERROR(__xludf.DUMMYFUNCTION("""COMPUTED_VALUE"""),1346.63)</f>
        <v>1346.63</v>
      </c>
      <c r="M407" s="2">
        <f>IFERROR(__xludf.DUMMYFUNCTION("""COMPUTED_VALUE"""),45883.66666666667)</f>
        <v>45883.66667</v>
      </c>
      <c r="N407" s="1">
        <f>IFERROR(__xludf.DUMMYFUNCTION("""COMPUTED_VALUE"""),4.4652812E7)</f>
        <v>44652812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IFERROR(__xludf.DUMMYFUNCTION("""COMPUTED_VALUE"""),1351.78)</f>
        <v>1351.78</v>
      </c>
      <c r="D408" s="2">
        <f>IFERROR(__xludf.DUMMYFUNCTION("""COMPUTED_VALUE"""),45884.66666666667)</f>
        <v>45884.66667</v>
      </c>
      <c r="E408" s="1">
        <f>IFERROR(__xludf.DUMMYFUNCTION("""COMPUTED_VALUE"""),1351.79)</f>
        <v>1351.79</v>
      </c>
      <c r="G408" s="2">
        <f>IFERROR(__xludf.DUMMYFUNCTION("""COMPUTED_VALUE"""),45884.66666666667)</f>
        <v>45884.66667</v>
      </c>
      <c r="H408" s="1">
        <f>IFERROR(__xludf.DUMMYFUNCTION("""COMPUTED_VALUE"""),1335.53)</f>
        <v>1335.53</v>
      </c>
      <c r="J408" s="2">
        <f>IFERROR(__xludf.DUMMYFUNCTION("""COMPUTED_VALUE"""),45884.66666666667)</f>
        <v>45884.66667</v>
      </c>
      <c r="K408" s="1">
        <f>IFERROR(__xludf.DUMMYFUNCTION("""COMPUTED_VALUE"""),1336.74)</f>
        <v>1336.74</v>
      </c>
      <c r="M408" s="2">
        <f>IFERROR(__xludf.DUMMYFUNCTION("""COMPUTED_VALUE"""),45884.66666666667)</f>
        <v>45884.66667</v>
      </c>
      <c r="N408" s="1">
        <f>IFERROR(__xludf.DUMMYFUNCTION("""COMPUTED_VALUE"""),5.3020241E7)</f>
        <v>53020241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IFERROR(__xludf.DUMMYFUNCTION("""COMPUTED_VALUE"""),1333.12)</f>
        <v>1333.12</v>
      </c>
      <c r="D409" s="2">
        <f>IFERROR(__xludf.DUMMYFUNCTION("""COMPUTED_VALUE"""),45887.66666666667)</f>
        <v>45887.66667</v>
      </c>
      <c r="E409" s="1">
        <f>IFERROR(__xludf.DUMMYFUNCTION("""COMPUTED_VALUE"""),1338.12)</f>
        <v>1338.12</v>
      </c>
      <c r="G409" s="2">
        <f>IFERROR(__xludf.DUMMYFUNCTION("""COMPUTED_VALUE"""),45887.66666666667)</f>
        <v>45887.66667</v>
      </c>
      <c r="H409" s="1">
        <f>IFERROR(__xludf.DUMMYFUNCTION("""COMPUTED_VALUE"""),1330.78)</f>
        <v>1330.78</v>
      </c>
      <c r="J409" s="2">
        <f>IFERROR(__xludf.DUMMYFUNCTION("""COMPUTED_VALUE"""),45887.66666666667)</f>
        <v>45887.66667</v>
      </c>
      <c r="K409" s="1">
        <f>IFERROR(__xludf.DUMMYFUNCTION("""COMPUTED_VALUE"""),1335.35)</f>
        <v>1335.35</v>
      </c>
      <c r="M409" s="2">
        <f>IFERROR(__xludf.DUMMYFUNCTION("""COMPUTED_VALUE"""),45887.66666666667)</f>
        <v>45887.66667</v>
      </c>
      <c r="N409" s="1">
        <f>IFERROR(__xludf.DUMMYFUNCTION("""COMPUTED_VALUE"""),4.2931182E7)</f>
        <v>42931182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IFERROR(__xludf.DUMMYFUNCTION("""COMPUTED_VALUE"""),1335.97)</f>
        <v>1335.97</v>
      </c>
      <c r="D410" s="2">
        <f>IFERROR(__xludf.DUMMYFUNCTION("""COMPUTED_VALUE"""),45888.66666666667)</f>
        <v>45888.66667</v>
      </c>
      <c r="E410" s="1">
        <f>IFERROR(__xludf.DUMMYFUNCTION("""COMPUTED_VALUE"""),1354.82)</f>
        <v>1354.82</v>
      </c>
      <c r="G410" s="2">
        <f>IFERROR(__xludf.DUMMYFUNCTION("""COMPUTED_VALUE"""),45888.66666666667)</f>
        <v>45888.66667</v>
      </c>
      <c r="H410" s="1">
        <f>IFERROR(__xludf.DUMMYFUNCTION("""COMPUTED_VALUE"""),1335.65)</f>
        <v>1335.65</v>
      </c>
      <c r="J410" s="2">
        <f>IFERROR(__xludf.DUMMYFUNCTION("""COMPUTED_VALUE"""),45888.66666666667)</f>
        <v>45888.66667</v>
      </c>
      <c r="K410" s="1">
        <f>IFERROR(__xludf.DUMMYFUNCTION("""COMPUTED_VALUE"""),1354.36)</f>
        <v>1354.36</v>
      </c>
      <c r="M410" s="2">
        <f>IFERROR(__xludf.DUMMYFUNCTION("""COMPUTED_VALUE"""),45888.66666666667)</f>
        <v>45888.66667</v>
      </c>
      <c r="N410" s="1">
        <f>IFERROR(__xludf.DUMMYFUNCTION("""COMPUTED_VALUE"""),4.2034847E7)</f>
        <v>42034847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IFERROR(__xludf.DUMMYFUNCTION("""COMPUTED_VALUE"""),1357.72)</f>
        <v>1357.72</v>
      </c>
      <c r="D411" s="2">
        <f>IFERROR(__xludf.DUMMYFUNCTION("""COMPUTED_VALUE"""),45889.66666666667)</f>
        <v>45889.66667</v>
      </c>
      <c r="E411" s="1">
        <f>IFERROR(__xludf.DUMMYFUNCTION("""COMPUTED_VALUE"""),1374.5)</f>
        <v>1374.5</v>
      </c>
      <c r="G411" s="2">
        <f>IFERROR(__xludf.DUMMYFUNCTION("""COMPUTED_VALUE"""),45889.66666666667)</f>
        <v>45889.66667</v>
      </c>
      <c r="H411" s="1">
        <f>IFERROR(__xludf.DUMMYFUNCTION("""COMPUTED_VALUE"""),1357.37)</f>
        <v>1357.37</v>
      </c>
      <c r="J411" s="2">
        <f>IFERROR(__xludf.DUMMYFUNCTION("""COMPUTED_VALUE"""),45889.66666666667)</f>
        <v>45889.66667</v>
      </c>
      <c r="K411" s="1">
        <f>IFERROR(__xludf.DUMMYFUNCTION("""COMPUTED_VALUE"""),1367.0)</f>
        <v>1367</v>
      </c>
      <c r="M411" s="2">
        <f>IFERROR(__xludf.DUMMYFUNCTION("""COMPUTED_VALUE"""),45889.66666666667)</f>
        <v>45889.66667</v>
      </c>
      <c r="N411" s="1">
        <f>IFERROR(__xludf.DUMMYFUNCTION("""COMPUTED_VALUE"""),4.6340037E7)</f>
        <v>46340037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IFERROR(__xludf.DUMMYFUNCTION("""COMPUTED_VALUE"""),1365.03)</f>
        <v>1365.03</v>
      </c>
      <c r="D412" s="2">
        <f>IFERROR(__xludf.DUMMYFUNCTION("""COMPUTED_VALUE"""),45890.66666666667)</f>
        <v>45890.66667</v>
      </c>
      <c r="E412" s="1">
        <f>IFERROR(__xludf.DUMMYFUNCTION("""COMPUTED_VALUE"""),1369.17)</f>
        <v>1369.17</v>
      </c>
      <c r="G412" s="2">
        <f>IFERROR(__xludf.DUMMYFUNCTION("""COMPUTED_VALUE"""),45890.66666666667)</f>
        <v>45890.66667</v>
      </c>
      <c r="H412" s="1">
        <f>IFERROR(__xludf.DUMMYFUNCTION("""COMPUTED_VALUE"""),1361.09)</f>
        <v>1361.09</v>
      </c>
      <c r="J412" s="2">
        <f>IFERROR(__xludf.DUMMYFUNCTION("""COMPUTED_VALUE"""),45890.66666666667)</f>
        <v>45890.66667</v>
      </c>
      <c r="K412" s="1">
        <f>IFERROR(__xludf.DUMMYFUNCTION("""COMPUTED_VALUE"""),1363.35)</f>
        <v>1363.35</v>
      </c>
      <c r="M412" s="2">
        <f>IFERROR(__xludf.DUMMYFUNCTION("""COMPUTED_VALUE"""),45890.66666666667)</f>
        <v>45890.66667</v>
      </c>
      <c r="N412" s="1">
        <f>IFERROR(__xludf.DUMMYFUNCTION("""COMPUTED_VALUE"""),4.0443882E7)</f>
        <v>40443882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IFERROR(__xludf.DUMMYFUNCTION("""COMPUTED_VALUE"""),1370.83)</f>
        <v>1370.83</v>
      </c>
      <c r="D413" s="2">
        <f>IFERROR(__xludf.DUMMYFUNCTION("""COMPUTED_VALUE"""),45891.66666666667)</f>
        <v>45891.66667</v>
      </c>
      <c r="E413" s="1">
        <f>IFERROR(__xludf.DUMMYFUNCTION("""COMPUTED_VALUE"""),1379.21)</f>
        <v>1379.21</v>
      </c>
      <c r="G413" s="2">
        <f>IFERROR(__xludf.DUMMYFUNCTION("""COMPUTED_VALUE"""),45891.66666666667)</f>
        <v>45891.66667</v>
      </c>
      <c r="H413" s="1">
        <f>IFERROR(__xludf.DUMMYFUNCTION("""COMPUTED_VALUE"""),1365.81)</f>
        <v>1365.81</v>
      </c>
      <c r="J413" s="2">
        <f>IFERROR(__xludf.DUMMYFUNCTION("""COMPUTED_VALUE"""),45891.66666666667)</f>
        <v>45891.66667</v>
      </c>
      <c r="K413" s="1">
        <f>IFERROR(__xludf.DUMMYFUNCTION("""COMPUTED_VALUE"""),1368.55)</f>
        <v>1368.55</v>
      </c>
      <c r="M413" s="2">
        <f>IFERROR(__xludf.DUMMYFUNCTION("""COMPUTED_VALUE"""),45891.66666666667)</f>
        <v>45891.66667</v>
      </c>
      <c r="N413" s="1">
        <f>IFERROR(__xludf.DUMMYFUNCTION("""COMPUTED_VALUE"""),4.1710578E7)</f>
        <v>41710578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IFERROR(__xludf.DUMMYFUNCTION("""COMPUTED_VALUE"""),1364.54)</f>
        <v>1364.54</v>
      </c>
      <c r="D414" s="2">
        <f>IFERROR(__xludf.DUMMYFUNCTION("""COMPUTED_VALUE"""),45894.66666666667)</f>
        <v>45894.66667</v>
      </c>
      <c r="E414" s="1">
        <f>IFERROR(__xludf.DUMMYFUNCTION("""COMPUTED_VALUE"""),1365.74)</f>
        <v>1365.74</v>
      </c>
      <c r="G414" s="2">
        <f>IFERROR(__xludf.DUMMYFUNCTION("""COMPUTED_VALUE"""),45894.66666666667)</f>
        <v>45894.66667</v>
      </c>
      <c r="H414" s="1">
        <f>IFERROR(__xludf.DUMMYFUNCTION("""COMPUTED_VALUE"""),1351.37)</f>
        <v>1351.37</v>
      </c>
      <c r="J414" s="2">
        <f>IFERROR(__xludf.DUMMYFUNCTION("""COMPUTED_VALUE"""),45894.66666666667)</f>
        <v>45894.66667</v>
      </c>
      <c r="K414" s="1">
        <f>IFERROR(__xludf.DUMMYFUNCTION("""COMPUTED_VALUE"""),1351.43)</f>
        <v>1351.43</v>
      </c>
      <c r="M414" s="2">
        <f>IFERROR(__xludf.DUMMYFUNCTION("""COMPUTED_VALUE"""),45894.66666666667)</f>
        <v>45894.66667</v>
      </c>
      <c r="N414" s="1">
        <f>IFERROR(__xludf.DUMMYFUNCTION("""COMPUTED_VALUE"""),3.3852727E7)</f>
        <v>33852727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IFERROR(__xludf.DUMMYFUNCTION("""COMPUTED_VALUE"""),1348.01)</f>
        <v>1348.01</v>
      </c>
      <c r="D415" s="2">
        <f>IFERROR(__xludf.DUMMYFUNCTION("""COMPUTED_VALUE"""),45895.66666666667)</f>
        <v>45895.66667</v>
      </c>
      <c r="E415" s="1">
        <f>IFERROR(__xludf.DUMMYFUNCTION("""COMPUTED_VALUE"""),1350.99)</f>
        <v>1350.99</v>
      </c>
      <c r="G415" s="2">
        <f>IFERROR(__xludf.DUMMYFUNCTION("""COMPUTED_VALUE"""),45895.66666666667)</f>
        <v>45895.66667</v>
      </c>
      <c r="H415" s="1">
        <f>IFERROR(__xludf.DUMMYFUNCTION("""COMPUTED_VALUE"""),1343.07)</f>
        <v>1343.07</v>
      </c>
      <c r="J415" s="2">
        <f>IFERROR(__xludf.DUMMYFUNCTION("""COMPUTED_VALUE"""),45895.66666666667)</f>
        <v>45895.66667</v>
      </c>
      <c r="K415" s="1">
        <f>IFERROR(__xludf.DUMMYFUNCTION("""COMPUTED_VALUE"""),1350.54)</f>
        <v>1350.54</v>
      </c>
      <c r="M415" s="2">
        <f>IFERROR(__xludf.DUMMYFUNCTION("""COMPUTED_VALUE"""),45895.66666666667)</f>
        <v>45895.66667</v>
      </c>
      <c r="N415" s="1">
        <f>IFERROR(__xludf.DUMMYFUNCTION("""COMPUTED_VALUE"""),5.7200055E7)</f>
        <v>57200055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IFERROR(__xludf.DUMMYFUNCTION("""COMPUTED_VALUE"""),1348.3)</f>
        <v>1348.3</v>
      </c>
      <c r="D416" s="2">
        <f>IFERROR(__xludf.DUMMYFUNCTION("""COMPUTED_VALUE"""),45896.66666666667)</f>
        <v>45896.66667</v>
      </c>
      <c r="E416" s="1">
        <f>IFERROR(__xludf.DUMMYFUNCTION("""COMPUTED_VALUE"""),1357.25)</f>
        <v>1357.25</v>
      </c>
      <c r="G416" s="2">
        <f>IFERROR(__xludf.DUMMYFUNCTION("""COMPUTED_VALUE"""),45896.66666666667)</f>
        <v>45896.66667</v>
      </c>
      <c r="H416" s="1">
        <f>IFERROR(__xludf.DUMMYFUNCTION("""COMPUTED_VALUE"""),1348.3)</f>
        <v>1348.3</v>
      </c>
      <c r="J416" s="2">
        <f>IFERROR(__xludf.DUMMYFUNCTION("""COMPUTED_VALUE"""),45896.66666666667)</f>
        <v>45896.66667</v>
      </c>
      <c r="K416" s="1">
        <f>IFERROR(__xludf.DUMMYFUNCTION("""COMPUTED_VALUE"""),1351.45)</f>
        <v>1351.45</v>
      </c>
      <c r="M416" s="2">
        <f>IFERROR(__xludf.DUMMYFUNCTION("""COMPUTED_VALUE"""),45896.66666666667)</f>
        <v>45896.66667</v>
      </c>
      <c r="N416" s="1">
        <f>IFERROR(__xludf.DUMMYFUNCTION("""COMPUTED_VALUE"""),4.1500435E7)</f>
        <v>41500435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IFERROR(__xludf.DUMMYFUNCTION("""COMPUTED_VALUE"""),1350.08)</f>
        <v>1350.08</v>
      </c>
      <c r="D417" s="2">
        <f>IFERROR(__xludf.DUMMYFUNCTION("""COMPUTED_VALUE"""),45897.66666666667)</f>
        <v>45897.66667</v>
      </c>
      <c r="E417" s="1">
        <f>IFERROR(__xludf.DUMMYFUNCTION("""COMPUTED_VALUE"""),1350.53)</f>
        <v>1350.53</v>
      </c>
      <c r="G417" s="2">
        <f>IFERROR(__xludf.DUMMYFUNCTION("""COMPUTED_VALUE"""),45897.66666666667)</f>
        <v>45897.66667</v>
      </c>
      <c r="H417" s="1">
        <f>IFERROR(__xludf.DUMMYFUNCTION("""COMPUTED_VALUE"""),1340.75)</f>
        <v>1340.75</v>
      </c>
      <c r="J417" s="2">
        <f>IFERROR(__xludf.DUMMYFUNCTION("""COMPUTED_VALUE"""),45897.66666666667)</f>
        <v>45897.66667</v>
      </c>
      <c r="K417" s="1">
        <f>IFERROR(__xludf.DUMMYFUNCTION("""COMPUTED_VALUE"""),1348.06)</f>
        <v>1348.06</v>
      </c>
      <c r="M417" s="2">
        <f>IFERROR(__xludf.DUMMYFUNCTION("""COMPUTED_VALUE"""),45897.66666666667)</f>
        <v>45897.66667</v>
      </c>
      <c r="N417" s="1">
        <f>IFERROR(__xludf.DUMMYFUNCTION("""COMPUTED_VALUE"""),3.8258353E7)</f>
        <v>38258353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IFERROR(__xludf.DUMMYFUNCTION("""COMPUTED_VALUE"""),1350.19)</f>
        <v>1350.19</v>
      </c>
      <c r="D418" s="2">
        <f>IFERROR(__xludf.DUMMYFUNCTION("""COMPUTED_VALUE"""),45898.66666666667)</f>
        <v>45898.66667</v>
      </c>
      <c r="E418" s="1">
        <f>IFERROR(__xludf.DUMMYFUNCTION("""COMPUTED_VALUE"""),1358.14)</f>
        <v>1358.14</v>
      </c>
      <c r="G418" s="2">
        <f>IFERROR(__xludf.DUMMYFUNCTION("""COMPUTED_VALUE"""),45898.66666666667)</f>
        <v>45898.66667</v>
      </c>
      <c r="H418" s="1">
        <f>IFERROR(__xludf.DUMMYFUNCTION("""COMPUTED_VALUE"""),1349.41)</f>
        <v>1349.41</v>
      </c>
      <c r="J418" s="2">
        <f>IFERROR(__xludf.DUMMYFUNCTION("""COMPUTED_VALUE"""),45898.66666666667)</f>
        <v>45898.66667</v>
      </c>
      <c r="K418" s="1">
        <f>IFERROR(__xludf.DUMMYFUNCTION("""COMPUTED_VALUE"""),1352.5)</f>
        <v>1352.5</v>
      </c>
      <c r="M418" s="2">
        <f>IFERROR(__xludf.DUMMYFUNCTION("""COMPUTED_VALUE"""),45898.66666666667)</f>
        <v>45898.66667</v>
      </c>
      <c r="N418" s="1">
        <f>IFERROR(__xludf.DUMMYFUNCTION("""COMPUTED_VALUE"""),3.9946638E7)</f>
        <v>39946638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IFERROR(__xludf.DUMMYFUNCTION("""COMPUTED_VALUE"""),1350.74)</f>
        <v>1350.74</v>
      </c>
      <c r="D419" s="2">
        <f>IFERROR(__xludf.DUMMYFUNCTION("""COMPUTED_VALUE"""),45902.66666666667)</f>
        <v>45902.66667</v>
      </c>
      <c r="E419" s="1">
        <f>IFERROR(__xludf.DUMMYFUNCTION("""COMPUTED_VALUE"""),1351.72)</f>
        <v>1351.72</v>
      </c>
      <c r="G419" s="2">
        <f>IFERROR(__xludf.DUMMYFUNCTION("""COMPUTED_VALUE"""),45902.66666666667)</f>
        <v>45902.66667</v>
      </c>
      <c r="H419" s="1">
        <f>IFERROR(__xludf.DUMMYFUNCTION("""COMPUTED_VALUE"""),1339.92)</f>
        <v>1339.92</v>
      </c>
      <c r="J419" s="2">
        <f>IFERROR(__xludf.DUMMYFUNCTION("""COMPUTED_VALUE"""),45902.66666666667)</f>
        <v>45902.66667</v>
      </c>
      <c r="K419" s="1">
        <f>IFERROR(__xludf.DUMMYFUNCTION("""COMPUTED_VALUE"""),1349.47)</f>
        <v>1349.47</v>
      </c>
      <c r="M419" s="2">
        <f>IFERROR(__xludf.DUMMYFUNCTION("""COMPUTED_VALUE"""),45902.66666666667)</f>
        <v>45902.66667</v>
      </c>
      <c r="N419" s="1">
        <f>IFERROR(__xludf.DUMMYFUNCTION("""COMPUTED_VALUE"""),5.1364325E7)</f>
        <v>51364325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IFERROR(__xludf.DUMMYFUNCTION("""COMPUTED_VALUE"""),1345.73)</f>
        <v>1345.73</v>
      </c>
      <c r="D420" s="2">
        <f>IFERROR(__xludf.DUMMYFUNCTION("""COMPUTED_VALUE"""),45903.66666666667)</f>
        <v>45903.66667</v>
      </c>
      <c r="E420" s="1">
        <f>IFERROR(__xludf.DUMMYFUNCTION("""COMPUTED_VALUE"""),1356.93)</f>
        <v>1356.93</v>
      </c>
      <c r="G420" s="2">
        <f>IFERROR(__xludf.DUMMYFUNCTION("""COMPUTED_VALUE"""),45903.66666666667)</f>
        <v>45903.66667</v>
      </c>
      <c r="H420" s="1">
        <f>IFERROR(__xludf.DUMMYFUNCTION("""COMPUTED_VALUE"""),1344.88)</f>
        <v>1344.88</v>
      </c>
      <c r="J420" s="2">
        <f>IFERROR(__xludf.DUMMYFUNCTION("""COMPUTED_VALUE"""),45903.66666666667)</f>
        <v>45903.66667</v>
      </c>
      <c r="K420" s="1">
        <f>IFERROR(__xludf.DUMMYFUNCTION("""COMPUTED_VALUE"""),1356.01)</f>
        <v>1356.01</v>
      </c>
      <c r="M420" s="2">
        <f>IFERROR(__xludf.DUMMYFUNCTION("""COMPUTED_VALUE"""),45903.66666666667)</f>
        <v>45903.66667</v>
      </c>
      <c r="N420" s="1">
        <f>IFERROR(__xludf.DUMMYFUNCTION("""COMPUTED_VALUE"""),4.564026E7)</f>
        <v>45640260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IFERROR(__xludf.DUMMYFUNCTION("""COMPUTED_VALUE"""),1361.47)</f>
        <v>1361.47</v>
      </c>
      <c r="D421" s="2">
        <f>IFERROR(__xludf.DUMMYFUNCTION("""COMPUTED_VALUE"""),45904.66666666667)</f>
        <v>45904.66667</v>
      </c>
      <c r="E421" s="1">
        <f>IFERROR(__xludf.DUMMYFUNCTION("""COMPUTED_VALUE"""),1367.61)</f>
        <v>1367.61</v>
      </c>
      <c r="G421" s="2">
        <f>IFERROR(__xludf.DUMMYFUNCTION("""COMPUTED_VALUE"""),45904.66666666667)</f>
        <v>45904.66667</v>
      </c>
      <c r="H421" s="1">
        <f>IFERROR(__xludf.DUMMYFUNCTION("""COMPUTED_VALUE"""),1359.73)</f>
        <v>1359.73</v>
      </c>
      <c r="J421" s="2">
        <f>IFERROR(__xludf.DUMMYFUNCTION("""COMPUTED_VALUE"""),45904.66666666667)</f>
        <v>45904.66667</v>
      </c>
      <c r="K421" s="1">
        <f>IFERROR(__xludf.DUMMYFUNCTION("""COMPUTED_VALUE"""),1365.26)</f>
        <v>1365.26</v>
      </c>
      <c r="M421" s="2">
        <f>IFERROR(__xludf.DUMMYFUNCTION("""COMPUTED_VALUE"""),45904.66666666667)</f>
        <v>45904.66667</v>
      </c>
      <c r="N421" s="1">
        <f>IFERROR(__xludf.DUMMYFUNCTION("""COMPUTED_VALUE"""),4.1116929E7)</f>
        <v>41116929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IFERROR(__xludf.DUMMYFUNCTION("""COMPUTED_VALUE"""),1361.67)</f>
        <v>1361.67</v>
      </c>
      <c r="D422" s="2">
        <f>IFERROR(__xludf.DUMMYFUNCTION("""COMPUTED_VALUE"""),45905.66666666667)</f>
        <v>45905.66667</v>
      </c>
      <c r="E422" s="1">
        <f>IFERROR(__xludf.DUMMYFUNCTION("""COMPUTED_VALUE"""),1367.54)</f>
        <v>1367.54</v>
      </c>
      <c r="G422" s="2">
        <f>IFERROR(__xludf.DUMMYFUNCTION("""COMPUTED_VALUE"""),45905.66666666667)</f>
        <v>45905.66667</v>
      </c>
      <c r="H422" s="1">
        <f>IFERROR(__xludf.DUMMYFUNCTION("""COMPUTED_VALUE"""),1338.14)</f>
        <v>1338.14</v>
      </c>
      <c r="J422" s="2">
        <f>IFERROR(__xludf.DUMMYFUNCTION("""COMPUTED_VALUE"""),45905.66666666667)</f>
        <v>45905.66667</v>
      </c>
      <c r="K422" s="1">
        <f>IFERROR(__xludf.DUMMYFUNCTION("""COMPUTED_VALUE"""),1344.94)</f>
        <v>1344.94</v>
      </c>
      <c r="M422" s="2">
        <f>IFERROR(__xludf.DUMMYFUNCTION("""COMPUTED_VALUE"""),45905.66666666667)</f>
        <v>45905.66667</v>
      </c>
      <c r="N422" s="1">
        <f>IFERROR(__xludf.DUMMYFUNCTION("""COMPUTED_VALUE"""),4.7018372E7)</f>
        <v>47018372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IFERROR(__xludf.DUMMYFUNCTION("""COMPUTED_VALUE"""),1343.23)</f>
        <v>1343.23</v>
      </c>
      <c r="D423" s="2">
        <f>IFERROR(__xludf.DUMMYFUNCTION("""COMPUTED_VALUE"""),45908.66666666667)</f>
        <v>45908.66667</v>
      </c>
      <c r="E423" s="1">
        <f>IFERROR(__xludf.DUMMYFUNCTION("""COMPUTED_VALUE"""),1346.98)</f>
        <v>1346.98</v>
      </c>
      <c r="G423" s="2">
        <f>IFERROR(__xludf.DUMMYFUNCTION("""COMPUTED_VALUE"""),45908.66666666667)</f>
        <v>45908.66667</v>
      </c>
      <c r="H423" s="1">
        <f>IFERROR(__xludf.DUMMYFUNCTION("""COMPUTED_VALUE"""),1326.94)</f>
        <v>1326.94</v>
      </c>
      <c r="J423" s="2">
        <f>IFERROR(__xludf.DUMMYFUNCTION("""COMPUTED_VALUE"""),45908.66666666667)</f>
        <v>45908.66667</v>
      </c>
      <c r="K423" s="1">
        <f>IFERROR(__xludf.DUMMYFUNCTION("""COMPUTED_VALUE"""),1345.09)</f>
        <v>1345.09</v>
      </c>
      <c r="M423" s="2">
        <f>IFERROR(__xludf.DUMMYFUNCTION("""COMPUTED_VALUE"""),45908.66666666667)</f>
        <v>45908.66667</v>
      </c>
      <c r="N423" s="1">
        <f>IFERROR(__xludf.DUMMYFUNCTION("""COMPUTED_VALUE"""),4.9860525E7)</f>
        <v>49860525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IFERROR(__xludf.DUMMYFUNCTION("""COMPUTED_VALUE"""),1342.31)</f>
        <v>1342.31</v>
      </c>
      <c r="D424" s="2">
        <f>IFERROR(__xludf.DUMMYFUNCTION("""COMPUTED_VALUE"""),45909.66666666667)</f>
        <v>45909.66667</v>
      </c>
      <c r="E424" s="1">
        <f>IFERROR(__xludf.DUMMYFUNCTION("""COMPUTED_VALUE"""),1346.69)</f>
        <v>1346.69</v>
      </c>
      <c r="G424" s="2">
        <f>IFERROR(__xludf.DUMMYFUNCTION("""COMPUTED_VALUE"""),45909.66666666667)</f>
        <v>45909.66667</v>
      </c>
      <c r="H424" s="1">
        <f>IFERROR(__xludf.DUMMYFUNCTION("""COMPUTED_VALUE"""),1336.65)</f>
        <v>1336.65</v>
      </c>
      <c r="J424" s="2">
        <f>IFERROR(__xludf.DUMMYFUNCTION("""COMPUTED_VALUE"""),45909.66666666667)</f>
        <v>45909.66667</v>
      </c>
      <c r="K424" s="1">
        <f>IFERROR(__xludf.DUMMYFUNCTION("""COMPUTED_VALUE"""),1337.84)</f>
        <v>1337.84</v>
      </c>
      <c r="M424" s="2">
        <f>IFERROR(__xludf.DUMMYFUNCTION("""COMPUTED_VALUE"""),45909.66666666667)</f>
        <v>45909.66667</v>
      </c>
      <c r="N424" s="1">
        <f>IFERROR(__xludf.DUMMYFUNCTION("""COMPUTED_VALUE"""),4.2850404E7)</f>
        <v>42850404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IFERROR(__xludf.DUMMYFUNCTION("""COMPUTED_VALUE"""),1331.98)</f>
        <v>1331.98</v>
      </c>
      <c r="D425" s="2">
        <f>IFERROR(__xludf.DUMMYFUNCTION("""COMPUTED_VALUE"""),45910.66666666667)</f>
        <v>45910.66667</v>
      </c>
      <c r="E425" s="1">
        <f>IFERROR(__xludf.DUMMYFUNCTION("""COMPUTED_VALUE"""),1339.83)</f>
        <v>1339.83</v>
      </c>
      <c r="G425" s="2">
        <f>IFERROR(__xludf.DUMMYFUNCTION("""COMPUTED_VALUE"""),45910.66666666667)</f>
        <v>45910.66667</v>
      </c>
      <c r="H425" s="1">
        <f>IFERROR(__xludf.DUMMYFUNCTION("""COMPUTED_VALUE"""),1327.31)</f>
        <v>1327.31</v>
      </c>
      <c r="J425" s="2">
        <f>IFERROR(__xludf.DUMMYFUNCTION("""COMPUTED_VALUE"""),45910.66666666667)</f>
        <v>45910.66667</v>
      </c>
      <c r="K425" s="1">
        <f>IFERROR(__xludf.DUMMYFUNCTION("""COMPUTED_VALUE"""),1334.28)</f>
        <v>1334.28</v>
      </c>
      <c r="M425" s="2">
        <f>IFERROR(__xludf.DUMMYFUNCTION("""COMPUTED_VALUE"""),45910.66666666667)</f>
        <v>45910.66667</v>
      </c>
      <c r="N425" s="1">
        <f>IFERROR(__xludf.DUMMYFUNCTION("""COMPUTED_VALUE"""),4.4992483E7)</f>
        <v>44992483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IFERROR(__xludf.DUMMYFUNCTION("""COMPUTED_VALUE"""),1336.33)</f>
        <v>1336.33</v>
      </c>
      <c r="D426" s="2">
        <f>IFERROR(__xludf.DUMMYFUNCTION("""COMPUTED_VALUE"""),45911.66666666667)</f>
        <v>45911.66667</v>
      </c>
      <c r="E426" s="1">
        <f>IFERROR(__xludf.DUMMYFUNCTION("""COMPUTED_VALUE"""),1360.53)</f>
        <v>1360.53</v>
      </c>
      <c r="G426" s="2">
        <f>IFERROR(__xludf.DUMMYFUNCTION("""COMPUTED_VALUE"""),45911.66666666667)</f>
        <v>45911.66667</v>
      </c>
      <c r="H426" s="1">
        <f>IFERROR(__xludf.DUMMYFUNCTION("""COMPUTED_VALUE"""),1335.03)</f>
        <v>1335.03</v>
      </c>
      <c r="J426" s="2">
        <f>IFERROR(__xludf.DUMMYFUNCTION("""COMPUTED_VALUE"""),45911.66666666667)</f>
        <v>45911.66667</v>
      </c>
      <c r="K426" s="1">
        <f>IFERROR(__xludf.DUMMYFUNCTION("""COMPUTED_VALUE"""),1359.81)</f>
        <v>1359.81</v>
      </c>
      <c r="M426" s="2">
        <f>IFERROR(__xludf.DUMMYFUNCTION("""COMPUTED_VALUE"""),45911.66666666667)</f>
        <v>45911.66667</v>
      </c>
      <c r="N426" s="1">
        <f>IFERROR(__xludf.DUMMYFUNCTION("""COMPUTED_VALUE"""),4.7244522E7)</f>
        <v>47244522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IFERROR(__xludf.DUMMYFUNCTION("""COMPUTED_VALUE"""),1355.31)</f>
        <v>1355.31</v>
      </c>
      <c r="D427" s="2">
        <f>IFERROR(__xludf.DUMMYFUNCTION("""COMPUTED_VALUE"""),45912.66666666667)</f>
        <v>45912.66667</v>
      </c>
      <c r="E427" s="1">
        <f>IFERROR(__xludf.DUMMYFUNCTION("""COMPUTED_VALUE"""),1361.37)</f>
        <v>1361.37</v>
      </c>
      <c r="G427" s="2">
        <f>IFERROR(__xludf.DUMMYFUNCTION("""COMPUTED_VALUE"""),45912.66666666667)</f>
        <v>45912.66667</v>
      </c>
      <c r="H427" s="1">
        <f>IFERROR(__xludf.DUMMYFUNCTION("""COMPUTED_VALUE"""),1353.97)</f>
        <v>1353.97</v>
      </c>
      <c r="J427" s="2">
        <f>IFERROR(__xludf.DUMMYFUNCTION("""COMPUTED_VALUE"""),45912.66666666667)</f>
        <v>45912.66667</v>
      </c>
      <c r="K427" s="1">
        <f>IFERROR(__xludf.DUMMYFUNCTION("""COMPUTED_VALUE"""),1354.92)</f>
        <v>1354.92</v>
      </c>
      <c r="M427" s="2">
        <f>IFERROR(__xludf.DUMMYFUNCTION("""COMPUTED_VALUE"""),45912.66666666667)</f>
        <v>45912.66667</v>
      </c>
      <c r="N427" s="1">
        <f>IFERROR(__xludf.DUMMYFUNCTION("""COMPUTED_VALUE"""),4.2570454E7)</f>
        <v>42570454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IFERROR(__xludf.DUMMYFUNCTION("""COMPUTED_VALUE"""),1353.87)</f>
        <v>1353.87</v>
      </c>
      <c r="D428" s="2">
        <f>IFERROR(__xludf.DUMMYFUNCTION("""COMPUTED_VALUE"""),45915.66666666667)</f>
        <v>45915.66667</v>
      </c>
      <c r="E428" s="1">
        <f>IFERROR(__xludf.DUMMYFUNCTION("""COMPUTED_VALUE"""),1356.43)</f>
        <v>1356.43</v>
      </c>
      <c r="G428" s="2">
        <f>IFERROR(__xludf.DUMMYFUNCTION("""COMPUTED_VALUE"""),45915.66666666667)</f>
        <v>45915.66667</v>
      </c>
      <c r="H428" s="1">
        <f>IFERROR(__xludf.DUMMYFUNCTION("""COMPUTED_VALUE"""),1331.54)</f>
        <v>1331.54</v>
      </c>
      <c r="J428" s="2">
        <f>IFERROR(__xludf.DUMMYFUNCTION("""COMPUTED_VALUE"""),45915.66666666667)</f>
        <v>45915.66667</v>
      </c>
      <c r="K428" s="1">
        <f>IFERROR(__xludf.DUMMYFUNCTION("""COMPUTED_VALUE"""),1333.72)</f>
        <v>1333.72</v>
      </c>
      <c r="M428" s="2">
        <f>IFERROR(__xludf.DUMMYFUNCTION("""COMPUTED_VALUE"""),45915.66666666667)</f>
        <v>45915.66667</v>
      </c>
      <c r="N428" s="1">
        <f>IFERROR(__xludf.DUMMYFUNCTION("""COMPUTED_VALUE"""),4.7888386E7)</f>
        <v>47888386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IFERROR(__xludf.DUMMYFUNCTION("""COMPUTED_VALUE"""),1328.23)</f>
        <v>1328.23</v>
      </c>
      <c r="D429" s="2">
        <f>IFERROR(__xludf.DUMMYFUNCTION("""COMPUTED_VALUE"""),45916.66666666667)</f>
        <v>45916.66667</v>
      </c>
      <c r="E429" s="1">
        <f>IFERROR(__xludf.DUMMYFUNCTION("""COMPUTED_VALUE"""),1328.88)</f>
        <v>1328.88</v>
      </c>
      <c r="G429" s="2">
        <f>IFERROR(__xludf.DUMMYFUNCTION("""COMPUTED_VALUE"""),45916.66666666667)</f>
        <v>45916.66667</v>
      </c>
      <c r="H429" s="1">
        <f>IFERROR(__xludf.DUMMYFUNCTION("""COMPUTED_VALUE"""),1317.15)</f>
        <v>1317.15</v>
      </c>
      <c r="J429" s="2">
        <f>IFERROR(__xludf.DUMMYFUNCTION("""COMPUTED_VALUE"""),45916.66666666667)</f>
        <v>45916.66667</v>
      </c>
      <c r="K429" s="1">
        <f>IFERROR(__xludf.DUMMYFUNCTION("""COMPUTED_VALUE"""),1319.67)</f>
        <v>1319.67</v>
      </c>
      <c r="M429" s="2">
        <f>IFERROR(__xludf.DUMMYFUNCTION("""COMPUTED_VALUE"""),45916.66666666667)</f>
        <v>45916.66667</v>
      </c>
      <c r="N429" s="1">
        <f>IFERROR(__xludf.DUMMYFUNCTION("""COMPUTED_VALUE"""),6.0923273E7)</f>
        <v>60923273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IFERROR(__xludf.DUMMYFUNCTION("""COMPUTED_VALUE"""),1319.77)</f>
        <v>1319.77</v>
      </c>
      <c r="D430" s="2">
        <f>IFERROR(__xludf.DUMMYFUNCTION("""COMPUTED_VALUE"""),45917.66666666667)</f>
        <v>45917.66667</v>
      </c>
      <c r="E430" s="1">
        <f>IFERROR(__xludf.DUMMYFUNCTION("""COMPUTED_VALUE"""),1335.4)</f>
        <v>1335.4</v>
      </c>
      <c r="G430" s="2">
        <f>IFERROR(__xludf.DUMMYFUNCTION("""COMPUTED_VALUE"""),45917.66666666667)</f>
        <v>45917.66667</v>
      </c>
      <c r="H430" s="1">
        <f>IFERROR(__xludf.DUMMYFUNCTION("""COMPUTED_VALUE"""),1319.77)</f>
        <v>1319.77</v>
      </c>
      <c r="J430" s="2">
        <f>IFERROR(__xludf.DUMMYFUNCTION("""COMPUTED_VALUE"""),45917.66666666667)</f>
        <v>45917.66667</v>
      </c>
      <c r="K430" s="1">
        <f>IFERROR(__xludf.DUMMYFUNCTION("""COMPUTED_VALUE"""),1326.07)</f>
        <v>1326.07</v>
      </c>
      <c r="M430" s="2">
        <f>IFERROR(__xludf.DUMMYFUNCTION("""COMPUTED_VALUE"""),45917.66666666667)</f>
        <v>45917.66667</v>
      </c>
      <c r="N430" s="1">
        <f>IFERROR(__xludf.DUMMYFUNCTION("""COMPUTED_VALUE"""),6.0364008E7)</f>
        <v>60364008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IFERROR(__xludf.DUMMYFUNCTION("""COMPUTED_VALUE"""),1323.08)</f>
        <v>1323.08</v>
      </c>
      <c r="D431" s="2">
        <f>IFERROR(__xludf.DUMMYFUNCTION("""COMPUTED_VALUE"""),45918.66666666667)</f>
        <v>45918.66667</v>
      </c>
      <c r="E431" s="1">
        <f>IFERROR(__xludf.DUMMYFUNCTION("""COMPUTED_VALUE"""),1336.64)</f>
        <v>1336.64</v>
      </c>
      <c r="G431" s="2">
        <f>IFERROR(__xludf.DUMMYFUNCTION("""COMPUTED_VALUE"""),45918.66666666667)</f>
        <v>45918.66667</v>
      </c>
      <c r="H431" s="1">
        <f>IFERROR(__xludf.DUMMYFUNCTION("""COMPUTED_VALUE"""),1321.29)</f>
        <v>1321.29</v>
      </c>
      <c r="J431" s="2">
        <f>IFERROR(__xludf.DUMMYFUNCTION("""COMPUTED_VALUE"""),45918.66666666667)</f>
        <v>45918.66667</v>
      </c>
      <c r="K431" s="1">
        <f>IFERROR(__xludf.DUMMYFUNCTION("""COMPUTED_VALUE"""),1331.35)</f>
        <v>1331.35</v>
      </c>
      <c r="M431" s="2">
        <f>IFERROR(__xludf.DUMMYFUNCTION("""COMPUTED_VALUE"""),45918.66666666667)</f>
        <v>45918.66667</v>
      </c>
      <c r="N431" s="1">
        <f>IFERROR(__xludf.DUMMYFUNCTION("""COMPUTED_VALUE"""),5.7385682E7)</f>
        <v>57385682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IFERROR(__xludf.DUMMYFUNCTION("""COMPUTED_VALUE"""),1335.05)</f>
        <v>1335.05</v>
      </c>
      <c r="D432" s="2">
        <f>IFERROR(__xludf.DUMMYFUNCTION("""COMPUTED_VALUE"""),45919.66666666667)</f>
        <v>45919.66667</v>
      </c>
      <c r="E432" s="1">
        <f>IFERROR(__xludf.DUMMYFUNCTION("""COMPUTED_VALUE"""),1336.02)</f>
        <v>1336.02</v>
      </c>
      <c r="G432" s="2">
        <f>IFERROR(__xludf.DUMMYFUNCTION("""COMPUTED_VALUE"""),45919.66666666667)</f>
        <v>45919.66667</v>
      </c>
      <c r="H432" s="1">
        <f>IFERROR(__xludf.DUMMYFUNCTION("""COMPUTED_VALUE"""),1326.15)</f>
        <v>1326.15</v>
      </c>
      <c r="J432" s="2">
        <f>IFERROR(__xludf.DUMMYFUNCTION("""COMPUTED_VALUE"""),45919.66666666667)</f>
        <v>45919.66667</v>
      </c>
      <c r="K432" s="1">
        <f>IFERROR(__xludf.DUMMYFUNCTION("""COMPUTED_VALUE"""),1331.74)</f>
        <v>1331.74</v>
      </c>
      <c r="M432" s="2">
        <f>IFERROR(__xludf.DUMMYFUNCTION("""COMPUTED_VALUE"""),45919.66666666667)</f>
        <v>45919.66667</v>
      </c>
      <c r="N432" s="1">
        <f>IFERROR(__xludf.DUMMYFUNCTION("""COMPUTED_VALUE"""),1.25736212E8)</f>
        <v>125736212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IFERROR(__xludf.DUMMYFUNCTION("""COMPUTED_VALUE"""),1327.99)</f>
        <v>1327.99</v>
      </c>
      <c r="D433" s="2">
        <f>IFERROR(__xludf.DUMMYFUNCTION("""COMPUTED_VALUE"""),45922.66666666667)</f>
        <v>45922.66667</v>
      </c>
      <c r="E433" s="1">
        <f>IFERROR(__xludf.DUMMYFUNCTION("""COMPUTED_VALUE"""),1334.57)</f>
        <v>1334.57</v>
      </c>
      <c r="G433" s="2">
        <f>IFERROR(__xludf.DUMMYFUNCTION("""COMPUTED_VALUE"""),45922.66666666667)</f>
        <v>45922.66667</v>
      </c>
      <c r="H433" s="1">
        <f>IFERROR(__xludf.DUMMYFUNCTION("""COMPUTED_VALUE"""),1324.62)</f>
        <v>1324.62</v>
      </c>
      <c r="J433" s="2">
        <f>IFERROR(__xludf.DUMMYFUNCTION("""COMPUTED_VALUE"""),45922.66666666667)</f>
        <v>45922.66667</v>
      </c>
      <c r="K433" s="1">
        <f>IFERROR(__xludf.DUMMYFUNCTION("""COMPUTED_VALUE"""),1331.9)</f>
        <v>1331.9</v>
      </c>
      <c r="M433" s="2">
        <f>IFERROR(__xludf.DUMMYFUNCTION("""COMPUTED_VALUE"""),45922.66666666667)</f>
        <v>45922.66667</v>
      </c>
      <c r="N433" s="1">
        <f>IFERROR(__xludf.DUMMYFUNCTION("""COMPUTED_VALUE"""),5.3891576E7)</f>
        <v>53891576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IFERROR(__xludf.DUMMYFUNCTION("""COMPUTED_VALUE"""),1330.34)</f>
        <v>1330.34</v>
      </c>
      <c r="D434" s="2">
        <f>IFERROR(__xludf.DUMMYFUNCTION("""COMPUTED_VALUE"""),45923.66666666667)</f>
        <v>45923.66667</v>
      </c>
      <c r="E434" s="1">
        <f>IFERROR(__xludf.DUMMYFUNCTION("""COMPUTED_VALUE"""),1341.48)</f>
        <v>1341.48</v>
      </c>
      <c r="G434" s="2">
        <f>IFERROR(__xludf.DUMMYFUNCTION("""COMPUTED_VALUE"""),45923.66666666667)</f>
        <v>45923.66667</v>
      </c>
      <c r="H434" s="1">
        <f>IFERROR(__xludf.DUMMYFUNCTION("""COMPUTED_VALUE"""),1329.16)</f>
        <v>1329.16</v>
      </c>
      <c r="J434" s="2">
        <f>IFERROR(__xludf.DUMMYFUNCTION("""COMPUTED_VALUE"""),45923.66666666667)</f>
        <v>45923.66667</v>
      </c>
      <c r="K434" s="1">
        <f>IFERROR(__xludf.DUMMYFUNCTION("""COMPUTED_VALUE"""),1335.96)</f>
        <v>1335.96</v>
      </c>
      <c r="M434" s="2">
        <f>IFERROR(__xludf.DUMMYFUNCTION("""COMPUTED_VALUE"""),45923.66666666667)</f>
        <v>45923.66667</v>
      </c>
      <c r="N434" s="1">
        <f>IFERROR(__xludf.DUMMYFUNCTION("""COMPUTED_VALUE"""),5.1468558E7)</f>
        <v>51468558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IFERROR(__xludf.DUMMYFUNCTION("""COMPUTED_VALUE"""),1333.06)</f>
        <v>1333.06</v>
      </c>
      <c r="D435" s="2">
        <f>IFERROR(__xludf.DUMMYFUNCTION("""COMPUTED_VALUE"""),45924.66666666667)</f>
        <v>45924.66667</v>
      </c>
      <c r="E435" s="1">
        <f>IFERROR(__xludf.DUMMYFUNCTION("""COMPUTED_VALUE"""),1345.9)</f>
        <v>1345.9</v>
      </c>
      <c r="G435" s="2">
        <f>IFERROR(__xludf.DUMMYFUNCTION("""COMPUTED_VALUE"""),45924.66666666667)</f>
        <v>45924.66667</v>
      </c>
      <c r="H435" s="1">
        <f>IFERROR(__xludf.DUMMYFUNCTION("""COMPUTED_VALUE"""),1332.38)</f>
        <v>1332.38</v>
      </c>
      <c r="J435" s="2">
        <f>IFERROR(__xludf.DUMMYFUNCTION("""COMPUTED_VALUE"""),45924.66666666667)</f>
        <v>45924.66667</v>
      </c>
      <c r="K435" s="1">
        <f>IFERROR(__xludf.DUMMYFUNCTION("""COMPUTED_VALUE"""),1344.05)</f>
        <v>1344.05</v>
      </c>
      <c r="M435" s="2">
        <f>IFERROR(__xludf.DUMMYFUNCTION("""COMPUTED_VALUE"""),45924.66666666667)</f>
        <v>45924.66667</v>
      </c>
      <c r="N435" s="1">
        <f>IFERROR(__xludf.DUMMYFUNCTION("""COMPUTED_VALUE"""),4.5966016E7)</f>
        <v>45966016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IFERROR(__xludf.DUMMYFUNCTION("""COMPUTED_VALUE"""),1345.85)</f>
        <v>1345.85</v>
      </c>
      <c r="D436" s="2">
        <f>IFERROR(__xludf.DUMMYFUNCTION("""COMPUTED_VALUE"""),45925.66666666667)</f>
        <v>45925.66667</v>
      </c>
      <c r="E436" s="1">
        <f>IFERROR(__xludf.DUMMYFUNCTION("""COMPUTED_VALUE"""),1351.35)</f>
        <v>1351.35</v>
      </c>
      <c r="G436" s="2">
        <f>IFERROR(__xludf.DUMMYFUNCTION("""COMPUTED_VALUE"""),45925.66666666667)</f>
        <v>45925.66667</v>
      </c>
      <c r="H436" s="1">
        <f>IFERROR(__xludf.DUMMYFUNCTION("""COMPUTED_VALUE"""),1331.64)</f>
        <v>1331.64</v>
      </c>
      <c r="J436" s="2">
        <f>IFERROR(__xludf.DUMMYFUNCTION("""COMPUTED_VALUE"""),45925.66666666667)</f>
        <v>45925.66667</v>
      </c>
      <c r="K436" s="1">
        <f>IFERROR(__xludf.DUMMYFUNCTION("""COMPUTED_VALUE"""),1338.5)</f>
        <v>1338.5</v>
      </c>
      <c r="M436" s="2">
        <f>IFERROR(__xludf.DUMMYFUNCTION("""COMPUTED_VALUE"""),45925.66666666667)</f>
        <v>45925.66667</v>
      </c>
      <c r="N436" s="1">
        <f>IFERROR(__xludf.DUMMYFUNCTION("""COMPUTED_VALUE"""),4.2905443E7)</f>
        <v>42905443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IFERROR(__xludf.DUMMYFUNCTION("""COMPUTED_VALUE"""),1347.23)</f>
        <v>1347.23</v>
      </c>
      <c r="D437" s="2">
        <f>IFERROR(__xludf.DUMMYFUNCTION("""COMPUTED_VALUE"""),45926.66666666667)</f>
        <v>45926.66667</v>
      </c>
      <c r="E437" s="1">
        <f>IFERROR(__xludf.DUMMYFUNCTION("""COMPUTED_VALUE"""),1359.57)</f>
        <v>1359.57</v>
      </c>
      <c r="G437" s="2">
        <f>IFERROR(__xludf.DUMMYFUNCTION("""COMPUTED_VALUE"""),45926.66666666667)</f>
        <v>45926.66667</v>
      </c>
      <c r="H437" s="1">
        <f>IFERROR(__xludf.DUMMYFUNCTION("""COMPUTED_VALUE"""),1347.03)</f>
        <v>1347.03</v>
      </c>
      <c r="J437" s="2">
        <f>IFERROR(__xludf.DUMMYFUNCTION("""COMPUTED_VALUE"""),45926.66666666667)</f>
        <v>45926.66667</v>
      </c>
      <c r="K437" s="1">
        <f>IFERROR(__xludf.DUMMYFUNCTION("""COMPUTED_VALUE"""),1353.48)</f>
        <v>1353.48</v>
      </c>
      <c r="M437" s="2">
        <f>IFERROR(__xludf.DUMMYFUNCTION("""COMPUTED_VALUE"""),45926.66666666667)</f>
        <v>45926.66667</v>
      </c>
      <c r="N437" s="1">
        <f>IFERROR(__xludf.DUMMYFUNCTION("""COMPUTED_VALUE"""),3.7364105E7)</f>
        <v>37364105</v>
      </c>
    </row>
  </sheetData>
  <drawing r:id="rId1"/>
</worksheet>
</file>