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IFERROR(__xludf.DUMMYFUNCTION("GOOGLEFINANCE(""DJUSIS"",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IFERROR(__xludf.DUMMYFUNCTION("GOOGLEFINANCE(""DJUSIS"",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IFERROR(__xludf.DUMMYFUNCTION("GOOGLEFINANCE(""DJUSIS"",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IFERROR(__xludf.DUMMYFUNCTION("GOOGLEFINANCE(""DJUSIS"",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IFERROR(__xludf.DUMMYFUNCTION("GOOGLEFINANCE(""DJUSIS"",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IFERROR(__xludf.DUMMYFUNCTION("""COMPUTED_VALUE"""),775.1)</f>
        <v>775.1</v>
      </c>
      <c r="D2" s="2">
        <f>IFERROR(__xludf.DUMMYFUNCTION("""COMPUTED_VALUE"""),45293.66666666667)</f>
        <v>45293.66667</v>
      </c>
      <c r="E2" s="1">
        <f>IFERROR(__xludf.DUMMYFUNCTION("""COMPUTED_VALUE"""),775.55)</f>
        <v>775.55</v>
      </c>
      <c r="G2" s="2">
        <f>IFERROR(__xludf.DUMMYFUNCTION("""COMPUTED_VALUE"""),45293.66666666667)</f>
        <v>45293.66667</v>
      </c>
      <c r="H2" s="1">
        <f>IFERROR(__xludf.DUMMYFUNCTION("""COMPUTED_VALUE"""),767.85)</f>
        <v>767.85</v>
      </c>
      <c r="J2" s="2">
        <f>IFERROR(__xludf.DUMMYFUNCTION("""COMPUTED_VALUE"""),45293.66666666667)</f>
        <v>45293.66667</v>
      </c>
      <c r="K2" s="1">
        <f>IFERROR(__xludf.DUMMYFUNCTION("""COMPUTED_VALUE"""),770.86)</f>
        <v>770.86</v>
      </c>
      <c r="M2" s="2">
        <f>IFERROR(__xludf.DUMMYFUNCTION("""COMPUTED_VALUE"""),45293.66666666667)</f>
        <v>45293.66667</v>
      </c>
      <c r="N2" s="1">
        <f>IFERROR(__xludf.DUMMYFUNCTION("""COMPUTED_VALUE"""),1.33124324E8)</f>
        <v>133124324</v>
      </c>
    </row>
    <row r="3">
      <c r="A3" s="2">
        <f>IFERROR(__xludf.DUMMYFUNCTION("""COMPUTED_VALUE"""),45294.66666666667)</f>
        <v>45294.66667</v>
      </c>
      <c r="B3" s="1">
        <f>IFERROR(__xludf.DUMMYFUNCTION("""COMPUTED_VALUE"""),766.89)</f>
        <v>766.89</v>
      </c>
      <c r="D3" s="2">
        <f>IFERROR(__xludf.DUMMYFUNCTION("""COMPUTED_VALUE"""),45294.66666666667)</f>
        <v>45294.66667</v>
      </c>
      <c r="E3" s="1">
        <f>IFERROR(__xludf.DUMMYFUNCTION("""COMPUTED_VALUE"""),766.89)</f>
        <v>766.89</v>
      </c>
      <c r="G3" s="2">
        <f>IFERROR(__xludf.DUMMYFUNCTION("""COMPUTED_VALUE"""),45294.66666666667)</f>
        <v>45294.66667</v>
      </c>
      <c r="H3" s="1">
        <f>IFERROR(__xludf.DUMMYFUNCTION("""COMPUTED_VALUE"""),754.09)</f>
        <v>754.09</v>
      </c>
      <c r="J3" s="2">
        <f>IFERROR(__xludf.DUMMYFUNCTION("""COMPUTED_VALUE"""),45294.66666666667)</f>
        <v>45294.66667</v>
      </c>
      <c r="K3" s="1">
        <f>IFERROR(__xludf.DUMMYFUNCTION("""COMPUTED_VALUE"""),754.64)</f>
        <v>754.64</v>
      </c>
      <c r="M3" s="2">
        <f>IFERROR(__xludf.DUMMYFUNCTION("""COMPUTED_VALUE"""),45294.66666666667)</f>
        <v>45294.66667</v>
      </c>
      <c r="N3" s="1">
        <f>IFERROR(__xludf.DUMMYFUNCTION("""COMPUTED_VALUE"""),1.40953063E8)</f>
        <v>140953063</v>
      </c>
    </row>
    <row r="4">
      <c r="A4" s="2">
        <f>IFERROR(__xludf.DUMMYFUNCTION("""COMPUTED_VALUE"""),45295.66666666667)</f>
        <v>45295.66667</v>
      </c>
      <c r="B4" s="1">
        <f>IFERROR(__xludf.DUMMYFUNCTION("""COMPUTED_VALUE"""),754.39)</f>
        <v>754.39</v>
      </c>
      <c r="D4" s="2">
        <f>IFERROR(__xludf.DUMMYFUNCTION("""COMPUTED_VALUE"""),45295.66666666667)</f>
        <v>45295.66667</v>
      </c>
      <c r="E4" s="1">
        <f>IFERROR(__xludf.DUMMYFUNCTION("""COMPUTED_VALUE"""),761.04)</f>
        <v>761.04</v>
      </c>
      <c r="G4" s="2">
        <f>IFERROR(__xludf.DUMMYFUNCTION("""COMPUTED_VALUE"""),45295.66666666667)</f>
        <v>45295.66667</v>
      </c>
      <c r="H4" s="1">
        <f>IFERROR(__xludf.DUMMYFUNCTION("""COMPUTED_VALUE"""),754.39)</f>
        <v>754.39</v>
      </c>
      <c r="J4" s="2">
        <f>IFERROR(__xludf.DUMMYFUNCTION("""COMPUTED_VALUE"""),45295.66666666667)</f>
        <v>45295.66667</v>
      </c>
      <c r="K4" s="1">
        <f>IFERROR(__xludf.DUMMYFUNCTION("""COMPUTED_VALUE"""),756.22)</f>
        <v>756.22</v>
      </c>
      <c r="M4" s="2">
        <f>IFERROR(__xludf.DUMMYFUNCTION("""COMPUTED_VALUE"""),45295.66666666667)</f>
        <v>45295.66667</v>
      </c>
      <c r="N4" s="1">
        <f>IFERROR(__xludf.DUMMYFUNCTION("""COMPUTED_VALUE"""),1.25036629E8)</f>
        <v>125036629</v>
      </c>
    </row>
    <row r="5">
      <c r="A5" s="2">
        <f>IFERROR(__xludf.DUMMYFUNCTION("""COMPUTED_VALUE"""),45296.66666666667)</f>
        <v>45296.66667</v>
      </c>
      <c r="B5" s="1">
        <f>IFERROR(__xludf.DUMMYFUNCTION("""COMPUTED_VALUE"""),754.62)</f>
        <v>754.62</v>
      </c>
      <c r="D5" s="2">
        <f>IFERROR(__xludf.DUMMYFUNCTION("""COMPUTED_VALUE"""),45296.66666666667)</f>
        <v>45296.66667</v>
      </c>
      <c r="E5" s="1">
        <f>IFERROR(__xludf.DUMMYFUNCTION("""COMPUTED_VALUE"""),761.2)</f>
        <v>761.2</v>
      </c>
      <c r="G5" s="2">
        <f>IFERROR(__xludf.DUMMYFUNCTION("""COMPUTED_VALUE"""),45296.66666666667)</f>
        <v>45296.66667</v>
      </c>
      <c r="H5" s="1">
        <f>IFERROR(__xludf.DUMMYFUNCTION("""COMPUTED_VALUE"""),754.22)</f>
        <v>754.22</v>
      </c>
      <c r="J5" s="2">
        <f>IFERROR(__xludf.DUMMYFUNCTION("""COMPUTED_VALUE"""),45296.66666666667)</f>
        <v>45296.66667</v>
      </c>
      <c r="K5" s="1">
        <f>IFERROR(__xludf.DUMMYFUNCTION("""COMPUTED_VALUE"""),756.74)</f>
        <v>756.74</v>
      </c>
      <c r="M5" s="2">
        <f>IFERROR(__xludf.DUMMYFUNCTION("""COMPUTED_VALUE"""),45296.66666666667)</f>
        <v>45296.66667</v>
      </c>
      <c r="N5" s="1">
        <f>IFERROR(__xludf.DUMMYFUNCTION("""COMPUTED_VALUE"""),1.31314887E8)</f>
        <v>131314887</v>
      </c>
    </row>
    <row r="6">
      <c r="A6" s="2">
        <f>IFERROR(__xludf.DUMMYFUNCTION("""COMPUTED_VALUE"""),45299.66666666667)</f>
        <v>45299.66667</v>
      </c>
      <c r="B6" s="1">
        <f>IFERROR(__xludf.DUMMYFUNCTION("""COMPUTED_VALUE"""),758.38)</f>
        <v>758.38</v>
      </c>
      <c r="D6" s="2">
        <f>IFERROR(__xludf.DUMMYFUNCTION("""COMPUTED_VALUE"""),45299.66666666667)</f>
        <v>45299.66667</v>
      </c>
      <c r="E6" s="1">
        <f>IFERROR(__xludf.DUMMYFUNCTION("""COMPUTED_VALUE"""),768.38)</f>
        <v>768.38</v>
      </c>
      <c r="G6" s="2">
        <f>IFERROR(__xludf.DUMMYFUNCTION("""COMPUTED_VALUE"""),45299.66666666667)</f>
        <v>45299.66667</v>
      </c>
      <c r="H6" s="1">
        <f>IFERROR(__xludf.DUMMYFUNCTION("""COMPUTED_VALUE"""),758.09)</f>
        <v>758.09</v>
      </c>
      <c r="J6" s="2">
        <f>IFERROR(__xludf.DUMMYFUNCTION("""COMPUTED_VALUE"""),45299.66666666667)</f>
        <v>45299.66667</v>
      </c>
      <c r="K6" s="1">
        <f>IFERROR(__xludf.DUMMYFUNCTION("""COMPUTED_VALUE"""),768.31)</f>
        <v>768.31</v>
      </c>
      <c r="M6" s="2">
        <f>IFERROR(__xludf.DUMMYFUNCTION("""COMPUTED_VALUE"""),45299.66666666667)</f>
        <v>45299.66667</v>
      </c>
      <c r="N6" s="1">
        <f>IFERROR(__xludf.DUMMYFUNCTION("""COMPUTED_VALUE"""),1.34116043E8)</f>
        <v>134116043</v>
      </c>
    </row>
    <row r="7">
      <c r="A7" s="2">
        <f>IFERROR(__xludf.DUMMYFUNCTION("""COMPUTED_VALUE"""),45300.66666666667)</f>
        <v>45300.66667</v>
      </c>
      <c r="B7" s="1">
        <f>IFERROR(__xludf.DUMMYFUNCTION("""COMPUTED_VALUE"""),764.41)</f>
        <v>764.41</v>
      </c>
      <c r="D7" s="2">
        <f>IFERROR(__xludf.DUMMYFUNCTION("""COMPUTED_VALUE"""),45300.66666666667)</f>
        <v>45300.66667</v>
      </c>
      <c r="E7" s="1">
        <f>IFERROR(__xludf.DUMMYFUNCTION("""COMPUTED_VALUE"""),767.21)</f>
        <v>767.21</v>
      </c>
      <c r="G7" s="2">
        <f>IFERROR(__xludf.DUMMYFUNCTION("""COMPUTED_VALUE"""),45300.66666666667)</f>
        <v>45300.66667</v>
      </c>
      <c r="H7" s="1">
        <f>IFERROR(__xludf.DUMMYFUNCTION("""COMPUTED_VALUE"""),762.21)</f>
        <v>762.21</v>
      </c>
      <c r="J7" s="2">
        <f>IFERROR(__xludf.DUMMYFUNCTION("""COMPUTED_VALUE"""),45300.66666666667)</f>
        <v>45300.66667</v>
      </c>
      <c r="K7" s="1">
        <f>IFERROR(__xludf.DUMMYFUNCTION("""COMPUTED_VALUE"""),766.22)</f>
        <v>766.22</v>
      </c>
      <c r="M7" s="2">
        <f>IFERROR(__xludf.DUMMYFUNCTION("""COMPUTED_VALUE"""),45300.66666666667)</f>
        <v>45300.66667</v>
      </c>
      <c r="N7" s="1">
        <f>IFERROR(__xludf.DUMMYFUNCTION("""COMPUTED_VALUE"""),1.06937625E8)</f>
        <v>106937625</v>
      </c>
    </row>
    <row r="8">
      <c r="A8" s="2">
        <f>IFERROR(__xludf.DUMMYFUNCTION("""COMPUTED_VALUE"""),45301.66666666667)</f>
        <v>45301.66667</v>
      </c>
      <c r="B8" s="1">
        <f>IFERROR(__xludf.DUMMYFUNCTION("""COMPUTED_VALUE"""),766.98)</f>
        <v>766.98</v>
      </c>
      <c r="D8" s="2">
        <f>IFERROR(__xludf.DUMMYFUNCTION("""COMPUTED_VALUE"""),45301.66666666667)</f>
        <v>45301.66667</v>
      </c>
      <c r="E8" s="1">
        <f>IFERROR(__xludf.DUMMYFUNCTION("""COMPUTED_VALUE"""),769.78)</f>
        <v>769.78</v>
      </c>
      <c r="G8" s="2">
        <f>IFERROR(__xludf.DUMMYFUNCTION("""COMPUTED_VALUE"""),45301.66666666667)</f>
        <v>45301.66667</v>
      </c>
      <c r="H8" s="1">
        <f>IFERROR(__xludf.DUMMYFUNCTION("""COMPUTED_VALUE"""),764.12)</f>
        <v>764.12</v>
      </c>
      <c r="J8" s="2">
        <f>IFERROR(__xludf.DUMMYFUNCTION("""COMPUTED_VALUE"""),45301.66666666667)</f>
        <v>45301.66667</v>
      </c>
      <c r="K8" s="1">
        <f>IFERROR(__xludf.DUMMYFUNCTION("""COMPUTED_VALUE"""),768.46)</f>
        <v>768.46</v>
      </c>
      <c r="M8" s="2">
        <f>IFERROR(__xludf.DUMMYFUNCTION("""COMPUTED_VALUE"""),45301.66666666667)</f>
        <v>45301.66667</v>
      </c>
      <c r="N8" s="1">
        <f>IFERROR(__xludf.DUMMYFUNCTION("""COMPUTED_VALUE"""),1.09391883E8)</f>
        <v>109391883</v>
      </c>
    </row>
    <row r="9">
      <c r="A9" s="2">
        <f>IFERROR(__xludf.DUMMYFUNCTION("""COMPUTED_VALUE"""),45302.66666666667)</f>
        <v>45302.66667</v>
      </c>
      <c r="B9" s="1">
        <f>IFERROR(__xludf.DUMMYFUNCTION("""COMPUTED_VALUE"""),767.88)</f>
        <v>767.88</v>
      </c>
      <c r="D9" s="2">
        <f>IFERROR(__xludf.DUMMYFUNCTION("""COMPUTED_VALUE"""),45302.66666666667)</f>
        <v>45302.66667</v>
      </c>
      <c r="E9" s="1">
        <f>IFERROR(__xludf.DUMMYFUNCTION("""COMPUTED_VALUE"""),770.03)</f>
        <v>770.03</v>
      </c>
      <c r="G9" s="2">
        <f>IFERROR(__xludf.DUMMYFUNCTION("""COMPUTED_VALUE"""),45302.66666666667)</f>
        <v>45302.66667</v>
      </c>
      <c r="H9" s="1">
        <f>IFERROR(__xludf.DUMMYFUNCTION("""COMPUTED_VALUE"""),761.23)</f>
        <v>761.23</v>
      </c>
      <c r="J9" s="2">
        <f>IFERROR(__xludf.DUMMYFUNCTION("""COMPUTED_VALUE"""),45302.66666666667)</f>
        <v>45302.66667</v>
      </c>
      <c r="K9" s="1">
        <f>IFERROR(__xludf.DUMMYFUNCTION("""COMPUTED_VALUE"""),769.49)</f>
        <v>769.49</v>
      </c>
      <c r="M9" s="2">
        <f>IFERROR(__xludf.DUMMYFUNCTION("""COMPUTED_VALUE"""),45302.66666666667)</f>
        <v>45302.66667</v>
      </c>
      <c r="N9" s="1">
        <f>IFERROR(__xludf.DUMMYFUNCTION("""COMPUTED_VALUE"""),1.08442076E8)</f>
        <v>108442076</v>
      </c>
    </row>
    <row r="10">
      <c r="A10" s="2">
        <f>IFERROR(__xludf.DUMMYFUNCTION("""COMPUTED_VALUE"""),45303.66666666667)</f>
        <v>45303.66667</v>
      </c>
      <c r="B10" s="1">
        <f>IFERROR(__xludf.DUMMYFUNCTION("""COMPUTED_VALUE"""),772.68)</f>
        <v>772.68</v>
      </c>
      <c r="D10" s="2">
        <f>IFERROR(__xludf.DUMMYFUNCTION("""COMPUTED_VALUE"""),45303.66666666667)</f>
        <v>45303.66667</v>
      </c>
      <c r="E10" s="1">
        <f>IFERROR(__xludf.DUMMYFUNCTION("""COMPUTED_VALUE"""),776.3)</f>
        <v>776.3</v>
      </c>
      <c r="G10" s="2">
        <f>IFERROR(__xludf.DUMMYFUNCTION("""COMPUTED_VALUE"""),45303.66666666667)</f>
        <v>45303.66667</v>
      </c>
      <c r="H10" s="1">
        <f>IFERROR(__xludf.DUMMYFUNCTION("""COMPUTED_VALUE"""),770.49)</f>
        <v>770.49</v>
      </c>
      <c r="J10" s="2">
        <f>IFERROR(__xludf.DUMMYFUNCTION("""COMPUTED_VALUE"""),45303.66666666667)</f>
        <v>45303.66667</v>
      </c>
      <c r="K10" s="1">
        <f>IFERROR(__xludf.DUMMYFUNCTION("""COMPUTED_VALUE"""),774.06)</f>
        <v>774.06</v>
      </c>
      <c r="M10" s="2">
        <f>IFERROR(__xludf.DUMMYFUNCTION("""COMPUTED_VALUE"""),45303.66666666667)</f>
        <v>45303.66667</v>
      </c>
      <c r="N10" s="1">
        <f>IFERROR(__xludf.DUMMYFUNCTION("""COMPUTED_VALUE"""),9.9536E7)</f>
        <v>99536000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IFERROR(__xludf.DUMMYFUNCTION("""COMPUTED_VALUE"""),771.37)</f>
        <v>771.37</v>
      </c>
      <c r="D11" s="2">
        <f>IFERROR(__xludf.DUMMYFUNCTION("""COMPUTED_VALUE"""),45307.66666666667)</f>
        <v>45307.66667</v>
      </c>
      <c r="E11" s="1">
        <f>IFERROR(__xludf.DUMMYFUNCTION("""COMPUTED_VALUE"""),771.87)</f>
        <v>771.87</v>
      </c>
      <c r="G11" s="2">
        <f>IFERROR(__xludf.DUMMYFUNCTION("""COMPUTED_VALUE"""),45307.66666666667)</f>
        <v>45307.66667</v>
      </c>
      <c r="H11" s="1">
        <f>IFERROR(__xludf.DUMMYFUNCTION("""COMPUTED_VALUE"""),765.41)</f>
        <v>765.41</v>
      </c>
      <c r="J11" s="2">
        <f>IFERROR(__xludf.DUMMYFUNCTION("""COMPUTED_VALUE"""),45307.66666666667)</f>
        <v>45307.66667</v>
      </c>
      <c r="K11" s="1">
        <f>IFERROR(__xludf.DUMMYFUNCTION("""COMPUTED_VALUE"""),769.16)</f>
        <v>769.16</v>
      </c>
      <c r="M11" s="2">
        <f>IFERROR(__xludf.DUMMYFUNCTION("""COMPUTED_VALUE"""),45307.66666666667)</f>
        <v>45307.66667</v>
      </c>
      <c r="N11" s="1">
        <f>IFERROR(__xludf.DUMMYFUNCTION("""COMPUTED_VALUE"""),1.33677657E8)</f>
        <v>133677657</v>
      </c>
    </row>
    <row r="12">
      <c r="A12" s="2">
        <f>IFERROR(__xludf.DUMMYFUNCTION("""COMPUTED_VALUE"""),45308.66666666667)</f>
        <v>45308.66667</v>
      </c>
      <c r="B12" s="1">
        <f>IFERROR(__xludf.DUMMYFUNCTION("""COMPUTED_VALUE"""),765.78)</f>
        <v>765.78</v>
      </c>
      <c r="D12" s="2">
        <f>IFERROR(__xludf.DUMMYFUNCTION("""COMPUTED_VALUE"""),45308.66666666667)</f>
        <v>45308.66667</v>
      </c>
      <c r="E12" s="1">
        <f>IFERROR(__xludf.DUMMYFUNCTION("""COMPUTED_VALUE"""),768.89)</f>
        <v>768.89</v>
      </c>
      <c r="G12" s="2">
        <f>IFERROR(__xludf.DUMMYFUNCTION("""COMPUTED_VALUE"""),45308.66666666667)</f>
        <v>45308.66667</v>
      </c>
      <c r="H12" s="1">
        <f>IFERROR(__xludf.DUMMYFUNCTION("""COMPUTED_VALUE"""),763.61)</f>
        <v>763.61</v>
      </c>
      <c r="J12" s="2">
        <f>IFERROR(__xludf.DUMMYFUNCTION("""COMPUTED_VALUE"""),45308.66666666667)</f>
        <v>45308.66667</v>
      </c>
      <c r="K12" s="1">
        <f>IFERROR(__xludf.DUMMYFUNCTION("""COMPUTED_VALUE"""),766.99)</f>
        <v>766.99</v>
      </c>
      <c r="M12" s="2">
        <f>IFERROR(__xludf.DUMMYFUNCTION("""COMPUTED_VALUE"""),45308.66666666667)</f>
        <v>45308.66667</v>
      </c>
      <c r="N12" s="1">
        <f>IFERROR(__xludf.DUMMYFUNCTION("""COMPUTED_VALUE"""),1.26934094E8)</f>
        <v>126934094</v>
      </c>
    </row>
    <row r="13">
      <c r="A13" s="2">
        <f>IFERROR(__xludf.DUMMYFUNCTION("""COMPUTED_VALUE"""),45309.66666666667)</f>
        <v>45309.66667</v>
      </c>
      <c r="B13" s="1">
        <f>IFERROR(__xludf.DUMMYFUNCTION("""COMPUTED_VALUE"""),770.92)</f>
        <v>770.92</v>
      </c>
      <c r="D13" s="2">
        <f>IFERROR(__xludf.DUMMYFUNCTION("""COMPUTED_VALUE"""),45309.66666666667)</f>
        <v>45309.66667</v>
      </c>
      <c r="E13" s="1">
        <f>IFERROR(__xludf.DUMMYFUNCTION("""COMPUTED_VALUE"""),776.35)</f>
        <v>776.35</v>
      </c>
      <c r="G13" s="2">
        <f>IFERROR(__xludf.DUMMYFUNCTION("""COMPUTED_VALUE"""),45309.66666666667)</f>
        <v>45309.66667</v>
      </c>
      <c r="H13" s="1">
        <f>IFERROR(__xludf.DUMMYFUNCTION("""COMPUTED_VALUE"""),768.1)</f>
        <v>768.1</v>
      </c>
      <c r="J13" s="2">
        <f>IFERROR(__xludf.DUMMYFUNCTION("""COMPUTED_VALUE"""),45309.66666666667)</f>
        <v>45309.66667</v>
      </c>
      <c r="K13" s="1">
        <f>IFERROR(__xludf.DUMMYFUNCTION("""COMPUTED_VALUE"""),776.01)</f>
        <v>776.01</v>
      </c>
      <c r="M13" s="2">
        <f>IFERROR(__xludf.DUMMYFUNCTION("""COMPUTED_VALUE"""),45309.66666666667)</f>
        <v>45309.66667</v>
      </c>
      <c r="N13" s="1">
        <f>IFERROR(__xludf.DUMMYFUNCTION("""COMPUTED_VALUE"""),1.33858326E8)</f>
        <v>133858326</v>
      </c>
    </row>
    <row r="14">
      <c r="A14" s="2">
        <f>IFERROR(__xludf.DUMMYFUNCTION("""COMPUTED_VALUE"""),45310.66666666667)</f>
        <v>45310.66667</v>
      </c>
      <c r="B14" s="1">
        <f>IFERROR(__xludf.DUMMYFUNCTION("""COMPUTED_VALUE"""),777.95)</f>
        <v>777.95</v>
      </c>
      <c r="D14" s="2">
        <f>IFERROR(__xludf.DUMMYFUNCTION("""COMPUTED_VALUE"""),45310.66666666667)</f>
        <v>45310.66667</v>
      </c>
      <c r="E14" s="1">
        <f>IFERROR(__xludf.DUMMYFUNCTION("""COMPUTED_VALUE"""),787.05)</f>
        <v>787.05</v>
      </c>
      <c r="G14" s="2">
        <f>IFERROR(__xludf.DUMMYFUNCTION("""COMPUTED_VALUE"""),45310.66666666667)</f>
        <v>45310.66667</v>
      </c>
      <c r="H14" s="1">
        <f>IFERROR(__xludf.DUMMYFUNCTION("""COMPUTED_VALUE"""),776.14)</f>
        <v>776.14</v>
      </c>
      <c r="J14" s="2">
        <f>IFERROR(__xludf.DUMMYFUNCTION("""COMPUTED_VALUE"""),45310.66666666667)</f>
        <v>45310.66667</v>
      </c>
      <c r="K14" s="1">
        <f>IFERROR(__xludf.DUMMYFUNCTION("""COMPUTED_VALUE"""),785.72)</f>
        <v>785.72</v>
      </c>
      <c r="M14" s="2">
        <f>IFERROR(__xludf.DUMMYFUNCTION("""COMPUTED_VALUE"""),45310.66666666667)</f>
        <v>45310.66667</v>
      </c>
      <c r="N14" s="1">
        <f>IFERROR(__xludf.DUMMYFUNCTION("""COMPUTED_VALUE"""),1.45359305E8)</f>
        <v>145359305</v>
      </c>
    </row>
    <row r="15">
      <c r="A15" s="2">
        <f>IFERROR(__xludf.DUMMYFUNCTION("""COMPUTED_VALUE"""),45313.66666666667)</f>
        <v>45313.66667</v>
      </c>
      <c r="B15" s="1">
        <f>IFERROR(__xludf.DUMMYFUNCTION("""COMPUTED_VALUE"""),789.15)</f>
        <v>789.15</v>
      </c>
      <c r="D15" s="2">
        <f>IFERROR(__xludf.DUMMYFUNCTION("""COMPUTED_VALUE"""),45313.66666666667)</f>
        <v>45313.66667</v>
      </c>
      <c r="E15" s="1">
        <f>IFERROR(__xludf.DUMMYFUNCTION("""COMPUTED_VALUE"""),794.56)</f>
        <v>794.56</v>
      </c>
      <c r="G15" s="2">
        <f>IFERROR(__xludf.DUMMYFUNCTION("""COMPUTED_VALUE"""),45313.66666666667)</f>
        <v>45313.66667</v>
      </c>
      <c r="H15" s="1">
        <f>IFERROR(__xludf.DUMMYFUNCTION("""COMPUTED_VALUE"""),789.15)</f>
        <v>789.15</v>
      </c>
      <c r="J15" s="2">
        <f>IFERROR(__xludf.DUMMYFUNCTION("""COMPUTED_VALUE"""),45313.66666666667)</f>
        <v>45313.66667</v>
      </c>
      <c r="K15" s="1">
        <f>IFERROR(__xludf.DUMMYFUNCTION("""COMPUTED_VALUE"""),792.83)</f>
        <v>792.83</v>
      </c>
      <c r="M15" s="2">
        <f>IFERROR(__xludf.DUMMYFUNCTION("""COMPUTED_VALUE"""),45313.66666666667)</f>
        <v>45313.66667</v>
      </c>
      <c r="N15" s="1">
        <f>IFERROR(__xludf.DUMMYFUNCTION("""COMPUTED_VALUE"""),1.74307695E8)</f>
        <v>174307695</v>
      </c>
    </row>
    <row r="16">
      <c r="A16" s="2">
        <f>IFERROR(__xludf.DUMMYFUNCTION("""COMPUTED_VALUE"""),45314.66666666667)</f>
        <v>45314.66667</v>
      </c>
      <c r="B16" s="1">
        <f>IFERROR(__xludf.DUMMYFUNCTION("""COMPUTED_VALUE"""),794.11)</f>
        <v>794.11</v>
      </c>
      <c r="D16" s="2">
        <f>IFERROR(__xludf.DUMMYFUNCTION("""COMPUTED_VALUE"""),45314.66666666667)</f>
        <v>45314.66667</v>
      </c>
      <c r="E16" s="1">
        <f>IFERROR(__xludf.DUMMYFUNCTION("""COMPUTED_VALUE"""),796.2)</f>
        <v>796.2</v>
      </c>
      <c r="G16" s="2">
        <f>IFERROR(__xludf.DUMMYFUNCTION("""COMPUTED_VALUE"""),45314.66666666667)</f>
        <v>45314.66667</v>
      </c>
      <c r="H16" s="1">
        <f>IFERROR(__xludf.DUMMYFUNCTION("""COMPUTED_VALUE"""),790.85)</f>
        <v>790.85</v>
      </c>
      <c r="J16" s="2">
        <f>IFERROR(__xludf.DUMMYFUNCTION("""COMPUTED_VALUE"""),45314.66666666667)</f>
        <v>45314.66667</v>
      </c>
      <c r="K16" s="1">
        <f>IFERROR(__xludf.DUMMYFUNCTION("""COMPUTED_VALUE"""),793.11)</f>
        <v>793.11</v>
      </c>
      <c r="M16" s="2">
        <f>IFERROR(__xludf.DUMMYFUNCTION("""COMPUTED_VALUE"""),45314.66666666667)</f>
        <v>45314.66667</v>
      </c>
      <c r="N16" s="1">
        <f>IFERROR(__xludf.DUMMYFUNCTION("""COMPUTED_VALUE"""),1.47326628E8)</f>
        <v>147326628</v>
      </c>
    </row>
    <row r="17">
      <c r="A17" s="2">
        <f>IFERROR(__xludf.DUMMYFUNCTION("""COMPUTED_VALUE"""),45315.66666666667)</f>
        <v>45315.66667</v>
      </c>
      <c r="B17" s="1">
        <f>IFERROR(__xludf.DUMMYFUNCTION("""COMPUTED_VALUE"""),795.95)</f>
        <v>795.95</v>
      </c>
      <c r="D17" s="2">
        <f>IFERROR(__xludf.DUMMYFUNCTION("""COMPUTED_VALUE"""),45315.66666666667)</f>
        <v>45315.66667</v>
      </c>
      <c r="E17" s="1">
        <f>IFERROR(__xludf.DUMMYFUNCTION("""COMPUTED_VALUE"""),797.34)</f>
        <v>797.34</v>
      </c>
      <c r="G17" s="2">
        <f>IFERROR(__xludf.DUMMYFUNCTION("""COMPUTED_VALUE"""),45315.66666666667)</f>
        <v>45315.66667</v>
      </c>
      <c r="H17" s="1">
        <f>IFERROR(__xludf.DUMMYFUNCTION("""COMPUTED_VALUE"""),785.51)</f>
        <v>785.51</v>
      </c>
      <c r="J17" s="2">
        <f>IFERROR(__xludf.DUMMYFUNCTION("""COMPUTED_VALUE"""),45315.66666666667)</f>
        <v>45315.66667</v>
      </c>
      <c r="K17" s="1">
        <f>IFERROR(__xludf.DUMMYFUNCTION("""COMPUTED_VALUE"""),785.82)</f>
        <v>785.82</v>
      </c>
      <c r="M17" s="2">
        <f>IFERROR(__xludf.DUMMYFUNCTION("""COMPUTED_VALUE"""),45315.66666666667)</f>
        <v>45315.66667</v>
      </c>
      <c r="N17" s="1">
        <f>IFERROR(__xludf.DUMMYFUNCTION("""COMPUTED_VALUE"""),1.54577579E8)</f>
        <v>154577579</v>
      </c>
    </row>
    <row r="18">
      <c r="A18" s="2">
        <f>IFERROR(__xludf.DUMMYFUNCTION("""COMPUTED_VALUE"""),45316.66666666667)</f>
        <v>45316.66667</v>
      </c>
      <c r="B18" s="1">
        <f>IFERROR(__xludf.DUMMYFUNCTION("""COMPUTED_VALUE"""),789.22)</f>
        <v>789.22</v>
      </c>
      <c r="D18" s="2">
        <f>IFERROR(__xludf.DUMMYFUNCTION("""COMPUTED_VALUE"""),45316.66666666667)</f>
        <v>45316.66667</v>
      </c>
      <c r="E18" s="1">
        <f>IFERROR(__xludf.DUMMYFUNCTION("""COMPUTED_VALUE"""),793.05)</f>
        <v>793.05</v>
      </c>
      <c r="G18" s="2">
        <f>IFERROR(__xludf.DUMMYFUNCTION("""COMPUTED_VALUE"""),45316.66666666667)</f>
        <v>45316.66667</v>
      </c>
      <c r="H18" s="1">
        <f>IFERROR(__xludf.DUMMYFUNCTION("""COMPUTED_VALUE"""),786.25)</f>
        <v>786.25</v>
      </c>
      <c r="J18" s="2">
        <f>IFERROR(__xludf.DUMMYFUNCTION("""COMPUTED_VALUE"""),45316.66666666667)</f>
        <v>45316.66667</v>
      </c>
      <c r="K18" s="1">
        <f>IFERROR(__xludf.DUMMYFUNCTION("""COMPUTED_VALUE"""),790.13)</f>
        <v>790.13</v>
      </c>
      <c r="M18" s="2">
        <f>IFERROR(__xludf.DUMMYFUNCTION("""COMPUTED_VALUE"""),45316.66666666667)</f>
        <v>45316.66667</v>
      </c>
      <c r="N18" s="1">
        <f>IFERROR(__xludf.DUMMYFUNCTION("""COMPUTED_VALUE"""),1.45407972E8)</f>
        <v>145407972</v>
      </c>
    </row>
    <row r="19">
      <c r="A19" s="2">
        <f>IFERROR(__xludf.DUMMYFUNCTION("""COMPUTED_VALUE"""),45317.66666666667)</f>
        <v>45317.66667</v>
      </c>
      <c r="B19" s="1">
        <f>IFERROR(__xludf.DUMMYFUNCTION("""COMPUTED_VALUE"""),790.32)</f>
        <v>790.32</v>
      </c>
      <c r="D19" s="2">
        <f>IFERROR(__xludf.DUMMYFUNCTION("""COMPUTED_VALUE"""),45317.66666666667)</f>
        <v>45317.66667</v>
      </c>
      <c r="E19" s="1">
        <f>IFERROR(__xludf.DUMMYFUNCTION("""COMPUTED_VALUE"""),796.38)</f>
        <v>796.38</v>
      </c>
      <c r="G19" s="2">
        <f>IFERROR(__xludf.DUMMYFUNCTION("""COMPUTED_VALUE"""),45317.66666666667)</f>
        <v>45317.66667</v>
      </c>
      <c r="H19" s="1">
        <f>IFERROR(__xludf.DUMMYFUNCTION("""COMPUTED_VALUE"""),790.32)</f>
        <v>790.32</v>
      </c>
      <c r="J19" s="2">
        <f>IFERROR(__xludf.DUMMYFUNCTION("""COMPUTED_VALUE"""),45317.66666666667)</f>
        <v>45317.66667</v>
      </c>
      <c r="K19" s="1">
        <f>IFERROR(__xludf.DUMMYFUNCTION("""COMPUTED_VALUE"""),793.37)</f>
        <v>793.37</v>
      </c>
      <c r="M19" s="2">
        <f>IFERROR(__xludf.DUMMYFUNCTION("""COMPUTED_VALUE"""),45317.66666666667)</f>
        <v>45317.66667</v>
      </c>
      <c r="N19" s="1">
        <f>IFERROR(__xludf.DUMMYFUNCTION("""COMPUTED_VALUE"""),1.23147315E8)</f>
        <v>123147315</v>
      </c>
    </row>
    <row r="20">
      <c r="A20" s="2">
        <f>IFERROR(__xludf.DUMMYFUNCTION("""COMPUTED_VALUE"""),45320.66666666667)</f>
        <v>45320.66667</v>
      </c>
      <c r="B20" s="1">
        <f>IFERROR(__xludf.DUMMYFUNCTION("""COMPUTED_VALUE"""),791.79)</f>
        <v>791.79</v>
      </c>
      <c r="D20" s="2">
        <f>IFERROR(__xludf.DUMMYFUNCTION("""COMPUTED_VALUE"""),45320.66666666667)</f>
        <v>45320.66667</v>
      </c>
      <c r="E20" s="1">
        <f>IFERROR(__xludf.DUMMYFUNCTION("""COMPUTED_VALUE"""),802.19)</f>
        <v>802.19</v>
      </c>
      <c r="G20" s="2">
        <f>IFERROR(__xludf.DUMMYFUNCTION("""COMPUTED_VALUE"""),45320.66666666667)</f>
        <v>45320.66667</v>
      </c>
      <c r="H20" s="1">
        <f>IFERROR(__xludf.DUMMYFUNCTION("""COMPUTED_VALUE"""),791.39)</f>
        <v>791.39</v>
      </c>
      <c r="J20" s="2">
        <f>IFERROR(__xludf.DUMMYFUNCTION("""COMPUTED_VALUE"""),45320.66666666667)</f>
        <v>45320.66667</v>
      </c>
      <c r="K20" s="1">
        <f>IFERROR(__xludf.DUMMYFUNCTION("""COMPUTED_VALUE"""),802.07)</f>
        <v>802.07</v>
      </c>
      <c r="M20" s="2">
        <f>IFERROR(__xludf.DUMMYFUNCTION("""COMPUTED_VALUE"""),45320.66666666667)</f>
        <v>45320.66667</v>
      </c>
      <c r="N20" s="1">
        <f>IFERROR(__xludf.DUMMYFUNCTION("""COMPUTED_VALUE"""),1.33440449E8)</f>
        <v>133440449</v>
      </c>
    </row>
    <row r="21">
      <c r="A21" s="2">
        <f>IFERROR(__xludf.DUMMYFUNCTION("""COMPUTED_VALUE"""),45321.66666666667)</f>
        <v>45321.66667</v>
      </c>
      <c r="B21" s="1">
        <f>IFERROR(__xludf.DUMMYFUNCTION("""COMPUTED_VALUE"""),800.88)</f>
        <v>800.88</v>
      </c>
      <c r="D21" s="2">
        <f>IFERROR(__xludf.DUMMYFUNCTION("""COMPUTED_VALUE"""),45321.66666666667)</f>
        <v>45321.66667</v>
      </c>
      <c r="E21" s="1">
        <f>IFERROR(__xludf.DUMMYFUNCTION("""COMPUTED_VALUE"""),805.23)</f>
        <v>805.23</v>
      </c>
      <c r="G21" s="2">
        <f>IFERROR(__xludf.DUMMYFUNCTION("""COMPUTED_VALUE"""),45321.66666666667)</f>
        <v>45321.66667</v>
      </c>
      <c r="H21" s="1">
        <f>IFERROR(__xludf.DUMMYFUNCTION("""COMPUTED_VALUE"""),799.71)</f>
        <v>799.71</v>
      </c>
      <c r="J21" s="2">
        <f>IFERROR(__xludf.DUMMYFUNCTION("""COMPUTED_VALUE"""),45321.66666666667)</f>
        <v>45321.66667</v>
      </c>
      <c r="K21" s="1">
        <f>IFERROR(__xludf.DUMMYFUNCTION("""COMPUTED_VALUE"""),803.23)</f>
        <v>803.23</v>
      </c>
      <c r="M21" s="2">
        <f>IFERROR(__xludf.DUMMYFUNCTION("""COMPUTED_VALUE"""),45321.66666666667)</f>
        <v>45321.66667</v>
      </c>
      <c r="N21" s="1">
        <f>IFERROR(__xludf.DUMMYFUNCTION("""COMPUTED_VALUE"""),1.18735649E8)</f>
        <v>118735649</v>
      </c>
    </row>
    <row r="22">
      <c r="A22" s="2">
        <f>IFERROR(__xludf.DUMMYFUNCTION("""COMPUTED_VALUE"""),45322.66666666667)</f>
        <v>45322.66667</v>
      </c>
      <c r="B22" s="1">
        <f>IFERROR(__xludf.DUMMYFUNCTION("""COMPUTED_VALUE"""),804.43)</f>
        <v>804.43</v>
      </c>
      <c r="D22" s="2">
        <f>IFERROR(__xludf.DUMMYFUNCTION("""COMPUTED_VALUE"""),45322.66666666667)</f>
        <v>45322.66667</v>
      </c>
      <c r="E22" s="1">
        <f>IFERROR(__xludf.DUMMYFUNCTION("""COMPUTED_VALUE"""),804.67)</f>
        <v>804.67</v>
      </c>
      <c r="G22" s="2">
        <f>IFERROR(__xludf.DUMMYFUNCTION("""COMPUTED_VALUE"""),45322.66666666667)</f>
        <v>45322.66667</v>
      </c>
      <c r="H22" s="1">
        <f>IFERROR(__xludf.DUMMYFUNCTION("""COMPUTED_VALUE"""),790.06)</f>
        <v>790.06</v>
      </c>
      <c r="J22" s="2">
        <f>IFERROR(__xludf.DUMMYFUNCTION("""COMPUTED_VALUE"""),45322.66666666667)</f>
        <v>45322.66667</v>
      </c>
      <c r="K22" s="1">
        <f>IFERROR(__xludf.DUMMYFUNCTION("""COMPUTED_VALUE"""),790.61)</f>
        <v>790.61</v>
      </c>
      <c r="M22" s="2">
        <f>IFERROR(__xludf.DUMMYFUNCTION("""COMPUTED_VALUE"""),45322.66666666667)</f>
        <v>45322.66667</v>
      </c>
      <c r="N22" s="1">
        <f>IFERROR(__xludf.DUMMYFUNCTION("""COMPUTED_VALUE"""),1.55163008E8)</f>
        <v>155163008</v>
      </c>
    </row>
    <row r="23">
      <c r="A23" s="2">
        <f>IFERROR(__xludf.DUMMYFUNCTION("""COMPUTED_VALUE"""),45323.66666666667)</f>
        <v>45323.66667</v>
      </c>
      <c r="B23" s="1">
        <f>IFERROR(__xludf.DUMMYFUNCTION("""COMPUTED_VALUE"""),791.81)</f>
        <v>791.81</v>
      </c>
      <c r="D23" s="2">
        <f>IFERROR(__xludf.DUMMYFUNCTION("""COMPUTED_VALUE"""),45323.66666666667)</f>
        <v>45323.66667</v>
      </c>
      <c r="E23" s="1">
        <f>IFERROR(__xludf.DUMMYFUNCTION("""COMPUTED_VALUE"""),802.74)</f>
        <v>802.74</v>
      </c>
      <c r="G23" s="2">
        <f>IFERROR(__xludf.DUMMYFUNCTION("""COMPUTED_VALUE"""),45323.66666666667)</f>
        <v>45323.66667</v>
      </c>
      <c r="H23" s="1">
        <f>IFERROR(__xludf.DUMMYFUNCTION("""COMPUTED_VALUE"""),788.98)</f>
        <v>788.98</v>
      </c>
      <c r="J23" s="2">
        <f>IFERROR(__xludf.DUMMYFUNCTION("""COMPUTED_VALUE"""),45323.66666666667)</f>
        <v>45323.66667</v>
      </c>
      <c r="K23" s="1">
        <f>IFERROR(__xludf.DUMMYFUNCTION("""COMPUTED_VALUE"""),802.73)</f>
        <v>802.73</v>
      </c>
      <c r="M23" s="2">
        <f>IFERROR(__xludf.DUMMYFUNCTION("""COMPUTED_VALUE"""),45323.66666666667)</f>
        <v>45323.66667</v>
      </c>
      <c r="N23" s="1">
        <f>IFERROR(__xludf.DUMMYFUNCTION("""COMPUTED_VALUE"""),1.26223118E8)</f>
        <v>126223118</v>
      </c>
    </row>
    <row r="24">
      <c r="A24" s="2">
        <f>IFERROR(__xludf.DUMMYFUNCTION("""COMPUTED_VALUE"""),45324.66666666667)</f>
        <v>45324.66667</v>
      </c>
      <c r="B24" s="1">
        <f>IFERROR(__xludf.DUMMYFUNCTION("""COMPUTED_VALUE"""),802.45)</f>
        <v>802.45</v>
      </c>
      <c r="D24" s="2">
        <f>IFERROR(__xludf.DUMMYFUNCTION("""COMPUTED_VALUE"""),45324.66666666667)</f>
        <v>45324.66667</v>
      </c>
      <c r="E24" s="1">
        <f>IFERROR(__xludf.DUMMYFUNCTION("""COMPUTED_VALUE"""),810.9)</f>
        <v>810.9</v>
      </c>
      <c r="G24" s="2">
        <f>IFERROR(__xludf.DUMMYFUNCTION("""COMPUTED_VALUE"""),45324.66666666667)</f>
        <v>45324.66667</v>
      </c>
      <c r="H24" s="1">
        <f>IFERROR(__xludf.DUMMYFUNCTION("""COMPUTED_VALUE"""),798.52)</f>
        <v>798.52</v>
      </c>
      <c r="J24" s="2">
        <f>IFERROR(__xludf.DUMMYFUNCTION("""COMPUTED_VALUE"""),45324.66666666667)</f>
        <v>45324.66667</v>
      </c>
      <c r="K24" s="1">
        <f>IFERROR(__xludf.DUMMYFUNCTION("""COMPUTED_VALUE"""),807.49)</f>
        <v>807.49</v>
      </c>
      <c r="M24" s="2">
        <f>IFERROR(__xludf.DUMMYFUNCTION("""COMPUTED_VALUE"""),45324.66666666667)</f>
        <v>45324.66667</v>
      </c>
      <c r="N24" s="1">
        <f>IFERROR(__xludf.DUMMYFUNCTION("""COMPUTED_VALUE"""),1.07890378E8)</f>
        <v>107890378</v>
      </c>
    </row>
    <row r="25">
      <c r="A25" s="2">
        <f>IFERROR(__xludf.DUMMYFUNCTION("""COMPUTED_VALUE"""),45327.66666666667)</f>
        <v>45327.66667</v>
      </c>
      <c r="B25" s="1">
        <f>IFERROR(__xludf.DUMMYFUNCTION("""COMPUTED_VALUE"""),805.5)</f>
        <v>805.5</v>
      </c>
      <c r="D25" s="2">
        <f>IFERROR(__xludf.DUMMYFUNCTION("""COMPUTED_VALUE"""),45327.66666666667)</f>
        <v>45327.66667</v>
      </c>
      <c r="E25" s="1">
        <f>IFERROR(__xludf.DUMMYFUNCTION("""COMPUTED_VALUE"""),805.5)</f>
        <v>805.5</v>
      </c>
      <c r="G25" s="2">
        <f>IFERROR(__xludf.DUMMYFUNCTION("""COMPUTED_VALUE"""),45327.66666666667)</f>
        <v>45327.66667</v>
      </c>
      <c r="H25" s="1">
        <f>IFERROR(__xludf.DUMMYFUNCTION("""COMPUTED_VALUE"""),794.98)</f>
        <v>794.98</v>
      </c>
      <c r="J25" s="2">
        <f>IFERROR(__xludf.DUMMYFUNCTION("""COMPUTED_VALUE"""),45327.66666666667)</f>
        <v>45327.66667</v>
      </c>
      <c r="K25" s="1">
        <f>IFERROR(__xludf.DUMMYFUNCTION("""COMPUTED_VALUE"""),799.02)</f>
        <v>799.02</v>
      </c>
      <c r="M25" s="2">
        <f>IFERROR(__xludf.DUMMYFUNCTION("""COMPUTED_VALUE"""),45327.66666666667)</f>
        <v>45327.66667</v>
      </c>
      <c r="N25" s="1">
        <f>IFERROR(__xludf.DUMMYFUNCTION("""COMPUTED_VALUE"""),9.9533593E7)</f>
        <v>99533593</v>
      </c>
    </row>
    <row r="26">
      <c r="A26" s="2">
        <f>IFERROR(__xludf.DUMMYFUNCTION("""COMPUTED_VALUE"""),45328.66666666667)</f>
        <v>45328.66667</v>
      </c>
      <c r="B26" s="1">
        <f>IFERROR(__xludf.DUMMYFUNCTION("""COMPUTED_VALUE"""),798.54)</f>
        <v>798.54</v>
      </c>
      <c r="D26" s="2">
        <f>IFERROR(__xludf.DUMMYFUNCTION("""COMPUTED_VALUE"""),45328.66666666667)</f>
        <v>45328.66667</v>
      </c>
      <c r="E26" s="1">
        <f>IFERROR(__xludf.DUMMYFUNCTION("""COMPUTED_VALUE"""),802.76)</f>
        <v>802.76</v>
      </c>
      <c r="G26" s="2">
        <f>IFERROR(__xludf.DUMMYFUNCTION("""COMPUTED_VALUE"""),45328.66666666667)</f>
        <v>45328.66667</v>
      </c>
      <c r="H26" s="1">
        <f>IFERROR(__xludf.DUMMYFUNCTION("""COMPUTED_VALUE"""),797.36)</f>
        <v>797.36</v>
      </c>
      <c r="J26" s="2">
        <f>IFERROR(__xludf.DUMMYFUNCTION("""COMPUTED_VALUE"""),45328.66666666667)</f>
        <v>45328.66667</v>
      </c>
      <c r="K26" s="1">
        <f>IFERROR(__xludf.DUMMYFUNCTION("""COMPUTED_VALUE"""),802.28)</f>
        <v>802.28</v>
      </c>
      <c r="M26" s="2">
        <f>IFERROR(__xludf.DUMMYFUNCTION("""COMPUTED_VALUE"""),45328.66666666667)</f>
        <v>45328.66667</v>
      </c>
      <c r="N26" s="1">
        <f>IFERROR(__xludf.DUMMYFUNCTION("""COMPUTED_VALUE"""),1.29962631E8)</f>
        <v>129962631</v>
      </c>
    </row>
    <row r="27">
      <c r="A27" s="2">
        <f>IFERROR(__xludf.DUMMYFUNCTION("""COMPUTED_VALUE"""),45329.66666666667)</f>
        <v>45329.66667</v>
      </c>
      <c r="B27" s="1">
        <f>IFERROR(__xludf.DUMMYFUNCTION("""COMPUTED_VALUE"""),804.66)</f>
        <v>804.66</v>
      </c>
      <c r="D27" s="2">
        <f>IFERROR(__xludf.DUMMYFUNCTION("""COMPUTED_VALUE"""),45329.66666666667)</f>
        <v>45329.66667</v>
      </c>
      <c r="E27" s="1">
        <f>IFERROR(__xludf.DUMMYFUNCTION("""COMPUTED_VALUE"""),809.14)</f>
        <v>809.14</v>
      </c>
      <c r="G27" s="2">
        <f>IFERROR(__xludf.DUMMYFUNCTION("""COMPUTED_VALUE"""),45329.66666666667)</f>
        <v>45329.66667</v>
      </c>
      <c r="H27" s="1">
        <f>IFERROR(__xludf.DUMMYFUNCTION("""COMPUTED_VALUE"""),800.54)</f>
        <v>800.54</v>
      </c>
      <c r="J27" s="2">
        <f>IFERROR(__xludf.DUMMYFUNCTION("""COMPUTED_VALUE"""),45329.66666666667)</f>
        <v>45329.66667</v>
      </c>
      <c r="K27" s="1">
        <f>IFERROR(__xludf.DUMMYFUNCTION("""COMPUTED_VALUE"""),806.08)</f>
        <v>806.08</v>
      </c>
      <c r="M27" s="2">
        <f>IFERROR(__xludf.DUMMYFUNCTION("""COMPUTED_VALUE"""),45329.66666666667)</f>
        <v>45329.66667</v>
      </c>
      <c r="N27" s="1">
        <f>IFERROR(__xludf.DUMMYFUNCTION("""COMPUTED_VALUE"""),1.39628857E8)</f>
        <v>139628857</v>
      </c>
    </row>
    <row r="28">
      <c r="A28" s="2">
        <f>IFERROR(__xludf.DUMMYFUNCTION("""COMPUTED_VALUE"""),45330.66666666667)</f>
        <v>45330.66667</v>
      </c>
      <c r="B28" s="1">
        <f>IFERROR(__xludf.DUMMYFUNCTION("""COMPUTED_VALUE"""),802.68)</f>
        <v>802.68</v>
      </c>
      <c r="D28" s="2">
        <f>IFERROR(__xludf.DUMMYFUNCTION("""COMPUTED_VALUE"""),45330.66666666667)</f>
        <v>45330.66667</v>
      </c>
      <c r="E28" s="1">
        <f>IFERROR(__xludf.DUMMYFUNCTION("""COMPUTED_VALUE"""),804.84)</f>
        <v>804.84</v>
      </c>
      <c r="G28" s="2">
        <f>IFERROR(__xludf.DUMMYFUNCTION("""COMPUTED_VALUE"""),45330.66666666667)</f>
        <v>45330.66667</v>
      </c>
      <c r="H28" s="1">
        <f>IFERROR(__xludf.DUMMYFUNCTION("""COMPUTED_VALUE"""),800.45)</f>
        <v>800.45</v>
      </c>
      <c r="J28" s="2">
        <f>IFERROR(__xludf.DUMMYFUNCTION("""COMPUTED_VALUE"""),45330.66666666667)</f>
        <v>45330.66667</v>
      </c>
      <c r="K28" s="1">
        <f>IFERROR(__xludf.DUMMYFUNCTION("""COMPUTED_VALUE"""),804.16)</f>
        <v>804.16</v>
      </c>
      <c r="M28" s="2">
        <f>IFERROR(__xludf.DUMMYFUNCTION("""COMPUTED_VALUE"""),45330.66666666667)</f>
        <v>45330.66667</v>
      </c>
      <c r="N28" s="1">
        <f>IFERROR(__xludf.DUMMYFUNCTION("""COMPUTED_VALUE"""),1.99884957E8)</f>
        <v>199884957</v>
      </c>
    </row>
    <row r="29">
      <c r="A29" s="2">
        <f>IFERROR(__xludf.DUMMYFUNCTION("""COMPUTED_VALUE"""),45331.66666666667)</f>
        <v>45331.66667</v>
      </c>
      <c r="B29" s="1">
        <f>IFERROR(__xludf.DUMMYFUNCTION("""COMPUTED_VALUE"""),804.25)</f>
        <v>804.25</v>
      </c>
      <c r="D29" s="2">
        <f>IFERROR(__xludf.DUMMYFUNCTION("""COMPUTED_VALUE"""),45331.66666666667)</f>
        <v>45331.66667</v>
      </c>
      <c r="E29" s="1">
        <f>IFERROR(__xludf.DUMMYFUNCTION("""COMPUTED_VALUE"""),809.46)</f>
        <v>809.46</v>
      </c>
      <c r="G29" s="2">
        <f>IFERROR(__xludf.DUMMYFUNCTION("""COMPUTED_VALUE"""),45331.66666666667)</f>
        <v>45331.66667</v>
      </c>
      <c r="H29" s="1">
        <f>IFERROR(__xludf.DUMMYFUNCTION("""COMPUTED_VALUE"""),803.63)</f>
        <v>803.63</v>
      </c>
      <c r="J29" s="2">
        <f>IFERROR(__xludf.DUMMYFUNCTION("""COMPUTED_VALUE"""),45331.66666666667)</f>
        <v>45331.66667</v>
      </c>
      <c r="K29" s="1">
        <f>IFERROR(__xludf.DUMMYFUNCTION("""COMPUTED_VALUE"""),808.13)</f>
        <v>808.13</v>
      </c>
      <c r="M29" s="2">
        <f>IFERROR(__xludf.DUMMYFUNCTION("""COMPUTED_VALUE"""),45331.66666666667)</f>
        <v>45331.66667</v>
      </c>
      <c r="N29" s="1">
        <f>IFERROR(__xludf.DUMMYFUNCTION("""COMPUTED_VALUE"""),1.62857882E8)</f>
        <v>162857882</v>
      </c>
    </row>
    <row r="30">
      <c r="A30" s="2">
        <f>IFERROR(__xludf.DUMMYFUNCTION("""COMPUTED_VALUE"""),45334.66666666667)</f>
        <v>45334.66667</v>
      </c>
      <c r="B30" s="1">
        <f>IFERROR(__xludf.DUMMYFUNCTION("""COMPUTED_VALUE"""),807.94)</f>
        <v>807.94</v>
      </c>
      <c r="D30" s="2">
        <f>IFERROR(__xludf.DUMMYFUNCTION("""COMPUTED_VALUE"""),45334.66666666667)</f>
        <v>45334.66667</v>
      </c>
      <c r="E30" s="1">
        <f>IFERROR(__xludf.DUMMYFUNCTION("""COMPUTED_VALUE"""),812.36)</f>
        <v>812.36</v>
      </c>
      <c r="G30" s="2">
        <f>IFERROR(__xludf.DUMMYFUNCTION("""COMPUTED_VALUE"""),45334.66666666667)</f>
        <v>45334.66667</v>
      </c>
      <c r="H30" s="1">
        <f>IFERROR(__xludf.DUMMYFUNCTION("""COMPUTED_VALUE"""),806.86)</f>
        <v>806.86</v>
      </c>
      <c r="J30" s="2">
        <f>IFERROR(__xludf.DUMMYFUNCTION("""COMPUTED_VALUE"""),45334.66666666667)</f>
        <v>45334.66667</v>
      </c>
      <c r="K30" s="1">
        <f>IFERROR(__xludf.DUMMYFUNCTION("""COMPUTED_VALUE"""),809.3)</f>
        <v>809.3</v>
      </c>
      <c r="M30" s="2">
        <f>IFERROR(__xludf.DUMMYFUNCTION("""COMPUTED_VALUE"""),45334.66666666667)</f>
        <v>45334.66667</v>
      </c>
      <c r="N30" s="1">
        <f>IFERROR(__xludf.DUMMYFUNCTION("""COMPUTED_VALUE"""),1.38792264E8)</f>
        <v>138792264</v>
      </c>
    </row>
    <row r="31">
      <c r="A31" s="2">
        <f>IFERROR(__xludf.DUMMYFUNCTION("""COMPUTED_VALUE"""),45335.66666666667)</f>
        <v>45335.66667</v>
      </c>
      <c r="B31" s="1">
        <f>IFERROR(__xludf.DUMMYFUNCTION("""COMPUTED_VALUE"""),803.92)</f>
        <v>803.92</v>
      </c>
      <c r="D31" s="2">
        <f>IFERROR(__xludf.DUMMYFUNCTION("""COMPUTED_VALUE"""),45335.66666666667)</f>
        <v>45335.66667</v>
      </c>
      <c r="E31" s="1">
        <f>IFERROR(__xludf.DUMMYFUNCTION("""COMPUTED_VALUE"""),803.92)</f>
        <v>803.92</v>
      </c>
      <c r="G31" s="2">
        <f>IFERROR(__xludf.DUMMYFUNCTION("""COMPUTED_VALUE"""),45335.66666666667)</f>
        <v>45335.66667</v>
      </c>
      <c r="H31" s="1">
        <f>IFERROR(__xludf.DUMMYFUNCTION("""COMPUTED_VALUE"""),792.44)</f>
        <v>792.44</v>
      </c>
      <c r="J31" s="2">
        <f>IFERROR(__xludf.DUMMYFUNCTION("""COMPUTED_VALUE"""),45335.66666666667)</f>
        <v>45335.66667</v>
      </c>
      <c r="K31" s="1">
        <f>IFERROR(__xludf.DUMMYFUNCTION("""COMPUTED_VALUE"""),797.43)</f>
        <v>797.43</v>
      </c>
      <c r="M31" s="2">
        <f>IFERROR(__xludf.DUMMYFUNCTION("""COMPUTED_VALUE"""),45335.66666666667)</f>
        <v>45335.66667</v>
      </c>
      <c r="N31" s="1">
        <f>IFERROR(__xludf.DUMMYFUNCTION("""COMPUTED_VALUE"""),1.49007373E8)</f>
        <v>149007373</v>
      </c>
    </row>
    <row r="32">
      <c r="A32" s="2">
        <f>IFERROR(__xludf.DUMMYFUNCTION("""COMPUTED_VALUE"""),45336.66666666667)</f>
        <v>45336.66667</v>
      </c>
      <c r="B32" s="1">
        <f>IFERROR(__xludf.DUMMYFUNCTION("""COMPUTED_VALUE"""),800.28)</f>
        <v>800.28</v>
      </c>
      <c r="D32" s="2">
        <f>IFERROR(__xludf.DUMMYFUNCTION("""COMPUTED_VALUE"""),45336.66666666667)</f>
        <v>45336.66667</v>
      </c>
      <c r="E32" s="1">
        <f>IFERROR(__xludf.DUMMYFUNCTION("""COMPUTED_VALUE"""),810.92)</f>
        <v>810.92</v>
      </c>
      <c r="G32" s="2">
        <f>IFERROR(__xludf.DUMMYFUNCTION("""COMPUTED_VALUE"""),45336.66666666667)</f>
        <v>45336.66667</v>
      </c>
      <c r="H32" s="1">
        <f>IFERROR(__xludf.DUMMYFUNCTION("""COMPUTED_VALUE"""),800.28)</f>
        <v>800.28</v>
      </c>
      <c r="J32" s="2">
        <f>IFERROR(__xludf.DUMMYFUNCTION("""COMPUTED_VALUE"""),45336.66666666667)</f>
        <v>45336.66667</v>
      </c>
      <c r="K32" s="1">
        <f>IFERROR(__xludf.DUMMYFUNCTION("""COMPUTED_VALUE"""),810.62)</f>
        <v>810.62</v>
      </c>
      <c r="M32" s="2">
        <f>IFERROR(__xludf.DUMMYFUNCTION("""COMPUTED_VALUE"""),45336.66666666667)</f>
        <v>45336.66667</v>
      </c>
      <c r="N32" s="1">
        <f>IFERROR(__xludf.DUMMYFUNCTION("""COMPUTED_VALUE"""),1.29625021E8)</f>
        <v>129625021</v>
      </c>
    </row>
    <row r="33">
      <c r="A33" s="2">
        <f>IFERROR(__xludf.DUMMYFUNCTION("""COMPUTED_VALUE"""),45337.66666666667)</f>
        <v>45337.66667</v>
      </c>
      <c r="B33" s="1">
        <f>IFERROR(__xludf.DUMMYFUNCTION("""COMPUTED_VALUE"""),812.82)</f>
        <v>812.82</v>
      </c>
      <c r="D33" s="2">
        <f>IFERROR(__xludf.DUMMYFUNCTION("""COMPUTED_VALUE"""),45337.66666666667)</f>
        <v>45337.66667</v>
      </c>
      <c r="E33" s="1">
        <f>IFERROR(__xludf.DUMMYFUNCTION("""COMPUTED_VALUE"""),819.08)</f>
        <v>819.08</v>
      </c>
      <c r="G33" s="2">
        <f>IFERROR(__xludf.DUMMYFUNCTION("""COMPUTED_VALUE"""),45337.66666666667)</f>
        <v>45337.66667</v>
      </c>
      <c r="H33" s="1">
        <f>IFERROR(__xludf.DUMMYFUNCTION("""COMPUTED_VALUE"""),812.82)</f>
        <v>812.82</v>
      </c>
      <c r="J33" s="2">
        <f>IFERROR(__xludf.DUMMYFUNCTION("""COMPUTED_VALUE"""),45337.66666666667)</f>
        <v>45337.66667</v>
      </c>
      <c r="K33" s="1">
        <f>IFERROR(__xludf.DUMMYFUNCTION("""COMPUTED_VALUE"""),818.56)</f>
        <v>818.56</v>
      </c>
      <c r="M33" s="2">
        <f>IFERROR(__xludf.DUMMYFUNCTION("""COMPUTED_VALUE"""),45337.66666666667)</f>
        <v>45337.66667</v>
      </c>
      <c r="N33" s="1">
        <f>IFERROR(__xludf.DUMMYFUNCTION("""COMPUTED_VALUE"""),1.38681743E8)</f>
        <v>138681743</v>
      </c>
    </row>
    <row r="34">
      <c r="A34" s="2">
        <f>IFERROR(__xludf.DUMMYFUNCTION("""COMPUTED_VALUE"""),45338.66666666667)</f>
        <v>45338.66667</v>
      </c>
      <c r="B34" s="1">
        <f>IFERROR(__xludf.DUMMYFUNCTION("""COMPUTED_VALUE"""),817.68)</f>
        <v>817.68</v>
      </c>
      <c r="D34" s="2">
        <f>IFERROR(__xludf.DUMMYFUNCTION("""COMPUTED_VALUE"""),45338.66666666667)</f>
        <v>45338.66667</v>
      </c>
      <c r="E34" s="1">
        <f>IFERROR(__xludf.DUMMYFUNCTION("""COMPUTED_VALUE"""),820.86)</f>
        <v>820.86</v>
      </c>
      <c r="G34" s="2">
        <f>IFERROR(__xludf.DUMMYFUNCTION("""COMPUTED_VALUE"""),45338.66666666667)</f>
        <v>45338.66667</v>
      </c>
      <c r="H34" s="1">
        <f>IFERROR(__xludf.DUMMYFUNCTION("""COMPUTED_VALUE"""),813.74)</f>
        <v>813.74</v>
      </c>
      <c r="J34" s="2">
        <f>IFERROR(__xludf.DUMMYFUNCTION("""COMPUTED_VALUE"""),45338.66666666667)</f>
        <v>45338.66667</v>
      </c>
      <c r="K34" s="1">
        <f>IFERROR(__xludf.DUMMYFUNCTION("""COMPUTED_VALUE"""),814.47)</f>
        <v>814.47</v>
      </c>
      <c r="M34" s="2">
        <f>IFERROR(__xludf.DUMMYFUNCTION("""COMPUTED_VALUE"""),45338.66666666667)</f>
        <v>45338.66667</v>
      </c>
      <c r="N34" s="1">
        <f>IFERROR(__xludf.DUMMYFUNCTION("""COMPUTED_VALUE"""),1.49778511E8)</f>
        <v>149778511</v>
      </c>
    </row>
    <row r="35">
      <c r="A35" s="2">
        <f>IFERROR(__xludf.DUMMYFUNCTION("""COMPUTED_VALUE"""),45342.66666666667)</f>
        <v>45342.66667</v>
      </c>
      <c r="B35" s="1">
        <f>IFERROR(__xludf.DUMMYFUNCTION("""COMPUTED_VALUE"""),812.81)</f>
        <v>812.81</v>
      </c>
      <c r="D35" s="2">
        <f>IFERROR(__xludf.DUMMYFUNCTION("""COMPUTED_VALUE"""),45342.66666666667)</f>
        <v>45342.66667</v>
      </c>
      <c r="E35" s="1">
        <f>IFERROR(__xludf.DUMMYFUNCTION("""COMPUTED_VALUE"""),813.46)</f>
        <v>813.46</v>
      </c>
      <c r="G35" s="2">
        <f>IFERROR(__xludf.DUMMYFUNCTION("""COMPUTED_VALUE"""),45342.66666666667)</f>
        <v>45342.66667</v>
      </c>
      <c r="H35" s="1">
        <f>IFERROR(__xludf.DUMMYFUNCTION("""COMPUTED_VALUE"""),809.02)</f>
        <v>809.02</v>
      </c>
      <c r="J35" s="2">
        <f>IFERROR(__xludf.DUMMYFUNCTION("""COMPUTED_VALUE"""),45342.66666666667)</f>
        <v>45342.66667</v>
      </c>
      <c r="K35" s="1">
        <f>IFERROR(__xludf.DUMMYFUNCTION("""COMPUTED_VALUE"""),810.34)</f>
        <v>810.34</v>
      </c>
      <c r="M35" s="2">
        <f>IFERROR(__xludf.DUMMYFUNCTION("""COMPUTED_VALUE"""),45342.66666666667)</f>
        <v>45342.66667</v>
      </c>
      <c r="N35" s="1">
        <f>IFERROR(__xludf.DUMMYFUNCTION("""COMPUTED_VALUE"""),1.37332592E8)</f>
        <v>137332592</v>
      </c>
    </row>
    <row r="36">
      <c r="A36" s="2">
        <f>IFERROR(__xludf.DUMMYFUNCTION("""COMPUTED_VALUE"""),45343.66666666667)</f>
        <v>45343.66667</v>
      </c>
      <c r="B36" s="1">
        <f>IFERROR(__xludf.DUMMYFUNCTION("""COMPUTED_VALUE"""),808.84)</f>
        <v>808.84</v>
      </c>
      <c r="D36" s="2">
        <f>IFERROR(__xludf.DUMMYFUNCTION("""COMPUTED_VALUE"""),45343.66666666667)</f>
        <v>45343.66667</v>
      </c>
      <c r="E36" s="1">
        <f>IFERROR(__xludf.DUMMYFUNCTION("""COMPUTED_VALUE"""),808.84)</f>
        <v>808.84</v>
      </c>
      <c r="G36" s="2">
        <f>IFERROR(__xludf.DUMMYFUNCTION("""COMPUTED_VALUE"""),45343.66666666667)</f>
        <v>45343.66667</v>
      </c>
      <c r="H36" s="1">
        <f>IFERROR(__xludf.DUMMYFUNCTION("""COMPUTED_VALUE"""),802.47)</f>
        <v>802.47</v>
      </c>
      <c r="J36" s="2">
        <f>IFERROR(__xludf.DUMMYFUNCTION("""COMPUTED_VALUE"""),45343.66666666667)</f>
        <v>45343.66667</v>
      </c>
      <c r="K36" s="1">
        <f>IFERROR(__xludf.DUMMYFUNCTION("""COMPUTED_VALUE"""),807.55)</f>
        <v>807.55</v>
      </c>
      <c r="M36" s="2">
        <f>IFERROR(__xludf.DUMMYFUNCTION("""COMPUTED_VALUE"""),45343.66666666667)</f>
        <v>45343.66667</v>
      </c>
      <c r="N36" s="1">
        <f>IFERROR(__xludf.DUMMYFUNCTION("""COMPUTED_VALUE"""),1.41624043E8)</f>
        <v>141624043</v>
      </c>
    </row>
    <row r="37">
      <c r="A37" s="2">
        <f>IFERROR(__xludf.DUMMYFUNCTION("""COMPUTED_VALUE"""),45344.66666666667)</f>
        <v>45344.66667</v>
      </c>
      <c r="B37" s="1">
        <f>IFERROR(__xludf.DUMMYFUNCTION("""COMPUTED_VALUE"""),813.89)</f>
        <v>813.89</v>
      </c>
      <c r="D37" s="2">
        <f>IFERROR(__xludf.DUMMYFUNCTION("""COMPUTED_VALUE"""),45344.66666666667)</f>
        <v>45344.66667</v>
      </c>
      <c r="E37" s="1">
        <f>IFERROR(__xludf.DUMMYFUNCTION("""COMPUTED_VALUE"""),823.49)</f>
        <v>823.49</v>
      </c>
      <c r="G37" s="2">
        <f>IFERROR(__xludf.DUMMYFUNCTION("""COMPUTED_VALUE"""),45344.66666666667)</f>
        <v>45344.66667</v>
      </c>
      <c r="H37" s="1">
        <f>IFERROR(__xludf.DUMMYFUNCTION("""COMPUTED_VALUE"""),813.89)</f>
        <v>813.89</v>
      </c>
      <c r="J37" s="2">
        <f>IFERROR(__xludf.DUMMYFUNCTION("""COMPUTED_VALUE"""),45344.66666666667)</f>
        <v>45344.66667</v>
      </c>
      <c r="K37" s="1">
        <f>IFERROR(__xludf.DUMMYFUNCTION("""COMPUTED_VALUE"""),821.56)</f>
        <v>821.56</v>
      </c>
      <c r="M37" s="2">
        <f>IFERROR(__xludf.DUMMYFUNCTION("""COMPUTED_VALUE"""),45344.66666666667)</f>
        <v>45344.66667</v>
      </c>
      <c r="N37" s="1">
        <f>IFERROR(__xludf.DUMMYFUNCTION("""COMPUTED_VALUE"""),1.38187206E8)</f>
        <v>138187206</v>
      </c>
    </row>
    <row r="38">
      <c r="A38" s="2">
        <f>IFERROR(__xludf.DUMMYFUNCTION("""COMPUTED_VALUE"""),45345.66666666667)</f>
        <v>45345.66667</v>
      </c>
      <c r="B38" s="1">
        <f>IFERROR(__xludf.DUMMYFUNCTION("""COMPUTED_VALUE"""),827.9)</f>
        <v>827.9</v>
      </c>
      <c r="D38" s="2">
        <f>IFERROR(__xludf.DUMMYFUNCTION("""COMPUTED_VALUE"""),45345.66666666667)</f>
        <v>45345.66667</v>
      </c>
      <c r="E38" s="1">
        <f>IFERROR(__xludf.DUMMYFUNCTION("""COMPUTED_VALUE"""),833.91)</f>
        <v>833.91</v>
      </c>
      <c r="G38" s="2">
        <f>IFERROR(__xludf.DUMMYFUNCTION("""COMPUTED_VALUE"""),45345.66666666667)</f>
        <v>45345.66667</v>
      </c>
      <c r="H38" s="1">
        <f>IFERROR(__xludf.DUMMYFUNCTION("""COMPUTED_VALUE"""),827.82)</f>
        <v>827.82</v>
      </c>
      <c r="J38" s="2">
        <f>IFERROR(__xludf.DUMMYFUNCTION("""COMPUTED_VALUE"""),45345.66666666667)</f>
        <v>45345.66667</v>
      </c>
      <c r="K38" s="1">
        <f>IFERROR(__xludf.DUMMYFUNCTION("""COMPUTED_VALUE"""),832.06)</f>
        <v>832.06</v>
      </c>
      <c r="M38" s="2">
        <f>IFERROR(__xludf.DUMMYFUNCTION("""COMPUTED_VALUE"""),45345.66666666667)</f>
        <v>45345.66667</v>
      </c>
      <c r="N38" s="1">
        <f>IFERROR(__xludf.DUMMYFUNCTION("""COMPUTED_VALUE"""),1.61134754E8)</f>
        <v>161134754</v>
      </c>
    </row>
    <row r="39">
      <c r="A39" s="2">
        <f>IFERROR(__xludf.DUMMYFUNCTION("""COMPUTED_VALUE"""),45348.66666666667)</f>
        <v>45348.66667</v>
      </c>
      <c r="B39" s="1">
        <f>IFERROR(__xludf.DUMMYFUNCTION("""COMPUTED_VALUE"""),831.48)</f>
        <v>831.48</v>
      </c>
      <c r="D39" s="2">
        <f>IFERROR(__xludf.DUMMYFUNCTION("""COMPUTED_VALUE"""),45348.66666666667)</f>
        <v>45348.66667</v>
      </c>
      <c r="E39" s="1">
        <f>IFERROR(__xludf.DUMMYFUNCTION("""COMPUTED_VALUE"""),834.51)</f>
        <v>834.51</v>
      </c>
      <c r="G39" s="2">
        <f>IFERROR(__xludf.DUMMYFUNCTION("""COMPUTED_VALUE"""),45348.66666666667)</f>
        <v>45348.66667</v>
      </c>
      <c r="H39" s="1">
        <f>IFERROR(__xludf.DUMMYFUNCTION("""COMPUTED_VALUE"""),830.51)</f>
        <v>830.51</v>
      </c>
      <c r="J39" s="2">
        <f>IFERROR(__xludf.DUMMYFUNCTION("""COMPUTED_VALUE"""),45348.66666666667)</f>
        <v>45348.66667</v>
      </c>
      <c r="K39" s="1">
        <f>IFERROR(__xludf.DUMMYFUNCTION("""COMPUTED_VALUE"""),831.53)</f>
        <v>831.53</v>
      </c>
      <c r="M39" s="2">
        <f>IFERROR(__xludf.DUMMYFUNCTION("""COMPUTED_VALUE"""),45348.66666666667)</f>
        <v>45348.66667</v>
      </c>
      <c r="N39" s="1">
        <f>IFERROR(__xludf.DUMMYFUNCTION("""COMPUTED_VALUE"""),1.2293167E8)</f>
        <v>122931670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IFERROR(__xludf.DUMMYFUNCTION("""COMPUTED_VALUE"""),832.23)</f>
        <v>832.23</v>
      </c>
      <c r="D40" s="2">
        <f>IFERROR(__xludf.DUMMYFUNCTION("""COMPUTED_VALUE"""),45349.66666666667)</f>
        <v>45349.66667</v>
      </c>
      <c r="E40" s="1">
        <f>IFERROR(__xludf.DUMMYFUNCTION("""COMPUTED_VALUE"""),833.43)</f>
        <v>833.43</v>
      </c>
      <c r="G40" s="2">
        <f>IFERROR(__xludf.DUMMYFUNCTION("""COMPUTED_VALUE"""),45349.66666666667)</f>
        <v>45349.66667</v>
      </c>
      <c r="H40" s="1">
        <f>IFERROR(__xludf.DUMMYFUNCTION("""COMPUTED_VALUE"""),829.21)</f>
        <v>829.21</v>
      </c>
      <c r="J40" s="2">
        <f>IFERROR(__xludf.DUMMYFUNCTION("""COMPUTED_VALUE"""),45349.66666666667)</f>
        <v>45349.66667</v>
      </c>
      <c r="K40" s="1">
        <f>IFERROR(__xludf.DUMMYFUNCTION("""COMPUTED_VALUE"""),833.06)</f>
        <v>833.06</v>
      </c>
      <c r="M40" s="2">
        <f>IFERROR(__xludf.DUMMYFUNCTION("""COMPUTED_VALUE"""),45349.66666666667)</f>
        <v>45349.66667</v>
      </c>
      <c r="N40" s="1">
        <f>IFERROR(__xludf.DUMMYFUNCTION("""COMPUTED_VALUE"""),1.29465513E8)</f>
        <v>129465513</v>
      </c>
    </row>
    <row r="41">
      <c r="A41" s="2">
        <f>IFERROR(__xludf.DUMMYFUNCTION("""COMPUTED_VALUE"""),45350.66666666667)</f>
        <v>45350.66667</v>
      </c>
      <c r="B41" s="1">
        <f>IFERROR(__xludf.DUMMYFUNCTION("""COMPUTED_VALUE"""),832.0)</f>
        <v>832</v>
      </c>
      <c r="D41" s="2">
        <f>IFERROR(__xludf.DUMMYFUNCTION("""COMPUTED_VALUE"""),45350.66666666667)</f>
        <v>45350.66667</v>
      </c>
      <c r="E41" s="1">
        <f>IFERROR(__xludf.DUMMYFUNCTION("""COMPUTED_VALUE"""),836.31)</f>
        <v>836.31</v>
      </c>
      <c r="G41" s="2">
        <f>IFERROR(__xludf.DUMMYFUNCTION("""COMPUTED_VALUE"""),45350.66666666667)</f>
        <v>45350.66667</v>
      </c>
      <c r="H41" s="1">
        <f>IFERROR(__xludf.DUMMYFUNCTION("""COMPUTED_VALUE"""),831.27)</f>
        <v>831.27</v>
      </c>
      <c r="J41" s="2">
        <f>IFERROR(__xludf.DUMMYFUNCTION("""COMPUTED_VALUE"""),45350.66666666667)</f>
        <v>45350.66667</v>
      </c>
      <c r="K41" s="1">
        <f>IFERROR(__xludf.DUMMYFUNCTION("""COMPUTED_VALUE"""),832.65)</f>
        <v>832.65</v>
      </c>
      <c r="M41" s="2">
        <f>IFERROR(__xludf.DUMMYFUNCTION("""COMPUTED_VALUE"""),45350.66666666667)</f>
        <v>45350.66667</v>
      </c>
      <c r="N41" s="1">
        <f>IFERROR(__xludf.DUMMYFUNCTION("""COMPUTED_VALUE"""),1.24958977E8)</f>
        <v>124958977</v>
      </c>
    </row>
    <row r="42">
      <c r="A42" s="2">
        <f>IFERROR(__xludf.DUMMYFUNCTION("""COMPUTED_VALUE"""),45351.66666666667)</f>
        <v>45351.66667</v>
      </c>
      <c r="B42" s="1">
        <f>IFERROR(__xludf.DUMMYFUNCTION("""COMPUTED_VALUE"""),833.94)</f>
        <v>833.94</v>
      </c>
      <c r="D42" s="2">
        <f>IFERROR(__xludf.DUMMYFUNCTION("""COMPUTED_VALUE"""),45351.66666666667)</f>
        <v>45351.66667</v>
      </c>
      <c r="E42" s="1">
        <f>IFERROR(__xludf.DUMMYFUNCTION("""COMPUTED_VALUE"""),835.8)</f>
        <v>835.8</v>
      </c>
      <c r="G42" s="2">
        <f>IFERROR(__xludf.DUMMYFUNCTION("""COMPUTED_VALUE"""),45351.66666666667)</f>
        <v>45351.66667</v>
      </c>
      <c r="H42" s="1">
        <f>IFERROR(__xludf.DUMMYFUNCTION("""COMPUTED_VALUE"""),830.24)</f>
        <v>830.24</v>
      </c>
      <c r="J42" s="2">
        <f>IFERROR(__xludf.DUMMYFUNCTION("""COMPUTED_VALUE"""),45351.66666666667)</f>
        <v>45351.66667</v>
      </c>
      <c r="K42" s="1">
        <f>IFERROR(__xludf.DUMMYFUNCTION("""COMPUTED_VALUE"""),832.89)</f>
        <v>832.89</v>
      </c>
      <c r="M42" s="2">
        <f>IFERROR(__xludf.DUMMYFUNCTION("""COMPUTED_VALUE"""),45351.66666666667)</f>
        <v>45351.66667</v>
      </c>
      <c r="N42" s="1">
        <f>IFERROR(__xludf.DUMMYFUNCTION("""COMPUTED_VALUE"""),1.70757527E8)</f>
        <v>170757527</v>
      </c>
    </row>
    <row r="43">
      <c r="A43" s="2">
        <f>IFERROR(__xludf.DUMMYFUNCTION("""COMPUTED_VALUE"""),45352.66666666667)</f>
        <v>45352.66667</v>
      </c>
      <c r="B43" s="1">
        <f>IFERROR(__xludf.DUMMYFUNCTION("""COMPUTED_VALUE"""),832.63)</f>
        <v>832.63</v>
      </c>
      <c r="D43" s="2">
        <f>IFERROR(__xludf.DUMMYFUNCTION("""COMPUTED_VALUE"""),45352.66666666667)</f>
        <v>45352.66667</v>
      </c>
      <c r="E43" s="1">
        <f>IFERROR(__xludf.DUMMYFUNCTION("""COMPUTED_VALUE"""),837.47)</f>
        <v>837.47</v>
      </c>
      <c r="G43" s="2">
        <f>IFERROR(__xludf.DUMMYFUNCTION("""COMPUTED_VALUE"""),45352.66666666667)</f>
        <v>45352.66667</v>
      </c>
      <c r="H43" s="1">
        <f>IFERROR(__xludf.DUMMYFUNCTION("""COMPUTED_VALUE"""),831.13)</f>
        <v>831.13</v>
      </c>
      <c r="J43" s="2">
        <f>IFERROR(__xludf.DUMMYFUNCTION("""COMPUTED_VALUE"""),45352.66666666667)</f>
        <v>45352.66667</v>
      </c>
      <c r="K43" s="1">
        <f>IFERROR(__xludf.DUMMYFUNCTION("""COMPUTED_VALUE"""),836.32)</f>
        <v>836.32</v>
      </c>
      <c r="M43" s="2">
        <f>IFERROR(__xludf.DUMMYFUNCTION("""COMPUTED_VALUE"""),45352.66666666667)</f>
        <v>45352.66667</v>
      </c>
      <c r="N43" s="1">
        <f>IFERROR(__xludf.DUMMYFUNCTION("""COMPUTED_VALUE"""),1.20089228E8)</f>
        <v>120089228</v>
      </c>
    </row>
    <row r="44">
      <c r="A44" s="2">
        <f>IFERROR(__xludf.DUMMYFUNCTION("""COMPUTED_VALUE"""),45355.66666666667)</f>
        <v>45355.66667</v>
      </c>
      <c r="B44" s="1">
        <f>IFERROR(__xludf.DUMMYFUNCTION("""COMPUTED_VALUE"""),837.34)</f>
        <v>837.34</v>
      </c>
      <c r="D44" s="2">
        <f>IFERROR(__xludf.DUMMYFUNCTION("""COMPUTED_VALUE"""),45355.66666666667)</f>
        <v>45355.66667</v>
      </c>
      <c r="E44" s="1">
        <f>IFERROR(__xludf.DUMMYFUNCTION("""COMPUTED_VALUE"""),841.96)</f>
        <v>841.96</v>
      </c>
      <c r="G44" s="2">
        <f>IFERROR(__xludf.DUMMYFUNCTION("""COMPUTED_VALUE"""),45355.66666666667)</f>
        <v>45355.66667</v>
      </c>
      <c r="H44" s="1">
        <f>IFERROR(__xludf.DUMMYFUNCTION("""COMPUTED_VALUE"""),836.75)</f>
        <v>836.75</v>
      </c>
      <c r="J44" s="2">
        <f>IFERROR(__xludf.DUMMYFUNCTION("""COMPUTED_VALUE"""),45355.66666666667)</f>
        <v>45355.66667</v>
      </c>
      <c r="K44" s="1">
        <f>IFERROR(__xludf.DUMMYFUNCTION("""COMPUTED_VALUE"""),838.01)</f>
        <v>838.01</v>
      </c>
      <c r="M44" s="2">
        <f>IFERROR(__xludf.DUMMYFUNCTION("""COMPUTED_VALUE"""),45355.66666666667)</f>
        <v>45355.66667</v>
      </c>
      <c r="N44" s="1">
        <f>IFERROR(__xludf.DUMMYFUNCTION("""COMPUTED_VALUE"""),1.28116412E8)</f>
        <v>128116412</v>
      </c>
    </row>
    <row r="45">
      <c r="A45" s="2">
        <f>IFERROR(__xludf.DUMMYFUNCTION("""COMPUTED_VALUE"""),45356.66666666667)</f>
        <v>45356.66667</v>
      </c>
      <c r="B45" s="1">
        <f>IFERROR(__xludf.DUMMYFUNCTION("""COMPUTED_VALUE"""),836.54)</f>
        <v>836.54</v>
      </c>
      <c r="D45" s="2">
        <f>IFERROR(__xludf.DUMMYFUNCTION("""COMPUTED_VALUE"""),45356.66666666667)</f>
        <v>45356.66667</v>
      </c>
      <c r="E45" s="1">
        <f>IFERROR(__xludf.DUMMYFUNCTION("""COMPUTED_VALUE"""),836.54)</f>
        <v>836.54</v>
      </c>
      <c r="G45" s="2">
        <f>IFERROR(__xludf.DUMMYFUNCTION("""COMPUTED_VALUE"""),45356.66666666667)</f>
        <v>45356.66667</v>
      </c>
      <c r="H45" s="1">
        <f>IFERROR(__xludf.DUMMYFUNCTION("""COMPUTED_VALUE"""),822.49)</f>
        <v>822.49</v>
      </c>
      <c r="J45" s="2">
        <f>IFERROR(__xludf.DUMMYFUNCTION("""COMPUTED_VALUE"""),45356.66666666667)</f>
        <v>45356.66667</v>
      </c>
      <c r="K45" s="1">
        <f>IFERROR(__xludf.DUMMYFUNCTION("""COMPUTED_VALUE"""),826.2)</f>
        <v>826.2</v>
      </c>
      <c r="M45" s="2">
        <f>IFERROR(__xludf.DUMMYFUNCTION("""COMPUTED_VALUE"""),45356.66666666667)</f>
        <v>45356.66667</v>
      </c>
      <c r="N45" s="1">
        <f>IFERROR(__xludf.DUMMYFUNCTION("""COMPUTED_VALUE"""),1.24818727E8)</f>
        <v>124818727</v>
      </c>
    </row>
    <row r="46">
      <c r="A46" s="2">
        <f>IFERROR(__xludf.DUMMYFUNCTION("""COMPUTED_VALUE"""),45357.66666666667)</f>
        <v>45357.66667</v>
      </c>
      <c r="B46" s="1">
        <f>IFERROR(__xludf.DUMMYFUNCTION("""COMPUTED_VALUE"""),829.38)</f>
        <v>829.38</v>
      </c>
      <c r="D46" s="2">
        <f>IFERROR(__xludf.DUMMYFUNCTION("""COMPUTED_VALUE"""),45357.66666666667)</f>
        <v>45357.66667</v>
      </c>
      <c r="E46" s="1">
        <f>IFERROR(__xludf.DUMMYFUNCTION("""COMPUTED_VALUE"""),835.1)</f>
        <v>835.1</v>
      </c>
      <c r="G46" s="2">
        <f>IFERROR(__xludf.DUMMYFUNCTION("""COMPUTED_VALUE"""),45357.66666666667)</f>
        <v>45357.66667</v>
      </c>
      <c r="H46" s="1">
        <f>IFERROR(__xludf.DUMMYFUNCTION("""COMPUTED_VALUE"""),828.31)</f>
        <v>828.31</v>
      </c>
      <c r="J46" s="2">
        <f>IFERROR(__xludf.DUMMYFUNCTION("""COMPUTED_VALUE"""),45357.66666666667)</f>
        <v>45357.66667</v>
      </c>
      <c r="K46" s="1">
        <f>IFERROR(__xludf.DUMMYFUNCTION("""COMPUTED_VALUE"""),830.16)</f>
        <v>830.16</v>
      </c>
      <c r="M46" s="2">
        <f>IFERROR(__xludf.DUMMYFUNCTION("""COMPUTED_VALUE"""),45357.66666666667)</f>
        <v>45357.66667</v>
      </c>
      <c r="N46" s="1">
        <f>IFERROR(__xludf.DUMMYFUNCTION("""COMPUTED_VALUE"""),1.09140503E8)</f>
        <v>109140503</v>
      </c>
    </row>
    <row r="47">
      <c r="A47" s="2">
        <f>IFERROR(__xludf.DUMMYFUNCTION("""COMPUTED_VALUE"""),45358.66666666667)</f>
        <v>45358.66667</v>
      </c>
      <c r="B47" s="1">
        <f>IFERROR(__xludf.DUMMYFUNCTION("""COMPUTED_VALUE"""),833.28)</f>
        <v>833.28</v>
      </c>
      <c r="D47" s="2">
        <f>IFERROR(__xludf.DUMMYFUNCTION("""COMPUTED_VALUE"""),45358.66666666667)</f>
        <v>45358.66667</v>
      </c>
      <c r="E47" s="1">
        <f>IFERROR(__xludf.DUMMYFUNCTION("""COMPUTED_VALUE"""),837.54)</f>
        <v>837.54</v>
      </c>
      <c r="G47" s="2">
        <f>IFERROR(__xludf.DUMMYFUNCTION("""COMPUTED_VALUE"""),45358.66666666667)</f>
        <v>45358.66667</v>
      </c>
      <c r="H47" s="1">
        <f>IFERROR(__xludf.DUMMYFUNCTION("""COMPUTED_VALUE"""),832.71)</f>
        <v>832.71</v>
      </c>
      <c r="J47" s="2">
        <f>IFERROR(__xludf.DUMMYFUNCTION("""COMPUTED_VALUE"""),45358.66666666667)</f>
        <v>45358.66667</v>
      </c>
      <c r="K47" s="1">
        <f>IFERROR(__xludf.DUMMYFUNCTION("""COMPUTED_VALUE"""),836.48)</f>
        <v>836.48</v>
      </c>
      <c r="M47" s="2">
        <f>IFERROR(__xludf.DUMMYFUNCTION("""COMPUTED_VALUE"""),45358.66666666667)</f>
        <v>45358.66667</v>
      </c>
      <c r="N47" s="1">
        <f>IFERROR(__xludf.DUMMYFUNCTION("""COMPUTED_VALUE"""),1.03742564E8)</f>
        <v>103742564</v>
      </c>
    </row>
    <row r="48">
      <c r="A48" s="2">
        <f>IFERROR(__xludf.DUMMYFUNCTION("""COMPUTED_VALUE"""),45359.66666666667)</f>
        <v>45359.66667</v>
      </c>
      <c r="B48" s="1">
        <f>IFERROR(__xludf.DUMMYFUNCTION("""COMPUTED_VALUE"""),836.98)</f>
        <v>836.98</v>
      </c>
      <c r="D48" s="2">
        <f>IFERROR(__xludf.DUMMYFUNCTION("""COMPUTED_VALUE"""),45359.66666666667)</f>
        <v>45359.66667</v>
      </c>
      <c r="E48" s="1">
        <f>IFERROR(__xludf.DUMMYFUNCTION("""COMPUTED_VALUE"""),840.18)</f>
        <v>840.18</v>
      </c>
      <c r="G48" s="2">
        <f>IFERROR(__xludf.DUMMYFUNCTION("""COMPUTED_VALUE"""),45359.66666666667)</f>
        <v>45359.66667</v>
      </c>
      <c r="H48" s="1">
        <f>IFERROR(__xludf.DUMMYFUNCTION("""COMPUTED_VALUE"""),832.29)</f>
        <v>832.29</v>
      </c>
      <c r="J48" s="2">
        <f>IFERROR(__xludf.DUMMYFUNCTION("""COMPUTED_VALUE"""),45359.66666666667)</f>
        <v>45359.66667</v>
      </c>
      <c r="K48" s="1">
        <f>IFERROR(__xludf.DUMMYFUNCTION("""COMPUTED_VALUE"""),833.37)</f>
        <v>833.37</v>
      </c>
      <c r="M48" s="2">
        <f>IFERROR(__xludf.DUMMYFUNCTION("""COMPUTED_VALUE"""),45359.66666666667)</f>
        <v>45359.66667</v>
      </c>
      <c r="N48" s="1">
        <f>IFERROR(__xludf.DUMMYFUNCTION("""COMPUTED_VALUE"""),1.13293695E8)</f>
        <v>113293695</v>
      </c>
    </row>
    <row r="49">
      <c r="A49" s="2">
        <f>IFERROR(__xludf.DUMMYFUNCTION("""COMPUTED_VALUE"""),45362.66666666667)</f>
        <v>45362.66667</v>
      </c>
      <c r="B49" s="1">
        <f>IFERROR(__xludf.DUMMYFUNCTION("""COMPUTED_VALUE"""),831.37)</f>
        <v>831.37</v>
      </c>
      <c r="D49" s="2">
        <f>IFERROR(__xludf.DUMMYFUNCTION("""COMPUTED_VALUE"""),45362.66666666667)</f>
        <v>45362.66667</v>
      </c>
      <c r="E49" s="1">
        <f>IFERROR(__xludf.DUMMYFUNCTION("""COMPUTED_VALUE"""),833.27)</f>
        <v>833.27</v>
      </c>
      <c r="G49" s="2">
        <f>IFERROR(__xludf.DUMMYFUNCTION("""COMPUTED_VALUE"""),45362.66666666667)</f>
        <v>45362.66667</v>
      </c>
      <c r="H49" s="1">
        <f>IFERROR(__xludf.DUMMYFUNCTION("""COMPUTED_VALUE"""),824.31)</f>
        <v>824.31</v>
      </c>
      <c r="J49" s="2">
        <f>IFERROR(__xludf.DUMMYFUNCTION("""COMPUTED_VALUE"""),45362.66666666667)</f>
        <v>45362.66667</v>
      </c>
      <c r="K49" s="1">
        <f>IFERROR(__xludf.DUMMYFUNCTION("""COMPUTED_VALUE"""),830.34)</f>
        <v>830.34</v>
      </c>
      <c r="M49" s="2">
        <f>IFERROR(__xludf.DUMMYFUNCTION("""COMPUTED_VALUE"""),45362.66666666667)</f>
        <v>45362.66667</v>
      </c>
      <c r="N49" s="1">
        <f>IFERROR(__xludf.DUMMYFUNCTION("""COMPUTED_VALUE"""),9.5825243E7)</f>
        <v>95825243</v>
      </c>
    </row>
    <row r="50">
      <c r="A50" s="2">
        <f>IFERROR(__xludf.DUMMYFUNCTION("""COMPUTED_VALUE"""),45363.66666666667)</f>
        <v>45363.66667</v>
      </c>
      <c r="B50" s="1">
        <f>IFERROR(__xludf.DUMMYFUNCTION("""COMPUTED_VALUE"""),830.27)</f>
        <v>830.27</v>
      </c>
      <c r="D50" s="2">
        <f>IFERROR(__xludf.DUMMYFUNCTION("""COMPUTED_VALUE"""),45363.66666666667)</f>
        <v>45363.66667</v>
      </c>
      <c r="E50" s="1">
        <f>IFERROR(__xludf.DUMMYFUNCTION("""COMPUTED_VALUE"""),838.7)</f>
        <v>838.7</v>
      </c>
      <c r="G50" s="2">
        <f>IFERROR(__xludf.DUMMYFUNCTION("""COMPUTED_VALUE"""),45363.66666666667)</f>
        <v>45363.66667</v>
      </c>
      <c r="H50" s="1">
        <f>IFERROR(__xludf.DUMMYFUNCTION("""COMPUTED_VALUE"""),828.95)</f>
        <v>828.95</v>
      </c>
      <c r="J50" s="2">
        <f>IFERROR(__xludf.DUMMYFUNCTION("""COMPUTED_VALUE"""),45363.66666666667)</f>
        <v>45363.66667</v>
      </c>
      <c r="K50" s="1">
        <f>IFERROR(__xludf.DUMMYFUNCTION("""COMPUTED_VALUE"""),837.2)</f>
        <v>837.2</v>
      </c>
      <c r="M50" s="2">
        <f>IFERROR(__xludf.DUMMYFUNCTION("""COMPUTED_VALUE"""),45363.66666666667)</f>
        <v>45363.66667</v>
      </c>
      <c r="N50" s="1">
        <f>IFERROR(__xludf.DUMMYFUNCTION("""COMPUTED_VALUE"""),9.7306987E7)</f>
        <v>97306987</v>
      </c>
    </row>
    <row r="51">
      <c r="A51" s="2">
        <f>IFERROR(__xludf.DUMMYFUNCTION("""COMPUTED_VALUE"""),45364.66666666667)</f>
        <v>45364.66667</v>
      </c>
      <c r="B51" s="1">
        <f>IFERROR(__xludf.DUMMYFUNCTION("""COMPUTED_VALUE"""),836.64)</f>
        <v>836.64</v>
      </c>
      <c r="D51" s="2">
        <f>IFERROR(__xludf.DUMMYFUNCTION("""COMPUTED_VALUE"""),45364.66666666667)</f>
        <v>45364.66667</v>
      </c>
      <c r="E51" s="1">
        <f>IFERROR(__xludf.DUMMYFUNCTION("""COMPUTED_VALUE"""),841.99)</f>
        <v>841.99</v>
      </c>
      <c r="G51" s="2">
        <f>IFERROR(__xludf.DUMMYFUNCTION("""COMPUTED_VALUE"""),45364.66666666667)</f>
        <v>45364.66667</v>
      </c>
      <c r="H51" s="1">
        <f>IFERROR(__xludf.DUMMYFUNCTION("""COMPUTED_VALUE"""),836.11)</f>
        <v>836.11</v>
      </c>
      <c r="J51" s="2">
        <f>IFERROR(__xludf.DUMMYFUNCTION("""COMPUTED_VALUE"""),45364.66666666667)</f>
        <v>45364.66667</v>
      </c>
      <c r="K51" s="1">
        <f>IFERROR(__xludf.DUMMYFUNCTION("""COMPUTED_VALUE"""),839.06)</f>
        <v>839.06</v>
      </c>
      <c r="M51" s="2">
        <f>IFERROR(__xludf.DUMMYFUNCTION("""COMPUTED_VALUE"""),45364.66666666667)</f>
        <v>45364.66667</v>
      </c>
      <c r="N51" s="1">
        <f>IFERROR(__xludf.DUMMYFUNCTION("""COMPUTED_VALUE"""),1.1983827E8)</f>
        <v>119838270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IFERROR(__xludf.DUMMYFUNCTION("""COMPUTED_VALUE"""),841.18)</f>
        <v>841.18</v>
      </c>
      <c r="D52" s="2">
        <f>IFERROR(__xludf.DUMMYFUNCTION("""COMPUTED_VALUE"""),45365.66666666667)</f>
        <v>45365.66667</v>
      </c>
      <c r="E52" s="1">
        <f>IFERROR(__xludf.DUMMYFUNCTION("""COMPUTED_VALUE"""),841.64)</f>
        <v>841.64</v>
      </c>
      <c r="G52" s="2">
        <f>IFERROR(__xludf.DUMMYFUNCTION("""COMPUTED_VALUE"""),45365.66666666667)</f>
        <v>45365.66667</v>
      </c>
      <c r="H52" s="1">
        <f>IFERROR(__xludf.DUMMYFUNCTION("""COMPUTED_VALUE"""),829.28)</f>
        <v>829.28</v>
      </c>
      <c r="J52" s="2">
        <f>IFERROR(__xludf.DUMMYFUNCTION("""COMPUTED_VALUE"""),45365.66666666667)</f>
        <v>45365.66667</v>
      </c>
      <c r="K52" s="1">
        <f>IFERROR(__xludf.DUMMYFUNCTION("""COMPUTED_VALUE"""),833.96)</f>
        <v>833.96</v>
      </c>
      <c r="M52" s="2">
        <f>IFERROR(__xludf.DUMMYFUNCTION("""COMPUTED_VALUE"""),45365.66666666667)</f>
        <v>45365.66667</v>
      </c>
      <c r="N52" s="1">
        <f>IFERROR(__xludf.DUMMYFUNCTION("""COMPUTED_VALUE"""),1.29610882E8)</f>
        <v>129610882</v>
      </c>
    </row>
    <row r="53">
      <c r="A53" s="2">
        <f>IFERROR(__xludf.DUMMYFUNCTION("""COMPUTED_VALUE"""),45366.66666666667)</f>
        <v>45366.66667</v>
      </c>
      <c r="B53" s="1">
        <f>IFERROR(__xludf.DUMMYFUNCTION("""COMPUTED_VALUE"""),832.1)</f>
        <v>832.1</v>
      </c>
      <c r="D53" s="2">
        <f>IFERROR(__xludf.DUMMYFUNCTION("""COMPUTED_VALUE"""),45366.66666666667)</f>
        <v>45366.66667</v>
      </c>
      <c r="E53" s="1">
        <f>IFERROR(__xludf.DUMMYFUNCTION("""COMPUTED_VALUE"""),834.59)</f>
        <v>834.59</v>
      </c>
      <c r="G53" s="2">
        <f>IFERROR(__xludf.DUMMYFUNCTION("""COMPUTED_VALUE"""),45366.66666666667)</f>
        <v>45366.66667</v>
      </c>
      <c r="H53" s="1">
        <f>IFERROR(__xludf.DUMMYFUNCTION("""COMPUTED_VALUE"""),826.65)</f>
        <v>826.65</v>
      </c>
      <c r="J53" s="2">
        <f>IFERROR(__xludf.DUMMYFUNCTION("""COMPUTED_VALUE"""),45366.66666666667)</f>
        <v>45366.66667</v>
      </c>
      <c r="K53" s="1">
        <f>IFERROR(__xludf.DUMMYFUNCTION("""COMPUTED_VALUE"""),831.28)</f>
        <v>831.28</v>
      </c>
      <c r="M53" s="2">
        <f>IFERROR(__xludf.DUMMYFUNCTION("""COMPUTED_VALUE"""),45366.66666666667)</f>
        <v>45366.66667</v>
      </c>
      <c r="N53" s="1">
        <f>IFERROR(__xludf.DUMMYFUNCTION("""COMPUTED_VALUE"""),2.16955851E8)</f>
        <v>216955851</v>
      </c>
    </row>
    <row r="54">
      <c r="A54" s="2">
        <f>IFERROR(__xludf.DUMMYFUNCTION("""COMPUTED_VALUE"""),45369.66666666667)</f>
        <v>45369.66667</v>
      </c>
      <c r="B54" s="1">
        <f>IFERROR(__xludf.DUMMYFUNCTION("""COMPUTED_VALUE"""),831.36)</f>
        <v>831.36</v>
      </c>
      <c r="D54" s="2">
        <f>IFERROR(__xludf.DUMMYFUNCTION("""COMPUTED_VALUE"""),45369.66666666667)</f>
        <v>45369.66667</v>
      </c>
      <c r="E54" s="1">
        <f>IFERROR(__xludf.DUMMYFUNCTION("""COMPUTED_VALUE"""),837.03)</f>
        <v>837.03</v>
      </c>
      <c r="G54" s="2">
        <f>IFERROR(__xludf.DUMMYFUNCTION("""COMPUTED_VALUE"""),45369.66666666667)</f>
        <v>45369.66667</v>
      </c>
      <c r="H54" s="1">
        <f>IFERROR(__xludf.DUMMYFUNCTION("""COMPUTED_VALUE"""),831.36)</f>
        <v>831.36</v>
      </c>
      <c r="J54" s="2">
        <f>IFERROR(__xludf.DUMMYFUNCTION("""COMPUTED_VALUE"""),45369.66666666667)</f>
        <v>45369.66667</v>
      </c>
      <c r="K54" s="1">
        <f>IFERROR(__xludf.DUMMYFUNCTION("""COMPUTED_VALUE"""),833.69)</f>
        <v>833.69</v>
      </c>
      <c r="M54" s="2">
        <f>IFERROR(__xludf.DUMMYFUNCTION("""COMPUTED_VALUE"""),45369.66666666667)</f>
        <v>45369.66667</v>
      </c>
      <c r="N54" s="1">
        <f>IFERROR(__xludf.DUMMYFUNCTION("""COMPUTED_VALUE"""),1.06874311E8)</f>
        <v>106874311</v>
      </c>
    </row>
    <row r="55">
      <c r="A55" s="2">
        <f>IFERROR(__xludf.DUMMYFUNCTION("""COMPUTED_VALUE"""),45370.66666666667)</f>
        <v>45370.66667</v>
      </c>
      <c r="B55" s="1">
        <f>IFERROR(__xludf.DUMMYFUNCTION("""COMPUTED_VALUE"""),833.75)</f>
        <v>833.75</v>
      </c>
      <c r="D55" s="2">
        <f>IFERROR(__xludf.DUMMYFUNCTION("""COMPUTED_VALUE"""),45370.66666666667)</f>
        <v>45370.66667</v>
      </c>
      <c r="E55" s="1">
        <f>IFERROR(__xludf.DUMMYFUNCTION("""COMPUTED_VALUE"""),840.91)</f>
        <v>840.91</v>
      </c>
      <c r="G55" s="2">
        <f>IFERROR(__xludf.DUMMYFUNCTION("""COMPUTED_VALUE"""),45370.66666666667)</f>
        <v>45370.66667</v>
      </c>
      <c r="H55" s="1">
        <f>IFERROR(__xludf.DUMMYFUNCTION("""COMPUTED_VALUE"""),832.88)</f>
        <v>832.88</v>
      </c>
      <c r="J55" s="2">
        <f>IFERROR(__xludf.DUMMYFUNCTION("""COMPUTED_VALUE"""),45370.66666666667)</f>
        <v>45370.66667</v>
      </c>
      <c r="K55" s="1">
        <f>IFERROR(__xludf.DUMMYFUNCTION("""COMPUTED_VALUE"""),840.47)</f>
        <v>840.47</v>
      </c>
      <c r="M55" s="2">
        <f>IFERROR(__xludf.DUMMYFUNCTION("""COMPUTED_VALUE"""),45370.66666666667)</f>
        <v>45370.66667</v>
      </c>
      <c r="N55" s="1">
        <f>IFERROR(__xludf.DUMMYFUNCTION("""COMPUTED_VALUE"""),1.12413006E8)</f>
        <v>112413006</v>
      </c>
    </row>
    <row r="56">
      <c r="A56" s="2">
        <f>IFERROR(__xludf.DUMMYFUNCTION("""COMPUTED_VALUE"""),45371.66666666667)</f>
        <v>45371.66667</v>
      </c>
      <c r="B56" s="1">
        <f>IFERROR(__xludf.DUMMYFUNCTION("""COMPUTED_VALUE"""),841.54)</f>
        <v>841.54</v>
      </c>
      <c r="D56" s="2">
        <f>IFERROR(__xludf.DUMMYFUNCTION("""COMPUTED_VALUE"""),45371.66666666667)</f>
        <v>45371.66667</v>
      </c>
      <c r="E56" s="1">
        <f>IFERROR(__xludf.DUMMYFUNCTION("""COMPUTED_VALUE"""),851.23)</f>
        <v>851.23</v>
      </c>
      <c r="G56" s="2">
        <f>IFERROR(__xludf.DUMMYFUNCTION("""COMPUTED_VALUE"""),45371.66666666667)</f>
        <v>45371.66667</v>
      </c>
      <c r="H56" s="1">
        <f>IFERROR(__xludf.DUMMYFUNCTION("""COMPUTED_VALUE"""),840.02)</f>
        <v>840.02</v>
      </c>
      <c r="J56" s="2">
        <f>IFERROR(__xludf.DUMMYFUNCTION("""COMPUTED_VALUE"""),45371.66666666667)</f>
        <v>45371.66667</v>
      </c>
      <c r="K56" s="1">
        <f>IFERROR(__xludf.DUMMYFUNCTION("""COMPUTED_VALUE"""),850.3)</f>
        <v>850.3</v>
      </c>
      <c r="M56" s="2">
        <f>IFERROR(__xludf.DUMMYFUNCTION("""COMPUTED_VALUE"""),45371.66666666667)</f>
        <v>45371.66667</v>
      </c>
      <c r="N56" s="1">
        <f>IFERROR(__xludf.DUMMYFUNCTION("""COMPUTED_VALUE"""),1.20883811E8)</f>
        <v>120883811</v>
      </c>
    </row>
    <row r="57">
      <c r="A57" s="2">
        <f>IFERROR(__xludf.DUMMYFUNCTION("""COMPUTED_VALUE"""),45372.66666666667)</f>
        <v>45372.66667</v>
      </c>
      <c r="B57" s="1">
        <f>IFERROR(__xludf.DUMMYFUNCTION("""COMPUTED_VALUE"""),845.87)</f>
        <v>845.87</v>
      </c>
      <c r="D57" s="2">
        <f>IFERROR(__xludf.DUMMYFUNCTION("""COMPUTED_VALUE"""),45372.66666666667)</f>
        <v>45372.66667</v>
      </c>
      <c r="E57" s="1">
        <f>IFERROR(__xludf.DUMMYFUNCTION("""COMPUTED_VALUE"""),851.07)</f>
        <v>851.07</v>
      </c>
      <c r="G57" s="2">
        <f>IFERROR(__xludf.DUMMYFUNCTION("""COMPUTED_VALUE"""),45372.66666666667)</f>
        <v>45372.66667</v>
      </c>
      <c r="H57" s="1">
        <f>IFERROR(__xludf.DUMMYFUNCTION("""COMPUTED_VALUE"""),843.66)</f>
        <v>843.66</v>
      </c>
      <c r="J57" s="2">
        <f>IFERROR(__xludf.DUMMYFUNCTION("""COMPUTED_VALUE"""),45372.66666666667)</f>
        <v>45372.66667</v>
      </c>
      <c r="K57" s="1">
        <f>IFERROR(__xludf.DUMMYFUNCTION("""COMPUTED_VALUE"""),845.17)</f>
        <v>845.17</v>
      </c>
      <c r="M57" s="2">
        <f>IFERROR(__xludf.DUMMYFUNCTION("""COMPUTED_VALUE"""),45372.66666666667)</f>
        <v>45372.66667</v>
      </c>
      <c r="N57" s="1">
        <f>IFERROR(__xludf.DUMMYFUNCTION("""COMPUTED_VALUE"""),1.25968441E8)</f>
        <v>125968441</v>
      </c>
    </row>
    <row r="58">
      <c r="A58" s="2">
        <f>IFERROR(__xludf.DUMMYFUNCTION("""COMPUTED_VALUE"""),45373.66666666667)</f>
        <v>45373.66667</v>
      </c>
      <c r="B58" s="1">
        <f>IFERROR(__xludf.DUMMYFUNCTION("""COMPUTED_VALUE"""),846.11)</f>
        <v>846.11</v>
      </c>
      <c r="D58" s="2">
        <f>IFERROR(__xludf.DUMMYFUNCTION("""COMPUTED_VALUE"""),45373.66666666667)</f>
        <v>45373.66667</v>
      </c>
      <c r="E58" s="1">
        <f>IFERROR(__xludf.DUMMYFUNCTION("""COMPUTED_VALUE"""),847.93)</f>
        <v>847.93</v>
      </c>
      <c r="G58" s="2">
        <f>IFERROR(__xludf.DUMMYFUNCTION("""COMPUTED_VALUE"""),45373.66666666667)</f>
        <v>45373.66667</v>
      </c>
      <c r="H58" s="1">
        <f>IFERROR(__xludf.DUMMYFUNCTION("""COMPUTED_VALUE"""),835.54)</f>
        <v>835.54</v>
      </c>
      <c r="J58" s="2">
        <f>IFERROR(__xludf.DUMMYFUNCTION("""COMPUTED_VALUE"""),45373.66666666667)</f>
        <v>45373.66667</v>
      </c>
      <c r="K58" s="1">
        <f>IFERROR(__xludf.DUMMYFUNCTION("""COMPUTED_VALUE"""),836.04)</f>
        <v>836.04</v>
      </c>
      <c r="M58" s="2">
        <f>IFERROR(__xludf.DUMMYFUNCTION("""COMPUTED_VALUE"""),45373.66666666667)</f>
        <v>45373.66667</v>
      </c>
      <c r="N58" s="1">
        <f>IFERROR(__xludf.DUMMYFUNCTION("""COMPUTED_VALUE"""),9.2994624E7)</f>
        <v>92994624</v>
      </c>
    </row>
    <row r="59">
      <c r="A59" s="2">
        <f>IFERROR(__xludf.DUMMYFUNCTION("""COMPUTED_VALUE"""),45376.66666666667)</f>
        <v>45376.66667</v>
      </c>
      <c r="B59" s="1">
        <f>IFERROR(__xludf.DUMMYFUNCTION("""COMPUTED_VALUE"""),836.49)</f>
        <v>836.49</v>
      </c>
      <c r="D59" s="2">
        <f>IFERROR(__xludf.DUMMYFUNCTION("""COMPUTED_VALUE"""),45376.66666666667)</f>
        <v>45376.66667</v>
      </c>
      <c r="E59" s="1">
        <f>IFERROR(__xludf.DUMMYFUNCTION("""COMPUTED_VALUE"""),836.49)</f>
        <v>836.49</v>
      </c>
      <c r="G59" s="2">
        <f>IFERROR(__xludf.DUMMYFUNCTION("""COMPUTED_VALUE"""),45376.66666666667)</f>
        <v>45376.66667</v>
      </c>
      <c r="H59" s="1">
        <f>IFERROR(__xludf.DUMMYFUNCTION("""COMPUTED_VALUE"""),830.66)</f>
        <v>830.66</v>
      </c>
      <c r="J59" s="2">
        <f>IFERROR(__xludf.DUMMYFUNCTION("""COMPUTED_VALUE"""),45376.66666666667)</f>
        <v>45376.66667</v>
      </c>
      <c r="K59" s="1">
        <f>IFERROR(__xludf.DUMMYFUNCTION("""COMPUTED_VALUE"""),832.31)</f>
        <v>832.31</v>
      </c>
      <c r="M59" s="2">
        <f>IFERROR(__xludf.DUMMYFUNCTION("""COMPUTED_VALUE"""),45376.66666666667)</f>
        <v>45376.66667</v>
      </c>
      <c r="N59" s="1">
        <f>IFERROR(__xludf.DUMMYFUNCTION("""COMPUTED_VALUE"""),9.0190969E7)</f>
        <v>90190969</v>
      </c>
    </row>
    <row r="60">
      <c r="A60" s="2">
        <f>IFERROR(__xludf.DUMMYFUNCTION("""COMPUTED_VALUE"""),45377.66666666667)</f>
        <v>45377.66667</v>
      </c>
      <c r="B60" s="1">
        <f>IFERROR(__xludf.DUMMYFUNCTION("""COMPUTED_VALUE"""),834.15)</f>
        <v>834.15</v>
      </c>
      <c r="D60" s="2">
        <f>IFERROR(__xludf.DUMMYFUNCTION("""COMPUTED_VALUE"""),45377.66666666667)</f>
        <v>45377.66667</v>
      </c>
      <c r="E60" s="1">
        <f>IFERROR(__xludf.DUMMYFUNCTION("""COMPUTED_VALUE"""),837.95)</f>
        <v>837.95</v>
      </c>
      <c r="G60" s="2">
        <f>IFERROR(__xludf.DUMMYFUNCTION("""COMPUTED_VALUE"""),45377.66666666667)</f>
        <v>45377.66667</v>
      </c>
      <c r="H60" s="1">
        <f>IFERROR(__xludf.DUMMYFUNCTION("""COMPUTED_VALUE"""),834.02)</f>
        <v>834.02</v>
      </c>
      <c r="J60" s="2">
        <f>IFERROR(__xludf.DUMMYFUNCTION("""COMPUTED_VALUE"""),45377.66666666667)</f>
        <v>45377.66667</v>
      </c>
      <c r="K60" s="1">
        <f>IFERROR(__xludf.DUMMYFUNCTION("""COMPUTED_VALUE"""),835.56)</f>
        <v>835.56</v>
      </c>
      <c r="M60" s="2">
        <f>IFERROR(__xludf.DUMMYFUNCTION("""COMPUTED_VALUE"""),45377.66666666667)</f>
        <v>45377.66667</v>
      </c>
      <c r="N60" s="1">
        <f>IFERROR(__xludf.DUMMYFUNCTION("""COMPUTED_VALUE"""),1.07641259E8)</f>
        <v>107641259</v>
      </c>
    </row>
    <row r="61">
      <c r="A61" s="2">
        <f>IFERROR(__xludf.DUMMYFUNCTION("""COMPUTED_VALUE"""),45378.66666666667)</f>
        <v>45378.66667</v>
      </c>
      <c r="B61" s="1">
        <f>IFERROR(__xludf.DUMMYFUNCTION("""COMPUTED_VALUE"""),841.0)</f>
        <v>841</v>
      </c>
      <c r="D61" s="2">
        <f>IFERROR(__xludf.DUMMYFUNCTION("""COMPUTED_VALUE"""),45378.66666666667)</f>
        <v>45378.66667</v>
      </c>
      <c r="E61" s="1">
        <f>IFERROR(__xludf.DUMMYFUNCTION("""COMPUTED_VALUE"""),845.97)</f>
        <v>845.97</v>
      </c>
      <c r="G61" s="2">
        <f>IFERROR(__xludf.DUMMYFUNCTION("""COMPUTED_VALUE"""),45378.66666666667)</f>
        <v>45378.66667</v>
      </c>
      <c r="H61" s="1">
        <f>IFERROR(__xludf.DUMMYFUNCTION("""COMPUTED_VALUE"""),839.92)</f>
        <v>839.92</v>
      </c>
      <c r="J61" s="2">
        <f>IFERROR(__xludf.DUMMYFUNCTION("""COMPUTED_VALUE"""),45378.66666666667)</f>
        <v>45378.66667</v>
      </c>
      <c r="K61" s="1">
        <f>IFERROR(__xludf.DUMMYFUNCTION("""COMPUTED_VALUE"""),845.37)</f>
        <v>845.37</v>
      </c>
      <c r="M61" s="2">
        <f>IFERROR(__xludf.DUMMYFUNCTION("""COMPUTED_VALUE"""),45378.66666666667)</f>
        <v>45378.66667</v>
      </c>
      <c r="N61" s="1">
        <f>IFERROR(__xludf.DUMMYFUNCTION("""COMPUTED_VALUE"""),1.1069753E8)</f>
        <v>110697530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IFERROR(__xludf.DUMMYFUNCTION("""COMPUTED_VALUE"""),846.14)</f>
        <v>846.14</v>
      </c>
      <c r="D62" s="2">
        <f>IFERROR(__xludf.DUMMYFUNCTION("""COMPUTED_VALUE"""),45379.66666666667)</f>
        <v>45379.66667</v>
      </c>
      <c r="E62" s="1">
        <f>IFERROR(__xludf.DUMMYFUNCTION("""COMPUTED_VALUE"""),851.24)</f>
        <v>851.24</v>
      </c>
      <c r="G62" s="2">
        <f>IFERROR(__xludf.DUMMYFUNCTION("""COMPUTED_VALUE"""),45379.66666666667)</f>
        <v>45379.66667</v>
      </c>
      <c r="H62" s="1">
        <f>IFERROR(__xludf.DUMMYFUNCTION("""COMPUTED_VALUE"""),846.14)</f>
        <v>846.14</v>
      </c>
      <c r="J62" s="2">
        <f>IFERROR(__xludf.DUMMYFUNCTION("""COMPUTED_VALUE"""),45379.66666666667)</f>
        <v>45379.66667</v>
      </c>
      <c r="K62" s="1">
        <f>IFERROR(__xludf.DUMMYFUNCTION("""COMPUTED_VALUE"""),850.37)</f>
        <v>850.37</v>
      </c>
      <c r="M62" s="2">
        <f>IFERROR(__xludf.DUMMYFUNCTION("""COMPUTED_VALUE"""),45379.66666666667)</f>
        <v>45379.66667</v>
      </c>
      <c r="N62" s="1">
        <f>IFERROR(__xludf.DUMMYFUNCTION("""COMPUTED_VALUE"""),1.09976234E8)</f>
        <v>109976234</v>
      </c>
    </row>
    <row r="63">
      <c r="A63" s="2">
        <f>IFERROR(__xludf.DUMMYFUNCTION("""COMPUTED_VALUE"""),45383.66666666667)</f>
        <v>45383.66667</v>
      </c>
      <c r="B63" s="1">
        <f>IFERROR(__xludf.DUMMYFUNCTION("""COMPUTED_VALUE"""),850.09)</f>
        <v>850.09</v>
      </c>
      <c r="D63" s="2">
        <f>IFERROR(__xludf.DUMMYFUNCTION("""COMPUTED_VALUE"""),45383.66666666667)</f>
        <v>45383.66667</v>
      </c>
      <c r="E63" s="1">
        <f>IFERROR(__xludf.DUMMYFUNCTION("""COMPUTED_VALUE"""),850.09)</f>
        <v>850.09</v>
      </c>
      <c r="G63" s="2">
        <f>IFERROR(__xludf.DUMMYFUNCTION("""COMPUTED_VALUE"""),45383.66666666667)</f>
        <v>45383.66667</v>
      </c>
      <c r="H63" s="1">
        <f>IFERROR(__xludf.DUMMYFUNCTION("""COMPUTED_VALUE"""),838.19)</f>
        <v>838.19</v>
      </c>
      <c r="J63" s="2">
        <f>IFERROR(__xludf.DUMMYFUNCTION("""COMPUTED_VALUE"""),45383.66666666667)</f>
        <v>45383.66667</v>
      </c>
      <c r="K63" s="1">
        <f>IFERROR(__xludf.DUMMYFUNCTION("""COMPUTED_VALUE"""),838.39)</f>
        <v>838.39</v>
      </c>
      <c r="M63" s="2">
        <f>IFERROR(__xludf.DUMMYFUNCTION("""COMPUTED_VALUE"""),45383.66666666667)</f>
        <v>45383.66667</v>
      </c>
      <c r="N63" s="1">
        <f>IFERROR(__xludf.DUMMYFUNCTION("""COMPUTED_VALUE"""),9.1846932E7)</f>
        <v>91846932</v>
      </c>
    </row>
    <row r="64">
      <c r="A64" s="2">
        <f>IFERROR(__xludf.DUMMYFUNCTION("""COMPUTED_VALUE"""),45384.66666666667)</f>
        <v>45384.66667</v>
      </c>
      <c r="B64" s="1">
        <f>IFERROR(__xludf.DUMMYFUNCTION("""COMPUTED_VALUE"""),832.79)</f>
        <v>832.79</v>
      </c>
      <c r="D64" s="2">
        <f>IFERROR(__xludf.DUMMYFUNCTION("""COMPUTED_VALUE"""),45384.66666666667)</f>
        <v>45384.66667</v>
      </c>
      <c r="E64" s="1">
        <f>IFERROR(__xludf.DUMMYFUNCTION("""COMPUTED_VALUE"""),833.67)</f>
        <v>833.67</v>
      </c>
      <c r="G64" s="2">
        <f>IFERROR(__xludf.DUMMYFUNCTION("""COMPUTED_VALUE"""),45384.66666666667)</f>
        <v>45384.66667</v>
      </c>
      <c r="H64" s="1">
        <f>IFERROR(__xludf.DUMMYFUNCTION("""COMPUTED_VALUE"""),829.51)</f>
        <v>829.51</v>
      </c>
      <c r="J64" s="2">
        <f>IFERROR(__xludf.DUMMYFUNCTION("""COMPUTED_VALUE"""),45384.66666666667)</f>
        <v>45384.66667</v>
      </c>
      <c r="K64" s="1">
        <f>IFERROR(__xludf.DUMMYFUNCTION("""COMPUTED_VALUE"""),832.76)</f>
        <v>832.76</v>
      </c>
      <c r="M64" s="2">
        <f>IFERROR(__xludf.DUMMYFUNCTION("""COMPUTED_VALUE"""),45384.66666666667)</f>
        <v>45384.66667</v>
      </c>
      <c r="N64" s="1">
        <f>IFERROR(__xludf.DUMMYFUNCTION("""COMPUTED_VALUE"""),1.09869812E8)</f>
        <v>109869812</v>
      </c>
    </row>
    <row r="65">
      <c r="A65" s="2">
        <f>IFERROR(__xludf.DUMMYFUNCTION("""COMPUTED_VALUE"""),45385.66666666667)</f>
        <v>45385.66667</v>
      </c>
      <c r="B65" s="1">
        <f>IFERROR(__xludf.DUMMYFUNCTION("""COMPUTED_VALUE"""),832.0)</f>
        <v>832</v>
      </c>
      <c r="D65" s="2">
        <f>IFERROR(__xludf.DUMMYFUNCTION("""COMPUTED_VALUE"""),45385.66666666667)</f>
        <v>45385.66667</v>
      </c>
      <c r="E65" s="1">
        <f>IFERROR(__xludf.DUMMYFUNCTION("""COMPUTED_VALUE"""),834.75)</f>
        <v>834.75</v>
      </c>
      <c r="G65" s="2">
        <f>IFERROR(__xludf.DUMMYFUNCTION("""COMPUTED_VALUE"""),45385.66666666667)</f>
        <v>45385.66667</v>
      </c>
      <c r="H65" s="1">
        <f>IFERROR(__xludf.DUMMYFUNCTION("""COMPUTED_VALUE"""),830.73)</f>
        <v>830.73</v>
      </c>
      <c r="J65" s="2">
        <f>IFERROR(__xludf.DUMMYFUNCTION("""COMPUTED_VALUE"""),45385.66666666667)</f>
        <v>45385.66667</v>
      </c>
      <c r="K65" s="1">
        <f>IFERROR(__xludf.DUMMYFUNCTION("""COMPUTED_VALUE"""),831.82)</f>
        <v>831.82</v>
      </c>
      <c r="M65" s="2">
        <f>IFERROR(__xludf.DUMMYFUNCTION("""COMPUTED_VALUE"""),45385.66666666667)</f>
        <v>45385.66667</v>
      </c>
      <c r="N65" s="1">
        <f>IFERROR(__xludf.DUMMYFUNCTION("""COMPUTED_VALUE"""),9.9759932E7)</f>
        <v>99759932</v>
      </c>
    </row>
    <row r="66">
      <c r="A66" s="2">
        <f>IFERROR(__xludf.DUMMYFUNCTION("""COMPUTED_VALUE"""),45386.66666666667)</f>
        <v>45386.66667</v>
      </c>
      <c r="B66" s="1">
        <f>IFERROR(__xludf.DUMMYFUNCTION("""COMPUTED_VALUE"""),835.98)</f>
        <v>835.98</v>
      </c>
      <c r="D66" s="2">
        <f>IFERROR(__xludf.DUMMYFUNCTION("""COMPUTED_VALUE"""),45386.66666666667)</f>
        <v>45386.66667</v>
      </c>
      <c r="E66" s="1">
        <f>IFERROR(__xludf.DUMMYFUNCTION("""COMPUTED_VALUE"""),838.97)</f>
        <v>838.97</v>
      </c>
      <c r="G66" s="2">
        <f>IFERROR(__xludf.DUMMYFUNCTION("""COMPUTED_VALUE"""),45386.66666666667)</f>
        <v>45386.66667</v>
      </c>
      <c r="H66" s="1">
        <f>IFERROR(__xludf.DUMMYFUNCTION("""COMPUTED_VALUE"""),820.92)</f>
        <v>820.92</v>
      </c>
      <c r="J66" s="2">
        <f>IFERROR(__xludf.DUMMYFUNCTION("""COMPUTED_VALUE"""),45386.66666666667)</f>
        <v>45386.66667</v>
      </c>
      <c r="K66" s="1">
        <f>IFERROR(__xludf.DUMMYFUNCTION("""COMPUTED_VALUE"""),821.43)</f>
        <v>821.43</v>
      </c>
      <c r="M66" s="2">
        <f>IFERROR(__xludf.DUMMYFUNCTION("""COMPUTED_VALUE"""),45386.66666666667)</f>
        <v>45386.66667</v>
      </c>
      <c r="N66" s="1">
        <f>IFERROR(__xludf.DUMMYFUNCTION("""COMPUTED_VALUE"""),1.16602712E8)</f>
        <v>116602712</v>
      </c>
    </row>
    <row r="67">
      <c r="A67" s="2">
        <f>IFERROR(__xludf.DUMMYFUNCTION("""COMPUTED_VALUE"""),45387.66666666667)</f>
        <v>45387.66667</v>
      </c>
      <c r="B67" s="1">
        <f>IFERROR(__xludf.DUMMYFUNCTION("""COMPUTED_VALUE"""),822.72)</f>
        <v>822.72</v>
      </c>
      <c r="D67" s="2">
        <f>IFERROR(__xludf.DUMMYFUNCTION("""COMPUTED_VALUE"""),45387.66666666667)</f>
        <v>45387.66667</v>
      </c>
      <c r="E67" s="1">
        <f>IFERROR(__xludf.DUMMYFUNCTION("""COMPUTED_VALUE"""),831.31)</f>
        <v>831.31</v>
      </c>
      <c r="G67" s="2">
        <f>IFERROR(__xludf.DUMMYFUNCTION("""COMPUTED_VALUE"""),45387.66666666667)</f>
        <v>45387.66667</v>
      </c>
      <c r="H67" s="1">
        <f>IFERROR(__xludf.DUMMYFUNCTION("""COMPUTED_VALUE"""),821.55)</f>
        <v>821.55</v>
      </c>
      <c r="J67" s="2">
        <f>IFERROR(__xludf.DUMMYFUNCTION("""COMPUTED_VALUE"""),45387.66666666667)</f>
        <v>45387.66667</v>
      </c>
      <c r="K67" s="1">
        <f>IFERROR(__xludf.DUMMYFUNCTION("""COMPUTED_VALUE"""),829.78)</f>
        <v>829.78</v>
      </c>
      <c r="M67" s="2">
        <f>IFERROR(__xludf.DUMMYFUNCTION("""COMPUTED_VALUE"""),45387.66666666667)</f>
        <v>45387.66667</v>
      </c>
      <c r="N67" s="1">
        <f>IFERROR(__xludf.DUMMYFUNCTION("""COMPUTED_VALUE"""),9.1921763E7)</f>
        <v>91921763</v>
      </c>
    </row>
    <row r="68">
      <c r="A68" s="2">
        <f>IFERROR(__xludf.DUMMYFUNCTION("""COMPUTED_VALUE"""),45390.66666666667)</f>
        <v>45390.66667</v>
      </c>
      <c r="B68" s="1">
        <f>IFERROR(__xludf.DUMMYFUNCTION("""COMPUTED_VALUE"""),830.13)</f>
        <v>830.13</v>
      </c>
      <c r="D68" s="2">
        <f>IFERROR(__xludf.DUMMYFUNCTION("""COMPUTED_VALUE"""),45390.66666666667)</f>
        <v>45390.66667</v>
      </c>
      <c r="E68" s="1">
        <f>IFERROR(__xludf.DUMMYFUNCTION("""COMPUTED_VALUE"""),835.02)</f>
        <v>835.02</v>
      </c>
      <c r="G68" s="2">
        <f>IFERROR(__xludf.DUMMYFUNCTION("""COMPUTED_VALUE"""),45390.66666666667)</f>
        <v>45390.66667</v>
      </c>
      <c r="H68" s="1">
        <f>IFERROR(__xludf.DUMMYFUNCTION("""COMPUTED_VALUE"""),830.13)</f>
        <v>830.13</v>
      </c>
      <c r="J68" s="2">
        <f>IFERROR(__xludf.DUMMYFUNCTION("""COMPUTED_VALUE"""),45390.66666666667)</f>
        <v>45390.66667</v>
      </c>
      <c r="K68" s="1">
        <f>IFERROR(__xludf.DUMMYFUNCTION("""COMPUTED_VALUE"""),832.96)</f>
        <v>832.96</v>
      </c>
      <c r="M68" s="2">
        <f>IFERROR(__xludf.DUMMYFUNCTION("""COMPUTED_VALUE"""),45390.66666666667)</f>
        <v>45390.66667</v>
      </c>
      <c r="N68" s="1">
        <f>IFERROR(__xludf.DUMMYFUNCTION("""COMPUTED_VALUE"""),8.1796341E7)</f>
        <v>81796341</v>
      </c>
    </row>
    <row r="69">
      <c r="A69" s="2">
        <f>IFERROR(__xludf.DUMMYFUNCTION("""COMPUTED_VALUE"""),45391.66666666667)</f>
        <v>45391.66667</v>
      </c>
      <c r="B69" s="1">
        <f>IFERROR(__xludf.DUMMYFUNCTION("""COMPUTED_VALUE"""),834.32)</f>
        <v>834.32</v>
      </c>
      <c r="D69" s="2">
        <f>IFERROR(__xludf.DUMMYFUNCTION("""COMPUTED_VALUE"""),45391.66666666667)</f>
        <v>45391.66667</v>
      </c>
      <c r="E69" s="1">
        <f>IFERROR(__xludf.DUMMYFUNCTION("""COMPUTED_VALUE"""),837.06)</f>
        <v>837.06</v>
      </c>
      <c r="G69" s="2">
        <f>IFERROR(__xludf.DUMMYFUNCTION("""COMPUTED_VALUE"""),45391.66666666667)</f>
        <v>45391.66667</v>
      </c>
      <c r="H69" s="1">
        <f>IFERROR(__xludf.DUMMYFUNCTION("""COMPUTED_VALUE"""),827.51)</f>
        <v>827.51</v>
      </c>
      <c r="J69" s="2">
        <f>IFERROR(__xludf.DUMMYFUNCTION("""COMPUTED_VALUE"""),45391.66666666667)</f>
        <v>45391.66667</v>
      </c>
      <c r="K69" s="1">
        <f>IFERROR(__xludf.DUMMYFUNCTION("""COMPUTED_VALUE"""),836.39)</f>
        <v>836.39</v>
      </c>
      <c r="M69" s="2">
        <f>IFERROR(__xludf.DUMMYFUNCTION("""COMPUTED_VALUE"""),45391.66666666667)</f>
        <v>45391.66667</v>
      </c>
      <c r="N69" s="1">
        <f>IFERROR(__xludf.DUMMYFUNCTION("""COMPUTED_VALUE"""),8.5144824E7)</f>
        <v>85144824</v>
      </c>
    </row>
    <row r="70">
      <c r="A70" s="2">
        <f>IFERROR(__xludf.DUMMYFUNCTION("""COMPUTED_VALUE"""),45392.66666666667)</f>
        <v>45392.66667</v>
      </c>
      <c r="B70" s="1">
        <f>IFERROR(__xludf.DUMMYFUNCTION("""COMPUTED_VALUE"""),830.47)</f>
        <v>830.47</v>
      </c>
      <c r="D70" s="2">
        <f>IFERROR(__xludf.DUMMYFUNCTION("""COMPUTED_VALUE"""),45392.66666666667)</f>
        <v>45392.66667</v>
      </c>
      <c r="E70" s="1">
        <f>IFERROR(__xludf.DUMMYFUNCTION("""COMPUTED_VALUE"""),830.47)</f>
        <v>830.47</v>
      </c>
      <c r="G70" s="2">
        <f>IFERROR(__xludf.DUMMYFUNCTION("""COMPUTED_VALUE"""),45392.66666666667)</f>
        <v>45392.66667</v>
      </c>
      <c r="H70" s="1">
        <f>IFERROR(__xludf.DUMMYFUNCTION("""COMPUTED_VALUE"""),820.05)</f>
        <v>820.05</v>
      </c>
      <c r="J70" s="2">
        <f>IFERROR(__xludf.DUMMYFUNCTION("""COMPUTED_VALUE"""),45392.66666666667)</f>
        <v>45392.66667</v>
      </c>
      <c r="K70" s="1">
        <f>IFERROR(__xludf.DUMMYFUNCTION("""COMPUTED_VALUE"""),822.04)</f>
        <v>822.04</v>
      </c>
      <c r="M70" s="2">
        <f>IFERROR(__xludf.DUMMYFUNCTION("""COMPUTED_VALUE"""),45392.66666666667)</f>
        <v>45392.66667</v>
      </c>
      <c r="N70" s="1">
        <f>IFERROR(__xludf.DUMMYFUNCTION("""COMPUTED_VALUE"""),9.0862163E7)</f>
        <v>90862163</v>
      </c>
    </row>
    <row r="71">
      <c r="A71" s="2">
        <f>IFERROR(__xludf.DUMMYFUNCTION("""COMPUTED_VALUE"""),45393.66666666667)</f>
        <v>45393.66667</v>
      </c>
      <c r="B71" s="1">
        <f>IFERROR(__xludf.DUMMYFUNCTION("""COMPUTED_VALUE"""),823.16)</f>
        <v>823.16</v>
      </c>
      <c r="D71" s="2">
        <f>IFERROR(__xludf.DUMMYFUNCTION("""COMPUTED_VALUE"""),45393.66666666667)</f>
        <v>45393.66667</v>
      </c>
      <c r="E71" s="1">
        <f>IFERROR(__xludf.DUMMYFUNCTION("""COMPUTED_VALUE"""),823.16)</f>
        <v>823.16</v>
      </c>
      <c r="G71" s="2">
        <f>IFERROR(__xludf.DUMMYFUNCTION("""COMPUTED_VALUE"""),45393.66666666667)</f>
        <v>45393.66667</v>
      </c>
      <c r="H71" s="1">
        <f>IFERROR(__xludf.DUMMYFUNCTION("""COMPUTED_VALUE"""),813.37)</f>
        <v>813.37</v>
      </c>
      <c r="J71" s="2">
        <f>IFERROR(__xludf.DUMMYFUNCTION("""COMPUTED_VALUE"""),45393.66666666667)</f>
        <v>45393.66667</v>
      </c>
      <c r="K71" s="1">
        <f>IFERROR(__xludf.DUMMYFUNCTION("""COMPUTED_VALUE"""),819.08)</f>
        <v>819.08</v>
      </c>
      <c r="M71" s="2">
        <f>IFERROR(__xludf.DUMMYFUNCTION("""COMPUTED_VALUE"""),45393.66666666667)</f>
        <v>45393.66667</v>
      </c>
      <c r="N71" s="1">
        <f>IFERROR(__xludf.DUMMYFUNCTION("""COMPUTED_VALUE"""),9.1801169E7)</f>
        <v>91801169</v>
      </c>
    </row>
    <row r="72">
      <c r="A72" s="2">
        <f>IFERROR(__xludf.DUMMYFUNCTION("""COMPUTED_VALUE"""),45394.66666666667)</f>
        <v>45394.66667</v>
      </c>
      <c r="B72" s="1">
        <f>IFERROR(__xludf.DUMMYFUNCTION("""COMPUTED_VALUE"""),816.55)</f>
        <v>816.55</v>
      </c>
      <c r="D72" s="2">
        <f>IFERROR(__xludf.DUMMYFUNCTION("""COMPUTED_VALUE"""),45394.66666666667)</f>
        <v>45394.66667</v>
      </c>
      <c r="E72" s="1">
        <f>IFERROR(__xludf.DUMMYFUNCTION("""COMPUTED_VALUE"""),816.55)</f>
        <v>816.55</v>
      </c>
      <c r="G72" s="2">
        <f>IFERROR(__xludf.DUMMYFUNCTION("""COMPUTED_VALUE"""),45394.66666666667)</f>
        <v>45394.66667</v>
      </c>
      <c r="H72" s="1">
        <f>IFERROR(__xludf.DUMMYFUNCTION("""COMPUTED_VALUE"""),804.58)</f>
        <v>804.58</v>
      </c>
      <c r="J72" s="2">
        <f>IFERROR(__xludf.DUMMYFUNCTION("""COMPUTED_VALUE"""),45394.66666666667)</f>
        <v>45394.66667</v>
      </c>
      <c r="K72" s="1">
        <f>IFERROR(__xludf.DUMMYFUNCTION("""COMPUTED_VALUE"""),808.02)</f>
        <v>808.02</v>
      </c>
      <c r="M72" s="2">
        <f>IFERROR(__xludf.DUMMYFUNCTION("""COMPUTED_VALUE"""),45394.66666666667)</f>
        <v>45394.66667</v>
      </c>
      <c r="N72" s="1">
        <f>IFERROR(__xludf.DUMMYFUNCTION("""COMPUTED_VALUE"""),9.3142023E7)</f>
        <v>93142023</v>
      </c>
    </row>
    <row r="73">
      <c r="A73" s="2">
        <f>IFERROR(__xludf.DUMMYFUNCTION("""COMPUTED_VALUE"""),45397.66666666667)</f>
        <v>45397.66667</v>
      </c>
      <c r="B73" s="1">
        <f>IFERROR(__xludf.DUMMYFUNCTION("""COMPUTED_VALUE"""),812.0)</f>
        <v>812</v>
      </c>
      <c r="D73" s="2">
        <f>IFERROR(__xludf.DUMMYFUNCTION("""COMPUTED_VALUE"""),45397.66666666667)</f>
        <v>45397.66667</v>
      </c>
      <c r="E73" s="1">
        <f>IFERROR(__xludf.DUMMYFUNCTION("""COMPUTED_VALUE"""),818.08)</f>
        <v>818.08</v>
      </c>
      <c r="G73" s="2">
        <f>IFERROR(__xludf.DUMMYFUNCTION("""COMPUTED_VALUE"""),45397.66666666667)</f>
        <v>45397.66667</v>
      </c>
      <c r="H73" s="1">
        <f>IFERROR(__xludf.DUMMYFUNCTION("""COMPUTED_VALUE"""),797.18)</f>
        <v>797.18</v>
      </c>
      <c r="J73" s="2">
        <f>IFERROR(__xludf.DUMMYFUNCTION("""COMPUTED_VALUE"""),45397.66666666667)</f>
        <v>45397.66667</v>
      </c>
      <c r="K73" s="1">
        <f>IFERROR(__xludf.DUMMYFUNCTION("""COMPUTED_VALUE"""),799.63)</f>
        <v>799.63</v>
      </c>
      <c r="M73" s="2">
        <f>IFERROR(__xludf.DUMMYFUNCTION("""COMPUTED_VALUE"""),45397.66666666667)</f>
        <v>45397.66667</v>
      </c>
      <c r="N73" s="1">
        <f>IFERROR(__xludf.DUMMYFUNCTION("""COMPUTED_VALUE"""),1.00432678E8)</f>
        <v>100432678</v>
      </c>
    </row>
    <row r="74">
      <c r="A74" s="2">
        <f>IFERROR(__xludf.DUMMYFUNCTION("""COMPUTED_VALUE"""),45398.66666666667)</f>
        <v>45398.66667</v>
      </c>
      <c r="B74" s="1">
        <f>IFERROR(__xludf.DUMMYFUNCTION("""COMPUTED_VALUE"""),799.77)</f>
        <v>799.77</v>
      </c>
      <c r="D74" s="2">
        <f>IFERROR(__xludf.DUMMYFUNCTION("""COMPUTED_VALUE"""),45398.66666666667)</f>
        <v>45398.66667</v>
      </c>
      <c r="E74" s="1">
        <f>IFERROR(__xludf.DUMMYFUNCTION("""COMPUTED_VALUE"""),801.71)</f>
        <v>801.71</v>
      </c>
      <c r="G74" s="2">
        <f>IFERROR(__xludf.DUMMYFUNCTION("""COMPUTED_VALUE"""),45398.66666666667)</f>
        <v>45398.66667</v>
      </c>
      <c r="H74" s="1">
        <f>IFERROR(__xludf.DUMMYFUNCTION("""COMPUTED_VALUE"""),795.95)</f>
        <v>795.95</v>
      </c>
      <c r="J74" s="2">
        <f>IFERROR(__xludf.DUMMYFUNCTION("""COMPUTED_VALUE"""),45398.66666666667)</f>
        <v>45398.66667</v>
      </c>
      <c r="K74" s="1">
        <f>IFERROR(__xludf.DUMMYFUNCTION("""COMPUTED_VALUE"""),797.55)</f>
        <v>797.55</v>
      </c>
      <c r="M74" s="2">
        <f>IFERROR(__xludf.DUMMYFUNCTION("""COMPUTED_VALUE"""),45398.66666666667)</f>
        <v>45398.66667</v>
      </c>
      <c r="N74" s="1">
        <f>IFERROR(__xludf.DUMMYFUNCTION("""COMPUTED_VALUE"""),1.01959019E8)</f>
        <v>101959019</v>
      </c>
    </row>
    <row r="75">
      <c r="A75" s="2">
        <f>IFERROR(__xludf.DUMMYFUNCTION("""COMPUTED_VALUE"""),45399.66666666667)</f>
        <v>45399.66667</v>
      </c>
      <c r="B75" s="1">
        <f>IFERROR(__xludf.DUMMYFUNCTION("""COMPUTED_VALUE"""),798.59)</f>
        <v>798.59</v>
      </c>
      <c r="D75" s="2">
        <f>IFERROR(__xludf.DUMMYFUNCTION("""COMPUTED_VALUE"""),45399.66666666667)</f>
        <v>45399.66667</v>
      </c>
      <c r="E75" s="1">
        <f>IFERROR(__xludf.DUMMYFUNCTION("""COMPUTED_VALUE"""),802.14)</f>
        <v>802.14</v>
      </c>
      <c r="G75" s="2">
        <f>IFERROR(__xludf.DUMMYFUNCTION("""COMPUTED_VALUE"""),45399.66666666667)</f>
        <v>45399.66667</v>
      </c>
      <c r="H75" s="1">
        <f>IFERROR(__xludf.DUMMYFUNCTION("""COMPUTED_VALUE"""),792.2)</f>
        <v>792.2</v>
      </c>
      <c r="J75" s="2">
        <f>IFERROR(__xludf.DUMMYFUNCTION("""COMPUTED_VALUE"""),45399.66666666667)</f>
        <v>45399.66667</v>
      </c>
      <c r="K75" s="1">
        <f>IFERROR(__xludf.DUMMYFUNCTION("""COMPUTED_VALUE"""),794.98)</f>
        <v>794.98</v>
      </c>
      <c r="M75" s="2">
        <f>IFERROR(__xludf.DUMMYFUNCTION("""COMPUTED_VALUE"""),45399.66666666667)</f>
        <v>45399.66667</v>
      </c>
      <c r="N75" s="1">
        <f>IFERROR(__xludf.DUMMYFUNCTION("""COMPUTED_VALUE"""),9.1588507E7)</f>
        <v>91588507</v>
      </c>
    </row>
    <row r="76">
      <c r="A76" s="2">
        <f>IFERROR(__xludf.DUMMYFUNCTION("""COMPUTED_VALUE"""),45400.66666666667)</f>
        <v>45400.66667</v>
      </c>
      <c r="B76" s="1">
        <f>IFERROR(__xludf.DUMMYFUNCTION("""COMPUTED_VALUE"""),796.45)</f>
        <v>796.45</v>
      </c>
      <c r="D76" s="2">
        <f>IFERROR(__xludf.DUMMYFUNCTION("""COMPUTED_VALUE"""),45400.66666666667)</f>
        <v>45400.66667</v>
      </c>
      <c r="E76" s="1">
        <f>IFERROR(__xludf.DUMMYFUNCTION("""COMPUTED_VALUE"""),798.95)</f>
        <v>798.95</v>
      </c>
      <c r="G76" s="2">
        <f>IFERROR(__xludf.DUMMYFUNCTION("""COMPUTED_VALUE"""),45400.66666666667)</f>
        <v>45400.66667</v>
      </c>
      <c r="H76" s="1">
        <f>IFERROR(__xludf.DUMMYFUNCTION("""COMPUTED_VALUE"""),788.12)</f>
        <v>788.12</v>
      </c>
      <c r="J76" s="2">
        <f>IFERROR(__xludf.DUMMYFUNCTION("""COMPUTED_VALUE"""),45400.66666666667)</f>
        <v>45400.66667</v>
      </c>
      <c r="K76" s="1">
        <f>IFERROR(__xludf.DUMMYFUNCTION("""COMPUTED_VALUE"""),790.09)</f>
        <v>790.09</v>
      </c>
      <c r="M76" s="2">
        <f>IFERROR(__xludf.DUMMYFUNCTION("""COMPUTED_VALUE"""),45400.66666666667)</f>
        <v>45400.66667</v>
      </c>
      <c r="N76" s="1">
        <f>IFERROR(__xludf.DUMMYFUNCTION("""COMPUTED_VALUE"""),9.9867313E7)</f>
        <v>99867313</v>
      </c>
    </row>
    <row r="77">
      <c r="A77" s="2">
        <f>IFERROR(__xludf.DUMMYFUNCTION("""COMPUTED_VALUE"""),45401.66666666667)</f>
        <v>45401.66667</v>
      </c>
      <c r="B77" s="1">
        <f>IFERROR(__xludf.DUMMYFUNCTION("""COMPUTED_VALUE"""),791.27)</f>
        <v>791.27</v>
      </c>
      <c r="D77" s="2">
        <f>IFERROR(__xludf.DUMMYFUNCTION("""COMPUTED_VALUE"""),45401.66666666667)</f>
        <v>45401.66667</v>
      </c>
      <c r="E77" s="1">
        <f>IFERROR(__xludf.DUMMYFUNCTION("""COMPUTED_VALUE"""),795.2)</f>
        <v>795.2</v>
      </c>
      <c r="G77" s="2">
        <f>IFERROR(__xludf.DUMMYFUNCTION("""COMPUTED_VALUE"""),45401.66666666667)</f>
        <v>45401.66667</v>
      </c>
      <c r="H77" s="1">
        <f>IFERROR(__xludf.DUMMYFUNCTION("""COMPUTED_VALUE"""),789.32)</f>
        <v>789.32</v>
      </c>
      <c r="J77" s="2">
        <f>IFERROR(__xludf.DUMMYFUNCTION("""COMPUTED_VALUE"""),45401.66666666667)</f>
        <v>45401.66667</v>
      </c>
      <c r="K77" s="1">
        <f>IFERROR(__xludf.DUMMYFUNCTION("""COMPUTED_VALUE"""),792.06)</f>
        <v>792.06</v>
      </c>
      <c r="M77" s="2">
        <f>IFERROR(__xludf.DUMMYFUNCTION("""COMPUTED_VALUE"""),45401.66666666667)</f>
        <v>45401.66667</v>
      </c>
      <c r="N77" s="1">
        <f>IFERROR(__xludf.DUMMYFUNCTION("""COMPUTED_VALUE"""),1.04641388E8)</f>
        <v>104641388</v>
      </c>
    </row>
    <row r="78">
      <c r="A78" s="2">
        <f>IFERROR(__xludf.DUMMYFUNCTION("""COMPUTED_VALUE"""),45404.66666666667)</f>
        <v>45404.66667</v>
      </c>
      <c r="B78" s="1">
        <f>IFERROR(__xludf.DUMMYFUNCTION("""COMPUTED_VALUE"""),794.35)</f>
        <v>794.35</v>
      </c>
      <c r="D78" s="2">
        <f>IFERROR(__xludf.DUMMYFUNCTION("""COMPUTED_VALUE"""),45404.66666666667)</f>
        <v>45404.66667</v>
      </c>
      <c r="E78" s="1">
        <f>IFERROR(__xludf.DUMMYFUNCTION("""COMPUTED_VALUE"""),802.18)</f>
        <v>802.18</v>
      </c>
      <c r="G78" s="2">
        <f>IFERROR(__xludf.DUMMYFUNCTION("""COMPUTED_VALUE"""),45404.66666666667)</f>
        <v>45404.66667</v>
      </c>
      <c r="H78" s="1">
        <f>IFERROR(__xludf.DUMMYFUNCTION("""COMPUTED_VALUE"""),792.87)</f>
        <v>792.87</v>
      </c>
      <c r="J78" s="2">
        <f>IFERROR(__xludf.DUMMYFUNCTION("""COMPUTED_VALUE"""),45404.66666666667)</f>
        <v>45404.66667</v>
      </c>
      <c r="K78" s="1">
        <f>IFERROR(__xludf.DUMMYFUNCTION("""COMPUTED_VALUE"""),797.66)</f>
        <v>797.66</v>
      </c>
      <c r="M78" s="2">
        <f>IFERROR(__xludf.DUMMYFUNCTION("""COMPUTED_VALUE"""),45404.66666666667)</f>
        <v>45404.66667</v>
      </c>
      <c r="N78" s="1">
        <f>IFERROR(__xludf.DUMMYFUNCTION("""COMPUTED_VALUE"""),9.332061E7)</f>
        <v>93320610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IFERROR(__xludf.DUMMYFUNCTION("""COMPUTED_VALUE"""),800.04)</f>
        <v>800.04</v>
      </c>
      <c r="D79" s="2">
        <f>IFERROR(__xludf.DUMMYFUNCTION("""COMPUTED_VALUE"""),45405.66666666667)</f>
        <v>45405.66667</v>
      </c>
      <c r="E79" s="1">
        <f>IFERROR(__xludf.DUMMYFUNCTION("""COMPUTED_VALUE"""),809.89)</f>
        <v>809.89</v>
      </c>
      <c r="G79" s="2">
        <f>IFERROR(__xludf.DUMMYFUNCTION("""COMPUTED_VALUE"""),45405.66666666667)</f>
        <v>45405.66667</v>
      </c>
      <c r="H79" s="1">
        <f>IFERROR(__xludf.DUMMYFUNCTION("""COMPUTED_VALUE"""),800.04)</f>
        <v>800.04</v>
      </c>
      <c r="J79" s="2">
        <f>IFERROR(__xludf.DUMMYFUNCTION("""COMPUTED_VALUE"""),45405.66666666667)</f>
        <v>45405.66667</v>
      </c>
      <c r="K79" s="1">
        <f>IFERROR(__xludf.DUMMYFUNCTION("""COMPUTED_VALUE"""),808.27)</f>
        <v>808.27</v>
      </c>
      <c r="M79" s="2">
        <f>IFERROR(__xludf.DUMMYFUNCTION("""COMPUTED_VALUE"""),45405.66666666667)</f>
        <v>45405.66667</v>
      </c>
      <c r="N79" s="1">
        <f>IFERROR(__xludf.DUMMYFUNCTION("""COMPUTED_VALUE"""),9.9687613E7)</f>
        <v>99687613</v>
      </c>
    </row>
    <row r="80">
      <c r="A80" s="2">
        <f>IFERROR(__xludf.DUMMYFUNCTION("""COMPUTED_VALUE"""),45406.66666666667)</f>
        <v>45406.66667</v>
      </c>
      <c r="B80" s="1">
        <f>IFERROR(__xludf.DUMMYFUNCTION("""COMPUTED_VALUE"""),807.33)</f>
        <v>807.33</v>
      </c>
      <c r="D80" s="2">
        <f>IFERROR(__xludf.DUMMYFUNCTION("""COMPUTED_VALUE"""),45406.66666666667)</f>
        <v>45406.66667</v>
      </c>
      <c r="E80" s="1">
        <f>IFERROR(__xludf.DUMMYFUNCTION("""COMPUTED_VALUE"""),809.16)</f>
        <v>809.16</v>
      </c>
      <c r="G80" s="2">
        <f>IFERROR(__xludf.DUMMYFUNCTION("""COMPUTED_VALUE"""),45406.66666666667)</f>
        <v>45406.66667</v>
      </c>
      <c r="H80" s="1">
        <f>IFERROR(__xludf.DUMMYFUNCTION("""COMPUTED_VALUE"""),800.47)</f>
        <v>800.47</v>
      </c>
      <c r="J80" s="2">
        <f>IFERROR(__xludf.DUMMYFUNCTION("""COMPUTED_VALUE"""),45406.66666666667)</f>
        <v>45406.66667</v>
      </c>
      <c r="K80" s="1">
        <f>IFERROR(__xludf.DUMMYFUNCTION("""COMPUTED_VALUE"""),805.63)</f>
        <v>805.63</v>
      </c>
      <c r="M80" s="2">
        <f>IFERROR(__xludf.DUMMYFUNCTION("""COMPUTED_VALUE"""),45406.66666666667)</f>
        <v>45406.66667</v>
      </c>
      <c r="N80" s="1">
        <f>IFERROR(__xludf.DUMMYFUNCTION("""COMPUTED_VALUE"""),9.2816613E7)</f>
        <v>92816613</v>
      </c>
    </row>
    <row r="81">
      <c r="A81" s="2">
        <f>IFERROR(__xludf.DUMMYFUNCTION("""COMPUTED_VALUE"""),45407.66666666667)</f>
        <v>45407.66667</v>
      </c>
      <c r="B81" s="1">
        <f>IFERROR(__xludf.DUMMYFUNCTION("""COMPUTED_VALUE"""),803.85)</f>
        <v>803.85</v>
      </c>
      <c r="D81" s="2">
        <f>IFERROR(__xludf.DUMMYFUNCTION("""COMPUTED_VALUE"""),45407.66666666667)</f>
        <v>45407.66667</v>
      </c>
      <c r="E81" s="1">
        <f>IFERROR(__xludf.DUMMYFUNCTION("""COMPUTED_VALUE"""),806.47)</f>
        <v>806.47</v>
      </c>
      <c r="G81" s="2">
        <f>IFERROR(__xludf.DUMMYFUNCTION("""COMPUTED_VALUE"""),45407.66666666667)</f>
        <v>45407.66667</v>
      </c>
      <c r="H81" s="1">
        <f>IFERROR(__xludf.DUMMYFUNCTION("""COMPUTED_VALUE"""),794.38)</f>
        <v>794.38</v>
      </c>
      <c r="J81" s="2">
        <f>IFERROR(__xludf.DUMMYFUNCTION("""COMPUTED_VALUE"""),45407.66666666667)</f>
        <v>45407.66667</v>
      </c>
      <c r="K81" s="1">
        <f>IFERROR(__xludf.DUMMYFUNCTION("""COMPUTED_VALUE"""),805.08)</f>
        <v>805.08</v>
      </c>
      <c r="M81" s="2">
        <f>IFERROR(__xludf.DUMMYFUNCTION("""COMPUTED_VALUE"""),45407.66666666667)</f>
        <v>45407.66667</v>
      </c>
      <c r="N81" s="1">
        <f>IFERROR(__xludf.DUMMYFUNCTION("""COMPUTED_VALUE"""),1.04709758E8)</f>
        <v>104709758</v>
      </c>
    </row>
    <row r="82">
      <c r="A82" s="2">
        <f>IFERROR(__xludf.DUMMYFUNCTION("""COMPUTED_VALUE"""),45408.66666666667)</f>
        <v>45408.66667</v>
      </c>
      <c r="B82" s="1">
        <f>IFERROR(__xludf.DUMMYFUNCTION("""COMPUTED_VALUE"""),803.66)</f>
        <v>803.66</v>
      </c>
      <c r="D82" s="2">
        <f>IFERROR(__xludf.DUMMYFUNCTION("""COMPUTED_VALUE"""),45408.66666666667)</f>
        <v>45408.66667</v>
      </c>
      <c r="E82" s="1">
        <f>IFERROR(__xludf.DUMMYFUNCTION("""COMPUTED_VALUE"""),808.84)</f>
        <v>808.84</v>
      </c>
      <c r="G82" s="2">
        <f>IFERROR(__xludf.DUMMYFUNCTION("""COMPUTED_VALUE"""),45408.66666666667)</f>
        <v>45408.66667</v>
      </c>
      <c r="H82" s="1">
        <f>IFERROR(__xludf.DUMMYFUNCTION("""COMPUTED_VALUE"""),802.61)</f>
        <v>802.61</v>
      </c>
      <c r="J82" s="2">
        <f>IFERROR(__xludf.DUMMYFUNCTION("""COMPUTED_VALUE"""),45408.66666666667)</f>
        <v>45408.66667</v>
      </c>
      <c r="K82" s="1">
        <f>IFERROR(__xludf.DUMMYFUNCTION("""COMPUTED_VALUE"""),804.61)</f>
        <v>804.61</v>
      </c>
      <c r="M82" s="2">
        <f>IFERROR(__xludf.DUMMYFUNCTION("""COMPUTED_VALUE"""),45408.66666666667)</f>
        <v>45408.66667</v>
      </c>
      <c r="N82" s="1">
        <f>IFERROR(__xludf.DUMMYFUNCTION("""COMPUTED_VALUE"""),1.00841557E8)</f>
        <v>100841557</v>
      </c>
    </row>
    <row r="83">
      <c r="A83" s="2">
        <f>IFERROR(__xludf.DUMMYFUNCTION("""COMPUTED_VALUE"""),45411.66666666667)</f>
        <v>45411.66667</v>
      </c>
      <c r="B83" s="1">
        <f>IFERROR(__xludf.DUMMYFUNCTION("""COMPUTED_VALUE"""),805.82)</f>
        <v>805.82</v>
      </c>
      <c r="D83" s="2">
        <f>IFERROR(__xludf.DUMMYFUNCTION("""COMPUTED_VALUE"""),45411.66666666667)</f>
        <v>45411.66667</v>
      </c>
      <c r="E83" s="1">
        <f>IFERROR(__xludf.DUMMYFUNCTION("""COMPUTED_VALUE"""),809.05)</f>
        <v>809.05</v>
      </c>
      <c r="G83" s="2">
        <f>IFERROR(__xludf.DUMMYFUNCTION("""COMPUTED_VALUE"""),45411.66666666667)</f>
        <v>45411.66667</v>
      </c>
      <c r="H83" s="1">
        <f>IFERROR(__xludf.DUMMYFUNCTION("""COMPUTED_VALUE"""),804.34)</f>
        <v>804.34</v>
      </c>
      <c r="J83" s="2">
        <f>IFERROR(__xludf.DUMMYFUNCTION("""COMPUTED_VALUE"""),45411.66666666667)</f>
        <v>45411.66667</v>
      </c>
      <c r="K83" s="1">
        <f>IFERROR(__xludf.DUMMYFUNCTION("""COMPUTED_VALUE"""),807.42)</f>
        <v>807.42</v>
      </c>
      <c r="M83" s="2">
        <f>IFERROR(__xludf.DUMMYFUNCTION("""COMPUTED_VALUE"""),45411.66666666667)</f>
        <v>45411.66667</v>
      </c>
      <c r="N83" s="1">
        <f>IFERROR(__xludf.DUMMYFUNCTION("""COMPUTED_VALUE"""),1.06039571E8)</f>
        <v>106039571</v>
      </c>
    </row>
    <row r="84">
      <c r="A84" s="2">
        <f>IFERROR(__xludf.DUMMYFUNCTION("""COMPUTED_VALUE"""),45412.66666666667)</f>
        <v>45412.66667</v>
      </c>
      <c r="B84" s="1">
        <f>IFERROR(__xludf.DUMMYFUNCTION("""COMPUTED_VALUE"""),806.62)</f>
        <v>806.62</v>
      </c>
      <c r="D84" s="2">
        <f>IFERROR(__xludf.DUMMYFUNCTION("""COMPUTED_VALUE"""),45412.66666666667)</f>
        <v>45412.66667</v>
      </c>
      <c r="E84" s="1">
        <f>IFERROR(__xludf.DUMMYFUNCTION("""COMPUTED_VALUE"""),807.39)</f>
        <v>807.39</v>
      </c>
      <c r="G84" s="2">
        <f>IFERROR(__xludf.DUMMYFUNCTION("""COMPUTED_VALUE"""),45412.66666666667)</f>
        <v>45412.66667</v>
      </c>
      <c r="H84" s="1">
        <f>IFERROR(__xludf.DUMMYFUNCTION("""COMPUTED_VALUE"""),796.21)</f>
        <v>796.21</v>
      </c>
      <c r="J84" s="2">
        <f>IFERROR(__xludf.DUMMYFUNCTION("""COMPUTED_VALUE"""),45412.66666666667)</f>
        <v>45412.66667</v>
      </c>
      <c r="K84" s="1">
        <f>IFERROR(__xludf.DUMMYFUNCTION("""COMPUTED_VALUE"""),796.51)</f>
        <v>796.51</v>
      </c>
      <c r="M84" s="2">
        <f>IFERROR(__xludf.DUMMYFUNCTION("""COMPUTED_VALUE"""),45412.66666666667)</f>
        <v>45412.66667</v>
      </c>
      <c r="N84" s="1">
        <f>IFERROR(__xludf.DUMMYFUNCTION("""COMPUTED_VALUE"""),1.40336712E8)</f>
        <v>140336712</v>
      </c>
    </row>
    <row r="85">
      <c r="A85" s="2">
        <f>IFERROR(__xludf.DUMMYFUNCTION("""COMPUTED_VALUE"""),45413.66666666667)</f>
        <v>45413.66667</v>
      </c>
      <c r="B85" s="1">
        <f>IFERROR(__xludf.DUMMYFUNCTION("""COMPUTED_VALUE"""),798.05)</f>
        <v>798.05</v>
      </c>
      <c r="D85" s="2">
        <f>IFERROR(__xludf.DUMMYFUNCTION("""COMPUTED_VALUE"""),45413.66666666667)</f>
        <v>45413.66667</v>
      </c>
      <c r="E85" s="1">
        <f>IFERROR(__xludf.DUMMYFUNCTION("""COMPUTED_VALUE"""),801.71)</f>
        <v>801.71</v>
      </c>
      <c r="G85" s="2">
        <f>IFERROR(__xludf.DUMMYFUNCTION("""COMPUTED_VALUE"""),45413.66666666667)</f>
        <v>45413.66667</v>
      </c>
      <c r="H85" s="1">
        <f>IFERROR(__xludf.DUMMYFUNCTION("""COMPUTED_VALUE"""),789.7)</f>
        <v>789.7</v>
      </c>
      <c r="J85" s="2">
        <f>IFERROR(__xludf.DUMMYFUNCTION("""COMPUTED_VALUE"""),45413.66666666667)</f>
        <v>45413.66667</v>
      </c>
      <c r="K85" s="1">
        <f>IFERROR(__xludf.DUMMYFUNCTION("""COMPUTED_VALUE"""),790.3)</f>
        <v>790.3</v>
      </c>
      <c r="M85" s="2">
        <f>IFERROR(__xludf.DUMMYFUNCTION("""COMPUTED_VALUE"""),45413.66666666667)</f>
        <v>45413.66667</v>
      </c>
      <c r="N85" s="1">
        <f>IFERROR(__xludf.DUMMYFUNCTION("""COMPUTED_VALUE"""),1.47273096E8)</f>
        <v>147273096</v>
      </c>
    </row>
    <row r="86">
      <c r="A86" s="2">
        <f>IFERROR(__xludf.DUMMYFUNCTION("""COMPUTED_VALUE"""),45414.66666666667)</f>
        <v>45414.66667</v>
      </c>
      <c r="B86" s="1">
        <f>IFERROR(__xludf.DUMMYFUNCTION("""COMPUTED_VALUE"""),795.07)</f>
        <v>795.07</v>
      </c>
      <c r="D86" s="2">
        <f>IFERROR(__xludf.DUMMYFUNCTION("""COMPUTED_VALUE"""),45414.66666666667)</f>
        <v>45414.66667</v>
      </c>
      <c r="E86" s="1">
        <f>IFERROR(__xludf.DUMMYFUNCTION("""COMPUTED_VALUE"""),796.12)</f>
        <v>796.12</v>
      </c>
      <c r="G86" s="2">
        <f>IFERROR(__xludf.DUMMYFUNCTION("""COMPUTED_VALUE"""),45414.66666666667)</f>
        <v>45414.66667</v>
      </c>
      <c r="H86" s="1">
        <f>IFERROR(__xludf.DUMMYFUNCTION("""COMPUTED_VALUE"""),786.33)</f>
        <v>786.33</v>
      </c>
      <c r="J86" s="2">
        <f>IFERROR(__xludf.DUMMYFUNCTION("""COMPUTED_VALUE"""),45414.66666666667)</f>
        <v>45414.66667</v>
      </c>
      <c r="K86" s="1">
        <f>IFERROR(__xludf.DUMMYFUNCTION("""COMPUTED_VALUE"""),794.64)</f>
        <v>794.64</v>
      </c>
      <c r="M86" s="2">
        <f>IFERROR(__xludf.DUMMYFUNCTION("""COMPUTED_VALUE"""),45414.66666666667)</f>
        <v>45414.66667</v>
      </c>
      <c r="N86" s="1">
        <f>IFERROR(__xludf.DUMMYFUNCTION("""COMPUTED_VALUE"""),1.50011305E8)</f>
        <v>150011305</v>
      </c>
    </row>
    <row r="87">
      <c r="A87" s="2">
        <f>IFERROR(__xludf.DUMMYFUNCTION("""COMPUTED_VALUE"""),45415.66666666667)</f>
        <v>45415.66667</v>
      </c>
      <c r="B87" s="1">
        <f>IFERROR(__xludf.DUMMYFUNCTION("""COMPUTED_VALUE"""),803.19)</f>
        <v>803.19</v>
      </c>
      <c r="D87" s="2">
        <f>IFERROR(__xludf.DUMMYFUNCTION("""COMPUTED_VALUE"""),45415.66666666667)</f>
        <v>45415.66667</v>
      </c>
      <c r="E87" s="1">
        <f>IFERROR(__xludf.DUMMYFUNCTION("""COMPUTED_VALUE"""),804.62)</f>
        <v>804.62</v>
      </c>
      <c r="G87" s="2">
        <f>IFERROR(__xludf.DUMMYFUNCTION("""COMPUTED_VALUE"""),45415.66666666667)</f>
        <v>45415.66667</v>
      </c>
      <c r="H87" s="1">
        <f>IFERROR(__xludf.DUMMYFUNCTION("""COMPUTED_VALUE"""),797.07)</f>
        <v>797.07</v>
      </c>
      <c r="J87" s="2">
        <f>IFERROR(__xludf.DUMMYFUNCTION("""COMPUTED_VALUE"""),45415.66666666667)</f>
        <v>45415.66667</v>
      </c>
      <c r="K87" s="1">
        <f>IFERROR(__xludf.DUMMYFUNCTION("""COMPUTED_VALUE"""),800.25)</f>
        <v>800.25</v>
      </c>
      <c r="M87" s="2">
        <f>IFERROR(__xludf.DUMMYFUNCTION("""COMPUTED_VALUE"""),45415.66666666667)</f>
        <v>45415.66667</v>
      </c>
      <c r="N87" s="1">
        <f>IFERROR(__xludf.DUMMYFUNCTION("""COMPUTED_VALUE"""),1.5366067E8)</f>
        <v>153660670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IFERROR(__xludf.DUMMYFUNCTION("""COMPUTED_VALUE"""),803.34)</f>
        <v>803.34</v>
      </c>
      <c r="D88" s="2">
        <f>IFERROR(__xludf.DUMMYFUNCTION("""COMPUTED_VALUE"""),45418.66666666667)</f>
        <v>45418.66667</v>
      </c>
      <c r="E88" s="1">
        <f>IFERROR(__xludf.DUMMYFUNCTION("""COMPUTED_VALUE"""),809.33)</f>
        <v>809.33</v>
      </c>
      <c r="G88" s="2">
        <f>IFERROR(__xludf.DUMMYFUNCTION("""COMPUTED_VALUE"""),45418.66666666667)</f>
        <v>45418.66667</v>
      </c>
      <c r="H88" s="1">
        <f>IFERROR(__xludf.DUMMYFUNCTION("""COMPUTED_VALUE"""),803.34)</f>
        <v>803.34</v>
      </c>
      <c r="J88" s="2">
        <f>IFERROR(__xludf.DUMMYFUNCTION("""COMPUTED_VALUE"""),45418.66666666667)</f>
        <v>45418.66667</v>
      </c>
      <c r="K88" s="1">
        <f>IFERROR(__xludf.DUMMYFUNCTION("""COMPUTED_VALUE"""),809.0)</f>
        <v>809</v>
      </c>
      <c r="M88" s="2">
        <f>IFERROR(__xludf.DUMMYFUNCTION("""COMPUTED_VALUE"""),45418.66666666667)</f>
        <v>45418.66667</v>
      </c>
      <c r="N88" s="1">
        <f>IFERROR(__xludf.DUMMYFUNCTION("""COMPUTED_VALUE"""),1.21896822E8)</f>
        <v>121896822</v>
      </c>
    </row>
    <row r="89">
      <c r="A89" s="2">
        <f>IFERROR(__xludf.DUMMYFUNCTION("""COMPUTED_VALUE"""),45419.66666666667)</f>
        <v>45419.66667</v>
      </c>
      <c r="B89" s="1">
        <f>IFERROR(__xludf.DUMMYFUNCTION("""COMPUTED_VALUE"""),811.38)</f>
        <v>811.38</v>
      </c>
      <c r="D89" s="2">
        <f>IFERROR(__xludf.DUMMYFUNCTION("""COMPUTED_VALUE"""),45419.66666666667)</f>
        <v>45419.66667</v>
      </c>
      <c r="E89" s="1">
        <f>IFERROR(__xludf.DUMMYFUNCTION("""COMPUTED_VALUE"""),816.35)</f>
        <v>816.35</v>
      </c>
      <c r="G89" s="2">
        <f>IFERROR(__xludf.DUMMYFUNCTION("""COMPUTED_VALUE"""),45419.66666666667)</f>
        <v>45419.66667</v>
      </c>
      <c r="H89" s="1">
        <f>IFERROR(__xludf.DUMMYFUNCTION("""COMPUTED_VALUE"""),810.99)</f>
        <v>810.99</v>
      </c>
      <c r="J89" s="2">
        <f>IFERROR(__xludf.DUMMYFUNCTION("""COMPUTED_VALUE"""),45419.66666666667)</f>
        <v>45419.66667</v>
      </c>
      <c r="K89" s="1">
        <f>IFERROR(__xludf.DUMMYFUNCTION("""COMPUTED_VALUE"""),813.91)</f>
        <v>813.91</v>
      </c>
      <c r="M89" s="2">
        <f>IFERROR(__xludf.DUMMYFUNCTION("""COMPUTED_VALUE"""),45419.66666666667)</f>
        <v>45419.66667</v>
      </c>
      <c r="N89" s="1">
        <f>IFERROR(__xludf.DUMMYFUNCTION("""COMPUTED_VALUE"""),1.2490051E8)</f>
        <v>124900510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IFERROR(__xludf.DUMMYFUNCTION("""COMPUTED_VALUE"""),813.49)</f>
        <v>813.49</v>
      </c>
      <c r="D90" s="2">
        <f>IFERROR(__xludf.DUMMYFUNCTION("""COMPUTED_VALUE"""),45420.66666666667)</f>
        <v>45420.66667</v>
      </c>
      <c r="E90" s="1">
        <f>IFERROR(__xludf.DUMMYFUNCTION("""COMPUTED_VALUE"""),813.74)</f>
        <v>813.74</v>
      </c>
      <c r="G90" s="2">
        <f>IFERROR(__xludf.DUMMYFUNCTION("""COMPUTED_VALUE"""),45420.66666666667)</f>
        <v>45420.66667</v>
      </c>
      <c r="H90" s="1">
        <f>IFERROR(__xludf.DUMMYFUNCTION("""COMPUTED_VALUE"""),808.25)</f>
        <v>808.25</v>
      </c>
      <c r="J90" s="2">
        <f>IFERROR(__xludf.DUMMYFUNCTION("""COMPUTED_VALUE"""),45420.66666666667)</f>
        <v>45420.66667</v>
      </c>
      <c r="K90" s="1">
        <f>IFERROR(__xludf.DUMMYFUNCTION("""COMPUTED_VALUE"""),810.16)</f>
        <v>810.16</v>
      </c>
      <c r="M90" s="2">
        <f>IFERROR(__xludf.DUMMYFUNCTION("""COMPUTED_VALUE"""),45420.66666666667)</f>
        <v>45420.66667</v>
      </c>
      <c r="N90" s="1">
        <f>IFERROR(__xludf.DUMMYFUNCTION("""COMPUTED_VALUE"""),1.72250211E8)</f>
        <v>172250211</v>
      </c>
    </row>
    <row r="91">
      <c r="A91" s="2">
        <f>IFERROR(__xludf.DUMMYFUNCTION("""COMPUTED_VALUE"""),45421.66666666667)</f>
        <v>45421.66667</v>
      </c>
      <c r="B91" s="1">
        <f>IFERROR(__xludf.DUMMYFUNCTION("""COMPUTED_VALUE"""),809.07)</f>
        <v>809.07</v>
      </c>
      <c r="D91" s="2">
        <f>IFERROR(__xludf.DUMMYFUNCTION("""COMPUTED_VALUE"""),45421.66666666667)</f>
        <v>45421.66667</v>
      </c>
      <c r="E91" s="1">
        <f>IFERROR(__xludf.DUMMYFUNCTION("""COMPUTED_VALUE"""),813.21)</f>
        <v>813.21</v>
      </c>
      <c r="G91" s="2">
        <f>IFERROR(__xludf.DUMMYFUNCTION("""COMPUTED_VALUE"""),45421.66666666667)</f>
        <v>45421.66667</v>
      </c>
      <c r="H91" s="1">
        <f>IFERROR(__xludf.DUMMYFUNCTION("""COMPUTED_VALUE"""),807.62)</f>
        <v>807.62</v>
      </c>
      <c r="J91" s="2">
        <f>IFERROR(__xludf.DUMMYFUNCTION("""COMPUTED_VALUE"""),45421.66666666667)</f>
        <v>45421.66667</v>
      </c>
      <c r="K91" s="1">
        <f>IFERROR(__xludf.DUMMYFUNCTION("""COMPUTED_VALUE"""),813.01)</f>
        <v>813.01</v>
      </c>
      <c r="M91" s="2">
        <f>IFERROR(__xludf.DUMMYFUNCTION("""COMPUTED_VALUE"""),45421.66666666667)</f>
        <v>45421.66667</v>
      </c>
      <c r="N91" s="1">
        <f>IFERROR(__xludf.DUMMYFUNCTION("""COMPUTED_VALUE"""),1.34085161E8)</f>
        <v>134085161</v>
      </c>
    </row>
    <row r="92">
      <c r="A92" s="2">
        <f>IFERROR(__xludf.DUMMYFUNCTION("""COMPUTED_VALUE"""),45422.66666666667)</f>
        <v>45422.66667</v>
      </c>
      <c r="B92" s="1">
        <f>IFERROR(__xludf.DUMMYFUNCTION("""COMPUTED_VALUE"""),814.71)</f>
        <v>814.71</v>
      </c>
      <c r="D92" s="2">
        <f>IFERROR(__xludf.DUMMYFUNCTION("""COMPUTED_VALUE"""),45422.66666666667)</f>
        <v>45422.66667</v>
      </c>
      <c r="E92" s="1">
        <f>IFERROR(__xludf.DUMMYFUNCTION("""COMPUTED_VALUE"""),817.23)</f>
        <v>817.23</v>
      </c>
      <c r="G92" s="2">
        <f>IFERROR(__xludf.DUMMYFUNCTION("""COMPUTED_VALUE"""),45422.66666666667)</f>
        <v>45422.66667</v>
      </c>
      <c r="H92" s="1">
        <f>IFERROR(__xludf.DUMMYFUNCTION("""COMPUTED_VALUE"""),814.03)</f>
        <v>814.03</v>
      </c>
      <c r="J92" s="2">
        <f>IFERROR(__xludf.DUMMYFUNCTION("""COMPUTED_VALUE"""),45422.66666666667)</f>
        <v>45422.66667</v>
      </c>
      <c r="K92" s="1">
        <f>IFERROR(__xludf.DUMMYFUNCTION("""COMPUTED_VALUE"""),814.26)</f>
        <v>814.26</v>
      </c>
      <c r="M92" s="2">
        <f>IFERROR(__xludf.DUMMYFUNCTION("""COMPUTED_VALUE"""),45422.66666666667)</f>
        <v>45422.66667</v>
      </c>
      <c r="N92" s="1">
        <f>IFERROR(__xludf.DUMMYFUNCTION("""COMPUTED_VALUE"""),1.08542527E8)</f>
        <v>108542527</v>
      </c>
    </row>
    <row r="93">
      <c r="A93" s="2">
        <f>IFERROR(__xludf.DUMMYFUNCTION("""COMPUTED_VALUE"""),45425.66666666667)</f>
        <v>45425.66667</v>
      </c>
      <c r="B93" s="1">
        <f>IFERROR(__xludf.DUMMYFUNCTION("""COMPUTED_VALUE"""),815.98)</f>
        <v>815.98</v>
      </c>
      <c r="D93" s="2">
        <f>IFERROR(__xludf.DUMMYFUNCTION("""COMPUTED_VALUE"""),45425.66666666667)</f>
        <v>45425.66667</v>
      </c>
      <c r="E93" s="1">
        <f>IFERROR(__xludf.DUMMYFUNCTION("""COMPUTED_VALUE"""),819.27)</f>
        <v>819.27</v>
      </c>
      <c r="G93" s="2">
        <f>IFERROR(__xludf.DUMMYFUNCTION("""COMPUTED_VALUE"""),45425.66666666667)</f>
        <v>45425.66667</v>
      </c>
      <c r="H93" s="1">
        <f>IFERROR(__xludf.DUMMYFUNCTION("""COMPUTED_VALUE"""),813.97)</f>
        <v>813.97</v>
      </c>
      <c r="J93" s="2">
        <f>IFERROR(__xludf.DUMMYFUNCTION("""COMPUTED_VALUE"""),45425.66666666667)</f>
        <v>45425.66667</v>
      </c>
      <c r="K93" s="1">
        <f>IFERROR(__xludf.DUMMYFUNCTION("""COMPUTED_VALUE"""),814.21)</f>
        <v>814.21</v>
      </c>
      <c r="M93" s="2">
        <f>IFERROR(__xludf.DUMMYFUNCTION("""COMPUTED_VALUE"""),45425.66666666667)</f>
        <v>45425.66667</v>
      </c>
      <c r="N93" s="1">
        <f>IFERROR(__xludf.DUMMYFUNCTION("""COMPUTED_VALUE"""),1.05380191E8)</f>
        <v>105380191</v>
      </c>
    </row>
    <row r="94">
      <c r="A94" s="2">
        <f>IFERROR(__xludf.DUMMYFUNCTION("""COMPUTED_VALUE"""),45426.66666666667)</f>
        <v>45426.66667</v>
      </c>
      <c r="B94" s="1">
        <f>IFERROR(__xludf.DUMMYFUNCTION("""COMPUTED_VALUE"""),815.37)</f>
        <v>815.37</v>
      </c>
      <c r="D94" s="2">
        <f>IFERROR(__xludf.DUMMYFUNCTION("""COMPUTED_VALUE"""),45426.66666666667)</f>
        <v>45426.66667</v>
      </c>
      <c r="E94" s="1">
        <f>IFERROR(__xludf.DUMMYFUNCTION("""COMPUTED_VALUE"""),819.99)</f>
        <v>819.99</v>
      </c>
      <c r="G94" s="2">
        <f>IFERROR(__xludf.DUMMYFUNCTION("""COMPUTED_VALUE"""),45426.66666666667)</f>
        <v>45426.66667</v>
      </c>
      <c r="H94" s="1">
        <f>IFERROR(__xludf.DUMMYFUNCTION("""COMPUTED_VALUE"""),812.53)</f>
        <v>812.53</v>
      </c>
      <c r="J94" s="2">
        <f>IFERROR(__xludf.DUMMYFUNCTION("""COMPUTED_VALUE"""),45426.66666666667)</f>
        <v>45426.66667</v>
      </c>
      <c r="K94" s="1">
        <f>IFERROR(__xludf.DUMMYFUNCTION("""COMPUTED_VALUE"""),814.74)</f>
        <v>814.74</v>
      </c>
      <c r="M94" s="2">
        <f>IFERROR(__xludf.DUMMYFUNCTION("""COMPUTED_VALUE"""),45426.66666666667)</f>
        <v>45426.66667</v>
      </c>
      <c r="N94" s="1">
        <f>IFERROR(__xludf.DUMMYFUNCTION("""COMPUTED_VALUE"""),1.05470249E8)</f>
        <v>105470249</v>
      </c>
    </row>
    <row r="95">
      <c r="A95" s="2">
        <f>IFERROR(__xludf.DUMMYFUNCTION("""COMPUTED_VALUE"""),45427.66666666667)</f>
        <v>45427.66667</v>
      </c>
      <c r="B95" s="1">
        <f>IFERROR(__xludf.DUMMYFUNCTION("""COMPUTED_VALUE"""),817.06)</f>
        <v>817.06</v>
      </c>
      <c r="D95" s="2">
        <f>IFERROR(__xludf.DUMMYFUNCTION("""COMPUTED_VALUE"""),45427.66666666667)</f>
        <v>45427.66667</v>
      </c>
      <c r="E95" s="1">
        <f>IFERROR(__xludf.DUMMYFUNCTION("""COMPUTED_VALUE"""),819.87)</f>
        <v>819.87</v>
      </c>
      <c r="G95" s="2">
        <f>IFERROR(__xludf.DUMMYFUNCTION("""COMPUTED_VALUE"""),45427.66666666667)</f>
        <v>45427.66667</v>
      </c>
      <c r="H95" s="1">
        <f>IFERROR(__xludf.DUMMYFUNCTION("""COMPUTED_VALUE"""),816.52)</f>
        <v>816.52</v>
      </c>
      <c r="J95" s="2">
        <f>IFERROR(__xludf.DUMMYFUNCTION("""COMPUTED_VALUE"""),45427.66666666667)</f>
        <v>45427.66667</v>
      </c>
      <c r="K95" s="1">
        <f>IFERROR(__xludf.DUMMYFUNCTION("""COMPUTED_VALUE"""),819.41)</f>
        <v>819.41</v>
      </c>
      <c r="M95" s="2">
        <f>IFERROR(__xludf.DUMMYFUNCTION("""COMPUTED_VALUE"""),45427.66666666667)</f>
        <v>45427.66667</v>
      </c>
      <c r="N95" s="1">
        <f>IFERROR(__xludf.DUMMYFUNCTION("""COMPUTED_VALUE"""),1.11656406E8)</f>
        <v>111656406</v>
      </c>
    </row>
    <row r="96">
      <c r="A96" s="2">
        <f>IFERROR(__xludf.DUMMYFUNCTION("""COMPUTED_VALUE"""),45428.66666666667)</f>
        <v>45428.66667</v>
      </c>
      <c r="B96" s="1">
        <f>IFERROR(__xludf.DUMMYFUNCTION("""COMPUTED_VALUE"""),818.88)</f>
        <v>818.88</v>
      </c>
      <c r="D96" s="2">
        <f>IFERROR(__xludf.DUMMYFUNCTION("""COMPUTED_VALUE"""),45428.66666666667)</f>
        <v>45428.66667</v>
      </c>
      <c r="E96" s="1">
        <f>IFERROR(__xludf.DUMMYFUNCTION("""COMPUTED_VALUE"""),820.79)</f>
        <v>820.79</v>
      </c>
      <c r="G96" s="2">
        <f>IFERROR(__xludf.DUMMYFUNCTION("""COMPUTED_VALUE"""),45428.66666666667)</f>
        <v>45428.66667</v>
      </c>
      <c r="H96" s="1">
        <f>IFERROR(__xludf.DUMMYFUNCTION("""COMPUTED_VALUE"""),816.46)</f>
        <v>816.46</v>
      </c>
      <c r="J96" s="2">
        <f>IFERROR(__xludf.DUMMYFUNCTION("""COMPUTED_VALUE"""),45428.66666666667)</f>
        <v>45428.66667</v>
      </c>
      <c r="K96" s="1">
        <f>IFERROR(__xludf.DUMMYFUNCTION("""COMPUTED_VALUE"""),817.35)</f>
        <v>817.35</v>
      </c>
      <c r="M96" s="2">
        <f>IFERROR(__xludf.DUMMYFUNCTION("""COMPUTED_VALUE"""),45428.66666666667)</f>
        <v>45428.66667</v>
      </c>
      <c r="N96" s="1">
        <f>IFERROR(__xludf.DUMMYFUNCTION("""COMPUTED_VALUE"""),1.02484001E8)</f>
        <v>102484001</v>
      </c>
    </row>
    <row r="97">
      <c r="A97" s="2">
        <f>IFERROR(__xludf.DUMMYFUNCTION("""COMPUTED_VALUE"""),45429.66666666667)</f>
        <v>45429.66667</v>
      </c>
      <c r="B97" s="1">
        <f>IFERROR(__xludf.DUMMYFUNCTION("""COMPUTED_VALUE"""),818.39)</f>
        <v>818.39</v>
      </c>
      <c r="D97" s="2">
        <f>IFERROR(__xludf.DUMMYFUNCTION("""COMPUTED_VALUE"""),45429.66666666667)</f>
        <v>45429.66667</v>
      </c>
      <c r="E97" s="1">
        <f>IFERROR(__xludf.DUMMYFUNCTION("""COMPUTED_VALUE"""),818.6)</f>
        <v>818.6</v>
      </c>
      <c r="G97" s="2">
        <f>IFERROR(__xludf.DUMMYFUNCTION("""COMPUTED_VALUE"""),45429.66666666667)</f>
        <v>45429.66667</v>
      </c>
      <c r="H97" s="1">
        <f>IFERROR(__xludf.DUMMYFUNCTION("""COMPUTED_VALUE"""),812.59)</f>
        <v>812.59</v>
      </c>
      <c r="J97" s="2">
        <f>IFERROR(__xludf.DUMMYFUNCTION("""COMPUTED_VALUE"""),45429.66666666667)</f>
        <v>45429.66667</v>
      </c>
      <c r="K97" s="1">
        <f>IFERROR(__xludf.DUMMYFUNCTION("""COMPUTED_VALUE"""),816.4)</f>
        <v>816.4</v>
      </c>
      <c r="M97" s="2">
        <f>IFERROR(__xludf.DUMMYFUNCTION("""COMPUTED_VALUE"""),45429.66666666667)</f>
        <v>45429.66667</v>
      </c>
      <c r="N97" s="1">
        <f>IFERROR(__xludf.DUMMYFUNCTION("""COMPUTED_VALUE"""),1.03250374E8)</f>
        <v>103250374</v>
      </c>
    </row>
    <row r="98">
      <c r="A98" s="2">
        <f>IFERROR(__xludf.DUMMYFUNCTION("""COMPUTED_VALUE"""),45432.66666666667)</f>
        <v>45432.66667</v>
      </c>
      <c r="B98" s="1">
        <f>IFERROR(__xludf.DUMMYFUNCTION("""COMPUTED_VALUE"""),816.43)</f>
        <v>816.43</v>
      </c>
      <c r="D98" s="2">
        <f>IFERROR(__xludf.DUMMYFUNCTION("""COMPUTED_VALUE"""),45432.66666666667)</f>
        <v>45432.66667</v>
      </c>
      <c r="E98" s="1">
        <f>IFERROR(__xludf.DUMMYFUNCTION("""COMPUTED_VALUE"""),819.21)</f>
        <v>819.21</v>
      </c>
      <c r="G98" s="2">
        <f>IFERROR(__xludf.DUMMYFUNCTION("""COMPUTED_VALUE"""),45432.66666666667)</f>
        <v>45432.66667</v>
      </c>
      <c r="H98" s="1">
        <f>IFERROR(__xludf.DUMMYFUNCTION("""COMPUTED_VALUE"""),814.62)</f>
        <v>814.62</v>
      </c>
      <c r="J98" s="2">
        <f>IFERROR(__xludf.DUMMYFUNCTION("""COMPUTED_VALUE"""),45432.66666666667)</f>
        <v>45432.66667</v>
      </c>
      <c r="K98" s="1">
        <f>IFERROR(__xludf.DUMMYFUNCTION("""COMPUTED_VALUE"""),817.66)</f>
        <v>817.66</v>
      </c>
      <c r="M98" s="2">
        <f>IFERROR(__xludf.DUMMYFUNCTION("""COMPUTED_VALUE"""),45432.66666666667)</f>
        <v>45432.66667</v>
      </c>
      <c r="N98" s="1">
        <f>IFERROR(__xludf.DUMMYFUNCTION("""COMPUTED_VALUE"""),8.7665313E7)</f>
        <v>87665313</v>
      </c>
    </row>
    <row r="99">
      <c r="A99" s="2">
        <f>IFERROR(__xludf.DUMMYFUNCTION("""COMPUTED_VALUE"""),45433.66666666667)</f>
        <v>45433.66667</v>
      </c>
      <c r="B99" s="1">
        <f>IFERROR(__xludf.DUMMYFUNCTION("""COMPUTED_VALUE"""),817.64)</f>
        <v>817.64</v>
      </c>
      <c r="D99" s="2">
        <f>IFERROR(__xludf.DUMMYFUNCTION("""COMPUTED_VALUE"""),45433.66666666667)</f>
        <v>45433.66667</v>
      </c>
      <c r="E99" s="1">
        <f>IFERROR(__xludf.DUMMYFUNCTION("""COMPUTED_VALUE"""),817.64)</f>
        <v>817.64</v>
      </c>
      <c r="G99" s="2">
        <f>IFERROR(__xludf.DUMMYFUNCTION("""COMPUTED_VALUE"""),45433.66666666667)</f>
        <v>45433.66667</v>
      </c>
      <c r="H99" s="1">
        <f>IFERROR(__xludf.DUMMYFUNCTION("""COMPUTED_VALUE"""),811.69)</f>
        <v>811.69</v>
      </c>
      <c r="J99" s="2">
        <f>IFERROR(__xludf.DUMMYFUNCTION("""COMPUTED_VALUE"""),45433.66666666667)</f>
        <v>45433.66667</v>
      </c>
      <c r="K99" s="1">
        <f>IFERROR(__xludf.DUMMYFUNCTION("""COMPUTED_VALUE"""),814.58)</f>
        <v>814.58</v>
      </c>
      <c r="M99" s="2">
        <f>IFERROR(__xludf.DUMMYFUNCTION("""COMPUTED_VALUE"""),45433.66666666667)</f>
        <v>45433.66667</v>
      </c>
      <c r="N99" s="1">
        <f>IFERROR(__xludf.DUMMYFUNCTION("""COMPUTED_VALUE"""),8.824203E7)</f>
        <v>88242030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IFERROR(__xludf.DUMMYFUNCTION("""COMPUTED_VALUE"""),813.87)</f>
        <v>813.87</v>
      </c>
      <c r="D100" s="2">
        <f>IFERROR(__xludf.DUMMYFUNCTION("""COMPUTED_VALUE"""),45434.66666666667)</f>
        <v>45434.66667</v>
      </c>
      <c r="E100" s="1">
        <f>IFERROR(__xludf.DUMMYFUNCTION("""COMPUTED_VALUE"""),817.37)</f>
        <v>817.37</v>
      </c>
      <c r="G100" s="2">
        <f>IFERROR(__xludf.DUMMYFUNCTION("""COMPUTED_VALUE"""),45434.66666666667)</f>
        <v>45434.66667</v>
      </c>
      <c r="H100" s="1">
        <f>IFERROR(__xludf.DUMMYFUNCTION("""COMPUTED_VALUE"""),811.33)</f>
        <v>811.33</v>
      </c>
      <c r="J100" s="2">
        <f>IFERROR(__xludf.DUMMYFUNCTION("""COMPUTED_VALUE"""),45434.66666666667)</f>
        <v>45434.66667</v>
      </c>
      <c r="K100" s="1">
        <f>IFERROR(__xludf.DUMMYFUNCTION("""COMPUTED_VALUE"""),814.07)</f>
        <v>814.07</v>
      </c>
      <c r="M100" s="2">
        <f>IFERROR(__xludf.DUMMYFUNCTION("""COMPUTED_VALUE"""),45434.66666666667)</f>
        <v>45434.66667</v>
      </c>
      <c r="N100" s="1">
        <f>IFERROR(__xludf.DUMMYFUNCTION("""COMPUTED_VALUE"""),1.07104685E8)</f>
        <v>107104685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IFERROR(__xludf.DUMMYFUNCTION("""COMPUTED_VALUE"""),815.33)</f>
        <v>815.33</v>
      </c>
      <c r="D101" s="2">
        <f>IFERROR(__xludf.DUMMYFUNCTION("""COMPUTED_VALUE"""),45435.66666666667)</f>
        <v>45435.66667</v>
      </c>
      <c r="E101" s="1">
        <f>IFERROR(__xludf.DUMMYFUNCTION("""COMPUTED_VALUE"""),817.23)</f>
        <v>817.23</v>
      </c>
      <c r="G101" s="2">
        <f>IFERROR(__xludf.DUMMYFUNCTION("""COMPUTED_VALUE"""),45435.66666666667)</f>
        <v>45435.66667</v>
      </c>
      <c r="H101" s="1">
        <f>IFERROR(__xludf.DUMMYFUNCTION("""COMPUTED_VALUE"""),803.52)</f>
        <v>803.52</v>
      </c>
      <c r="J101" s="2">
        <f>IFERROR(__xludf.DUMMYFUNCTION("""COMPUTED_VALUE"""),45435.66666666667)</f>
        <v>45435.66667</v>
      </c>
      <c r="K101" s="1">
        <f>IFERROR(__xludf.DUMMYFUNCTION("""COMPUTED_VALUE"""),805.01)</f>
        <v>805.01</v>
      </c>
      <c r="M101" s="2">
        <f>IFERROR(__xludf.DUMMYFUNCTION("""COMPUTED_VALUE"""),45435.66666666667)</f>
        <v>45435.66667</v>
      </c>
      <c r="N101" s="1">
        <f>IFERROR(__xludf.DUMMYFUNCTION("""COMPUTED_VALUE"""),9.7505411E7)</f>
        <v>97505411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IFERROR(__xludf.DUMMYFUNCTION("""COMPUTED_VALUE"""),807.58)</f>
        <v>807.58</v>
      </c>
      <c r="D102" s="2">
        <f>IFERROR(__xludf.DUMMYFUNCTION("""COMPUTED_VALUE"""),45436.66666666667)</f>
        <v>45436.66667</v>
      </c>
      <c r="E102" s="1">
        <f>IFERROR(__xludf.DUMMYFUNCTION("""COMPUTED_VALUE"""),809.11)</f>
        <v>809.11</v>
      </c>
      <c r="G102" s="2">
        <f>IFERROR(__xludf.DUMMYFUNCTION("""COMPUTED_VALUE"""),45436.66666666667)</f>
        <v>45436.66667</v>
      </c>
      <c r="H102" s="1">
        <f>IFERROR(__xludf.DUMMYFUNCTION("""COMPUTED_VALUE"""),801.85)</f>
        <v>801.85</v>
      </c>
      <c r="J102" s="2">
        <f>IFERROR(__xludf.DUMMYFUNCTION("""COMPUTED_VALUE"""),45436.66666666667)</f>
        <v>45436.66667</v>
      </c>
      <c r="K102" s="1">
        <f>IFERROR(__xludf.DUMMYFUNCTION("""COMPUTED_VALUE"""),804.69)</f>
        <v>804.69</v>
      </c>
      <c r="M102" s="2">
        <f>IFERROR(__xludf.DUMMYFUNCTION("""COMPUTED_VALUE"""),45436.66666666667)</f>
        <v>45436.66667</v>
      </c>
      <c r="N102" s="1">
        <f>IFERROR(__xludf.DUMMYFUNCTION("""COMPUTED_VALUE"""),1.04925125E8)</f>
        <v>104925125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IFERROR(__xludf.DUMMYFUNCTION("""COMPUTED_VALUE"""),803.75)</f>
        <v>803.75</v>
      </c>
      <c r="D103" s="2">
        <f>IFERROR(__xludf.DUMMYFUNCTION("""COMPUTED_VALUE"""),45440.66666666667)</f>
        <v>45440.66667</v>
      </c>
      <c r="E103" s="1">
        <f>IFERROR(__xludf.DUMMYFUNCTION("""COMPUTED_VALUE"""),803.75)</f>
        <v>803.75</v>
      </c>
      <c r="G103" s="2">
        <f>IFERROR(__xludf.DUMMYFUNCTION("""COMPUTED_VALUE"""),45440.66666666667)</f>
        <v>45440.66667</v>
      </c>
      <c r="H103" s="1">
        <f>IFERROR(__xludf.DUMMYFUNCTION("""COMPUTED_VALUE"""),789.24)</f>
        <v>789.24</v>
      </c>
      <c r="J103" s="2">
        <f>IFERROR(__xludf.DUMMYFUNCTION("""COMPUTED_VALUE"""),45440.66666666667)</f>
        <v>45440.66667</v>
      </c>
      <c r="K103" s="1">
        <f>IFERROR(__xludf.DUMMYFUNCTION("""COMPUTED_VALUE"""),792.1)</f>
        <v>792.1</v>
      </c>
      <c r="M103" s="2">
        <f>IFERROR(__xludf.DUMMYFUNCTION("""COMPUTED_VALUE"""),45440.66666666667)</f>
        <v>45440.66667</v>
      </c>
      <c r="N103" s="1">
        <f>IFERROR(__xludf.DUMMYFUNCTION("""COMPUTED_VALUE"""),1.13545645E8)</f>
        <v>113545645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IFERROR(__xludf.DUMMYFUNCTION("""COMPUTED_VALUE"""),786.88)</f>
        <v>786.88</v>
      </c>
      <c r="D104" s="2">
        <f>IFERROR(__xludf.DUMMYFUNCTION("""COMPUTED_VALUE"""),45441.66666666667)</f>
        <v>45441.66667</v>
      </c>
      <c r="E104" s="1">
        <f>IFERROR(__xludf.DUMMYFUNCTION("""COMPUTED_VALUE"""),786.88)</f>
        <v>786.88</v>
      </c>
      <c r="G104" s="2">
        <f>IFERROR(__xludf.DUMMYFUNCTION("""COMPUTED_VALUE"""),45441.66666666667)</f>
        <v>45441.66667</v>
      </c>
      <c r="H104" s="1">
        <f>IFERROR(__xludf.DUMMYFUNCTION("""COMPUTED_VALUE"""),780.69)</f>
        <v>780.69</v>
      </c>
      <c r="J104" s="2">
        <f>IFERROR(__xludf.DUMMYFUNCTION("""COMPUTED_VALUE"""),45441.66666666667)</f>
        <v>45441.66667</v>
      </c>
      <c r="K104" s="1">
        <f>IFERROR(__xludf.DUMMYFUNCTION("""COMPUTED_VALUE"""),780.82)</f>
        <v>780.82</v>
      </c>
      <c r="M104" s="2">
        <f>IFERROR(__xludf.DUMMYFUNCTION("""COMPUTED_VALUE"""),45441.66666666667)</f>
        <v>45441.66667</v>
      </c>
      <c r="N104" s="1">
        <f>IFERROR(__xludf.DUMMYFUNCTION("""COMPUTED_VALUE"""),1.14200065E8)</f>
        <v>114200065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IFERROR(__xludf.DUMMYFUNCTION("""COMPUTED_VALUE"""),780.84)</f>
        <v>780.84</v>
      </c>
      <c r="D105" s="2">
        <f>IFERROR(__xludf.DUMMYFUNCTION("""COMPUTED_VALUE"""),45442.66666666667)</f>
        <v>45442.66667</v>
      </c>
      <c r="E105" s="1">
        <f>IFERROR(__xludf.DUMMYFUNCTION("""COMPUTED_VALUE"""),782.36)</f>
        <v>782.36</v>
      </c>
      <c r="G105" s="2">
        <f>IFERROR(__xludf.DUMMYFUNCTION("""COMPUTED_VALUE"""),45442.66666666667)</f>
        <v>45442.66667</v>
      </c>
      <c r="H105" s="1">
        <f>IFERROR(__xludf.DUMMYFUNCTION("""COMPUTED_VALUE"""),777.18)</f>
        <v>777.18</v>
      </c>
      <c r="J105" s="2">
        <f>IFERROR(__xludf.DUMMYFUNCTION("""COMPUTED_VALUE"""),45442.66666666667)</f>
        <v>45442.66667</v>
      </c>
      <c r="K105" s="1">
        <f>IFERROR(__xludf.DUMMYFUNCTION("""COMPUTED_VALUE"""),780.39)</f>
        <v>780.39</v>
      </c>
      <c r="M105" s="2">
        <f>IFERROR(__xludf.DUMMYFUNCTION("""COMPUTED_VALUE"""),45442.66666666667)</f>
        <v>45442.66667</v>
      </c>
      <c r="N105" s="1">
        <f>IFERROR(__xludf.DUMMYFUNCTION("""COMPUTED_VALUE"""),1.11040693E8)</f>
        <v>111040693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IFERROR(__xludf.DUMMYFUNCTION("""COMPUTED_VALUE"""),781.14)</f>
        <v>781.14</v>
      </c>
      <c r="D106" s="2">
        <f>IFERROR(__xludf.DUMMYFUNCTION("""COMPUTED_VALUE"""),45443.66666666667)</f>
        <v>45443.66667</v>
      </c>
      <c r="E106" s="1">
        <f>IFERROR(__xludf.DUMMYFUNCTION("""COMPUTED_VALUE"""),787.01)</f>
        <v>787.01</v>
      </c>
      <c r="G106" s="2">
        <f>IFERROR(__xludf.DUMMYFUNCTION("""COMPUTED_VALUE"""),45443.66666666667)</f>
        <v>45443.66667</v>
      </c>
      <c r="H106" s="1">
        <f>IFERROR(__xludf.DUMMYFUNCTION("""COMPUTED_VALUE"""),775.48)</f>
        <v>775.48</v>
      </c>
      <c r="J106" s="2">
        <f>IFERROR(__xludf.DUMMYFUNCTION("""COMPUTED_VALUE"""),45443.66666666667)</f>
        <v>45443.66667</v>
      </c>
      <c r="K106" s="1">
        <f>IFERROR(__xludf.DUMMYFUNCTION("""COMPUTED_VALUE"""),786.89)</f>
        <v>786.89</v>
      </c>
      <c r="M106" s="2">
        <f>IFERROR(__xludf.DUMMYFUNCTION("""COMPUTED_VALUE"""),45443.66666666667)</f>
        <v>45443.66667</v>
      </c>
      <c r="N106" s="1">
        <f>IFERROR(__xludf.DUMMYFUNCTION("""COMPUTED_VALUE"""),1.81335962E8)</f>
        <v>181335962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IFERROR(__xludf.DUMMYFUNCTION("""COMPUTED_VALUE"""),787.75)</f>
        <v>787.75</v>
      </c>
      <c r="D107" s="2">
        <f>IFERROR(__xludf.DUMMYFUNCTION("""COMPUTED_VALUE"""),45446.66666666667)</f>
        <v>45446.66667</v>
      </c>
      <c r="E107" s="1">
        <f>IFERROR(__xludf.DUMMYFUNCTION("""COMPUTED_VALUE"""),790.22)</f>
        <v>790.22</v>
      </c>
      <c r="G107" s="2">
        <f>IFERROR(__xludf.DUMMYFUNCTION("""COMPUTED_VALUE"""),45446.66666666667)</f>
        <v>45446.66667</v>
      </c>
      <c r="H107" s="1">
        <f>IFERROR(__xludf.DUMMYFUNCTION("""COMPUTED_VALUE"""),773.69)</f>
        <v>773.69</v>
      </c>
      <c r="J107" s="2">
        <f>IFERROR(__xludf.DUMMYFUNCTION("""COMPUTED_VALUE"""),45446.66666666667)</f>
        <v>45446.66667</v>
      </c>
      <c r="K107" s="1">
        <f>IFERROR(__xludf.DUMMYFUNCTION("""COMPUTED_VALUE"""),778.85)</f>
        <v>778.85</v>
      </c>
      <c r="M107" s="2">
        <f>IFERROR(__xludf.DUMMYFUNCTION("""COMPUTED_VALUE"""),45446.66666666667)</f>
        <v>45446.66667</v>
      </c>
      <c r="N107" s="1">
        <f>IFERROR(__xludf.DUMMYFUNCTION("""COMPUTED_VALUE"""),1.28544054E8)</f>
        <v>128544054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IFERROR(__xludf.DUMMYFUNCTION("""COMPUTED_VALUE"""),777.34)</f>
        <v>777.34</v>
      </c>
      <c r="D108" s="2">
        <f>IFERROR(__xludf.DUMMYFUNCTION("""COMPUTED_VALUE"""),45447.66666666667)</f>
        <v>45447.66667</v>
      </c>
      <c r="E108" s="1">
        <f>IFERROR(__xludf.DUMMYFUNCTION("""COMPUTED_VALUE"""),782.59)</f>
        <v>782.59</v>
      </c>
      <c r="G108" s="2">
        <f>IFERROR(__xludf.DUMMYFUNCTION("""COMPUTED_VALUE"""),45447.66666666667)</f>
        <v>45447.66667</v>
      </c>
      <c r="H108" s="1">
        <f>IFERROR(__xludf.DUMMYFUNCTION("""COMPUTED_VALUE"""),775.98)</f>
        <v>775.98</v>
      </c>
      <c r="J108" s="2">
        <f>IFERROR(__xludf.DUMMYFUNCTION("""COMPUTED_VALUE"""),45447.66666666667)</f>
        <v>45447.66667</v>
      </c>
      <c r="K108" s="1">
        <f>IFERROR(__xludf.DUMMYFUNCTION("""COMPUTED_VALUE"""),780.59)</f>
        <v>780.59</v>
      </c>
      <c r="M108" s="2">
        <f>IFERROR(__xludf.DUMMYFUNCTION("""COMPUTED_VALUE"""),45447.66666666667)</f>
        <v>45447.66667</v>
      </c>
      <c r="N108" s="1">
        <f>IFERROR(__xludf.DUMMYFUNCTION("""COMPUTED_VALUE"""),1.22523801E8)</f>
        <v>122523801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IFERROR(__xludf.DUMMYFUNCTION("""COMPUTED_VALUE"""),782.01)</f>
        <v>782.01</v>
      </c>
      <c r="D109" s="2">
        <f>IFERROR(__xludf.DUMMYFUNCTION("""COMPUTED_VALUE"""),45448.66666666667)</f>
        <v>45448.66667</v>
      </c>
      <c r="E109" s="1">
        <f>IFERROR(__xludf.DUMMYFUNCTION("""COMPUTED_VALUE"""),786.91)</f>
        <v>786.91</v>
      </c>
      <c r="G109" s="2">
        <f>IFERROR(__xludf.DUMMYFUNCTION("""COMPUTED_VALUE"""),45448.66666666667)</f>
        <v>45448.66667</v>
      </c>
      <c r="H109" s="1">
        <f>IFERROR(__xludf.DUMMYFUNCTION("""COMPUTED_VALUE"""),777.99)</f>
        <v>777.99</v>
      </c>
      <c r="J109" s="2">
        <f>IFERROR(__xludf.DUMMYFUNCTION("""COMPUTED_VALUE"""),45448.66666666667)</f>
        <v>45448.66667</v>
      </c>
      <c r="K109" s="1">
        <f>IFERROR(__xludf.DUMMYFUNCTION("""COMPUTED_VALUE"""),786.03)</f>
        <v>786.03</v>
      </c>
      <c r="M109" s="2">
        <f>IFERROR(__xludf.DUMMYFUNCTION("""COMPUTED_VALUE"""),45448.66666666667)</f>
        <v>45448.66667</v>
      </c>
      <c r="N109" s="1">
        <f>IFERROR(__xludf.DUMMYFUNCTION("""COMPUTED_VALUE"""),9.8478062E7)</f>
        <v>98478062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IFERROR(__xludf.DUMMYFUNCTION("""COMPUTED_VALUE"""),786.05)</f>
        <v>786.05</v>
      </c>
      <c r="D110" s="2">
        <f>IFERROR(__xludf.DUMMYFUNCTION("""COMPUTED_VALUE"""),45449.66666666667)</f>
        <v>45449.66667</v>
      </c>
      <c r="E110" s="1">
        <f>IFERROR(__xludf.DUMMYFUNCTION("""COMPUTED_VALUE"""),789.99)</f>
        <v>789.99</v>
      </c>
      <c r="G110" s="2">
        <f>IFERROR(__xludf.DUMMYFUNCTION("""COMPUTED_VALUE"""),45449.66666666667)</f>
        <v>45449.66667</v>
      </c>
      <c r="H110" s="1">
        <f>IFERROR(__xludf.DUMMYFUNCTION("""COMPUTED_VALUE"""),785.51)</f>
        <v>785.51</v>
      </c>
      <c r="J110" s="2">
        <f>IFERROR(__xludf.DUMMYFUNCTION("""COMPUTED_VALUE"""),45449.66666666667)</f>
        <v>45449.66667</v>
      </c>
      <c r="K110" s="1">
        <f>IFERROR(__xludf.DUMMYFUNCTION("""COMPUTED_VALUE"""),787.08)</f>
        <v>787.08</v>
      </c>
      <c r="M110" s="2">
        <f>IFERROR(__xludf.DUMMYFUNCTION("""COMPUTED_VALUE"""),45449.66666666667)</f>
        <v>45449.66667</v>
      </c>
      <c r="N110" s="1">
        <f>IFERROR(__xludf.DUMMYFUNCTION("""COMPUTED_VALUE"""),1.05932702E8)</f>
        <v>105932702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IFERROR(__xludf.DUMMYFUNCTION("""COMPUTED_VALUE"""),785.76)</f>
        <v>785.76</v>
      </c>
      <c r="D111" s="2">
        <f>IFERROR(__xludf.DUMMYFUNCTION("""COMPUTED_VALUE"""),45450.66666666667)</f>
        <v>45450.66667</v>
      </c>
      <c r="E111" s="1">
        <f>IFERROR(__xludf.DUMMYFUNCTION("""COMPUTED_VALUE"""),791.36)</f>
        <v>791.36</v>
      </c>
      <c r="G111" s="2">
        <f>IFERROR(__xludf.DUMMYFUNCTION("""COMPUTED_VALUE"""),45450.66666666667)</f>
        <v>45450.66667</v>
      </c>
      <c r="H111" s="1">
        <f>IFERROR(__xludf.DUMMYFUNCTION("""COMPUTED_VALUE"""),784.06)</f>
        <v>784.06</v>
      </c>
      <c r="J111" s="2">
        <f>IFERROR(__xludf.DUMMYFUNCTION("""COMPUTED_VALUE"""),45450.66666666667)</f>
        <v>45450.66667</v>
      </c>
      <c r="K111" s="1">
        <f>IFERROR(__xludf.DUMMYFUNCTION("""COMPUTED_VALUE"""),786.61)</f>
        <v>786.61</v>
      </c>
      <c r="M111" s="2">
        <f>IFERROR(__xludf.DUMMYFUNCTION("""COMPUTED_VALUE"""),45450.66666666667)</f>
        <v>45450.66667</v>
      </c>
      <c r="N111" s="1">
        <f>IFERROR(__xludf.DUMMYFUNCTION("""COMPUTED_VALUE"""),9.8916642E7)</f>
        <v>98916642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IFERROR(__xludf.DUMMYFUNCTION("""COMPUTED_VALUE"""),784.38)</f>
        <v>784.38</v>
      </c>
      <c r="D112" s="2">
        <f>IFERROR(__xludf.DUMMYFUNCTION("""COMPUTED_VALUE"""),45453.66666666667)</f>
        <v>45453.66667</v>
      </c>
      <c r="E112" s="1">
        <f>IFERROR(__xludf.DUMMYFUNCTION("""COMPUTED_VALUE"""),786.84)</f>
        <v>786.84</v>
      </c>
      <c r="G112" s="2">
        <f>IFERROR(__xludf.DUMMYFUNCTION("""COMPUTED_VALUE"""),45453.66666666667)</f>
        <v>45453.66667</v>
      </c>
      <c r="H112" s="1">
        <f>IFERROR(__xludf.DUMMYFUNCTION("""COMPUTED_VALUE"""),781.69)</f>
        <v>781.69</v>
      </c>
      <c r="J112" s="2">
        <f>IFERROR(__xludf.DUMMYFUNCTION("""COMPUTED_VALUE"""),45453.66666666667)</f>
        <v>45453.66667</v>
      </c>
      <c r="K112" s="1">
        <f>IFERROR(__xludf.DUMMYFUNCTION("""COMPUTED_VALUE"""),786.34)</f>
        <v>786.34</v>
      </c>
      <c r="M112" s="2">
        <f>IFERROR(__xludf.DUMMYFUNCTION("""COMPUTED_VALUE"""),45453.66666666667)</f>
        <v>45453.66667</v>
      </c>
      <c r="N112" s="1">
        <f>IFERROR(__xludf.DUMMYFUNCTION("""COMPUTED_VALUE"""),1.0496353E8)</f>
        <v>104963530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IFERROR(__xludf.DUMMYFUNCTION("""COMPUTED_VALUE"""),785.37)</f>
        <v>785.37</v>
      </c>
      <c r="D113" s="2">
        <f>IFERROR(__xludf.DUMMYFUNCTION("""COMPUTED_VALUE"""),45454.66666666667)</f>
        <v>45454.66667</v>
      </c>
      <c r="E113" s="1">
        <f>IFERROR(__xludf.DUMMYFUNCTION("""COMPUTED_VALUE"""),785.37)</f>
        <v>785.37</v>
      </c>
      <c r="G113" s="2">
        <f>IFERROR(__xludf.DUMMYFUNCTION("""COMPUTED_VALUE"""),45454.66666666667)</f>
        <v>45454.66667</v>
      </c>
      <c r="H113" s="1">
        <f>IFERROR(__xludf.DUMMYFUNCTION("""COMPUTED_VALUE"""),779.44)</f>
        <v>779.44</v>
      </c>
      <c r="J113" s="2">
        <f>IFERROR(__xludf.DUMMYFUNCTION("""COMPUTED_VALUE"""),45454.66666666667)</f>
        <v>45454.66667</v>
      </c>
      <c r="K113" s="1">
        <f>IFERROR(__xludf.DUMMYFUNCTION("""COMPUTED_VALUE"""),784.79)</f>
        <v>784.79</v>
      </c>
      <c r="M113" s="2">
        <f>IFERROR(__xludf.DUMMYFUNCTION("""COMPUTED_VALUE"""),45454.66666666667)</f>
        <v>45454.66667</v>
      </c>
      <c r="N113" s="1">
        <f>IFERROR(__xludf.DUMMYFUNCTION("""COMPUTED_VALUE"""),1.15661335E8)</f>
        <v>115661335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IFERROR(__xludf.DUMMYFUNCTION("""COMPUTED_VALUE"""),788.24)</f>
        <v>788.24</v>
      </c>
      <c r="D114" s="2">
        <f>IFERROR(__xludf.DUMMYFUNCTION("""COMPUTED_VALUE"""),45455.66666666667)</f>
        <v>45455.66667</v>
      </c>
      <c r="E114" s="1">
        <f>IFERROR(__xludf.DUMMYFUNCTION("""COMPUTED_VALUE"""),795.17)</f>
        <v>795.17</v>
      </c>
      <c r="G114" s="2">
        <f>IFERROR(__xludf.DUMMYFUNCTION("""COMPUTED_VALUE"""),45455.66666666667)</f>
        <v>45455.66667</v>
      </c>
      <c r="H114" s="1">
        <f>IFERROR(__xludf.DUMMYFUNCTION("""COMPUTED_VALUE"""),785.18)</f>
        <v>785.18</v>
      </c>
      <c r="J114" s="2">
        <f>IFERROR(__xludf.DUMMYFUNCTION("""COMPUTED_VALUE"""),45455.66666666667)</f>
        <v>45455.66667</v>
      </c>
      <c r="K114" s="1">
        <f>IFERROR(__xludf.DUMMYFUNCTION("""COMPUTED_VALUE"""),786.14)</f>
        <v>786.14</v>
      </c>
      <c r="M114" s="2">
        <f>IFERROR(__xludf.DUMMYFUNCTION("""COMPUTED_VALUE"""),45455.66666666667)</f>
        <v>45455.66667</v>
      </c>
      <c r="N114" s="1">
        <f>IFERROR(__xludf.DUMMYFUNCTION("""COMPUTED_VALUE"""),1.26995434E8)</f>
        <v>126995434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IFERROR(__xludf.DUMMYFUNCTION("""COMPUTED_VALUE"""),784.53)</f>
        <v>784.53</v>
      </c>
      <c r="D115" s="2">
        <f>IFERROR(__xludf.DUMMYFUNCTION("""COMPUTED_VALUE"""),45456.66666666667)</f>
        <v>45456.66667</v>
      </c>
      <c r="E115" s="1">
        <f>IFERROR(__xludf.DUMMYFUNCTION("""COMPUTED_VALUE"""),785.81)</f>
        <v>785.81</v>
      </c>
      <c r="G115" s="2">
        <f>IFERROR(__xludf.DUMMYFUNCTION("""COMPUTED_VALUE"""),45456.66666666667)</f>
        <v>45456.66667</v>
      </c>
      <c r="H115" s="1">
        <f>IFERROR(__xludf.DUMMYFUNCTION("""COMPUTED_VALUE"""),776.32)</f>
        <v>776.32</v>
      </c>
      <c r="J115" s="2">
        <f>IFERROR(__xludf.DUMMYFUNCTION("""COMPUTED_VALUE"""),45456.66666666667)</f>
        <v>45456.66667</v>
      </c>
      <c r="K115" s="1">
        <f>IFERROR(__xludf.DUMMYFUNCTION("""COMPUTED_VALUE"""),780.26)</f>
        <v>780.26</v>
      </c>
      <c r="M115" s="2">
        <f>IFERROR(__xludf.DUMMYFUNCTION("""COMPUTED_VALUE"""),45456.66666666667)</f>
        <v>45456.66667</v>
      </c>
      <c r="N115" s="1">
        <f>IFERROR(__xludf.DUMMYFUNCTION("""COMPUTED_VALUE"""),1.09591267E8)</f>
        <v>109591267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IFERROR(__xludf.DUMMYFUNCTION("""COMPUTED_VALUE"""),775.81)</f>
        <v>775.81</v>
      </c>
      <c r="D116" s="2">
        <f>IFERROR(__xludf.DUMMYFUNCTION("""COMPUTED_VALUE"""),45457.66666666667)</f>
        <v>45457.66667</v>
      </c>
      <c r="E116" s="1">
        <f>IFERROR(__xludf.DUMMYFUNCTION("""COMPUTED_VALUE"""),777.42)</f>
        <v>777.42</v>
      </c>
      <c r="G116" s="2">
        <f>IFERROR(__xludf.DUMMYFUNCTION("""COMPUTED_VALUE"""),45457.66666666667)</f>
        <v>45457.66667</v>
      </c>
      <c r="H116" s="1">
        <f>IFERROR(__xludf.DUMMYFUNCTION("""COMPUTED_VALUE"""),769.43)</f>
        <v>769.43</v>
      </c>
      <c r="J116" s="2">
        <f>IFERROR(__xludf.DUMMYFUNCTION("""COMPUTED_VALUE"""),45457.66666666667)</f>
        <v>45457.66667</v>
      </c>
      <c r="K116" s="1">
        <f>IFERROR(__xludf.DUMMYFUNCTION("""COMPUTED_VALUE"""),777.28)</f>
        <v>777.28</v>
      </c>
      <c r="M116" s="2">
        <f>IFERROR(__xludf.DUMMYFUNCTION("""COMPUTED_VALUE"""),45457.66666666667)</f>
        <v>45457.66667</v>
      </c>
      <c r="N116" s="1">
        <f>IFERROR(__xludf.DUMMYFUNCTION("""COMPUTED_VALUE"""),1.06049968E8)</f>
        <v>106049968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IFERROR(__xludf.DUMMYFUNCTION("""COMPUTED_VALUE"""),774.87)</f>
        <v>774.87</v>
      </c>
      <c r="D117" s="2">
        <f>IFERROR(__xludf.DUMMYFUNCTION("""COMPUTED_VALUE"""),45460.66666666667)</f>
        <v>45460.66667</v>
      </c>
      <c r="E117" s="1">
        <f>IFERROR(__xludf.DUMMYFUNCTION("""COMPUTED_VALUE"""),782.71)</f>
        <v>782.71</v>
      </c>
      <c r="G117" s="2">
        <f>IFERROR(__xludf.DUMMYFUNCTION("""COMPUTED_VALUE"""),45460.66666666667)</f>
        <v>45460.66667</v>
      </c>
      <c r="H117" s="1">
        <f>IFERROR(__xludf.DUMMYFUNCTION("""COMPUTED_VALUE"""),773.26)</f>
        <v>773.26</v>
      </c>
      <c r="J117" s="2">
        <f>IFERROR(__xludf.DUMMYFUNCTION("""COMPUTED_VALUE"""),45460.66666666667)</f>
        <v>45460.66667</v>
      </c>
      <c r="K117" s="1">
        <f>IFERROR(__xludf.DUMMYFUNCTION("""COMPUTED_VALUE"""),781.72)</f>
        <v>781.72</v>
      </c>
      <c r="M117" s="2">
        <f>IFERROR(__xludf.DUMMYFUNCTION("""COMPUTED_VALUE"""),45460.66666666667)</f>
        <v>45460.66667</v>
      </c>
      <c r="N117" s="1">
        <f>IFERROR(__xludf.DUMMYFUNCTION("""COMPUTED_VALUE"""),1.08107137E8)</f>
        <v>108107137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IFERROR(__xludf.DUMMYFUNCTION("""COMPUTED_VALUE"""),782.07)</f>
        <v>782.07</v>
      </c>
      <c r="D118" s="2">
        <f>IFERROR(__xludf.DUMMYFUNCTION("""COMPUTED_VALUE"""),45461.66666666667)</f>
        <v>45461.66667</v>
      </c>
      <c r="E118" s="1">
        <f>IFERROR(__xludf.DUMMYFUNCTION("""COMPUTED_VALUE"""),784.98)</f>
        <v>784.98</v>
      </c>
      <c r="G118" s="2">
        <f>IFERROR(__xludf.DUMMYFUNCTION("""COMPUTED_VALUE"""),45461.66666666667)</f>
        <v>45461.66667</v>
      </c>
      <c r="H118" s="1">
        <f>IFERROR(__xludf.DUMMYFUNCTION("""COMPUTED_VALUE"""),780.74)</f>
        <v>780.74</v>
      </c>
      <c r="J118" s="2">
        <f>IFERROR(__xludf.DUMMYFUNCTION("""COMPUTED_VALUE"""),45461.66666666667)</f>
        <v>45461.66667</v>
      </c>
      <c r="K118" s="1">
        <f>IFERROR(__xludf.DUMMYFUNCTION("""COMPUTED_VALUE"""),783.59)</f>
        <v>783.59</v>
      </c>
      <c r="M118" s="2">
        <f>IFERROR(__xludf.DUMMYFUNCTION("""COMPUTED_VALUE"""),45461.66666666667)</f>
        <v>45461.66667</v>
      </c>
      <c r="N118" s="1">
        <f>IFERROR(__xludf.DUMMYFUNCTION("""COMPUTED_VALUE"""),1.22616248E8)</f>
        <v>122616248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IFERROR(__xludf.DUMMYFUNCTION("""COMPUTED_VALUE"""),783.01)</f>
        <v>783.01</v>
      </c>
      <c r="D119" s="2">
        <f>IFERROR(__xludf.DUMMYFUNCTION("""COMPUTED_VALUE"""),45463.66666666667)</f>
        <v>45463.66667</v>
      </c>
      <c r="E119" s="1">
        <f>IFERROR(__xludf.DUMMYFUNCTION("""COMPUTED_VALUE"""),794.28)</f>
        <v>794.28</v>
      </c>
      <c r="G119" s="2">
        <f>IFERROR(__xludf.DUMMYFUNCTION("""COMPUTED_VALUE"""),45463.66666666667)</f>
        <v>45463.66667</v>
      </c>
      <c r="H119" s="1">
        <f>IFERROR(__xludf.DUMMYFUNCTION("""COMPUTED_VALUE"""),783.01)</f>
        <v>783.01</v>
      </c>
      <c r="J119" s="2">
        <f>IFERROR(__xludf.DUMMYFUNCTION("""COMPUTED_VALUE"""),45463.66666666667)</f>
        <v>45463.66667</v>
      </c>
      <c r="K119" s="1">
        <f>IFERROR(__xludf.DUMMYFUNCTION("""COMPUTED_VALUE"""),792.37)</f>
        <v>792.37</v>
      </c>
      <c r="M119" s="2">
        <f>IFERROR(__xludf.DUMMYFUNCTION("""COMPUTED_VALUE"""),45463.66666666667)</f>
        <v>45463.66667</v>
      </c>
      <c r="N119" s="1">
        <f>IFERROR(__xludf.DUMMYFUNCTION("""COMPUTED_VALUE"""),1.2267622E8)</f>
        <v>122676220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IFERROR(__xludf.DUMMYFUNCTION("""COMPUTED_VALUE"""),792.76)</f>
        <v>792.76</v>
      </c>
      <c r="D120" s="2">
        <f>IFERROR(__xludf.DUMMYFUNCTION("""COMPUTED_VALUE"""),45464.66666666667)</f>
        <v>45464.66667</v>
      </c>
      <c r="E120" s="1">
        <f>IFERROR(__xludf.DUMMYFUNCTION("""COMPUTED_VALUE"""),796.01)</f>
        <v>796.01</v>
      </c>
      <c r="G120" s="2">
        <f>IFERROR(__xludf.DUMMYFUNCTION("""COMPUTED_VALUE"""),45464.66666666667)</f>
        <v>45464.66667</v>
      </c>
      <c r="H120" s="1">
        <f>IFERROR(__xludf.DUMMYFUNCTION("""COMPUTED_VALUE"""),788.56)</f>
        <v>788.56</v>
      </c>
      <c r="J120" s="2">
        <f>IFERROR(__xludf.DUMMYFUNCTION("""COMPUTED_VALUE"""),45464.66666666667)</f>
        <v>45464.66667</v>
      </c>
      <c r="K120" s="1">
        <f>IFERROR(__xludf.DUMMYFUNCTION("""COMPUTED_VALUE"""),795.65)</f>
        <v>795.65</v>
      </c>
      <c r="M120" s="2">
        <f>IFERROR(__xludf.DUMMYFUNCTION("""COMPUTED_VALUE"""),45464.66666666667)</f>
        <v>45464.66667</v>
      </c>
      <c r="N120" s="1">
        <f>IFERROR(__xludf.DUMMYFUNCTION("""COMPUTED_VALUE"""),2.55134655E8)</f>
        <v>255134655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IFERROR(__xludf.DUMMYFUNCTION("""COMPUTED_VALUE"""),795.98)</f>
        <v>795.98</v>
      </c>
      <c r="D121" s="2">
        <f>IFERROR(__xludf.DUMMYFUNCTION("""COMPUTED_VALUE"""),45467.66666666667)</f>
        <v>45467.66667</v>
      </c>
      <c r="E121" s="1">
        <f>IFERROR(__xludf.DUMMYFUNCTION("""COMPUTED_VALUE"""),804.21)</f>
        <v>804.21</v>
      </c>
      <c r="G121" s="2">
        <f>IFERROR(__xludf.DUMMYFUNCTION("""COMPUTED_VALUE"""),45467.66666666667)</f>
        <v>45467.66667</v>
      </c>
      <c r="H121" s="1">
        <f>IFERROR(__xludf.DUMMYFUNCTION("""COMPUTED_VALUE"""),794.51)</f>
        <v>794.51</v>
      </c>
      <c r="J121" s="2">
        <f>IFERROR(__xludf.DUMMYFUNCTION("""COMPUTED_VALUE"""),45467.66666666667)</f>
        <v>45467.66667</v>
      </c>
      <c r="K121" s="1">
        <f>IFERROR(__xludf.DUMMYFUNCTION("""COMPUTED_VALUE"""),798.8)</f>
        <v>798.8</v>
      </c>
      <c r="M121" s="2">
        <f>IFERROR(__xludf.DUMMYFUNCTION("""COMPUTED_VALUE"""),45467.66666666667)</f>
        <v>45467.66667</v>
      </c>
      <c r="N121" s="1">
        <f>IFERROR(__xludf.DUMMYFUNCTION("""COMPUTED_VALUE"""),1.09915267E8)</f>
        <v>109915267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IFERROR(__xludf.DUMMYFUNCTION("""COMPUTED_VALUE"""),799.04)</f>
        <v>799.04</v>
      </c>
      <c r="D122" s="2">
        <f>IFERROR(__xludf.DUMMYFUNCTION("""COMPUTED_VALUE"""),45468.66666666667)</f>
        <v>45468.66667</v>
      </c>
      <c r="E122" s="1">
        <f>IFERROR(__xludf.DUMMYFUNCTION("""COMPUTED_VALUE"""),799.04)</f>
        <v>799.04</v>
      </c>
      <c r="G122" s="2">
        <f>IFERROR(__xludf.DUMMYFUNCTION("""COMPUTED_VALUE"""),45468.66666666667)</f>
        <v>45468.66667</v>
      </c>
      <c r="H122" s="1">
        <f>IFERROR(__xludf.DUMMYFUNCTION("""COMPUTED_VALUE"""),792.55)</f>
        <v>792.55</v>
      </c>
      <c r="J122" s="2">
        <f>IFERROR(__xludf.DUMMYFUNCTION("""COMPUTED_VALUE"""),45468.66666666667)</f>
        <v>45468.66667</v>
      </c>
      <c r="K122" s="1">
        <f>IFERROR(__xludf.DUMMYFUNCTION("""COMPUTED_VALUE"""),794.92)</f>
        <v>794.92</v>
      </c>
      <c r="M122" s="2">
        <f>IFERROR(__xludf.DUMMYFUNCTION("""COMPUTED_VALUE"""),45468.66666666667)</f>
        <v>45468.66667</v>
      </c>
      <c r="N122" s="1">
        <f>IFERROR(__xludf.DUMMYFUNCTION("""COMPUTED_VALUE"""),1.02729151E8)</f>
        <v>102729151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IFERROR(__xludf.DUMMYFUNCTION("""COMPUTED_VALUE"""),793.59)</f>
        <v>793.59</v>
      </c>
      <c r="D123" s="2">
        <f>IFERROR(__xludf.DUMMYFUNCTION("""COMPUTED_VALUE"""),45469.66666666667)</f>
        <v>45469.66667</v>
      </c>
      <c r="E123" s="1">
        <f>IFERROR(__xludf.DUMMYFUNCTION("""COMPUTED_VALUE"""),793.59)</f>
        <v>793.59</v>
      </c>
      <c r="G123" s="2">
        <f>IFERROR(__xludf.DUMMYFUNCTION("""COMPUTED_VALUE"""),45469.66666666667)</f>
        <v>45469.66667</v>
      </c>
      <c r="H123" s="1">
        <f>IFERROR(__xludf.DUMMYFUNCTION("""COMPUTED_VALUE"""),784.47)</f>
        <v>784.47</v>
      </c>
      <c r="J123" s="2">
        <f>IFERROR(__xludf.DUMMYFUNCTION("""COMPUTED_VALUE"""),45469.66666666667)</f>
        <v>45469.66667</v>
      </c>
      <c r="K123" s="1">
        <f>IFERROR(__xludf.DUMMYFUNCTION("""COMPUTED_VALUE"""),786.52)</f>
        <v>786.52</v>
      </c>
      <c r="M123" s="2">
        <f>IFERROR(__xludf.DUMMYFUNCTION("""COMPUTED_VALUE"""),45469.66666666667)</f>
        <v>45469.66667</v>
      </c>
      <c r="N123" s="1">
        <f>IFERROR(__xludf.DUMMYFUNCTION("""COMPUTED_VALUE"""),1.03907805E8)</f>
        <v>103907805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IFERROR(__xludf.DUMMYFUNCTION("""COMPUTED_VALUE"""),787.14)</f>
        <v>787.14</v>
      </c>
      <c r="D124" s="2">
        <f>IFERROR(__xludf.DUMMYFUNCTION("""COMPUTED_VALUE"""),45470.66666666667)</f>
        <v>45470.66667</v>
      </c>
      <c r="E124" s="1">
        <f>IFERROR(__xludf.DUMMYFUNCTION("""COMPUTED_VALUE"""),787.35)</f>
        <v>787.35</v>
      </c>
      <c r="G124" s="2">
        <f>IFERROR(__xludf.DUMMYFUNCTION("""COMPUTED_VALUE"""),45470.66666666667)</f>
        <v>45470.66667</v>
      </c>
      <c r="H124" s="1">
        <f>IFERROR(__xludf.DUMMYFUNCTION("""COMPUTED_VALUE"""),783.55)</f>
        <v>783.55</v>
      </c>
      <c r="J124" s="2">
        <f>IFERROR(__xludf.DUMMYFUNCTION("""COMPUTED_VALUE"""),45470.66666666667)</f>
        <v>45470.66667</v>
      </c>
      <c r="K124" s="1">
        <f>IFERROR(__xludf.DUMMYFUNCTION("""COMPUTED_VALUE"""),786.1)</f>
        <v>786.1</v>
      </c>
      <c r="M124" s="2">
        <f>IFERROR(__xludf.DUMMYFUNCTION("""COMPUTED_VALUE"""),45470.66666666667)</f>
        <v>45470.66667</v>
      </c>
      <c r="N124" s="1">
        <f>IFERROR(__xludf.DUMMYFUNCTION("""COMPUTED_VALUE"""),9.3362013E7)</f>
        <v>93362013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IFERROR(__xludf.DUMMYFUNCTION("""COMPUTED_VALUE"""),787.93)</f>
        <v>787.93</v>
      </c>
      <c r="D125" s="2">
        <f>IFERROR(__xludf.DUMMYFUNCTION("""COMPUTED_VALUE"""),45471.66666666667)</f>
        <v>45471.66667</v>
      </c>
      <c r="E125" s="1">
        <f>IFERROR(__xludf.DUMMYFUNCTION("""COMPUTED_VALUE"""),791.39)</f>
        <v>791.39</v>
      </c>
      <c r="G125" s="2">
        <f>IFERROR(__xludf.DUMMYFUNCTION("""COMPUTED_VALUE"""),45471.66666666667)</f>
        <v>45471.66667</v>
      </c>
      <c r="H125" s="1">
        <f>IFERROR(__xludf.DUMMYFUNCTION("""COMPUTED_VALUE"""),783.34)</f>
        <v>783.34</v>
      </c>
      <c r="J125" s="2">
        <f>IFERROR(__xludf.DUMMYFUNCTION("""COMPUTED_VALUE"""),45471.66666666667)</f>
        <v>45471.66667</v>
      </c>
      <c r="K125" s="1">
        <f>IFERROR(__xludf.DUMMYFUNCTION("""COMPUTED_VALUE"""),786.4)</f>
        <v>786.4</v>
      </c>
      <c r="M125" s="2">
        <f>IFERROR(__xludf.DUMMYFUNCTION("""COMPUTED_VALUE"""),45471.66666666667)</f>
        <v>45471.66667</v>
      </c>
      <c r="N125" s="1">
        <f>IFERROR(__xludf.DUMMYFUNCTION("""COMPUTED_VALUE"""),2.33130104E8)</f>
        <v>233130104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IFERROR(__xludf.DUMMYFUNCTION("""COMPUTED_VALUE"""),787.21)</f>
        <v>787.21</v>
      </c>
      <c r="D126" s="2">
        <f>IFERROR(__xludf.DUMMYFUNCTION("""COMPUTED_VALUE"""),45474.66666666667)</f>
        <v>45474.66667</v>
      </c>
      <c r="E126" s="1">
        <f>IFERROR(__xludf.DUMMYFUNCTION("""COMPUTED_VALUE"""),789.32)</f>
        <v>789.32</v>
      </c>
      <c r="G126" s="2">
        <f>IFERROR(__xludf.DUMMYFUNCTION("""COMPUTED_VALUE"""),45474.66666666667)</f>
        <v>45474.66667</v>
      </c>
      <c r="H126" s="1">
        <f>IFERROR(__xludf.DUMMYFUNCTION("""COMPUTED_VALUE"""),776.78)</f>
        <v>776.78</v>
      </c>
      <c r="J126" s="2">
        <f>IFERROR(__xludf.DUMMYFUNCTION("""COMPUTED_VALUE"""),45474.66666666667)</f>
        <v>45474.66667</v>
      </c>
      <c r="K126" s="1">
        <f>IFERROR(__xludf.DUMMYFUNCTION("""COMPUTED_VALUE"""),778.61)</f>
        <v>778.61</v>
      </c>
      <c r="M126" s="2">
        <f>IFERROR(__xludf.DUMMYFUNCTION("""COMPUTED_VALUE"""),45474.66666666667)</f>
        <v>45474.66667</v>
      </c>
      <c r="N126" s="1">
        <f>IFERROR(__xludf.DUMMYFUNCTION("""COMPUTED_VALUE"""),9.1754124E7)</f>
        <v>91754124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IFERROR(__xludf.DUMMYFUNCTION("""COMPUTED_VALUE"""),778.44)</f>
        <v>778.44</v>
      </c>
      <c r="D127" s="2">
        <f>IFERROR(__xludf.DUMMYFUNCTION("""COMPUTED_VALUE"""),45475.66666666667)</f>
        <v>45475.66667</v>
      </c>
      <c r="E127" s="1">
        <f>IFERROR(__xludf.DUMMYFUNCTION("""COMPUTED_VALUE"""),785.41)</f>
        <v>785.41</v>
      </c>
      <c r="G127" s="2">
        <f>IFERROR(__xludf.DUMMYFUNCTION("""COMPUTED_VALUE"""),45475.66666666667)</f>
        <v>45475.66667</v>
      </c>
      <c r="H127" s="1">
        <f>IFERROR(__xludf.DUMMYFUNCTION("""COMPUTED_VALUE"""),778.04)</f>
        <v>778.04</v>
      </c>
      <c r="J127" s="2">
        <f>IFERROR(__xludf.DUMMYFUNCTION("""COMPUTED_VALUE"""),45475.66666666667)</f>
        <v>45475.66667</v>
      </c>
      <c r="K127" s="1">
        <f>IFERROR(__xludf.DUMMYFUNCTION("""COMPUTED_VALUE"""),785.21)</f>
        <v>785.21</v>
      </c>
      <c r="M127" s="2">
        <f>IFERROR(__xludf.DUMMYFUNCTION("""COMPUTED_VALUE"""),45475.66666666667)</f>
        <v>45475.66667</v>
      </c>
      <c r="N127" s="1">
        <f>IFERROR(__xludf.DUMMYFUNCTION("""COMPUTED_VALUE"""),8.4404017E7)</f>
        <v>84404017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IFERROR(__xludf.DUMMYFUNCTION("""COMPUTED_VALUE"""),785.72)</f>
        <v>785.72</v>
      </c>
      <c r="D128" s="2">
        <f>IFERROR(__xludf.DUMMYFUNCTION("""COMPUTED_VALUE"""),45476.54166666667)</f>
        <v>45476.54167</v>
      </c>
      <c r="E128" s="1">
        <f>IFERROR(__xludf.DUMMYFUNCTION("""COMPUTED_VALUE"""),788.81)</f>
        <v>788.81</v>
      </c>
      <c r="G128" s="2">
        <f>IFERROR(__xludf.DUMMYFUNCTION("""COMPUTED_VALUE"""),45476.54166666667)</f>
        <v>45476.54167</v>
      </c>
      <c r="H128" s="1">
        <f>IFERROR(__xludf.DUMMYFUNCTION("""COMPUTED_VALUE"""),784.3)</f>
        <v>784.3</v>
      </c>
      <c r="J128" s="2">
        <f>IFERROR(__xludf.DUMMYFUNCTION("""COMPUTED_VALUE"""),45476.54166666667)</f>
        <v>45476.54167</v>
      </c>
      <c r="K128" s="1">
        <f>IFERROR(__xludf.DUMMYFUNCTION("""COMPUTED_VALUE"""),787.44)</f>
        <v>787.44</v>
      </c>
      <c r="M128" s="2">
        <f>IFERROR(__xludf.DUMMYFUNCTION("""COMPUTED_VALUE"""),45476.54166666667)</f>
        <v>45476.54167</v>
      </c>
      <c r="N128" s="1">
        <f>IFERROR(__xludf.DUMMYFUNCTION("""COMPUTED_VALUE"""),5.1393555E7)</f>
        <v>51393555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IFERROR(__xludf.DUMMYFUNCTION("""COMPUTED_VALUE"""),786.67)</f>
        <v>786.67</v>
      </c>
      <c r="D129" s="2">
        <f>IFERROR(__xludf.DUMMYFUNCTION("""COMPUTED_VALUE"""),45478.66666666667)</f>
        <v>45478.66667</v>
      </c>
      <c r="E129" s="1">
        <f>IFERROR(__xludf.DUMMYFUNCTION("""COMPUTED_VALUE"""),786.67)</f>
        <v>786.67</v>
      </c>
      <c r="G129" s="2">
        <f>IFERROR(__xludf.DUMMYFUNCTION("""COMPUTED_VALUE"""),45478.66666666667)</f>
        <v>45478.66667</v>
      </c>
      <c r="H129" s="1">
        <f>IFERROR(__xludf.DUMMYFUNCTION("""COMPUTED_VALUE"""),779.47)</f>
        <v>779.47</v>
      </c>
      <c r="J129" s="2">
        <f>IFERROR(__xludf.DUMMYFUNCTION("""COMPUTED_VALUE"""),45478.66666666667)</f>
        <v>45478.66667</v>
      </c>
      <c r="K129" s="1">
        <f>IFERROR(__xludf.DUMMYFUNCTION("""COMPUTED_VALUE"""),784.98)</f>
        <v>784.98</v>
      </c>
      <c r="M129" s="2">
        <f>IFERROR(__xludf.DUMMYFUNCTION("""COMPUTED_VALUE"""),45478.66666666667)</f>
        <v>45478.66667</v>
      </c>
      <c r="N129" s="1">
        <f>IFERROR(__xludf.DUMMYFUNCTION("""COMPUTED_VALUE"""),8.6177666E7)</f>
        <v>86177666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IFERROR(__xludf.DUMMYFUNCTION("""COMPUTED_VALUE"""),786.02)</f>
        <v>786.02</v>
      </c>
      <c r="D130" s="2">
        <f>IFERROR(__xludf.DUMMYFUNCTION("""COMPUTED_VALUE"""),45481.66666666667)</f>
        <v>45481.66667</v>
      </c>
      <c r="E130" s="1">
        <f>IFERROR(__xludf.DUMMYFUNCTION("""COMPUTED_VALUE"""),788.58)</f>
        <v>788.58</v>
      </c>
      <c r="G130" s="2">
        <f>IFERROR(__xludf.DUMMYFUNCTION("""COMPUTED_VALUE"""),45481.66666666667)</f>
        <v>45481.66667</v>
      </c>
      <c r="H130" s="1">
        <f>IFERROR(__xludf.DUMMYFUNCTION("""COMPUTED_VALUE"""),780.29)</f>
        <v>780.29</v>
      </c>
      <c r="J130" s="2">
        <f>IFERROR(__xludf.DUMMYFUNCTION("""COMPUTED_VALUE"""),45481.66666666667)</f>
        <v>45481.66667</v>
      </c>
      <c r="K130" s="1">
        <f>IFERROR(__xludf.DUMMYFUNCTION("""COMPUTED_VALUE"""),783.7)</f>
        <v>783.7</v>
      </c>
      <c r="M130" s="2">
        <f>IFERROR(__xludf.DUMMYFUNCTION("""COMPUTED_VALUE"""),45481.66666666667)</f>
        <v>45481.66667</v>
      </c>
      <c r="N130" s="1">
        <f>IFERROR(__xludf.DUMMYFUNCTION("""COMPUTED_VALUE"""),8.4534875E7)</f>
        <v>84534875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IFERROR(__xludf.DUMMYFUNCTION("""COMPUTED_VALUE"""),783.27)</f>
        <v>783.27</v>
      </c>
      <c r="D131" s="2">
        <f>IFERROR(__xludf.DUMMYFUNCTION("""COMPUTED_VALUE"""),45482.66666666667)</f>
        <v>45482.66667</v>
      </c>
      <c r="E131" s="1">
        <f>IFERROR(__xludf.DUMMYFUNCTION("""COMPUTED_VALUE"""),783.36)</f>
        <v>783.36</v>
      </c>
      <c r="G131" s="2">
        <f>IFERROR(__xludf.DUMMYFUNCTION("""COMPUTED_VALUE"""),45482.66666666667)</f>
        <v>45482.66667</v>
      </c>
      <c r="H131" s="1">
        <f>IFERROR(__xludf.DUMMYFUNCTION("""COMPUTED_VALUE"""),779.04)</f>
        <v>779.04</v>
      </c>
      <c r="J131" s="2">
        <f>IFERROR(__xludf.DUMMYFUNCTION("""COMPUTED_VALUE"""),45482.66666666667)</f>
        <v>45482.66667</v>
      </c>
      <c r="K131" s="1">
        <f>IFERROR(__xludf.DUMMYFUNCTION("""COMPUTED_VALUE"""),780.6)</f>
        <v>780.6</v>
      </c>
      <c r="M131" s="2">
        <f>IFERROR(__xludf.DUMMYFUNCTION("""COMPUTED_VALUE"""),45482.66666666667)</f>
        <v>45482.66667</v>
      </c>
      <c r="N131" s="1">
        <f>IFERROR(__xludf.DUMMYFUNCTION("""COMPUTED_VALUE"""),8.5331375E7)</f>
        <v>85331375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IFERROR(__xludf.DUMMYFUNCTION("""COMPUTED_VALUE"""),780.71)</f>
        <v>780.71</v>
      </c>
      <c r="D132" s="2">
        <f>IFERROR(__xludf.DUMMYFUNCTION("""COMPUTED_VALUE"""),45483.66666666667)</f>
        <v>45483.66667</v>
      </c>
      <c r="E132" s="1">
        <f>IFERROR(__xludf.DUMMYFUNCTION("""COMPUTED_VALUE"""),781.97)</f>
        <v>781.97</v>
      </c>
      <c r="G132" s="2">
        <f>IFERROR(__xludf.DUMMYFUNCTION("""COMPUTED_VALUE"""),45483.66666666667)</f>
        <v>45483.66667</v>
      </c>
      <c r="H132" s="1">
        <f>IFERROR(__xludf.DUMMYFUNCTION("""COMPUTED_VALUE"""),774.73)</f>
        <v>774.73</v>
      </c>
      <c r="J132" s="2">
        <f>IFERROR(__xludf.DUMMYFUNCTION("""COMPUTED_VALUE"""),45483.66666666667)</f>
        <v>45483.66667</v>
      </c>
      <c r="K132" s="1">
        <f>IFERROR(__xludf.DUMMYFUNCTION("""COMPUTED_VALUE"""),781.72)</f>
        <v>781.72</v>
      </c>
      <c r="M132" s="2">
        <f>IFERROR(__xludf.DUMMYFUNCTION("""COMPUTED_VALUE"""),45483.66666666667)</f>
        <v>45483.66667</v>
      </c>
      <c r="N132" s="1">
        <f>IFERROR(__xludf.DUMMYFUNCTION("""COMPUTED_VALUE"""),9.5040586E7)</f>
        <v>95040586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IFERROR(__xludf.DUMMYFUNCTION("""COMPUTED_VALUE"""),785.42)</f>
        <v>785.42</v>
      </c>
      <c r="D133" s="2">
        <f>IFERROR(__xludf.DUMMYFUNCTION("""COMPUTED_VALUE"""),45484.66666666667)</f>
        <v>45484.66667</v>
      </c>
      <c r="E133" s="1">
        <f>IFERROR(__xludf.DUMMYFUNCTION("""COMPUTED_VALUE"""),796.47)</f>
        <v>796.47</v>
      </c>
      <c r="G133" s="2">
        <f>IFERROR(__xludf.DUMMYFUNCTION("""COMPUTED_VALUE"""),45484.66666666667)</f>
        <v>45484.66667</v>
      </c>
      <c r="H133" s="1">
        <f>IFERROR(__xludf.DUMMYFUNCTION("""COMPUTED_VALUE"""),785.42)</f>
        <v>785.42</v>
      </c>
      <c r="J133" s="2">
        <f>IFERROR(__xludf.DUMMYFUNCTION("""COMPUTED_VALUE"""),45484.66666666667)</f>
        <v>45484.66667</v>
      </c>
      <c r="K133" s="1">
        <f>IFERROR(__xludf.DUMMYFUNCTION("""COMPUTED_VALUE"""),793.27)</f>
        <v>793.27</v>
      </c>
      <c r="M133" s="2">
        <f>IFERROR(__xludf.DUMMYFUNCTION("""COMPUTED_VALUE"""),45484.66666666667)</f>
        <v>45484.66667</v>
      </c>
      <c r="N133" s="1">
        <f>IFERROR(__xludf.DUMMYFUNCTION("""COMPUTED_VALUE"""),1.08515043E8)</f>
        <v>108515043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IFERROR(__xludf.DUMMYFUNCTION("""COMPUTED_VALUE"""),797.75)</f>
        <v>797.75</v>
      </c>
      <c r="D134" s="2">
        <f>IFERROR(__xludf.DUMMYFUNCTION("""COMPUTED_VALUE"""),45485.66666666667)</f>
        <v>45485.66667</v>
      </c>
      <c r="E134" s="1">
        <f>IFERROR(__xludf.DUMMYFUNCTION("""COMPUTED_VALUE"""),810.81)</f>
        <v>810.81</v>
      </c>
      <c r="G134" s="2">
        <f>IFERROR(__xludf.DUMMYFUNCTION("""COMPUTED_VALUE"""),45485.66666666667)</f>
        <v>45485.66667</v>
      </c>
      <c r="H134" s="1">
        <f>IFERROR(__xludf.DUMMYFUNCTION("""COMPUTED_VALUE"""),797.75)</f>
        <v>797.75</v>
      </c>
      <c r="J134" s="2">
        <f>IFERROR(__xludf.DUMMYFUNCTION("""COMPUTED_VALUE"""),45485.66666666667)</f>
        <v>45485.66667</v>
      </c>
      <c r="K134" s="1">
        <f>IFERROR(__xludf.DUMMYFUNCTION("""COMPUTED_VALUE"""),807.24)</f>
        <v>807.24</v>
      </c>
      <c r="M134" s="2">
        <f>IFERROR(__xludf.DUMMYFUNCTION("""COMPUTED_VALUE"""),45485.66666666667)</f>
        <v>45485.66667</v>
      </c>
      <c r="N134" s="1">
        <f>IFERROR(__xludf.DUMMYFUNCTION("""COMPUTED_VALUE"""),1.04683377E8)</f>
        <v>104683377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IFERROR(__xludf.DUMMYFUNCTION("""COMPUTED_VALUE"""),809.25)</f>
        <v>809.25</v>
      </c>
      <c r="D135" s="2">
        <f>IFERROR(__xludf.DUMMYFUNCTION("""COMPUTED_VALUE"""),45488.66666666667)</f>
        <v>45488.66667</v>
      </c>
      <c r="E135" s="1">
        <f>IFERROR(__xludf.DUMMYFUNCTION("""COMPUTED_VALUE"""),821.79)</f>
        <v>821.79</v>
      </c>
      <c r="G135" s="2">
        <f>IFERROR(__xludf.DUMMYFUNCTION("""COMPUTED_VALUE"""),45488.66666666667)</f>
        <v>45488.66667</v>
      </c>
      <c r="H135" s="1">
        <f>IFERROR(__xludf.DUMMYFUNCTION("""COMPUTED_VALUE"""),809.25)</f>
        <v>809.25</v>
      </c>
      <c r="J135" s="2">
        <f>IFERROR(__xludf.DUMMYFUNCTION("""COMPUTED_VALUE"""),45488.66666666667)</f>
        <v>45488.66667</v>
      </c>
      <c r="K135" s="1">
        <f>IFERROR(__xludf.DUMMYFUNCTION("""COMPUTED_VALUE"""),819.45)</f>
        <v>819.45</v>
      </c>
      <c r="M135" s="2">
        <f>IFERROR(__xludf.DUMMYFUNCTION("""COMPUTED_VALUE"""),45488.66666666667)</f>
        <v>45488.66667</v>
      </c>
      <c r="N135" s="1">
        <f>IFERROR(__xludf.DUMMYFUNCTION("""COMPUTED_VALUE"""),1.09175227E8)</f>
        <v>109175227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IFERROR(__xludf.DUMMYFUNCTION("""COMPUTED_VALUE"""),821.87)</f>
        <v>821.87</v>
      </c>
      <c r="D136" s="2">
        <f>IFERROR(__xludf.DUMMYFUNCTION("""COMPUTED_VALUE"""),45489.66666666667)</f>
        <v>45489.66667</v>
      </c>
      <c r="E136" s="1">
        <f>IFERROR(__xludf.DUMMYFUNCTION("""COMPUTED_VALUE"""),837.97)</f>
        <v>837.97</v>
      </c>
      <c r="G136" s="2">
        <f>IFERROR(__xludf.DUMMYFUNCTION("""COMPUTED_VALUE"""),45489.66666666667)</f>
        <v>45489.66667</v>
      </c>
      <c r="H136" s="1">
        <f>IFERROR(__xludf.DUMMYFUNCTION("""COMPUTED_VALUE"""),821.87)</f>
        <v>821.87</v>
      </c>
      <c r="J136" s="2">
        <f>IFERROR(__xludf.DUMMYFUNCTION("""COMPUTED_VALUE"""),45489.66666666667)</f>
        <v>45489.66667</v>
      </c>
      <c r="K136" s="1">
        <f>IFERROR(__xludf.DUMMYFUNCTION("""COMPUTED_VALUE"""),837.82)</f>
        <v>837.82</v>
      </c>
      <c r="M136" s="2">
        <f>IFERROR(__xludf.DUMMYFUNCTION("""COMPUTED_VALUE"""),45489.66666666667)</f>
        <v>45489.66667</v>
      </c>
      <c r="N136" s="1">
        <f>IFERROR(__xludf.DUMMYFUNCTION("""COMPUTED_VALUE"""),1.20005711E8)</f>
        <v>120005711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IFERROR(__xludf.DUMMYFUNCTION("""COMPUTED_VALUE"""),836.39)</f>
        <v>836.39</v>
      </c>
      <c r="D137" s="2">
        <f>IFERROR(__xludf.DUMMYFUNCTION("""COMPUTED_VALUE"""),45490.66666666667)</f>
        <v>45490.66667</v>
      </c>
      <c r="E137" s="1">
        <f>IFERROR(__xludf.DUMMYFUNCTION("""COMPUTED_VALUE"""),840.59)</f>
        <v>840.59</v>
      </c>
      <c r="G137" s="2">
        <f>IFERROR(__xludf.DUMMYFUNCTION("""COMPUTED_VALUE"""),45490.66666666667)</f>
        <v>45490.66667</v>
      </c>
      <c r="H137" s="1">
        <f>IFERROR(__xludf.DUMMYFUNCTION("""COMPUTED_VALUE"""),835.49)</f>
        <v>835.49</v>
      </c>
      <c r="J137" s="2">
        <f>IFERROR(__xludf.DUMMYFUNCTION("""COMPUTED_VALUE"""),45490.66666666667)</f>
        <v>45490.66667</v>
      </c>
      <c r="K137" s="1">
        <f>IFERROR(__xludf.DUMMYFUNCTION("""COMPUTED_VALUE"""),835.56)</f>
        <v>835.56</v>
      </c>
      <c r="M137" s="2">
        <f>IFERROR(__xludf.DUMMYFUNCTION("""COMPUTED_VALUE"""),45490.66666666667)</f>
        <v>45490.66667</v>
      </c>
      <c r="N137" s="1">
        <f>IFERROR(__xludf.DUMMYFUNCTION("""COMPUTED_VALUE"""),1.11735067E8)</f>
        <v>111735067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IFERROR(__xludf.DUMMYFUNCTION("""COMPUTED_VALUE"""),835.6)</f>
        <v>835.6</v>
      </c>
      <c r="D138" s="2">
        <f>IFERROR(__xludf.DUMMYFUNCTION("""COMPUTED_VALUE"""),45491.66666666667)</f>
        <v>45491.66667</v>
      </c>
      <c r="E138" s="1">
        <f>IFERROR(__xludf.DUMMYFUNCTION("""COMPUTED_VALUE"""),847.67)</f>
        <v>847.67</v>
      </c>
      <c r="G138" s="2">
        <f>IFERROR(__xludf.DUMMYFUNCTION("""COMPUTED_VALUE"""),45491.66666666667)</f>
        <v>45491.66667</v>
      </c>
      <c r="H138" s="1">
        <f>IFERROR(__xludf.DUMMYFUNCTION("""COMPUTED_VALUE"""),831.31)</f>
        <v>831.31</v>
      </c>
      <c r="J138" s="2">
        <f>IFERROR(__xludf.DUMMYFUNCTION("""COMPUTED_VALUE"""),45491.66666666667)</f>
        <v>45491.66667</v>
      </c>
      <c r="K138" s="1">
        <f>IFERROR(__xludf.DUMMYFUNCTION("""COMPUTED_VALUE"""),831.63)</f>
        <v>831.63</v>
      </c>
      <c r="M138" s="2">
        <f>IFERROR(__xludf.DUMMYFUNCTION("""COMPUTED_VALUE"""),45491.66666666667)</f>
        <v>45491.66667</v>
      </c>
      <c r="N138" s="1">
        <f>IFERROR(__xludf.DUMMYFUNCTION("""COMPUTED_VALUE"""),1.20506944E8)</f>
        <v>120506944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IFERROR(__xludf.DUMMYFUNCTION("""COMPUTED_VALUE"""),833.97)</f>
        <v>833.97</v>
      </c>
      <c r="D139" s="2">
        <f>IFERROR(__xludf.DUMMYFUNCTION("""COMPUTED_VALUE"""),45492.66666666667)</f>
        <v>45492.66667</v>
      </c>
      <c r="E139" s="1">
        <f>IFERROR(__xludf.DUMMYFUNCTION("""COMPUTED_VALUE"""),834.71)</f>
        <v>834.71</v>
      </c>
      <c r="G139" s="2">
        <f>IFERROR(__xludf.DUMMYFUNCTION("""COMPUTED_VALUE"""),45492.66666666667)</f>
        <v>45492.66667</v>
      </c>
      <c r="H139" s="1">
        <f>IFERROR(__xludf.DUMMYFUNCTION("""COMPUTED_VALUE"""),825.2)</f>
        <v>825.2</v>
      </c>
      <c r="J139" s="2">
        <f>IFERROR(__xludf.DUMMYFUNCTION("""COMPUTED_VALUE"""),45492.66666666667)</f>
        <v>45492.66667</v>
      </c>
      <c r="K139" s="1">
        <f>IFERROR(__xludf.DUMMYFUNCTION("""COMPUTED_VALUE"""),827.12)</f>
        <v>827.12</v>
      </c>
      <c r="M139" s="2">
        <f>IFERROR(__xludf.DUMMYFUNCTION("""COMPUTED_VALUE"""),45492.66666666667)</f>
        <v>45492.66667</v>
      </c>
      <c r="N139" s="1">
        <f>IFERROR(__xludf.DUMMYFUNCTION("""COMPUTED_VALUE"""),1.0167216E8)</f>
        <v>101672160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IFERROR(__xludf.DUMMYFUNCTION("""COMPUTED_VALUE"""),830.48)</f>
        <v>830.48</v>
      </c>
      <c r="D140" s="2">
        <f>IFERROR(__xludf.DUMMYFUNCTION("""COMPUTED_VALUE"""),45495.66666666667)</f>
        <v>45495.66667</v>
      </c>
      <c r="E140" s="1">
        <f>IFERROR(__xludf.DUMMYFUNCTION("""COMPUTED_VALUE"""),836.39)</f>
        <v>836.39</v>
      </c>
      <c r="G140" s="2">
        <f>IFERROR(__xludf.DUMMYFUNCTION("""COMPUTED_VALUE"""),45495.66666666667)</f>
        <v>45495.66667</v>
      </c>
      <c r="H140" s="1">
        <f>IFERROR(__xludf.DUMMYFUNCTION("""COMPUTED_VALUE"""),825.76)</f>
        <v>825.76</v>
      </c>
      <c r="J140" s="2">
        <f>IFERROR(__xludf.DUMMYFUNCTION("""COMPUTED_VALUE"""),45495.66666666667)</f>
        <v>45495.66667</v>
      </c>
      <c r="K140" s="1">
        <f>IFERROR(__xludf.DUMMYFUNCTION("""COMPUTED_VALUE"""),836.21)</f>
        <v>836.21</v>
      </c>
      <c r="M140" s="2">
        <f>IFERROR(__xludf.DUMMYFUNCTION("""COMPUTED_VALUE"""),45495.66666666667)</f>
        <v>45495.66667</v>
      </c>
      <c r="N140" s="1">
        <f>IFERROR(__xludf.DUMMYFUNCTION("""COMPUTED_VALUE"""),9.0761168E7)</f>
        <v>90761168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IFERROR(__xludf.DUMMYFUNCTION("""COMPUTED_VALUE"""),835.32)</f>
        <v>835.32</v>
      </c>
      <c r="D141" s="2">
        <f>IFERROR(__xludf.DUMMYFUNCTION("""COMPUTED_VALUE"""),45496.66666666667)</f>
        <v>45496.66667</v>
      </c>
      <c r="E141" s="1">
        <f>IFERROR(__xludf.DUMMYFUNCTION("""COMPUTED_VALUE"""),836.56)</f>
        <v>836.56</v>
      </c>
      <c r="G141" s="2">
        <f>IFERROR(__xludf.DUMMYFUNCTION("""COMPUTED_VALUE"""),45496.66666666667)</f>
        <v>45496.66667</v>
      </c>
      <c r="H141" s="1">
        <f>IFERROR(__xludf.DUMMYFUNCTION("""COMPUTED_VALUE"""),831.86)</f>
        <v>831.86</v>
      </c>
      <c r="J141" s="2">
        <f>IFERROR(__xludf.DUMMYFUNCTION("""COMPUTED_VALUE"""),45496.66666666667)</f>
        <v>45496.66667</v>
      </c>
      <c r="K141" s="1">
        <f>IFERROR(__xludf.DUMMYFUNCTION("""COMPUTED_VALUE"""),832.54)</f>
        <v>832.54</v>
      </c>
      <c r="M141" s="2">
        <f>IFERROR(__xludf.DUMMYFUNCTION("""COMPUTED_VALUE"""),45496.66666666667)</f>
        <v>45496.66667</v>
      </c>
      <c r="N141" s="1">
        <f>IFERROR(__xludf.DUMMYFUNCTION("""COMPUTED_VALUE"""),8.7260492E7)</f>
        <v>87260492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IFERROR(__xludf.DUMMYFUNCTION("""COMPUTED_VALUE"""),831.56)</f>
        <v>831.56</v>
      </c>
      <c r="D142" s="2">
        <f>IFERROR(__xludf.DUMMYFUNCTION("""COMPUTED_VALUE"""),45497.66666666667)</f>
        <v>45497.66667</v>
      </c>
      <c r="E142" s="1">
        <f>IFERROR(__xludf.DUMMYFUNCTION("""COMPUTED_VALUE"""),832.44)</f>
        <v>832.44</v>
      </c>
      <c r="G142" s="2">
        <f>IFERROR(__xludf.DUMMYFUNCTION("""COMPUTED_VALUE"""),45497.66666666667)</f>
        <v>45497.66667</v>
      </c>
      <c r="H142" s="1">
        <f>IFERROR(__xludf.DUMMYFUNCTION("""COMPUTED_VALUE"""),820.92)</f>
        <v>820.92</v>
      </c>
      <c r="J142" s="2">
        <f>IFERROR(__xludf.DUMMYFUNCTION("""COMPUTED_VALUE"""),45497.66666666667)</f>
        <v>45497.66667</v>
      </c>
      <c r="K142" s="1">
        <f>IFERROR(__xludf.DUMMYFUNCTION("""COMPUTED_VALUE"""),821.21)</f>
        <v>821.21</v>
      </c>
      <c r="M142" s="2">
        <f>IFERROR(__xludf.DUMMYFUNCTION("""COMPUTED_VALUE"""),45497.66666666667)</f>
        <v>45497.66667</v>
      </c>
      <c r="N142" s="1">
        <f>IFERROR(__xludf.DUMMYFUNCTION("""COMPUTED_VALUE"""),1.09634523E8)</f>
        <v>109634523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IFERROR(__xludf.DUMMYFUNCTION("""COMPUTED_VALUE"""),817.14)</f>
        <v>817.14</v>
      </c>
      <c r="D143" s="2">
        <f>IFERROR(__xludf.DUMMYFUNCTION("""COMPUTED_VALUE"""),45498.66666666667)</f>
        <v>45498.66667</v>
      </c>
      <c r="E143" s="1">
        <f>IFERROR(__xludf.DUMMYFUNCTION("""COMPUTED_VALUE"""),833.71)</f>
        <v>833.71</v>
      </c>
      <c r="G143" s="2">
        <f>IFERROR(__xludf.DUMMYFUNCTION("""COMPUTED_VALUE"""),45498.66666666667)</f>
        <v>45498.66667</v>
      </c>
      <c r="H143" s="1">
        <f>IFERROR(__xludf.DUMMYFUNCTION("""COMPUTED_VALUE"""),817.14)</f>
        <v>817.14</v>
      </c>
      <c r="J143" s="2">
        <f>IFERROR(__xludf.DUMMYFUNCTION("""COMPUTED_VALUE"""),45498.66666666667)</f>
        <v>45498.66667</v>
      </c>
      <c r="K143" s="1">
        <f>IFERROR(__xludf.DUMMYFUNCTION("""COMPUTED_VALUE"""),821.07)</f>
        <v>821.07</v>
      </c>
      <c r="M143" s="2">
        <f>IFERROR(__xludf.DUMMYFUNCTION("""COMPUTED_VALUE"""),45498.66666666667)</f>
        <v>45498.66667</v>
      </c>
      <c r="N143" s="1">
        <f>IFERROR(__xludf.DUMMYFUNCTION("""COMPUTED_VALUE"""),1.13137042E8)</f>
        <v>113137042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IFERROR(__xludf.DUMMYFUNCTION("""COMPUTED_VALUE"""),823.37)</f>
        <v>823.37</v>
      </c>
      <c r="D144" s="2">
        <f>IFERROR(__xludf.DUMMYFUNCTION("""COMPUTED_VALUE"""),45499.66666666667)</f>
        <v>45499.66667</v>
      </c>
      <c r="E144" s="1">
        <f>IFERROR(__xludf.DUMMYFUNCTION("""COMPUTED_VALUE"""),831.8)</f>
        <v>831.8</v>
      </c>
      <c r="G144" s="2">
        <f>IFERROR(__xludf.DUMMYFUNCTION("""COMPUTED_VALUE"""),45499.66666666667)</f>
        <v>45499.66667</v>
      </c>
      <c r="H144" s="1">
        <f>IFERROR(__xludf.DUMMYFUNCTION("""COMPUTED_VALUE"""),823.06)</f>
        <v>823.06</v>
      </c>
      <c r="J144" s="2">
        <f>IFERROR(__xludf.DUMMYFUNCTION("""COMPUTED_VALUE"""),45499.66666666667)</f>
        <v>45499.66667</v>
      </c>
      <c r="K144" s="1">
        <f>IFERROR(__xludf.DUMMYFUNCTION("""COMPUTED_VALUE"""),828.79)</f>
        <v>828.79</v>
      </c>
      <c r="M144" s="2">
        <f>IFERROR(__xludf.DUMMYFUNCTION("""COMPUTED_VALUE"""),45499.66666666667)</f>
        <v>45499.66667</v>
      </c>
      <c r="N144" s="1">
        <f>IFERROR(__xludf.DUMMYFUNCTION("""COMPUTED_VALUE"""),1.08701054E8)</f>
        <v>108701054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IFERROR(__xludf.DUMMYFUNCTION("""COMPUTED_VALUE"""),831.11)</f>
        <v>831.11</v>
      </c>
      <c r="D145" s="2">
        <f>IFERROR(__xludf.DUMMYFUNCTION("""COMPUTED_VALUE"""),45502.66666666667)</f>
        <v>45502.66667</v>
      </c>
      <c r="E145" s="1">
        <f>IFERROR(__xludf.DUMMYFUNCTION("""COMPUTED_VALUE"""),834.97)</f>
        <v>834.97</v>
      </c>
      <c r="G145" s="2">
        <f>IFERROR(__xludf.DUMMYFUNCTION("""COMPUTED_VALUE"""),45502.66666666667)</f>
        <v>45502.66667</v>
      </c>
      <c r="H145" s="1">
        <f>IFERROR(__xludf.DUMMYFUNCTION("""COMPUTED_VALUE"""),828.08)</f>
        <v>828.08</v>
      </c>
      <c r="J145" s="2">
        <f>IFERROR(__xludf.DUMMYFUNCTION("""COMPUTED_VALUE"""),45502.66666666667)</f>
        <v>45502.66667</v>
      </c>
      <c r="K145" s="1">
        <f>IFERROR(__xludf.DUMMYFUNCTION("""COMPUTED_VALUE"""),832.84)</f>
        <v>832.84</v>
      </c>
      <c r="M145" s="2">
        <f>IFERROR(__xludf.DUMMYFUNCTION("""COMPUTED_VALUE"""),45502.66666666667)</f>
        <v>45502.66667</v>
      </c>
      <c r="N145" s="1">
        <f>IFERROR(__xludf.DUMMYFUNCTION("""COMPUTED_VALUE"""),8.904593E7)</f>
        <v>89045930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IFERROR(__xludf.DUMMYFUNCTION("""COMPUTED_VALUE"""),837.52)</f>
        <v>837.52</v>
      </c>
      <c r="D146" s="2">
        <f>IFERROR(__xludf.DUMMYFUNCTION("""COMPUTED_VALUE"""),45503.66666666667)</f>
        <v>45503.66667</v>
      </c>
      <c r="E146" s="1">
        <f>IFERROR(__xludf.DUMMYFUNCTION("""COMPUTED_VALUE"""),842.14)</f>
        <v>842.14</v>
      </c>
      <c r="G146" s="2">
        <f>IFERROR(__xludf.DUMMYFUNCTION("""COMPUTED_VALUE"""),45503.66666666667)</f>
        <v>45503.66667</v>
      </c>
      <c r="H146" s="1">
        <f>IFERROR(__xludf.DUMMYFUNCTION("""COMPUTED_VALUE"""),834.85)</f>
        <v>834.85</v>
      </c>
      <c r="J146" s="2">
        <f>IFERROR(__xludf.DUMMYFUNCTION("""COMPUTED_VALUE"""),45503.66666666667)</f>
        <v>45503.66667</v>
      </c>
      <c r="K146" s="1">
        <f>IFERROR(__xludf.DUMMYFUNCTION("""COMPUTED_VALUE"""),838.57)</f>
        <v>838.57</v>
      </c>
      <c r="M146" s="2">
        <f>IFERROR(__xludf.DUMMYFUNCTION("""COMPUTED_VALUE"""),45503.66666666667)</f>
        <v>45503.66667</v>
      </c>
      <c r="N146" s="1">
        <f>IFERROR(__xludf.DUMMYFUNCTION("""COMPUTED_VALUE"""),1.30629819E8)</f>
        <v>130629819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IFERROR(__xludf.DUMMYFUNCTION("""COMPUTED_VALUE"""),842.79)</f>
        <v>842.79</v>
      </c>
      <c r="D147" s="2">
        <f>IFERROR(__xludf.DUMMYFUNCTION("""COMPUTED_VALUE"""),45504.66666666667)</f>
        <v>45504.66667</v>
      </c>
      <c r="E147" s="1">
        <f>IFERROR(__xludf.DUMMYFUNCTION("""COMPUTED_VALUE"""),850.36)</f>
        <v>850.36</v>
      </c>
      <c r="G147" s="2">
        <f>IFERROR(__xludf.DUMMYFUNCTION("""COMPUTED_VALUE"""),45504.66666666667)</f>
        <v>45504.66667</v>
      </c>
      <c r="H147" s="1">
        <f>IFERROR(__xludf.DUMMYFUNCTION("""COMPUTED_VALUE"""),841.42)</f>
        <v>841.42</v>
      </c>
      <c r="J147" s="2">
        <f>IFERROR(__xludf.DUMMYFUNCTION("""COMPUTED_VALUE"""),45504.66666666667)</f>
        <v>45504.66667</v>
      </c>
      <c r="K147" s="1">
        <f>IFERROR(__xludf.DUMMYFUNCTION("""COMPUTED_VALUE"""),843.21)</f>
        <v>843.21</v>
      </c>
      <c r="M147" s="2">
        <f>IFERROR(__xludf.DUMMYFUNCTION("""COMPUTED_VALUE"""),45504.66666666667)</f>
        <v>45504.66667</v>
      </c>
      <c r="N147" s="1">
        <f>IFERROR(__xludf.DUMMYFUNCTION("""COMPUTED_VALUE"""),1.38934003E8)</f>
        <v>138934003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IFERROR(__xludf.DUMMYFUNCTION("""COMPUTED_VALUE"""),844.04)</f>
        <v>844.04</v>
      </c>
      <c r="D148" s="2">
        <f>IFERROR(__xludf.DUMMYFUNCTION("""COMPUTED_VALUE"""),45505.66666666667)</f>
        <v>45505.66667</v>
      </c>
      <c r="E148" s="1">
        <f>IFERROR(__xludf.DUMMYFUNCTION("""COMPUTED_VALUE"""),850.08)</f>
        <v>850.08</v>
      </c>
      <c r="G148" s="2">
        <f>IFERROR(__xludf.DUMMYFUNCTION("""COMPUTED_VALUE"""),45505.66666666667)</f>
        <v>45505.66667</v>
      </c>
      <c r="H148" s="1">
        <f>IFERROR(__xludf.DUMMYFUNCTION("""COMPUTED_VALUE"""),826.97)</f>
        <v>826.97</v>
      </c>
      <c r="J148" s="2">
        <f>IFERROR(__xludf.DUMMYFUNCTION("""COMPUTED_VALUE"""),45505.66666666667)</f>
        <v>45505.66667</v>
      </c>
      <c r="K148" s="1">
        <f>IFERROR(__xludf.DUMMYFUNCTION("""COMPUTED_VALUE"""),831.9)</f>
        <v>831.9</v>
      </c>
      <c r="M148" s="2">
        <f>IFERROR(__xludf.DUMMYFUNCTION("""COMPUTED_VALUE"""),45505.66666666667)</f>
        <v>45505.66667</v>
      </c>
      <c r="N148" s="1">
        <f>IFERROR(__xludf.DUMMYFUNCTION("""COMPUTED_VALUE"""),1.31841375E8)</f>
        <v>131841375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IFERROR(__xludf.DUMMYFUNCTION("""COMPUTED_VALUE"""),824.62)</f>
        <v>824.62</v>
      </c>
      <c r="D149" s="2">
        <f>IFERROR(__xludf.DUMMYFUNCTION("""COMPUTED_VALUE"""),45506.66666666667)</f>
        <v>45506.66667</v>
      </c>
      <c r="E149" s="1">
        <f>IFERROR(__xludf.DUMMYFUNCTION("""COMPUTED_VALUE"""),824.62)</f>
        <v>824.62</v>
      </c>
      <c r="G149" s="2">
        <f>IFERROR(__xludf.DUMMYFUNCTION("""COMPUTED_VALUE"""),45506.66666666667)</f>
        <v>45506.66667</v>
      </c>
      <c r="H149" s="1">
        <f>IFERROR(__xludf.DUMMYFUNCTION("""COMPUTED_VALUE"""),810.26)</f>
        <v>810.26</v>
      </c>
      <c r="J149" s="2">
        <f>IFERROR(__xludf.DUMMYFUNCTION("""COMPUTED_VALUE"""),45506.66666666667)</f>
        <v>45506.66667</v>
      </c>
      <c r="K149" s="1">
        <f>IFERROR(__xludf.DUMMYFUNCTION("""COMPUTED_VALUE"""),822.4)</f>
        <v>822.4</v>
      </c>
      <c r="M149" s="2">
        <f>IFERROR(__xludf.DUMMYFUNCTION("""COMPUTED_VALUE"""),45506.66666666667)</f>
        <v>45506.66667</v>
      </c>
      <c r="N149" s="1">
        <f>IFERROR(__xludf.DUMMYFUNCTION("""COMPUTED_VALUE"""),1.61537674E8)</f>
        <v>161537674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IFERROR(__xludf.DUMMYFUNCTION("""COMPUTED_VALUE"""),814.04)</f>
        <v>814.04</v>
      </c>
      <c r="D150" s="2">
        <f>IFERROR(__xludf.DUMMYFUNCTION("""COMPUTED_VALUE"""),45509.66666666667)</f>
        <v>45509.66667</v>
      </c>
      <c r="E150" s="1">
        <f>IFERROR(__xludf.DUMMYFUNCTION("""COMPUTED_VALUE"""),814.04)</f>
        <v>814.04</v>
      </c>
      <c r="G150" s="2">
        <f>IFERROR(__xludf.DUMMYFUNCTION("""COMPUTED_VALUE"""),45509.66666666667)</f>
        <v>45509.66667</v>
      </c>
      <c r="H150" s="1">
        <f>IFERROR(__xludf.DUMMYFUNCTION("""COMPUTED_VALUE"""),797.58)</f>
        <v>797.58</v>
      </c>
      <c r="J150" s="2">
        <f>IFERROR(__xludf.DUMMYFUNCTION("""COMPUTED_VALUE"""),45509.66666666667)</f>
        <v>45509.66667</v>
      </c>
      <c r="K150" s="1">
        <f>IFERROR(__xludf.DUMMYFUNCTION("""COMPUTED_VALUE"""),802.32)</f>
        <v>802.32</v>
      </c>
      <c r="M150" s="2">
        <f>IFERROR(__xludf.DUMMYFUNCTION("""COMPUTED_VALUE"""),45509.66666666667)</f>
        <v>45509.66667</v>
      </c>
      <c r="N150" s="1">
        <f>IFERROR(__xludf.DUMMYFUNCTION("""COMPUTED_VALUE"""),1.59050649E8)</f>
        <v>159050649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IFERROR(__xludf.DUMMYFUNCTION("""COMPUTED_VALUE"""),804.29)</f>
        <v>804.29</v>
      </c>
      <c r="D151" s="2">
        <f>IFERROR(__xludf.DUMMYFUNCTION("""COMPUTED_VALUE"""),45510.66666666667)</f>
        <v>45510.66667</v>
      </c>
      <c r="E151" s="1">
        <f>IFERROR(__xludf.DUMMYFUNCTION("""COMPUTED_VALUE"""),822.69)</f>
        <v>822.69</v>
      </c>
      <c r="G151" s="2">
        <f>IFERROR(__xludf.DUMMYFUNCTION("""COMPUTED_VALUE"""),45510.66666666667)</f>
        <v>45510.66667</v>
      </c>
      <c r="H151" s="1">
        <f>IFERROR(__xludf.DUMMYFUNCTION("""COMPUTED_VALUE"""),802.44)</f>
        <v>802.44</v>
      </c>
      <c r="J151" s="2">
        <f>IFERROR(__xludf.DUMMYFUNCTION("""COMPUTED_VALUE"""),45510.66666666667)</f>
        <v>45510.66667</v>
      </c>
      <c r="K151" s="1">
        <f>IFERROR(__xludf.DUMMYFUNCTION("""COMPUTED_VALUE"""),811.78)</f>
        <v>811.78</v>
      </c>
      <c r="M151" s="2">
        <f>IFERROR(__xludf.DUMMYFUNCTION("""COMPUTED_VALUE"""),45510.66666666667)</f>
        <v>45510.66667</v>
      </c>
      <c r="N151" s="1">
        <f>IFERROR(__xludf.DUMMYFUNCTION("""COMPUTED_VALUE"""),1.42678658E8)</f>
        <v>142678658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IFERROR(__xludf.DUMMYFUNCTION("""COMPUTED_VALUE"""),817.19)</f>
        <v>817.19</v>
      </c>
      <c r="D152" s="2">
        <f>IFERROR(__xludf.DUMMYFUNCTION("""COMPUTED_VALUE"""),45511.66666666667)</f>
        <v>45511.66667</v>
      </c>
      <c r="E152" s="1">
        <f>IFERROR(__xludf.DUMMYFUNCTION("""COMPUTED_VALUE"""),826.59)</f>
        <v>826.59</v>
      </c>
      <c r="G152" s="2">
        <f>IFERROR(__xludf.DUMMYFUNCTION("""COMPUTED_VALUE"""),45511.66666666667)</f>
        <v>45511.66667</v>
      </c>
      <c r="H152" s="1">
        <f>IFERROR(__xludf.DUMMYFUNCTION("""COMPUTED_VALUE"""),808.34)</f>
        <v>808.34</v>
      </c>
      <c r="J152" s="2">
        <f>IFERROR(__xludf.DUMMYFUNCTION("""COMPUTED_VALUE"""),45511.66666666667)</f>
        <v>45511.66667</v>
      </c>
      <c r="K152" s="1">
        <f>IFERROR(__xludf.DUMMYFUNCTION("""COMPUTED_VALUE"""),808.63)</f>
        <v>808.63</v>
      </c>
      <c r="M152" s="2">
        <f>IFERROR(__xludf.DUMMYFUNCTION("""COMPUTED_VALUE"""),45511.66666666667)</f>
        <v>45511.66667</v>
      </c>
      <c r="N152" s="1">
        <f>IFERROR(__xludf.DUMMYFUNCTION("""COMPUTED_VALUE"""),1.45910918E8)</f>
        <v>145910918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IFERROR(__xludf.DUMMYFUNCTION("""COMPUTED_VALUE"""),810.75)</f>
        <v>810.75</v>
      </c>
      <c r="D153" s="2">
        <f>IFERROR(__xludf.DUMMYFUNCTION("""COMPUTED_VALUE"""),45512.66666666667)</f>
        <v>45512.66667</v>
      </c>
      <c r="E153" s="1">
        <f>IFERROR(__xludf.DUMMYFUNCTION("""COMPUTED_VALUE"""),822.28)</f>
        <v>822.28</v>
      </c>
      <c r="G153" s="2">
        <f>IFERROR(__xludf.DUMMYFUNCTION("""COMPUTED_VALUE"""),45512.66666666667)</f>
        <v>45512.66667</v>
      </c>
      <c r="H153" s="1">
        <f>IFERROR(__xludf.DUMMYFUNCTION("""COMPUTED_VALUE"""),810.75)</f>
        <v>810.75</v>
      </c>
      <c r="J153" s="2">
        <f>IFERROR(__xludf.DUMMYFUNCTION("""COMPUTED_VALUE"""),45512.66666666667)</f>
        <v>45512.66667</v>
      </c>
      <c r="K153" s="1">
        <f>IFERROR(__xludf.DUMMYFUNCTION("""COMPUTED_VALUE"""),822.05)</f>
        <v>822.05</v>
      </c>
      <c r="M153" s="2">
        <f>IFERROR(__xludf.DUMMYFUNCTION("""COMPUTED_VALUE"""),45512.66666666667)</f>
        <v>45512.66667</v>
      </c>
      <c r="N153" s="1">
        <f>IFERROR(__xludf.DUMMYFUNCTION("""COMPUTED_VALUE"""),1.16230809E8)</f>
        <v>116230809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IFERROR(__xludf.DUMMYFUNCTION("""COMPUTED_VALUE"""),821.34)</f>
        <v>821.34</v>
      </c>
      <c r="D154" s="2">
        <f>IFERROR(__xludf.DUMMYFUNCTION("""COMPUTED_VALUE"""),45513.66666666667)</f>
        <v>45513.66667</v>
      </c>
      <c r="E154" s="1">
        <f>IFERROR(__xludf.DUMMYFUNCTION("""COMPUTED_VALUE"""),825.57)</f>
        <v>825.57</v>
      </c>
      <c r="G154" s="2">
        <f>IFERROR(__xludf.DUMMYFUNCTION("""COMPUTED_VALUE"""),45513.66666666667)</f>
        <v>45513.66667</v>
      </c>
      <c r="H154" s="1">
        <f>IFERROR(__xludf.DUMMYFUNCTION("""COMPUTED_VALUE"""),815.35)</f>
        <v>815.35</v>
      </c>
      <c r="J154" s="2">
        <f>IFERROR(__xludf.DUMMYFUNCTION("""COMPUTED_VALUE"""),45513.66666666667)</f>
        <v>45513.66667</v>
      </c>
      <c r="K154" s="1">
        <f>IFERROR(__xludf.DUMMYFUNCTION("""COMPUTED_VALUE"""),823.56)</f>
        <v>823.56</v>
      </c>
      <c r="M154" s="2">
        <f>IFERROR(__xludf.DUMMYFUNCTION("""COMPUTED_VALUE"""),45513.66666666667)</f>
        <v>45513.66667</v>
      </c>
      <c r="N154" s="1">
        <f>IFERROR(__xludf.DUMMYFUNCTION("""COMPUTED_VALUE"""),9.3060298E7)</f>
        <v>93060298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IFERROR(__xludf.DUMMYFUNCTION("""COMPUTED_VALUE"""),823.07)</f>
        <v>823.07</v>
      </c>
      <c r="D155" s="2">
        <f>IFERROR(__xludf.DUMMYFUNCTION("""COMPUTED_VALUE"""),45516.66666666667)</f>
        <v>45516.66667</v>
      </c>
      <c r="E155" s="1">
        <f>IFERROR(__xludf.DUMMYFUNCTION("""COMPUTED_VALUE"""),823.73)</f>
        <v>823.73</v>
      </c>
      <c r="G155" s="2">
        <f>IFERROR(__xludf.DUMMYFUNCTION("""COMPUTED_VALUE"""),45516.66666666667)</f>
        <v>45516.66667</v>
      </c>
      <c r="H155" s="1">
        <f>IFERROR(__xludf.DUMMYFUNCTION("""COMPUTED_VALUE"""),815.07)</f>
        <v>815.07</v>
      </c>
      <c r="J155" s="2">
        <f>IFERROR(__xludf.DUMMYFUNCTION("""COMPUTED_VALUE"""),45516.66666666667)</f>
        <v>45516.66667</v>
      </c>
      <c r="K155" s="1">
        <f>IFERROR(__xludf.DUMMYFUNCTION("""COMPUTED_VALUE"""),816.42)</f>
        <v>816.42</v>
      </c>
      <c r="M155" s="2">
        <f>IFERROR(__xludf.DUMMYFUNCTION("""COMPUTED_VALUE"""),45516.66666666667)</f>
        <v>45516.66667</v>
      </c>
      <c r="N155" s="1">
        <f>IFERROR(__xludf.DUMMYFUNCTION("""COMPUTED_VALUE"""),8.9613772E7)</f>
        <v>89613772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IFERROR(__xludf.DUMMYFUNCTION("""COMPUTED_VALUE"""),819.11)</f>
        <v>819.11</v>
      </c>
      <c r="D156" s="2">
        <f>IFERROR(__xludf.DUMMYFUNCTION("""COMPUTED_VALUE"""),45517.66666666667)</f>
        <v>45517.66667</v>
      </c>
      <c r="E156" s="1">
        <f>IFERROR(__xludf.DUMMYFUNCTION("""COMPUTED_VALUE"""),829.6)</f>
        <v>829.6</v>
      </c>
      <c r="G156" s="2">
        <f>IFERROR(__xludf.DUMMYFUNCTION("""COMPUTED_VALUE"""),45517.66666666667)</f>
        <v>45517.66667</v>
      </c>
      <c r="H156" s="1">
        <f>IFERROR(__xludf.DUMMYFUNCTION("""COMPUTED_VALUE"""),819.11)</f>
        <v>819.11</v>
      </c>
      <c r="J156" s="2">
        <f>IFERROR(__xludf.DUMMYFUNCTION("""COMPUTED_VALUE"""),45517.66666666667)</f>
        <v>45517.66667</v>
      </c>
      <c r="K156" s="1">
        <f>IFERROR(__xludf.DUMMYFUNCTION("""COMPUTED_VALUE"""),829.0)</f>
        <v>829</v>
      </c>
      <c r="M156" s="2">
        <f>IFERROR(__xludf.DUMMYFUNCTION("""COMPUTED_VALUE"""),45517.66666666667)</f>
        <v>45517.66667</v>
      </c>
      <c r="N156" s="1">
        <f>IFERROR(__xludf.DUMMYFUNCTION("""COMPUTED_VALUE"""),1.00811164E8)</f>
        <v>100811164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IFERROR(__xludf.DUMMYFUNCTION("""COMPUTED_VALUE"""),828.87)</f>
        <v>828.87</v>
      </c>
      <c r="D157" s="2">
        <f>IFERROR(__xludf.DUMMYFUNCTION("""COMPUTED_VALUE"""),45518.66666666667)</f>
        <v>45518.66667</v>
      </c>
      <c r="E157" s="1">
        <f>IFERROR(__xludf.DUMMYFUNCTION("""COMPUTED_VALUE"""),833.54)</f>
        <v>833.54</v>
      </c>
      <c r="G157" s="2">
        <f>IFERROR(__xludf.DUMMYFUNCTION("""COMPUTED_VALUE"""),45518.66666666667)</f>
        <v>45518.66667</v>
      </c>
      <c r="H157" s="1">
        <f>IFERROR(__xludf.DUMMYFUNCTION("""COMPUTED_VALUE"""),827.13)</f>
        <v>827.13</v>
      </c>
      <c r="J157" s="2">
        <f>IFERROR(__xludf.DUMMYFUNCTION("""COMPUTED_VALUE"""),45518.66666666667)</f>
        <v>45518.66667</v>
      </c>
      <c r="K157" s="1">
        <f>IFERROR(__xludf.DUMMYFUNCTION("""COMPUTED_VALUE"""),832.74)</f>
        <v>832.74</v>
      </c>
      <c r="M157" s="2">
        <f>IFERROR(__xludf.DUMMYFUNCTION("""COMPUTED_VALUE"""),45518.66666666667)</f>
        <v>45518.66667</v>
      </c>
      <c r="N157" s="1">
        <f>IFERROR(__xludf.DUMMYFUNCTION("""COMPUTED_VALUE"""),8.4855967E7)</f>
        <v>84855967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IFERROR(__xludf.DUMMYFUNCTION("""COMPUTED_VALUE"""),838.29)</f>
        <v>838.29</v>
      </c>
      <c r="D158" s="2">
        <f>IFERROR(__xludf.DUMMYFUNCTION("""COMPUTED_VALUE"""),45519.66666666667)</f>
        <v>45519.66667</v>
      </c>
      <c r="E158" s="1">
        <f>IFERROR(__xludf.DUMMYFUNCTION("""COMPUTED_VALUE"""),843.47)</f>
        <v>843.47</v>
      </c>
      <c r="G158" s="2">
        <f>IFERROR(__xludf.DUMMYFUNCTION("""COMPUTED_VALUE"""),45519.66666666667)</f>
        <v>45519.66667</v>
      </c>
      <c r="H158" s="1">
        <f>IFERROR(__xludf.DUMMYFUNCTION("""COMPUTED_VALUE"""),838.29)</f>
        <v>838.29</v>
      </c>
      <c r="J158" s="2">
        <f>IFERROR(__xludf.DUMMYFUNCTION("""COMPUTED_VALUE"""),45519.66666666667)</f>
        <v>45519.66667</v>
      </c>
      <c r="K158" s="1">
        <f>IFERROR(__xludf.DUMMYFUNCTION("""COMPUTED_VALUE"""),842.64)</f>
        <v>842.64</v>
      </c>
      <c r="M158" s="2">
        <f>IFERROR(__xludf.DUMMYFUNCTION("""COMPUTED_VALUE"""),45519.66666666667)</f>
        <v>45519.66667</v>
      </c>
      <c r="N158" s="1">
        <f>IFERROR(__xludf.DUMMYFUNCTION("""COMPUTED_VALUE"""),9.8026225E7)</f>
        <v>98026225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IFERROR(__xludf.DUMMYFUNCTION("""COMPUTED_VALUE"""),841.56)</f>
        <v>841.56</v>
      </c>
      <c r="D159" s="2">
        <f>IFERROR(__xludf.DUMMYFUNCTION("""COMPUTED_VALUE"""),45520.66666666667)</f>
        <v>45520.66667</v>
      </c>
      <c r="E159" s="1">
        <f>IFERROR(__xludf.DUMMYFUNCTION("""COMPUTED_VALUE"""),844.61)</f>
        <v>844.61</v>
      </c>
      <c r="G159" s="2">
        <f>IFERROR(__xludf.DUMMYFUNCTION("""COMPUTED_VALUE"""),45520.66666666667)</f>
        <v>45520.66667</v>
      </c>
      <c r="H159" s="1">
        <f>IFERROR(__xludf.DUMMYFUNCTION("""COMPUTED_VALUE"""),839.84)</f>
        <v>839.84</v>
      </c>
      <c r="J159" s="2">
        <f>IFERROR(__xludf.DUMMYFUNCTION("""COMPUTED_VALUE"""),45520.66666666667)</f>
        <v>45520.66667</v>
      </c>
      <c r="K159" s="1">
        <f>IFERROR(__xludf.DUMMYFUNCTION("""COMPUTED_VALUE"""),843.62)</f>
        <v>843.62</v>
      </c>
      <c r="M159" s="2">
        <f>IFERROR(__xludf.DUMMYFUNCTION("""COMPUTED_VALUE"""),45520.66666666667)</f>
        <v>45520.66667</v>
      </c>
      <c r="N159" s="1">
        <f>IFERROR(__xludf.DUMMYFUNCTION("""COMPUTED_VALUE"""),8.433762E7)</f>
        <v>84337620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IFERROR(__xludf.DUMMYFUNCTION("""COMPUTED_VALUE"""),844.78)</f>
        <v>844.78</v>
      </c>
      <c r="D160" s="2">
        <f>IFERROR(__xludf.DUMMYFUNCTION("""COMPUTED_VALUE"""),45523.66666666667)</f>
        <v>45523.66667</v>
      </c>
      <c r="E160" s="1">
        <f>IFERROR(__xludf.DUMMYFUNCTION("""COMPUTED_VALUE"""),849.11)</f>
        <v>849.11</v>
      </c>
      <c r="G160" s="2">
        <f>IFERROR(__xludf.DUMMYFUNCTION("""COMPUTED_VALUE"""),45523.66666666667)</f>
        <v>45523.66667</v>
      </c>
      <c r="H160" s="1">
        <f>IFERROR(__xludf.DUMMYFUNCTION("""COMPUTED_VALUE"""),844.78)</f>
        <v>844.78</v>
      </c>
      <c r="J160" s="2">
        <f>IFERROR(__xludf.DUMMYFUNCTION("""COMPUTED_VALUE"""),45523.66666666667)</f>
        <v>45523.66667</v>
      </c>
      <c r="K160" s="1">
        <f>IFERROR(__xludf.DUMMYFUNCTION("""COMPUTED_VALUE"""),849.1)</f>
        <v>849.1</v>
      </c>
      <c r="M160" s="2">
        <f>IFERROR(__xludf.DUMMYFUNCTION("""COMPUTED_VALUE"""),45523.66666666667)</f>
        <v>45523.66667</v>
      </c>
      <c r="N160" s="1">
        <f>IFERROR(__xludf.DUMMYFUNCTION("""COMPUTED_VALUE"""),8.142609E7)</f>
        <v>81426090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IFERROR(__xludf.DUMMYFUNCTION("""COMPUTED_VALUE"""),849.91)</f>
        <v>849.91</v>
      </c>
      <c r="D161" s="2">
        <f>IFERROR(__xludf.DUMMYFUNCTION("""COMPUTED_VALUE"""),45524.66666666667)</f>
        <v>45524.66667</v>
      </c>
      <c r="E161" s="1">
        <f>IFERROR(__xludf.DUMMYFUNCTION("""COMPUTED_VALUE"""),850.86)</f>
        <v>850.86</v>
      </c>
      <c r="G161" s="2">
        <f>IFERROR(__xludf.DUMMYFUNCTION("""COMPUTED_VALUE"""),45524.66666666667)</f>
        <v>45524.66667</v>
      </c>
      <c r="H161" s="1">
        <f>IFERROR(__xludf.DUMMYFUNCTION("""COMPUTED_VALUE"""),846.61)</f>
        <v>846.61</v>
      </c>
      <c r="J161" s="2">
        <f>IFERROR(__xludf.DUMMYFUNCTION("""COMPUTED_VALUE"""),45524.66666666667)</f>
        <v>45524.66667</v>
      </c>
      <c r="K161" s="1">
        <f>IFERROR(__xludf.DUMMYFUNCTION("""COMPUTED_VALUE"""),849.3)</f>
        <v>849.3</v>
      </c>
      <c r="M161" s="2">
        <f>IFERROR(__xludf.DUMMYFUNCTION("""COMPUTED_VALUE"""),45524.66666666667)</f>
        <v>45524.66667</v>
      </c>
      <c r="N161" s="1">
        <f>IFERROR(__xludf.DUMMYFUNCTION("""COMPUTED_VALUE"""),8.9058268E7)</f>
        <v>89058268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IFERROR(__xludf.DUMMYFUNCTION("""COMPUTED_VALUE"""),850.92)</f>
        <v>850.92</v>
      </c>
      <c r="D162" s="2">
        <f>IFERROR(__xludf.DUMMYFUNCTION("""COMPUTED_VALUE"""),45525.66666666667)</f>
        <v>45525.66667</v>
      </c>
      <c r="E162" s="1">
        <f>IFERROR(__xludf.DUMMYFUNCTION("""COMPUTED_VALUE"""),857.25)</f>
        <v>857.25</v>
      </c>
      <c r="G162" s="2">
        <f>IFERROR(__xludf.DUMMYFUNCTION("""COMPUTED_VALUE"""),45525.66666666667)</f>
        <v>45525.66667</v>
      </c>
      <c r="H162" s="1">
        <f>IFERROR(__xludf.DUMMYFUNCTION("""COMPUTED_VALUE"""),849.75)</f>
        <v>849.75</v>
      </c>
      <c r="J162" s="2">
        <f>IFERROR(__xludf.DUMMYFUNCTION("""COMPUTED_VALUE"""),45525.66666666667)</f>
        <v>45525.66667</v>
      </c>
      <c r="K162" s="1">
        <f>IFERROR(__xludf.DUMMYFUNCTION("""COMPUTED_VALUE"""),857.21)</f>
        <v>857.21</v>
      </c>
      <c r="M162" s="2">
        <f>IFERROR(__xludf.DUMMYFUNCTION("""COMPUTED_VALUE"""),45525.66666666667)</f>
        <v>45525.66667</v>
      </c>
      <c r="N162" s="1">
        <f>IFERROR(__xludf.DUMMYFUNCTION("""COMPUTED_VALUE"""),7.4839002E7)</f>
        <v>74839002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IFERROR(__xludf.DUMMYFUNCTION("""COMPUTED_VALUE"""),858.17)</f>
        <v>858.17</v>
      </c>
      <c r="D163" s="2">
        <f>IFERROR(__xludf.DUMMYFUNCTION("""COMPUTED_VALUE"""),45526.66666666667)</f>
        <v>45526.66667</v>
      </c>
      <c r="E163" s="1">
        <f>IFERROR(__xludf.DUMMYFUNCTION("""COMPUTED_VALUE"""),860.23)</f>
        <v>860.23</v>
      </c>
      <c r="G163" s="2">
        <f>IFERROR(__xludf.DUMMYFUNCTION("""COMPUTED_VALUE"""),45526.66666666667)</f>
        <v>45526.66667</v>
      </c>
      <c r="H163" s="1">
        <f>IFERROR(__xludf.DUMMYFUNCTION("""COMPUTED_VALUE"""),852.68)</f>
        <v>852.68</v>
      </c>
      <c r="J163" s="2">
        <f>IFERROR(__xludf.DUMMYFUNCTION("""COMPUTED_VALUE"""),45526.66666666667)</f>
        <v>45526.66667</v>
      </c>
      <c r="K163" s="1">
        <f>IFERROR(__xludf.DUMMYFUNCTION("""COMPUTED_VALUE"""),855.4)</f>
        <v>855.4</v>
      </c>
      <c r="M163" s="2">
        <f>IFERROR(__xludf.DUMMYFUNCTION("""COMPUTED_VALUE"""),45526.66666666667)</f>
        <v>45526.66667</v>
      </c>
      <c r="N163" s="1">
        <f>IFERROR(__xludf.DUMMYFUNCTION("""COMPUTED_VALUE"""),7.9681958E7)</f>
        <v>79681958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IFERROR(__xludf.DUMMYFUNCTION("""COMPUTED_VALUE"""),858.74)</f>
        <v>858.74</v>
      </c>
      <c r="D164" s="2">
        <f>IFERROR(__xludf.DUMMYFUNCTION("""COMPUTED_VALUE"""),45527.66666666667)</f>
        <v>45527.66667</v>
      </c>
      <c r="E164" s="1">
        <f>IFERROR(__xludf.DUMMYFUNCTION("""COMPUTED_VALUE"""),864.22)</f>
        <v>864.22</v>
      </c>
      <c r="G164" s="2">
        <f>IFERROR(__xludf.DUMMYFUNCTION("""COMPUTED_VALUE"""),45527.66666666667)</f>
        <v>45527.66667</v>
      </c>
      <c r="H164" s="1">
        <f>IFERROR(__xludf.DUMMYFUNCTION("""COMPUTED_VALUE"""),856.92)</f>
        <v>856.92</v>
      </c>
      <c r="J164" s="2">
        <f>IFERROR(__xludf.DUMMYFUNCTION("""COMPUTED_VALUE"""),45527.66666666667)</f>
        <v>45527.66667</v>
      </c>
      <c r="K164" s="1">
        <f>IFERROR(__xludf.DUMMYFUNCTION("""COMPUTED_VALUE"""),863.67)</f>
        <v>863.67</v>
      </c>
      <c r="M164" s="2">
        <f>IFERROR(__xludf.DUMMYFUNCTION("""COMPUTED_VALUE"""),45527.66666666667)</f>
        <v>45527.66667</v>
      </c>
      <c r="N164" s="1">
        <f>IFERROR(__xludf.DUMMYFUNCTION("""COMPUTED_VALUE"""),7.9748479E7)</f>
        <v>79748479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IFERROR(__xludf.DUMMYFUNCTION("""COMPUTED_VALUE"""),866.43)</f>
        <v>866.43</v>
      </c>
      <c r="D165" s="2">
        <f>IFERROR(__xludf.DUMMYFUNCTION("""COMPUTED_VALUE"""),45530.66666666667)</f>
        <v>45530.66667</v>
      </c>
      <c r="E165" s="1">
        <f>IFERROR(__xludf.DUMMYFUNCTION("""COMPUTED_VALUE"""),872.26)</f>
        <v>872.26</v>
      </c>
      <c r="G165" s="2">
        <f>IFERROR(__xludf.DUMMYFUNCTION("""COMPUTED_VALUE"""),45530.66666666667)</f>
        <v>45530.66667</v>
      </c>
      <c r="H165" s="1">
        <f>IFERROR(__xludf.DUMMYFUNCTION("""COMPUTED_VALUE"""),865.59)</f>
        <v>865.59</v>
      </c>
      <c r="J165" s="2">
        <f>IFERROR(__xludf.DUMMYFUNCTION("""COMPUTED_VALUE"""),45530.66666666667)</f>
        <v>45530.66667</v>
      </c>
      <c r="K165" s="1">
        <f>IFERROR(__xludf.DUMMYFUNCTION("""COMPUTED_VALUE"""),866.79)</f>
        <v>866.79</v>
      </c>
      <c r="M165" s="2">
        <f>IFERROR(__xludf.DUMMYFUNCTION("""COMPUTED_VALUE"""),45530.66666666667)</f>
        <v>45530.66667</v>
      </c>
      <c r="N165" s="1">
        <f>IFERROR(__xludf.DUMMYFUNCTION("""COMPUTED_VALUE"""),7.7295937E7)</f>
        <v>77295937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IFERROR(__xludf.DUMMYFUNCTION("""COMPUTED_VALUE"""),864.63)</f>
        <v>864.63</v>
      </c>
      <c r="D166" s="2">
        <f>IFERROR(__xludf.DUMMYFUNCTION("""COMPUTED_VALUE"""),45531.66666666667)</f>
        <v>45531.66667</v>
      </c>
      <c r="E166" s="1">
        <f>IFERROR(__xludf.DUMMYFUNCTION("""COMPUTED_VALUE"""),869.66)</f>
        <v>869.66</v>
      </c>
      <c r="G166" s="2">
        <f>IFERROR(__xludf.DUMMYFUNCTION("""COMPUTED_VALUE"""),45531.66666666667)</f>
        <v>45531.66667</v>
      </c>
      <c r="H166" s="1">
        <f>IFERROR(__xludf.DUMMYFUNCTION("""COMPUTED_VALUE"""),864.38)</f>
        <v>864.38</v>
      </c>
      <c r="J166" s="2">
        <f>IFERROR(__xludf.DUMMYFUNCTION("""COMPUTED_VALUE"""),45531.66666666667)</f>
        <v>45531.66667</v>
      </c>
      <c r="K166" s="1">
        <f>IFERROR(__xludf.DUMMYFUNCTION("""COMPUTED_VALUE"""),868.71)</f>
        <v>868.71</v>
      </c>
      <c r="M166" s="2">
        <f>IFERROR(__xludf.DUMMYFUNCTION("""COMPUTED_VALUE"""),45531.66666666667)</f>
        <v>45531.66667</v>
      </c>
      <c r="N166" s="1">
        <f>IFERROR(__xludf.DUMMYFUNCTION("""COMPUTED_VALUE"""),7.7734211E7)</f>
        <v>77734211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IFERROR(__xludf.DUMMYFUNCTION("""COMPUTED_VALUE"""),868.35)</f>
        <v>868.35</v>
      </c>
      <c r="D167" s="2">
        <f>IFERROR(__xludf.DUMMYFUNCTION("""COMPUTED_VALUE"""),45532.66666666667)</f>
        <v>45532.66667</v>
      </c>
      <c r="E167" s="1">
        <f>IFERROR(__xludf.DUMMYFUNCTION("""COMPUTED_VALUE"""),871.68)</f>
        <v>871.68</v>
      </c>
      <c r="G167" s="2">
        <f>IFERROR(__xludf.DUMMYFUNCTION("""COMPUTED_VALUE"""),45532.66666666667)</f>
        <v>45532.66667</v>
      </c>
      <c r="H167" s="1">
        <f>IFERROR(__xludf.DUMMYFUNCTION("""COMPUTED_VALUE"""),860.5)</f>
        <v>860.5</v>
      </c>
      <c r="J167" s="2">
        <f>IFERROR(__xludf.DUMMYFUNCTION("""COMPUTED_VALUE"""),45532.66666666667)</f>
        <v>45532.66667</v>
      </c>
      <c r="K167" s="1">
        <f>IFERROR(__xludf.DUMMYFUNCTION("""COMPUTED_VALUE"""),864.14)</f>
        <v>864.14</v>
      </c>
      <c r="M167" s="2">
        <f>IFERROR(__xludf.DUMMYFUNCTION("""COMPUTED_VALUE"""),45532.66666666667)</f>
        <v>45532.66667</v>
      </c>
      <c r="N167" s="1">
        <f>IFERROR(__xludf.DUMMYFUNCTION("""COMPUTED_VALUE"""),9.4007218E7)</f>
        <v>94007218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IFERROR(__xludf.DUMMYFUNCTION("""COMPUTED_VALUE"""),869.3)</f>
        <v>869.3</v>
      </c>
      <c r="D168" s="2">
        <f>IFERROR(__xludf.DUMMYFUNCTION("""COMPUTED_VALUE"""),45533.66666666667)</f>
        <v>45533.66667</v>
      </c>
      <c r="E168" s="1">
        <f>IFERROR(__xludf.DUMMYFUNCTION("""COMPUTED_VALUE"""),878.0)</f>
        <v>878</v>
      </c>
      <c r="G168" s="2">
        <f>IFERROR(__xludf.DUMMYFUNCTION("""COMPUTED_VALUE"""),45533.66666666667)</f>
        <v>45533.66667</v>
      </c>
      <c r="H168" s="1">
        <f>IFERROR(__xludf.DUMMYFUNCTION("""COMPUTED_VALUE"""),865.79)</f>
        <v>865.79</v>
      </c>
      <c r="J168" s="2">
        <f>IFERROR(__xludf.DUMMYFUNCTION("""COMPUTED_VALUE"""),45533.66666666667)</f>
        <v>45533.66667</v>
      </c>
      <c r="K168" s="1">
        <f>IFERROR(__xludf.DUMMYFUNCTION("""COMPUTED_VALUE"""),871.2)</f>
        <v>871.2</v>
      </c>
      <c r="M168" s="2">
        <f>IFERROR(__xludf.DUMMYFUNCTION("""COMPUTED_VALUE"""),45533.66666666667)</f>
        <v>45533.66667</v>
      </c>
      <c r="N168" s="1">
        <f>IFERROR(__xludf.DUMMYFUNCTION("""COMPUTED_VALUE"""),1.36453035E8)</f>
        <v>136453035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IFERROR(__xludf.DUMMYFUNCTION("""COMPUTED_VALUE"""),873.33)</f>
        <v>873.33</v>
      </c>
      <c r="D169" s="2">
        <f>IFERROR(__xludf.DUMMYFUNCTION("""COMPUTED_VALUE"""),45534.66666666667)</f>
        <v>45534.66667</v>
      </c>
      <c r="E169" s="1">
        <f>IFERROR(__xludf.DUMMYFUNCTION("""COMPUTED_VALUE"""),878.11)</f>
        <v>878.11</v>
      </c>
      <c r="G169" s="2">
        <f>IFERROR(__xludf.DUMMYFUNCTION("""COMPUTED_VALUE"""),45534.66666666667)</f>
        <v>45534.66667</v>
      </c>
      <c r="H169" s="1">
        <f>IFERROR(__xludf.DUMMYFUNCTION("""COMPUTED_VALUE"""),866.82)</f>
        <v>866.82</v>
      </c>
      <c r="J169" s="2">
        <f>IFERROR(__xludf.DUMMYFUNCTION("""COMPUTED_VALUE"""),45534.66666666667)</f>
        <v>45534.66667</v>
      </c>
      <c r="K169" s="1">
        <f>IFERROR(__xludf.DUMMYFUNCTION("""COMPUTED_VALUE"""),877.84)</f>
        <v>877.84</v>
      </c>
      <c r="M169" s="2">
        <f>IFERROR(__xludf.DUMMYFUNCTION("""COMPUTED_VALUE"""),45534.66666666667)</f>
        <v>45534.66667</v>
      </c>
      <c r="N169" s="1">
        <f>IFERROR(__xludf.DUMMYFUNCTION("""COMPUTED_VALUE"""),1.21615138E8)</f>
        <v>121615138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IFERROR(__xludf.DUMMYFUNCTION("""COMPUTED_VALUE"""),876.46)</f>
        <v>876.46</v>
      </c>
      <c r="D170" s="2">
        <f>IFERROR(__xludf.DUMMYFUNCTION("""COMPUTED_VALUE"""),45538.66666666667)</f>
        <v>45538.66667</v>
      </c>
      <c r="E170" s="1">
        <f>IFERROR(__xludf.DUMMYFUNCTION("""COMPUTED_VALUE"""),879.02)</f>
        <v>879.02</v>
      </c>
      <c r="G170" s="2">
        <f>IFERROR(__xludf.DUMMYFUNCTION("""COMPUTED_VALUE"""),45538.66666666667)</f>
        <v>45538.66667</v>
      </c>
      <c r="H170" s="1">
        <f>IFERROR(__xludf.DUMMYFUNCTION("""COMPUTED_VALUE"""),863.19)</f>
        <v>863.19</v>
      </c>
      <c r="J170" s="2">
        <f>IFERROR(__xludf.DUMMYFUNCTION("""COMPUTED_VALUE"""),45538.66666666667)</f>
        <v>45538.66667</v>
      </c>
      <c r="K170" s="1">
        <f>IFERROR(__xludf.DUMMYFUNCTION("""COMPUTED_VALUE"""),867.15)</f>
        <v>867.15</v>
      </c>
      <c r="M170" s="2">
        <f>IFERROR(__xludf.DUMMYFUNCTION("""COMPUTED_VALUE"""),45538.66666666667)</f>
        <v>45538.66667</v>
      </c>
      <c r="N170" s="1">
        <f>IFERROR(__xludf.DUMMYFUNCTION("""COMPUTED_VALUE"""),9.8617347E7)</f>
        <v>98617347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IFERROR(__xludf.DUMMYFUNCTION("""COMPUTED_VALUE"""),864.76)</f>
        <v>864.76</v>
      </c>
      <c r="D171" s="2">
        <f>IFERROR(__xludf.DUMMYFUNCTION("""COMPUTED_VALUE"""),45539.66666666667)</f>
        <v>45539.66667</v>
      </c>
      <c r="E171" s="1">
        <f>IFERROR(__xludf.DUMMYFUNCTION("""COMPUTED_VALUE"""),867.9)</f>
        <v>867.9</v>
      </c>
      <c r="G171" s="2">
        <f>IFERROR(__xludf.DUMMYFUNCTION("""COMPUTED_VALUE"""),45539.66666666667)</f>
        <v>45539.66667</v>
      </c>
      <c r="H171" s="1">
        <f>IFERROR(__xludf.DUMMYFUNCTION("""COMPUTED_VALUE"""),862.89)</f>
        <v>862.89</v>
      </c>
      <c r="J171" s="2">
        <f>IFERROR(__xludf.DUMMYFUNCTION("""COMPUTED_VALUE"""),45539.66666666667)</f>
        <v>45539.66667</v>
      </c>
      <c r="K171" s="1">
        <f>IFERROR(__xludf.DUMMYFUNCTION("""COMPUTED_VALUE"""),865.92)</f>
        <v>865.92</v>
      </c>
      <c r="M171" s="2">
        <f>IFERROR(__xludf.DUMMYFUNCTION("""COMPUTED_VALUE"""),45539.66666666667)</f>
        <v>45539.66667</v>
      </c>
      <c r="N171" s="1">
        <f>IFERROR(__xludf.DUMMYFUNCTION("""COMPUTED_VALUE"""),9.832904E7)</f>
        <v>98329040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IFERROR(__xludf.DUMMYFUNCTION("""COMPUTED_VALUE"""),865.71)</f>
        <v>865.71</v>
      </c>
      <c r="D172" s="2">
        <f>IFERROR(__xludf.DUMMYFUNCTION("""COMPUTED_VALUE"""),45540.66666666667)</f>
        <v>45540.66667</v>
      </c>
      <c r="E172" s="1">
        <f>IFERROR(__xludf.DUMMYFUNCTION("""COMPUTED_VALUE"""),866.61)</f>
        <v>866.61</v>
      </c>
      <c r="G172" s="2">
        <f>IFERROR(__xludf.DUMMYFUNCTION("""COMPUTED_VALUE"""),45540.66666666667)</f>
        <v>45540.66667</v>
      </c>
      <c r="H172" s="1">
        <f>IFERROR(__xludf.DUMMYFUNCTION("""COMPUTED_VALUE"""),854.64)</f>
        <v>854.64</v>
      </c>
      <c r="J172" s="2">
        <f>IFERROR(__xludf.DUMMYFUNCTION("""COMPUTED_VALUE"""),45540.66666666667)</f>
        <v>45540.66667</v>
      </c>
      <c r="K172" s="1">
        <f>IFERROR(__xludf.DUMMYFUNCTION("""COMPUTED_VALUE"""),858.53)</f>
        <v>858.53</v>
      </c>
      <c r="M172" s="2">
        <f>IFERROR(__xludf.DUMMYFUNCTION("""COMPUTED_VALUE"""),45540.66666666667)</f>
        <v>45540.66667</v>
      </c>
      <c r="N172" s="1">
        <f>IFERROR(__xludf.DUMMYFUNCTION("""COMPUTED_VALUE"""),1.16974396E8)</f>
        <v>116974396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IFERROR(__xludf.DUMMYFUNCTION("""COMPUTED_VALUE"""),859.14)</f>
        <v>859.14</v>
      </c>
      <c r="D173" s="2">
        <f>IFERROR(__xludf.DUMMYFUNCTION("""COMPUTED_VALUE"""),45541.66666666667)</f>
        <v>45541.66667</v>
      </c>
      <c r="E173" s="1">
        <f>IFERROR(__xludf.DUMMYFUNCTION("""COMPUTED_VALUE"""),862.99)</f>
        <v>862.99</v>
      </c>
      <c r="G173" s="2">
        <f>IFERROR(__xludf.DUMMYFUNCTION("""COMPUTED_VALUE"""),45541.66666666667)</f>
        <v>45541.66667</v>
      </c>
      <c r="H173" s="1">
        <f>IFERROR(__xludf.DUMMYFUNCTION("""COMPUTED_VALUE"""),846.41)</f>
        <v>846.41</v>
      </c>
      <c r="J173" s="2">
        <f>IFERROR(__xludf.DUMMYFUNCTION("""COMPUTED_VALUE"""),45541.66666666667)</f>
        <v>45541.66667</v>
      </c>
      <c r="K173" s="1">
        <f>IFERROR(__xludf.DUMMYFUNCTION("""COMPUTED_VALUE"""),847.06)</f>
        <v>847.06</v>
      </c>
      <c r="M173" s="2">
        <f>IFERROR(__xludf.DUMMYFUNCTION("""COMPUTED_VALUE"""),45541.66666666667)</f>
        <v>45541.66667</v>
      </c>
      <c r="N173" s="1">
        <f>IFERROR(__xludf.DUMMYFUNCTION("""COMPUTED_VALUE"""),1.25598166E8)</f>
        <v>125598166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IFERROR(__xludf.DUMMYFUNCTION("""COMPUTED_VALUE"""),850.45)</f>
        <v>850.45</v>
      </c>
      <c r="D174" s="2">
        <f>IFERROR(__xludf.DUMMYFUNCTION("""COMPUTED_VALUE"""),45544.66666666667)</f>
        <v>45544.66667</v>
      </c>
      <c r="E174" s="1">
        <f>IFERROR(__xludf.DUMMYFUNCTION("""COMPUTED_VALUE"""),861.88)</f>
        <v>861.88</v>
      </c>
      <c r="G174" s="2">
        <f>IFERROR(__xludf.DUMMYFUNCTION("""COMPUTED_VALUE"""),45544.66666666667)</f>
        <v>45544.66667</v>
      </c>
      <c r="H174" s="1">
        <f>IFERROR(__xludf.DUMMYFUNCTION("""COMPUTED_VALUE"""),850.45)</f>
        <v>850.45</v>
      </c>
      <c r="J174" s="2">
        <f>IFERROR(__xludf.DUMMYFUNCTION("""COMPUTED_VALUE"""),45544.66666666667)</f>
        <v>45544.66667</v>
      </c>
      <c r="K174" s="1">
        <f>IFERROR(__xludf.DUMMYFUNCTION("""COMPUTED_VALUE"""),858.08)</f>
        <v>858.08</v>
      </c>
      <c r="M174" s="2">
        <f>IFERROR(__xludf.DUMMYFUNCTION("""COMPUTED_VALUE"""),45544.66666666667)</f>
        <v>45544.66667</v>
      </c>
      <c r="N174" s="1">
        <f>IFERROR(__xludf.DUMMYFUNCTION("""COMPUTED_VALUE"""),1.07157374E8)</f>
        <v>107157374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IFERROR(__xludf.DUMMYFUNCTION("""COMPUTED_VALUE"""),860.83)</f>
        <v>860.83</v>
      </c>
      <c r="D175" s="2">
        <f>IFERROR(__xludf.DUMMYFUNCTION("""COMPUTED_VALUE"""),45545.66666666667)</f>
        <v>45545.66667</v>
      </c>
      <c r="E175" s="1">
        <f>IFERROR(__xludf.DUMMYFUNCTION("""COMPUTED_VALUE"""),864.05)</f>
        <v>864.05</v>
      </c>
      <c r="G175" s="2">
        <f>IFERROR(__xludf.DUMMYFUNCTION("""COMPUTED_VALUE"""),45545.66666666667)</f>
        <v>45545.66667</v>
      </c>
      <c r="H175" s="1">
        <f>IFERROR(__xludf.DUMMYFUNCTION("""COMPUTED_VALUE"""),854.1)</f>
        <v>854.1</v>
      </c>
      <c r="J175" s="2">
        <f>IFERROR(__xludf.DUMMYFUNCTION("""COMPUTED_VALUE"""),45545.66666666667)</f>
        <v>45545.66667</v>
      </c>
      <c r="K175" s="1">
        <f>IFERROR(__xludf.DUMMYFUNCTION("""COMPUTED_VALUE"""),863.83)</f>
        <v>863.83</v>
      </c>
      <c r="M175" s="2">
        <f>IFERROR(__xludf.DUMMYFUNCTION("""COMPUTED_VALUE"""),45545.66666666667)</f>
        <v>45545.66667</v>
      </c>
      <c r="N175" s="1">
        <f>IFERROR(__xludf.DUMMYFUNCTION("""COMPUTED_VALUE"""),1.04624035E8)</f>
        <v>104624035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IFERROR(__xludf.DUMMYFUNCTION("""COMPUTED_VALUE"""),860.61)</f>
        <v>860.61</v>
      </c>
      <c r="D176" s="2">
        <f>IFERROR(__xludf.DUMMYFUNCTION("""COMPUTED_VALUE"""),45546.66666666667)</f>
        <v>45546.66667</v>
      </c>
      <c r="E176" s="1">
        <f>IFERROR(__xludf.DUMMYFUNCTION("""COMPUTED_VALUE"""),865.58)</f>
        <v>865.58</v>
      </c>
      <c r="G176" s="2">
        <f>IFERROR(__xludf.DUMMYFUNCTION("""COMPUTED_VALUE"""),45546.66666666667)</f>
        <v>45546.66667</v>
      </c>
      <c r="H176" s="1">
        <f>IFERROR(__xludf.DUMMYFUNCTION("""COMPUTED_VALUE"""),844.07)</f>
        <v>844.07</v>
      </c>
      <c r="J176" s="2">
        <f>IFERROR(__xludf.DUMMYFUNCTION("""COMPUTED_VALUE"""),45546.66666666667)</f>
        <v>45546.66667</v>
      </c>
      <c r="K176" s="1">
        <f>IFERROR(__xludf.DUMMYFUNCTION("""COMPUTED_VALUE"""),865.04)</f>
        <v>865.04</v>
      </c>
      <c r="M176" s="2">
        <f>IFERROR(__xludf.DUMMYFUNCTION("""COMPUTED_VALUE"""),45546.66666666667)</f>
        <v>45546.66667</v>
      </c>
      <c r="N176" s="1">
        <f>IFERROR(__xludf.DUMMYFUNCTION("""COMPUTED_VALUE"""),1.02367467E8)</f>
        <v>102367467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IFERROR(__xludf.DUMMYFUNCTION("""COMPUTED_VALUE"""),865.24)</f>
        <v>865.24</v>
      </c>
      <c r="D177" s="2">
        <f>IFERROR(__xludf.DUMMYFUNCTION("""COMPUTED_VALUE"""),45547.66666666667)</f>
        <v>45547.66667</v>
      </c>
      <c r="E177" s="1">
        <f>IFERROR(__xludf.DUMMYFUNCTION("""COMPUTED_VALUE"""),870.25)</f>
        <v>870.25</v>
      </c>
      <c r="G177" s="2">
        <f>IFERROR(__xludf.DUMMYFUNCTION("""COMPUTED_VALUE"""),45547.66666666667)</f>
        <v>45547.66667</v>
      </c>
      <c r="H177" s="1">
        <f>IFERROR(__xludf.DUMMYFUNCTION("""COMPUTED_VALUE"""),859.84)</f>
        <v>859.84</v>
      </c>
      <c r="J177" s="2">
        <f>IFERROR(__xludf.DUMMYFUNCTION("""COMPUTED_VALUE"""),45547.66666666667)</f>
        <v>45547.66667</v>
      </c>
      <c r="K177" s="1">
        <f>IFERROR(__xludf.DUMMYFUNCTION("""COMPUTED_VALUE"""),869.98)</f>
        <v>869.98</v>
      </c>
      <c r="M177" s="2">
        <f>IFERROR(__xludf.DUMMYFUNCTION("""COMPUTED_VALUE"""),45547.66666666667)</f>
        <v>45547.66667</v>
      </c>
      <c r="N177" s="1">
        <f>IFERROR(__xludf.DUMMYFUNCTION("""COMPUTED_VALUE"""),9.1961187E7)</f>
        <v>91961187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IFERROR(__xludf.DUMMYFUNCTION("""COMPUTED_VALUE"""),871.56)</f>
        <v>871.56</v>
      </c>
      <c r="D178" s="2">
        <f>IFERROR(__xludf.DUMMYFUNCTION("""COMPUTED_VALUE"""),45548.66666666667)</f>
        <v>45548.66667</v>
      </c>
      <c r="E178" s="1">
        <f>IFERROR(__xludf.DUMMYFUNCTION("""COMPUTED_VALUE"""),878.53)</f>
        <v>878.53</v>
      </c>
      <c r="G178" s="2">
        <f>IFERROR(__xludf.DUMMYFUNCTION("""COMPUTED_VALUE"""),45548.66666666667)</f>
        <v>45548.66667</v>
      </c>
      <c r="H178" s="1">
        <f>IFERROR(__xludf.DUMMYFUNCTION("""COMPUTED_VALUE"""),871.16)</f>
        <v>871.16</v>
      </c>
      <c r="J178" s="2">
        <f>IFERROR(__xludf.DUMMYFUNCTION("""COMPUTED_VALUE"""),45548.66666666667)</f>
        <v>45548.66667</v>
      </c>
      <c r="K178" s="1">
        <f>IFERROR(__xludf.DUMMYFUNCTION("""COMPUTED_VALUE"""),875.53)</f>
        <v>875.53</v>
      </c>
      <c r="M178" s="2">
        <f>IFERROR(__xludf.DUMMYFUNCTION("""COMPUTED_VALUE"""),45548.66666666667)</f>
        <v>45548.66667</v>
      </c>
      <c r="N178" s="1">
        <f>IFERROR(__xludf.DUMMYFUNCTION("""COMPUTED_VALUE"""),9.3233364E7)</f>
        <v>93233364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IFERROR(__xludf.DUMMYFUNCTION("""COMPUTED_VALUE"""),878.46)</f>
        <v>878.46</v>
      </c>
      <c r="D179" s="2">
        <f>IFERROR(__xludf.DUMMYFUNCTION("""COMPUTED_VALUE"""),45551.66666666667)</f>
        <v>45551.66667</v>
      </c>
      <c r="E179" s="1">
        <f>IFERROR(__xludf.DUMMYFUNCTION("""COMPUTED_VALUE"""),883.32)</f>
        <v>883.32</v>
      </c>
      <c r="G179" s="2">
        <f>IFERROR(__xludf.DUMMYFUNCTION("""COMPUTED_VALUE"""),45551.66666666667)</f>
        <v>45551.66667</v>
      </c>
      <c r="H179" s="1">
        <f>IFERROR(__xludf.DUMMYFUNCTION("""COMPUTED_VALUE"""),877.09)</f>
        <v>877.09</v>
      </c>
      <c r="J179" s="2">
        <f>IFERROR(__xludf.DUMMYFUNCTION("""COMPUTED_VALUE"""),45551.66666666667)</f>
        <v>45551.66667</v>
      </c>
      <c r="K179" s="1">
        <f>IFERROR(__xludf.DUMMYFUNCTION("""COMPUTED_VALUE"""),880.98)</f>
        <v>880.98</v>
      </c>
      <c r="M179" s="2">
        <f>IFERROR(__xludf.DUMMYFUNCTION("""COMPUTED_VALUE"""),45551.66666666667)</f>
        <v>45551.66667</v>
      </c>
      <c r="N179" s="1">
        <f>IFERROR(__xludf.DUMMYFUNCTION("""COMPUTED_VALUE"""),8.5930294E7)</f>
        <v>85930294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IFERROR(__xludf.DUMMYFUNCTION("""COMPUTED_VALUE"""),883.37)</f>
        <v>883.37</v>
      </c>
      <c r="D180" s="2">
        <f>IFERROR(__xludf.DUMMYFUNCTION("""COMPUTED_VALUE"""),45552.66666666667)</f>
        <v>45552.66667</v>
      </c>
      <c r="E180" s="1">
        <f>IFERROR(__xludf.DUMMYFUNCTION("""COMPUTED_VALUE"""),884.92)</f>
        <v>884.92</v>
      </c>
      <c r="G180" s="2">
        <f>IFERROR(__xludf.DUMMYFUNCTION("""COMPUTED_VALUE"""),45552.66666666667)</f>
        <v>45552.66667</v>
      </c>
      <c r="H180" s="1">
        <f>IFERROR(__xludf.DUMMYFUNCTION("""COMPUTED_VALUE"""),873.64)</f>
        <v>873.64</v>
      </c>
      <c r="J180" s="2">
        <f>IFERROR(__xludf.DUMMYFUNCTION("""COMPUTED_VALUE"""),45552.66666666667)</f>
        <v>45552.66667</v>
      </c>
      <c r="K180" s="1">
        <f>IFERROR(__xludf.DUMMYFUNCTION("""COMPUTED_VALUE"""),875.99)</f>
        <v>875.99</v>
      </c>
      <c r="M180" s="2">
        <f>IFERROR(__xludf.DUMMYFUNCTION("""COMPUTED_VALUE"""),45552.66666666667)</f>
        <v>45552.66667</v>
      </c>
      <c r="N180" s="1">
        <f>IFERROR(__xludf.DUMMYFUNCTION("""COMPUTED_VALUE"""),8.6849156E7)</f>
        <v>86849156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IFERROR(__xludf.DUMMYFUNCTION("""COMPUTED_VALUE"""),875.81)</f>
        <v>875.81</v>
      </c>
      <c r="D181" s="2">
        <f>IFERROR(__xludf.DUMMYFUNCTION("""COMPUTED_VALUE"""),45553.66666666667)</f>
        <v>45553.66667</v>
      </c>
      <c r="E181" s="1">
        <f>IFERROR(__xludf.DUMMYFUNCTION("""COMPUTED_VALUE"""),882.61)</f>
        <v>882.61</v>
      </c>
      <c r="G181" s="2">
        <f>IFERROR(__xludf.DUMMYFUNCTION("""COMPUTED_VALUE"""),45553.66666666667)</f>
        <v>45553.66667</v>
      </c>
      <c r="H181" s="1">
        <f>IFERROR(__xludf.DUMMYFUNCTION("""COMPUTED_VALUE"""),871.59)</f>
        <v>871.59</v>
      </c>
      <c r="J181" s="2">
        <f>IFERROR(__xludf.DUMMYFUNCTION("""COMPUTED_VALUE"""),45553.66666666667)</f>
        <v>45553.66667</v>
      </c>
      <c r="K181" s="1">
        <f>IFERROR(__xludf.DUMMYFUNCTION("""COMPUTED_VALUE"""),872.8)</f>
        <v>872.8</v>
      </c>
      <c r="M181" s="2">
        <f>IFERROR(__xludf.DUMMYFUNCTION("""COMPUTED_VALUE"""),45553.66666666667)</f>
        <v>45553.66667</v>
      </c>
      <c r="N181" s="1">
        <f>IFERROR(__xludf.DUMMYFUNCTION("""COMPUTED_VALUE"""),1.02628462E8)</f>
        <v>102628462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IFERROR(__xludf.DUMMYFUNCTION("""COMPUTED_VALUE"""),884.34)</f>
        <v>884.34</v>
      </c>
      <c r="D182" s="2">
        <f>IFERROR(__xludf.DUMMYFUNCTION("""COMPUTED_VALUE"""),45554.66666666667)</f>
        <v>45554.66667</v>
      </c>
      <c r="E182" s="1">
        <f>IFERROR(__xludf.DUMMYFUNCTION("""COMPUTED_VALUE"""),886.81)</f>
        <v>886.81</v>
      </c>
      <c r="G182" s="2">
        <f>IFERROR(__xludf.DUMMYFUNCTION("""COMPUTED_VALUE"""),45554.66666666667)</f>
        <v>45554.66667</v>
      </c>
      <c r="H182" s="1">
        <f>IFERROR(__xludf.DUMMYFUNCTION("""COMPUTED_VALUE"""),879.77)</f>
        <v>879.77</v>
      </c>
      <c r="J182" s="2">
        <f>IFERROR(__xludf.DUMMYFUNCTION("""COMPUTED_VALUE"""),45554.66666666667)</f>
        <v>45554.66667</v>
      </c>
      <c r="K182" s="1">
        <f>IFERROR(__xludf.DUMMYFUNCTION("""COMPUTED_VALUE"""),885.85)</f>
        <v>885.85</v>
      </c>
      <c r="M182" s="2">
        <f>IFERROR(__xludf.DUMMYFUNCTION("""COMPUTED_VALUE"""),45554.66666666667)</f>
        <v>45554.66667</v>
      </c>
      <c r="N182" s="1">
        <f>IFERROR(__xludf.DUMMYFUNCTION("""COMPUTED_VALUE"""),1.31689414E8)</f>
        <v>131689414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IFERROR(__xludf.DUMMYFUNCTION("""COMPUTED_VALUE"""),883.93)</f>
        <v>883.93</v>
      </c>
      <c r="D183" s="2">
        <f>IFERROR(__xludf.DUMMYFUNCTION("""COMPUTED_VALUE"""),45555.66666666667)</f>
        <v>45555.66667</v>
      </c>
      <c r="E183" s="1">
        <f>IFERROR(__xludf.DUMMYFUNCTION("""COMPUTED_VALUE"""),883.93)</f>
        <v>883.93</v>
      </c>
      <c r="G183" s="2">
        <f>IFERROR(__xludf.DUMMYFUNCTION("""COMPUTED_VALUE"""),45555.66666666667)</f>
        <v>45555.66667</v>
      </c>
      <c r="H183" s="1">
        <f>IFERROR(__xludf.DUMMYFUNCTION("""COMPUTED_VALUE"""),875.93)</f>
        <v>875.93</v>
      </c>
      <c r="J183" s="2">
        <f>IFERROR(__xludf.DUMMYFUNCTION("""COMPUTED_VALUE"""),45555.66666666667)</f>
        <v>45555.66667</v>
      </c>
      <c r="K183" s="1">
        <f>IFERROR(__xludf.DUMMYFUNCTION("""COMPUTED_VALUE"""),880.75)</f>
        <v>880.75</v>
      </c>
      <c r="M183" s="2">
        <f>IFERROR(__xludf.DUMMYFUNCTION("""COMPUTED_VALUE"""),45555.66666666667)</f>
        <v>45555.66667</v>
      </c>
      <c r="N183" s="1">
        <f>IFERROR(__xludf.DUMMYFUNCTION("""COMPUTED_VALUE"""),2.22198385E8)</f>
        <v>222198385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IFERROR(__xludf.DUMMYFUNCTION("""COMPUTED_VALUE"""),883.41)</f>
        <v>883.41</v>
      </c>
      <c r="D184" s="2">
        <f>IFERROR(__xludf.DUMMYFUNCTION("""COMPUTED_VALUE"""),45558.66666666667)</f>
        <v>45558.66667</v>
      </c>
      <c r="E184" s="1">
        <f>IFERROR(__xludf.DUMMYFUNCTION("""COMPUTED_VALUE"""),888.13)</f>
        <v>888.13</v>
      </c>
      <c r="G184" s="2">
        <f>IFERROR(__xludf.DUMMYFUNCTION("""COMPUTED_VALUE"""),45558.66666666667)</f>
        <v>45558.66667</v>
      </c>
      <c r="H184" s="1">
        <f>IFERROR(__xludf.DUMMYFUNCTION("""COMPUTED_VALUE"""),882.31)</f>
        <v>882.31</v>
      </c>
      <c r="J184" s="2">
        <f>IFERROR(__xludf.DUMMYFUNCTION("""COMPUTED_VALUE"""),45558.66666666667)</f>
        <v>45558.66667</v>
      </c>
      <c r="K184" s="1">
        <f>IFERROR(__xludf.DUMMYFUNCTION("""COMPUTED_VALUE"""),887.79)</f>
        <v>887.79</v>
      </c>
      <c r="M184" s="2">
        <f>IFERROR(__xludf.DUMMYFUNCTION("""COMPUTED_VALUE"""),45558.66666666667)</f>
        <v>45558.66667</v>
      </c>
      <c r="N184" s="1">
        <f>IFERROR(__xludf.DUMMYFUNCTION("""COMPUTED_VALUE"""),9.28814E7)</f>
        <v>92881400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IFERROR(__xludf.DUMMYFUNCTION("""COMPUTED_VALUE"""),886.92)</f>
        <v>886.92</v>
      </c>
      <c r="D185" s="2">
        <f>IFERROR(__xludf.DUMMYFUNCTION("""COMPUTED_VALUE"""),45559.66666666667)</f>
        <v>45559.66667</v>
      </c>
      <c r="E185" s="1">
        <f>IFERROR(__xludf.DUMMYFUNCTION("""COMPUTED_VALUE"""),889.24)</f>
        <v>889.24</v>
      </c>
      <c r="G185" s="2">
        <f>IFERROR(__xludf.DUMMYFUNCTION("""COMPUTED_VALUE"""),45559.66666666667)</f>
        <v>45559.66667</v>
      </c>
      <c r="H185" s="1">
        <f>IFERROR(__xludf.DUMMYFUNCTION("""COMPUTED_VALUE"""),883.69)</f>
        <v>883.69</v>
      </c>
      <c r="J185" s="2">
        <f>IFERROR(__xludf.DUMMYFUNCTION("""COMPUTED_VALUE"""),45559.66666666667)</f>
        <v>45559.66667</v>
      </c>
      <c r="K185" s="1">
        <f>IFERROR(__xludf.DUMMYFUNCTION("""COMPUTED_VALUE"""),886.93)</f>
        <v>886.93</v>
      </c>
      <c r="M185" s="2">
        <f>IFERROR(__xludf.DUMMYFUNCTION("""COMPUTED_VALUE"""),45559.66666666667)</f>
        <v>45559.66667</v>
      </c>
      <c r="N185" s="1">
        <f>IFERROR(__xludf.DUMMYFUNCTION("""COMPUTED_VALUE"""),1.03986868E8)</f>
        <v>103986868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IFERROR(__xludf.DUMMYFUNCTION("""COMPUTED_VALUE"""),886.73)</f>
        <v>886.73</v>
      </c>
      <c r="D186" s="2">
        <f>IFERROR(__xludf.DUMMYFUNCTION("""COMPUTED_VALUE"""),45560.66666666667)</f>
        <v>45560.66667</v>
      </c>
      <c r="E186" s="1">
        <f>IFERROR(__xludf.DUMMYFUNCTION("""COMPUTED_VALUE"""),887.81)</f>
        <v>887.81</v>
      </c>
      <c r="G186" s="2">
        <f>IFERROR(__xludf.DUMMYFUNCTION("""COMPUTED_VALUE"""),45560.66666666667)</f>
        <v>45560.66667</v>
      </c>
      <c r="H186" s="1">
        <f>IFERROR(__xludf.DUMMYFUNCTION("""COMPUTED_VALUE"""),878.45)</f>
        <v>878.45</v>
      </c>
      <c r="J186" s="2">
        <f>IFERROR(__xludf.DUMMYFUNCTION("""COMPUTED_VALUE"""),45560.66666666667)</f>
        <v>45560.66667</v>
      </c>
      <c r="K186" s="1">
        <f>IFERROR(__xludf.DUMMYFUNCTION("""COMPUTED_VALUE"""),879.24)</f>
        <v>879.24</v>
      </c>
      <c r="M186" s="2">
        <f>IFERROR(__xludf.DUMMYFUNCTION("""COMPUTED_VALUE"""),45560.66666666667)</f>
        <v>45560.66667</v>
      </c>
      <c r="N186" s="1">
        <f>IFERROR(__xludf.DUMMYFUNCTION("""COMPUTED_VALUE"""),1.05139136E8)</f>
        <v>105139136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IFERROR(__xludf.DUMMYFUNCTION("""COMPUTED_VALUE"""),889.79)</f>
        <v>889.79</v>
      </c>
      <c r="D187" s="2">
        <f>IFERROR(__xludf.DUMMYFUNCTION("""COMPUTED_VALUE"""),45561.66666666667)</f>
        <v>45561.66667</v>
      </c>
      <c r="E187" s="1">
        <f>IFERROR(__xludf.DUMMYFUNCTION("""COMPUTED_VALUE"""),894.27)</f>
        <v>894.27</v>
      </c>
      <c r="G187" s="2">
        <f>IFERROR(__xludf.DUMMYFUNCTION("""COMPUTED_VALUE"""),45561.66666666667)</f>
        <v>45561.66667</v>
      </c>
      <c r="H187" s="1">
        <f>IFERROR(__xludf.DUMMYFUNCTION("""COMPUTED_VALUE"""),885.53)</f>
        <v>885.53</v>
      </c>
      <c r="J187" s="2">
        <f>IFERROR(__xludf.DUMMYFUNCTION("""COMPUTED_VALUE"""),45561.66666666667)</f>
        <v>45561.66667</v>
      </c>
      <c r="K187" s="1">
        <f>IFERROR(__xludf.DUMMYFUNCTION("""COMPUTED_VALUE"""),888.92)</f>
        <v>888.92</v>
      </c>
      <c r="M187" s="2">
        <f>IFERROR(__xludf.DUMMYFUNCTION("""COMPUTED_VALUE"""),45561.66666666667)</f>
        <v>45561.66667</v>
      </c>
      <c r="N187" s="1">
        <f>IFERROR(__xludf.DUMMYFUNCTION("""COMPUTED_VALUE"""),1.12376527E8)</f>
        <v>112376527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IFERROR(__xludf.DUMMYFUNCTION("""COMPUTED_VALUE"""),891.06)</f>
        <v>891.06</v>
      </c>
      <c r="D188" s="2">
        <f>IFERROR(__xludf.DUMMYFUNCTION("""COMPUTED_VALUE"""),45562.66666666667)</f>
        <v>45562.66667</v>
      </c>
      <c r="E188" s="1">
        <f>IFERROR(__xludf.DUMMYFUNCTION("""COMPUTED_VALUE"""),893.78)</f>
        <v>893.78</v>
      </c>
      <c r="G188" s="2">
        <f>IFERROR(__xludf.DUMMYFUNCTION("""COMPUTED_VALUE"""),45562.66666666667)</f>
        <v>45562.66667</v>
      </c>
      <c r="H188" s="1">
        <f>IFERROR(__xludf.DUMMYFUNCTION("""COMPUTED_VALUE"""),885.14)</f>
        <v>885.14</v>
      </c>
      <c r="J188" s="2">
        <f>IFERROR(__xludf.DUMMYFUNCTION("""COMPUTED_VALUE"""),45562.66666666667)</f>
        <v>45562.66667</v>
      </c>
      <c r="K188" s="1">
        <f>IFERROR(__xludf.DUMMYFUNCTION("""COMPUTED_VALUE"""),885.94)</f>
        <v>885.94</v>
      </c>
      <c r="M188" s="2">
        <f>IFERROR(__xludf.DUMMYFUNCTION("""COMPUTED_VALUE"""),45562.66666666667)</f>
        <v>45562.66667</v>
      </c>
      <c r="N188" s="1">
        <f>IFERROR(__xludf.DUMMYFUNCTION("""COMPUTED_VALUE"""),9.4184489E7)</f>
        <v>94184489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IFERROR(__xludf.DUMMYFUNCTION("""COMPUTED_VALUE"""),885.32)</f>
        <v>885.32</v>
      </c>
      <c r="D189" s="2">
        <f>IFERROR(__xludf.DUMMYFUNCTION("""COMPUTED_VALUE"""),45565.66666666667)</f>
        <v>45565.66667</v>
      </c>
      <c r="E189" s="1">
        <f>IFERROR(__xludf.DUMMYFUNCTION("""COMPUTED_VALUE"""),892.97)</f>
        <v>892.97</v>
      </c>
      <c r="G189" s="2">
        <f>IFERROR(__xludf.DUMMYFUNCTION("""COMPUTED_VALUE"""),45565.66666666667)</f>
        <v>45565.66667</v>
      </c>
      <c r="H189" s="1">
        <f>IFERROR(__xludf.DUMMYFUNCTION("""COMPUTED_VALUE"""),883.1)</f>
        <v>883.1</v>
      </c>
      <c r="J189" s="2">
        <f>IFERROR(__xludf.DUMMYFUNCTION("""COMPUTED_VALUE"""),45565.66666666667)</f>
        <v>45565.66667</v>
      </c>
      <c r="K189" s="1">
        <f>IFERROR(__xludf.DUMMYFUNCTION("""COMPUTED_VALUE"""),892.75)</f>
        <v>892.75</v>
      </c>
      <c r="M189" s="2">
        <f>IFERROR(__xludf.DUMMYFUNCTION("""COMPUTED_VALUE"""),45565.66666666667)</f>
        <v>45565.66667</v>
      </c>
      <c r="N189" s="1">
        <f>IFERROR(__xludf.DUMMYFUNCTION("""COMPUTED_VALUE"""),1.11960086E8)</f>
        <v>111960086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IFERROR(__xludf.DUMMYFUNCTION("""COMPUTED_VALUE"""),894.92)</f>
        <v>894.92</v>
      </c>
      <c r="D190" s="2">
        <f>IFERROR(__xludf.DUMMYFUNCTION("""COMPUTED_VALUE"""),45566.66666666667)</f>
        <v>45566.66667</v>
      </c>
      <c r="E190" s="1">
        <f>IFERROR(__xludf.DUMMYFUNCTION("""COMPUTED_VALUE"""),895.27)</f>
        <v>895.27</v>
      </c>
      <c r="G190" s="2">
        <f>IFERROR(__xludf.DUMMYFUNCTION("""COMPUTED_VALUE"""),45566.66666666667)</f>
        <v>45566.66667</v>
      </c>
      <c r="H190" s="1">
        <f>IFERROR(__xludf.DUMMYFUNCTION("""COMPUTED_VALUE"""),884.36)</f>
        <v>884.36</v>
      </c>
      <c r="J190" s="2">
        <f>IFERROR(__xludf.DUMMYFUNCTION("""COMPUTED_VALUE"""),45566.66666666667)</f>
        <v>45566.66667</v>
      </c>
      <c r="K190" s="1">
        <f>IFERROR(__xludf.DUMMYFUNCTION("""COMPUTED_VALUE"""),891.85)</f>
        <v>891.85</v>
      </c>
      <c r="M190" s="2">
        <f>IFERROR(__xludf.DUMMYFUNCTION("""COMPUTED_VALUE"""),45566.66666666667)</f>
        <v>45566.66667</v>
      </c>
      <c r="N190" s="1">
        <f>IFERROR(__xludf.DUMMYFUNCTION("""COMPUTED_VALUE"""),1.11813955E8)</f>
        <v>111813955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IFERROR(__xludf.DUMMYFUNCTION("""COMPUTED_VALUE"""),890.01)</f>
        <v>890.01</v>
      </c>
      <c r="D191" s="2">
        <f>IFERROR(__xludf.DUMMYFUNCTION("""COMPUTED_VALUE"""),45567.66666666667)</f>
        <v>45567.66667</v>
      </c>
      <c r="E191" s="1">
        <f>IFERROR(__xludf.DUMMYFUNCTION("""COMPUTED_VALUE"""),894.06)</f>
        <v>894.06</v>
      </c>
      <c r="G191" s="2">
        <f>IFERROR(__xludf.DUMMYFUNCTION("""COMPUTED_VALUE"""),45567.66666666667)</f>
        <v>45567.66667</v>
      </c>
      <c r="H191" s="1">
        <f>IFERROR(__xludf.DUMMYFUNCTION("""COMPUTED_VALUE"""),886.32)</f>
        <v>886.32</v>
      </c>
      <c r="J191" s="2">
        <f>IFERROR(__xludf.DUMMYFUNCTION("""COMPUTED_VALUE"""),45567.66666666667)</f>
        <v>45567.66667</v>
      </c>
      <c r="K191" s="1">
        <f>IFERROR(__xludf.DUMMYFUNCTION("""COMPUTED_VALUE"""),893.72)</f>
        <v>893.72</v>
      </c>
      <c r="M191" s="2">
        <f>IFERROR(__xludf.DUMMYFUNCTION("""COMPUTED_VALUE"""),45567.66666666667)</f>
        <v>45567.66667</v>
      </c>
      <c r="N191" s="1">
        <f>IFERROR(__xludf.DUMMYFUNCTION("""COMPUTED_VALUE"""),9.6752945E7)</f>
        <v>96752945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IFERROR(__xludf.DUMMYFUNCTION("""COMPUTED_VALUE"""),892.99)</f>
        <v>892.99</v>
      </c>
      <c r="D192" s="2">
        <f>IFERROR(__xludf.DUMMYFUNCTION("""COMPUTED_VALUE"""),45568.66666666667)</f>
        <v>45568.66667</v>
      </c>
      <c r="E192" s="1">
        <f>IFERROR(__xludf.DUMMYFUNCTION("""COMPUTED_VALUE"""),897.32)</f>
        <v>897.32</v>
      </c>
      <c r="G192" s="2">
        <f>IFERROR(__xludf.DUMMYFUNCTION("""COMPUTED_VALUE"""),45568.66666666667)</f>
        <v>45568.66667</v>
      </c>
      <c r="H192" s="1">
        <f>IFERROR(__xludf.DUMMYFUNCTION("""COMPUTED_VALUE"""),890.1)</f>
        <v>890.1</v>
      </c>
      <c r="J192" s="2">
        <f>IFERROR(__xludf.DUMMYFUNCTION("""COMPUTED_VALUE"""),45568.66666666667)</f>
        <v>45568.66667</v>
      </c>
      <c r="K192" s="1">
        <f>IFERROR(__xludf.DUMMYFUNCTION("""COMPUTED_VALUE"""),895.87)</f>
        <v>895.87</v>
      </c>
      <c r="M192" s="2">
        <f>IFERROR(__xludf.DUMMYFUNCTION("""COMPUTED_VALUE"""),45568.66666666667)</f>
        <v>45568.66667</v>
      </c>
      <c r="N192" s="1">
        <f>IFERROR(__xludf.DUMMYFUNCTION("""COMPUTED_VALUE"""),9.4070472E7)</f>
        <v>94070472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IFERROR(__xludf.DUMMYFUNCTION("""COMPUTED_VALUE"""),900.81)</f>
        <v>900.81</v>
      </c>
      <c r="D193" s="2">
        <f>IFERROR(__xludf.DUMMYFUNCTION("""COMPUTED_VALUE"""),45569.66666666667)</f>
        <v>45569.66667</v>
      </c>
      <c r="E193" s="1">
        <f>IFERROR(__xludf.DUMMYFUNCTION("""COMPUTED_VALUE"""),902.85)</f>
        <v>902.85</v>
      </c>
      <c r="G193" s="2">
        <f>IFERROR(__xludf.DUMMYFUNCTION("""COMPUTED_VALUE"""),45569.66666666667)</f>
        <v>45569.66667</v>
      </c>
      <c r="H193" s="1">
        <f>IFERROR(__xludf.DUMMYFUNCTION("""COMPUTED_VALUE"""),893.4)</f>
        <v>893.4</v>
      </c>
      <c r="J193" s="2">
        <f>IFERROR(__xludf.DUMMYFUNCTION("""COMPUTED_VALUE"""),45569.66666666667)</f>
        <v>45569.66667</v>
      </c>
      <c r="K193" s="1">
        <f>IFERROR(__xludf.DUMMYFUNCTION("""COMPUTED_VALUE"""),900.03)</f>
        <v>900.03</v>
      </c>
      <c r="M193" s="2">
        <f>IFERROR(__xludf.DUMMYFUNCTION("""COMPUTED_VALUE"""),45569.66666666667)</f>
        <v>45569.66667</v>
      </c>
      <c r="N193" s="1">
        <f>IFERROR(__xludf.DUMMYFUNCTION("""COMPUTED_VALUE"""),8.9836186E7)</f>
        <v>89836186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IFERROR(__xludf.DUMMYFUNCTION("""COMPUTED_VALUE"""),897.49)</f>
        <v>897.49</v>
      </c>
      <c r="D194" s="2">
        <f>IFERROR(__xludf.DUMMYFUNCTION("""COMPUTED_VALUE"""),45572.66666666667)</f>
        <v>45572.66667</v>
      </c>
      <c r="E194" s="1">
        <f>IFERROR(__xludf.DUMMYFUNCTION("""COMPUTED_VALUE"""),897.86)</f>
        <v>897.86</v>
      </c>
      <c r="G194" s="2">
        <f>IFERROR(__xludf.DUMMYFUNCTION("""COMPUTED_VALUE"""),45572.66666666667)</f>
        <v>45572.66667</v>
      </c>
      <c r="H194" s="1">
        <f>IFERROR(__xludf.DUMMYFUNCTION("""COMPUTED_VALUE"""),891.39)</f>
        <v>891.39</v>
      </c>
      <c r="J194" s="2">
        <f>IFERROR(__xludf.DUMMYFUNCTION("""COMPUTED_VALUE"""),45572.66666666667)</f>
        <v>45572.66667</v>
      </c>
      <c r="K194" s="1">
        <f>IFERROR(__xludf.DUMMYFUNCTION("""COMPUTED_VALUE"""),894.58)</f>
        <v>894.58</v>
      </c>
      <c r="M194" s="2">
        <f>IFERROR(__xludf.DUMMYFUNCTION("""COMPUTED_VALUE"""),45572.66666666667)</f>
        <v>45572.66667</v>
      </c>
      <c r="N194" s="1">
        <f>IFERROR(__xludf.DUMMYFUNCTION("""COMPUTED_VALUE"""),8.6624818E7)</f>
        <v>86624818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IFERROR(__xludf.DUMMYFUNCTION("""COMPUTED_VALUE"""),897.87)</f>
        <v>897.87</v>
      </c>
      <c r="D195" s="2">
        <f>IFERROR(__xludf.DUMMYFUNCTION("""COMPUTED_VALUE"""),45573.66666666667)</f>
        <v>45573.66667</v>
      </c>
      <c r="E195" s="1">
        <f>IFERROR(__xludf.DUMMYFUNCTION("""COMPUTED_VALUE"""),905.2)</f>
        <v>905.2</v>
      </c>
      <c r="G195" s="2">
        <f>IFERROR(__xludf.DUMMYFUNCTION("""COMPUTED_VALUE"""),45573.66666666667)</f>
        <v>45573.66667</v>
      </c>
      <c r="H195" s="1">
        <f>IFERROR(__xludf.DUMMYFUNCTION("""COMPUTED_VALUE"""),897.03)</f>
        <v>897.03</v>
      </c>
      <c r="J195" s="2">
        <f>IFERROR(__xludf.DUMMYFUNCTION("""COMPUTED_VALUE"""),45573.66666666667)</f>
        <v>45573.66667</v>
      </c>
      <c r="K195" s="1">
        <f>IFERROR(__xludf.DUMMYFUNCTION("""COMPUTED_VALUE"""),903.95)</f>
        <v>903.95</v>
      </c>
      <c r="M195" s="2">
        <f>IFERROR(__xludf.DUMMYFUNCTION("""COMPUTED_VALUE"""),45573.66666666667)</f>
        <v>45573.66667</v>
      </c>
      <c r="N195" s="1">
        <f>IFERROR(__xludf.DUMMYFUNCTION("""COMPUTED_VALUE"""),9.456116E7)</f>
        <v>94561160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IFERROR(__xludf.DUMMYFUNCTION("""COMPUTED_VALUE"""),904.88)</f>
        <v>904.88</v>
      </c>
      <c r="D196" s="2">
        <f>IFERROR(__xludf.DUMMYFUNCTION("""COMPUTED_VALUE"""),45574.66666666667)</f>
        <v>45574.66667</v>
      </c>
      <c r="E196" s="1">
        <f>IFERROR(__xludf.DUMMYFUNCTION("""COMPUTED_VALUE"""),912.35)</f>
        <v>912.35</v>
      </c>
      <c r="G196" s="2">
        <f>IFERROR(__xludf.DUMMYFUNCTION("""COMPUTED_VALUE"""),45574.66666666667)</f>
        <v>45574.66667</v>
      </c>
      <c r="H196" s="1">
        <f>IFERROR(__xludf.DUMMYFUNCTION("""COMPUTED_VALUE"""),904.46)</f>
        <v>904.46</v>
      </c>
      <c r="J196" s="2">
        <f>IFERROR(__xludf.DUMMYFUNCTION("""COMPUTED_VALUE"""),45574.66666666667)</f>
        <v>45574.66667</v>
      </c>
      <c r="K196" s="1">
        <f>IFERROR(__xludf.DUMMYFUNCTION("""COMPUTED_VALUE"""),911.5)</f>
        <v>911.5</v>
      </c>
      <c r="M196" s="2">
        <f>IFERROR(__xludf.DUMMYFUNCTION("""COMPUTED_VALUE"""),45574.66666666667)</f>
        <v>45574.66667</v>
      </c>
      <c r="N196" s="1">
        <f>IFERROR(__xludf.DUMMYFUNCTION("""COMPUTED_VALUE"""),9.0117308E7)</f>
        <v>90117308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IFERROR(__xludf.DUMMYFUNCTION("""COMPUTED_VALUE"""),907.72)</f>
        <v>907.72</v>
      </c>
      <c r="D197" s="2">
        <f>IFERROR(__xludf.DUMMYFUNCTION("""COMPUTED_VALUE"""),45575.66666666667)</f>
        <v>45575.66667</v>
      </c>
      <c r="E197" s="1">
        <f>IFERROR(__xludf.DUMMYFUNCTION("""COMPUTED_VALUE"""),907.72)</f>
        <v>907.72</v>
      </c>
      <c r="G197" s="2">
        <f>IFERROR(__xludf.DUMMYFUNCTION("""COMPUTED_VALUE"""),45575.66666666667)</f>
        <v>45575.66667</v>
      </c>
      <c r="H197" s="1">
        <f>IFERROR(__xludf.DUMMYFUNCTION("""COMPUTED_VALUE"""),902.0)</f>
        <v>902</v>
      </c>
      <c r="J197" s="2">
        <f>IFERROR(__xludf.DUMMYFUNCTION("""COMPUTED_VALUE"""),45575.66666666667)</f>
        <v>45575.66667</v>
      </c>
      <c r="K197" s="1">
        <f>IFERROR(__xludf.DUMMYFUNCTION("""COMPUTED_VALUE"""),903.9)</f>
        <v>903.9</v>
      </c>
      <c r="M197" s="2">
        <f>IFERROR(__xludf.DUMMYFUNCTION("""COMPUTED_VALUE"""),45575.66666666667)</f>
        <v>45575.66667</v>
      </c>
      <c r="N197" s="1">
        <f>IFERROR(__xludf.DUMMYFUNCTION("""COMPUTED_VALUE"""),9.2299629E7)</f>
        <v>92299629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IFERROR(__xludf.DUMMYFUNCTION("""COMPUTED_VALUE"""),907.3)</f>
        <v>907.3</v>
      </c>
      <c r="D198" s="2">
        <f>IFERROR(__xludf.DUMMYFUNCTION("""COMPUTED_VALUE"""),45576.66666666667)</f>
        <v>45576.66667</v>
      </c>
      <c r="E198" s="1">
        <f>IFERROR(__xludf.DUMMYFUNCTION("""COMPUTED_VALUE"""),915.6)</f>
        <v>915.6</v>
      </c>
      <c r="G198" s="2">
        <f>IFERROR(__xludf.DUMMYFUNCTION("""COMPUTED_VALUE"""),45576.66666666667)</f>
        <v>45576.66667</v>
      </c>
      <c r="H198" s="1">
        <f>IFERROR(__xludf.DUMMYFUNCTION("""COMPUTED_VALUE"""),907.3)</f>
        <v>907.3</v>
      </c>
      <c r="J198" s="2">
        <f>IFERROR(__xludf.DUMMYFUNCTION("""COMPUTED_VALUE"""),45576.66666666667)</f>
        <v>45576.66667</v>
      </c>
      <c r="K198" s="1">
        <f>IFERROR(__xludf.DUMMYFUNCTION("""COMPUTED_VALUE"""),915.2)</f>
        <v>915.2</v>
      </c>
      <c r="M198" s="2">
        <f>IFERROR(__xludf.DUMMYFUNCTION("""COMPUTED_VALUE"""),45576.66666666667)</f>
        <v>45576.66667</v>
      </c>
      <c r="N198" s="1">
        <f>IFERROR(__xludf.DUMMYFUNCTION("""COMPUTED_VALUE"""),1.02262806E8)</f>
        <v>102262806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IFERROR(__xludf.DUMMYFUNCTION("""COMPUTED_VALUE"""),916.5)</f>
        <v>916.5</v>
      </c>
      <c r="D199" s="2">
        <f>IFERROR(__xludf.DUMMYFUNCTION("""COMPUTED_VALUE"""),45579.66666666667)</f>
        <v>45579.66667</v>
      </c>
      <c r="E199" s="1">
        <f>IFERROR(__xludf.DUMMYFUNCTION("""COMPUTED_VALUE"""),926.3)</f>
        <v>926.3</v>
      </c>
      <c r="G199" s="2">
        <f>IFERROR(__xludf.DUMMYFUNCTION("""COMPUTED_VALUE"""),45579.66666666667)</f>
        <v>45579.66667</v>
      </c>
      <c r="H199" s="1">
        <f>IFERROR(__xludf.DUMMYFUNCTION("""COMPUTED_VALUE"""),916.5)</f>
        <v>916.5</v>
      </c>
      <c r="J199" s="2">
        <f>IFERROR(__xludf.DUMMYFUNCTION("""COMPUTED_VALUE"""),45579.66666666667)</f>
        <v>45579.66667</v>
      </c>
      <c r="K199" s="1">
        <f>IFERROR(__xludf.DUMMYFUNCTION("""COMPUTED_VALUE"""),925.16)</f>
        <v>925.16</v>
      </c>
      <c r="M199" s="2">
        <f>IFERROR(__xludf.DUMMYFUNCTION("""COMPUTED_VALUE"""),45579.66666666667)</f>
        <v>45579.66667</v>
      </c>
      <c r="N199" s="1">
        <f>IFERROR(__xludf.DUMMYFUNCTION("""COMPUTED_VALUE"""),9.6315571E7)</f>
        <v>96315571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IFERROR(__xludf.DUMMYFUNCTION("""COMPUTED_VALUE"""),927.23)</f>
        <v>927.23</v>
      </c>
      <c r="D200" s="2">
        <f>IFERROR(__xludf.DUMMYFUNCTION("""COMPUTED_VALUE"""),45580.66666666667)</f>
        <v>45580.66667</v>
      </c>
      <c r="E200" s="1">
        <f>IFERROR(__xludf.DUMMYFUNCTION("""COMPUTED_VALUE"""),932.26)</f>
        <v>932.26</v>
      </c>
      <c r="G200" s="2">
        <f>IFERROR(__xludf.DUMMYFUNCTION("""COMPUTED_VALUE"""),45580.66666666667)</f>
        <v>45580.66667</v>
      </c>
      <c r="H200" s="1">
        <f>IFERROR(__xludf.DUMMYFUNCTION("""COMPUTED_VALUE"""),924.7)</f>
        <v>924.7</v>
      </c>
      <c r="J200" s="2">
        <f>IFERROR(__xludf.DUMMYFUNCTION("""COMPUTED_VALUE"""),45580.66666666667)</f>
        <v>45580.66667</v>
      </c>
      <c r="K200" s="1">
        <f>IFERROR(__xludf.DUMMYFUNCTION("""COMPUTED_VALUE"""),925.26)</f>
        <v>925.26</v>
      </c>
      <c r="M200" s="2">
        <f>IFERROR(__xludf.DUMMYFUNCTION("""COMPUTED_VALUE"""),45580.66666666667)</f>
        <v>45580.66667</v>
      </c>
      <c r="N200" s="1">
        <f>IFERROR(__xludf.DUMMYFUNCTION("""COMPUTED_VALUE"""),9.672021E7)</f>
        <v>96720210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IFERROR(__xludf.DUMMYFUNCTION("""COMPUTED_VALUE"""),925.4)</f>
        <v>925.4</v>
      </c>
      <c r="D201" s="2">
        <f>IFERROR(__xludf.DUMMYFUNCTION("""COMPUTED_VALUE"""),45581.66666666667)</f>
        <v>45581.66667</v>
      </c>
      <c r="E201" s="1">
        <f>IFERROR(__xludf.DUMMYFUNCTION("""COMPUTED_VALUE"""),933.53)</f>
        <v>933.53</v>
      </c>
      <c r="G201" s="2">
        <f>IFERROR(__xludf.DUMMYFUNCTION("""COMPUTED_VALUE"""),45581.66666666667)</f>
        <v>45581.66667</v>
      </c>
      <c r="H201" s="1">
        <f>IFERROR(__xludf.DUMMYFUNCTION("""COMPUTED_VALUE"""),925.21)</f>
        <v>925.21</v>
      </c>
      <c r="J201" s="2">
        <f>IFERROR(__xludf.DUMMYFUNCTION("""COMPUTED_VALUE"""),45581.66666666667)</f>
        <v>45581.66667</v>
      </c>
      <c r="K201" s="1">
        <f>IFERROR(__xludf.DUMMYFUNCTION("""COMPUTED_VALUE"""),932.59)</f>
        <v>932.59</v>
      </c>
      <c r="M201" s="2">
        <f>IFERROR(__xludf.DUMMYFUNCTION("""COMPUTED_VALUE"""),45581.66666666667)</f>
        <v>45581.66667</v>
      </c>
      <c r="N201" s="1">
        <f>IFERROR(__xludf.DUMMYFUNCTION("""COMPUTED_VALUE"""),8.2947949E7)</f>
        <v>82947949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IFERROR(__xludf.DUMMYFUNCTION("""COMPUTED_VALUE"""),934.59)</f>
        <v>934.59</v>
      </c>
      <c r="D202" s="2">
        <f>IFERROR(__xludf.DUMMYFUNCTION("""COMPUTED_VALUE"""),45582.66666666667)</f>
        <v>45582.66667</v>
      </c>
      <c r="E202" s="1">
        <f>IFERROR(__xludf.DUMMYFUNCTION("""COMPUTED_VALUE"""),934.71)</f>
        <v>934.71</v>
      </c>
      <c r="G202" s="2">
        <f>IFERROR(__xludf.DUMMYFUNCTION("""COMPUTED_VALUE"""),45582.66666666667)</f>
        <v>45582.66667</v>
      </c>
      <c r="H202" s="1">
        <f>IFERROR(__xludf.DUMMYFUNCTION("""COMPUTED_VALUE"""),928.33)</f>
        <v>928.33</v>
      </c>
      <c r="J202" s="2">
        <f>IFERROR(__xludf.DUMMYFUNCTION("""COMPUTED_VALUE"""),45582.66666666667)</f>
        <v>45582.66667</v>
      </c>
      <c r="K202" s="1">
        <f>IFERROR(__xludf.DUMMYFUNCTION("""COMPUTED_VALUE"""),932.13)</f>
        <v>932.13</v>
      </c>
      <c r="M202" s="2">
        <f>IFERROR(__xludf.DUMMYFUNCTION("""COMPUTED_VALUE"""),45582.66666666667)</f>
        <v>45582.66667</v>
      </c>
      <c r="N202" s="1">
        <f>IFERROR(__xludf.DUMMYFUNCTION("""COMPUTED_VALUE"""),9.1586958E7)</f>
        <v>91586958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IFERROR(__xludf.DUMMYFUNCTION("""COMPUTED_VALUE"""),932.66)</f>
        <v>932.66</v>
      </c>
      <c r="D203" s="2">
        <f>IFERROR(__xludf.DUMMYFUNCTION("""COMPUTED_VALUE"""),45583.66666666667)</f>
        <v>45583.66667</v>
      </c>
      <c r="E203" s="1">
        <f>IFERROR(__xludf.DUMMYFUNCTION("""COMPUTED_VALUE"""),935.76)</f>
        <v>935.76</v>
      </c>
      <c r="G203" s="2">
        <f>IFERROR(__xludf.DUMMYFUNCTION("""COMPUTED_VALUE"""),45583.66666666667)</f>
        <v>45583.66667</v>
      </c>
      <c r="H203" s="1">
        <f>IFERROR(__xludf.DUMMYFUNCTION("""COMPUTED_VALUE"""),929.21)</f>
        <v>929.21</v>
      </c>
      <c r="J203" s="2">
        <f>IFERROR(__xludf.DUMMYFUNCTION("""COMPUTED_VALUE"""),45583.66666666667)</f>
        <v>45583.66667</v>
      </c>
      <c r="K203" s="1">
        <f>IFERROR(__xludf.DUMMYFUNCTION("""COMPUTED_VALUE"""),935.55)</f>
        <v>935.55</v>
      </c>
      <c r="M203" s="2">
        <f>IFERROR(__xludf.DUMMYFUNCTION("""COMPUTED_VALUE"""),45583.66666666667)</f>
        <v>45583.66667</v>
      </c>
      <c r="N203" s="1">
        <f>IFERROR(__xludf.DUMMYFUNCTION("""COMPUTED_VALUE"""),9.3612391E7)</f>
        <v>93612391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IFERROR(__xludf.DUMMYFUNCTION("""COMPUTED_VALUE"""),933.82)</f>
        <v>933.82</v>
      </c>
      <c r="D204" s="2">
        <f>IFERROR(__xludf.DUMMYFUNCTION("""COMPUTED_VALUE"""),45586.66666666667)</f>
        <v>45586.66667</v>
      </c>
      <c r="E204" s="1">
        <f>IFERROR(__xludf.DUMMYFUNCTION("""COMPUTED_VALUE"""),934.68)</f>
        <v>934.68</v>
      </c>
      <c r="G204" s="2">
        <f>IFERROR(__xludf.DUMMYFUNCTION("""COMPUTED_VALUE"""),45586.66666666667)</f>
        <v>45586.66667</v>
      </c>
      <c r="H204" s="1">
        <f>IFERROR(__xludf.DUMMYFUNCTION("""COMPUTED_VALUE"""),927.14)</f>
        <v>927.14</v>
      </c>
      <c r="J204" s="2">
        <f>IFERROR(__xludf.DUMMYFUNCTION("""COMPUTED_VALUE"""),45586.66666666667)</f>
        <v>45586.66667</v>
      </c>
      <c r="K204" s="1">
        <f>IFERROR(__xludf.DUMMYFUNCTION("""COMPUTED_VALUE"""),930.29)</f>
        <v>930.29</v>
      </c>
      <c r="M204" s="2">
        <f>IFERROR(__xludf.DUMMYFUNCTION("""COMPUTED_VALUE"""),45586.66666666667)</f>
        <v>45586.66667</v>
      </c>
      <c r="N204" s="1">
        <f>IFERROR(__xludf.DUMMYFUNCTION("""COMPUTED_VALUE"""),7.7818123E7)</f>
        <v>77818123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IFERROR(__xludf.DUMMYFUNCTION("""COMPUTED_VALUE"""),926.6)</f>
        <v>926.6</v>
      </c>
      <c r="D205" s="2">
        <f>IFERROR(__xludf.DUMMYFUNCTION("""COMPUTED_VALUE"""),45587.66666666667)</f>
        <v>45587.66667</v>
      </c>
      <c r="E205" s="1">
        <f>IFERROR(__xludf.DUMMYFUNCTION("""COMPUTED_VALUE"""),928.89)</f>
        <v>928.89</v>
      </c>
      <c r="G205" s="2">
        <f>IFERROR(__xludf.DUMMYFUNCTION("""COMPUTED_VALUE"""),45587.66666666667)</f>
        <v>45587.66667</v>
      </c>
      <c r="H205" s="1">
        <f>IFERROR(__xludf.DUMMYFUNCTION("""COMPUTED_VALUE"""),920.99)</f>
        <v>920.99</v>
      </c>
      <c r="J205" s="2">
        <f>IFERROR(__xludf.DUMMYFUNCTION("""COMPUTED_VALUE"""),45587.66666666667)</f>
        <v>45587.66667</v>
      </c>
      <c r="K205" s="1">
        <f>IFERROR(__xludf.DUMMYFUNCTION("""COMPUTED_VALUE"""),925.94)</f>
        <v>925.94</v>
      </c>
      <c r="M205" s="2">
        <f>IFERROR(__xludf.DUMMYFUNCTION("""COMPUTED_VALUE"""),45587.66666666667)</f>
        <v>45587.66667</v>
      </c>
      <c r="N205" s="1">
        <f>IFERROR(__xludf.DUMMYFUNCTION("""COMPUTED_VALUE"""),8.4520842E7)</f>
        <v>84520842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IFERROR(__xludf.DUMMYFUNCTION("""COMPUTED_VALUE"""),923.97)</f>
        <v>923.97</v>
      </c>
      <c r="D206" s="2">
        <f>IFERROR(__xludf.DUMMYFUNCTION("""COMPUTED_VALUE"""),45588.66666666667)</f>
        <v>45588.66667</v>
      </c>
      <c r="E206" s="1">
        <f>IFERROR(__xludf.DUMMYFUNCTION("""COMPUTED_VALUE"""),927.63)</f>
        <v>927.63</v>
      </c>
      <c r="G206" s="2">
        <f>IFERROR(__xludf.DUMMYFUNCTION("""COMPUTED_VALUE"""),45588.66666666667)</f>
        <v>45588.66667</v>
      </c>
      <c r="H206" s="1">
        <f>IFERROR(__xludf.DUMMYFUNCTION("""COMPUTED_VALUE"""),918.71)</f>
        <v>918.71</v>
      </c>
      <c r="J206" s="2">
        <f>IFERROR(__xludf.DUMMYFUNCTION("""COMPUTED_VALUE"""),45588.66666666667)</f>
        <v>45588.66667</v>
      </c>
      <c r="K206" s="1">
        <f>IFERROR(__xludf.DUMMYFUNCTION("""COMPUTED_VALUE"""),923.91)</f>
        <v>923.91</v>
      </c>
      <c r="M206" s="2">
        <f>IFERROR(__xludf.DUMMYFUNCTION("""COMPUTED_VALUE"""),45588.66666666667)</f>
        <v>45588.66667</v>
      </c>
      <c r="N206" s="1">
        <f>IFERROR(__xludf.DUMMYFUNCTION("""COMPUTED_VALUE"""),8.6957617E7)</f>
        <v>86957617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IFERROR(__xludf.DUMMYFUNCTION("""COMPUTED_VALUE"""),923.63)</f>
        <v>923.63</v>
      </c>
      <c r="D207" s="2">
        <f>IFERROR(__xludf.DUMMYFUNCTION("""COMPUTED_VALUE"""),45589.66666666667)</f>
        <v>45589.66667</v>
      </c>
      <c r="E207" s="1">
        <f>IFERROR(__xludf.DUMMYFUNCTION("""COMPUTED_VALUE"""),925.48)</f>
        <v>925.48</v>
      </c>
      <c r="G207" s="2">
        <f>IFERROR(__xludf.DUMMYFUNCTION("""COMPUTED_VALUE"""),45589.66666666667)</f>
        <v>45589.66667</v>
      </c>
      <c r="H207" s="1">
        <f>IFERROR(__xludf.DUMMYFUNCTION("""COMPUTED_VALUE"""),918.29)</f>
        <v>918.29</v>
      </c>
      <c r="J207" s="2">
        <f>IFERROR(__xludf.DUMMYFUNCTION("""COMPUTED_VALUE"""),45589.66666666667)</f>
        <v>45589.66667</v>
      </c>
      <c r="K207" s="1">
        <f>IFERROR(__xludf.DUMMYFUNCTION("""COMPUTED_VALUE"""),919.96)</f>
        <v>919.96</v>
      </c>
      <c r="M207" s="2">
        <f>IFERROR(__xludf.DUMMYFUNCTION("""COMPUTED_VALUE"""),45589.66666666667)</f>
        <v>45589.66667</v>
      </c>
      <c r="N207" s="1">
        <f>IFERROR(__xludf.DUMMYFUNCTION("""COMPUTED_VALUE"""),9.2733416E7)</f>
        <v>92733416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IFERROR(__xludf.DUMMYFUNCTION("""COMPUTED_VALUE"""),921.64)</f>
        <v>921.64</v>
      </c>
      <c r="D208" s="2">
        <f>IFERROR(__xludf.DUMMYFUNCTION("""COMPUTED_VALUE"""),45590.66666666667)</f>
        <v>45590.66667</v>
      </c>
      <c r="E208" s="1">
        <f>IFERROR(__xludf.DUMMYFUNCTION("""COMPUTED_VALUE"""),924.52)</f>
        <v>924.52</v>
      </c>
      <c r="G208" s="2">
        <f>IFERROR(__xludf.DUMMYFUNCTION("""COMPUTED_VALUE"""),45590.66666666667)</f>
        <v>45590.66667</v>
      </c>
      <c r="H208" s="1">
        <f>IFERROR(__xludf.DUMMYFUNCTION("""COMPUTED_VALUE"""),912.5)</f>
        <v>912.5</v>
      </c>
      <c r="J208" s="2">
        <f>IFERROR(__xludf.DUMMYFUNCTION("""COMPUTED_VALUE"""),45590.66666666667)</f>
        <v>45590.66667</v>
      </c>
      <c r="K208" s="1">
        <f>IFERROR(__xludf.DUMMYFUNCTION("""COMPUTED_VALUE"""),913.52)</f>
        <v>913.52</v>
      </c>
      <c r="M208" s="2">
        <f>IFERROR(__xludf.DUMMYFUNCTION("""COMPUTED_VALUE"""),45590.66666666667)</f>
        <v>45590.66667</v>
      </c>
      <c r="N208" s="1">
        <f>IFERROR(__xludf.DUMMYFUNCTION("""COMPUTED_VALUE"""),8.6030804E7)</f>
        <v>86030804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IFERROR(__xludf.DUMMYFUNCTION("""COMPUTED_VALUE"""),918.06)</f>
        <v>918.06</v>
      </c>
      <c r="D209" s="2">
        <f>IFERROR(__xludf.DUMMYFUNCTION("""COMPUTED_VALUE"""),45593.66666666667)</f>
        <v>45593.66667</v>
      </c>
      <c r="E209" s="1">
        <f>IFERROR(__xludf.DUMMYFUNCTION("""COMPUTED_VALUE"""),922.76)</f>
        <v>922.76</v>
      </c>
      <c r="G209" s="2">
        <f>IFERROR(__xludf.DUMMYFUNCTION("""COMPUTED_VALUE"""),45593.66666666667)</f>
        <v>45593.66667</v>
      </c>
      <c r="H209" s="1">
        <f>IFERROR(__xludf.DUMMYFUNCTION("""COMPUTED_VALUE"""),918.06)</f>
        <v>918.06</v>
      </c>
      <c r="J209" s="2">
        <f>IFERROR(__xludf.DUMMYFUNCTION("""COMPUTED_VALUE"""),45593.66666666667)</f>
        <v>45593.66667</v>
      </c>
      <c r="K209" s="1">
        <f>IFERROR(__xludf.DUMMYFUNCTION("""COMPUTED_VALUE"""),919.84)</f>
        <v>919.84</v>
      </c>
      <c r="M209" s="2">
        <f>IFERROR(__xludf.DUMMYFUNCTION("""COMPUTED_VALUE"""),45593.66666666667)</f>
        <v>45593.66667</v>
      </c>
      <c r="N209" s="1">
        <f>IFERROR(__xludf.DUMMYFUNCTION("""COMPUTED_VALUE"""),1.02258584E8)</f>
        <v>102258584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IFERROR(__xludf.DUMMYFUNCTION("""COMPUTED_VALUE"""),917.15)</f>
        <v>917.15</v>
      </c>
      <c r="D210" s="2">
        <f>IFERROR(__xludf.DUMMYFUNCTION("""COMPUTED_VALUE"""),45594.66666666667)</f>
        <v>45594.66667</v>
      </c>
      <c r="E210" s="1">
        <f>IFERROR(__xludf.DUMMYFUNCTION("""COMPUTED_VALUE"""),924.22)</f>
        <v>924.22</v>
      </c>
      <c r="G210" s="2">
        <f>IFERROR(__xludf.DUMMYFUNCTION("""COMPUTED_VALUE"""),45594.66666666667)</f>
        <v>45594.66667</v>
      </c>
      <c r="H210" s="1">
        <f>IFERROR(__xludf.DUMMYFUNCTION("""COMPUTED_VALUE"""),914.23)</f>
        <v>914.23</v>
      </c>
      <c r="J210" s="2">
        <f>IFERROR(__xludf.DUMMYFUNCTION("""COMPUTED_VALUE"""),45594.66666666667)</f>
        <v>45594.66667</v>
      </c>
      <c r="K210" s="1">
        <f>IFERROR(__xludf.DUMMYFUNCTION("""COMPUTED_VALUE"""),921.51)</f>
        <v>921.51</v>
      </c>
      <c r="M210" s="2">
        <f>IFERROR(__xludf.DUMMYFUNCTION("""COMPUTED_VALUE"""),45594.66666666667)</f>
        <v>45594.66667</v>
      </c>
      <c r="N210" s="1">
        <f>IFERROR(__xludf.DUMMYFUNCTION("""COMPUTED_VALUE"""),1.29470955E8)</f>
        <v>129470955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IFERROR(__xludf.DUMMYFUNCTION("""COMPUTED_VALUE"""),917.77)</f>
        <v>917.77</v>
      </c>
      <c r="D211" s="2">
        <f>IFERROR(__xludf.DUMMYFUNCTION("""COMPUTED_VALUE"""),45595.66666666667)</f>
        <v>45595.66667</v>
      </c>
      <c r="E211" s="1">
        <f>IFERROR(__xludf.DUMMYFUNCTION("""COMPUTED_VALUE"""),923.51)</f>
        <v>923.51</v>
      </c>
      <c r="G211" s="2">
        <f>IFERROR(__xludf.DUMMYFUNCTION("""COMPUTED_VALUE"""),45595.66666666667)</f>
        <v>45595.66667</v>
      </c>
      <c r="H211" s="1">
        <f>IFERROR(__xludf.DUMMYFUNCTION("""COMPUTED_VALUE"""),915.82)</f>
        <v>915.82</v>
      </c>
      <c r="J211" s="2">
        <f>IFERROR(__xludf.DUMMYFUNCTION("""COMPUTED_VALUE"""),45595.66666666667)</f>
        <v>45595.66667</v>
      </c>
      <c r="K211" s="1">
        <f>IFERROR(__xludf.DUMMYFUNCTION("""COMPUTED_VALUE"""),916.09)</f>
        <v>916.09</v>
      </c>
      <c r="M211" s="2">
        <f>IFERROR(__xludf.DUMMYFUNCTION("""COMPUTED_VALUE"""),45595.66666666667)</f>
        <v>45595.66667</v>
      </c>
      <c r="N211" s="1">
        <f>IFERROR(__xludf.DUMMYFUNCTION("""COMPUTED_VALUE"""),1.07771015E8)</f>
        <v>107771015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IFERROR(__xludf.DUMMYFUNCTION("""COMPUTED_VALUE"""),915.02)</f>
        <v>915.02</v>
      </c>
      <c r="D212" s="2">
        <f>IFERROR(__xludf.DUMMYFUNCTION("""COMPUTED_VALUE"""),45596.66666666667)</f>
        <v>45596.66667</v>
      </c>
      <c r="E212" s="1">
        <f>IFERROR(__xludf.DUMMYFUNCTION("""COMPUTED_VALUE"""),920.41)</f>
        <v>920.41</v>
      </c>
      <c r="G212" s="2">
        <f>IFERROR(__xludf.DUMMYFUNCTION("""COMPUTED_VALUE"""),45596.66666666667)</f>
        <v>45596.66667</v>
      </c>
      <c r="H212" s="1">
        <f>IFERROR(__xludf.DUMMYFUNCTION("""COMPUTED_VALUE"""),911.27)</f>
        <v>911.27</v>
      </c>
      <c r="J212" s="2">
        <f>IFERROR(__xludf.DUMMYFUNCTION("""COMPUTED_VALUE"""),45596.66666666667)</f>
        <v>45596.66667</v>
      </c>
      <c r="K212" s="1">
        <f>IFERROR(__xludf.DUMMYFUNCTION("""COMPUTED_VALUE"""),911.27)</f>
        <v>911.27</v>
      </c>
      <c r="M212" s="2">
        <f>IFERROR(__xludf.DUMMYFUNCTION("""COMPUTED_VALUE"""),45596.66666666667)</f>
        <v>45596.66667</v>
      </c>
      <c r="N212" s="1">
        <f>IFERROR(__xludf.DUMMYFUNCTION("""COMPUTED_VALUE"""),1.17434554E8)</f>
        <v>117434554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IFERROR(__xludf.DUMMYFUNCTION("""COMPUTED_VALUE"""),911.23)</f>
        <v>911.23</v>
      </c>
      <c r="D213" s="2">
        <f>IFERROR(__xludf.DUMMYFUNCTION("""COMPUTED_VALUE"""),45597.66666666667)</f>
        <v>45597.66667</v>
      </c>
      <c r="E213" s="1">
        <f>IFERROR(__xludf.DUMMYFUNCTION("""COMPUTED_VALUE"""),916.91)</f>
        <v>916.91</v>
      </c>
      <c r="G213" s="2">
        <f>IFERROR(__xludf.DUMMYFUNCTION("""COMPUTED_VALUE"""),45597.66666666667)</f>
        <v>45597.66667</v>
      </c>
      <c r="H213" s="1">
        <f>IFERROR(__xludf.DUMMYFUNCTION("""COMPUTED_VALUE"""),910.63)</f>
        <v>910.63</v>
      </c>
      <c r="J213" s="2">
        <f>IFERROR(__xludf.DUMMYFUNCTION("""COMPUTED_VALUE"""),45597.66666666667)</f>
        <v>45597.66667</v>
      </c>
      <c r="K213" s="1">
        <f>IFERROR(__xludf.DUMMYFUNCTION("""COMPUTED_VALUE"""),911.35)</f>
        <v>911.35</v>
      </c>
      <c r="M213" s="2">
        <f>IFERROR(__xludf.DUMMYFUNCTION("""COMPUTED_VALUE"""),45597.66666666667)</f>
        <v>45597.66667</v>
      </c>
      <c r="N213" s="1">
        <f>IFERROR(__xludf.DUMMYFUNCTION("""COMPUTED_VALUE"""),1.16907023E8)</f>
        <v>116907023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IFERROR(__xludf.DUMMYFUNCTION("""COMPUTED_VALUE"""),912.59)</f>
        <v>912.59</v>
      </c>
      <c r="D214" s="2">
        <f>IFERROR(__xludf.DUMMYFUNCTION("""COMPUTED_VALUE"""),45600.66666666667)</f>
        <v>45600.66667</v>
      </c>
      <c r="E214" s="1">
        <f>IFERROR(__xludf.DUMMYFUNCTION("""COMPUTED_VALUE"""),918.0)</f>
        <v>918</v>
      </c>
      <c r="G214" s="2">
        <f>IFERROR(__xludf.DUMMYFUNCTION("""COMPUTED_VALUE"""),45600.66666666667)</f>
        <v>45600.66667</v>
      </c>
      <c r="H214" s="1">
        <f>IFERROR(__xludf.DUMMYFUNCTION("""COMPUTED_VALUE"""),909.37)</f>
        <v>909.37</v>
      </c>
      <c r="J214" s="2">
        <f>IFERROR(__xludf.DUMMYFUNCTION("""COMPUTED_VALUE"""),45600.66666666667)</f>
        <v>45600.66667</v>
      </c>
      <c r="K214" s="1">
        <f>IFERROR(__xludf.DUMMYFUNCTION("""COMPUTED_VALUE"""),912.56)</f>
        <v>912.56</v>
      </c>
      <c r="M214" s="2">
        <f>IFERROR(__xludf.DUMMYFUNCTION("""COMPUTED_VALUE"""),45600.66666666667)</f>
        <v>45600.66667</v>
      </c>
      <c r="N214" s="1">
        <f>IFERROR(__xludf.DUMMYFUNCTION("""COMPUTED_VALUE"""),1.03066319E8)</f>
        <v>103066319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IFERROR(__xludf.DUMMYFUNCTION("""COMPUTED_VALUE"""),911.59)</f>
        <v>911.59</v>
      </c>
      <c r="D215" s="2">
        <f>IFERROR(__xludf.DUMMYFUNCTION("""COMPUTED_VALUE"""),45601.66666666667)</f>
        <v>45601.66667</v>
      </c>
      <c r="E215" s="1">
        <f>IFERROR(__xludf.DUMMYFUNCTION("""COMPUTED_VALUE"""),921.49)</f>
        <v>921.49</v>
      </c>
      <c r="G215" s="2">
        <f>IFERROR(__xludf.DUMMYFUNCTION("""COMPUTED_VALUE"""),45601.66666666667)</f>
        <v>45601.66667</v>
      </c>
      <c r="H215" s="1">
        <f>IFERROR(__xludf.DUMMYFUNCTION("""COMPUTED_VALUE"""),909.89)</f>
        <v>909.89</v>
      </c>
      <c r="J215" s="2">
        <f>IFERROR(__xludf.DUMMYFUNCTION("""COMPUTED_VALUE"""),45601.66666666667)</f>
        <v>45601.66667</v>
      </c>
      <c r="K215" s="1">
        <f>IFERROR(__xludf.DUMMYFUNCTION("""COMPUTED_VALUE"""),921.44)</f>
        <v>921.44</v>
      </c>
      <c r="M215" s="2">
        <f>IFERROR(__xludf.DUMMYFUNCTION("""COMPUTED_VALUE"""),45601.66666666667)</f>
        <v>45601.66667</v>
      </c>
      <c r="N215" s="1">
        <f>IFERROR(__xludf.DUMMYFUNCTION("""COMPUTED_VALUE"""),9.374621E7)</f>
        <v>93746210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IFERROR(__xludf.DUMMYFUNCTION("""COMPUTED_VALUE"""),935.92)</f>
        <v>935.92</v>
      </c>
      <c r="D216" s="2">
        <f>IFERROR(__xludf.DUMMYFUNCTION("""COMPUTED_VALUE"""),45602.66666666667)</f>
        <v>45602.66667</v>
      </c>
      <c r="E216" s="1">
        <f>IFERROR(__xludf.DUMMYFUNCTION("""COMPUTED_VALUE"""),956.71)</f>
        <v>956.71</v>
      </c>
      <c r="G216" s="2">
        <f>IFERROR(__xludf.DUMMYFUNCTION("""COMPUTED_VALUE"""),45602.66666666667)</f>
        <v>45602.66667</v>
      </c>
      <c r="H216" s="1">
        <f>IFERROR(__xludf.DUMMYFUNCTION("""COMPUTED_VALUE"""),935.92)</f>
        <v>935.92</v>
      </c>
      <c r="J216" s="2">
        <f>IFERROR(__xludf.DUMMYFUNCTION("""COMPUTED_VALUE"""),45602.66666666667)</f>
        <v>45602.66667</v>
      </c>
      <c r="K216" s="1">
        <f>IFERROR(__xludf.DUMMYFUNCTION("""COMPUTED_VALUE"""),955.34)</f>
        <v>955.34</v>
      </c>
      <c r="M216" s="2">
        <f>IFERROR(__xludf.DUMMYFUNCTION("""COMPUTED_VALUE"""),45602.66666666667)</f>
        <v>45602.66667</v>
      </c>
      <c r="N216" s="1">
        <f>IFERROR(__xludf.DUMMYFUNCTION("""COMPUTED_VALUE"""),1.89528154E8)</f>
        <v>189528154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IFERROR(__xludf.DUMMYFUNCTION("""COMPUTED_VALUE"""),956.58)</f>
        <v>956.58</v>
      </c>
      <c r="D217" s="2">
        <f>IFERROR(__xludf.DUMMYFUNCTION("""COMPUTED_VALUE"""),45603.66666666667)</f>
        <v>45603.66667</v>
      </c>
      <c r="E217" s="1">
        <f>IFERROR(__xludf.DUMMYFUNCTION("""COMPUTED_VALUE"""),957.12)</f>
        <v>957.12</v>
      </c>
      <c r="G217" s="2">
        <f>IFERROR(__xludf.DUMMYFUNCTION("""COMPUTED_VALUE"""),45603.66666666667)</f>
        <v>45603.66667</v>
      </c>
      <c r="H217" s="1">
        <f>IFERROR(__xludf.DUMMYFUNCTION("""COMPUTED_VALUE"""),952.64)</f>
        <v>952.64</v>
      </c>
      <c r="J217" s="2">
        <f>IFERROR(__xludf.DUMMYFUNCTION("""COMPUTED_VALUE"""),45603.66666666667)</f>
        <v>45603.66667</v>
      </c>
      <c r="K217" s="1">
        <f>IFERROR(__xludf.DUMMYFUNCTION("""COMPUTED_VALUE"""),954.69)</f>
        <v>954.69</v>
      </c>
      <c r="M217" s="2">
        <f>IFERROR(__xludf.DUMMYFUNCTION("""COMPUTED_VALUE"""),45603.66666666667)</f>
        <v>45603.66667</v>
      </c>
      <c r="N217" s="1">
        <f>IFERROR(__xludf.DUMMYFUNCTION("""COMPUTED_VALUE"""),1.52073948E8)</f>
        <v>152073948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IFERROR(__xludf.DUMMYFUNCTION("""COMPUTED_VALUE"""),956.75)</f>
        <v>956.75</v>
      </c>
      <c r="D218" s="2">
        <f>IFERROR(__xludf.DUMMYFUNCTION("""COMPUTED_VALUE"""),45604.66666666667)</f>
        <v>45604.66667</v>
      </c>
      <c r="E218" s="1">
        <f>IFERROR(__xludf.DUMMYFUNCTION("""COMPUTED_VALUE"""),965.9)</f>
        <v>965.9</v>
      </c>
      <c r="G218" s="2">
        <f>IFERROR(__xludf.DUMMYFUNCTION("""COMPUTED_VALUE"""),45604.66666666667)</f>
        <v>45604.66667</v>
      </c>
      <c r="H218" s="1">
        <f>IFERROR(__xludf.DUMMYFUNCTION("""COMPUTED_VALUE"""),954.34)</f>
        <v>954.34</v>
      </c>
      <c r="J218" s="2">
        <f>IFERROR(__xludf.DUMMYFUNCTION("""COMPUTED_VALUE"""),45604.66666666667)</f>
        <v>45604.66667</v>
      </c>
      <c r="K218" s="1">
        <f>IFERROR(__xludf.DUMMYFUNCTION("""COMPUTED_VALUE"""),962.75)</f>
        <v>962.75</v>
      </c>
      <c r="M218" s="2">
        <f>IFERROR(__xludf.DUMMYFUNCTION("""COMPUTED_VALUE"""),45604.66666666667)</f>
        <v>45604.66667</v>
      </c>
      <c r="N218" s="1">
        <f>IFERROR(__xludf.DUMMYFUNCTION("""COMPUTED_VALUE"""),1.73688411E8)</f>
        <v>173688411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IFERROR(__xludf.DUMMYFUNCTION("""COMPUTED_VALUE"""),967.21)</f>
        <v>967.21</v>
      </c>
      <c r="D219" s="2">
        <f>IFERROR(__xludf.DUMMYFUNCTION("""COMPUTED_VALUE"""),45607.66666666667)</f>
        <v>45607.66667</v>
      </c>
      <c r="E219" s="1">
        <f>IFERROR(__xludf.DUMMYFUNCTION("""COMPUTED_VALUE"""),981.17)</f>
        <v>981.17</v>
      </c>
      <c r="G219" s="2">
        <f>IFERROR(__xludf.DUMMYFUNCTION("""COMPUTED_VALUE"""),45607.66666666667)</f>
        <v>45607.66667</v>
      </c>
      <c r="H219" s="1">
        <f>IFERROR(__xludf.DUMMYFUNCTION("""COMPUTED_VALUE"""),967.21)</f>
        <v>967.21</v>
      </c>
      <c r="J219" s="2">
        <f>IFERROR(__xludf.DUMMYFUNCTION("""COMPUTED_VALUE"""),45607.66666666667)</f>
        <v>45607.66667</v>
      </c>
      <c r="K219" s="1">
        <f>IFERROR(__xludf.DUMMYFUNCTION("""COMPUTED_VALUE"""),975.49)</f>
        <v>975.49</v>
      </c>
      <c r="M219" s="2">
        <f>IFERROR(__xludf.DUMMYFUNCTION("""COMPUTED_VALUE"""),45607.66666666667)</f>
        <v>45607.66667</v>
      </c>
      <c r="N219" s="1">
        <f>IFERROR(__xludf.DUMMYFUNCTION("""COMPUTED_VALUE"""),1.62281362E8)</f>
        <v>162281362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IFERROR(__xludf.DUMMYFUNCTION("""COMPUTED_VALUE"""),974.52)</f>
        <v>974.52</v>
      </c>
      <c r="D220" s="2">
        <f>IFERROR(__xludf.DUMMYFUNCTION("""COMPUTED_VALUE"""),45608.66666666667)</f>
        <v>45608.66667</v>
      </c>
      <c r="E220" s="1">
        <f>IFERROR(__xludf.DUMMYFUNCTION("""COMPUTED_VALUE"""),978.34)</f>
        <v>978.34</v>
      </c>
      <c r="G220" s="2">
        <f>IFERROR(__xludf.DUMMYFUNCTION("""COMPUTED_VALUE"""),45608.66666666667)</f>
        <v>45608.66667</v>
      </c>
      <c r="H220" s="1">
        <f>IFERROR(__xludf.DUMMYFUNCTION("""COMPUTED_VALUE"""),971.39)</f>
        <v>971.39</v>
      </c>
      <c r="J220" s="2">
        <f>IFERROR(__xludf.DUMMYFUNCTION("""COMPUTED_VALUE"""),45608.66666666667)</f>
        <v>45608.66667</v>
      </c>
      <c r="K220" s="1">
        <f>IFERROR(__xludf.DUMMYFUNCTION("""COMPUTED_VALUE"""),974.98)</f>
        <v>974.98</v>
      </c>
      <c r="M220" s="2">
        <f>IFERROR(__xludf.DUMMYFUNCTION("""COMPUTED_VALUE"""),45608.66666666667)</f>
        <v>45608.66667</v>
      </c>
      <c r="N220" s="1">
        <f>IFERROR(__xludf.DUMMYFUNCTION("""COMPUTED_VALUE"""),1.60512701E8)</f>
        <v>160512701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IFERROR(__xludf.DUMMYFUNCTION("""COMPUTED_VALUE"""),975.52)</f>
        <v>975.52</v>
      </c>
      <c r="D221" s="2">
        <f>IFERROR(__xludf.DUMMYFUNCTION("""COMPUTED_VALUE"""),45609.66666666667)</f>
        <v>45609.66667</v>
      </c>
      <c r="E221" s="1">
        <f>IFERROR(__xludf.DUMMYFUNCTION("""COMPUTED_VALUE"""),981.83)</f>
        <v>981.83</v>
      </c>
      <c r="G221" s="2">
        <f>IFERROR(__xludf.DUMMYFUNCTION("""COMPUTED_VALUE"""),45609.66666666667)</f>
        <v>45609.66667</v>
      </c>
      <c r="H221" s="1">
        <f>IFERROR(__xludf.DUMMYFUNCTION("""COMPUTED_VALUE"""),974.25)</f>
        <v>974.25</v>
      </c>
      <c r="J221" s="2">
        <f>IFERROR(__xludf.DUMMYFUNCTION("""COMPUTED_VALUE"""),45609.66666666667)</f>
        <v>45609.66667</v>
      </c>
      <c r="K221" s="1">
        <f>IFERROR(__xludf.DUMMYFUNCTION("""COMPUTED_VALUE"""),975.62)</f>
        <v>975.62</v>
      </c>
      <c r="M221" s="2">
        <f>IFERROR(__xludf.DUMMYFUNCTION("""COMPUTED_VALUE"""),45609.66666666667)</f>
        <v>45609.66667</v>
      </c>
      <c r="N221" s="1">
        <f>IFERROR(__xludf.DUMMYFUNCTION("""COMPUTED_VALUE"""),1.38157815E8)</f>
        <v>138157815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IFERROR(__xludf.DUMMYFUNCTION("""COMPUTED_VALUE"""),975.15)</f>
        <v>975.15</v>
      </c>
      <c r="D222" s="2">
        <f>IFERROR(__xludf.DUMMYFUNCTION("""COMPUTED_VALUE"""),45610.66666666667)</f>
        <v>45610.66667</v>
      </c>
      <c r="E222" s="1">
        <f>IFERROR(__xludf.DUMMYFUNCTION("""COMPUTED_VALUE"""),975.15)</f>
        <v>975.15</v>
      </c>
      <c r="G222" s="2">
        <f>IFERROR(__xludf.DUMMYFUNCTION("""COMPUTED_VALUE"""),45610.66666666667)</f>
        <v>45610.66667</v>
      </c>
      <c r="H222" s="1">
        <f>IFERROR(__xludf.DUMMYFUNCTION("""COMPUTED_VALUE"""),951.68)</f>
        <v>951.68</v>
      </c>
      <c r="J222" s="2">
        <f>IFERROR(__xludf.DUMMYFUNCTION("""COMPUTED_VALUE"""),45610.66666666667)</f>
        <v>45610.66667</v>
      </c>
      <c r="K222" s="1">
        <f>IFERROR(__xludf.DUMMYFUNCTION("""COMPUTED_VALUE"""),953.01)</f>
        <v>953.01</v>
      </c>
      <c r="M222" s="2">
        <f>IFERROR(__xludf.DUMMYFUNCTION("""COMPUTED_VALUE"""),45610.66666666667)</f>
        <v>45610.66667</v>
      </c>
      <c r="N222" s="1">
        <f>IFERROR(__xludf.DUMMYFUNCTION("""COMPUTED_VALUE"""),1.40825701E8)</f>
        <v>140825701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IFERROR(__xludf.DUMMYFUNCTION("""COMPUTED_VALUE"""),949.27)</f>
        <v>949.27</v>
      </c>
      <c r="D223" s="2">
        <f>IFERROR(__xludf.DUMMYFUNCTION("""COMPUTED_VALUE"""),45611.66666666667)</f>
        <v>45611.66667</v>
      </c>
      <c r="E223" s="1">
        <f>IFERROR(__xludf.DUMMYFUNCTION("""COMPUTED_VALUE"""),950.19)</f>
        <v>950.19</v>
      </c>
      <c r="G223" s="2">
        <f>IFERROR(__xludf.DUMMYFUNCTION("""COMPUTED_VALUE"""),45611.66666666667)</f>
        <v>45611.66667</v>
      </c>
      <c r="H223" s="1">
        <f>IFERROR(__xludf.DUMMYFUNCTION("""COMPUTED_VALUE"""),938.83)</f>
        <v>938.83</v>
      </c>
      <c r="J223" s="2">
        <f>IFERROR(__xludf.DUMMYFUNCTION("""COMPUTED_VALUE"""),45611.66666666667)</f>
        <v>45611.66667</v>
      </c>
      <c r="K223" s="1">
        <f>IFERROR(__xludf.DUMMYFUNCTION("""COMPUTED_VALUE"""),941.41)</f>
        <v>941.41</v>
      </c>
      <c r="M223" s="2">
        <f>IFERROR(__xludf.DUMMYFUNCTION("""COMPUTED_VALUE"""),45611.66666666667)</f>
        <v>45611.66667</v>
      </c>
      <c r="N223" s="1">
        <f>IFERROR(__xludf.DUMMYFUNCTION("""COMPUTED_VALUE"""),1.42284184E8)</f>
        <v>142284184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IFERROR(__xludf.DUMMYFUNCTION("""COMPUTED_VALUE"""),941.59)</f>
        <v>941.59</v>
      </c>
      <c r="D224" s="2">
        <f>IFERROR(__xludf.DUMMYFUNCTION("""COMPUTED_VALUE"""),45614.66666666667)</f>
        <v>45614.66667</v>
      </c>
      <c r="E224" s="1">
        <f>IFERROR(__xludf.DUMMYFUNCTION("""COMPUTED_VALUE"""),946.77)</f>
        <v>946.77</v>
      </c>
      <c r="G224" s="2">
        <f>IFERROR(__xludf.DUMMYFUNCTION("""COMPUTED_VALUE"""),45614.66666666667)</f>
        <v>45614.66667</v>
      </c>
      <c r="H224" s="1">
        <f>IFERROR(__xludf.DUMMYFUNCTION("""COMPUTED_VALUE"""),941.59)</f>
        <v>941.59</v>
      </c>
      <c r="J224" s="2">
        <f>IFERROR(__xludf.DUMMYFUNCTION("""COMPUTED_VALUE"""),45614.66666666667)</f>
        <v>45614.66667</v>
      </c>
      <c r="K224" s="1">
        <f>IFERROR(__xludf.DUMMYFUNCTION("""COMPUTED_VALUE"""),943.01)</f>
        <v>943.01</v>
      </c>
      <c r="M224" s="2">
        <f>IFERROR(__xludf.DUMMYFUNCTION("""COMPUTED_VALUE"""),45614.66666666667)</f>
        <v>45614.66667</v>
      </c>
      <c r="N224" s="1">
        <f>IFERROR(__xludf.DUMMYFUNCTION("""COMPUTED_VALUE"""),1.452745E8)</f>
        <v>145274500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IFERROR(__xludf.DUMMYFUNCTION("""COMPUTED_VALUE"""),937.39)</f>
        <v>937.39</v>
      </c>
      <c r="D225" s="2">
        <f>IFERROR(__xludf.DUMMYFUNCTION("""COMPUTED_VALUE"""),45615.66666666667)</f>
        <v>45615.66667</v>
      </c>
      <c r="E225" s="1">
        <f>IFERROR(__xludf.DUMMYFUNCTION("""COMPUTED_VALUE"""),945.39)</f>
        <v>945.39</v>
      </c>
      <c r="G225" s="2">
        <f>IFERROR(__xludf.DUMMYFUNCTION("""COMPUTED_VALUE"""),45615.66666666667)</f>
        <v>45615.66667</v>
      </c>
      <c r="H225" s="1">
        <f>IFERROR(__xludf.DUMMYFUNCTION("""COMPUTED_VALUE"""),935.05)</f>
        <v>935.05</v>
      </c>
      <c r="J225" s="2">
        <f>IFERROR(__xludf.DUMMYFUNCTION("""COMPUTED_VALUE"""),45615.66666666667)</f>
        <v>45615.66667</v>
      </c>
      <c r="K225" s="1">
        <f>IFERROR(__xludf.DUMMYFUNCTION("""COMPUTED_VALUE"""),944.22)</f>
        <v>944.22</v>
      </c>
      <c r="M225" s="2">
        <f>IFERROR(__xludf.DUMMYFUNCTION("""COMPUTED_VALUE"""),45615.66666666667)</f>
        <v>45615.66667</v>
      </c>
      <c r="N225" s="1">
        <f>IFERROR(__xludf.DUMMYFUNCTION("""COMPUTED_VALUE"""),1.45503013E8)</f>
        <v>145503013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IFERROR(__xludf.DUMMYFUNCTION("""COMPUTED_VALUE"""),945.01)</f>
        <v>945.01</v>
      </c>
      <c r="D226" s="2">
        <f>IFERROR(__xludf.DUMMYFUNCTION("""COMPUTED_VALUE"""),45616.66666666667)</f>
        <v>45616.66667</v>
      </c>
      <c r="E226" s="1">
        <f>IFERROR(__xludf.DUMMYFUNCTION("""COMPUTED_VALUE"""),949.45)</f>
        <v>949.45</v>
      </c>
      <c r="G226" s="2">
        <f>IFERROR(__xludf.DUMMYFUNCTION("""COMPUTED_VALUE"""),45616.66666666667)</f>
        <v>45616.66667</v>
      </c>
      <c r="H226" s="1">
        <f>IFERROR(__xludf.DUMMYFUNCTION("""COMPUTED_VALUE"""),938.54)</f>
        <v>938.54</v>
      </c>
      <c r="J226" s="2">
        <f>IFERROR(__xludf.DUMMYFUNCTION("""COMPUTED_VALUE"""),45616.66666666667)</f>
        <v>45616.66667</v>
      </c>
      <c r="K226" s="1">
        <f>IFERROR(__xludf.DUMMYFUNCTION("""COMPUTED_VALUE"""),948.92)</f>
        <v>948.92</v>
      </c>
      <c r="M226" s="2">
        <f>IFERROR(__xludf.DUMMYFUNCTION("""COMPUTED_VALUE"""),45616.66666666667)</f>
        <v>45616.66667</v>
      </c>
      <c r="N226" s="1">
        <f>IFERROR(__xludf.DUMMYFUNCTION("""COMPUTED_VALUE"""),1.13997105E8)</f>
        <v>113997105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IFERROR(__xludf.DUMMYFUNCTION("""COMPUTED_VALUE"""),950.99)</f>
        <v>950.99</v>
      </c>
      <c r="D227" s="2">
        <f>IFERROR(__xludf.DUMMYFUNCTION("""COMPUTED_VALUE"""),45617.66666666667)</f>
        <v>45617.66667</v>
      </c>
      <c r="E227" s="1">
        <f>IFERROR(__xludf.DUMMYFUNCTION("""COMPUTED_VALUE"""),964.56)</f>
        <v>964.56</v>
      </c>
      <c r="G227" s="2">
        <f>IFERROR(__xludf.DUMMYFUNCTION("""COMPUTED_VALUE"""),45617.66666666667)</f>
        <v>45617.66667</v>
      </c>
      <c r="H227" s="1">
        <f>IFERROR(__xludf.DUMMYFUNCTION("""COMPUTED_VALUE"""),949.3)</f>
        <v>949.3</v>
      </c>
      <c r="J227" s="2">
        <f>IFERROR(__xludf.DUMMYFUNCTION("""COMPUTED_VALUE"""),45617.66666666667)</f>
        <v>45617.66667</v>
      </c>
      <c r="K227" s="1">
        <f>IFERROR(__xludf.DUMMYFUNCTION("""COMPUTED_VALUE"""),962.0)</f>
        <v>962</v>
      </c>
      <c r="M227" s="2">
        <f>IFERROR(__xludf.DUMMYFUNCTION("""COMPUTED_VALUE"""),45617.66666666667)</f>
        <v>45617.66667</v>
      </c>
      <c r="N227" s="1">
        <f>IFERROR(__xludf.DUMMYFUNCTION("""COMPUTED_VALUE"""),1.36530237E8)</f>
        <v>136530237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IFERROR(__xludf.DUMMYFUNCTION("""COMPUTED_VALUE"""),963.3)</f>
        <v>963.3</v>
      </c>
      <c r="D228" s="2">
        <f>IFERROR(__xludf.DUMMYFUNCTION("""COMPUTED_VALUE"""),45618.66666666667)</f>
        <v>45618.66667</v>
      </c>
      <c r="E228" s="1">
        <f>IFERROR(__xludf.DUMMYFUNCTION("""COMPUTED_VALUE"""),970.53)</f>
        <v>970.53</v>
      </c>
      <c r="G228" s="2">
        <f>IFERROR(__xludf.DUMMYFUNCTION("""COMPUTED_VALUE"""),45618.66666666667)</f>
        <v>45618.66667</v>
      </c>
      <c r="H228" s="1">
        <f>IFERROR(__xludf.DUMMYFUNCTION("""COMPUTED_VALUE"""),963.3)</f>
        <v>963.3</v>
      </c>
      <c r="J228" s="2">
        <f>IFERROR(__xludf.DUMMYFUNCTION("""COMPUTED_VALUE"""),45618.66666666667)</f>
        <v>45618.66667</v>
      </c>
      <c r="K228" s="1">
        <f>IFERROR(__xludf.DUMMYFUNCTION("""COMPUTED_VALUE"""),969.22)</f>
        <v>969.22</v>
      </c>
      <c r="M228" s="2">
        <f>IFERROR(__xludf.DUMMYFUNCTION("""COMPUTED_VALUE"""),45618.66666666667)</f>
        <v>45618.66667</v>
      </c>
      <c r="N228" s="1">
        <f>IFERROR(__xludf.DUMMYFUNCTION("""COMPUTED_VALUE"""),1.18946244E8)</f>
        <v>118946244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IFERROR(__xludf.DUMMYFUNCTION("""COMPUTED_VALUE"""),972.21)</f>
        <v>972.21</v>
      </c>
      <c r="D229" s="2">
        <f>IFERROR(__xludf.DUMMYFUNCTION("""COMPUTED_VALUE"""),45621.66666666667)</f>
        <v>45621.66667</v>
      </c>
      <c r="E229" s="1">
        <f>IFERROR(__xludf.DUMMYFUNCTION("""COMPUTED_VALUE"""),979.72)</f>
        <v>979.72</v>
      </c>
      <c r="G229" s="2">
        <f>IFERROR(__xludf.DUMMYFUNCTION("""COMPUTED_VALUE"""),45621.66666666667)</f>
        <v>45621.66667</v>
      </c>
      <c r="H229" s="1">
        <f>IFERROR(__xludf.DUMMYFUNCTION("""COMPUTED_VALUE"""),972.21)</f>
        <v>972.21</v>
      </c>
      <c r="J229" s="2">
        <f>IFERROR(__xludf.DUMMYFUNCTION("""COMPUTED_VALUE"""),45621.66666666667)</f>
        <v>45621.66667</v>
      </c>
      <c r="K229" s="1">
        <f>IFERROR(__xludf.DUMMYFUNCTION("""COMPUTED_VALUE"""),976.74)</f>
        <v>976.74</v>
      </c>
      <c r="M229" s="2">
        <f>IFERROR(__xludf.DUMMYFUNCTION("""COMPUTED_VALUE"""),45621.66666666667)</f>
        <v>45621.66667</v>
      </c>
      <c r="N229" s="1">
        <f>IFERROR(__xludf.DUMMYFUNCTION("""COMPUTED_VALUE"""),1.60773627E8)</f>
        <v>160773627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IFERROR(__xludf.DUMMYFUNCTION("""COMPUTED_VALUE"""),976.08)</f>
        <v>976.08</v>
      </c>
      <c r="D230" s="2">
        <f>IFERROR(__xludf.DUMMYFUNCTION("""COMPUTED_VALUE"""),45622.66666666667)</f>
        <v>45622.66667</v>
      </c>
      <c r="E230" s="1">
        <f>IFERROR(__xludf.DUMMYFUNCTION("""COMPUTED_VALUE"""),978.91)</f>
        <v>978.91</v>
      </c>
      <c r="G230" s="2">
        <f>IFERROR(__xludf.DUMMYFUNCTION("""COMPUTED_VALUE"""),45622.66666666667)</f>
        <v>45622.66667</v>
      </c>
      <c r="H230" s="1">
        <f>IFERROR(__xludf.DUMMYFUNCTION("""COMPUTED_VALUE"""),973.7)</f>
        <v>973.7</v>
      </c>
      <c r="J230" s="2">
        <f>IFERROR(__xludf.DUMMYFUNCTION("""COMPUTED_VALUE"""),45622.66666666667)</f>
        <v>45622.66667</v>
      </c>
      <c r="K230" s="1">
        <f>IFERROR(__xludf.DUMMYFUNCTION("""COMPUTED_VALUE"""),977.9)</f>
        <v>977.9</v>
      </c>
      <c r="M230" s="2">
        <f>IFERROR(__xludf.DUMMYFUNCTION("""COMPUTED_VALUE"""),45622.66666666667)</f>
        <v>45622.66667</v>
      </c>
      <c r="N230" s="1">
        <f>IFERROR(__xludf.DUMMYFUNCTION("""COMPUTED_VALUE"""),1.01493441E8)</f>
        <v>101493441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IFERROR(__xludf.DUMMYFUNCTION("""COMPUTED_VALUE"""),979.9)</f>
        <v>979.9</v>
      </c>
      <c r="D231" s="2">
        <f>IFERROR(__xludf.DUMMYFUNCTION("""COMPUTED_VALUE"""),45623.66666666667)</f>
        <v>45623.66667</v>
      </c>
      <c r="E231" s="1">
        <f>IFERROR(__xludf.DUMMYFUNCTION("""COMPUTED_VALUE"""),981.89)</f>
        <v>981.89</v>
      </c>
      <c r="G231" s="2">
        <f>IFERROR(__xludf.DUMMYFUNCTION("""COMPUTED_VALUE"""),45623.66666666667)</f>
        <v>45623.66667</v>
      </c>
      <c r="H231" s="1">
        <f>IFERROR(__xludf.DUMMYFUNCTION("""COMPUTED_VALUE"""),974.36)</f>
        <v>974.36</v>
      </c>
      <c r="J231" s="2">
        <f>IFERROR(__xludf.DUMMYFUNCTION("""COMPUTED_VALUE"""),45623.66666666667)</f>
        <v>45623.66667</v>
      </c>
      <c r="K231" s="1">
        <f>IFERROR(__xludf.DUMMYFUNCTION("""COMPUTED_VALUE"""),974.92)</f>
        <v>974.92</v>
      </c>
      <c r="M231" s="2">
        <f>IFERROR(__xludf.DUMMYFUNCTION("""COMPUTED_VALUE"""),45623.66666666667)</f>
        <v>45623.66667</v>
      </c>
      <c r="N231" s="1">
        <f>IFERROR(__xludf.DUMMYFUNCTION("""COMPUTED_VALUE"""),8.4074605E7)</f>
        <v>84074605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IFERROR(__xludf.DUMMYFUNCTION("""COMPUTED_VALUE"""),975.89)</f>
        <v>975.89</v>
      </c>
      <c r="D232" s="2">
        <f>IFERROR(__xludf.DUMMYFUNCTION("""COMPUTED_VALUE"""),45625.54166666667)</f>
        <v>45625.54167</v>
      </c>
      <c r="E232" s="1">
        <f>IFERROR(__xludf.DUMMYFUNCTION("""COMPUTED_VALUE"""),980.31)</f>
        <v>980.31</v>
      </c>
      <c r="G232" s="2">
        <f>IFERROR(__xludf.DUMMYFUNCTION("""COMPUTED_VALUE"""),45625.54166666667)</f>
        <v>45625.54167</v>
      </c>
      <c r="H232" s="1">
        <f>IFERROR(__xludf.DUMMYFUNCTION("""COMPUTED_VALUE"""),975.89)</f>
        <v>975.89</v>
      </c>
      <c r="J232" s="2">
        <f>IFERROR(__xludf.DUMMYFUNCTION("""COMPUTED_VALUE"""),45625.54166666667)</f>
        <v>45625.54167</v>
      </c>
      <c r="K232" s="1">
        <f>IFERROR(__xludf.DUMMYFUNCTION("""COMPUTED_VALUE"""),977.08)</f>
        <v>977.08</v>
      </c>
      <c r="M232" s="2">
        <f>IFERROR(__xludf.DUMMYFUNCTION("""COMPUTED_VALUE"""),45625.54166666667)</f>
        <v>45625.54167</v>
      </c>
      <c r="N232" s="1">
        <f>IFERROR(__xludf.DUMMYFUNCTION("""COMPUTED_VALUE"""),5.586485E7)</f>
        <v>55864850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IFERROR(__xludf.DUMMYFUNCTION("""COMPUTED_VALUE"""),979.05)</f>
        <v>979.05</v>
      </c>
      <c r="D233" s="2">
        <f>IFERROR(__xludf.DUMMYFUNCTION("""COMPUTED_VALUE"""),45628.66666666667)</f>
        <v>45628.66667</v>
      </c>
      <c r="E233" s="1">
        <f>IFERROR(__xludf.DUMMYFUNCTION("""COMPUTED_VALUE"""),979.36)</f>
        <v>979.36</v>
      </c>
      <c r="G233" s="2">
        <f>IFERROR(__xludf.DUMMYFUNCTION("""COMPUTED_VALUE"""),45628.66666666667)</f>
        <v>45628.66667</v>
      </c>
      <c r="H233" s="1">
        <f>IFERROR(__xludf.DUMMYFUNCTION("""COMPUTED_VALUE"""),968.51)</f>
        <v>968.51</v>
      </c>
      <c r="J233" s="2">
        <f>IFERROR(__xludf.DUMMYFUNCTION("""COMPUTED_VALUE"""),45628.66666666667)</f>
        <v>45628.66667</v>
      </c>
      <c r="K233" s="1">
        <f>IFERROR(__xludf.DUMMYFUNCTION("""COMPUTED_VALUE"""),971.81)</f>
        <v>971.81</v>
      </c>
      <c r="M233" s="2">
        <f>IFERROR(__xludf.DUMMYFUNCTION("""COMPUTED_VALUE"""),45628.66666666667)</f>
        <v>45628.66667</v>
      </c>
      <c r="N233" s="1">
        <f>IFERROR(__xludf.DUMMYFUNCTION("""COMPUTED_VALUE"""),1.12469493E8)</f>
        <v>112469493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IFERROR(__xludf.DUMMYFUNCTION("""COMPUTED_VALUE"""),968.57)</f>
        <v>968.57</v>
      </c>
      <c r="D234" s="2">
        <f>IFERROR(__xludf.DUMMYFUNCTION("""COMPUTED_VALUE"""),45629.66666666667)</f>
        <v>45629.66667</v>
      </c>
      <c r="E234" s="1">
        <f>IFERROR(__xludf.DUMMYFUNCTION("""COMPUTED_VALUE"""),971.15)</f>
        <v>971.15</v>
      </c>
      <c r="G234" s="2">
        <f>IFERROR(__xludf.DUMMYFUNCTION("""COMPUTED_VALUE"""),45629.66666666667)</f>
        <v>45629.66667</v>
      </c>
      <c r="H234" s="1">
        <f>IFERROR(__xludf.DUMMYFUNCTION("""COMPUTED_VALUE"""),963.12)</f>
        <v>963.12</v>
      </c>
      <c r="J234" s="2">
        <f>IFERROR(__xludf.DUMMYFUNCTION("""COMPUTED_VALUE"""),45629.66666666667)</f>
        <v>45629.66667</v>
      </c>
      <c r="K234" s="1">
        <f>IFERROR(__xludf.DUMMYFUNCTION("""COMPUTED_VALUE"""),967.17)</f>
        <v>967.17</v>
      </c>
      <c r="M234" s="2">
        <f>IFERROR(__xludf.DUMMYFUNCTION("""COMPUTED_VALUE"""),45629.66666666667)</f>
        <v>45629.66667</v>
      </c>
      <c r="N234" s="1">
        <f>IFERROR(__xludf.DUMMYFUNCTION("""COMPUTED_VALUE"""),1.12494066E8)</f>
        <v>112494066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IFERROR(__xludf.DUMMYFUNCTION("""COMPUTED_VALUE"""),968.9)</f>
        <v>968.9</v>
      </c>
      <c r="D235" s="2">
        <f>IFERROR(__xludf.DUMMYFUNCTION("""COMPUTED_VALUE"""),45630.66666666667)</f>
        <v>45630.66667</v>
      </c>
      <c r="E235" s="1">
        <f>IFERROR(__xludf.DUMMYFUNCTION("""COMPUTED_VALUE"""),974.7)</f>
        <v>974.7</v>
      </c>
      <c r="G235" s="2">
        <f>IFERROR(__xludf.DUMMYFUNCTION("""COMPUTED_VALUE"""),45630.66666666667)</f>
        <v>45630.66667</v>
      </c>
      <c r="H235" s="1">
        <f>IFERROR(__xludf.DUMMYFUNCTION("""COMPUTED_VALUE"""),967.15)</f>
        <v>967.15</v>
      </c>
      <c r="J235" s="2">
        <f>IFERROR(__xludf.DUMMYFUNCTION("""COMPUTED_VALUE"""),45630.66666666667)</f>
        <v>45630.66667</v>
      </c>
      <c r="K235" s="1">
        <f>IFERROR(__xludf.DUMMYFUNCTION("""COMPUTED_VALUE"""),973.55)</f>
        <v>973.55</v>
      </c>
      <c r="M235" s="2">
        <f>IFERROR(__xludf.DUMMYFUNCTION("""COMPUTED_VALUE"""),45630.66666666667)</f>
        <v>45630.66667</v>
      </c>
      <c r="N235" s="1">
        <f>IFERROR(__xludf.DUMMYFUNCTION("""COMPUTED_VALUE"""),1.46758332E8)</f>
        <v>146758332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IFERROR(__xludf.DUMMYFUNCTION("""COMPUTED_VALUE"""),967.47)</f>
        <v>967.47</v>
      </c>
      <c r="D236" s="2">
        <f>IFERROR(__xludf.DUMMYFUNCTION("""COMPUTED_VALUE"""),45631.66666666667)</f>
        <v>45631.66667</v>
      </c>
      <c r="E236" s="1">
        <f>IFERROR(__xludf.DUMMYFUNCTION("""COMPUTED_VALUE"""),967.47)</f>
        <v>967.47</v>
      </c>
      <c r="G236" s="2">
        <f>IFERROR(__xludf.DUMMYFUNCTION("""COMPUTED_VALUE"""),45631.66666666667)</f>
        <v>45631.66667</v>
      </c>
      <c r="H236" s="1">
        <f>IFERROR(__xludf.DUMMYFUNCTION("""COMPUTED_VALUE"""),960.84)</f>
        <v>960.84</v>
      </c>
      <c r="J236" s="2">
        <f>IFERROR(__xludf.DUMMYFUNCTION("""COMPUTED_VALUE"""),45631.66666666667)</f>
        <v>45631.66667</v>
      </c>
      <c r="K236" s="1">
        <f>IFERROR(__xludf.DUMMYFUNCTION("""COMPUTED_VALUE"""),961.21)</f>
        <v>961.21</v>
      </c>
      <c r="M236" s="2">
        <f>IFERROR(__xludf.DUMMYFUNCTION("""COMPUTED_VALUE"""),45631.66666666667)</f>
        <v>45631.66667</v>
      </c>
      <c r="N236" s="1">
        <f>IFERROR(__xludf.DUMMYFUNCTION("""COMPUTED_VALUE"""),1.24354615E8)</f>
        <v>124354615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IFERROR(__xludf.DUMMYFUNCTION("""COMPUTED_VALUE"""),966.32)</f>
        <v>966.32</v>
      </c>
      <c r="D237" s="2">
        <f>IFERROR(__xludf.DUMMYFUNCTION("""COMPUTED_VALUE"""),45632.66666666667)</f>
        <v>45632.66667</v>
      </c>
      <c r="E237" s="1">
        <f>IFERROR(__xludf.DUMMYFUNCTION("""COMPUTED_VALUE"""),970.84)</f>
        <v>970.84</v>
      </c>
      <c r="G237" s="2">
        <f>IFERROR(__xludf.DUMMYFUNCTION("""COMPUTED_VALUE"""),45632.66666666667)</f>
        <v>45632.66667</v>
      </c>
      <c r="H237" s="1">
        <f>IFERROR(__xludf.DUMMYFUNCTION("""COMPUTED_VALUE"""),965.88)</f>
        <v>965.88</v>
      </c>
      <c r="J237" s="2">
        <f>IFERROR(__xludf.DUMMYFUNCTION("""COMPUTED_VALUE"""),45632.66666666667)</f>
        <v>45632.66667</v>
      </c>
      <c r="K237" s="1">
        <f>IFERROR(__xludf.DUMMYFUNCTION("""COMPUTED_VALUE"""),967.2)</f>
        <v>967.2</v>
      </c>
      <c r="M237" s="2">
        <f>IFERROR(__xludf.DUMMYFUNCTION("""COMPUTED_VALUE"""),45632.66666666667)</f>
        <v>45632.66667</v>
      </c>
      <c r="N237" s="1">
        <f>IFERROR(__xludf.DUMMYFUNCTION("""COMPUTED_VALUE"""),1.0278203E8)</f>
        <v>102782030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IFERROR(__xludf.DUMMYFUNCTION("""COMPUTED_VALUE"""),966.54)</f>
        <v>966.54</v>
      </c>
      <c r="D238" s="2">
        <f>IFERROR(__xludf.DUMMYFUNCTION("""COMPUTED_VALUE"""),45635.66666666667)</f>
        <v>45635.66667</v>
      </c>
      <c r="E238" s="1">
        <f>IFERROR(__xludf.DUMMYFUNCTION("""COMPUTED_VALUE"""),968.47)</f>
        <v>968.47</v>
      </c>
      <c r="G238" s="2">
        <f>IFERROR(__xludf.DUMMYFUNCTION("""COMPUTED_VALUE"""),45635.66666666667)</f>
        <v>45635.66667</v>
      </c>
      <c r="H238" s="1">
        <f>IFERROR(__xludf.DUMMYFUNCTION("""COMPUTED_VALUE"""),951.63)</f>
        <v>951.63</v>
      </c>
      <c r="J238" s="2">
        <f>IFERROR(__xludf.DUMMYFUNCTION("""COMPUTED_VALUE"""),45635.66666666667)</f>
        <v>45635.66667</v>
      </c>
      <c r="K238" s="1">
        <f>IFERROR(__xludf.DUMMYFUNCTION("""COMPUTED_VALUE"""),951.97)</f>
        <v>951.97</v>
      </c>
      <c r="M238" s="2">
        <f>IFERROR(__xludf.DUMMYFUNCTION("""COMPUTED_VALUE"""),45635.66666666667)</f>
        <v>45635.66667</v>
      </c>
      <c r="N238" s="1">
        <f>IFERROR(__xludf.DUMMYFUNCTION("""COMPUTED_VALUE"""),1.17262606E8)</f>
        <v>117262606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IFERROR(__xludf.DUMMYFUNCTION("""COMPUTED_VALUE"""),951.67)</f>
        <v>951.67</v>
      </c>
      <c r="D239" s="2">
        <f>IFERROR(__xludf.DUMMYFUNCTION("""COMPUTED_VALUE"""),45636.66666666667)</f>
        <v>45636.66667</v>
      </c>
      <c r="E239" s="1">
        <f>IFERROR(__xludf.DUMMYFUNCTION("""COMPUTED_VALUE"""),951.99)</f>
        <v>951.99</v>
      </c>
      <c r="G239" s="2">
        <f>IFERROR(__xludf.DUMMYFUNCTION("""COMPUTED_VALUE"""),45636.66666666667)</f>
        <v>45636.66667</v>
      </c>
      <c r="H239" s="1">
        <f>IFERROR(__xludf.DUMMYFUNCTION("""COMPUTED_VALUE"""),942.78)</f>
        <v>942.78</v>
      </c>
      <c r="J239" s="2">
        <f>IFERROR(__xludf.DUMMYFUNCTION("""COMPUTED_VALUE"""),45636.66666666667)</f>
        <v>45636.66667</v>
      </c>
      <c r="K239" s="1">
        <f>IFERROR(__xludf.DUMMYFUNCTION("""COMPUTED_VALUE"""),947.39)</f>
        <v>947.39</v>
      </c>
      <c r="M239" s="2">
        <f>IFERROR(__xludf.DUMMYFUNCTION("""COMPUTED_VALUE"""),45636.66666666667)</f>
        <v>45636.66667</v>
      </c>
      <c r="N239" s="1">
        <f>IFERROR(__xludf.DUMMYFUNCTION("""COMPUTED_VALUE"""),1.09554894E8)</f>
        <v>109554894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IFERROR(__xludf.DUMMYFUNCTION("""COMPUTED_VALUE"""),951.18)</f>
        <v>951.18</v>
      </c>
      <c r="D240" s="2">
        <f>IFERROR(__xludf.DUMMYFUNCTION("""COMPUTED_VALUE"""),45637.66666666667)</f>
        <v>45637.66667</v>
      </c>
      <c r="E240" s="1">
        <f>IFERROR(__xludf.DUMMYFUNCTION("""COMPUTED_VALUE"""),953.46)</f>
        <v>953.46</v>
      </c>
      <c r="G240" s="2">
        <f>IFERROR(__xludf.DUMMYFUNCTION("""COMPUTED_VALUE"""),45637.66666666667)</f>
        <v>45637.66667</v>
      </c>
      <c r="H240" s="1">
        <f>IFERROR(__xludf.DUMMYFUNCTION("""COMPUTED_VALUE"""),949.1)</f>
        <v>949.1</v>
      </c>
      <c r="J240" s="2">
        <f>IFERROR(__xludf.DUMMYFUNCTION("""COMPUTED_VALUE"""),45637.66666666667)</f>
        <v>45637.66667</v>
      </c>
      <c r="K240" s="1">
        <f>IFERROR(__xludf.DUMMYFUNCTION("""COMPUTED_VALUE"""),950.23)</f>
        <v>950.23</v>
      </c>
      <c r="M240" s="2">
        <f>IFERROR(__xludf.DUMMYFUNCTION("""COMPUTED_VALUE"""),45637.66666666667)</f>
        <v>45637.66667</v>
      </c>
      <c r="N240" s="1">
        <f>IFERROR(__xludf.DUMMYFUNCTION("""COMPUTED_VALUE"""),1.10171249E8)</f>
        <v>110171249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IFERROR(__xludf.DUMMYFUNCTION("""COMPUTED_VALUE"""),948.16)</f>
        <v>948.16</v>
      </c>
      <c r="D241" s="2">
        <f>IFERROR(__xludf.DUMMYFUNCTION("""COMPUTED_VALUE"""),45638.66666666667)</f>
        <v>45638.66667</v>
      </c>
      <c r="E241" s="1">
        <f>IFERROR(__xludf.DUMMYFUNCTION("""COMPUTED_VALUE"""),949.31)</f>
        <v>949.31</v>
      </c>
      <c r="G241" s="2">
        <f>IFERROR(__xludf.DUMMYFUNCTION("""COMPUTED_VALUE"""),45638.66666666667)</f>
        <v>45638.66667</v>
      </c>
      <c r="H241" s="1">
        <f>IFERROR(__xludf.DUMMYFUNCTION("""COMPUTED_VALUE"""),942.76)</f>
        <v>942.76</v>
      </c>
      <c r="J241" s="2">
        <f>IFERROR(__xludf.DUMMYFUNCTION("""COMPUTED_VALUE"""),45638.66666666667)</f>
        <v>45638.66667</v>
      </c>
      <c r="K241" s="1">
        <f>IFERROR(__xludf.DUMMYFUNCTION("""COMPUTED_VALUE"""),943.74)</f>
        <v>943.74</v>
      </c>
      <c r="M241" s="2">
        <f>IFERROR(__xludf.DUMMYFUNCTION("""COMPUTED_VALUE"""),45638.66666666667)</f>
        <v>45638.66667</v>
      </c>
      <c r="N241" s="1">
        <f>IFERROR(__xludf.DUMMYFUNCTION("""COMPUTED_VALUE"""),8.8190802E7)</f>
        <v>88190802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IFERROR(__xludf.DUMMYFUNCTION("""COMPUTED_VALUE"""),943.84)</f>
        <v>943.84</v>
      </c>
      <c r="D242" s="2">
        <f>IFERROR(__xludf.DUMMYFUNCTION("""COMPUTED_VALUE"""),45639.66666666667)</f>
        <v>45639.66667</v>
      </c>
      <c r="E242" s="1">
        <f>IFERROR(__xludf.DUMMYFUNCTION("""COMPUTED_VALUE"""),944.15)</f>
        <v>944.15</v>
      </c>
      <c r="G242" s="2">
        <f>IFERROR(__xludf.DUMMYFUNCTION("""COMPUTED_VALUE"""),45639.66666666667)</f>
        <v>45639.66667</v>
      </c>
      <c r="H242" s="1">
        <f>IFERROR(__xludf.DUMMYFUNCTION("""COMPUTED_VALUE"""),937.13)</f>
        <v>937.13</v>
      </c>
      <c r="J242" s="2">
        <f>IFERROR(__xludf.DUMMYFUNCTION("""COMPUTED_VALUE"""),45639.66666666667)</f>
        <v>45639.66667</v>
      </c>
      <c r="K242" s="1">
        <f>IFERROR(__xludf.DUMMYFUNCTION("""COMPUTED_VALUE"""),938.9)</f>
        <v>938.9</v>
      </c>
      <c r="M242" s="2">
        <f>IFERROR(__xludf.DUMMYFUNCTION("""COMPUTED_VALUE"""),45639.66666666667)</f>
        <v>45639.66667</v>
      </c>
      <c r="N242" s="1">
        <f>IFERROR(__xludf.DUMMYFUNCTION("""COMPUTED_VALUE"""),9.1902777E7)</f>
        <v>91902777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IFERROR(__xludf.DUMMYFUNCTION("""COMPUTED_VALUE"""),939.5)</f>
        <v>939.5</v>
      </c>
      <c r="D243" s="2">
        <f>IFERROR(__xludf.DUMMYFUNCTION("""COMPUTED_VALUE"""),45642.66666666667)</f>
        <v>45642.66667</v>
      </c>
      <c r="E243" s="1">
        <f>IFERROR(__xludf.DUMMYFUNCTION("""COMPUTED_VALUE"""),944.02)</f>
        <v>944.02</v>
      </c>
      <c r="G243" s="2">
        <f>IFERROR(__xludf.DUMMYFUNCTION("""COMPUTED_VALUE"""),45642.66666666667)</f>
        <v>45642.66667</v>
      </c>
      <c r="H243" s="1">
        <f>IFERROR(__xludf.DUMMYFUNCTION("""COMPUTED_VALUE"""),937.11)</f>
        <v>937.11</v>
      </c>
      <c r="J243" s="2">
        <f>IFERROR(__xludf.DUMMYFUNCTION("""COMPUTED_VALUE"""),45642.66666666667)</f>
        <v>45642.66667</v>
      </c>
      <c r="K243" s="1">
        <f>IFERROR(__xludf.DUMMYFUNCTION("""COMPUTED_VALUE"""),938.13)</f>
        <v>938.13</v>
      </c>
      <c r="M243" s="2">
        <f>IFERROR(__xludf.DUMMYFUNCTION("""COMPUTED_VALUE"""),45642.66666666667)</f>
        <v>45642.66667</v>
      </c>
      <c r="N243" s="1">
        <f>IFERROR(__xludf.DUMMYFUNCTION("""COMPUTED_VALUE"""),1.13294769E8)</f>
        <v>113294769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IFERROR(__xludf.DUMMYFUNCTION("""COMPUTED_VALUE"""),934.81)</f>
        <v>934.81</v>
      </c>
      <c r="D244" s="2">
        <f>IFERROR(__xludf.DUMMYFUNCTION("""COMPUTED_VALUE"""),45643.66666666667)</f>
        <v>45643.66667</v>
      </c>
      <c r="E244" s="1">
        <f>IFERROR(__xludf.DUMMYFUNCTION("""COMPUTED_VALUE"""),937.28)</f>
        <v>937.28</v>
      </c>
      <c r="G244" s="2">
        <f>IFERROR(__xludf.DUMMYFUNCTION("""COMPUTED_VALUE"""),45643.66666666667)</f>
        <v>45643.66667</v>
      </c>
      <c r="H244" s="1">
        <f>IFERROR(__xludf.DUMMYFUNCTION("""COMPUTED_VALUE"""),930.29)</f>
        <v>930.29</v>
      </c>
      <c r="J244" s="2">
        <f>IFERROR(__xludf.DUMMYFUNCTION("""COMPUTED_VALUE"""),45643.66666666667)</f>
        <v>45643.66667</v>
      </c>
      <c r="K244" s="1">
        <f>IFERROR(__xludf.DUMMYFUNCTION("""COMPUTED_VALUE"""),932.63)</f>
        <v>932.63</v>
      </c>
      <c r="M244" s="2">
        <f>IFERROR(__xludf.DUMMYFUNCTION("""COMPUTED_VALUE"""),45643.66666666667)</f>
        <v>45643.66667</v>
      </c>
      <c r="N244" s="1">
        <f>IFERROR(__xludf.DUMMYFUNCTION("""COMPUTED_VALUE"""),1.20416762E8)</f>
        <v>120416762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IFERROR(__xludf.DUMMYFUNCTION("""COMPUTED_VALUE"""),932.51)</f>
        <v>932.51</v>
      </c>
      <c r="D245" s="2">
        <f>IFERROR(__xludf.DUMMYFUNCTION("""COMPUTED_VALUE"""),45644.66666666667)</f>
        <v>45644.66667</v>
      </c>
      <c r="E245" s="1">
        <f>IFERROR(__xludf.DUMMYFUNCTION("""COMPUTED_VALUE"""),936.02)</f>
        <v>936.02</v>
      </c>
      <c r="G245" s="2">
        <f>IFERROR(__xludf.DUMMYFUNCTION("""COMPUTED_VALUE"""),45644.66666666667)</f>
        <v>45644.66667</v>
      </c>
      <c r="H245" s="1">
        <f>IFERROR(__xludf.DUMMYFUNCTION("""COMPUTED_VALUE"""),902.02)</f>
        <v>902.02</v>
      </c>
      <c r="J245" s="2">
        <f>IFERROR(__xludf.DUMMYFUNCTION("""COMPUTED_VALUE"""),45644.66666666667)</f>
        <v>45644.66667</v>
      </c>
      <c r="K245" s="1">
        <f>IFERROR(__xludf.DUMMYFUNCTION("""COMPUTED_VALUE"""),902.35)</f>
        <v>902.35</v>
      </c>
      <c r="M245" s="2">
        <f>IFERROR(__xludf.DUMMYFUNCTION("""COMPUTED_VALUE"""),45644.66666666667)</f>
        <v>45644.66667</v>
      </c>
      <c r="N245" s="1">
        <f>IFERROR(__xludf.DUMMYFUNCTION("""COMPUTED_VALUE"""),1.45929501E8)</f>
        <v>145929501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IFERROR(__xludf.DUMMYFUNCTION("""COMPUTED_VALUE"""),911.02)</f>
        <v>911.02</v>
      </c>
      <c r="D246" s="2">
        <f>IFERROR(__xludf.DUMMYFUNCTION("""COMPUTED_VALUE"""),45645.66666666667)</f>
        <v>45645.66667</v>
      </c>
      <c r="E246" s="1">
        <f>IFERROR(__xludf.DUMMYFUNCTION("""COMPUTED_VALUE"""),921.58)</f>
        <v>921.58</v>
      </c>
      <c r="G246" s="2">
        <f>IFERROR(__xludf.DUMMYFUNCTION("""COMPUTED_VALUE"""),45645.66666666667)</f>
        <v>45645.66667</v>
      </c>
      <c r="H246" s="1">
        <f>IFERROR(__xludf.DUMMYFUNCTION("""COMPUTED_VALUE"""),906.66)</f>
        <v>906.66</v>
      </c>
      <c r="J246" s="2">
        <f>IFERROR(__xludf.DUMMYFUNCTION("""COMPUTED_VALUE"""),45645.66666666667)</f>
        <v>45645.66667</v>
      </c>
      <c r="K246" s="1">
        <f>IFERROR(__xludf.DUMMYFUNCTION("""COMPUTED_VALUE"""),907.13)</f>
        <v>907.13</v>
      </c>
      <c r="M246" s="2">
        <f>IFERROR(__xludf.DUMMYFUNCTION("""COMPUTED_VALUE"""),45645.66666666667)</f>
        <v>45645.66667</v>
      </c>
      <c r="N246" s="1">
        <f>IFERROR(__xludf.DUMMYFUNCTION("""COMPUTED_VALUE"""),1.40978302E8)</f>
        <v>140978302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IFERROR(__xludf.DUMMYFUNCTION("""COMPUTED_VALUE"""),904.33)</f>
        <v>904.33</v>
      </c>
      <c r="D247" s="2">
        <f>IFERROR(__xludf.DUMMYFUNCTION("""COMPUTED_VALUE"""),45646.66666666667)</f>
        <v>45646.66667</v>
      </c>
      <c r="E247" s="1">
        <f>IFERROR(__xludf.DUMMYFUNCTION("""COMPUTED_VALUE"""),920.29)</f>
        <v>920.29</v>
      </c>
      <c r="G247" s="2">
        <f>IFERROR(__xludf.DUMMYFUNCTION("""COMPUTED_VALUE"""),45646.66666666667)</f>
        <v>45646.66667</v>
      </c>
      <c r="H247" s="1">
        <f>IFERROR(__xludf.DUMMYFUNCTION("""COMPUTED_VALUE"""),901.22)</f>
        <v>901.22</v>
      </c>
      <c r="J247" s="2">
        <f>IFERROR(__xludf.DUMMYFUNCTION("""COMPUTED_VALUE"""),45646.66666666667)</f>
        <v>45646.66667</v>
      </c>
      <c r="K247" s="1">
        <f>IFERROR(__xludf.DUMMYFUNCTION("""COMPUTED_VALUE"""),914.4)</f>
        <v>914.4</v>
      </c>
      <c r="M247" s="2">
        <f>IFERROR(__xludf.DUMMYFUNCTION("""COMPUTED_VALUE"""),45646.66666666667)</f>
        <v>45646.66667</v>
      </c>
      <c r="N247" s="1">
        <f>IFERROR(__xludf.DUMMYFUNCTION("""COMPUTED_VALUE"""),2.71514512E8)</f>
        <v>271514512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IFERROR(__xludf.DUMMYFUNCTION("""COMPUTED_VALUE"""),909.89)</f>
        <v>909.89</v>
      </c>
      <c r="D248" s="2">
        <f>IFERROR(__xludf.DUMMYFUNCTION("""COMPUTED_VALUE"""),45649.66666666667)</f>
        <v>45649.66667</v>
      </c>
      <c r="E248" s="1">
        <f>IFERROR(__xludf.DUMMYFUNCTION("""COMPUTED_VALUE"""),910.98)</f>
        <v>910.98</v>
      </c>
      <c r="G248" s="2">
        <f>IFERROR(__xludf.DUMMYFUNCTION("""COMPUTED_VALUE"""),45649.66666666667)</f>
        <v>45649.66667</v>
      </c>
      <c r="H248" s="1">
        <f>IFERROR(__xludf.DUMMYFUNCTION("""COMPUTED_VALUE"""),902.13)</f>
        <v>902.13</v>
      </c>
      <c r="J248" s="2">
        <f>IFERROR(__xludf.DUMMYFUNCTION("""COMPUTED_VALUE"""),45649.66666666667)</f>
        <v>45649.66667</v>
      </c>
      <c r="K248" s="1">
        <f>IFERROR(__xludf.DUMMYFUNCTION("""COMPUTED_VALUE"""),909.3)</f>
        <v>909.3</v>
      </c>
      <c r="M248" s="2">
        <f>IFERROR(__xludf.DUMMYFUNCTION("""COMPUTED_VALUE"""),45649.66666666667)</f>
        <v>45649.66667</v>
      </c>
      <c r="N248" s="1">
        <f>IFERROR(__xludf.DUMMYFUNCTION("""COMPUTED_VALUE"""),8.0268042E7)</f>
        <v>80268042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IFERROR(__xludf.DUMMYFUNCTION("""COMPUTED_VALUE"""),909.39)</f>
        <v>909.39</v>
      </c>
      <c r="D249" s="2">
        <f>IFERROR(__xludf.DUMMYFUNCTION("""COMPUTED_VALUE"""),45650.54166666667)</f>
        <v>45650.54167</v>
      </c>
      <c r="E249" s="1">
        <f>IFERROR(__xludf.DUMMYFUNCTION("""COMPUTED_VALUE"""),917.94)</f>
        <v>917.94</v>
      </c>
      <c r="G249" s="2">
        <f>IFERROR(__xludf.DUMMYFUNCTION("""COMPUTED_VALUE"""),45650.54166666667)</f>
        <v>45650.54167</v>
      </c>
      <c r="H249" s="1">
        <f>IFERROR(__xludf.DUMMYFUNCTION("""COMPUTED_VALUE"""),908.24)</f>
        <v>908.24</v>
      </c>
      <c r="J249" s="2">
        <f>IFERROR(__xludf.DUMMYFUNCTION("""COMPUTED_VALUE"""),45650.54166666667)</f>
        <v>45650.54167</v>
      </c>
      <c r="K249" s="1">
        <f>IFERROR(__xludf.DUMMYFUNCTION("""COMPUTED_VALUE"""),917.9)</f>
        <v>917.9</v>
      </c>
      <c r="M249" s="2">
        <f>IFERROR(__xludf.DUMMYFUNCTION("""COMPUTED_VALUE"""),45650.54166666667)</f>
        <v>45650.54167</v>
      </c>
      <c r="N249" s="1">
        <f>IFERROR(__xludf.DUMMYFUNCTION("""COMPUTED_VALUE"""),3.6479073E7)</f>
        <v>36479073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IFERROR(__xludf.DUMMYFUNCTION("""COMPUTED_VALUE"""),914.57)</f>
        <v>914.57</v>
      </c>
      <c r="D250" s="2">
        <f>IFERROR(__xludf.DUMMYFUNCTION("""COMPUTED_VALUE"""),45652.66666666667)</f>
        <v>45652.66667</v>
      </c>
      <c r="E250" s="1">
        <f>IFERROR(__xludf.DUMMYFUNCTION("""COMPUTED_VALUE"""),919.43)</f>
        <v>919.43</v>
      </c>
      <c r="G250" s="2">
        <f>IFERROR(__xludf.DUMMYFUNCTION("""COMPUTED_VALUE"""),45652.66666666667)</f>
        <v>45652.66667</v>
      </c>
      <c r="H250" s="1">
        <f>IFERROR(__xludf.DUMMYFUNCTION("""COMPUTED_VALUE"""),912.77)</f>
        <v>912.77</v>
      </c>
      <c r="J250" s="2">
        <f>IFERROR(__xludf.DUMMYFUNCTION("""COMPUTED_VALUE"""),45652.66666666667)</f>
        <v>45652.66667</v>
      </c>
      <c r="K250" s="1">
        <f>IFERROR(__xludf.DUMMYFUNCTION("""COMPUTED_VALUE"""),917.79)</f>
        <v>917.79</v>
      </c>
      <c r="M250" s="2">
        <f>IFERROR(__xludf.DUMMYFUNCTION("""COMPUTED_VALUE"""),45652.66666666667)</f>
        <v>45652.66667</v>
      </c>
      <c r="N250" s="1">
        <f>IFERROR(__xludf.DUMMYFUNCTION("""COMPUTED_VALUE"""),6.1122136E7)</f>
        <v>61122136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IFERROR(__xludf.DUMMYFUNCTION("""COMPUTED_VALUE"""),914.62)</f>
        <v>914.62</v>
      </c>
      <c r="D251" s="2">
        <f>IFERROR(__xludf.DUMMYFUNCTION("""COMPUTED_VALUE"""),45653.66666666667)</f>
        <v>45653.66667</v>
      </c>
      <c r="E251" s="1">
        <f>IFERROR(__xludf.DUMMYFUNCTION("""COMPUTED_VALUE"""),916.48)</f>
        <v>916.48</v>
      </c>
      <c r="G251" s="2">
        <f>IFERROR(__xludf.DUMMYFUNCTION("""COMPUTED_VALUE"""),45653.66666666667)</f>
        <v>45653.66667</v>
      </c>
      <c r="H251" s="1">
        <f>IFERROR(__xludf.DUMMYFUNCTION("""COMPUTED_VALUE"""),902.68)</f>
        <v>902.68</v>
      </c>
      <c r="J251" s="2">
        <f>IFERROR(__xludf.DUMMYFUNCTION("""COMPUTED_VALUE"""),45653.66666666667)</f>
        <v>45653.66667</v>
      </c>
      <c r="K251" s="1">
        <f>IFERROR(__xludf.DUMMYFUNCTION("""COMPUTED_VALUE"""),907.93)</f>
        <v>907.93</v>
      </c>
      <c r="M251" s="2">
        <f>IFERROR(__xludf.DUMMYFUNCTION("""COMPUTED_VALUE"""),45653.66666666667)</f>
        <v>45653.66667</v>
      </c>
      <c r="N251" s="1">
        <f>IFERROR(__xludf.DUMMYFUNCTION("""COMPUTED_VALUE"""),6.2772383E7)</f>
        <v>62772383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IFERROR(__xludf.DUMMYFUNCTION("""COMPUTED_VALUE"""),902.21)</f>
        <v>902.21</v>
      </c>
      <c r="D252" s="2">
        <f>IFERROR(__xludf.DUMMYFUNCTION("""COMPUTED_VALUE"""),45656.66666666667)</f>
        <v>45656.66667</v>
      </c>
      <c r="E252" s="1">
        <f>IFERROR(__xludf.DUMMYFUNCTION("""COMPUTED_VALUE"""),903.36)</f>
        <v>903.36</v>
      </c>
      <c r="G252" s="2">
        <f>IFERROR(__xludf.DUMMYFUNCTION("""COMPUTED_VALUE"""),45656.66666666667)</f>
        <v>45656.66667</v>
      </c>
      <c r="H252" s="1">
        <f>IFERROR(__xludf.DUMMYFUNCTION("""COMPUTED_VALUE"""),890.89)</f>
        <v>890.89</v>
      </c>
      <c r="J252" s="2">
        <f>IFERROR(__xludf.DUMMYFUNCTION("""COMPUTED_VALUE"""),45656.66666666667)</f>
        <v>45656.66667</v>
      </c>
      <c r="K252" s="1">
        <f>IFERROR(__xludf.DUMMYFUNCTION("""COMPUTED_VALUE"""),899.22)</f>
        <v>899.22</v>
      </c>
      <c r="M252" s="2">
        <f>IFERROR(__xludf.DUMMYFUNCTION("""COMPUTED_VALUE"""),45656.66666666667)</f>
        <v>45656.66667</v>
      </c>
      <c r="N252" s="1">
        <f>IFERROR(__xludf.DUMMYFUNCTION("""COMPUTED_VALUE"""),7.7705401E7)</f>
        <v>77705401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IFERROR(__xludf.DUMMYFUNCTION("""COMPUTED_VALUE"""),902.1)</f>
        <v>902.1</v>
      </c>
      <c r="D253" s="2">
        <f>IFERROR(__xludf.DUMMYFUNCTION("""COMPUTED_VALUE"""),45657.66666666667)</f>
        <v>45657.66667</v>
      </c>
      <c r="E253" s="1">
        <f>IFERROR(__xludf.DUMMYFUNCTION("""COMPUTED_VALUE"""),904.15)</f>
        <v>904.15</v>
      </c>
      <c r="G253" s="2">
        <f>IFERROR(__xludf.DUMMYFUNCTION("""COMPUTED_VALUE"""),45657.66666666667)</f>
        <v>45657.66667</v>
      </c>
      <c r="H253" s="1">
        <f>IFERROR(__xludf.DUMMYFUNCTION("""COMPUTED_VALUE"""),896.21)</f>
        <v>896.21</v>
      </c>
      <c r="J253" s="2">
        <f>IFERROR(__xludf.DUMMYFUNCTION("""COMPUTED_VALUE"""),45657.66666666667)</f>
        <v>45657.66667</v>
      </c>
      <c r="K253" s="1">
        <f>IFERROR(__xludf.DUMMYFUNCTION("""COMPUTED_VALUE"""),898.79)</f>
        <v>898.79</v>
      </c>
      <c r="M253" s="2">
        <f>IFERROR(__xludf.DUMMYFUNCTION("""COMPUTED_VALUE"""),45657.66666666667)</f>
        <v>45657.66667</v>
      </c>
      <c r="N253" s="1">
        <f>IFERROR(__xludf.DUMMYFUNCTION("""COMPUTED_VALUE"""),7.3417414E7)</f>
        <v>73417414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IFERROR(__xludf.DUMMYFUNCTION("""COMPUTED_VALUE"""),902.42)</f>
        <v>902.42</v>
      </c>
      <c r="D254" s="2">
        <f>IFERROR(__xludf.DUMMYFUNCTION("""COMPUTED_VALUE"""),45659.66666666667)</f>
        <v>45659.66667</v>
      </c>
      <c r="E254" s="1">
        <f>IFERROR(__xludf.DUMMYFUNCTION("""COMPUTED_VALUE"""),906.4)</f>
        <v>906.4</v>
      </c>
      <c r="G254" s="2">
        <f>IFERROR(__xludf.DUMMYFUNCTION("""COMPUTED_VALUE"""),45659.66666666667)</f>
        <v>45659.66667</v>
      </c>
      <c r="H254" s="1">
        <f>IFERROR(__xludf.DUMMYFUNCTION("""COMPUTED_VALUE"""),890.91)</f>
        <v>890.91</v>
      </c>
      <c r="J254" s="2">
        <f>IFERROR(__xludf.DUMMYFUNCTION("""COMPUTED_VALUE"""),45659.66666666667)</f>
        <v>45659.66667</v>
      </c>
      <c r="K254" s="1">
        <f>IFERROR(__xludf.DUMMYFUNCTION("""COMPUTED_VALUE"""),894.81)</f>
        <v>894.81</v>
      </c>
      <c r="M254" s="2">
        <f>IFERROR(__xludf.DUMMYFUNCTION("""COMPUTED_VALUE"""),45659.66666666667)</f>
        <v>45659.66667</v>
      </c>
      <c r="N254" s="1">
        <f>IFERROR(__xludf.DUMMYFUNCTION("""COMPUTED_VALUE"""),9.0139269E7)</f>
        <v>90139269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IFERROR(__xludf.DUMMYFUNCTION("""COMPUTED_VALUE"""),896.13)</f>
        <v>896.13</v>
      </c>
      <c r="D255" s="2">
        <f>IFERROR(__xludf.DUMMYFUNCTION("""COMPUTED_VALUE"""),45660.66666666667)</f>
        <v>45660.66667</v>
      </c>
      <c r="E255" s="1">
        <f>IFERROR(__xludf.DUMMYFUNCTION("""COMPUTED_VALUE"""),908.41)</f>
        <v>908.41</v>
      </c>
      <c r="G255" s="2">
        <f>IFERROR(__xludf.DUMMYFUNCTION("""COMPUTED_VALUE"""),45660.66666666667)</f>
        <v>45660.66667</v>
      </c>
      <c r="H255" s="1">
        <f>IFERROR(__xludf.DUMMYFUNCTION("""COMPUTED_VALUE"""),896.13)</f>
        <v>896.13</v>
      </c>
      <c r="J255" s="2">
        <f>IFERROR(__xludf.DUMMYFUNCTION("""COMPUTED_VALUE"""),45660.66666666667)</f>
        <v>45660.66667</v>
      </c>
      <c r="K255" s="1">
        <f>IFERROR(__xludf.DUMMYFUNCTION("""COMPUTED_VALUE"""),907.48)</f>
        <v>907.48</v>
      </c>
      <c r="M255" s="2">
        <f>IFERROR(__xludf.DUMMYFUNCTION("""COMPUTED_VALUE"""),45660.66666666667)</f>
        <v>45660.66667</v>
      </c>
      <c r="N255" s="1">
        <f>IFERROR(__xludf.DUMMYFUNCTION("""COMPUTED_VALUE"""),8.2943016E7)</f>
        <v>82943016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IFERROR(__xludf.DUMMYFUNCTION("""COMPUTED_VALUE"""),907.29)</f>
        <v>907.29</v>
      </c>
      <c r="D256" s="2">
        <f>IFERROR(__xludf.DUMMYFUNCTION("""COMPUTED_VALUE"""),45663.66666666667)</f>
        <v>45663.66667</v>
      </c>
      <c r="E256" s="1">
        <f>IFERROR(__xludf.DUMMYFUNCTION("""COMPUTED_VALUE"""),911.46)</f>
        <v>911.46</v>
      </c>
      <c r="G256" s="2">
        <f>IFERROR(__xludf.DUMMYFUNCTION("""COMPUTED_VALUE"""),45663.66666666667)</f>
        <v>45663.66667</v>
      </c>
      <c r="H256" s="1">
        <f>IFERROR(__xludf.DUMMYFUNCTION("""COMPUTED_VALUE"""),901.93)</f>
        <v>901.93</v>
      </c>
      <c r="J256" s="2">
        <f>IFERROR(__xludf.DUMMYFUNCTION("""COMPUTED_VALUE"""),45663.66666666667)</f>
        <v>45663.66667</v>
      </c>
      <c r="K256" s="1">
        <f>IFERROR(__xludf.DUMMYFUNCTION("""COMPUTED_VALUE"""),903.18)</f>
        <v>903.18</v>
      </c>
      <c r="M256" s="2">
        <f>IFERROR(__xludf.DUMMYFUNCTION("""COMPUTED_VALUE"""),45663.66666666667)</f>
        <v>45663.66667</v>
      </c>
      <c r="N256" s="1">
        <f>IFERROR(__xludf.DUMMYFUNCTION("""COMPUTED_VALUE"""),9.9416572E7)</f>
        <v>99416572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IFERROR(__xludf.DUMMYFUNCTION("""COMPUTED_VALUE"""),906.09)</f>
        <v>906.09</v>
      </c>
      <c r="D257" s="2">
        <f>IFERROR(__xludf.DUMMYFUNCTION("""COMPUTED_VALUE"""),45664.66666666667)</f>
        <v>45664.66667</v>
      </c>
      <c r="E257" s="1">
        <f>IFERROR(__xludf.DUMMYFUNCTION("""COMPUTED_VALUE"""),912.06)</f>
        <v>912.06</v>
      </c>
      <c r="G257" s="2">
        <f>IFERROR(__xludf.DUMMYFUNCTION("""COMPUTED_VALUE"""),45664.66666666667)</f>
        <v>45664.66667</v>
      </c>
      <c r="H257" s="1">
        <f>IFERROR(__xludf.DUMMYFUNCTION("""COMPUTED_VALUE"""),898.34)</f>
        <v>898.34</v>
      </c>
      <c r="J257" s="2">
        <f>IFERROR(__xludf.DUMMYFUNCTION("""COMPUTED_VALUE"""),45664.66666666667)</f>
        <v>45664.66667</v>
      </c>
      <c r="K257" s="1">
        <f>IFERROR(__xludf.DUMMYFUNCTION("""COMPUTED_VALUE"""),902.18)</f>
        <v>902.18</v>
      </c>
      <c r="M257" s="2">
        <f>IFERROR(__xludf.DUMMYFUNCTION("""COMPUTED_VALUE"""),45664.66666666667)</f>
        <v>45664.66667</v>
      </c>
      <c r="N257" s="1">
        <f>IFERROR(__xludf.DUMMYFUNCTION("""COMPUTED_VALUE"""),9.7019217E7)</f>
        <v>97019217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IFERROR(__xludf.DUMMYFUNCTION("""COMPUTED_VALUE"""),903.8)</f>
        <v>903.8</v>
      </c>
      <c r="D258" s="2">
        <f>IFERROR(__xludf.DUMMYFUNCTION("""COMPUTED_VALUE"""),45665.66666666667)</f>
        <v>45665.66667</v>
      </c>
      <c r="E258" s="1">
        <f>IFERROR(__xludf.DUMMYFUNCTION("""COMPUTED_VALUE"""),907.41)</f>
        <v>907.41</v>
      </c>
      <c r="G258" s="2">
        <f>IFERROR(__xludf.DUMMYFUNCTION("""COMPUTED_VALUE"""),45665.66666666667)</f>
        <v>45665.66667</v>
      </c>
      <c r="H258" s="1">
        <f>IFERROR(__xludf.DUMMYFUNCTION("""COMPUTED_VALUE"""),897.54)</f>
        <v>897.54</v>
      </c>
      <c r="J258" s="2">
        <f>IFERROR(__xludf.DUMMYFUNCTION("""COMPUTED_VALUE"""),45665.66666666667)</f>
        <v>45665.66667</v>
      </c>
      <c r="K258" s="1">
        <f>IFERROR(__xludf.DUMMYFUNCTION("""COMPUTED_VALUE"""),906.87)</f>
        <v>906.87</v>
      </c>
      <c r="M258" s="2">
        <f>IFERROR(__xludf.DUMMYFUNCTION("""COMPUTED_VALUE"""),45665.66666666667)</f>
        <v>45665.66667</v>
      </c>
      <c r="N258" s="1">
        <f>IFERROR(__xludf.DUMMYFUNCTION("""COMPUTED_VALUE"""),9.7969375E7)</f>
        <v>97969375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IFERROR(__xludf.DUMMYFUNCTION("""COMPUTED_VALUE"""),901.78)</f>
        <v>901.78</v>
      </c>
      <c r="D259" s="2">
        <f>IFERROR(__xludf.DUMMYFUNCTION("""COMPUTED_VALUE"""),45667.66666666667)</f>
        <v>45667.66667</v>
      </c>
      <c r="E259" s="1">
        <f>IFERROR(__xludf.DUMMYFUNCTION("""COMPUTED_VALUE"""),901.78)</f>
        <v>901.78</v>
      </c>
      <c r="G259" s="2">
        <f>IFERROR(__xludf.DUMMYFUNCTION("""COMPUTED_VALUE"""),45667.66666666667)</f>
        <v>45667.66667</v>
      </c>
      <c r="H259" s="1">
        <f>IFERROR(__xludf.DUMMYFUNCTION("""COMPUTED_VALUE"""),889.4)</f>
        <v>889.4</v>
      </c>
      <c r="J259" s="2">
        <f>IFERROR(__xludf.DUMMYFUNCTION("""COMPUTED_VALUE"""),45667.66666666667)</f>
        <v>45667.66667</v>
      </c>
      <c r="K259" s="1">
        <f>IFERROR(__xludf.DUMMYFUNCTION("""COMPUTED_VALUE"""),890.08)</f>
        <v>890.08</v>
      </c>
      <c r="M259" s="2">
        <f>IFERROR(__xludf.DUMMYFUNCTION("""COMPUTED_VALUE"""),45667.66666666667)</f>
        <v>45667.66667</v>
      </c>
      <c r="N259" s="1">
        <f>IFERROR(__xludf.DUMMYFUNCTION("""COMPUTED_VALUE"""),1.18098082E8)</f>
        <v>118098082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IFERROR(__xludf.DUMMYFUNCTION("""COMPUTED_VALUE"""),884.88)</f>
        <v>884.88</v>
      </c>
      <c r="D260" s="2">
        <f>IFERROR(__xludf.DUMMYFUNCTION("""COMPUTED_VALUE"""),45670.66666666667)</f>
        <v>45670.66667</v>
      </c>
      <c r="E260" s="1">
        <f>IFERROR(__xludf.DUMMYFUNCTION("""COMPUTED_VALUE"""),897.52)</f>
        <v>897.52</v>
      </c>
      <c r="G260" s="2">
        <f>IFERROR(__xludf.DUMMYFUNCTION("""COMPUTED_VALUE"""),45670.66666666667)</f>
        <v>45670.66667</v>
      </c>
      <c r="H260" s="1">
        <f>IFERROR(__xludf.DUMMYFUNCTION("""COMPUTED_VALUE"""),883.13)</f>
        <v>883.13</v>
      </c>
      <c r="J260" s="2">
        <f>IFERROR(__xludf.DUMMYFUNCTION("""COMPUTED_VALUE"""),45670.66666666667)</f>
        <v>45670.66667</v>
      </c>
      <c r="K260" s="1">
        <f>IFERROR(__xludf.DUMMYFUNCTION("""COMPUTED_VALUE"""),897.36)</f>
        <v>897.36</v>
      </c>
      <c r="M260" s="2">
        <f>IFERROR(__xludf.DUMMYFUNCTION("""COMPUTED_VALUE"""),45670.66666666667)</f>
        <v>45670.66667</v>
      </c>
      <c r="N260" s="1">
        <f>IFERROR(__xludf.DUMMYFUNCTION("""COMPUTED_VALUE"""),1.01535726E8)</f>
        <v>101535726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IFERROR(__xludf.DUMMYFUNCTION("""COMPUTED_VALUE"""),899.78)</f>
        <v>899.78</v>
      </c>
      <c r="D261" s="2">
        <f>IFERROR(__xludf.DUMMYFUNCTION("""COMPUTED_VALUE"""),45671.66666666667)</f>
        <v>45671.66667</v>
      </c>
      <c r="E261" s="1">
        <f>IFERROR(__xludf.DUMMYFUNCTION("""COMPUTED_VALUE"""),907.12)</f>
        <v>907.12</v>
      </c>
      <c r="G261" s="2">
        <f>IFERROR(__xludf.DUMMYFUNCTION("""COMPUTED_VALUE"""),45671.66666666667)</f>
        <v>45671.66667</v>
      </c>
      <c r="H261" s="1">
        <f>IFERROR(__xludf.DUMMYFUNCTION("""COMPUTED_VALUE"""),897.06)</f>
        <v>897.06</v>
      </c>
      <c r="J261" s="2">
        <f>IFERROR(__xludf.DUMMYFUNCTION("""COMPUTED_VALUE"""),45671.66666666667)</f>
        <v>45671.66667</v>
      </c>
      <c r="K261" s="1">
        <f>IFERROR(__xludf.DUMMYFUNCTION("""COMPUTED_VALUE"""),906.11)</f>
        <v>906.11</v>
      </c>
      <c r="M261" s="2">
        <f>IFERROR(__xludf.DUMMYFUNCTION("""COMPUTED_VALUE"""),45671.66666666667)</f>
        <v>45671.66667</v>
      </c>
      <c r="N261" s="1">
        <f>IFERROR(__xludf.DUMMYFUNCTION("""COMPUTED_VALUE"""),1.07502136E8)</f>
        <v>107502136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IFERROR(__xludf.DUMMYFUNCTION("""COMPUTED_VALUE"""),915.37)</f>
        <v>915.37</v>
      </c>
      <c r="D262" s="2">
        <f>IFERROR(__xludf.DUMMYFUNCTION("""COMPUTED_VALUE"""),45672.66666666667)</f>
        <v>45672.66667</v>
      </c>
      <c r="E262" s="1">
        <f>IFERROR(__xludf.DUMMYFUNCTION("""COMPUTED_VALUE"""),921.04)</f>
        <v>921.04</v>
      </c>
      <c r="G262" s="2">
        <f>IFERROR(__xludf.DUMMYFUNCTION("""COMPUTED_VALUE"""),45672.66666666667)</f>
        <v>45672.66667</v>
      </c>
      <c r="H262" s="1">
        <f>IFERROR(__xludf.DUMMYFUNCTION("""COMPUTED_VALUE"""),911.88)</f>
        <v>911.88</v>
      </c>
      <c r="J262" s="2">
        <f>IFERROR(__xludf.DUMMYFUNCTION("""COMPUTED_VALUE"""),45672.66666666667)</f>
        <v>45672.66667</v>
      </c>
      <c r="K262" s="1">
        <f>IFERROR(__xludf.DUMMYFUNCTION("""COMPUTED_VALUE"""),912.16)</f>
        <v>912.16</v>
      </c>
      <c r="M262" s="2">
        <f>IFERROR(__xludf.DUMMYFUNCTION("""COMPUTED_VALUE"""),45672.66666666667)</f>
        <v>45672.66667</v>
      </c>
      <c r="N262" s="1">
        <f>IFERROR(__xludf.DUMMYFUNCTION("""COMPUTED_VALUE"""),1.26075809E8)</f>
        <v>126075809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IFERROR(__xludf.DUMMYFUNCTION("""COMPUTED_VALUE"""),912.12)</f>
        <v>912.12</v>
      </c>
      <c r="D263" s="2">
        <f>IFERROR(__xludf.DUMMYFUNCTION("""COMPUTED_VALUE"""),45673.66666666667)</f>
        <v>45673.66667</v>
      </c>
      <c r="E263" s="1">
        <f>IFERROR(__xludf.DUMMYFUNCTION("""COMPUTED_VALUE"""),924.16)</f>
        <v>924.16</v>
      </c>
      <c r="G263" s="2">
        <f>IFERROR(__xludf.DUMMYFUNCTION("""COMPUTED_VALUE"""),45673.66666666667)</f>
        <v>45673.66667</v>
      </c>
      <c r="H263" s="1">
        <f>IFERROR(__xludf.DUMMYFUNCTION("""COMPUTED_VALUE"""),912.12)</f>
        <v>912.12</v>
      </c>
      <c r="J263" s="2">
        <f>IFERROR(__xludf.DUMMYFUNCTION("""COMPUTED_VALUE"""),45673.66666666667)</f>
        <v>45673.66667</v>
      </c>
      <c r="K263" s="1">
        <f>IFERROR(__xludf.DUMMYFUNCTION("""COMPUTED_VALUE"""),920.34)</f>
        <v>920.34</v>
      </c>
      <c r="M263" s="2">
        <f>IFERROR(__xludf.DUMMYFUNCTION("""COMPUTED_VALUE"""),45673.66666666667)</f>
        <v>45673.66667</v>
      </c>
      <c r="N263" s="1">
        <f>IFERROR(__xludf.DUMMYFUNCTION("""COMPUTED_VALUE"""),9.7631047E7)</f>
        <v>97631047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IFERROR(__xludf.DUMMYFUNCTION("""COMPUTED_VALUE"""),924.89)</f>
        <v>924.89</v>
      </c>
      <c r="D264" s="2">
        <f>IFERROR(__xludf.DUMMYFUNCTION("""COMPUTED_VALUE"""),45674.66666666667)</f>
        <v>45674.66667</v>
      </c>
      <c r="E264" s="1">
        <f>IFERROR(__xludf.DUMMYFUNCTION("""COMPUTED_VALUE"""),931.06)</f>
        <v>931.06</v>
      </c>
      <c r="G264" s="2">
        <f>IFERROR(__xludf.DUMMYFUNCTION("""COMPUTED_VALUE"""),45674.66666666667)</f>
        <v>45674.66667</v>
      </c>
      <c r="H264" s="1">
        <f>IFERROR(__xludf.DUMMYFUNCTION("""COMPUTED_VALUE"""),924.43)</f>
        <v>924.43</v>
      </c>
      <c r="J264" s="2">
        <f>IFERROR(__xludf.DUMMYFUNCTION("""COMPUTED_VALUE"""),45674.66666666667)</f>
        <v>45674.66667</v>
      </c>
      <c r="K264" s="1">
        <f>IFERROR(__xludf.DUMMYFUNCTION("""COMPUTED_VALUE"""),924.92)</f>
        <v>924.92</v>
      </c>
      <c r="M264" s="2">
        <f>IFERROR(__xludf.DUMMYFUNCTION("""COMPUTED_VALUE"""),45674.66666666667)</f>
        <v>45674.66667</v>
      </c>
      <c r="N264" s="1">
        <f>IFERROR(__xludf.DUMMYFUNCTION("""COMPUTED_VALUE"""),1.12499526E8)</f>
        <v>112499526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IFERROR(__xludf.DUMMYFUNCTION("""COMPUTED_VALUE"""),927.56)</f>
        <v>927.56</v>
      </c>
      <c r="D265" s="2">
        <f>IFERROR(__xludf.DUMMYFUNCTION("""COMPUTED_VALUE"""),45678.66666666667)</f>
        <v>45678.66667</v>
      </c>
      <c r="E265" s="1">
        <f>IFERROR(__xludf.DUMMYFUNCTION("""COMPUTED_VALUE"""),933.29)</f>
        <v>933.29</v>
      </c>
      <c r="G265" s="2">
        <f>IFERROR(__xludf.DUMMYFUNCTION("""COMPUTED_VALUE"""),45678.66666666667)</f>
        <v>45678.66667</v>
      </c>
      <c r="H265" s="1">
        <f>IFERROR(__xludf.DUMMYFUNCTION("""COMPUTED_VALUE"""),926.42)</f>
        <v>926.42</v>
      </c>
      <c r="J265" s="2">
        <f>IFERROR(__xludf.DUMMYFUNCTION("""COMPUTED_VALUE"""),45678.66666666667)</f>
        <v>45678.66667</v>
      </c>
      <c r="K265" s="1">
        <f>IFERROR(__xludf.DUMMYFUNCTION("""COMPUTED_VALUE"""),932.09)</f>
        <v>932.09</v>
      </c>
      <c r="M265" s="2">
        <f>IFERROR(__xludf.DUMMYFUNCTION("""COMPUTED_VALUE"""),45678.66666666667)</f>
        <v>45678.66667</v>
      </c>
      <c r="N265" s="1">
        <f>IFERROR(__xludf.DUMMYFUNCTION("""COMPUTED_VALUE"""),1.20975609E8)</f>
        <v>120975609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IFERROR(__xludf.DUMMYFUNCTION("""COMPUTED_VALUE"""),932.51)</f>
        <v>932.51</v>
      </c>
      <c r="D266" s="2">
        <f>IFERROR(__xludf.DUMMYFUNCTION("""COMPUTED_VALUE"""),45679.66666666667)</f>
        <v>45679.66667</v>
      </c>
      <c r="E266" s="1">
        <f>IFERROR(__xludf.DUMMYFUNCTION("""COMPUTED_VALUE"""),933.64)</f>
        <v>933.64</v>
      </c>
      <c r="G266" s="2">
        <f>IFERROR(__xludf.DUMMYFUNCTION("""COMPUTED_VALUE"""),45679.66666666667)</f>
        <v>45679.66667</v>
      </c>
      <c r="H266" s="1">
        <f>IFERROR(__xludf.DUMMYFUNCTION("""COMPUTED_VALUE"""),929.08)</f>
        <v>929.08</v>
      </c>
      <c r="J266" s="2">
        <f>IFERROR(__xludf.DUMMYFUNCTION("""COMPUTED_VALUE"""),45679.66666666667)</f>
        <v>45679.66667</v>
      </c>
      <c r="K266" s="1">
        <f>IFERROR(__xludf.DUMMYFUNCTION("""COMPUTED_VALUE"""),930.61)</f>
        <v>930.61</v>
      </c>
      <c r="M266" s="2">
        <f>IFERROR(__xludf.DUMMYFUNCTION("""COMPUTED_VALUE"""),45679.66666666667)</f>
        <v>45679.66667</v>
      </c>
      <c r="N266" s="1">
        <f>IFERROR(__xludf.DUMMYFUNCTION("""COMPUTED_VALUE"""),9.8991193E7)</f>
        <v>98991193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IFERROR(__xludf.DUMMYFUNCTION("""COMPUTED_VALUE"""),929.87)</f>
        <v>929.87</v>
      </c>
      <c r="D267" s="2">
        <f>IFERROR(__xludf.DUMMYFUNCTION("""COMPUTED_VALUE"""),45680.66666666667)</f>
        <v>45680.66667</v>
      </c>
      <c r="E267" s="1">
        <f>IFERROR(__xludf.DUMMYFUNCTION("""COMPUTED_VALUE"""),929.94)</f>
        <v>929.94</v>
      </c>
      <c r="G267" s="2">
        <f>IFERROR(__xludf.DUMMYFUNCTION("""COMPUTED_VALUE"""),45680.66666666667)</f>
        <v>45680.66667</v>
      </c>
      <c r="H267" s="1">
        <f>IFERROR(__xludf.DUMMYFUNCTION("""COMPUTED_VALUE"""),921.34)</f>
        <v>921.34</v>
      </c>
      <c r="J267" s="2">
        <f>IFERROR(__xludf.DUMMYFUNCTION("""COMPUTED_VALUE"""),45680.66666666667)</f>
        <v>45680.66667</v>
      </c>
      <c r="K267" s="1">
        <f>IFERROR(__xludf.DUMMYFUNCTION("""COMPUTED_VALUE"""),927.9)</f>
        <v>927.9</v>
      </c>
      <c r="M267" s="2">
        <f>IFERROR(__xludf.DUMMYFUNCTION("""COMPUTED_VALUE"""),45680.66666666667)</f>
        <v>45680.66667</v>
      </c>
      <c r="N267" s="1">
        <f>IFERROR(__xludf.DUMMYFUNCTION("""COMPUTED_VALUE"""),1.09791173E8)</f>
        <v>109791173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IFERROR(__xludf.DUMMYFUNCTION("""COMPUTED_VALUE"""),927.55)</f>
        <v>927.55</v>
      </c>
      <c r="D268" s="2">
        <f>IFERROR(__xludf.DUMMYFUNCTION("""COMPUTED_VALUE"""),45681.66666666667)</f>
        <v>45681.66667</v>
      </c>
      <c r="E268" s="1">
        <f>IFERROR(__xludf.DUMMYFUNCTION("""COMPUTED_VALUE"""),930.41)</f>
        <v>930.41</v>
      </c>
      <c r="G268" s="2">
        <f>IFERROR(__xludf.DUMMYFUNCTION("""COMPUTED_VALUE"""),45681.66666666667)</f>
        <v>45681.66667</v>
      </c>
      <c r="H268" s="1">
        <f>IFERROR(__xludf.DUMMYFUNCTION("""COMPUTED_VALUE"""),925.59)</f>
        <v>925.59</v>
      </c>
      <c r="J268" s="2">
        <f>IFERROR(__xludf.DUMMYFUNCTION("""COMPUTED_VALUE"""),45681.66666666667)</f>
        <v>45681.66667</v>
      </c>
      <c r="K268" s="1">
        <f>IFERROR(__xludf.DUMMYFUNCTION("""COMPUTED_VALUE"""),926.67)</f>
        <v>926.67</v>
      </c>
      <c r="M268" s="2">
        <f>IFERROR(__xludf.DUMMYFUNCTION("""COMPUTED_VALUE"""),45681.66666666667)</f>
        <v>45681.66667</v>
      </c>
      <c r="N268" s="1">
        <f>IFERROR(__xludf.DUMMYFUNCTION("""COMPUTED_VALUE"""),9.7326835E7)</f>
        <v>97326835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IFERROR(__xludf.DUMMYFUNCTION("""COMPUTED_VALUE"""),922.6)</f>
        <v>922.6</v>
      </c>
      <c r="D269" s="2">
        <f>IFERROR(__xludf.DUMMYFUNCTION("""COMPUTED_VALUE"""),45684.66666666667)</f>
        <v>45684.66667</v>
      </c>
      <c r="E269" s="1">
        <f>IFERROR(__xludf.DUMMYFUNCTION("""COMPUTED_VALUE"""),937.75)</f>
        <v>937.75</v>
      </c>
      <c r="G269" s="2">
        <f>IFERROR(__xludf.DUMMYFUNCTION("""COMPUTED_VALUE"""),45684.66666666667)</f>
        <v>45684.66667</v>
      </c>
      <c r="H269" s="1">
        <f>IFERROR(__xludf.DUMMYFUNCTION("""COMPUTED_VALUE"""),918.71)</f>
        <v>918.71</v>
      </c>
      <c r="J269" s="2">
        <f>IFERROR(__xludf.DUMMYFUNCTION("""COMPUTED_VALUE"""),45684.66666666667)</f>
        <v>45684.66667</v>
      </c>
      <c r="K269" s="1">
        <f>IFERROR(__xludf.DUMMYFUNCTION("""COMPUTED_VALUE"""),937.61)</f>
        <v>937.61</v>
      </c>
      <c r="M269" s="2">
        <f>IFERROR(__xludf.DUMMYFUNCTION("""COMPUTED_VALUE"""),45684.66666666667)</f>
        <v>45684.66667</v>
      </c>
      <c r="N269" s="1">
        <f>IFERROR(__xludf.DUMMYFUNCTION("""COMPUTED_VALUE"""),1.05775714E8)</f>
        <v>105775714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IFERROR(__xludf.DUMMYFUNCTION("""COMPUTED_VALUE"""),936.8)</f>
        <v>936.8</v>
      </c>
      <c r="D270" s="2">
        <f>IFERROR(__xludf.DUMMYFUNCTION("""COMPUTED_VALUE"""),45685.66666666667)</f>
        <v>45685.66667</v>
      </c>
      <c r="E270" s="1">
        <f>IFERROR(__xludf.DUMMYFUNCTION("""COMPUTED_VALUE"""),943.87)</f>
        <v>943.87</v>
      </c>
      <c r="G270" s="2">
        <f>IFERROR(__xludf.DUMMYFUNCTION("""COMPUTED_VALUE"""),45685.66666666667)</f>
        <v>45685.66667</v>
      </c>
      <c r="H270" s="1">
        <f>IFERROR(__xludf.DUMMYFUNCTION("""COMPUTED_VALUE"""),932.95)</f>
        <v>932.95</v>
      </c>
      <c r="J270" s="2">
        <f>IFERROR(__xludf.DUMMYFUNCTION("""COMPUTED_VALUE"""),45685.66666666667)</f>
        <v>45685.66667</v>
      </c>
      <c r="K270" s="1">
        <f>IFERROR(__xludf.DUMMYFUNCTION("""COMPUTED_VALUE"""),936.22)</f>
        <v>936.22</v>
      </c>
      <c r="M270" s="2">
        <f>IFERROR(__xludf.DUMMYFUNCTION("""COMPUTED_VALUE"""),45685.66666666667)</f>
        <v>45685.66667</v>
      </c>
      <c r="N270" s="1">
        <f>IFERROR(__xludf.DUMMYFUNCTION("""COMPUTED_VALUE"""),1.08650189E8)</f>
        <v>108650189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IFERROR(__xludf.DUMMYFUNCTION("""COMPUTED_VALUE"""),937.91)</f>
        <v>937.91</v>
      </c>
      <c r="D271" s="2">
        <f>IFERROR(__xludf.DUMMYFUNCTION("""COMPUTED_VALUE"""),45686.66666666667)</f>
        <v>45686.66667</v>
      </c>
      <c r="E271" s="1">
        <f>IFERROR(__xludf.DUMMYFUNCTION("""COMPUTED_VALUE"""),941.06)</f>
        <v>941.06</v>
      </c>
      <c r="G271" s="2">
        <f>IFERROR(__xludf.DUMMYFUNCTION("""COMPUTED_VALUE"""),45686.66666666667)</f>
        <v>45686.66667</v>
      </c>
      <c r="H271" s="1">
        <f>IFERROR(__xludf.DUMMYFUNCTION("""COMPUTED_VALUE"""),930.21)</f>
        <v>930.21</v>
      </c>
      <c r="J271" s="2">
        <f>IFERROR(__xludf.DUMMYFUNCTION("""COMPUTED_VALUE"""),45686.66666666667)</f>
        <v>45686.66667</v>
      </c>
      <c r="K271" s="1">
        <f>IFERROR(__xludf.DUMMYFUNCTION("""COMPUTED_VALUE"""),931.12)</f>
        <v>931.12</v>
      </c>
      <c r="M271" s="2">
        <f>IFERROR(__xludf.DUMMYFUNCTION("""COMPUTED_VALUE"""),45686.66666666667)</f>
        <v>45686.66667</v>
      </c>
      <c r="N271" s="1">
        <f>IFERROR(__xludf.DUMMYFUNCTION("""COMPUTED_VALUE"""),1.00081963E8)</f>
        <v>100081963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IFERROR(__xludf.DUMMYFUNCTION("""COMPUTED_VALUE"""),934.96)</f>
        <v>934.96</v>
      </c>
      <c r="D272" s="2">
        <f>IFERROR(__xludf.DUMMYFUNCTION("""COMPUTED_VALUE"""),45687.66666666667)</f>
        <v>45687.66667</v>
      </c>
      <c r="E272" s="1">
        <f>IFERROR(__xludf.DUMMYFUNCTION("""COMPUTED_VALUE"""),949.48)</f>
        <v>949.48</v>
      </c>
      <c r="G272" s="2">
        <f>IFERROR(__xludf.DUMMYFUNCTION("""COMPUTED_VALUE"""),45687.66666666667)</f>
        <v>45687.66667</v>
      </c>
      <c r="H272" s="1">
        <f>IFERROR(__xludf.DUMMYFUNCTION("""COMPUTED_VALUE"""),934.96)</f>
        <v>934.96</v>
      </c>
      <c r="J272" s="2">
        <f>IFERROR(__xludf.DUMMYFUNCTION("""COMPUTED_VALUE"""),45687.66666666667)</f>
        <v>45687.66667</v>
      </c>
      <c r="K272" s="1">
        <f>IFERROR(__xludf.DUMMYFUNCTION("""COMPUTED_VALUE"""),947.32)</f>
        <v>947.32</v>
      </c>
      <c r="M272" s="2">
        <f>IFERROR(__xludf.DUMMYFUNCTION("""COMPUTED_VALUE"""),45687.66666666667)</f>
        <v>45687.66667</v>
      </c>
      <c r="N272" s="1">
        <f>IFERROR(__xludf.DUMMYFUNCTION("""COMPUTED_VALUE"""),1.21794727E8)</f>
        <v>121794727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IFERROR(__xludf.DUMMYFUNCTION("""COMPUTED_VALUE"""),946.18)</f>
        <v>946.18</v>
      </c>
      <c r="D273" s="2">
        <f>IFERROR(__xludf.DUMMYFUNCTION("""COMPUTED_VALUE"""),45688.66666666667)</f>
        <v>45688.66667</v>
      </c>
      <c r="E273" s="1">
        <f>IFERROR(__xludf.DUMMYFUNCTION("""COMPUTED_VALUE"""),949.87)</f>
        <v>949.87</v>
      </c>
      <c r="G273" s="2">
        <f>IFERROR(__xludf.DUMMYFUNCTION("""COMPUTED_VALUE"""),45688.66666666667)</f>
        <v>45688.66667</v>
      </c>
      <c r="H273" s="1">
        <f>IFERROR(__xludf.DUMMYFUNCTION("""COMPUTED_VALUE"""),941.14)</f>
        <v>941.14</v>
      </c>
      <c r="J273" s="2">
        <f>IFERROR(__xludf.DUMMYFUNCTION("""COMPUTED_VALUE"""),45688.66666666667)</f>
        <v>45688.66667</v>
      </c>
      <c r="K273" s="1">
        <f>IFERROR(__xludf.DUMMYFUNCTION("""COMPUTED_VALUE"""),941.64)</f>
        <v>941.64</v>
      </c>
      <c r="M273" s="2">
        <f>IFERROR(__xludf.DUMMYFUNCTION("""COMPUTED_VALUE"""),45688.66666666667)</f>
        <v>45688.66667</v>
      </c>
      <c r="N273" s="1">
        <f>IFERROR(__xludf.DUMMYFUNCTION("""COMPUTED_VALUE"""),1.25826685E8)</f>
        <v>125826685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IFERROR(__xludf.DUMMYFUNCTION("""COMPUTED_VALUE"""),936.47)</f>
        <v>936.47</v>
      </c>
      <c r="D274" s="2">
        <f>IFERROR(__xludf.DUMMYFUNCTION("""COMPUTED_VALUE"""),45691.66666666667)</f>
        <v>45691.66667</v>
      </c>
      <c r="E274" s="1">
        <f>IFERROR(__xludf.DUMMYFUNCTION("""COMPUTED_VALUE"""),944.67)</f>
        <v>944.67</v>
      </c>
      <c r="G274" s="2">
        <f>IFERROR(__xludf.DUMMYFUNCTION("""COMPUTED_VALUE"""),45691.66666666667)</f>
        <v>45691.66667</v>
      </c>
      <c r="H274" s="1">
        <f>IFERROR(__xludf.DUMMYFUNCTION("""COMPUTED_VALUE"""),927.19)</f>
        <v>927.19</v>
      </c>
      <c r="J274" s="2">
        <f>IFERROR(__xludf.DUMMYFUNCTION("""COMPUTED_VALUE"""),45691.66666666667)</f>
        <v>45691.66667</v>
      </c>
      <c r="K274" s="1">
        <f>IFERROR(__xludf.DUMMYFUNCTION("""COMPUTED_VALUE"""),941.63)</f>
        <v>941.63</v>
      </c>
      <c r="M274" s="2">
        <f>IFERROR(__xludf.DUMMYFUNCTION("""COMPUTED_VALUE"""),45691.66666666667)</f>
        <v>45691.66667</v>
      </c>
      <c r="N274" s="1">
        <f>IFERROR(__xludf.DUMMYFUNCTION("""COMPUTED_VALUE"""),1.24001526E8)</f>
        <v>124001526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IFERROR(__xludf.DUMMYFUNCTION("""COMPUTED_VALUE"""),934.9)</f>
        <v>934.9</v>
      </c>
      <c r="D275" s="2">
        <f>IFERROR(__xludf.DUMMYFUNCTION("""COMPUTED_VALUE"""),45692.66666666667)</f>
        <v>45692.66667</v>
      </c>
      <c r="E275" s="1">
        <f>IFERROR(__xludf.DUMMYFUNCTION("""COMPUTED_VALUE"""),938.05)</f>
        <v>938.05</v>
      </c>
      <c r="G275" s="2">
        <f>IFERROR(__xludf.DUMMYFUNCTION("""COMPUTED_VALUE"""),45692.66666666667)</f>
        <v>45692.66667</v>
      </c>
      <c r="H275" s="1">
        <f>IFERROR(__xludf.DUMMYFUNCTION("""COMPUTED_VALUE"""),933.03)</f>
        <v>933.03</v>
      </c>
      <c r="J275" s="2">
        <f>IFERROR(__xludf.DUMMYFUNCTION("""COMPUTED_VALUE"""),45692.66666666667)</f>
        <v>45692.66667</v>
      </c>
      <c r="K275" s="1">
        <f>IFERROR(__xludf.DUMMYFUNCTION("""COMPUTED_VALUE"""),933.44)</f>
        <v>933.44</v>
      </c>
      <c r="M275" s="2">
        <f>IFERROR(__xludf.DUMMYFUNCTION("""COMPUTED_VALUE"""),45692.66666666667)</f>
        <v>45692.66667</v>
      </c>
      <c r="N275" s="1">
        <f>IFERROR(__xludf.DUMMYFUNCTION("""COMPUTED_VALUE"""),1.59728006E8)</f>
        <v>159728006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IFERROR(__xludf.DUMMYFUNCTION("""COMPUTED_VALUE"""),935.84)</f>
        <v>935.84</v>
      </c>
      <c r="D276" s="2">
        <f>IFERROR(__xludf.DUMMYFUNCTION("""COMPUTED_VALUE"""),45693.66666666667)</f>
        <v>45693.66667</v>
      </c>
      <c r="E276" s="1">
        <f>IFERROR(__xludf.DUMMYFUNCTION("""COMPUTED_VALUE"""),945.0)</f>
        <v>945</v>
      </c>
      <c r="G276" s="2">
        <f>IFERROR(__xludf.DUMMYFUNCTION("""COMPUTED_VALUE"""),45693.66666666667)</f>
        <v>45693.66667</v>
      </c>
      <c r="H276" s="1">
        <f>IFERROR(__xludf.DUMMYFUNCTION("""COMPUTED_VALUE"""),935.01)</f>
        <v>935.01</v>
      </c>
      <c r="J276" s="2">
        <f>IFERROR(__xludf.DUMMYFUNCTION("""COMPUTED_VALUE"""),45693.66666666667)</f>
        <v>45693.66667</v>
      </c>
      <c r="K276" s="1">
        <f>IFERROR(__xludf.DUMMYFUNCTION("""COMPUTED_VALUE"""),945.0)</f>
        <v>945</v>
      </c>
      <c r="M276" s="2">
        <f>IFERROR(__xludf.DUMMYFUNCTION("""COMPUTED_VALUE"""),45693.66666666667)</f>
        <v>45693.66667</v>
      </c>
      <c r="N276" s="1">
        <f>IFERROR(__xludf.DUMMYFUNCTION("""COMPUTED_VALUE"""),1.48805243E8)</f>
        <v>148805243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IFERROR(__xludf.DUMMYFUNCTION("""COMPUTED_VALUE"""),944.06)</f>
        <v>944.06</v>
      </c>
      <c r="D277" s="2">
        <f>IFERROR(__xludf.DUMMYFUNCTION("""COMPUTED_VALUE"""),45694.66666666667)</f>
        <v>45694.66667</v>
      </c>
      <c r="E277" s="1">
        <f>IFERROR(__xludf.DUMMYFUNCTION("""COMPUTED_VALUE"""),945.99)</f>
        <v>945.99</v>
      </c>
      <c r="G277" s="2">
        <f>IFERROR(__xludf.DUMMYFUNCTION("""COMPUTED_VALUE"""),45694.66666666667)</f>
        <v>45694.66667</v>
      </c>
      <c r="H277" s="1">
        <f>IFERROR(__xludf.DUMMYFUNCTION("""COMPUTED_VALUE"""),936.33)</f>
        <v>936.33</v>
      </c>
      <c r="J277" s="2">
        <f>IFERROR(__xludf.DUMMYFUNCTION("""COMPUTED_VALUE"""),45694.66666666667)</f>
        <v>45694.66667</v>
      </c>
      <c r="K277" s="1">
        <f>IFERROR(__xludf.DUMMYFUNCTION("""COMPUTED_VALUE"""),941.13)</f>
        <v>941.13</v>
      </c>
      <c r="M277" s="2">
        <f>IFERROR(__xludf.DUMMYFUNCTION("""COMPUTED_VALUE"""),45694.66666666667)</f>
        <v>45694.66667</v>
      </c>
      <c r="N277" s="1">
        <f>IFERROR(__xludf.DUMMYFUNCTION("""COMPUTED_VALUE"""),1.31368885E8)</f>
        <v>131368885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IFERROR(__xludf.DUMMYFUNCTION("""COMPUTED_VALUE"""),944.22)</f>
        <v>944.22</v>
      </c>
      <c r="D278" s="2">
        <f>IFERROR(__xludf.DUMMYFUNCTION("""COMPUTED_VALUE"""),45695.66666666667)</f>
        <v>45695.66667</v>
      </c>
      <c r="E278" s="1">
        <f>IFERROR(__xludf.DUMMYFUNCTION("""COMPUTED_VALUE"""),947.13)</f>
        <v>947.13</v>
      </c>
      <c r="G278" s="2">
        <f>IFERROR(__xludf.DUMMYFUNCTION("""COMPUTED_VALUE"""),45695.66666666667)</f>
        <v>45695.66667</v>
      </c>
      <c r="H278" s="1">
        <f>IFERROR(__xludf.DUMMYFUNCTION("""COMPUTED_VALUE"""),935.95)</f>
        <v>935.95</v>
      </c>
      <c r="J278" s="2">
        <f>IFERROR(__xludf.DUMMYFUNCTION("""COMPUTED_VALUE"""),45695.66666666667)</f>
        <v>45695.66667</v>
      </c>
      <c r="K278" s="1">
        <f>IFERROR(__xludf.DUMMYFUNCTION("""COMPUTED_VALUE"""),936.54)</f>
        <v>936.54</v>
      </c>
      <c r="M278" s="2">
        <f>IFERROR(__xludf.DUMMYFUNCTION("""COMPUTED_VALUE"""),45695.66666666667)</f>
        <v>45695.66667</v>
      </c>
      <c r="N278" s="1">
        <f>IFERROR(__xludf.DUMMYFUNCTION("""COMPUTED_VALUE"""),1.4884206E8)</f>
        <v>148842060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IFERROR(__xludf.DUMMYFUNCTION("""COMPUTED_VALUE"""),939.0)</f>
        <v>939</v>
      </c>
      <c r="D279" s="2">
        <f>IFERROR(__xludf.DUMMYFUNCTION("""COMPUTED_VALUE"""),45698.66666666667)</f>
        <v>45698.66667</v>
      </c>
      <c r="E279" s="1">
        <f>IFERROR(__xludf.DUMMYFUNCTION("""COMPUTED_VALUE"""),943.67)</f>
        <v>943.67</v>
      </c>
      <c r="G279" s="2">
        <f>IFERROR(__xludf.DUMMYFUNCTION("""COMPUTED_VALUE"""),45698.66666666667)</f>
        <v>45698.66667</v>
      </c>
      <c r="H279" s="1">
        <f>IFERROR(__xludf.DUMMYFUNCTION("""COMPUTED_VALUE"""),938.0)</f>
        <v>938</v>
      </c>
      <c r="J279" s="2">
        <f>IFERROR(__xludf.DUMMYFUNCTION("""COMPUTED_VALUE"""),45698.66666666667)</f>
        <v>45698.66667</v>
      </c>
      <c r="K279" s="1">
        <f>IFERROR(__xludf.DUMMYFUNCTION("""COMPUTED_VALUE"""),941.29)</f>
        <v>941.29</v>
      </c>
      <c r="M279" s="2">
        <f>IFERROR(__xludf.DUMMYFUNCTION("""COMPUTED_VALUE"""),45698.66666666667)</f>
        <v>45698.66667</v>
      </c>
      <c r="N279" s="1">
        <f>IFERROR(__xludf.DUMMYFUNCTION("""COMPUTED_VALUE"""),1.19575566E8)</f>
        <v>119575566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IFERROR(__xludf.DUMMYFUNCTION("""COMPUTED_VALUE"""),938.38)</f>
        <v>938.38</v>
      </c>
      <c r="D280" s="2">
        <f>IFERROR(__xludf.DUMMYFUNCTION("""COMPUTED_VALUE"""),45699.66666666667)</f>
        <v>45699.66667</v>
      </c>
      <c r="E280" s="1">
        <f>IFERROR(__xludf.DUMMYFUNCTION("""COMPUTED_VALUE"""),938.38)</f>
        <v>938.38</v>
      </c>
      <c r="G280" s="2">
        <f>IFERROR(__xludf.DUMMYFUNCTION("""COMPUTED_VALUE"""),45699.66666666667)</f>
        <v>45699.66667</v>
      </c>
      <c r="H280" s="1">
        <f>IFERROR(__xludf.DUMMYFUNCTION("""COMPUTED_VALUE"""),930.66)</f>
        <v>930.66</v>
      </c>
      <c r="J280" s="2">
        <f>IFERROR(__xludf.DUMMYFUNCTION("""COMPUTED_VALUE"""),45699.66666666667)</f>
        <v>45699.66667</v>
      </c>
      <c r="K280" s="1">
        <f>IFERROR(__xludf.DUMMYFUNCTION("""COMPUTED_VALUE"""),935.68)</f>
        <v>935.68</v>
      </c>
      <c r="M280" s="2">
        <f>IFERROR(__xludf.DUMMYFUNCTION("""COMPUTED_VALUE"""),45699.66666666667)</f>
        <v>45699.66667</v>
      </c>
      <c r="N280" s="1">
        <f>IFERROR(__xludf.DUMMYFUNCTION("""COMPUTED_VALUE"""),1.28682995E8)</f>
        <v>128682995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IFERROR(__xludf.DUMMYFUNCTION("""COMPUTED_VALUE"""),928.34)</f>
        <v>928.34</v>
      </c>
      <c r="D281" s="2">
        <f>IFERROR(__xludf.DUMMYFUNCTION("""COMPUTED_VALUE"""),45700.66666666667)</f>
        <v>45700.66667</v>
      </c>
      <c r="E281" s="1">
        <f>IFERROR(__xludf.DUMMYFUNCTION("""COMPUTED_VALUE"""),933.99)</f>
        <v>933.99</v>
      </c>
      <c r="G281" s="2">
        <f>IFERROR(__xludf.DUMMYFUNCTION("""COMPUTED_VALUE"""),45700.66666666667)</f>
        <v>45700.66667</v>
      </c>
      <c r="H281" s="1">
        <f>IFERROR(__xludf.DUMMYFUNCTION("""COMPUTED_VALUE"""),924.79)</f>
        <v>924.79</v>
      </c>
      <c r="J281" s="2">
        <f>IFERROR(__xludf.DUMMYFUNCTION("""COMPUTED_VALUE"""),45700.66666666667)</f>
        <v>45700.66667</v>
      </c>
      <c r="K281" s="1">
        <f>IFERROR(__xludf.DUMMYFUNCTION("""COMPUTED_VALUE"""),931.95)</f>
        <v>931.95</v>
      </c>
      <c r="M281" s="2">
        <f>IFERROR(__xludf.DUMMYFUNCTION("""COMPUTED_VALUE"""),45700.66666666667)</f>
        <v>45700.66667</v>
      </c>
      <c r="N281" s="1">
        <f>IFERROR(__xludf.DUMMYFUNCTION("""COMPUTED_VALUE"""),1.15090169E8)</f>
        <v>115090169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IFERROR(__xludf.DUMMYFUNCTION("""COMPUTED_VALUE"""),933.33)</f>
        <v>933.33</v>
      </c>
      <c r="D282" s="2">
        <f>IFERROR(__xludf.DUMMYFUNCTION("""COMPUTED_VALUE"""),45701.66666666667)</f>
        <v>45701.66667</v>
      </c>
      <c r="E282" s="1">
        <f>IFERROR(__xludf.DUMMYFUNCTION("""COMPUTED_VALUE"""),936.01)</f>
        <v>936.01</v>
      </c>
      <c r="G282" s="2">
        <f>IFERROR(__xludf.DUMMYFUNCTION("""COMPUTED_VALUE"""),45701.66666666667)</f>
        <v>45701.66667</v>
      </c>
      <c r="H282" s="1">
        <f>IFERROR(__xludf.DUMMYFUNCTION("""COMPUTED_VALUE"""),930.1)</f>
        <v>930.1</v>
      </c>
      <c r="J282" s="2">
        <f>IFERROR(__xludf.DUMMYFUNCTION("""COMPUTED_VALUE"""),45701.66666666667)</f>
        <v>45701.66667</v>
      </c>
      <c r="K282" s="1">
        <f>IFERROR(__xludf.DUMMYFUNCTION("""COMPUTED_VALUE"""),935.33)</f>
        <v>935.33</v>
      </c>
      <c r="M282" s="2">
        <f>IFERROR(__xludf.DUMMYFUNCTION("""COMPUTED_VALUE"""),45701.66666666667)</f>
        <v>45701.66667</v>
      </c>
      <c r="N282" s="1">
        <f>IFERROR(__xludf.DUMMYFUNCTION("""COMPUTED_VALUE"""),1.24278053E8)</f>
        <v>124278053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IFERROR(__xludf.DUMMYFUNCTION("""COMPUTED_VALUE"""),937.02)</f>
        <v>937.02</v>
      </c>
      <c r="D283" s="2">
        <f>IFERROR(__xludf.DUMMYFUNCTION("""COMPUTED_VALUE"""),45702.66666666667)</f>
        <v>45702.66667</v>
      </c>
      <c r="E283" s="1">
        <f>IFERROR(__xludf.DUMMYFUNCTION("""COMPUTED_VALUE"""),939.87)</f>
        <v>939.87</v>
      </c>
      <c r="G283" s="2">
        <f>IFERROR(__xludf.DUMMYFUNCTION("""COMPUTED_VALUE"""),45702.66666666667)</f>
        <v>45702.66667</v>
      </c>
      <c r="H283" s="1">
        <f>IFERROR(__xludf.DUMMYFUNCTION("""COMPUTED_VALUE"""),935.65)</f>
        <v>935.65</v>
      </c>
      <c r="J283" s="2">
        <f>IFERROR(__xludf.DUMMYFUNCTION("""COMPUTED_VALUE"""),45702.66666666667)</f>
        <v>45702.66667</v>
      </c>
      <c r="K283" s="1">
        <f>IFERROR(__xludf.DUMMYFUNCTION("""COMPUTED_VALUE"""),936.28)</f>
        <v>936.28</v>
      </c>
      <c r="M283" s="2">
        <f>IFERROR(__xludf.DUMMYFUNCTION("""COMPUTED_VALUE"""),45702.66666666667)</f>
        <v>45702.66667</v>
      </c>
      <c r="N283" s="1">
        <f>IFERROR(__xludf.DUMMYFUNCTION("""COMPUTED_VALUE"""),1.08614292E8)</f>
        <v>108614292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IFERROR(__xludf.DUMMYFUNCTION("""COMPUTED_VALUE"""),937.31)</f>
        <v>937.31</v>
      </c>
      <c r="D284" s="2">
        <f>IFERROR(__xludf.DUMMYFUNCTION("""COMPUTED_VALUE"""),45706.66666666667)</f>
        <v>45706.66667</v>
      </c>
      <c r="E284" s="1">
        <f>IFERROR(__xludf.DUMMYFUNCTION("""COMPUTED_VALUE"""),941.62)</f>
        <v>941.62</v>
      </c>
      <c r="G284" s="2">
        <f>IFERROR(__xludf.DUMMYFUNCTION("""COMPUTED_VALUE"""),45706.66666666667)</f>
        <v>45706.66667</v>
      </c>
      <c r="H284" s="1">
        <f>IFERROR(__xludf.DUMMYFUNCTION("""COMPUTED_VALUE"""),933.76)</f>
        <v>933.76</v>
      </c>
      <c r="J284" s="2">
        <f>IFERROR(__xludf.DUMMYFUNCTION("""COMPUTED_VALUE"""),45706.66666666667)</f>
        <v>45706.66667</v>
      </c>
      <c r="K284" s="1">
        <f>IFERROR(__xludf.DUMMYFUNCTION("""COMPUTED_VALUE"""),940.97)</f>
        <v>940.97</v>
      </c>
      <c r="M284" s="2">
        <f>IFERROR(__xludf.DUMMYFUNCTION("""COMPUTED_VALUE"""),45706.66666666667)</f>
        <v>45706.66667</v>
      </c>
      <c r="N284" s="1">
        <f>IFERROR(__xludf.DUMMYFUNCTION("""COMPUTED_VALUE"""),1.44312829E8)</f>
        <v>144312829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IFERROR(__xludf.DUMMYFUNCTION("""COMPUTED_VALUE"""),939.38)</f>
        <v>939.38</v>
      </c>
      <c r="D285" s="2">
        <f>IFERROR(__xludf.DUMMYFUNCTION("""COMPUTED_VALUE"""),45707.66666666667)</f>
        <v>45707.66667</v>
      </c>
      <c r="E285" s="1">
        <f>IFERROR(__xludf.DUMMYFUNCTION("""COMPUTED_VALUE"""),941.7)</f>
        <v>941.7</v>
      </c>
      <c r="G285" s="2">
        <f>IFERROR(__xludf.DUMMYFUNCTION("""COMPUTED_VALUE"""),45707.66666666667)</f>
        <v>45707.66667</v>
      </c>
      <c r="H285" s="1">
        <f>IFERROR(__xludf.DUMMYFUNCTION("""COMPUTED_VALUE"""),934.7)</f>
        <v>934.7</v>
      </c>
      <c r="J285" s="2">
        <f>IFERROR(__xludf.DUMMYFUNCTION("""COMPUTED_VALUE"""),45707.66666666667)</f>
        <v>45707.66667</v>
      </c>
      <c r="K285" s="1">
        <f>IFERROR(__xludf.DUMMYFUNCTION("""COMPUTED_VALUE"""),940.49)</f>
        <v>940.49</v>
      </c>
      <c r="M285" s="2">
        <f>IFERROR(__xludf.DUMMYFUNCTION("""COMPUTED_VALUE"""),45707.66666666667)</f>
        <v>45707.66667</v>
      </c>
      <c r="N285" s="1">
        <f>IFERROR(__xludf.DUMMYFUNCTION("""COMPUTED_VALUE"""),1.48354218E8)</f>
        <v>148354218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IFERROR(__xludf.DUMMYFUNCTION("""COMPUTED_VALUE"""),939.79)</f>
        <v>939.79</v>
      </c>
      <c r="D286" s="2">
        <f>IFERROR(__xludf.DUMMYFUNCTION("""COMPUTED_VALUE"""),45708.66666666667)</f>
        <v>45708.66667</v>
      </c>
      <c r="E286" s="1">
        <f>IFERROR(__xludf.DUMMYFUNCTION("""COMPUTED_VALUE"""),940.06)</f>
        <v>940.06</v>
      </c>
      <c r="G286" s="2">
        <f>IFERROR(__xludf.DUMMYFUNCTION("""COMPUTED_VALUE"""),45708.66666666667)</f>
        <v>45708.66667</v>
      </c>
      <c r="H286" s="1">
        <f>IFERROR(__xludf.DUMMYFUNCTION("""COMPUTED_VALUE"""),928.98)</f>
        <v>928.98</v>
      </c>
      <c r="J286" s="2">
        <f>IFERROR(__xludf.DUMMYFUNCTION("""COMPUTED_VALUE"""),45708.66666666667)</f>
        <v>45708.66667</v>
      </c>
      <c r="K286" s="1">
        <f>IFERROR(__xludf.DUMMYFUNCTION("""COMPUTED_VALUE"""),932.84)</f>
        <v>932.84</v>
      </c>
      <c r="M286" s="2">
        <f>IFERROR(__xludf.DUMMYFUNCTION("""COMPUTED_VALUE"""),45708.66666666667)</f>
        <v>45708.66667</v>
      </c>
      <c r="N286" s="1">
        <f>IFERROR(__xludf.DUMMYFUNCTION("""COMPUTED_VALUE"""),1.57294153E8)</f>
        <v>157294153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IFERROR(__xludf.DUMMYFUNCTION("""COMPUTED_VALUE"""),932.45)</f>
        <v>932.45</v>
      </c>
      <c r="D287" s="2">
        <f>IFERROR(__xludf.DUMMYFUNCTION("""COMPUTED_VALUE"""),45709.66666666667)</f>
        <v>45709.66667</v>
      </c>
      <c r="E287" s="1">
        <f>IFERROR(__xludf.DUMMYFUNCTION("""COMPUTED_VALUE"""),932.45)</f>
        <v>932.45</v>
      </c>
      <c r="G287" s="2">
        <f>IFERROR(__xludf.DUMMYFUNCTION("""COMPUTED_VALUE"""),45709.66666666667)</f>
        <v>45709.66667</v>
      </c>
      <c r="H287" s="1">
        <f>IFERROR(__xludf.DUMMYFUNCTION("""COMPUTED_VALUE"""),906.32)</f>
        <v>906.32</v>
      </c>
      <c r="J287" s="2">
        <f>IFERROR(__xludf.DUMMYFUNCTION("""COMPUTED_VALUE"""),45709.66666666667)</f>
        <v>45709.66667</v>
      </c>
      <c r="K287" s="1">
        <f>IFERROR(__xludf.DUMMYFUNCTION("""COMPUTED_VALUE"""),908.45)</f>
        <v>908.45</v>
      </c>
      <c r="M287" s="2">
        <f>IFERROR(__xludf.DUMMYFUNCTION("""COMPUTED_VALUE"""),45709.66666666667)</f>
        <v>45709.66667</v>
      </c>
      <c r="N287" s="1">
        <f>IFERROR(__xludf.DUMMYFUNCTION("""COMPUTED_VALUE"""),1.87186331E8)</f>
        <v>187186331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IFERROR(__xludf.DUMMYFUNCTION("""COMPUTED_VALUE"""),907.9)</f>
        <v>907.9</v>
      </c>
      <c r="D288" s="2">
        <f>IFERROR(__xludf.DUMMYFUNCTION("""COMPUTED_VALUE"""),45712.66666666667)</f>
        <v>45712.66667</v>
      </c>
      <c r="E288" s="1">
        <f>IFERROR(__xludf.DUMMYFUNCTION("""COMPUTED_VALUE"""),911.15)</f>
        <v>911.15</v>
      </c>
      <c r="G288" s="2">
        <f>IFERROR(__xludf.DUMMYFUNCTION("""COMPUTED_VALUE"""),45712.66666666667)</f>
        <v>45712.66667</v>
      </c>
      <c r="H288" s="1">
        <f>IFERROR(__xludf.DUMMYFUNCTION("""COMPUTED_VALUE"""),903.2)</f>
        <v>903.2</v>
      </c>
      <c r="J288" s="2">
        <f>IFERROR(__xludf.DUMMYFUNCTION("""COMPUTED_VALUE"""),45712.66666666667)</f>
        <v>45712.66667</v>
      </c>
      <c r="K288" s="1">
        <f>IFERROR(__xludf.DUMMYFUNCTION("""COMPUTED_VALUE"""),907.16)</f>
        <v>907.16</v>
      </c>
      <c r="M288" s="2">
        <f>IFERROR(__xludf.DUMMYFUNCTION("""COMPUTED_VALUE"""),45712.66666666667)</f>
        <v>45712.66667</v>
      </c>
      <c r="N288" s="1">
        <f>IFERROR(__xludf.DUMMYFUNCTION("""COMPUTED_VALUE"""),1.58775258E8)</f>
        <v>158775258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IFERROR(__xludf.DUMMYFUNCTION("""COMPUTED_VALUE"""),906.78)</f>
        <v>906.78</v>
      </c>
      <c r="D289" s="2">
        <f>IFERROR(__xludf.DUMMYFUNCTION("""COMPUTED_VALUE"""),45713.66666666667)</f>
        <v>45713.66667</v>
      </c>
      <c r="E289" s="1">
        <f>IFERROR(__xludf.DUMMYFUNCTION("""COMPUTED_VALUE"""),911.49)</f>
        <v>911.49</v>
      </c>
      <c r="G289" s="2">
        <f>IFERROR(__xludf.DUMMYFUNCTION("""COMPUTED_VALUE"""),45713.66666666667)</f>
        <v>45713.66667</v>
      </c>
      <c r="H289" s="1">
        <f>IFERROR(__xludf.DUMMYFUNCTION("""COMPUTED_VALUE"""),902.03)</f>
        <v>902.03</v>
      </c>
      <c r="J289" s="2">
        <f>IFERROR(__xludf.DUMMYFUNCTION("""COMPUTED_VALUE"""),45713.66666666667)</f>
        <v>45713.66667</v>
      </c>
      <c r="K289" s="1">
        <f>IFERROR(__xludf.DUMMYFUNCTION("""COMPUTED_VALUE"""),908.27)</f>
        <v>908.27</v>
      </c>
      <c r="M289" s="2">
        <f>IFERROR(__xludf.DUMMYFUNCTION("""COMPUTED_VALUE"""),45713.66666666667)</f>
        <v>45713.66667</v>
      </c>
      <c r="N289" s="1">
        <f>IFERROR(__xludf.DUMMYFUNCTION("""COMPUTED_VALUE"""),1.60542234E8)</f>
        <v>160542234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IFERROR(__xludf.DUMMYFUNCTION("""COMPUTED_VALUE"""),904.94)</f>
        <v>904.94</v>
      </c>
      <c r="D290" s="2">
        <f>IFERROR(__xludf.DUMMYFUNCTION("""COMPUTED_VALUE"""),45714.66666666667)</f>
        <v>45714.66667</v>
      </c>
      <c r="E290" s="1">
        <f>IFERROR(__xludf.DUMMYFUNCTION("""COMPUTED_VALUE"""),911.95)</f>
        <v>911.95</v>
      </c>
      <c r="G290" s="2">
        <f>IFERROR(__xludf.DUMMYFUNCTION("""COMPUTED_VALUE"""),45714.66666666667)</f>
        <v>45714.66667</v>
      </c>
      <c r="H290" s="1">
        <f>IFERROR(__xludf.DUMMYFUNCTION("""COMPUTED_VALUE"""),902.18)</f>
        <v>902.18</v>
      </c>
      <c r="J290" s="2">
        <f>IFERROR(__xludf.DUMMYFUNCTION("""COMPUTED_VALUE"""),45714.66666666667)</f>
        <v>45714.66667</v>
      </c>
      <c r="K290" s="1">
        <f>IFERROR(__xludf.DUMMYFUNCTION("""COMPUTED_VALUE"""),902.56)</f>
        <v>902.56</v>
      </c>
      <c r="M290" s="2">
        <f>IFERROR(__xludf.DUMMYFUNCTION("""COMPUTED_VALUE"""),45714.66666666667)</f>
        <v>45714.66667</v>
      </c>
      <c r="N290" s="1">
        <f>IFERROR(__xludf.DUMMYFUNCTION("""COMPUTED_VALUE"""),1.39459293E8)</f>
        <v>139459293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IFERROR(__xludf.DUMMYFUNCTION("""COMPUTED_VALUE"""),903.06)</f>
        <v>903.06</v>
      </c>
      <c r="D291" s="2">
        <f>IFERROR(__xludf.DUMMYFUNCTION("""COMPUTED_VALUE"""),45715.66666666667)</f>
        <v>45715.66667</v>
      </c>
      <c r="E291" s="1">
        <f>IFERROR(__xludf.DUMMYFUNCTION("""COMPUTED_VALUE"""),910.83)</f>
        <v>910.83</v>
      </c>
      <c r="G291" s="2">
        <f>IFERROR(__xludf.DUMMYFUNCTION("""COMPUTED_VALUE"""),45715.66666666667)</f>
        <v>45715.66667</v>
      </c>
      <c r="H291" s="1">
        <f>IFERROR(__xludf.DUMMYFUNCTION("""COMPUTED_VALUE"""),899.08)</f>
        <v>899.08</v>
      </c>
      <c r="J291" s="2">
        <f>IFERROR(__xludf.DUMMYFUNCTION("""COMPUTED_VALUE"""),45715.66666666667)</f>
        <v>45715.66667</v>
      </c>
      <c r="K291" s="1">
        <f>IFERROR(__xludf.DUMMYFUNCTION("""COMPUTED_VALUE"""),899.28)</f>
        <v>899.28</v>
      </c>
      <c r="M291" s="2">
        <f>IFERROR(__xludf.DUMMYFUNCTION("""COMPUTED_VALUE"""),45715.66666666667)</f>
        <v>45715.66667</v>
      </c>
      <c r="N291" s="1">
        <f>IFERROR(__xludf.DUMMYFUNCTION("""COMPUTED_VALUE"""),1.18639197E8)</f>
        <v>118639197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IFERROR(__xludf.DUMMYFUNCTION("""COMPUTED_VALUE"""),900.78)</f>
        <v>900.78</v>
      </c>
      <c r="D292" s="2">
        <f>IFERROR(__xludf.DUMMYFUNCTION("""COMPUTED_VALUE"""),45716.66666666667)</f>
        <v>45716.66667</v>
      </c>
      <c r="E292" s="1">
        <f>IFERROR(__xludf.DUMMYFUNCTION("""COMPUTED_VALUE"""),906.94)</f>
        <v>906.94</v>
      </c>
      <c r="G292" s="2">
        <f>IFERROR(__xludf.DUMMYFUNCTION("""COMPUTED_VALUE"""),45716.66666666667)</f>
        <v>45716.66667</v>
      </c>
      <c r="H292" s="1">
        <f>IFERROR(__xludf.DUMMYFUNCTION("""COMPUTED_VALUE"""),892.6)</f>
        <v>892.6</v>
      </c>
      <c r="J292" s="2">
        <f>IFERROR(__xludf.DUMMYFUNCTION("""COMPUTED_VALUE"""),45716.66666666667)</f>
        <v>45716.66667</v>
      </c>
      <c r="K292" s="1">
        <f>IFERROR(__xludf.DUMMYFUNCTION("""COMPUTED_VALUE"""),906.54)</f>
        <v>906.54</v>
      </c>
      <c r="M292" s="2">
        <f>IFERROR(__xludf.DUMMYFUNCTION("""COMPUTED_VALUE"""),45716.66666666667)</f>
        <v>45716.66667</v>
      </c>
      <c r="N292" s="1">
        <f>IFERROR(__xludf.DUMMYFUNCTION("""COMPUTED_VALUE"""),1.46010591E8)</f>
        <v>146010591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IFERROR(__xludf.DUMMYFUNCTION("""COMPUTED_VALUE"""),907.17)</f>
        <v>907.17</v>
      </c>
      <c r="D293" s="2">
        <f>IFERROR(__xludf.DUMMYFUNCTION("""COMPUTED_VALUE"""),45719.66666666667)</f>
        <v>45719.66667</v>
      </c>
      <c r="E293" s="1">
        <f>IFERROR(__xludf.DUMMYFUNCTION("""COMPUTED_VALUE"""),912.17)</f>
        <v>912.17</v>
      </c>
      <c r="G293" s="2">
        <f>IFERROR(__xludf.DUMMYFUNCTION("""COMPUTED_VALUE"""),45719.66666666667)</f>
        <v>45719.66667</v>
      </c>
      <c r="H293" s="1">
        <f>IFERROR(__xludf.DUMMYFUNCTION("""COMPUTED_VALUE"""),895.19)</f>
        <v>895.19</v>
      </c>
      <c r="J293" s="2">
        <f>IFERROR(__xludf.DUMMYFUNCTION("""COMPUTED_VALUE"""),45719.66666666667)</f>
        <v>45719.66667</v>
      </c>
      <c r="K293" s="1">
        <f>IFERROR(__xludf.DUMMYFUNCTION("""COMPUTED_VALUE"""),899.4)</f>
        <v>899.4</v>
      </c>
      <c r="M293" s="2">
        <f>IFERROR(__xludf.DUMMYFUNCTION("""COMPUTED_VALUE"""),45719.66666666667)</f>
        <v>45719.66667</v>
      </c>
      <c r="N293" s="1">
        <f>IFERROR(__xludf.DUMMYFUNCTION("""COMPUTED_VALUE"""),1.42560042E8)</f>
        <v>142560042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IFERROR(__xludf.DUMMYFUNCTION("""COMPUTED_VALUE"""),894.8)</f>
        <v>894.8</v>
      </c>
      <c r="D294" s="2">
        <f>IFERROR(__xludf.DUMMYFUNCTION("""COMPUTED_VALUE"""),45720.66666666667)</f>
        <v>45720.66667</v>
      </c>
      <c r="E294" s="1">
        <f>IFERROR(__xludf.DUMMYFUNCTION("""COMPUTED_VALUE"""),895.96)</f>
        <v>895.96</v>
      </c>
      <c r="G294" s="2">
        <f>IFERROR(__xludf.DUMMYFUNCTION("""COMPUTED_VALUE"""),45720.66666666667)</f>
        <v>45720.66667</v>
      </c>
      <c r="H294" s="1">
        <f>IFERROR(__xludf.DUMMYFUNCTION("""COMPUTED_VALUE"""),880.84)</f>
        <v>880.84</v>
      </c>
      <c r="J294" s="2">
        <f>IFERROR(__xludf.DUMMYFUNCTION("""COMPUTED_VALUE"""),45720.66666666667)</f>
        <v>45720.66667</v>
      </c>
      <c r="K294" s="1">
        <f>IFERROR(__xludf.DUMMYFUNCTION("""COMPUTED_VALUE"""),882.88)</f>
        <v>882.88</v>
      </c>
      <c r="M294" s="2">
        <f>IFERROR(__xludf.DUMMYFUNCTION("""COMPUTED_VALUE"""),45720.66666666667)</f>
        <v>45720.66667</v>
      </c>
      <c r="N294" s="1">
        <f>IFERROR(__xludf.DUMMYFUNCTION("""COMPUTED_VALUE"""),1.76388424E8)</f>
        <v>176388424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IFERROR(__xludf.DUMMYFUNCTION("""COMPUTED_VALUE"""),881.81)</f>
        <v>881.81</v>
      </c>
      <c r="D295" s="2">
        <f>IFERROR(__xludf.DUMMYFUNCTION("""COMPUTED_VALUE"""),45721.66666666667)</f>
        <v>45721.66667</v>
      </c>
      <c r="E295" s="1">
        <f>IFERROR(__xludf.DUMMYFUNCTION("""COMPUTED_VALUE"""),892.36)</f>
        <v>892.36</v>
      </c>
      <c r="G295" s="2">
        <f>IFERROR(__xludf.DUMMYFUNCTION("""COMPUTED_VALUE"""),45721.66666666667)</f>
        <v>45721.66667</v>
      </c>
      <c r="H295" s="1">
        <f>IFERROR(__xludf.DUMMYFUNCTION("""COMPUTED_VALUE"""),878.05)</f>
        <v>878.05</v>
      </c>
      <c r="J295" s="2">
        <f>IFERROR(__xludf.DUMMYFUNCTION("""COMPUTED_VALUE"""),45721.66666666667)</f>
        <v>45721.66667</v>
      </c>
      <c r="K295" s="1">
        <f>IFERROR(__xludf.DUMMYFUNCTION("""COMPUTED_VALUE"""),889.9)</f>
        <v>889.9</v>
      </c>
      <c r="M295" s="2">
        <f>IFERROR(__xludf.DUMMYFUNCTION("""COMPUTED_VALUE"""),45721.66666666667)</f>
        <v>45721.66667</v>
      </c>
      <c r="N295" s="1">
        <f>IFERROR(__xludf.DUMMYFUNCTION("""COMPUTED_VALUE"""),1.38280712E8)</f>
        <v>138280712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IFERROR(__xludf.DUMMYFUNCTION("""COMPUTED_VALUE"""),883.29)</f>
        <v>883.29</v>
      </c>
      <c r="D296" s="2">
        <f>IFERROR(__xludf.DUMMYFUNCTION("""COMPUTED_VALUE"""),45722.66666666667)</f>
        <v>45722.66667</v>
      </c>
      <c r="E296" s="1">
        <f>IFERROR(__xludf.DUMMYFUNCTION("""COMPUTED_VALUE"""),886.28)</f>
        <v>886.28</v>
      </c>
      <c r="G296" s="2">
        <f>IFERROR(__xludf.DUMMYFUNCTION("""COMPUTED_VALUE"""),45722.66666666667)</f>
        <v>45722.66667</v>
      </c>
      <c r="H296" s="1">
        <f>IFERROR(__xludf.DUMMYFUNCTION("""COMPUTED_VALUE"""),871.02)</f>
        <v>871.02</v>
      </c>
      <c r="J296" s="2">
        <f>IFERROR(__xludf.DUMMYFUNCTION("""COMPUTED_VALUE"""),45722.66666666667)</f>
        <v>45722.66667</v>
      </c>
      <c r="K296" s="1">
        <f>IFERROR(__xludf.DUMMYFUNCTION("""COMPUTED_VALUE"""),875.48)</f>
        <v>875.48</v>
      </c>
      <c r="M296" s="2">
        <f>IFERROR(__xludf.DUMMYFUNCTION("""COMPUTED_VALUE"""),45722.66666666667)</f>
        <v>45722.66667</v>
      </c>
      <c r="N296" s="1">
        <f>IFERROR(__xludf.DUMMYFUNCTION("""COMPUTED_VALUE"""),1.45872233E8)</f>
        <v>145872233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IFERROR(__xludf.DUMMYFUNCTION("""COMPUTED_VALUE"""),872.4)</f>
        <v>872.4</v>
      </c>
      <c r="D297" s="2">
        <f>IFERROR(__xludf.DUMMYFUNCTION("""COMPUTED_VALUE"""),45723.66666666667)</f>
        <v>45723.66667</v>
      </c>
      <c r="E297" s="1">
        <f>IFERROR(__xludf.DUMMYFUNCTION("""COMPUTED_VALUE"""),888.41)</f>
        <v>888.41</v>
      </c>
      <c r="G297" s="2">
        <f>IFERROR(__xludf.DUMMYFUNCTION("""COMPUTED_VALUE"""),45723.66666666667)</f>
        <v>45723.66667</v>
      </c>
      <c r="H297" s="1">
        <f>IFERROR(__xludf.DUMMYFUNCTION("""COMPUTED_VALUE"""),868.64)</f>
        <v>868.64</v>
      </c>
      <c r="J297" s="2">
        <f>IFERROR(__xludf.DUMMYFUNCTION("""COMPUTED_VALUE"""),45723.66666666667)</f>
        <v>45723.66667</v>
      </c>
      <c r="K297" s="1">
        <f>IFERROR(__xludf.DUMMYFUNCTION("""COMPUTED_VALUE"""),886.98)</f>
        <v>886.98</v>
      </c>
      <c r="M297" s="2">
        <f>IFERROR(__xludf.DUMMYFUNCTION("""COMPUTED_VALUE"""),45723.66666666667)</f>
        <v>45723.66667</v>
      </c>
      <c r="N297" s="1">
        <f>IFERROR(__xludf.DUMMYFUNCTION("""COMPUTED_VALUE"""),1.69833218E8)</f>
        <v>169833218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IFERROR(__xludf.DUMMYFUNCTION("""COMPUTED_VALUE"""),880.29)</f>
        <v>880.29</v>
      </c>
      <c r="D298" s="2">
        <f>IFERROR(__xludf.DUMMYFUNCTION("""COMPUTED_VALUE"""),45726.66666666667)</f>
        <v>45726.66667</v>
      </c>
      <c r="E298" s="1">
        <f>IFERROR(__xludf.DUMMYFUNCTION("""COMPUTED_VALUE"""),885.1)</f>
        <v>885.1</v>
      </c>
      <c r="G298" s="2">
        <f>IFERROR(__xludf.DUMMYFUNCTION("""COMPUTED_VALUE"""),45726.66666666667)</f>
        <v>45726.66667</v>
      </c>
      <c r="H298" s="1">
        <f>IFERROR(__xludf.DUMMYFUNCTION("""COMPUTED_VALUE"""),864.59)</f>
        <v>864.59</v>
      </c>
      <c r="J298" s="2">
        <f>IFERROR(__xludf.DUMMYFUNCTION("""COMPUTED_VALUE"""),45726.66666666667)</f>
        <v>45726.66667</v>
      </c>
      <c r="K298" s="1">
        <f>IFERROR(__xludf.DUMMYFUNCTION("""COMPUTED_VALUE"""),870.69)</f>
        <v>870.69</v>
      </c>
      <c r="M298" s="2">
        <f>IFERROR(__xludf.DUMMYFUNCTION("""COMPUTED_VALUE"""),45726.66666666667)</f>
        <v>45726.66667</v>
      </c>
      <c r="N298" s="1">
        <f>IFERROR(__xludf.DUMMYFUNCTION("""COMPUTED_VALUE"""),1.75571042E8)</f>
        <v>175571042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IFERROR(__xludf.DUMMYFUNCTION("""COMPUTED_VALUE"""),868.99)</f>
        <v>868.99</v>
      </c>
      <c r="D299" s="2">
        <f>IFERROR(__xludf.DUMMYFUNCTION("""COMPUTED_VALUE"""),45727.66666666667)</f>
        <v>45727.66667</v>
      </c>
      <c r="E299" s="1">
        <f>IFERROR(__xludf.DUMMYFUNCTION("""COMPUTED_VALUE"""),869.69)</f>
        <v>869.69</v>
      </c>
      <c r="G299" s="2">
        <f>IFERROR(__xludf.DUMMYFUNCTION("""COMPUTED_VALUE"""),45727.66666666667)</f>
        <v>45727.66667</v>
      </c>
      <c r="H299" s="1">
        <f>IFERROR(__xludf.DUMMYFUNCTION("""COMPUTED_VALUE"""),850.0)</f>
        <v>850</v>
      </c>
      <c r="J299" s="2">
        <f>IFERROR(__xludf.DUMMYFUNCTION("""COMPUTED_VALUE"""),45727.66666666667)</f>
        <v>45727.66667</v>
      </c>
      <c r="K299" s="1">
        <f>IFERROR(__xludf.DUMMYFUNCTION("""COMPUTED_VALUE"""),852.75)</f>
        <v>852.75</v>
      </c>
      <c r="M299" s="2">
        <f>IFERROR(__xludf.DUMMYFUNCTION("""COMPUTED_VALUE"""),45727.66666666667)</f>
        <v>45727.66667</v>
      </c>
      <c r="N299" s="1">
        <f>IFERROR(__xludf.DUMMYFUNCTION("""COMPUTED_VALUE"""),1.59050572E8)</f>
        <v>159050572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IFERROR(__xludf.DUMMYFUNCTION("""COMPUTED_VALUE"""),856.77)</f>
        <v>856.77</v>
      </c>
      <c r="D300" s="2">
        <f>IFERROR(__xludf.DUMMYFUNCTION("""COMPUTED_VALUE"""),45728.66666666667)</f>
        <v>45728.66667</v>
      </c>
      <c r="E300" s="1">
        <f>IFERROR(__xludf.DUMMYFUNCTION("""COMPUTED_VALUE"""),859.19)</f>
        <v>859.19</v>
      </c>
      <c r="G300" s="2">
        <f>IFERROR(__xludf.DUMMYFUNCTION("""COMPUTED_VALUE"""),45728.66666666667)</f>
        <v>45728.66667</v>
      </c>
      <c r="H300" s="1">
        <f>IFERROR(__xludf.DUMMYFUNCTION("""COMPUTED_VALUE"""),844.27)</f>
        <v>844.27</v>
      </c>
      <c r="J300" s="2">
        <f>IFERROR(__xludf.DUMMYFUNCTION("""COMPUTED_VALUE"""),45728.66666666667)</f>
        <v>45728.66667</v>
      </c>
      <c r="K300" s="1">
        <f>IFERROR(__xludf.DUMMYFUNCTION("""COMPUTED_VALUE"""),849.6)</f>
        <v>849.6</v>
      </c>
      <c r="M300" s="2">
        <f>IFERROR(__xludf.DUMMYFUNCTION("""COMPUTED_VALUE"""),45728.66666666667)</f>
        <v>45728.66667</v>
      </c>
      <c r="N300" s="1">
        <f>IFERROR(__xludf.DUMMYFUNCTION("""COMPUTED_VALUE"""),1.43037159E8)</f>
        <v>143037159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IFERROR(__xludf.DUMMYFUNCTION("""COMPUTED_VALUE"""),848.37)</f>
        <v>848.37</v>
      </c>
      <c r="D301" s="2">
        <f>IFERROR(__xludf.DUMMYFUNCTION("""COMPUTED_VALUE"""),45729.66666666667)</f>
        <v>45729.66667</v>
      </c>
      <c r="E301" s="1">
        <f>IFERROR(__xludf.DUMMYFUNCTION("""COMPUTED_VALUE"""),848.84)</f>
        <v>848.84</v>
      </c>
      <c r="G301" s="2">
        <f>IFERROR(__xludf.DUMMYFUNCTION("""COMPUTED_VALUE"""),45729.66666666667)</f>
        <v>45729.66667</v>
      </c>
      <c r="H301" s="1">
        <f>IFERROR(__xludf.DUMMYFUNCTION("""COMPUTED_VALUE"""),834.56)</f>
        <v>834.56</v>
      </c>
      <c r="J301" s="2">
        <f>IFERROR(__xludf.DUMMYFUNCTION("""COMPUTED_VALUE"""),45729.66666666667)</f>
        <v>45729.66667</v>
      </c>
      <c r="K301" s="1">
        <f>IFERROR(__xludf.DUMMYFUNCTION("""COMPUTED_VALUE"""),838.06)</f>
        <v>838.06</v>
      </c>
      <c r="M301" s="2">
        <f>IFERROR(__xludf.DUMMYFUNCTION("""COMPUTED_VALUE"""),45729.66666666667)</f>
        <v>45729.66667</v>
      </c>
      <c r="N301" s="1">
        <f>IFERROR(__xludf.DUMMYFUNCTION("""COMPUTED_VALUE"""),1.28631777E8)</f>
        <v>128631777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IFERROR(__xludf.DUMMYFUNCTION("""COMPUTED_VALUE"""),840.55)</f>
        <v>840.55</v>
      </c>
      <c r="D302" s="2">
        <f>IFERROR(__xludf.DUMMYFUNCTION("""COMPUTED_VALUE"""),45730.66666666667)</f>
        <v>45730.66667</v>
      </c>
      <c r="E302" s="1">
        <f>IFERROR(__xludf.DUMMYFUNCTION("""COMPUTED_VALUE"""),853.09)</f>
        <v>853.09</v>
      </c>
      <c r="G302" s="2">
        <f>IFERROR(__xludf.DUMMYFUNCTION("""COMPUTED_VALUE"""),45730.66666666667)</f>
        <v>45730.66667</v>
      </c>
      <c r="H302" s="1">
        <f>IFERROR(__xludf.DUMMYFUNCTION("""COMPUTED_VALUE"""),839.54)</f>
        <v>839.54</v>
      </c>
      <c r="J302" s="2">
        <f>IFERROR(__xludf.DUMMYFUNCTION("""COMPUTED_VALUE"""),45730.66666666667)</f>
        <v>45730.66667</v>
      </c>
      <c r="K302" s="1">
        <f>IFERROR(__xludf.DUMMYFUNCTION("""COMPUTED_VALUE"""),852.66)</f>
        <v>852.66</v>
      </c>
      <c r="M302" s="2">
        <f>IFERROR(__xludf.DUMMYFUNCTION("""COMPUTED_VALUE"""),45730.66666666667)</f>
        <v>45730.66667</v>
      </c>
      <c r="N302" s="1">
        <f>IFERROR(__xludf.DUMMYFUNCTION("""COMPUTED_VALUE"""),1.25918206E8)</f>
        <v>125918206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IFERROR(__xludf.DUMMYFUNCTION("""COMPUTED_VALUE"""),852.12)</f>
        <v>852.12</v>
      </c>
      <c r="D303" s="2">
        <f>IFERROR(__xludf.DUMMYFUNCTION("""COMPUTED_VALUE"""),45733.66666666667)</f>
        <v>45733.66667</v>
      </c>
      <c r="E303" s="1">
        <f>IFERROR(__xludf.DUMMYFUNCTION("""COMPUTED_VALUE"""),868.35)</f>
        <v>868.35</v>
      </c>
      <c r="G303" s="2">
        <f>IFERROR(__xludf.DUMMYFUNCTION("""COMPUTED_VALUE"""),45733.66666666667)</f>
        <v>45733.66667</v>
      </c>
      <c r="H303" s="1">
        <f>IFERROR(__xludf.DUMMYFUNCTION("""COMPUTED_VALUE"""),851.12)</f>
        <v>851.12</v>
      </c>
      <c r="J303" s="2">
        <f>IFERROR(__xludf.DUMMYFUNCTION("""COMPUTED_VALUE"""),45733.66666666667)</f>
        <v>45733.66667</v>
      </c>
      <c r="K303" s="1">
        <f>IFERROR(__xludf.DUMMYFUNCTION("""COMPUTED_VALUE"""),865.97)</f>
        <v>865.97</v>
      </c>
      <c r="M303" s="2">
        <f>IFERROR(__xludf.DUMMYFUNCTION("""COMPUTED_VALUE"""),45733.66666666667)</f>
        <v>45733.66667</v>
      </c>
      <c r="N303" s="1">
        <f>IFERROR(__xludf.DUMMYFUNCTION("""COMPUTED_VALUE"""),1.46953033E8)</f>
        <v>146953033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IFERROR(__xludf.DUMMYFUNCTION("""COMPUTED_VALUE"""),862.16)</f>
        <v>862.16</v>
      </c>
      <c r="D304" s="2">
        <f>IFERROR(__xludf.DUMMYFUNCTION("""COMPUTED_VALUE"""),45734.66666666667)</f>
        <v>45734.66667</v>
      </c>
      <c r="E304" s="1">
        <f>IFERROR(__xludf.DUMMYFUNCTION("""COMPUTED_VALUE"""),862.89)</f>
        <v>862.89</v>
      </c>
      <c r="G304" s="2">
        <f>IFERROR(__xludf.DUMMYFUNCTION("""COMPUTED_VALUE"""),45734.66666666667)</f>
        <v>45734.66667</v>
      </c>
      <c r="H304" s="1">
        <f>IFERROR(__xludf.DUMMYFUNCTION("""COMPUTED_VALUE"""),855.61)</f>
        <v>855.61</v>
      </c>
      <c r="J304" s="2">
        <f>IFERROR(__xludf.DUMMYFUNCTION("""COMPUTED_VALUE"""),45734.66666666667)</f>
        <v>45734.66667</v>
      </c>
      <c r="K304" s="1">
        <f>IFERROR(__xludf.DUMMYFUNCTION("""COMPUTED_VALUE"""),861.62)</f>
        <v>861.62</v>
      </c>
      <c r="M304" s="2">
        <f>IFERROR(__xludf.DUMMYFUNCTION("""COMPUTED_VALUE"""),45734.66666666667)</f>
        <v>45734.66667</v>
      </c>
      <c r="N304" s="1">
        <f>IFERROR(__xludf.DUMMYFUNCTION("""COMPUTED_VALUE"""),1.23120766E8)</f>
        <v>123120766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IFERROR(__xludf.DUMMYFUNCTION("""COMPUTED_VALUE"""),863.13)</f>
        <v>863.13</v>
      </c>
      <c r="D305" s="2">
        <f>IFERROR(__xludf.DUMMYFUNCTION("""COMPUTED_VALUE"""),45735.66666666667)</f>
        <v>45735.66667</v>
      </c>
      <c r="E305" s="1">
        <f>IFERROR(__xludf.DUMMYFUNCTION("""COMPUTED_VALUE"""),874.41)</f>
        <v>874.41</v>
      </c>
      <c r="G305" s="2">
        <f>IFERROR(__xludf.DUMMYFUNCTION("""COMPUTED_VALUE"""),45735.66666666667)</f>
        <v>45735.66667</v>
      </c>
      <c r="H305" s="1">
        <f>IFERROR(__xludf.DUMMYFUNCTION("""COMPUTED_VALUE"""),862.53)</f>
        <v>862.53</v>
      </c>
      <c r="J305" s="2">
        <f>IFERROR(__xludf.DUMMYFUNCTION("""COMPUTED_VALUE"""),45735.66666666667)</f>
        <v>45735.66667</v>
      </c>
      <c r="K305" s="1">
        <f>IFERROR(__xludf.DUMMYFUNCTION("""COMPUTED_VALUE"""),871.42)</f>
        <v>871.42</v>
      </c>
      <c r="M305" s="2">
        <f>IFERROR(__xludf.DUMMYFUNCTION("""COMPUTED_VALUE"""),45735.66666666667)</f>
        <v>45735.66667</v>
      </c>
      <c r="N305" s="1">
        <f>IFERROR(__xludf.DUMMYFUNCTION("""COMPUTED_VALUE"""),1.27610591E8)</f>
        <v>127610591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IFERROR(__xludf.DUMMYFUNCTION("""COMPUTED_VALUE"""),866.98)</f>
        <v>866.98</v>
      </c>
      <c r="D306" s="2">
        <f>IFERROR(__xludf.DUMMYFUNCTION("""COMPUTED_VALUE"""),45736.66666666667)</f>
        <v>45736.66667</v>
      </c>
      <c r="E306" s="1">
        <f>IFERROR(__xludf.DUMMYFUNCTION("""COMPUTED_VALUE"""),866.98)</f>
        <v>866.98</v>
      </c>
      <c r="G306" s="2">
        <f>IFERROR(__xludf.DUMMYFUNCTION("""COMPUTED_VALUE"""),45736.66666666667)</f>
        <v>45736.66667</v>
      </c>
      <c r="H306" s="1">
        <f>IFERROR(__xludf.DUMMYFUNCTION("""COMPUTED_VALUE"""),851.82)</f>
        <v>851.82</v>
      </c>
      <c r="J306" s="2">
        <f>IFERROR(__xludf.DUMMYFUNCTION("""COMPUTED_VALUE"""),45736.66666666667)</f>
        <v>45736.66667</v>
      </c>
      <c r="K306" s="1">
        <f>IFERROR(__xludf.DUMMYFUNCTION("""COMPUTED_VALUE"""),858.23)</f>
        <v>858.23</v>
      </c>
      <c r="M306" s="2">
        <f>IFERROR(__xludf.DUMMYFUNCTION("""COMPUTED_VALUE"""),45736.66666666667)</f>
        <v>45736.66667</v>
      </c>
      <c r="N306" s="1">
        <f>IFERROR(__xludf.DUMMYFUNCTION("""COMPUTED_VALUE"""),1.30334297E8)</f>
        <v>130334297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IFERROR(__xludf.DUMMYFUNCTION("""COMPUTED_VALUE"""),854.57)</f>
        <v>854.57</v>
      </c>
      <c r="D307" s="2">
        <f>IFERROR(__xludf.DUMMYFUNCTION("""COMPUTED_VALUE"""),45737.66666666667)</f>
        <v>45737.66667</v>
      </c>
      <c r="E307" s="1">
        <f>IFERROR(__xludf.DUMMYFUNCTION("""COMPUTED_VALUE"""),855.76)</f>
        <v>855.76</v>
      </c>
      <c r="G307" s="2">
        <f>IFERROR(__xludf.DUMMYFUNCTION("""COMPUTED_VALUE"""),45737.66666666667)</f>
        <v>45737.66667</v>
      </c>
      <c r="H307" s="1">
        <f>IFERROR(__xludf.DUMMYFUNCTION("""COMPUTED_VALUE"""),845.45)</f>
        <v>845.45</v>
      </c>
      <c r="J307" s="2">
        <f>IFERROR(__xludf.DUMMYFUNCTION("""COMPUTED_VALUE"""),45737.66666666667)</f>
        <v>45737.66667</v>
      </c>
      <c r="K307" s="1">
        <f>IFERROR(__xludf.DUMMYFUNCTION("""COMPUTED_VALUE"""),854.99)</f>
        <v>854.99</v>
      </c>
      <c r="M307" s="2">
        <f>IFERROR(__xludf.DUMMYFUNCTION("""COMPUTED_VALUE"""),45737.66666666667)</f>
        <v>45737.66667</v>
      </c>
      <c r="N307" s="1">
        <f>IFERROR(__xludf.DUMMYFUNCTION("""COMPUTED_VALUE"""),2.20215336E8)</f>
        <v>220215336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IFERROR(__xludf.DUMMYFUNCTION("""COMPUTED_VALUE"""),860.11)</f>
        <v>860.11</v>
      </c>
      <c r="D308" s="2">
        <f>IFERROR(__xludf.DUMMYFUNCTION("""COMPUTED_VALUE"""),45740.66666666667)</f>
        <v>45740.66667</v>
      </c>
      <c r="E308" s="1">
        <f>IFERROR(__xludf.DUMMYFUNCTION("""COMPUTED_VALUE"""),868.98)</f>
        <v>868.98</v>
      </c>
      <c r="G308" s="2">
        <f>IFERROR(__xludf.DUMMYFUNCTION("""COMPUTED_VALUE"""),45740.66666666667)</f>
        <v>45740.66667</v>
      </c>
      <c r="H308" s="1">
        <f>IFERROR(__xludf.DUMMYFUNCTION("""COMPUTED_VALUE"""),860.11)</f>
        <v>860.11</v>
      </c>
      <c r="J308" s="2">
        <f>IFERROR(__xludf.DUMMYFUNCTION("""COMPUTED_VALUE"""),45740.66666666667)</f>
        <v>45740.66667</v>
      </c>
      <c r="K308" s="1">
        <f>IFERROR(__xludf.DUMMYFUNCTION("""COMPUTED_VALUE"""),868.02)</f>
        <v>868.02</v>
      </c>
      <c r="M308" s="2">
        <f>IFERROR(__xludf.DUMMYFUNCTION("""COMPUTED_VALUE"""),45740.66666666667)</f>
        <v>45740.66667</v>
      </c>
      <c r="N308" s="1">
        <f>IFERROR(__xludf.DUMMYFUNCTION("""COMPUTED_VALUE"""),1.78178047E8)</f>
        <v>178178047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IFERROR(__xludf.DUMMYFUNCTION("""COMPUTED_VALUE"""),868.66)</f>
        <v>868.66</v>
      </c>
      <c r="D309" s="2">
        <f>IFERROR(__xludf.DUMMYFUNCTION("""COMPUTED_VALUE"""),45741.66666666667)</f>
        <v>45741.66667</v>
      </c>
      <c r="E309" s="1">
        <f>IFERROR(__xludf.DUMMYFUNCTION("""COMPUTED_VALUE"""),873.14)</f>
        <v>873.14</v>
      </c>
      <c r="G309" s="2">
        <f>IFERROR(__xludf.DUMMYFUNCTION("""COMPUTED_VALUE"""),45741.66666666667)</f>
        <v>45741.66667</v>
      </c>
      <c r="H309" s="1">
        <f>IFERROR(__xludf.DUMMYFUNCTION("""COMPUTED_VALUE"""),864.65)</f>
        <v>864.65</v>
      </c>
      <c r="J309" s="2">
        <f>IFERROR(__xludf.DUMMYFUNCTION("""COMPUTED_VALUE"""),45741.66666666667)</f>
        <v>45741.66667</v>
      </c>
      <c r="K309" s="1">
        <f>IFERROR(__xludf.DUMMYFUNCTION("""COMPUTED_VALUE"""),869.03)</f>
        <v>869.03</v>
      </c>
      <c r="M309" s="2">
        <f>IFERROR(__xludf.DUMMYFUNCTION("""COMPUTED_VALUE"""),45741.66666666667)</f>
        <v>45741.66667</v>
      </c>
      <c r="N309" s="1">
        <f>IFERROR(__xludf.DUMMYFUNCTION("""COMPUTED_VALUE"""),1.54823688E8)</f>
        <v>154823688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IFERROR(__xludf.DUMMYFUNCTION("""COMPUTED_VALUE"""),873.91)</f>
        <v>873.91</v>
      </c>
      <c r="D310" s="2">
        <f>IFERROR(__xludf.DUMMYFUNCTION("""COMPUTED_VALUE"""),45742.66666666667)</f>
        <v>45742.66667</v>
      </c>
      <c r="E310" s="1">
        <f>IFERROR(__xludf.DUMMYFUNCTION("""COMPUTED_VALUE"""),880.45)</f>
        <v>880.45</v>
      </c>
      <c r="G310" s="2">
        <f>IFERROR(__xludf.DUMMYFUNCTION("""COMPUTED_VALUE"""),45742.66666666667)</f>
        <v>45742.66667</v>
      </c>
      <c r="H310" s="1">
        <f>IFERROR(__xludf.DUMMYFUNCTION("""COMPUTED_VALUE"""),869.73)</f>
        <v>869.73</v>
      </c>
      <c r="J310" s="2">
        <f>IFERROR(__xludf.DUMMYFUNCTION("""COMPUTED_VALUE"""),45742.66666666667)</f>
        <v>45742.66667</v>
      </c>
      <c r="K310" s="1">
        <f>IFERROR(__xludf.DUMMYFUNCTION("""COMPUTED_VALUE"""),871.78)</f>
        <v>871.78</v>
      </c>
      <c r="M310" s="2">
        <f>IFERROR(__xludf.DUMMYFUNCTION("""COMPUTED_VALUE"""),45742.66666666667)</f>
        <v>45742.66667</v>
      </c>
      <c r="N310" s="1">
        <f>IFERROR(__xludf.DUMMYFUNCTION("""COMPUTED_VALUE"""),1.29511985E8)</f>
        <v>129511985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IFERROR(__xludf.DUMMYFUNCTION("""COMPUTED_VALUE"""),870.26)</f>
        <v>870.26</v>
      </c>
      <c r="D311" s="2">
        <f>IFERROR(__xludf.DUMMYFUNCTION("""COMPUTED_VALUE"""),45743.66666666667)</f>
        <v>45743.66667</v>
      </c>
      <c r="E311" s="1">
        <f>IFERROR(__xludf.DUMMYFUNCTION("""COMPUTED_VALUE"""),877.4)</f>
        <v>877.4</v>
      </c>
      <c r="G311" s="2">
        <f>IFERROR(__xludf.DUMMYFUNCTION("""COMPUTED_VALUE"""),45743.66666666667)</f>
        <v>45743.66667</v>
      </c>
      <c r="H311" s="1">
        <f>IFERROR(__xludf.DUMMYFUNCTION("""COMPUTED_VALUE"""),866.18)</f>
        <v>866.18</v>
      </c>
      <c r="J311" s="2">
        <f>IFERROR(__xludf.DUMMYFUNCTION("""COMPUTED_VALUE"""),45743.66666666667)</f>
        <v>45743.66667</v>
      </c>
      <c r="K311" s="1">
        <f>IFERROR(__xludf.DUMMYFUNCTION("""COMPUTED_VALUE"""),871.58)</f>
        <v>871.58</v>
      </c>
      <c r="M311" s="2">
        <f>IFERROR(__xludf.DUMMYFUNCTION("""COMPUTED_VALUE"""),45743.66666666667)</f>
        <v>45743.66667</v>
      </c>
      <c r="N311" s="1">
        <f>IFERROR(__xludf.DUMMYFUNCTION("""COMPUTED_VALUE"""),1.2201598E8)</f>
        <v>122015980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IFERROR(__xludf.DUMMYFUNCTION("""COMPUTED_VALUE"""),869.98)</f>
        <v>869.98</v>
      </c>
      <c r="D312" s="2">
        <f>IFERROR(__xludf.DUMMYFUNCTION("""COMPUTED_VALUE"""),45744.66666666667)</f>
        <v>45744.66667</v>
      </c>
      <c r="E312" s="1">
        <f>IFERROR(__xludf.DUMMYFUNCTION("""COMPUTED_VALUE"""),870.41)</f>
        <v>870.41</v>
      </c>
      <c r="G312" s="2">
        <f>IFERROR(__xludf.DUMMYFUNCTION("""COMPUTED_VALUE"""),45744.66666666667)</f>
        <v>45744.66667</v>
      </c>
      <c r="H312" s="1">
        <f>IFERROR(__xludf.DUMMYFUNCTION("""COMPUTED_VALUE"""),855.0)</f>
        <v>855</v>
      </c>
      <c r="J312" s="2">
        <f>IFERROR(__xludf.DUMMYFUNCTION("""COMPUTED_VALUE"""),45744.66666666667)</f>
        <v>45744.66667</v>
      </c>
      <c r="K312" s="1">
        <f>IFERROR(__xludf.DUMMYFUNCTION("""COMPUTED_VALUE"""),856.41)</f>
        <v>856.41</v>
      </c>
      <c r="M312" s="2">
        <f>IFERROR(__xludf.DUMMYFUNCTION("""COMPUTED_VALUE"""),45744.66666666667)</f>
        <v>45744.66667</v>
      </c>
      <c r="N312" s="1">
        <f>IFERROR(__xludf.DUMMYFUNCTION("""COMPUTED_VALUE"""),1.2517906E8)</f>
        <v>125179060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IFERROR(__xludf.DUMMYFUNCTION("""COMPUTED_VALUE"""),854.32)</f>
        <v>854.32</v>
      </c>
      <c r="D313" s="2">
        <f>IFERROR(__xludf.DUMMYFUNCTION("""COMPUTED_VALUE"""),45747.66666666667)</f>
        <v>45747.66667</v>
      </c>
      <c r="E313" s="1">
        <f>IFERROR(__xludf.DUMMYFUNCTION("""COMPUTED_VALUE"""),870.35)</f>
        <v>870.35</v>
      </c>
      <c r="G313" s="2">
        <f>IFERROR(__xludf.DUMMYFUNCTION("""COMPUTED_VALUE"""),45747.66666666667)</f>
        <v>45747.66667</v>
      </c>
      <c r="H313" s="1">
        <f>IFERROR(__xludf.DUMMYFUNCTION("""COMPUTED_VALUE"""),847.58)</f>
        <v>847.58</v>
      </c>
      <c r="J313" s="2">
        <f>IFERROR(__xludf.DUMMYFUNCTION("""COMPUTED_VALUE"""),45747.66666666667)</f>
        <v>45747.66667</v>
      </c>
      <c r="K313" s="1">
        <f>IFERROR(__xludf.DUMMYFUNCTION("""COMPUTED_VALUE"""),866.36)</f>
        <v>866.36</v>
      </c>
      <c r="M313" s="2">
        <f>IFERROR(__xludf.DUMMYFUNCTION("""COMPUTED_VALUE"""),45747.66666666667)</f>
        <v>45747.66667</v>
      </c>
      <c r="N313" s="1">
        <f>IFERROR(__xludf.DUMMYFUNCTION("""COMPUTED_VALUE"""),1.36744389E8)</f>
        <v>136744389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IFERROR(__xludf.DUMMYFUNCTION("""COMPUTED_VALUE"""),864.95)</f>
        <v>864.95</v>
      </c>
      <c r="D314" s="2">
        <f>IFERROR(__xludf.DUMMYFUNCTION("""COMPUTED_VALUE"""),45748.66666666667)</f>
        <v>45748.66667</v>
      </c>
      <c r="E314" s="1">
        <f>IFERROR(__xludf.DUMMYFUNCTION("""COMPUTED_VALUE"""),873.09)</f>
        <v>873.09</v>
      </c>
      <c r="G314" s="2">
        <f>IFERROR(__xludf.DUMMYFUNCTION("""COMPUTED_VALUE"""),45748.66666666667)</f>
        <v>45748.66667</v>
      </c>
      <c r="H314" s="1">
        <f>IFERROR(__xludf.DUMMYFUNCTION("""COMPUTED_VALUE"""),860.29)</f>
        <v>860.29</v>
      </c>
      <c r="J314" s="2">
        <f>IFERROR(__xludf.DUMMYFUNCTION("""COMPUTED_VALUE"""),45748.66666666667)</f>
        <v>45748.66667</v>
      </c>
      <c r="K314" s="1">
        <f>IFERROR(__xludf.DUMMYFUNCTION("""COMPUTED_VALUE"""),872.11)</f>
        <v>872.11</v>
      </c>
      <c r="M314" s="2">
        <f>IFERROR(__xludf.DUMMYFUNCTION("""COMPUTED_VALUE"""),45748.66666666667)</f>
        <v>45748.66667</v>
      </c>
      <c r="N314" s="1">
        <f>IFERROR(__xludf.DUMMYFUNCTION("""COMPUTED_VALUE"""),1.09691052E8)</f>
        <v>109691052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IFERROR(__xludf.DUMMYFUNCTION("""COMPUTED_VALUE"""),866.42)</f>
        <v>866.42</v>
      </c>
      <c r="D315" s="2">
        <f>IFERROR(__xludf.DUMMYFUNCTION("""COMPUTED_VALUE"""),45749.66666666667)</f>
        <v>45749.66667</v>
      </c>
      <c r="E315" s="1">
        <f>IFERROR(__xludf.DUMMYFUNCTION("""COMPUTED_VALUE"""),885.37)</f>
        <v>885.37</v>
      </c>
      <c r="G315" s="2">
        <f>IFERROR(__xludf.DUMMYFUNCTION("""COMPUTED_VALUE"""),45749.66666666667)</f>
        <v>45749.66667</v>
      </c>
      <c r="H315" s="1">
        <f>IFERROR(__xludf.DUMMYFUNCTION("""COMPUTED_VALUE"""),863.87)</f>
        <v>863.87</v>
      </c>
      <c r="J315" s="2">
        <f>IFERROR(__xludf.DUMMYFUNCTION("""COMPUTED_VALUE"""),45749.66666666667)</f>
        <v>45749.66667</v>
      </c>
      <c r="K315" s="1">
        <f>IFERROR(__xludf.DUMMYFUNCTION("""COMPUTED_VALUE"""),883.89)</f>
        <v>883.89</v>
      </c>
      <c r="M315" s="2">
        <f>IFERROR(__xludf.DUMMYFUNCTION("""COMPUTED_VALUE"""),45749.66666666667)</f>
        <v>45749.66667</v>
      </c>
      <c r="N315" s="1">
        <f>IFERROR(__xludf.DUMMYFUNCTION("""COMPUTED_VALUE"""),1.5020298E8)</f>
        <v>150202980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IFERROR(__xludf.DUMMYFUNCTION("""COMPUTED_VALUE"""),867.57)</f>
        <v>867.57</v>
      </c>
      <c r="D316" s="2">
        <f>IFERROR(__xludf.DUMMYFUNCTION("""COMPUTED_VALUE"""),45750.66666666667)</f>
        <v>45750.66667</v>
      </c>
      <c r="E316" s="1">
        <f>IFERROR(__xludf.DUMMYFUNCTION("""COMPUTED_VALUE"""),867.66)</f>
        <v>867.66</v>
      </c>
      <c r="G316" s="2">
        <f>IFERROR(__xludf.DUMMYFUNCTION("""COMPUTED_VALUE"""),45750.66666666667)</f>
        <v>45750.66667</v>
      </c>
      <c r="H316" s="1">
        <f>IFERROR(__xludf.DUMMYFUNCTION("""COMPUTED_VALUE"""),850.47)</f>
        <v>850.47</v>
      </c>
      <c r="J316" s="2">
        <f>IFERROR(__xludf.DUMMYFUNCTION("""COMPUTED_VALUE"""),45750.66666666667)</f>
        <v>45750.66667</v>
      </c>
      <c r="K316" s="1">
        <f>IFERROR(__xludf.DUMMYFUNCTION("""COMPUTED_VALUE"""),851.39)</f>
        <v>851.39</v>
      </c>
      <c r="M316" s="2">
        <f>IFERROR(__xludf.DUMMYFUNCTION("""COMPUTED_VALUE"""),45750.66666666667)</f>
        <v>45750.66667</v>
      </c>
      <c r="N316" s="1">
        <f>IFERROR(__xludf.DUMMYFUNCTION("""COMPUTED_VALUE"""),2.22923734E8)</f>
        <v>222923734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IFERROR(__xludf.DUMMYFUNCTION("""COMPUTED_VALUE"""),841.77)</f>
        <v>841.77</v>
      </c>
      <c r="D317" s="2">
        <f>IFERROR(__xludf.DUMMYFUNCTION("""COMPUTED_VALUE"""),45751.66666666667)</f>
        <v>45751.66667</v>
      </c>
      <c r="E317" s="1">
        <f>IFERROR(__xludf.DUMMYFUNCTION("""COMPUTED_VALUE"""),841.77)</f>
        <v>841.77</v>
      </c>
      <c r="G317" s="2">
        <f>IFERROR(__xludf.DUMMYFUNCTION("""COMPUTED_VALUE"""),45751.66666666667)</f>
        <v>45751.66667</v>
      </c>
      <c r="H317" s="1">
        <f>IFERROR(__xludf.DUMMYFUNCTION("""COMPUTED_VALUE"""),800.35)</f>
        <v>800.35</v>
      </c>
      <c r="J317" s="2">
        <f>IFERROR(__xludf.DUMMYFUNCTION("""COMPUTED_VALUE"""),45751.66666666667)</f>
        <v>45751.66667</v>
      </c>
      <c r="K317" s="1">
        <f>IFERROR(__xludf.DUMMYFUNCTION("""COMPUTED_VALUE"""),800.91)</f>
        <v>800.91</v>
      </c>
      <c r="M317" s="2">
        <f>IFERROR(__xludf.DUMMYFUNCTION("""COMPUTED_VALUE"""),45751.66666666667)</f>
        <v>45751.66667</v>
      </c>
      <c r="N317" s="1">
        <f>IFERROR(__xludf.DUMMYFUNCTION("""COMPUTED_VALUE"""),2.72745125E8)</f>
        <v>272745125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IFERROR(__xludf.DUMMYFUNCTION("""COMPUTED_VALUE"""),790.95)</f>
        <v>790.95</v>
      </c>
      <c r="D318" s="2">
        <f>IFERROR(__xludf.DUMMYFUNCTION("""COMPUTED_VALUE"""),45754.66666666667)</f>
        <v>45754.66667</v>
      </c>
      <c r="E318" s="1">
        <f>IFERROR(__xludf.DUMMYFUNCTION("""COMPUTED_VALUE"""),818.73)</f>
        <v>818.73</v>
      </c>
      <c r="G318" s="2">
        <f>IFERROR(__xludf.DUMMYFUNCTION("""COMPUTED_VALUE"""),45754.66666666667)</f>
        <v>45754.66667</v>
      </c>
      <c r="H318" s="1">
        <f>IFERROR(__xludf.DUMMYFUNCTION("""COMPUTED_VALUE"""),764.29)</f>
        <v>764.29</v>
      </c>
      <c r="J318" s="2">
        <f>IFERROR(__xludf.DUMMYFUNCTION("""COMPUTED_VALUE"""),45754.66666666667)</f>
        <v>45754.66667</v>
      </c>
      <c r="K318" s="1">
        <f>IFERROR(__xludf.DUMMYFUNCTION("""COMPUTED_VALUE"""),792.43)</f>
        <v>792.43</v>
      </c>
      <c r="M318" s="2">
        <f>IFERROR(__xludf.DUMMYFUNCTION("""COMPUTED_VALUE"""),45754.66666666667)</f>
        <v>45754.66667</v>
      </c>
      <c r="N318" s="1">
        <f>IFERROR(__xludf.DUMMYFUNCTION("""COMPUTED_VALUE"""),2.65873211E8)</f>
        <v>265873211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IFERROR(__xludf.DUMMYFUNCTION("""COMPUTED_VALUE"""),805.33)</f>
        <v>805.33</v>
      </c>
      <c r="D319" s="2">
        <f>IFERROR(__xludf.DUMMYFUNCTION("""COMPUTED_VALUE"""),45755.66666666667)</f>
        <v>45755.66667</v>
      </c>
      <c r="E319" s="1">
        <f>IFERROR(__xludf.DUMMYFUNCTION("""COMPUTED_VALUE"""),817.07)</f>
        <v>817.07</v>
      </c>
      <c r="G319" s="2">
        <f>IFERROR(__xludf.DUMMYFUNCTION("""COMPUTED_VALUE"""),45755.66666666667)</f>
        <v>45755.66667</v>
      </c>
      <c r="H319" s="1">
        <f>IFERROR(__xludf.DUMMYFUNCTION("""COMPUTED_VALUE"""),769.62)</f>
        <v>769.62</v>
      </c>
      <c r="J319" s="2">
        <f>IFERROR(__xludf.DUMMYFUNCTION("""COMPUTED_VALUE"""),45755.66666666667)</f>
        <v>45755.66667</v>
      </c>
      <c r="K319" s="1">
        <f>IFERROR(__xludf.DUMMYFUNCTION("""COMPUTED_VALUE"""),780.24)</f>
        <v>780.24</v>
      </c>
      <c r="M319" s="2">
        <f>IFERROR(__xludf.DUMMYFUNCTION("""COMPUTED_VALUE"""),45755.66666666667)</f>
        <v>45755.66667</v>
      </c>
      <c r="N319" s="1">
        <f>IFERROR(__xludf.DUMMYFUNCTION("""COMPUTED_VALUE"""),2.26904057E8)</f>
        <v>226904057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IFERROR(__xludf.DUMMYFUNCTION("""COMPUTED_VALUE"""),772.96)</f>
        <v>772.96</v>
      </c>
      <c r="D320" s="2">
        <f>IFERROR(__xludf.DUMMYFUNCTION("""COMPUTED_VALUE"""),45756.66666666667)</f>
        <v>45756.66667</v>
      </c>
      <c r="E320" s="1">
        <f>IFERROR(__xludf.DUMMYFUNCTION("""COMPUTED_VALUE"""),844.21)</f>
        <v>844.21</v>
      </c>
      <c r="G320" s="2">
        <f>IFERROR(__xludf.DUMMYFUNCTION("""COMPUTED_VALUE"""),45756.66666666667)</f>
        <v>45756.66667</v>
      </c>
      <c r="H320" s="1">
        <f>IFERROR(__xludf.DUMMYFUNCTION("""COMPUTED_VALUE"""),772.96)</f>
        <v>772.96</v>
      </c>
      <c r="J320" s="2">
        <f>IFERROR(__xludf.DUMMYFUNCTION("""COMPUTED_VALUE"""),45756.66666666667)</f>
        <v>45756.66667</v>
      </c>
      <c r="K320" s="1">
        <f>IFERROR(__xludf.DUMMYFUNCTION("""COMPUTED_VALUE"""),841.47)</f>
        <v>841.47</v>
      </c>
      <c r="M320" s="2">
        <f>IFERROR(__xludf.DUMMYFUNCTION("""COMPUTED_VALUE"""),45756.66666666667)</f>
        <v>45756.66667</v>
      </c>
      <c r="N320" s="1">
        <f>IFERROR(__xludf.DUMMYFUNCTION("""COMPUTED_VALUE"""),3.08170172E8)</f>
        <v>308170172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IFERROR(__xludf.DUMMYFUNCTION("""COMPUTED_VALUE"""),830.61)</f>
        <v>830.61</v>
      </c>
      <c r="D321" s="2">
        <f>IFERROR(__xludf.DUMMYFUNCTION("""COMPUTED_VALUE"""),45757.66666666667)</f>
        <v>45757.66667</v>
      </c>
      <c r="E321" s="1">
        <f>IFERROR(__xludf.DUMMYFUNCTION("""COMPUTED_VALUE"""),830.61)</f>
        <v>830.61</v>
      </c>
      <c r="G321" s="2">
        <f>IFERROR(__xludf.DUMMYFUNCTION("""COMPUTED_VALUE"""),45757.66666666667)</f>
        <v>45757.66667</v>
      </c>
      <c r="H321" s="1">
        <f>IFERROR(__xludf.DUMMYFUNCTION("""COMPUTED_VALUE"""),797.12)</f>
        <v>797.12</v>
      </c>
      <c r="J321" s="2">
        <f>IFERROR(__xludf.DUMMYFUNCTION("""COMPUTED_VALUE"""),45757.66666666667)</f>
        <v>45757.66667</v>
      </c>
      <c r="K321" s="1">
        <f>IFERROR(__xludf.DUMMYFUNCTION("""COMPUTED_VALUE"""),818.59)</f>
        <v>818.59</v>
      </c>
      <c r="M321" s="2">
        <f>IFERROR(__xludf.DUMMYFUNCTION("""COMPUTED_VALUE"""),45757.66666666667)</f>
        <v>45757.66667</v>
      </c>
      <c r="N321" s="1">
        <f>IFERROR(__xludf.DUMMYFUNCTION("""COMPUTED_VALUE"""),1.72926522E8)</f>
        <v>172926522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IFERROR(__xludf.DUMMYFUNCTION("""COMPUTED_VALUE"""),815.8)</f>
        <v>815.8</v>
      </c>
      <c r="D322" s="2">
        <f>IFERROR(__xludf.DUMMYFUNCTION("""COMPUTED_VALUE"""),45758.66666666667)</f>
        <v>45758.66667</v>
      </c>
      <c r="E322" s="1">
        <f>IFERROR(__xludf.DUMMYFUNCTION("""COMPUTED_VALUE"""),837.0)</f>
        <v>837</v>
      </c>
      <c r="G322" s="2">
        <f>IFERROR(__xludf.DUMMYFUNCTION("""COMPUTED_VALUE"""),45758.66666666667)</f>
        <v>45758.66667</v>
      </c>
      <c r="H322" s="1">
        <f>IFERROR(__xludf.DUMMYFUNCTION("""COMPUTED_VALUE"""),808.61)</f>
        <v>808.61</v>
      </c>
      <c r="J322" s="2">
        <f>IFERROR(__xludf.DUMMYFUNCTION("""COMPUTED_VALUE"""),45758.66666666667)</f>
        <v>45758.66667</v>
      </c>
      <c r="K322" s="1">
        <f>IFERROR(__xludf.DUMMYFUNCTION("""COMPUTED_VALUE"""),833.28)</f>
        <v>833.28</v>
      </c>
      <c r="M322" s="2">
        <f>IFERROR(__xludf.DUMMYFUNCTION("""COMPUTED_VALUE"""),45758.66666666667)</f>
        <v>45758.66667</v>
      </c>
      <c r="N322" s="1">
        <f>IFERROR(__xludf.DUMMYFUNCTION("""COMPUTED_VALUE"""),1.59917678E8)</f>
        <v>159917678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IFERROR(__xludf.DUMMYFUNCTION("""COMPUTED_VALUE"""),838.3)</f>
        <v>838.3</v>
      </c>
      <c r="D323" s="2">
        <f>IFERROR(__xludf.DUMMYFUNCTION("""COMPUTED_VALUE"""),45761.66666666667)</f>
        <v>45761.66667</v>
      </c>
      <c r="E323" s="1">
        <f>IFERROR(__xludf.DUMMYFUNCTION("""COMPUTED_VALUE"""),848.13)</f>
        <v>848.13</v>
      </c>
      <c r="G323" s="2">
        <f>IFERROR(__xludf.DUMMYFUNCTION("""COMPUTED_VALUE"""),45761.66666666667)</f>
        <v>45761.66667</v>
      </c>
      <c r="H323" s="1">
        <f>IFERROR(__xludf.DUMMYFUNCTION("""COMPUTED_VALUE"""),835.78)</f>
        <v>835.78</v>
      </c>
      <c r="J323" s="2">
        <f>IFERROR(__xludf.DUMMYFUNCTION("""COMPUTED_VALUE"""),45761.66666666667)</f>
        <v>45761.66667</v>
      </c>
      <c r="K323" s="1">
        <f>IFERROR(__xludf.DUMMYFUNCTION("""COMPUTED_VALUE"""),843.41)</f>
        <v>843.41</v>
      </c>
      <c r="M323" s="2">
        <f>IFERROR(__xludf.DUMMYFUNCTION("""COMPUTED_VALUE"""),45761.66666666667)</f>
        <v>45761.66667</v>
      </c>
      <c r="N323" s="1">
        <f>IFERROR(__xludf.DUMMYFUNCTION("""COMPUTED_VALUE"""),1.3080555E8)</f>
        <v>130805550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IFERROR(__xludf.DUMMYFUNCTION("""COMPUTED_VALUE"""),844.07)</f>
        <v>844.07</v>
      </c>
      <c r="D324" s="2">
        <f>IFERROR(__xludf.DUMMYFUNCTION("""COMPUTED_VALUE"""),45762.66666666667)</f>
        <v>45762.66667</v>
      </c>
      <c r="E324" s="1">
        <f>IFERROR(__xludf.DUMMYFUNCTION("""COMPUTED_VALUE"""),848.68)</f>
        <v>848.68</v>
      </c>
      <c r="G324" s="2">
        <f>IFERROR(__xludf.DUMMYFUNCTION("""COMPUTED_VALUE"""),45762.66666666667)</f>
        <v>45762.66667</v>
      </c>
      <c r="H324" s="1">
        <f>IFERROR(__xludf.DUMMYFUNCTION("""COMPUTED_VALUE"""),839.75)</f>
        <v>839.75</v>
      </c>
      <c r="J324" s="2">
        <f>IFERROR(__xludf.DUMMYFUNCTION("""COMPUTED_VALUE"""),45762.66666666667)</f>
        <v>45762.66667</v>
      </c>
      <c r="K324" s="1">
        <f>IFERROR(__xludf.DUMMYFUNCTION("""COMPUTED_VALUE"""),840.53)</f>
        <v>840.53</v>
      </c>
      <c r="M324" s="2">
        <f>IFERROR(__xludf.DUMMYFUNCTION("""COMPUTED_VALUE"""),45762.66666666667)</f>
        <v>45762.66667</v>
      </c>
      <c r="N324" s="1">
        <f>IFERROR(__xludf.DUMMYFUNCTION("""COMPUTED_VALUE"""),1.00651046E8)</f>
        <v>100651046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IFERROR(__xludf.DUMMYFUNCTION("""COMPUTED_VALUE"""),838.4)</f>
        <v>838.4</v>
      </c>
      <c r="D325" s="2">
        <f>IFERROR(__xludf.DUMMYFUNCTION("""COMPUTED_VALUE"""),45763.66666666667)</f>
        <v>45763.66667</v>
      </c>
      <c r="E325" s="1">
        <f>IFERROR(__xludf.DUMMYFUNCTION("""COMPUTED_VALUE"""),842.59)</f>
        <v>842.59</v>
      </c>
      <c r="G325" s="2">
        <f>IFERROR(__xludf.DUMMYFUNCTION("""COMPUTED_VALUE"""),45763.66666666667)</f>
        <v>45763.66667</v>
      </c>
      <c r="H325" s="1">
        <f>IFERROR(__xludf.DUMMYFUNCTION("""COMPUTED_VALUE"""),822.68)</f>
        <v>822.68</v>
      </c>
      <c r="J325" s="2">
        <f>IFERROR(__xludf.DUMMYFUNCTION("""COMPUTED_VALUE"""),45763.66666666667)</f>
        <v>45763.66667</v>
      </c>
      <c r="K325" s="1">
        <f>IFERROR(__xludf.DUMMYFUNCTION("""COMPUTED_VALUE"""),828.71)</f>
        <v>828.71</v>
      </c>
      <c r="M325" s="2">
        <f>IFERROR(__xludf.DUMMYFUNCTION("""COMPUTED_VALUE"""),45763.66666666667)</f>
        <v>45763.66667</v>
      </c>
      <c r="N325" s="1">
        <f>IFERROR(__xludf.DUMMYFUNCTION("""COMPUTED_VALUE"""),1.21319924E8)</f>
        <v>121319924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IFERROR(__xludf.DUMMYFUNCTION("""COMPUTED_VALUE"""),830.03)</f>
        <v>830.03</v>
      </c>
      <c r="D326" s="2">
        <f>IFERROR(__xludf.DUMMYFUNCTION("""COMPUTED_VALUE"""),45764.66666666667)</f>
        <v>45764.66667</v>
      </c>
      <c r="E326" s="1">
        <f>IFERROR(__xludf.DUMMYFUNCTION("""COMPUTED_VALUE"""),836.76)</f>
        <v>836.76</v>
      </c>
      <c r="G326" s="2">
        <f>IFERROR(__xludf.DUMMYFUNCTION("""COMPUTED_VALUE"""),45764.66666666667)</f>
        <v>45764.66667</v>
      </c>
      <c r="H326" s="1">
        <f>IFERROR(__xludf.DUMMYFUNCTION("""COMPUTED_VALUE"""),824.99)</f>
        <v>824.99</v>
      </c>
      <c r="J326" s="2">
        <f>IFERROR(__xludf.DUMMYFUNCTION("""COMPUTED_VALUE"""),45764.66666666667)</f>
        <v>45764.66667</v>
      </c>
      <c r="K326" s="1">
        <f>IFERROR(__xludf.DUMMYFUNCTION("""COMPUTED_VALUE"""),829.78)</f>
        <v>829.78</v>
      </c>
      <c r="M326" s="2">
        <f>IFERROR(__xludf.DUMMYFUNCTION("""COMPUTED_VALUE"""),45764.66666666667)</f>
        <v>45764.66667</v>
      </c>
      <c r="N326" s="1">
        <f>IFERROR(__xludf.DUMMYFUNCTION("""COMPUTED_VALUE"""),1.41574998E8)</f>
        <v>141574998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IFERROR(__xludf.DUMMYFUNCTION("""COMPUTED_VALUE"""),825.97)</f>
        <v>825.97</v>
      </c>
      <c r="D327" s="2">
        <f>IFERROR(__xludf.DUMMYFUNCTION("""COMPUTED_VALUE"""),45768.66666666667)</f>
        <v>45768.66667</v>
      </c>
      <c r="E327" s="1">
        <f>IFERROR(__xludf.DUMMYFUNCTION("""COMPUTED_VALUE"""),826.46)</f>
        <v>826.46</v>
      </c>
      <c r="G327" s="2">
        <f>IFERROR(__xludf.DUMMYFUNCTION("""COMPUTED_VALUE"""),45768.66666666667)</f>
        <v>45768.66667</v>
      </c>
      <c r="H327" s="1">
        <f>IFERROR(__xludf.DUMMYFUNCTION("""COMPUTED_VALUE"""),804.88)</f>
        <v>804.88</v>
      </c>
      <c r="J327" s="2">
        <f>IFERROR(__xludf.DUMMYFUNCTION("""COMPUTED_VALUE"""),45768.66666666667)</f>
        <v>45768.66667</v>
      </c>
      <c r="K327" s="1">
        <f>IFERROR(__xludf.DUMMYFUNCTION("""COMPUTED_VALUE"""),813.44)</f>
        <v>813.44</v>
      </c>
      <c r="M327" s="2">
        <f>IFERROR(__xludf.DUMMYFUNCTION("""COMPUTED_VALUE"""),45768.66666666667)</f>
        <v>45768.66667</v>
      </c>
      <c r="N327" s="1">
        <f>IFERROR(__xludf.DUMMYFUNCTION("""COMPUTED_VALUE"""),1.35038601E8)</f>
        <v>135038601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IFERROR(__xludf.DUMMYFUNCTION("""COMPUTED_VALUE"""),820.49)</f>
        <v>820.49</v>
      </c>
      <c r="D328" s="2">
        <f>IFERROR(__xludf.DUMMYFUNCTION("""COMPUTED_VALUE"""),45769.66666666667)</f>
        <v>45769.66667</v>
      </c>
      <c r="E328" s="1">
        <f>IFERROR(__xludf.DUMMYFUNCTION("""COMPUTED_VALUE"""),837.18)</f>
        <v>837.18</v>
      </c>
      <c r="G328" s="2">
        <f>IFERROR(__xludf.DUMMYFUNCTION("""COMPUTED_VALUE"""),45769.66666666667)</f>
        <v>45769.66667</v>
      </c>
      <c r="H328" s="1">
        <f>IFERROR(__xludf.DUMMYFUNCTION("""COMPUTED_VALUE"""),819.99)</f>
        <v>819.99</v>
      </c>
      <c r="J328" s="2">
        <f>IFERROR(__xludf.DUMMYFUNCTION("""COMPUTED_VALUE"""),45769.66666666667)</f>
        <v>45769.66667</v>
      </c>
      <c r="K328" s="1">
        <f>IFERROR(__xludf.DUMMYFUNCTION("""COMPUTED_VALUE"""),835.02)</f>
        <v>835.02</v>
      </c>
      <c r="M328" s="2">
        <f>IFERROR(__xludf.DUMMYFUNCTION("""COMPUTED_VALUE"""),45769.66666666667)</f>
        <v>45769.66667</v>
      </c>
      <c r="N328" s="1">
        <f>IFERROR(__xludf.DUMMYFUNCTION("""COMPUTED_VALUE"""),1.37927668E8)</f>
        <v>137927668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IFERROR(__xludf.DUMMYFUNCTION("""COMPUTED_VALUE"""),845.24)</f>
        <v>845.24</v>
      </c>
      <c r="D329" s="2">
        <f>IFERROR(__xludf.DUMMYFUNCTION("""COMPUTED_VALUE"""),45770.66666666667)</f>
        <v>45770.66667</v>
      </c>
      <c r="E329" s="1">
        <f>IFERROR(__xludf.DUMMYFUNCTION("""COMPUTED_VALUE"""),858.63)</f>
        <v>858.63</v>
      </c>
      <c r="G329" s="2">
        <f>IFERROR(__xludf.DUMMYFUNCTION("""COMPUTED_VALUE"""),45770.66666666667)</f>
        <v>45770.66667</v>
      </c>
      <c r="H329" s="1">
        <f>IFERROR(__xludf.DUMMYFUNCTION("""COMPUTED_VALUE"""),838.39)</f>
        <v>838.39</v>
      </c>
      <c r="J329" s="2">
        <f>IFERROR(__xludf.DUMMYFUNCTION("""COMPUTED_VALUE"""),45770.66666666667)</f>
        <v>45770.66667</v>
      </c>
      <c r="K329" s="1">
        <f>IFERROR(__xludf.DUMMYFUNCTION("""COMPUTED_VALUE"""),841.29)</f>
        <v>841.29</v>
      </c>
      <c r="M329" s="2">
        <f>IFERROR(__xludf.DUMMYFUNCTION("""COMPUTED_VALUE"""),45770.66666666667)</f>
        <v>45770.66667</v>
      </c>
      <c r="N329" s="1">
        <f>IFERROR(__xludf.DUMMYFUNCTION("""COMPUTED_VALUE"""),1.83194161E8)</f>
        <v>183194161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IFERROR(__xludf.DUMMYFUNCTION("""COMPUTED_VALUE"""),835.08)</f>
        <v>835.08</v>
      </c>
      <c r="D330" s="2">
        <f>IFERROR(__xludf.DUMMYFUNCTION("""COMPUTED_VALUE"""),45771.66666666667)</f>
        <v>45771.66667</v>
      </c>
      <c r="E330" s="1">
        <f>IFERROR(__xludf.DUMMYFUNCTION("""COMPUTED_VALUE"""),842.81)</f>
        <v>842.81</v>
      </c>
      <c r="G330" s="2">
        <f>IFERROR(__xludf.DUMMYFUNCTION("""COMPUTED_VALUE"""),45771.66666666667)</f>
        <v>45771.66667</v>
      </c>
      <c r="H330" s="1">
        <f>IFERROR(__xludf.DUMMYFUNCTION("""COMPUTED_VALUE"""),828.63)</f>
        <v>828.63</v>
      </c>
      <c r="J330" s="2">
        <f>IFERROR(__xludf.DUMMYFUNCTION("""COMPUTED_VALUE"""),45771.66666666667)</f>
        <v>45771.66667</v>
      </c>
      <c r="K330" s="1">
        <f>IFERROR(__xludf.DUMMYFUNCTION("""COMPUTED_VALUE"""),841.9)</f>
        <v>841.9</v>
      </c>
      <c r="M330" s="2">
        <f>IFERROR(__xludf.DUMMYFUNCTION("""COMPUTED_VALUE"""),45771.66666666667)</f>
        <v>45771.66667</v>
      </c>
      <c r="N330" s="1">
        <f>IFERROR(__xludf.DUMMYFUNCTION("""COMPUTED_VALUE"""),1.65695494E8)</f>
        <v>165695494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IFERROR(__xludf.DUMMYFUNCTION("""COMPUTED_VALUE"""),842.36)</f>
        <v>842.36</v>
      </c>
      <c r="D331" s="2">
        <f>IFERROR(__xludf.DUMMYFUNCTION("""COMPUTED_VALUE"""),45772.66666666667)</f>
        <v>45772.66667</v>
      </c>
      <c r="E331" s="1">
        <f>IFERROR(__xludf.DUMMYFUNCTION("""COMPUTED_VALUE"""),842.86)</f>
        <v>842.86</v>
      </c>
      <c r="G331" s="2">
        <f>IFERROR(__xludf.DUMMYFUNCTION("""COMPUTED_VALUE"""),45772.66666666667)</f>
        <v>45772.66667</v>
      </c>
      <c r="H331" s="1">
        <f>IFERROR(__xludf.DUMMYFUNCTION("""COMPUTED_VALUE"""),833.96)</f>
        <v>833.96</v>
      </c>
      <c r="J331" s="2">
        <f>IFERROR(__xludf.DUMMYFUNCTION("""COMPUTED_VALUE"""),45772.66666666667)</f>
        <v>45772.66667</v>
      </c>
      <c r="K331" s="1">
        <f>IFERROR(__xludf.DUMMYFUNCTION("""COMPUTED_VALUE"""),840.92)</f>
        <v>840.92</v>
      </c>
      <c r="M331" s="2">
        <f>IFERROR(__xludf.DUMMYFUNCTION("""COMPUTED_VALUE"""),45772.66666666667)</f>
        <v>45772.66667</v>
      </c>
      <c r="N331" s="1">
        <f>IFERROR(__xludf.DUMMYFUNCTION("""COMPUTED_VALUE"""),1.28796547E8)</f>
        <v>128796547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IFERROR(__xludf.DUMMYFUNCTION("""COMPUTED_VALUE"""),841.67)</f>
        <v>841.67</v>
      </c>
      <c r="D332" s="2">
        <f>IFERROR(__xludf.DUMMYFUNCTION("""COMPUTED_VALUE"""),45775.66666666667)</f>
        <v>45775.66667</v>
      </c>
      <c r="E332" s="1">
        <f>IFERROR(__xludf.DUMMYFUNCTION("""COMPUTED_VALUE"""),847.06)</f>
        <v>847.06</v>
      </c>
      <c r="G332" s="2">
        <f>IFERROR(__xludf.DUMMYFUNCTION("""COMPUTED_VALUE"""),45775.66666666667)</f>
        <v>45775.66667</v>
      </c>
      <c r="H332" s="1">
        <f>IFERROR(__xludf.DUMMYFUNCTION("""COMPUTED_VALUE"""),832.61)</f>
        <v>832.61</v>
      </c>
      <c r="J332" s="2">
        <f>IFERROR(__xludf.DUMMYFUNCTION("""COMPUTED_VALUE"""),45775.66666666667)</f>
        <v>45775.66667</v>
      </c>
      <c r="K332" s="1">
        <f>IFERROR(__xludf.DUMMYFUNCTION("""COMPUTED_VALUE"""),841.49)</f>
        <v>841.49</v>
      </c>
      <c r="M332" s="2">
        <f>IFERROR(__xludf.DUMMYFUNCTION("""COMPUTED_VALUE"""),45775.66666666667)</f>
        <v>45775.66667</v>
      </c>
      <c r="N332" s="1">
        <f>IFERROR(__xludf.DUMMYFUNCTION("""COMPUTED_VALUE"""),1.27420363E8)</f>
        <v>127420363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IFERROR(__xludf.DUMMYFUNCTION("""COMPUTED_VALUE"""),842.11)</f>
        <v>842.11</v>
      </c>
      <c r="D333" s="2">
        <f>IFERROR(__xludf.DUMMYFUNCTION("""COMPUTED_VALUE"""),45776.66666666667)</f>
        <v>45776.66667</v>
      </c>
      <c r="E333" s="1">
        <f>IFERROR(__xludf.DUMMYFUNCTION("""COMPUTED_VALUE"""),852.79)</f>
        <v>852.79</v>
      </c>
      <c r="G333" s="2">
        <f>IFERROR(__xludf.DUMMYFUNCTION("""COMPUTED_VALUE"""),45776.66666666667)</f>
        <v>45776.66667</v>
      </c>
      <c r="H333" s="1">
        <f>IFERROR(__xludf.DUMMYFUNCTION("""COMPUTED_VALUE"""),840.21)</f>
        <v>840.21</v>
      </c>
      <c r="J333" s="2">
        <f>IFERROR(__xludf.DUMMYFUNCTION("""COMPUTED_VALUE"""),45776.66666666667)</f>
        <v>45776.66667</v>
      </c>
      <c r="K333" s="1">
        <f>IFERROR(__xludf.DUMMYFUNCTION("""COMPUTED_VALUE"""),851.68)</f>
        <v>851.68</v>
      </c>
      <c r="M333" s="2">
        <f>IFERROR(__xludf.DUMMYFUNCTION("""COMPUTED_VALUE"""),45776.66666666667)</f>
        <v>45776.66667</v>
      </c>
      <c r="N333" s="1">
        <f>IFERROR(__xludf.DUMMYFUNCTION("""COMPUTED_VALUE"""),2.20908563E8)</f>
        <v>220908563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IFERROR(__xludf.DUMMYFUNCTION("""COMPUTED_VALUE"""),845.28)</f>
        <v>845.28</v>
      </c>
      <c r="D334" s="2">
        <f>IFERROR(__xludf.DUMMYFUNCTION("""COMPUTED_VALUE"""),45777.66666666667)</f>
        <v>45777.66667</v>
      </c>
      <c r="E334" s="1">
        <f>IFERROR(__xludf.DUMMYFUNCTION("""COMPUTED_VALUE"""),857.18)</f>
        <v>857.18</v>
      </c>
      <c r="G334" s="2">
        <f>IFERROR(__xludf.DUMMYFUNCTION("""COMPUTED_VALUE"""),45777.66666666667)</f>
        <v>45777.66667</v>
      </c>
      <c r="H334" s="1">
        <f>IFERROR(__xludf.DUMMYFUNCTION("""COMPUTED_VALUE"""),831.91)</f>
        <v>831.91</v>
      </c>
      <c r="J334" s="2">
        <f>IFERROR(__xludf.DUMMYFUNCTION("""COMPUTED_VALUE"""),45777.66666666667)</f>
        <v>45777.66667</v>
      </c>
      <c r="K334" s="1">
        <f>IFERROR(__xludf.DUMMYFUNCTION("""COMPUTED_VALUE"""),855.53)</f>
        <v>855.53</v>
      </c>
      <c r="M334" s="2">
        <f>IFERROR(__xludf.DUMMYFUNCTION("""COMPUTED_VALUE"""),45777.66666666667)</f>
        <v>45777.66667</v>
      </c>
      <c r="N334" s="1">
        <f>IFERROR(__xludf.DUMMYFUNCTION("""COMPUTED_VALUE"""),1.6116511E8)</f>
        <v>161165110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IFERROR(__xludf.DUMMYFUNCTION("""COMPUTED_VALUE"""),856.99)</f>
        <v>856.99</v>
      </c>
      <c r="D335" s="2">
        <f>IFERROR(__xludf.DUMMYFUNCTION("""COMPUTED_VALUE"""),45778.66666666667)</f>
        <v>45778.66667</v>
      </c>
      <c r="E335" s="1">
        <f>IFERROR(__xludf.DUMMYFUNCTION("""COMPUTED_VALUE"""),858.83)</f>
        <v>858.83</v>
      </c>
      <c r="G335" s="2">
        <f>IFERROR(__xludf.DUMMYFUNCTION("""COMPUTED_VALUE"""),45778.66666666667)</f>
        <v>45778.66667</v>
      </c>
      <c r="H335" s="1">
        <f>IFERROR(__xludf.DUMMYFUNCTION("""COMPUTED_VALUE"""),847.94)</f>
        <v>847.94</v>
      </c>
      <c r="J335" s="2">
        <f>IFERROR(__xludf.DUMMYFUNCTION("""COMPUTED_VALUE"""),45778.66666666667)</f>
        <v>45778.66667</v>
      </c>
      <c r="K335" s="1">
        <f>IFERROR(__xludf.DUMMYFUNCTION("""COMPUTED_VALUE"""),851.43)</f>
        <v>851.43</v>
      </c>
      <c r="M335" s="2">
        <f>IFERROR(__xludf.DUMMYFUNCTION("""COMPUTED_VALUE"""),45778.66666666667)</f>
        <v>45778.66667</v>
      </c>
      <c r="N335" s="1">
        <f>IFERROR(__xludf.DUMMYFUNCTION("""COMPUTED_VALUE"""),1.58326968E8)</f>
        <v>158326968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IFERROR(__xludf.DUMMYFUNCTION("""COMPUTED_VALUE"""),852.2)</f>
        <v>852.2</v>
      </c>
      <c r="D336" s="2">
        <f>IFERROR(__xludf.DUMMYFUNCTION("""COMPUTED_VALUE"""),45779.66666666667)</f>
        <v>45779.66667</v>
      </c>
      <c r="E336" s="1">
        <f>IFERROR(__xludf.DUMMYFUNCTION("""COMPUTED_VALUE"""),862.15)</f>
        <v>862.15</v>
      </c>
      <c r="G336" s="2">
        <f>IFERROR(__xludf.DUMMYFUNCTION("""COMPUTED_VALUE"""),45779.66666666667)</f>
        <v>45779.66667</v>
      </c>
      <c r="H336" s="1">
        <f>IFERROR(__xludf.DUMMYFUNCTION("""COMPUTED_VALUE"""),852.2)</f>
        <v>852.2</v>
      </c>
      <c r="J336" s="2">
        <f>IFERROR(__xludf.DUMMYFUNCTION("""COMPUTED_VALUE"""),45779.66666666667)</f>
        <v>45779.66667</v>
      </c>
      <c r="K336" s="1">
        <f>IFERROR(__xludf.DUMMYFUNCTION("""COMPUTED_VALUE"""),859.95)</f>
        <v>859.95</v>
      </c>
      <c r="M336" s="2">
        <f>IFERROR(__xludf.DUMMYFUNCTION("""COMPUTED_VALUE"""),45779.66666666667)</f>
        <v>45779.66667</v>
      </c>
      <c r="N336" s="1">
        <f>IFERROR(__xludf.DUMMYFUNCTION("""COMPUTED_VALUE"""),1.78294366E8)</f>
        <v>178294366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IFERROR(__xludf.DUMMYFUNCTION("""COMPUTED_VALUE"""),857.26)</f>
        <v>857.26</v>
      </c>
      <c r="D337" s="2">
        <f>IFERROR(__xludf.DUMMYFUNCTION("""COMPUTED_VALUE"""),45782.66666666667)</f>
        <v>45782.66667</v>
      </c>
      <c r="E337" s="1">
        <f>IFERROR(__xludf.DUMMYFUNCTION("""COMPUTED_VALUE"""),866.5)</f>
        <v>866.5</v>
      </c>
      <c r="G337" s="2">
        <f>IFERROR(__xludf.DUMMYFUNCTION("""COMPUTED_VALUE"""),45782.66666666667)</f>
        <v>45782.66667</v>
      </c>
      <c r="H337" s="1">
        <f>IFERROR(__xludf.DUMMYFUNCTION("""COMPUTED_VALUE"""),854.94)</f>
        <v>854.94</v>
      </c>
      <c r="J337" s="2">
        <f>IFERROR(__xludf.DUMMYFUNCTION("""COMPUTED_VALUE"""),45782.66666666667)</f>
        <v>45782.66667</v>
      </c>
      <c r="K337" s="1">
        <f>IFERROR(__xludf.DUMMYFUNCTION("""COMPUTED_VALUE"""),861.52)</f>
        <v>861.52</v>
      </c>
      <c r="M337" s="2">
        <f>IFERROR(__xludf.DUMMYFUNCTION("""COMPUTED_VALUE"""),45782.66666666667)</f>
        <v>45782.66667</v>
      </c>
      <c r="N337" s="1">
        <f>IFERROR(__xludf.DUMMYFUNCTION("""COMPUTED_VALUE"""),1.32603096E8)</f>
        <v>132603096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IFERROR(__xludf.DUMMYFUNCTION("""COMPUTED_VALUE"""),855.76)</f>
        <v>855.76</v>
      </c>
      <c r="D338" s="2">
        <f>IFERROR(__xludf.DUMMYFUNCTION("""COMPUTED_VALUE"""),45783.66666666667)</f>
        <v>45783.66667</v>
      </c>
      <c r="E338" s="1">
        <f>IFERROR(__xludf.DUMMYFUNCTION("""COMPUTED_VALUE"""),861.61)</f>
        <v>861.61</v>
      </c>
      <c r="G338" s="2">
        <f>IFERROR(__xludf.DUMMYFUNCTION("""COMPUTED_VALUE"""),45783.66666666667)</f>
        <v>45783.66667</v>
      </c>
      <c r="H338" s="1">
        <f>IFERROR(__xludf.DUMMYFUNCTION("""COMPUTED_VALUE"""),851.12)</f>
        <v>851.12</v>
      </c>
      <c r="J338" s="2">
        <f>IFERROR(__xludf.DUMMYFUNCTION("""COMPUTED_VALUE"""),45783.66666666667)</f>
        <v>45783.66667</v>
      </c>
      <c r="K338" s="1">
        <f>IFERROR(__xludf.DUMMYFUNCTION("""COMPUTED_VALUE"""),857.22)</f>
        <v>857.22</v>
      </c>
      <c r="M338" s="2">
        <f>IFERROR(__xludf.DUMMYFUNCTION("""COMPUTED_VALUE"""),45783.66666666667)</f>
        <v>45783.66667</v>
      </c>
      <c r="N338" s="1">
        <f>IFERROR(__xludf.DUMMYFUNCTION("""COMPUTED_VALUE"""),1.44604914E8)</f>
        <v>144604914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IFERROR(__xludf.DUMMYFUNCTION("""COMPUTED_VALUE"""),857.91)</f>
        <v>857.91</v>
      </c>
      <c r="D339" s="2">
        <f>IFERROR(__xludf.DUMMYFUNCTION("""COMPUTED_VALUE"""),45784.66666666667)</f>
        <v>45784.66667</v>
      </c>
      <c r="E339" s="1">
        <f>IFERROR(__xludf.DUMMYFUNCTION("""COMPUTED_VALUE"""),862.95)</f>
        <v>862.95</v>
      </c>
      <c r="G339" s="2">
        <f>IFERROR(__xludf.DUMMYFUNCTION("""COMPUTED_VALUE"""),45784.66666666667)</f>
        <v>45784.66667</v>
      </c>
      <c r="H339" s="1">
        <f>IFERROR(__xludf.DUMMYFUNCTION("""COMPUTED_VALUE"""),854.53)</f>
        <v>854.53</v>
      </c>
      <c r="J339" s="2">
        <f>IFERROR(__xludf.DUMMYFUNCTION("""COMPUTED_VALUE"""),45784.66666666667)</f>
        <v>45784.66667</v>
      </c>
      <c r="K339" s="1">
        <f>IFERROR(__xludf.DUMMYFUNCTION("""COMPUTED_VALUE"""),860.35)</f>
        <v>860.35</v>
      </c>
      <c r="M339" s="2">
        <f>IFERROR(__xludf.DUMMYFUNCTION("""COMPUTED_VALUE"""),45784.66666666667)</f>
        <v>45784.66667</v>
      </c>
      <c r="N339" s="1">
        <f>IFERROR(__xludf.DUMMYFUNCTION("""COMPUTED_VALUE"""),1.48144209E8)</f>
        <v>148144209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IFERROR(__xludf.DUMMYFUNCTION("""COMPUTED_VALUE"""),865.41)</f>
        <v>865.41</v>
      </c>
      <c r="D340" s="2">
        <f>IFERROR(__xludf.DUMMYFUNCTION("""COMPUTED_VALUE"""),45785.66666666667)</f>
        <v>45785.66667</v>
      </c>
      <c r="E340" s="1">
        <f>IFERROR(__xludf.DUMMYFUNCTION("""COMPUTED_VALUE"""),878.94)</f>
        <v>878.94</v>
      </c>
      <c r="G340" s="2">
        <f>IFERROR(__xludf.DUMMYFUNCTION("""COMPUTED_VALUE"""),45785.66666666667)</f>
        <v>45785.66667</v>
      </c>
      <c r="H340" s="1">
        <f>IFERROR(__xludf.DUMMYFUNCTION("""COMPUTED_VALUE"""),865.37)</f>
        <v>865.37</v>
      </c>
      <c r="J340" s="2">
        <f>IFERROR(__xludf.DUMMYFUNCTION("""COMPUTED_VALUE"""),45785.66666666667)</f>
        <v>45785.66667</v>
      </c>
      <c r="K340" s="1">
        <f>IFERROR(__xludf.DUMMYFUNCTION("""COMPUTED_VALUE"""),869.81)</f>
        <v>869.81</v>
      </c>
      <c r="M340" s="2">
        <f>IFERROR(__xludf.DUMMYFUNCTION("""COMPUTED_VALUE"""),45785.66666666667)</f>
        <v>45785.66667</v>
      </c>
      <c r="N340" s="1">
        <f>IFERROR(__xludf.DUMMYFUNCTION("""COMPUTED_VALUE"""),2.06649979E8)</f>
        <v>206649979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IFERROR(__xludf.DUMMYFUNCTION("""COMPUTED_VALUE"""),869.67)</f>
        <v>869.67</v>
      </c>
      <c r="D341" s="2">
        <f>IFERROR(__xludf.DUMMYFUNCTION("""COMPUTED_VALUE"""),45786.66666666667)</f>
        <v>45786.66667</v>
      </c>
      <c r="E341" s="1">
        <f>IFERROR(__xludf.DUMMYFUNCTION("""COMPUTED_VALUE"""),872.79)</f>
        <v>872.79</v>
      </c>
      <c r="G341" s="2">
        <f>IFERROR(__xludf.DUMMYFUNCTION("""COMPUTED_VALUE"""),45786.66666666667)</f>
        <v>45786.66667</v>
      </c>
      <c r="H341" s="1">
        <f>IFERROR(__xludf.DUMMYFUNCTION("""COMPUTED_VALUE"""),865.93)</f>
        <v>865.93</v>
      </c>
      <c r="J341" s="2">
        <f>IFERROR(__xludf.DUMMYFUNCTION("""COMPUTED_VALUE"""),45786.66666666667)</f>
        <v>45786.66667</v>
      </c>
      <c r="K341" s="1">
        <f>IFERROR(__xludf.DUMMYFUNCTION("""COMPUTED_VALUE"""),870.25)</f>
        <v>870.25</v>
      </c>
      <c r="M341" s="2">
        <f>IFERROR(__xludf.DUMMYFUNCTION("""COMPUTED_VALUE"""),45786.66666666667)</f>
        <v>45786.66667</v>
      </c>
      <c r="N341" s="1">
        <f>IFERROR(__xludf.DUMMYFUNCTION("""COMPUTED_VALUE"""),1.6767513E8)</f>
        <v>167675130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IFERROR(__xludf.DUMMYFUNCTION("""COMPUTED_VALUE"""),883.7)</f>
        <v>883.7</v>
      </c>
      <c r="D342" s="2">
        <f>IFERROR(__xludf.DUMMYFUNCTION("""COMPUTED_VALUE"""),45789.66666666667)</f>
        <v>45789.66667</v>
      </c>
      <c r="E342" s="1">
        <f>IFERROR(__xludf.DUMMYFUNCTION("""COMPUTED_VALUE"""),889.02)</f>
        <v>889.02</v>
      </c>
      <c r="G342" s="2">
        <f>IFERROR(__xludf.DUMMYFUNCTION("""COMPUTED_VALUE"""),45789.66666666667)</f>
        <v>45789.66667</v>
      </c>
      <c r="H342" s="1">
        <f>IFERROR(__xludf.DUMMYFUNCTION("""COMPUTED_VALUE"""),879.48)</f>
        <v>879.48</v>
      </c>
      <c r="J342" s="2">
        <f>IFERROR(__xludf.DUMMYFUNCTION("""COMPUTED_VALUE"""),45789.66666666667)</f>
        <v>45789.66667</v>
      </c>
      <c r="K342" s="1">
        <f>IFERROR(__xludf.DUMMYFUNCTION("""COMPUTED_VALUE"""),888.71)</f>
        <v>888.71</v>
      </c>
      <c r="M342" s="2">
        <f>IFERROR(__xludf.DUMMYFUNCTION("""COMPUTED_VALUE"""),45789.66666666667)</f>
        <v>45789.66667</v>
      </c>
      <c r="N342" s="1">
        <f>IFERROR(__xludf.DUMMYFUNCTION("""COMPUTED_VALUE"""),1.79372873E8)</f>
        <v>179372873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IFERROR(__xludf.DUMMYFUNCTION("""COMPUTED_VALUE"""),890.91)</f>
        <v>890.91</v>
      </c>
      <c r="D343" s="2">
        <f>IFERROR(__xludf.DUMMYFUNCTION("""COMPUTED_VALUE"""),45790.66666666667)</f>
        <v>45790.66667</v>
      </c>
      <c r="E343" s="1">
        <f>IFERROR(__xludf.DUMMYFUNCTION("""COMPUTED_VALUE"""),893.88)</f>
        <v>893.88</v>
      </c>
      <c r="G343" s="2">
        <f>IFERROR(__xludf.DUMMYFUNCTION("""COMPUTED_VALUE"""),45790.66666666667)</f>
        <v>45790.66667</v>
      </c>
      <c r="H343" s="1">
        <f>IFERROR(__xludf.DUMMYFUNCTION("""COMPUTED_VALUE"""),889.41)</f>
        <v>889.41</v>
      </c>
      <c r="J343" s="2">
        <f>IFERROR(__xludf.DUMMYFUNCTION("""COMPUTED_VALUE"""),45790.66666666667)</f>
        <v>45790.66667</v>
      </c>
      <c r="K343" s="1">
        <f>IFERROR(__xludf.DUMMYFUNCTION("""COMPUTED_VALUE"""),889.5)</f>
        <v>889.5</v>
      </c>
      <c r="M343" s="2">
        <f>IFERROR(__xludf.DUMMYFUNCTION("""COMPUTED_VALUE"""),45790.66666666667)</f>
        <v>45790.66667</v>
      </c>
      <c r="N343" s="1">
        <f>IFERROR(__xludf.DUMMYFUNCTION("""COMPUTED_VALUE"""),1.61461757E8)</f>
        <v>161461757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IFERROR(__xludf.DUMMYFUNCTION("""COMPUTED_VALUE"""),889.06)</f>
        <v>889.06</v>
      </c>
      <c r="D344" s="2">
        <f>IFERROR(__xludf.DUMMYFUNCTION("""COMPUTED_VALUE"""),45791.66666666667)</f>
        <v>45791.66667</v>
      </c>
      <c r="E344" s="1">
        <f>IFERROR(__xludf.DUMMYFUNCTION("""COMPUTED_VALUE"""),889.71)</f>
        <v>889.71</v>
      </c>
      <c r="G344" s="2">
        <f>IFERROR(__xludf.DUMMYFUNCTION("""COMPUTED_VALUE"""),45791.66666666667)</f>
        <v>45791.66667</v>
      </c>
      <c r="H344" s="1">
        <f>IFERROR(__xludf.DUMMYFUNCTION("""COMPUTED_VALUE"""),882.17)</f>
        <v>882.17</v>
      </c>
      <c r="J344" s="2">
        <f>IFERROR(__xludf.DUMMYFUNCTION("""COMPUTED_VALUE"""),45791.66666666667)</f>
        <v>45791.66667</v>
      </c>
      <c r="K344" s="1">
        <f>IFERROR(__xludf.DUMMYFUNCTION("""COMPUTED_VALUE"""),888.27)</f>
        <v>888.27</v>
      </c>
      <c r="M344" s="2">
        <f>IFERROR(__xludf.DUMMYFUNCTION("""COMPUTED_VALUE"""),45791.66666666667)</f>
        <v>45791.66667</v>
      </c>
      <c r="N344" s="1">
        <f>IFERROR(__xludf.DUMMYFUNCTION("""COMPUTED_VALUE"""),1.34843503E8)</f>
        <v>134843503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IFERROR(__xludf.DUMMYFUNCTION("""COMPUTED_VALUE"""),887.37)</f>
        <v>887.37</v>
      </c>
      <c r="D345" s="2">
        <f>IFERROR(__xludf.DUMMYFUNCTION("""COMPUTED_VALUE"""),45792.66666666667)</f>
        <v>45792.66667</v>
      </c>
      <c r="E345" s="1">
        <f>IFERROR(__xludf.DUMMYFUNCTION("""COMPUTED_VALUE"""),892.35)</f>
        <v>892.35</v>
      </c>
      <c r="G345" s="2">
        <f>IFERROR(__xludf.DUMMYFUNCTION("""COMPUTED_VALUE"""),45792.66666666667)</f>
        <v>45792.66667</v>
      </c>
      <c r="H345" s="1">
        <f>IFERROR(__xludf.DUMMYFUNCTION("""COMPUTED_VALUE"""),883.87)</f>
        <v>883.87</v>
      </c>
      <c r="J345" s="2">
        <f>IFERROR(__xludf.DUMMYFUNCTION("""COMPUTED_VALUE"""),45792.66666666667)</f>
        <v>45792.66667</v>
      </c>
      <c r="K345" s="1">
        <f>IFERROR(__xludf.DUMMYFUNCTION("""COMPUTED_VALUE"""),886.37)</f>
        <v>886.37</v>
      </c>
      <c r="M345" s="2">
        <f>IFERROR(__xludf.DUMMYFUNCTION("""COMPUTED_VALUE"""),45792.66666666667)</f>
        <v>45792.66667</v>
      </c>
      <c r="N345" s="1">
        <f>IFERROR(__xludf.DUMMYFUNCTION("""COMPUTED_VALUE"""),1.58587189E8)</f>
        <v>158587189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IFERROR(__xludf.DUMMYFUNCTION("""COMPUTED_VALUE"""),883.86)</f>
        <v>883.86</v>
      </c>
      <c r="D346" s="2">
        <f>IFERROR(__xludf.DUMMYFUNCTION("""COMPUTED_VALUE"""),45793.66666666667)</f>
        <v>45793.66667</v>
      </c>
      <c r="E346" s="1">
        <f>IFERROR(__xludf.DUMMYFUNCTION("""COMPUTED_VALUE"""),894.83)</f>
        <v>894.83</v>
      </c>
      <c r="G346" s="2">
        <f>IFERROR(__xludf.DUMMYFUNCTION("""COMPUTED_VALUE"""),45793.66666666667)</f>
        <v>45793.66667</v>
      </c>
      <c r="H346" s="1">
        <f>IFERROR(__xludf.DUMMYFUNCTION("""COMPUTED_VALUE"""),881.42)</f>
        <v>881.42</v>
      </c>
      <c r="J346" s="2">
        <f>IFERROR(__xludf.DUMMYFUNCTION("""COMPUTED_VALUE"""),45793.66666666667)</f>
        <v>45793.66667</v>
      </c>
      <c r="K346" s="1">
        <f>IFERROR(__xludf.DUMMYFUNCTION("""COMPUTED_VALUE"""),894.52)</f>
        <v>894.52</v>
      </c>
      <c r="M346" s="2">
        <f>IFERROR(__xludf.DUMMYFUNCTION("""COMPUTED_VALUE"""),45793.66666666667)</f>
        <v>45793.66667</v>
      </c>
      <c r="N346" s="1">
        <f>IFERROR(__xludf.DUMMYFUNCTION("""COMPUTED_VALUE"""),1.25756267E8)</f>
        <v>125756267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IFERROR(__xludf.DUMMYFUNCTION("""COMPUTED_VALUE"""),889.86)</f>
        <v>889.86</v>
      </c>
      <c r="D347" s="2">
        <f>IFERROR(__xludf.DUMMYFUNCTION("""COMPUTED_VALUE"""),45796.66666666667)</f>
        <v>45796.66667</v>
      </c>
      <c r="E347" s="1">
        <f>IFERROR(__xludf.DUMMYFUNCTION("""COMPUTED_VALUE"""),900.1)</f>
        <v>900.1</v>
      </c>
      <c r="G347" s="2">
        <f>IFERROR(__xludf.DUMMYFUNCTION("""COMPUTED_VALUE"""),45796.66666666667)</f>
        <v>45796.66667</v>
      </c>
      <c r="H347" s="1">
        <f>IFERROR(__xludf.DUMMYFUNCTION("""COMPUTED_VALUE"""),887.4)</f>
        <v>887.4</v>
      </c>
      <c r="J347" s="2">
        <f>IFERROR(__xludf.DUMMYFUNCTION("""COMPUTED_VALUE"""),45796.66666666667)</f>
        <v>45796.66667</v>
      </c>
      <c r="K347" s="1">
        <f>IFERROR(__xludf.DUMMYFUNCTION("""COMPUTED_VALUE"""),898.98)</f>
        <v>898.98</v>
      </c>
      <c r="M347" s="2">
        <f>IFERROR(__xludf.DUMMYFUNCTION("""COMPUTED_VALUE"""),45796.66666666667)</f>
        <v>45796.66667</v>
      </c>
      <c r="N347" s="1">
        <f>IFERROR(__xludf.DUMMYFUNCTION("""COMPUTED_VALUE"""),1.00691376E8)</f>
        <v>100691376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IFERROR(__xludf.DUMMYFUNCTION("""COMPUTED_VALUE"""),896.02)</f>
        <v>896.02</v>
      </c>
      <c r="D348" s="2">
        <f>IFERROR(__xludf.DUMMYFUNCTION("""COMPUTED_VALUE"""),45797.66666666667)</f>
        <v>45797.66667</v>
      </c>
      <c r="E348" s="1">
        <f>IFERROR(__xludf.DUMMYFUNCTION("""COMPUTED_VALUE"""),899.54)</f>
        <v>899.54</v>
      </c>
      <c r="G348" s="2">
        <f>IFERROR(__xludf.DUMMYFUNCTION("""COMPUTED_VALUE"""),45797.66666666667)</f>
        <v>45797.66667</v>
      </c>
      <c r="H348" s="1">
        <f>IFERROR(__xludf.DUMMYFUNCTION("""COMPUTED_VALUE"""),891.85)</f>
        <v>891.85</v>
      </c>
      <c r="J348" s="2">
        <f>IFERROR(__xludf.DUMMYFUNCTION("""COMPUTED_VALUE"""),45797.66666666667)</f>
        <v>45797.66667</v>
      </c>
      <c r="K348" s="1">
        <f>IFERROR(__xludf.DUMMYFUNCTION("""COMPUTED_VALUE"""),895.44)</f>
        <v>895.44</v>
      </c>
      <c r="M348" s="2">
        <f>IFERROR(__xludf.DUMMYFUNCTION("""COMPUTED_VALUE"""),45797.66666666667)</f>
        <v>45797.66667</v>
      </c>
      <c r="N348" s="1">
        <f>IFERROR(__xludf.DUMMYFUNCTION("""COMPUTED_VALUE"""),1.09098355E8)</f>
        <v>109098355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IFERROR(__xludf.DUMMYFUNCTION("""COMPUTED_VALUE"""),891.7)</f>
        <v>891.7</v>
      </c>
      <c r="D349" s="2">
        <f>IFERROR(__xludf.DUMMYFUNCTION("""COMPUTED_VALUE"""),45798.66666666667)</f>
        <v>45798.66667</v>
      </c>
      <c r="E349" s="1">
        <f>IFERROR(__xludf.DUMMYFUNCTION("""COMPUTED_VALUE"""),891.97)</f>
        <v>891.97</v>
      </c>
      <c r="G349" s="2">
        <f>IFERROR(__xludf.DUMMYFUNCTION("""COMPUTED_VALUE"""),45798.66666666667)</f>
        <v>45798.66667</v>
      </c>
      <c r="H349" s="1">
        <f>IFERROR(__xludf.DUMMYFUNCTION("""COMPUTED_VALUE"""),879.88)</f>
        <v>879.88</v>
      </c>
      <c r="J349" s="2">
        <f>IFERROR(__xludf.DUMMYFUNCTION("""COMPUTED_VALUE"""),45798.66666666667)</f>
        <v>45798.66667</v>
      </c>
      <c r="K349" s="1">
        <f>IFERROR(__xludf.DUMMYFUNCTION("""COMPUTED_VALUE"""),881.31)</f>
        <v>881.31</v>
      </c>
      <c r="M349" s="2">
        <f>IFERROR(__xludf.DUMMYFUNCTION("""COMPUTED_VALUE"""),45798.66666666667)</f>
        <v>45798.66667</v>
      </c>
      <c r="N349" s="1">
        <f>IFERROR(__xludf.DUMMYFUNCTION("""COMPUTED_VALUE"""),1.25693153E8)</f>
        <v>125693153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IFERROR(__xludf.DUMMYFUNCTION("""COMPUTED_VALUE"""),880.25)</f>
        <v>880.25</v>
      </c>
      <c r="D350" s="2">
        <f>IFERROR(__xludf.DUMMYFUNCTION("""COMPUTED_VALUE"""),45799.66666666667)</f>
        <v>45799.66667</v>
      </c>
      <c r="E350" s="1">
        <f>IFERROR(__xludf.DUMMYFUNCTION("""COMPUTED_VALUE"""),886.55)</f>
        <v>886.55</v>
      </c>
      <c r="G350" s="2">
        <f>IFERROR(__xludf.DUMMYFUNCTION("""COMPUTED_VALUE"""),45799.66666666667)</f>
        <v>45799.66667</v>
      </c>
      <c r="H350" s="1">
        <f>IFERROR(__xludf.DUMMYFUNCTION("""COMPUTED_VALUE"""),876.56)</f>
        <v>876.56</v>
      </c>
      <c r="J350" s="2">
        <f>IFERROR(__xludf.DUMMYFUNCTION("""COMPUTED_VALUE"""),45799.66666666667)</f>
        <v>45799.66667</v>
      </c>
      <c r="K350" s="1">
        <f>IFERROR(__xludf.DUMMYFUNCTION("""COMPUTED_VALUE"""),882.29)</f>
        <v>882.29</v>
      </c>
      <c r="M350" s="2">
        <f>IFERROR(__xludf.DUMMYFUNCTION("""COMPUTED_VALUE"""),45799.66666666667)</f>
        <v>45799.66667</v>
      </c>
      <c r="N350" s="1">
        <f>IFERROR(__xludf.DUMMYFUNCTION("""COMPUTED_VALUE"""),1.16589575E8)</f>
        <v>116589575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IFERROR(__xludf.DUMMYFUNCTION("""COMPUTED_VALUE"""),875.58)</f>
        <v>875.58</v>
      </c>
      <c r="D351" s="2">
        <f>IFERROR(__xludf.DUMMYFUNCTION("""COMPUTED_VALUE"""),45800.66666666667)</f>
        <v>45800.66667</v>
      </c>
      <c r="E351" s="1">
        <f>IFERROR(__xludf.DUMMYFUNCTION("""COMPUTED_VALUE"""),878.11)</f>
        <v>878.11</v>
      </c>
      <c r="G351" s="2">
        <f>IFERROR(__xludf.DUMMYFUNCTION("""COMPUTED_VALUE"""),45800.66666666667)</f>
        <v>45800.66667</v>
      </c>
      <c r="H351" s="1">
        <f>IFERROR(__xludf.DUMMYFUNCTION("""COMPUTED_VALUE"""),869.14)</f>
        <v>869.14</v>
      </c>
      <c r="J351" s="2">
        <f>IFERROR(__xludf.DUMMYFUNCTION("""COMPUTED_VALUE"""),45800.66666666667)</f>
        <v>45800.66667</v>
      </c>
      <c r="K351" s="1">
        <f>IFERROR(__xludf.DUMMYFUNCTION("""COMPUTED_VALUE"""),874.9)</f>
        <v>874.9</v>
      </c>
      <c r="M351" s="2">
        <f>IFERROR(__xludf.DUMMYFUNCTION("""COMPUTED_VALUE"""),45800.66666666667)</f>
        <v>45800.66667</v>
      </c>
      <c r="N351" s="1">
        <f>IFERROR(__xludf.DUMMYFUNCTION("""COMPUTED_VALUE"""),1.19172515E8)</f>
        <v>119172515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IFERROR(__xludf.DUMMYFUNCTION("""COMPUTED_VALUE"""),880.6)</f>
        <v>880.6</v>
      </c>
      <c r="D352" s="2">
        <f>IFERROR(__xludf.DUMMYFUNCTION("""COMPUTED_VALUE"""),45804.66666666667)</f>
        <v>45804.66667</v>
      </c>
      <c r="E352" s="1">
        <f>IFERROR(__xludf.DUMMYFUNCTION("""COMPUTED_VALUE"""),889.64)</f>
        <v>889.64</v>
      </c>
      <c r="G352" s="2">
        <f>IFERROR(__xludf.DUMMYFUNCTION("""COMPUTED_VALUE"""),45804.66666666667)</f>
        <v>45804.66667</v>
      </c>
      <c r="H352" s="1">
        <f>IFERROR(__xludf.DUMMYFUNCTION("""COMPUTED_VALUE"""),880.6)</f>
        <v>880.6</v>
      </c>
      <c r="J352" s="2">
        <f>IFERROR(__xludf.DUMMYFUNCTION("""COMPUTED_VALUE"""),45804.66666666667)</f>
        <v>45804.66667</v>
      </c>
      <c r="K352" s="1">
        <f>IFERROR(__xludf.DUMMYFUNCTION("""COMPUTED_VALUE"""),889.06)</f>
        <v>889.06</v>
      </c>
      <c r="M352" s="2">
        <f>IFERROR(__xludf.DUMMYFUNCTION("""COMPUTED_VALUE"""),45804.66666666667)</f>
        <v>45804.66667</v>
      </c>
      <c r="N352" s="1">
        <f>IFERROR(__xludf.DUMMYFUNCTION("""COMPUTED_VALUE"""),1.26901121E8)</f>
        <v>126901121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IFERROR(__xludf.DUMMYFUNCTION("""COMPUTED_VALUE"""),889.31)</f>
        <v>889.31</v>
      </c>
      <c r="D353" s="2">
        <f>IFERROR(__xludf.DUMMYFUNCTION("""COMPUTED_VALUE"""),45805.66666666667)</f>
        <v>45805.66667</v>
      </c>
      <c r="E353" s="1">
        <f>IFERROR(__xludf.DUMMYFUNCTION("""COMPUTED_VALUE"""),891.34)</f>
        <v>891.34</v>
      </c>
      <c r="G353" s="2">
        <f>IFERROR(__xludf.DUMMYFUNCTION("""COMPUTED_VALUE"""),45805.66666666667)</f>
        <v>45805.66667</v>
      </c>
      <c r="H353" s="1">
        <f>IFERROR(__xludf.DUMMYFUNCTION("""COMPUTED_VALUE"""),883.06)</f>
        <v>883.06</v>
      </c>
      <c r="J353" s="2">
        <f>IFERROR(__xludf.DUMMYFUNCTION("""COMPUTED_VALUE"""),45805.66666666667)</f>
        <v>45805.66667</v>
      </c>
      <c r="K353" s="1">
        <f>IFERROR(__xludf.DUMMYFUNCTION("""COMPUTED_VALUE"""),884.83)</f>
        <v>884.83</v>
      </c>
      <c r="M353" s="2">
        <f>IFERROR(__xludf.DUMMYFUNCTION("""COMPUTED_VALUE"""),45805.66666666667)</f>
        <v>45805.66667</v>
      </c>
      <c r="N353" s="1">
        <f>IFERROR(__xludf.DUMMYFUNCTION("""COMPUTED_VALUE"""),1.13829574E8)</f>
        <v>113829574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IFERROR(__xludf.DUMMYFUNCTION("""COMPUTED_VALUE"""),886.65)</f>
        <v>886.65</v>
      </c>
      <c r="D354" s="2">
        <f>IFERROR(__xludf.DUMMYFUNCTION("""COMPUTED_VALUE"""),45806.66666666667)</f>
        <v>45806.66667</v>
      </c>
      <c r="E354" s="1">
        <f>IFERROR(__xludf.DUMMYFUNCTION("""COMPUTED_VALUE"""),888.08)</f>
        <v>888.08</v>
      </c>
      <c r="G354" s="2">
        <f>IFERROR(__xludf.DUMMYFUNCTION("""COMPUTED_VALUE"""),45806.66666666667)</f>
        <v>45806.66667</v>
      </c>
      <c r="H354" s="1">
        <f>IFERROR(__xludf.DUMMYFUNCTION("""COMPUTED_VALUE"""),877.14)</f>
        <v>877.14</v>
      </c>
      <c r="J354" s="2">
        <f>IFERROR(__xludf.DUMMYFUNCTION("""COMPUTED_VALUE"""),45806.66666666667)</f>
        <v>45806.66667</v>
      </c>
      <c r="K354" s="1">
        <f>IFERROR(__xludf.DUMMYFUNCTION("""COMPUTED_VALUE"""),884.2)</f>
        <v>884.2</v>
      </c>
      <c r="M354" s="2">
        <f>IFERROR(__xludf.DUMMYFUNCTION("""COMPUTED_VALUE"""),45806.66666666667)</f>
        <v>45806.66667</v>
      </c>
      <c r="N354" s="1">
        <f>IFERROR(__xludf.DUMMYFUNCTION("""COMPUTED_VALUE"""),1.12167502E8)</f>
        <v>112167502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IFERROR(__xludf.DUMMYFUNCTION("""COMPUTED_VALUE"""),883.63)</f>
        <v>883.63</v>
      </c>
      <c r="D355" s="2">
        <f>IFERROR(__xludf.DUMMYFUNCTION("""COMPUTED_VALUE"""),45807.66666666667)</f>
        <v>45807.66667</v>
      </c>
      <c r="E355" s="1">
        <f>IFERROR(__xludf.DUMMYFUNCTION("""COMPUTED_VALUE"""),888.67)</f>
        <v>888.67</v>
      </c>
      <c r="G355" s="2">
        <f>IFERROR(__xludf.DUMMYFUNCTION("""COMPUTED_VALUE"""),45807.66666666667)</f>
        <v>45807.66667</v>
      </c>
      <c r="H355" s="1">
        <f>IFERROR(__xludf.DUMMYFUNCTION("""COMPUTED_VALUE"""),878.71)</f>
        <v>878.71</v>
      </c>
      <c r="J355" s="2">
        <f>IFERROR(__xludf.DUMMYFUNCTION("""COMPUTED_VALUE"""),45807.66666666667)</f>
        <v>45807.66667</v>
      </c>
      <c r="K355" s="1">
        <f>IFERROR(__xludf.DUMMYFUNCTION("""COMPUTED_VALUE"""),886.79)</f>
        <v>886.79</v>
      </c>
      <c r="M355" s="2">
        <f>IFERROR(__xludf.DUMMYFUNCTION("""COMPUTED_VALUE"""),45807.66666666667)</f>
        <v>45807.66667</v>
      </c>
      <c r="N355" s="1">
        <f>IFERROR(__xludf.DUMMYFUNCTION("""COMPUTED_VALUE"""),1.80184499E8)</f>
        <v>180184499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IFERROR(__xludf.DUMMYFUNCTION("""COMPUTED_VALUE"""),881.63)</f>
        <v>881.63</v>
      </c>
      <c r="D356" s="2">
        <f>IFERROR(__xludf.DUMMYFUNCTION("""COMPUTED_VALUE"""),45810.66666666667)</f>
        <v>45810.66667</v>
      </c>
      <c r="E356" s="1">
        <f>IFERROR(__xludf.DUMMYFUNCTION("""COMPUTED_VALUE"""),881.83)</f>
        <v>881.83</v>
      </c>
      <c r="G356" s="2">
        <f>IFERROR(__xludf.DUMMYFUNCTION("""COMPUTED_VALUE"""),45810.66666666667)</f>
        <v>45810.66667</v>
      </c>
      <c r="H356" s="1">
        <f>IFERROR(__xludf.DUMMYFUNCTION("""COMPUTED_VALUE"""),871.56)</f>
        <v>871.56</v>
      </c>
      <c r="J356" s="2">
        <f>IFERROR(__xludf.DUMMYFUNCTION("""COMPUTED_VALUE"""),45810.66666666667)</f>
        <v>45810.66667</v>
      </c>
      <c r="K356" s="1">
        <f>IFERROR(__xludf.DUMMYFUNCTION("""COMPUTED_VALUE"""),881.82)</f>
        <v>881.82</v>
      </c>
      <c r="M356" s="2">
        <f>IFERROR(__xludf.DUMMYFUNCTION("""COMPUTED_VALUE"""),45810.66666666667)</f>
        <v>45810.66667</v>
      </c>
      <c r="N356" s="1">
        <f>IFERROR(__xludf.DUMMYFUNCTION("""COMPUTED_VALUE"""),1.1796479E8)</f>
        <v>117964790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IFERROR(__xludf.DUMMYFUNCTION("""COMPUTED_VALUE"""),881.48)</f>
        <v>881.48</v>
      </c>
      <c r="D357" s="2">
        <f>IFERROR(__xludf.DUMMYFUNCTION("""COMPUTED_VALUE"""),45811.66666666667)</f>
        <v>45811.66667</v>
      </c>
      <c r="E357" s="1">
        <f>IFERROR(__xludf.DUMMYFUNCTION("""COMPUTED_VALUE"""),891.22)</f>
        <v>891.22</v>
      </c>
      <c r="G357" s="2">
        <f>IFERROR(__xludf.DUMMYFUNCTION("""COMPUTED_VALUE"""),45811.66666666667)</f>
        <v>45811.66667</v>
      </c>
      <c r="H357" s="1">
        <f>IFERROR(__xludf.DUMMYFUNCTION("""COMPUTED_VALUE"""),879.04)</f>
        <v>879.04</v>
      </c>
      <c r="J357" s="2">
        <f>IFERROR(__xludf.DUMMYFUNCTION("""COMPUTED_VALUE"""),45811.66666666667)</f>
        <v>45811.66667</v>
      </c>
      <c r="K357" s="1">
        <f>IFERROR(__xludf.DUMMYFUNCTION("""COMPUTED_VALUE"""),890.6)</f>
        <v>890.6</v>
      </c>
      <c r="M357" s="2">
        <f>IFERROR(__xludf.DUMMYFUNCTION("""COMPUTED_VALUE"""),45811.66666666667)</f>
        <v>45811.66667</v>
      </c>
      <c r="N357" s="1">
        <f>IFERROR(__xludf.DUMMYFUNCTION("""COMPUTED_VALUE"""),1.28545291E8)</f>
        <v>128545291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IFERROR(__xludf.DUMMYFUNCTION("""COMPUTED_VALUE"""),892.21)</f>
        <v>892.21</v>
      </c>
      <c r="D358" s="2">
        <f>IFERROR(__xludf.DUMMYFUNCTION("""COMPUTED_VALUE"""),45812.66666666667)</f>
        <v>45812.66667</v>
      </c>
      <c r="E358" s="1">
        <f>IFERROR(__xludf.DUMMYFUNCTION("""COMPUTED_VALUE"""),895.87)</f>
        <v>895.87</v>
      </c>
      <c r="G358" s="2">
        <f>IFERROR(__xludf.DUMMYFUNCTION("""COMPUTED_VALUE"""),45812.66666666667)</f>
        <v>45812.66667</v>
      </c>
      <c r="H358" s="1">
        <f>IFERROR(__xludf.DUMMYFUNCTION("""COMPUTED_VALUE"""),890.95)</f>
        <v>890.95</v>
      </c>
      <c r="J358" s="2">
        <f>IFERROR(__xludf.DUMMYFUNCTION("""COMPUTED_VALUE"""),45812.66666666667)</f>
        <v>45812.66667</v>
      </c>
      <c r="K358" s="1">
        <f>IFERROR(__xludf.DUMMYFUNCTION("""COMPUTED_VALUE"""),893.35)</f>
        <v>893.35</v>
      </c>
      <c r="M358" s="2">
        <f>IFERROR(__xludf.DUMMYFUNCTION("""COMPUTED_VALUE"""),45812.66666666667)</f>
        <v>45812.66667</v>
      </c>
      <c r="N358" s="1">
        <f>IFERROR(__xludf.DUMMYFUNCTION("""COMPUTED_VALUE"""),1.08670361E8)</f>
        <v>108670361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IFERROR(__xludf.DUMMYFUNCTION("""COMPUTED_VALUE"""),894.55)</f>
        <v>894.55</v>
      </c>
      <c r="D359" s="2">
        <f>IFERROR(__xludf.DUMMYFUNCTION("""COMPUTED_VALUE"""),45813.66666666667)</f>
        <v>45813.66667</v>
      </c>
      <c r="E359" s="1">
        <f>IFERROR(__xludf.DUMMYFUNCTION("""COMPUTED_VALUE"""),897.74)</f>
        <v>897.74</v>
      </c>
      <c r="G359" s="2">
        <f>IFERROR(__xludf.DUMMYFUNCTION("""COMPUTED_VALUE"""),45813.66666666667)</f>
        <v>45813.66667</v>
      </c>
      <c r="H359" s="1">
        <f>IFERROR(__xludf.DUMMYFUNCTION("""COMPUTED_VALUE"""),890.98)</f>
        <v>890.98</v>
      </c>
      <c r="J359" s="2">
        <f>IFERROR(__xludf.DUMMYFUNCTION("""COMPUTED_VALUE"""),45813.66666666667)</f>
        <v>45813.66667</v>
      </c>
      <c r="K359" s="1">
        <f>IFERROR(__xludf.DUMMYFUNCTION("""COMPUTED_VALUE"""),893.9)</f>
        <v>893.9</v>
      </c>
      <c r="M359" s="2">
        <f>IFERROR(__xludf.DUMMYFUNCTION("""COMPUTED_VALUE"""),45813.66666666667)</f>
        <v>45813.66667</v>
      </c>
      <c r="N359" s="1">
        <f>IFERROR(__xludf.DUMMYFUNCTION("""COMPUTED_VALUE"""),1.18645503E8)</f>
        <v>118645503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IFERROR(__xludf.DUMMYFUNCTION("""COMPUTED_VALUE"""),899.82)</f>
        <v>899.82</v>
      </c>
      <c r="D360" s="2">
        <f>IFERROR(__xludf.DUMMYFUNCTION("""COMPUTED_VALUE"""),45814.66666666667)</f>
        <v>45814.66667</v>
      </c>
      <c r="E360" s="1">
        <f>IFERROR(__xludf.DUMMYFUNCTION("""COMPUTED_VALUE"""),903.06)</f>
        <v>903.06</v>
      </c>
      <c r="G360" s="2">
        <f>IFERROR(__xludf.DUMMYFUNCTION("""COMPUTED_VALUE"""),45814.66666666667)</f>
        <v>45814.66667</v>
      </c>
      <c r="H360" s="1">
        <f>IFERROR(__xludf.DUMMYFUNCTION("""COMPUTED_VALUE"""),896.77)</f>
        <v>896.77</v>
      </c>
      <c r="J360" s="2">
        <f>IFERROR(__xludf.DUMMYFUNCTION("""COMPUTED_VALUE"""),45814.66666666667)</f>
        <v>45814.66667</v>
      </c>
      <c r="K360" s="1">
        <f>IFERROR(__xludf.DUMMYFUNCTION("""COMPUTED_VALUE"""),900.28)</f>
        <v>900.28</v>
      </c>
      <c r="M360" s="2">
        <f>IFERROR(__xludf.DUMMYFUNCTION("""COMPUTED_VALUE"""),45814.66666666667)</f>
        <v>45814.66667</v>
      </c>
      <c r="N360" s="1">
        <f>IFERROR(__xludf.DUMMYFUNCTION("""COMPUTED_VALUE"""),1.04055472E8)</f>
        <v>104055472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IFERROR(__xludf.DUMMYFUNCTION("""COMPUTED_VALUE"""),901.98)</f>
        <v>901.98</v>
      </c>
      <c r="D361" s="2">
        <f>IFERROR(__xludf.DUMMYFUNCTION("""COMPUTED_VALUE"""),45817.66666666667)</f>
        <v>45817.66667</v>
      </c>
      <c r="E361" s="1">
        <f>IFERROR(__xludf.DUMMYFUNCTION("""COMPUTED_VALUE"""),901.98)</f>
        <v>901.98</v>
      </c>
      <c r="G361" s="2">
        <f>IFERROR(__xludf.DUMMYFUNCTION("""COMPUTED_VALUE"""),45817.66666666667)</f>
        <v>45817.66667</v>
      </c>
      <c r="H361" s="1">
        <f>IFERROR(__xludf.DUMMYFUNCTION("""COMPUTED_VALUE"""),891.95)</f>
        <v>891.95</v>
      </c>
      <c r="J361" s="2">
        <f>IFERROR(__xludf.DUMMYFUNCTION("""COMPUTED_VALUE"""),45817.66666666667)</f>
        <v>45817.66667</v>
      </c>
      <c r="K361" s="1">
        <f>IFERROR(__xludf.DUMMYFUNCTION("""COMPUTED_VALUE"""),895.64)</f>
        <v>895.64</v>
      </c>
      <c r="M361" s="2">
        <f>IFERROR(__xludf.DUMMYFUNCTION("""COMPUTED_VALUE"""),45817.66666666667)</f>
        <v>45817.66667</v>
      </c>
      <c r="N361" s="1">
        <f>IFERROR(__xludf.DUMMYFUNCTION("""COMPUTED_VALUE"""),1.12758251E8)</f>
        <v>112758251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IFERROR(__xludf.DUMMYFUNCTION("""COMPUTED_VALUE"""),896.73)</f>
        <v>896.73</v>
      </c>
      <c r="D362" s="2">
        <f>IFERROR(__xludf.DUMMYFUNCTION("""COMPUTED_VALUE"""),45818.66666666667)</f>
        <v>45818.66667</v>
      </c>
      <c r="E362" s="1">
        <f>IFERROR(__xludf.DUMMYFUNCTION("""COMPUTED_VALUE"""),899.34)</f>
        <v>899.34</v>
      </c>
      <c r="G362" s="2">
        <f>IFERROR(__xludf.DUMMYFUNCTION("""COMPUTED_VALUE"""),45818.66666666667)</f>
        <v>45818.66667</v>
      </c>
      <c r="H362" s="1">
        <f>IFERROR(__xludf.DUMMYFUNCTION("""COMPUTED_VALUE"""),892.99)</f>
        <v>892.99</v>
      </c>
      <c r="J362" s="2">
        <f>IFERROR(__xludf.DUMMYFUNCTION("""COMPUTED_VALUE"""),45818.66666666667)</f>
        <v>45818.66667</v>
      </c>
      <c r="K362" s="1">
        <f>IFERROR(__xludf.DUMMYFUNCTION("""COMPUTED_VALUE"""),897.87)</f>
        <v>897.87</v>
      </c>
      <c r="M362" s="2">
        <f>IFERROR(__xludf.DUMMYFUNCTION("""COMPUTED_VALUE"""),45818.66666666667)</f>
        <v>45818.66667</v>
      </c>
      <c r="N362" s="1">
        <f>IFERROR(__xludf.DUMMYFUNCTION("""COMPUTED_VALUE"""),1.18481234E8)</f>
        <v>118481234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IFERROR(__xludf.DUMMYFUNCTION("""COMPUTED_VALUE"""),897.94)</f>
        <v>897.94</v>
      </c>
      <c r="D363" s="2">
        <f>IFERROR(__xludf.DUMMYFUNCTION("""COMPUTED_VALUE"""),45819.66666666667)</f>
        <v>45819.66667</v>
      </c>
      <c r="E363" s="1">
        <f>IFERROR(__xludf.DUMMYFUNCTION("""COMPUTED_VALUE"""),898.85)</f>
        <v>898.85</v>
      </c>
      <c r="G363" s="2">
        <f>IFERROR(__xludf.DUMMYFUNCTION("""COMPUTED_VALUE"""),45819.66666666667)</f>
        <v>45819.66667</v>
      </c>
      <c r="H363" s="1">
        <f>IFERROR(__xludf.DUMMYFUNCTION("""COMPUTED_VALUE"""),891.05)</f>
        <v>891.05</v>
      </c>
      <c r="J363" s="2">
        <f>IFERROR(__xludf.DUMMYFUNCTION("""COMPUTED_VALUE"""),45819.66666666667)</f>
        <v>45819.66667</v>
      </c>
      <c r="K363" s="1">
        <f>IFERROR(__xludf.DUMMYFUNCTION("""COMPUTED_VALUE"""),894.76)</f>
        <v>894.76</v>
      </c>
      <c r="M363" s="2">
        <f>IFERROR(__xludf.DUMMYFUNCTION("""COMPUTED_VALUE"""),45819.66666666667)</f>
        <v>45819.66667</v>
      </c>
      <c r="N363" s="1">
        <f>IFERROR(__xludf.DUMMYFUNCTION("""COMPUTED_VALUE"""),1.2021744E8)</f>
        <v>120217440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IFERROR(__xludf.DUMMYFUNCTION("""COMPUTED_VALUE"""),892.09)</f>
        <v>892.09</v>
      </c>
      <c r="D364" s="2">
        <f>IFERROR(__xludf.DUMMYFUNCTION("""COMPUTED_VALUE"""),45820.66666666667)</f>
        <v>45820.66667</v>
      </c>
      <c r="E364" s="1">
        <f>IFERROR(__xludf.DUMMYFUNCTION("""COMPUTED_VALUE"""),894.7)</f>
        <v>894.7</v>
      </c>
      <c r="G364" s="2">
        <f>IFERROR(__xludf.DUMMYFUNCTION("""COMPUTED_VALUE"""),45820.66666666667)</f>
        <v>45820.66667</v>
      </c>
      <c r="H364" s="1">
        <f>IFERROR(__xludf.DUMMYFUNCTION("""COMPUTED_VALUE"""),889.11)</f>
        <v>889.11</v>
      </c>
      <c r="J364" s="2">
        <f>IFERROR(__xludf.DUMMYFUNCTION("""COMPUTED_VALUE"""),45820.66666666667)</f>
        <v>45820.66667</v>
      </c>
      <c r="K364" s="1">
        <f>IFERROR(__xludf.DUMMYFUNCTION("""COMPUTED_VALUE"""),894.7)</f>
        <v>894.7</v>
      </c>
      <c r="M364" s="2">
        <f>IFERROR(__xludf.DUMMYFUNCTION("""COMPUTED_VALUE"""),45820.66666666667)</f>
        <v>45820.66667</v>
      </c>
      <c r="N364" s="1">
        <f>IFERROR(__xludf.DUMMYFUNCTION("""COMPUTED_VALUE"""),1.00416301E8)</f>
        <v>100416301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IFERROR(__xludf.DUMMYFUNCTION("""COMPUTED_VALUE"""),889.2)</f>
        <v>889.2</v>
      </c>
      <c r="D365" s="2">
        <f>IFERROR(__xludf.DUMMYFUNCTION("""COMPUTED_VALUE"""),45821.66666666667)</f>
        <v>45821.66667</v>
      </c>
      <c r="E365" s="1">
        <f>IFERROR(__xludf.DUMMYFUNCTION("""COMPUTED_VALUE"""),889.2)</f>
        <v>889.2</v>
      </c>
      <c r="G365" s="2">
        <f>IFERROR(__xludf.DUMMYFUNCTION("""COMPUTED_VALUE"""),45821.66666666667)</f>
        <v>45821.66667</v>
      </c>
      <c r="H365" s="1">
        <f>IFERROR(__xludf.DUMMYFUNCTION("""COMPUTED_VALUE"""),876.12)</f>
        <v>876.12</v>
      </c>
      <c r="J365" s="2">
        <f>IFERROR(__xludf.DUMMYFUNCTION("""COMPUTED_VALUE"""),45821.66666666667)</f>
        <v>45821.66667</v>
      </c>
      <c r="K365" s="1">
        <f>IFERROR(__xludf.DUMMYFUNCTION("""COMPUTED_VALUE"""),878.36)</f>
        <v>878.36</v>
      </c>
      <c r="M365" s="2">
        <f>IFERROR(__xludf.DUMMYFUNCTION("""COMPUTED_VALUE"""),45821.66666666667)</f>
        <v>45821.66667</v>
      </c>
      <c r="N365" s="1">
        <f>IFERROR(__xludf.DUMMYFUNCTION("""COMPUTED_VALUE"""),1.41622552E8)</f>
        <v>141622552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IFERROR(__xludf.DUMMYFUNCTION("""COMPUTED_VALUE"""),882.72)</f>
        <v>882.72</v>
      </c>
      <c r="D366" s="2">
        <f>IFERROR(__xludf.DUMMYFUNCTION("""COMPUTED_VALUE"""),45824.66666666667)</f>
        <v>45824.66667</v>
      </c>
      <c r="E366" s="1">
        <f>IFERROR(__xludf.DUMMYFUNCTION("""COMPUTED_VALUE"""),889.82)</f>
        <v>889.82</v>
      </c>
      <c r="G366" s="2">
        <f>IFERROR(__xludf.DUMMYFUNCTION("""COMPUTED_VALUE"""),45824.66666666667)</f>
        <v>45824.66667</v>
      </c>
      <c r="H366" s="1">
        <f>IFERROR(__xludf.DUMMYFUNCTION("""COMPUTED_VALUE"""),882.72)</f>
        <v>882.72</v>
      </c>
      <c r="J366" s="2">
        <f>IFERROR(__xludf.DUMMYFUNCTION("""COMPUTED_VALUE"""),45824.66666666667)</f>
        <v>45824.66667</v>
      </c>
      <c r="K366" s="1">
        <f>IFERROR(__xludf.DUMMYFUNCTION("""COMPUTED_VALUE"""),885.0)</f>
        <v>885</v>
      </c>
      <c r="M366" s="2">
        <f>IFERROR(__xludf.DUMMYFUNCTION("""COMPUTED_VALUE"""),45824.66666666667)</f>
        <v>45824.66667</v>
      </c>
      <c r="N366" s="1">
        <f>IFERROR(__xludf.DUMMYFUNCTION("""COMPUTED_VALUE"""),1.22921983E8)</f>
        <v>122921983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IFERROR(__xludf.DUMMYFUNCTION("""COMPUTED_VALUE"""),882.2)</f>
        <v>882.2</v>
      </c>
      <c r="D367" s="2">
        <f>IFERROR(__xludf.DUMMYFUNCTION("""COMPUTED_VALUE"""),45825.66666666667)</f>
        <v>45825.66667</v>
      </c>
      <c r="E367" s="1">
        <f>IFERROR(__xludf.DUMMYFUNCTION("""COMPUTED_VALUE"""),884.71)</f>
        <v>884.71</v>
      </c>
      <c r="G367" s="2">
        <f>IFERROR(__xludf.DUMMYFUNCTION("""COMPUTED_VALUE"""),45825.66666666667)</f>
        <v>45825.66667</v>
      </c>
      <c r="H367" s="1">
        <f>IFERROR(__xludf.DUMMYFUNCTION("""COMPUTED_VALUE"""),876.69)</f>
        <v>876.69</v>
      </c>
      <c r="J367" s="2">
        <f>IFERROR(__xludf.DUMMYFUNCTION("""COMPUTED_VALUE"""),45825.66666666667)</f>
        <v>45825.66667</v>
      </c>
      <c r="K367" s="1">
        <f>IFERROR(__xludf.DUMMYFUNCTION("""COMPUTED_VALUE"""),877.31)</f>
        <v>877.31</v>
      </c>
      <c r="M367" s="2">
        <f>IFERROR(__xludf.DUMMYFUNCTION("""COMPUTED_VALUE"""),45825.66666666667)</f>
        <v>45825.66667</v>
      </c>
      <c r="N367" s="1">
        <f>IFERROR(__xludf.DUMMYFUNCTION("""COMPUTED_VALUE"""),1.11406302E8)</f>
        <v>111406302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IFERROR(__xludf.DUMMYFUNCTION("""COMPUTED_VALUE"""),878.28)</f>
        <v>878.28</v>
      </c>
      <c r="D368" s="2">
        <f>IFERROR(__xludf.DUMMYFUNCTION("""COMPUTED_VALUE"""),45826.66666666667)</f>
        <v>45826.66667</v>
      </c>
      <c r="E368" s="1">
        <f>IFERROR(__xludf.DUMMYFUNCTION("""COMPUTED_VALUE"""),881.19)</f>
        <v>881.19</v>
      </c>
      <c r="G368" s="2">
        <f>IFERROR(__xludf.DUMMYFUNCTION("""COMPUTED_VALUE"""),45826.66666666667)</f>
        <v>45826.66667</v>
      </c>
      <c r="H368" s="1">
        <f>IFERROR(__xludf.DUMMYFUNCTION("""COMPUTED_VALUE"""),871.01)</f>
        <v>871.01</v>
      </c>
      <c r="J368" s="2">
        <f>IFERROR(__xludf.DUMMYFUNCTION("""COMPUTED_VALUE"""),45826.66666666667)</f>
        <v>45826.66667</v>
      </c>
      <c r="K368" s="1">
        <f>IFERROR(__xludf.DUMMYFUNCTION("""COMPUTED_VALUE"""),871.56)</f>
        <v>871.56</v>
      </c>
      <c r="M368" s="2">
        <f>IFERROR(__xludf.DUMMYFUNCTION("""COMPUTED_VALUE"""),45826.66666666667)</f>
        <v>45826.66667</v>
      </c>
      <c r="N368" s="1">
        <f>IFERROR(__xludf.DUMMYFUNCTION("""COMPUTED_VALUE"""),1.3737687E8)</f>
        <v>137376870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IFERROR(__xludf.DUMMYFUNCTION("""COMPUTED_VALUE"""),872.75)</f>
        <v>872.75</v>
      </c>
      <c r="D369" s="2">
        <f>IFERROR(__xludf.DUMMYFUNCTION("""COMPUTED_VALUE"""),45828.66666666667)</f>
        <v>45828.66667</v>
      </c>
      <c r="E369" s="1">
        <f>IFERROR(__xludf.DUMMYFUNCTION("""COMPUTED_VALUE"""),872.75)</f>
        <v>872.75</v>
      </c>
      <c r="G369" s="2">
        <f>IFERROR(__xludf.DUMMYFUNCTION("""COMPUTED_VALUE"""),45828.66666666667)</f>
        <v>45828.66667</v>
      </c>
      <c r="H369" s="1">
        <f>IFERROR(__xludf.DUMMYFUNCTION("""COMPUTED_VALUE"""),860.91)</f>
        <v>860.91</v>
      </c>
      <c r="J369" s="2">
        <f>IFERROR(__xludf.DUMMYFUNCTION("""COMPUTED_VALUE"""),45828.66666666667)</f>
        <v>45828.66667</v>
      </c>
      <c r="K369" s="1">
        <f>IFERROR(__xludf.DUMMYFUNCTION("""COMPUTED_VALUE"""),863.65)</f>
        <v>863.65</v>
      </c>
      <c r="M369" s="2">
        <f>IFERROR(__xludf.DUMMYFUNCTION("""COMPUTED_VALUE"""),45828.66666666667)</f>
        <v>45828.66667</v>
      </c>
      <c r="N369" s="1">
        <f>IFERROR(__xludf.DUMMYFUNCTION("""COMPUTED_VALUE"""),2.0311014E8)</f>
        <v>203110140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IFERROR(__xludf.DUMMYFUNCTION("""COMPUTED_VALUE"""),864.56)</f>
        <v>864.56</v>
      </c>
      <c r="D370" s="2">
        <f>IFERROR(__xludf.DUMMYFUNCTION("""COMPUTED_VALUE"""),45831.66666666667)</f>
        <v>45831.66667</v>
      </c>
      <c r="E370" s="1">
        <f>IFERROR(__xludf.DUMMYFUNCTION("""COMPUTED_VALUE"""),877.28)</f>
        <v>877.28</v>
      </c>
      <c r="G370" s="2">
        <f>IFERROR(__xludf.DUMMYFUNCTION("""COMPUTED_VALUE"""),45831.66666666667)</f>
        <v>45831.66667</v>
      </c>
      <c r="H370" s="1">
        <f>IFERROR(__xludf.DUMMYFUNCTION("""COMPUTED_VALUE"""),861.76)</f>
        <v>861.76</v>
      </c>
      <c r="J370" s="2">
        <f>IFERROR(__xludf.DUMMYFUNCTION("""COMPUTED_VALUE"""),45831.66666666667)</f>
        <v>45831.66667</v>
      </c>
      <c r="K370" s="1">
        <f>IFERROR(__xludf.DUMMYFUNCTION("""COMPUTED_VALUE"""),876.93)</f>
        <v>876.93</v>
      </c>
      <c r="M370" s="2">
        <f>IFERROR(__xludf.DUMMYFUNCTION("""COMPUTED_VALUE"""),45831.66666666667)</f>
        <v>45831.66667</v>
      </c>
      <c r="N370" s="1">
        <f>IFERROR(__xludf.DUMMYFUNCTION("""COMPUTED_VALUE"""),1.26791357E8)</f>
        <v>126791357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IFERROR(__xludf.DUMMYFUNCTION("""COMPUTED_VALUE"""),883.3)</f>
        <v>883.3</v>
      </c>
      <c r="D371" s="2">
        <f>IFERROR(__xludf.DUMMYFUNCTION("""COMPUTED_VALUE"""),45832.66666666667)</f>
        <v>45832.66667</v>
      </c>
      <c r="E371" s="1">
        <f>IFERROR(__xludf.DUMMYFUNCTION("""COMPUTED_VALUE"""),890.26)</f>
        <v>890.26</v>
      </c>
      <c r="G371" s="2">
        <f>IFERROR(__xludf.DUMMYFUNCTION("""COMPUTED_VALUE"""),45832.66666666667)</f>
        <v>45832.66667</v>
      </c>
      <c r="H371" s="1">
        <f>IFERROR(__xludf.DUMMYFUNCTION("""COMPUTED_VALUE"""),878.33)</f>
        <v>878.33</v>
      </c>
      <c r="J371" s="2">
        <f>IFERROR(__xludf.DUMMYFUNCTION("""COMPUTED_VALUE"""),45832.66666666667)</f>
        <v>45832.66667</v>
      </c>
      <c r="K371" s="1">
        <f>IFERROR(__xludf.DUMMYFUNCTION("""COMPUTED_VALUE"""),888.96)</f>
        <v>888.96</v>
      </c>
      <c r="M371" s="2">
        <f>IFERROR(__xludf.DUMMYFUNCTION("""COMPUTED_VALUE"""),45832.66666666667)</f>
        <v>45832.66667</v>
      </c>
      <c r="N371" s="1">
        <f>IFERROR(__xludf.DUMMYFUNCTION("""COMPUTED_VALUE"""),1.39461467E8)</f>
        <v>139461467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IFERROR(__xludf.DUMMYFUNCTION("""COMPUTED_VALUE"""),889.09)</f>
        <v>889.09</v>
      </c>
      <c r="D372" s="2">
        <f>IFERROR(__xludf.DUMMYFUNCTION("""COMPUTED_VALUE"""),45833.66666666667)</f>
        <v>45833.66667</v>
      </c>
      <c r="E372" s="1">
        <f>IFERROR(__xludf.DUMMYFUNCTION("""COMPUTED_VALUE"""),889.09)</f>
        <v>889.09</v>
      </c>
      <c r="G372" s="2">
        <f>IFERROR(__xludf.DUMMYFUNCTION("""COMPUTED_VALUE"""),45833.66666666667)</f>
        <v>45833.66667</v>
      </c>
      <c r="H372" s="1">
        <f>IFERROR(__xludf.DUMMYFUNCTION("""COMPUTED_VALUE"""),870.61)</f>
        <v>870.61</v>
      </c>
      <c r="J372" s="2">
        <f>IFERROR(__xludf.DUMMYFUNCTION("""COMPUTED_VALUE"""),45833.66666666667)</f>
        <v>45833.66667</v>
      </c>
      <c r="K372" s="1">
        <f>IFERROR(__xludf.DUMMYFUNCTION("""COMPUTED_VALUE"""),871.36)</f>
        <v>871.36</v>
      </c>
      <c r="M372" s="2">
        <f>IFERROR(__xludf.DUMMYFUNCTION("""COMPUTED_VALUE"""),45833.66666666667)</f>
        <v>45833.66667</v>
      </c>
      <c r="N372" s="1">
        <f>IFERROR(__xludf.DUMMYFUNCTION("""COMPUTED_VALUE"""),1.34227266E8)</f>
        <v>134227266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IFERROR(__xludf.DUMMYFUNCTION("""COMPUTED_VALUE"""),874.28)</f>
        <v>874.28</v>
      </c>
      <c r="D373" s="2">
        <f>IFERROR(__xludf.DUMMYFUNCTION("""COMPUTED_VALUE"""),45834.66666666667)</f>
        <v>45834.66667</v>
      </c>
      <c r="E373" s="1">
        <f>IFERROR(__xludf.DUMMYFUNCTION("""COMPUTED_VALUE"""),876.99)</f>
        <v>876.99</v>
      </c>
      <c r="G373" s="2">
        <f>IFERROR(__xludf.DUMMYFUNCTION("""COMPUTED_VALUE"""),45834.66666666667)</f>
        <v>45834.66667</v>
      </c>
      <c r="H373" s="1">
        <f>IFERROR(__xludf.DUMMYFUNCTION("""COMPUTED_VALUE"""),869.56)</f>
        <v>869.56</v>
      </c>
      <c r="J373" s="2">
        <f>IFERROR(__xludf.DUMMYFUNCTION("""COMPUTED_VALUE"""),45834.66666666667)</f>
        <v>45834.66667</v>
      </c>
      <c r="K373" s="1">
        <f>IFERROR(__xludf.DUMMYFUNCTION("""COMPUTED_VALUE"""),876.41)</f>
        <v>876.41</v>
      </c>
      <c r="M373" s="2">
        <f>IFERROR(__xludf.DUMMYFUNCTION("""COMPUTED_VALUE"""),45834.66666666667)</f>
        <v>45834.66667</v>
      </c>
      <c r="N373" s="1">
        <f>IFERROR(__xludf.DUMMYFUNCTION("""COMPUTED_VALUE"""),1.34451197E8)</f>
        <v>134451197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IFERROR(__xludf.DUMMYFUNCTION("""COMPUTED_VALUE"""),876.95)</f>
        <v>876.95</v>
      </c>
      <c r="D374" s="2">
        <f>IFERROR(__xludf.DUMMYFUNCTION("""COMPUTED_VALUE"""),45835.66666666667)</f>
        <v>45835.66667</v>
      </c>
      <c r="E374" s="1">
        <f>IFERROR(__xludf.DUMMYFUNCTION("""COMPUTED_VALUE"""),884.6)</f>
        <v>884.6</v>
      </c>
      <c r="G374" s="2">
        <f>IFERROR(__xludf.DUMMYFUNCTION("""COMPUTED_VALUE"""),45835.66666666667)</f>
        <v>45835.66667</v>
      </c>
      <c r="H374" s="1">
        <f>IFERROR(__xludf.DUMMYFUNCTION("""COMPUTED_VALUE"""),875.09)</f>
        <v>875.09</v>
      </c>
      <c r="J374" s="2">
        <f>IFERROR(__xludf.DUMMYFUNCTION("""COMPUTED_VALUE"""),45835.66666666667)</f>
        <v>45835.66667</v>
      </c>
      <c r="K374" s="1">
        <f>IFERROR(__xludf.DUMMYFUNCTION("""COMPUTED_VALUE"""),880.28)</f>
        <v>880.28</v>
      </c>
      <c r="M374" s="2">
        <f>IFERROR(__xludf.DUMMYFUNCTION("""COMPUTED_VALUE"""),45835.66666666667)</f>
        <v>45835.66667</v>
      </c>
      <c r="N374" s="1">
        <f>IFERROR(__xludf.DUMMYFUNCTION("""COMPUTED_VALUE"""),2.03512708E8)</f>
        <v>203512708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IFERROR(__xludf.DUMMYFUNCTION("""COMPUTED_VALUE"""),881.94)</f>
        <v>881.94</v>
      </c>
      <c r="D375" s="2">
        <f>IFERROR(__xludf.DUMMYFUNCTION("""COMPUTED_VALUE"""),45838.66666666667)</f>
        <v>45838.66667</v>
      </c>
      <c r="E375" s="1">
        <f>IFERROR(__xludf.DUMMYFUNCTION("""COMPUTED_VALUE"""),888.46)</f>
        <v>888.46</v>
      </c>
      <c r="G375" s="2">
        <f>IFERROR(__xludf.DUMMYFUNCTION("""COMPUTED_VALUE"""),45838.66666666667)</f>
        <v>45838.66667</v>
      </c>
      <c r="H375" s="1">
        <f>IFERROR(__xludf.DUMMYFUNCTION("""COMPUTED_VALUE"""),880.81)</f>
        <v>880.81</v>
      </c>
      <c r="J375" s="2">
        <f>IFERROR(__xludf.DUMMYFUNCTION("""COMPUTED_VALUE"""),45838.66666666667)</f>
        <v>45838.66667</v>
      </c>
      <c r="K375" s="1">
        <f>IFERROR(__xludf.DUMMYFUNCTION("""COMPUTED_VALUE"""),887.69)</f>
        <v>887.69</v>
      </c>
      <c r="M375" s="2">
        <f>IFERROR(__xludf.DUMMYFUNCTION("""COMPUTED_VALUE"""),45838.66666666667)</f>
        <v>45838.66667</v>
      </c>
      <c r="N375" s="1">
        <f>IFERROR(__xludf.DUMMYFUNCTION("""COMPUTED_VALUE"""),1.21292707E8)</f>
        <v>121292707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IFERROR(__xludf.DUMMYFUNCTION("""COMPUTED_VALUE"""),886.12)</f>
        <v>886.12</v>
      </c>
      <c r="D376" s="2">
        <f>IFERROR(__xludf.DUMMYFUNCTION("""COMPUTED_VALUE"""),45839.66666666667)</f>
        <v>45839.66667</v>
      </c>
      <c r="E376" s="1">
        <f>IFERROR(__xludf.DUMMYFUNCTION("""COMPUTED_VALUE"""),898.76)</f>
        <v>898.76</v>
      </c>
      <c r="G376" s="2">
        <f>IFERROR(__xludf.DUMMYFUNCTION("""COMPUTED_VALUE"""),45839.66666666667)</f>
        <v>45839.66667</v>
      </c>
      <c r="H376" s="1">
        <f>IFERROR(__xludf.DUMMYFUNCTION("""COMPUTED_VALUE"""),885.21)</f>
        <v>885.21</v>
      </c>
      <c r="J376" s="2">
        <f>IFERROR(__xludf.DUMMYFUNCTION("""COMPUTED_VALUE"""),45839.66666666667)</f>
        <v>45839.66667</v>
      </c>
      <c r="K376" s="1">
        <f>IFERROR(__xludf.DUMMYFUNCTION("""COMPUTED_VALUE"""),896.43)</f>
        <v>896.43</v>
      </c>
      <c r="M376" s="2">
        <f>IFERROR(__xludf.DUMMYFUNCTION("""COMPUTED_VALUE"""),45839.66666666667)</f>
        <v>45839.66667</v>
      </c>
      <c r="N376" s="1">
        <f>IFERROR(__xludf.DUMMYFUNCTION("""COMPUTED_VALUE"""),1.46327527E8)</f>
        <v>146327527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IFERROR(__xludf.DUMMYFUNCTION("""COMPUTED_VALUE"""),894.75)</f>
        <v>894.75</v>
      </c>
      <c r="D377" s="2">
        <f>IFERROR(__xludf.DUMMYFUNCTION("""COMPUTED_VALUE"""),45840.66666666667)</f>
        <v>45840.66667</v>
      </c>
      <c r="E377" s="1">
        <f>IFERROR(__xludf.DUMMYFUNCTION("""COMPUTED_VALUE"""),894.75)</f>
        <v>894.75</v>
      </c>
      <c r="G377" s="2">
        <f>IFERROR(__xludf.DUMMYFUNCTION("""COMPUTED_VALUE"""),45840.66666666667)</f>
        <v>45840.66667</v>
      </c>
      <c r="H377" s="1">
        <f>IFERROR(__xludf.DUMMYFUNCTION("""COMPUTED_VALUE"""),884.24)</f>
        <v>884.24</v>
      </c>
      <c r="J377" s="2">
        <f>IFERROR(__xludf.DUMMYFUNCTION("""COMPUTED_VALUE"""),45840.66666666667)</f>
        <v>45840.66667</v>
      </c>
      <c r="K377" s="1">
        <f>IFERROR(__xludf.DUMMYFUNCTION("""COMPUTED_VALUE"""),890.59)</f>
        <v>890.59</v>
      </c>
      <c r="M377" s="2">
        <f>IFERROR(__xludf.DUMMYFUNCTION("""COMPUTED_VALUE"""),45840.66666666667)</f>
        <v>45840.66667</v>
      </c>
      <c r="N377" s="1">
        <f>IFERROR(__xludf.DUMMYFUNCTION("""COMPUTED_VALUE"""),1.19636064E8)</f>
        <v>119636064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IFERROR(__xludf.DUMMYFUNCTION("""COMPUTED_VALUE"""),892.65)</f>
        <v>892.65</v>
      </c>
      <c r="D378" s="2">
        <f>IFERROR(__xludf.DUMMYFUNCTION("""COMPUTED_VALUE"""),45841.54166666667)</f>
        <v>45841.54167</v>
      </c>
      <c r="E378" s="1">
        <f>IFERROR(__xludf.DUMMYFUNCTION("""COMPUTED_VALUE"""),900.15)</f>
        <v>900.15</v>
      </c>
      <c r="G378" s="2">
        <f>IFERROR(__xludf.DUMMYFUNCTION("""COMPUTED_VALUE"""),45841.54166666667)</f>
        <v>45841.54167</v>
      </c>
      <c r="H378" s="1">
        <f>IFERROR(__xludf.DUMMYFUNCTION("""COMPUTED_VALUE"""),892.48)</f>
        <v>892.48</v>
      </c>
      <c r="J378" s="2">
        <f>IFERROR(__xludf.DUMMYFUNCTION("""COMPUTED_VALUE"""),45841.54166666667)</f>
        <v>45841.54167</v>
      </c>
      <c r="K378" s="1">
        <f>IFERROR(__xludf.DUMMYFUNCTION("""COMPUTED_VALUE"""),899.69)</f>
        <v>899.69</v>
      </c>
      <c r="M378" s="2">
        <f>IFERROR(__xludf.DUMMYFUNCTION("""COMPUTED_VALUE"""),45841.54166666667)</f>
        <v>45841.54167</v>
      </c>
      <c r="N378" s="1">
        <f>IFERROR(__xludf.DUMMYFUNCTION("""COMPUTED_VALUE"""),7.2027679E7)</f>
        <v>72027679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IFERROR(__xludf.DUMMYFUNCTION("""COMPUTED_VALUE"""),898.75)</f>
        <v>898.75</v>
      </c>
      <c r="D379" s="2">
        <f>IFERROR(__xludf.DUMMYFUNCTION("""COMPUTED_VALUE"""),45845.66666666667)</f>
        <v>45845.66667</v>
      </c>
      <c r="E379" s="1">
        <f>IFERROR(__xludf.DUMMYFUNCTION("""COMPUTED_VALUE"""),899.94)</f>
        <v>899.94</v>
      </c>
      <c r="G379" s="2">
        <f>IFERROR(__xludf.DUMMYFUNCTION("""COMPUTED_VALUE"""),45845.66666666667)</f>
        <v>45845.66667</v>
      </c>
      <c r="H379" s="1">
        <f>IFERROR(__xludf.DUMMYFUNCTION("""COMPUTED_VALUE"""),889.95)</f>
        <v>889.95</v>
      </c>
      <c r="J379" s="2">
        <f>IFERROR(__xludf.DUMMYFUNCTION("""COMPUTED_VALUE"""),45845.66666666667)</f>
        <v>45845.66667</v>
      </c>
      <c r="K379" s="1">
        <f>IFERROR(__xludf.DUMMYFUNCTION("""COMPUTED_VALUE"""),894.81)</f>
        <v>894.81</v>
      </c>
      <c r="M379" s="2">
        <f>IFERROR(__xludf.DUMMYFUNCTION("""COMPUTED_VALUE"""),45845.66666666667)</f>
        <v>45845.66667</v>
      </c>
      <c r="N379" s="1">
        <f>IFERROR(__xludf.DUMMYFUNCTION("""COMPUTED_VALUE"""),1.17491644E8)</f>
        <v>117491644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IFERROR(__xludf.DUMMYFUNCTION("""COMPUTED_VALUE"""),894.96)</f>
        <v>894.96</v>
      </c>
      <c r="D380" s="2">
        <f>IFERROR(__xludf.DUMMYFUNCTION("""COMPUTED_VALUE"""),45846.66666666667)</f>
        <v>45846.66667</v>
      </c>
      <c r="E380" s="1">
        <f>IFERROR(__xludf.DUMMYFUNCTION("""COMPUTED_VALUE"""),897.51)</f>
        <v>897.51</v>
      </c>
      <c r="G380" s="2">
        <f>IFERROR(__xludf.DUMMYFUNCTION("""COMPUTED_VALUE"""),45846.66666666667)</f>
        <v>45846.66667</v>
      </c>
      <c r="H380" s="1">
        <f>IFERROR(__xludf.DUMMYFUNCTION("""COMPUTED_VALUE"""),890.12)</f>
        <v>890.12</v>
      </c>
      <c r="J380" s="2">
        <f>IFERROR(__xludf.DUMMYFUNCTION("""COMPUTED_VALUE"""),45846.66666666667)</f>
        <v>45846.66667</v>
      </c>
      <c r="K380" s="1">
        <f>IFERROR(__xludf.DUMMYFUNCTION("""COMPUTED_VALUE"""),890.94)</f>
        <v>890.94</v>
      </c>
      <c r="M380" s="2">
        <f>IFERROR(__xludf.DUMMYFUNCTION("""COMPUTED_VALUE"""),45846.66666666667)</f>
        <v>45846.66667</v>
      </c>
      <c r="N380" s="1">
        <f>IFERROR(__xludf.DUMMYFUNCTION("""COMPUTED_VALUE"""),1.38132117E8)</f>
        <v>138132117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IFERROR(__xludf.DUMMYFUNCTION("""COMPUTED_VALUE"""),893.6)</f>
        <v>893.6</v>
      </c>
      <c r="D381" s="2">
        <f>IFERROR(__xludf.DUMMYFUNCTION("""COMPUTED_VALUE"""),45847.66666666667)</f>
        <v>45847.66667</v>
      </c>
      <c r="E381" s="1">
        <f>IFERROR(__xludf.DUMMYFUNCTION("""COMPUTED_VALUE"""),894.05)</f>
        <v>894.05</v>
      </c>
      <c r="G381" s="2">
        <f>IFERROR(__xludf.DUMMYFUNCTION("""COMPUTED_VALUE"""),45847.66666666667)</f>
        <v>45847.66667</v>
      </c>
      <c r="H381" s="1">
        <f>IFERROR(__xludf.DUMMYFUNCTION("""COMPUTED_VALUE"""),885.35)</f>
        <v>885.35</v>
      </c>
      <c r="J381" s="2">
        <f>IFERROR(__xludf.DUMMYFUNCTION("""COMPUTED_VALUE"""),45847.66666666667)</f>
        <v>45847.66667</v>
      </c>
      <c r="K381" s="1">
        <f>IFERROR(__xludf.DUMMYFUNCTION("""COMPUTED_VALUE"""),893.08)</f>
        <v>893.08</v>
      </c>
      <c r="M381" s="2">
        <f>IFERROR(__xludf.DUMMYFUNCTION("""COMPUTED_VALUE"""),45847.66666666667)</f>
        <v>45847.66667</v>
      </c>
      <c r="N381" s="1">
        <f>IFERROR(__xludf.DUMMYFUNCTION("""COMPUTED_VALUE"""),1.00453743E8)</f>
        <v>100453743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IFERROR(__xludf.DUMMYFUNCTION("""COMPUTED_VALUE"""),891.99)</f>
        <v>891.99</v>
      </c>
      <c r="D382" s="2">
        <f>IFERROR(__xludf.DUMMYFUNCTION("""COMPUTED_VALUE"""),45848.66666666667)</f>
        <v>45848.66667</v>
      </c>
      <c r="E382" s="1">
        <f>IFERROR(__xludf.DUMMYFUNCTION("""COMPUTED_VALUE"""),895.8)</f>
        <v>895.8</v>
      </c>
      <c r="G382" s="2">
        <f>IFERROR(__xludf.DUMMYFUNCTION("""COMPUTED_VALUE"""),45848.66666666667)</f>
        <v>45848.66667</v>
      </c>
      <c r="H382" s="1">
        <f>IFERROR(__xludf.DUMMYFUNCTION("""COMPUTED_VALUE"""),886.87)</f>
        <v>886.87</v>
      </c>
      <c r="J382" s="2">
        <f>IFERROR(__xludf.DUMMYFUNCTION("""COMPUTED_VALUE"""),45848.66666666667)</f>
        <v>45848.66667</v>
      </c>
      <c r="K382" s="1">
        <f>IFERROR(__xludf.DUMMYFUNCTION("""COMPUTED_VALUE"""),890.73)</f>
        <v>890.73</v>
      </c>
      <c r="M382" s="2">
        <f>IFERROR(__xludf.DUMMYFUNCTION("""COMPUTED_VALUE"""),45848.66666666667)</f>
        <v>45848.66667</v>
      </c>
      <c r="N382" s="1">
        <f>IFERROR(__xludf.DUMMYFUNCTION("""COMPUTED_VALUE"""),1.02976993E8)</f>
        <v>102976993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IFERROR(__xludf.DUMMYFUNCTION("""COMPUTED_VALUE"""),887.9)</f>
        <v>887.9</v>
      </c>
      <c r="D383" s="2">
        <f>IFERROR(__xludf.DUMMYFUNCTION("""COMPUTED_VALUE"""),45849.66666666667)</f>
        <v>45849.66667</v>
      </c>
      <c r="E383" s="1">
        <f>IFERROR(__xludf.DUMMYFUNCTION("""COMPUTED_VALUE"""),887.9)</f>
        <v>887.9</v>
      </c>
      <c r="G383" s="2">
        <f>IFERROR(__xludf.DUMMYFUNCTION("""COMPUTED_VALUE"""),45849.66666666667)</f>
        <v>45849.66667</v>
      </c>
      <c r="H383" s="1">
        <f>IFERROR(__xludf.DUMMYFUNCTION("""COMPUTED_VALUE"""),874.52)</f>
        <v>874.52</v>
      </c>
      <c r="J383" s="2">
        <f>IFERROR(__xludf.DUMMYFUNCTION("""COMPUTED_VALUE"""),45849.66666666667)</f>
        <v>45849.66667</v>
      </c>
      <c r="K383" s="1">
        <f>IFERROR(__xludf.DUMMYFUNCTION("""COMPUTED_VALUE"""),875.41)</f>
        <v>875.41</v>
      </c>
      <c r="M383" s="2">
        <f>IFERROR(__xludf.DUMMYFUNCTION("""COMPUTED_VALUE"""),45849.66666666667)</f>
        <v>45849.66667</v>
      </c>
      <c r="N383" s="1">
        <f>IFERROR(__xludf.DUMMYFUNCTION("""COMPUTED_VALUE"""),1.35675063E8)</f>
        <v>135675063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IFERROR(__xludf.DUMMYFUNCTION("""COMPUTED_VALUE"""),876.54)</f>
        <v>876.54</v>
      </c>
      <c r="D384" s="2">
        <f>IFERROR(__xludf.DUMMYFUNCTION("""COMPUTED_VALUE"""),45852.66666666667)</f>
        <v>45852.66667</v>
      </c>
      <c r="E384" s="1">
        <f>IFERROR(__xludf.DUMMYFUNCTION("""COMPUTED_VALUE"""),885.14)</f>
        <v>885.14</v>
      </c>
      <c r="G384" s="2">
        <f>IFERROR(__xludf.DUMMYFUNCTION("""COMPUTED_VALUE"""),45852.66666666667)</f>
        <v>45852.66667</v>
      </c>
      <c r="H384" s="1">
        <f>IFERROR(__xludf.DUMMYFUNCTION("""COMPUTED_VALUE"""),875.19)</f>
        <v>875.19</v>
      </c>
      <c r="J384" s="2">
        <f>IFERROR(__xludf.DUMMYFUNCTION("""COMPUTED_VALUE"""),45852.66666666667)</f>
        <v>45852.66667</v>
      </c>
      <c r="K384" s="1">
        <f>IFERROR(__xludf.DUMMYFUNCTION("""COMPUTED_VALUE"""),883.31)</f>
        <v>883.31</v>
      </c>
      <c r="M384" s="2">
        <f>IFERROR(__xludf.DUMMYFUNCTION("""COMPUTED_VALUE"""),45852.66666666667)</f>
        <v>45852.66667</v>
      </c>
      <c r="N384" s="1">
        <f>IFERROR(__xludf.DUMMYFUNCTION("""COMPUTED_VALUE"""),1.28578278E8)</f>
        <v>128578278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IFERROR(__xludf.DUMMYFUNCTION("""COMPUTED_VALUE"""),883.23)</f>
        <v>883.23</v>
      </c>
      <c r="D385" s="2">
        <f>IFERROR(__xludf.DUMMYFUNCTION("""COMPUTED_VALUE"""),45853.66666666667)</f>
        <v>45853.66667</v>
      </c>
      <c r="E385" s="1">
        <f>IFERROR(__xludf.DUMMYFUNCTION("""COMPUTED_VALUE"""),883.23)</f>
        <v>883.23</v>
      </c>
      <c r="G385" s="2">
        <f>IFERROR(__xludf.DUMMYFUNCTION("""COMPUTED_VALUE"""),45853.66666666667)</f>
        <v>45853.66667</v>
      </c>
      <c r="H385" s="1">
        <f>IFERROR(__xludf.DUMMYFUNCTION("""COMPUTED_VALUE"""),870.2)</f>
        <v>870.2</v>
      </c>
      <c r="J385" s="2">
        <f>IFERROR(__xludf.DUMMYFUNCTION("""COMPUTED_VALUE"""),45853.66666666667)</f>
        <v>45853.66667</v>
      </c>
      <c r="K385" s="1">
        <f>IFERROR(__xludf.DUMMYFUNCTION("""COMPUTED_VALUE"""),870.31)</f>
        <v>870.31</v>
      </c>
      <c r="M385" s="2">
        <f>IFERROR(__xludf.DUMMYFUNCTION("""COMPUTED_VALUE"""),45853.66666666667)</f>
        <v>45853.66667</v>
      </c>
      <c r="N385" s="1">
        <f>IFERROR(__xludf.DUMMYFUNCTION("""COMPUTED_VALUE"""),1.11214525E8)</f>
        <v>111214525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IFERROR(__xludf.DUMMYFUNCTION("""COMPUTED_VALUE"""),872.7)</f>
        <v>872.7</v>
      </c>
      <c r="D386" s="2">
        <f>IFERROR(__xludf.DUMMYFUNCTION("""COMPUTED_VALUE"""),45854.66666666667)</f>
        <v>45854.66667</v>
      </c>
      <c r="E386" s="1">
        <f>IFERROR(__xludf.DUMMYFUNCTION("""COMPUTED_VALUE"""),878.14)</f>
        <v>878.14</v>
      </c>
      <c r="G386" s="2">
        <f>IFERROR(__xludf.DUMMYFUNCTION("""COMPUTED_VALUE"""),45854.66666666667)</f>
        <v>45854.66667</v>
      </c>
      <c r="H386" s="1">
        <f>IFERROR(__xludf.DUMMYFUNCTION("""COMPUTED_VALUE"""),864.81)</f>
        <v>864.81</v>
      </c>
      <c r="J386" s="2">
        <f>IFERROR(__xludf.DUMMYFUNCTION("""COMPUTED_VALUE"""),45854.66666666667)</f>
        <v>45854.66667</v>
      </c>
      <c r="K386" s="1">
        <f>IFERROR(__xludf.DUMMYFUNCTION("""COMPUTED_VALUE"""),877.73)</f>
        <v>877.73</v>
      </c>
      <c r="M386" s="2">
        <f>IFERROR(__xludf.DUMMYFUNCTION("""COMPUTED_VALUE"""),45854.66666666667)</f>
        <v>45854.66667</v>
      </c>
      <c r="N386" s="1">
        <f>IFERROR(__xludf.DUMMYFUNCTION("""COMPUTED_VALUE"""),1.16326619E8)</f>
        <v>116326619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IFERROR(__xludf.DUMMYFUNCTION("""COMPUTED_VALUE"""),878.5)</f>
        <v>878.5</v>
      </c>
      <c r="D387" s="2">
        <f>IFERROR(__xludf.DUMMYFUNCTION("""COMPUTED_VALUE"""),45855.66666666667)</f>
        <v>45855.66667</v>
      </c>
      <c r="E387" s="1">
        <f>IFERROR(__xludf.DUMMYFUNCTION("""COMPUTED_VALUE"""),889.47)</f>
        <v>889.47</v>
      </c>
      <c r="G387" s="2">
        <f>IFERROR(__xludf.DUMMYFUNCTION("""COMPUTED_VALUE"""),45855.66666666667)</f>
        <v>45855.66667</v>
      </c>
      <c r="H387" s="1">
        <f>IFERROR(__xludf.DUMMYFUNCTION("""COMPUTED_VALUE"""),878.5)</f>
        <v>878.5</v>
      </c>
      <c r="J387" s="2">
        <f>IFERROR(__xludf.DUMMYFUNCTION("""COMPUTED_VALUE"""),45855.66666666667)</f>
        <v>45855.66667</v>
      </c>
      <c r="K387" s="1">
        <f>IFERROR(__xludf.DUMMYFUNCTION("""COMPUTED_VALUE"""),888.05)</f>
        <v>888.05</v>
      </c>
      <c r="M387" s="2">
        <f>IFERROR(__xludf.DUMMYFUNCTION("""COMPUTED_VALUE"""),45855.66666666667)</f>
        <v>45855.66667</v>
      </c>
      <c r="N387" s="1">
        <f>IFERROR(__xludf.DUMMYFUNCTION("""COMPUTED_VALUE"""),1.40819864E8)</f>
        <v>140819864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IFERROR(__xludf.DUMMYFUNCTION("""COMPUTED_VALUE"""),889.82)</f>
        <v>889.82</v>
      </c>
      <c r="D388" s="2">
        <f>IFERROR(__xludf.DUMMYFUNCTION("""COMPUTED_VALUE"""),45856.66666666667)</f>
        <v>45856.66667</v>
      </c>
      <c r="E388" s="1">
        <f>IFERROR(__xludf.DUMMYFUNCTION("""COMPUTED_VALUE"""),892.07)</f>
        <v>892.07</v>
      </c>
      <c r="G388" s="2">
        <f>IFERROR(__xludf.DUMMYFUNCTION("""COMPUTED_VALUE"""),45856.66666666667)</f>
        <v>45856.66667</v>
      </c>
      <c r="H388" s="1">
        <f>IFERROR(__xludf.DUMMYFUNCTION("""COMPUTED_VALUE"""),884.82)</f>
        <v>884.82</v>
      </c>
      <c r="J388" s="2">
        <f>IFERROR(__xludf.DUMMYFUNCTION("""COMPUTED_VALUE"""),45856.66666666667)</f>
        <v>45856.66667</v>
      </c>
      <c r="K388" s="1">
        <f>IFERROR(__xludf.DUMMYFUNCTION("""COMPUTED_VALUE"""),888.46)</f>
        <v>888.46</v>
      </c>
      <c r="M388" s="2">
        <f>IFERROR(__xludf.DUMMYFUNCTION("""COMPUTED_VALUE"""),45856.66666666667)</f>
        <v>45856.66667</v>
      </c>
      <c r="N388" s="1">
        <f>IFERROR(__xludf.DUMMYFUNCTION("""COMPUTED_VALUE"""),1.25069252E8)</f>
        <v>125069252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IFERROR(__xludf.DUMMYFUNCTION("""COMPUTED_VALUE"""),891.55)</f>
        <v>891.55</v>
      </c>
      <c r="D389" s="2">
        <f>IFERROR(__xludf.DUMMYFUNCTION("""COMPUTED_VALUE"""),45859.66666666667)</f>
        <v>45859.66667</v>
      </c>
      <c r="E389" s="1">
        <f>IFERROR(__xludf.DUMMYFUNCTION("""COMPUTED_VALUE"""),894.23)</f>
        <v>894.23</v>
      </c>
      <c r="G389" s="2">
        <f>IFERROR(__xludf.DUMMYFUNCTION("""COMPUTED_VALUE"""),45859.66666666667)</f>
        <v>45859.66667</v>
      </c>
      <c r="H389" s="1">
        <f>IFERROR(__xludf.DUMMYFUNCTION("""COMPUTED_VALUE"""),885.59)</f>
        <v>885.59</v>
      </c>
      <c r="J389" s="2">
        <f>IFERROR(__xludf.DUMMYFUNCTION("""COMPUTED_VALUE"""),45859.66666666667)</f>
        <v>45859.66667</v>
      </c>
      <c r="K389" s="1">
        <f>IFERROR(__xludf.DUMMYFUNCTION("""COMPUTED_VALUE"""),885.59)</f>
        <v>885.59</v>
      </c>
      <c r="M389" s="2">
        <f>IFERROR(__xludf.DUMMYFUNCTION("""COMPUTED_VALUE"""),45859.66666666667)</f>
        <v>45859.66667</v>
      </c>
      <c r="N389" s="1">
        <f>IFERROR(__xludf.DUMMYFUNCTION("""COMPUTED_VALUE"""),1.4781058E8)</f>
        <v>147810580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IFERROR(__xludf.DUMMYFUNCTION("""COMPUTED_VALUE"""),885.06)</f>
        <v>885.06</v>
      </c>
      <c r="D390" s="2">
        <f>IFERROR(__xludf.DUMMYFUNCTION("""COMPUTED_VALUE"""),45860.66666666667)</f>
        <v>45860.66667</v>
      </c>
      <c r="E390" s="1">
        <f>IFERROR(__xludf.DUMMYFUNCTION("""COMPUTED_VALUE"""),894.17)</f>
        <v>894.17</v>
      </c>
      <c r="G390" s="2">
        <f>IFERROR(__xludf.DUMMYFUNCTION("""COMPUTED_VALUE"""),45860.66666666667)</f>
        <v>45860.66667</v>
      </c>
      <c r="H390" s="1">
        <f>IFERROR(__xludf.DUMMYFUNCTION("""COMPUTED_VALUE"""),885.06)</f>
        <v>885.06</v>
      </c>
      <c r="J390" s="2">
        <f>IFERROR(__xludf.DUMMYFUNCTION("""COMPUTED_VALUE"""),45860.66666666667)</f>
        <v>45860.66667</v>
      </c>
      <c r="K390" s="1">
        <f>IFERROR(__xludf.DUMMYFUNCTION("""COMPUTED_VALUE"""),893.54)</f>
        <v>893.54</v>
      </c>
      <c r="M390" s="2">
        <f>IFERROR(__xludf.DUMMYFUNCTION("""COMPUTED_VALUE"""),45860.66666666667)</f>
        <v>45860.66667</v>
      </c>
      <c r="N390" s="1">
        <f>IFERROR(__xludf.DUMMYFUNCTION("""COMPUTED_VALUE"""),2.58875805E8)</f>
        <v>258875805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IFERROR(__xludf.DUMMYFUNCTION("""COMPUTED_VALUE"""),886.28)</f>
        <v>886.28</v>
      </c>
      <c r="D391" s="2">
        <f>IFERROR(__xludf.DUMMYFUNCTION("""COMPUTED_VALUE"""),45861.66666666667)</f>
        <v>45861.66667</v>
      </c>
      <c r="E391" s="1">
        <f>IFERROR(__xludf.DUMMYFUNCTION("""COMPUTED_VALUE"""),892.28)</f>
        <v>892.28</v>
      </c>
      <c r="G391" s="2">
        <f>IFERROR(__xludf.DUMMYFUNCTION("""COMPUTED_VALUE"""),45861.66666666667)</f>
        <v>45861.66667</v>
      </c>
      <c r="H391" s="1">
        <f>IFERROR(__xludf.DUMMYFUNCTION("""COMPUTED_VALUE"""),883.41)</f>
        <v>883.41</v>
      </c>
      <c r="J391" s="2">
        <f>IFERROR(__xludf.DUMMYFUNCTION("""COMPUTED_VALUE"""),45861.66666666667)</f>
        <v>45861.66667</v>
      </c>
      <c r="K391" s="1">
        <f>IFERROR(__xludf.DUMMYFUNCTION("""COMPUTED_VALUE"""),891.93)</f>
        <v>891.93</v>
      </c>
      <c r="M391" s="2">
        <f>IFERROR(__xludf.DUMMYFUNCTION("""COMPUTED_VALUE"""),45861.66666666667)</f>
        <v>45861.66667</v>
      </c>
      <c r="N391" s="1">
        <f>IFERROR(__xludf.DUMMYFUNCTION("""COMPUTED_VALUE"""),1.57573642E8)</f>
        <v>157573642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IFERROR(__xludf.DUMMYFUNCTION("""COMPUTED_VALUE"""),890.87)</f>
        <v>890.87</v>
      </c>
      <c r="D392" s="2">
        <f>IFERROR(__xludf.DUMMYFUNCTION("""COMPUTED_VALUE"""),45862.66666666667)</f>
        <v>45862.66667</v>
      </c>
      <c r="E392" s="1">
        <f>IFERROR(__xludf.DUMMYFUNCTION("""COMPUTED_VALUE"""),897.55)</f>
        <v>897.55</v>
      </c>
      <c r="G392" s="2">
        <f>IFERROR(__xludf.DUMMYFUNCTION("""COMPUTED_VALUE"""),45862.66666666667)</f>
        <v>45862.66667</v>
      </c>
      <c r="H392" s="1">
        <f>IFERROR(__xludf.DUMMYFUNCTION("""COMPUTED_VALUE"""),890.3)</f>
        <v>890.3</v>
      </c>
      <c r="J392" s="2">
        <f>IFERROR(__xludf.DUMMYFUNCTION("""COMPUTED_VALUE"""),45862.66666666667)</f>
        <v>45862.66667</v>
      </c>
      <c r="K392" s="1">
        <f>IFERROR(__xludf.DUMMYFUNCTION("""COMPUTED_VALUE"""),895.07)</f>
        <v>895.07</v>
      </c>
      <c r="M392" s="2">
        <f>IFERROR(__xludf.DUMMYFUNCTION("""COMPUTED_VALUE"""),45862.66666666667)</f>
        <v>45862.66667</v>
      </c>
      <c r="N392" s="1">
        <f>IFERROR(__xludf.DUMMYFUNCTION("""COMPUTED_VALUE"""),1.21837917E8)</f>
        <v>121837917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IFERROR(__xludf.DUMMYFUNCTION("""COMPUTED_VALUE"""),896.62)</f>
        <v>896.62</v>
      </c>
      <c r="D393" s="2">
        <f>IFERROR(__xludf.DUMMYFUNCTION("""COMPUTED_VALUE"""),45863.66666666667)</f>
        <v>45863.66667</v>
      </c>
      <c r="E393" s="1">
        <f>IFERROR(__xludf.DUMMYFUNCTION("""COMPUTED_VALUE"""),901.38)</f>
        <v>901.38</v>
      </c>
      <c r="G393" s="2">
        <f>IFERROR(__xludf.DUMMYFUNCTION("""COMPUTED_VALUE"""),45863.66666666667)</f>
        <v>45863.66667</v>
      </c>
      <c r="H393" s="1">
        <f>IFERROR(__xludf.DUMMYFUNCTION("""COMPUTED_VALUE"""),893.63)</f>
        <v>893.63</v>
      </c>
      <c r="J393" s="2">
        <f>IFERROR(__xludf.DUMMYFUNCTION("""COMPUTED_VALUE"""),45863.66666666667)</f>
        <v>45863.66667</v>
      </c>
      <c r="K393" s="1">
        <f>IFERROR(__xludf.DUMMYFUNCTION("""COMPUTED_VALUE"""),900.58)</f>
        <v>900.58</v>
      </c>
      <c r="M393" s="2">
        <f>IFERROR(__xludf.DUMMYFUNCTION("""COMPUTED_VALUE"""),45863.66666666667)</f>
        <v>45863.66667</v>
      </c>
      <c r="N393" s="1">
        <f>IFERROR(__xludf.DUMMYFUNCTION("""COMPUTED_VALUE"""),1.11069444E8)</f>
        <v>111069444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IFERROR(__xludf.DUMMYFUNCTION("""COMPUTED_VALUE"""),900.53)</f>
        <v>900.53</v>
      </c>
      <c r="D394" s="2">
        <f>IFERROR(__xludf.DUMMYFUNCTION("""COMPUTED_VALUE"""),45866.66666666667)</f>
        <v>45866.66667</v>
      </c>
      <c r="E394" s="1">
        <f>IFERROR(__xludf.DUMMYFUNCTION("""COMPUTED_VALUE"""),900.53)</f>
        <v>900.53</v>
      </c>
      <c r="G394" s="2">
        <f>IFERROR(__xludf.DUMMYFUNCTION("""COMPUTED_VALUE"""),45866.66666666667)</f>
        <v>45866.66667</v>
      </c>
      <c r="H394" s="1">
        <f>IFERROR(__xludf.DUMMYFUNCTION("""COMPUTED_VALUE"""),892.07)</f>
        <v>892.07</v>
      </c>
      <c r="J394" s="2">
        <f>IFERROR(__xludf.DUMMYFUNCTION("""COMPUTED_VALUE"""),45866.66666666667)</f>
        <v>45866.66667</v>
      </c>
      <c r="K394" s="1">
        <f>IFERROR(__xludf.DUMMYFUNCTION("""COMPUTED_VALUE"""),892.45)</f>
        <v>892.45</v>
      </c>
      <c r="M394" s="2">
        <f>IFERROR(__xludf.DUMMYFUNCTION("""COMPUTED_VALUE"""),45866.66666666667)</f>
        <v>45866.66667</v>
      </c>
      <c r="N394" s="1">
        <f>IFERROR(__xludf.DUMMYFUNCTION("""COMPUTED_VALUE"""),1.24136712E8)</f>
        <v>124136712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IFERROR(__xludf.DUMMYFUNCTION("""COMPUTED_VALUE"""),890.89)</f>
        <v>890.89</v>
      </c>
      <c r="D395" s="2">
        <f>IFERROR(__xludf.DUMMYFUNCTION("""COMPUTED_VALUE"""),45867.66666666667)</f>
        <v>45867.66667</v>
      </c>
      <c r="E395" s="1">
        <f>IFERROR(__xludf.DUMMYFUNCTION("""COMPUTED_VALUE"""),894.27)</f>
        <v>894.27</v>
      </c>
      <c r="G395" s="2">
        <f>IFERROR(__xludf.DUMMYFUNCTION("""COMPUTED_VALUE"""),45867.66666666667)</f>
        <v>45867.66667</v>
      </c>
      <c r="H395" s="1">
        <f>IFERROR(__xludf.DUMMYFUNCTION("""COMPUTED_VALUE"""),888.15)</f>
        <v>888.15</v>
      </c>
      <c r="J395" s="2">
        <f>IFERROR(__xludf.DUMMYFUNCTION("""COMPUTED_VALUE"""),45867.66666666667)</f>
        <v>45867.66667</v>
      </c>
      <c r="K395" s="1">
        <f>IFERROR(__xludf.DUMMYFUNCTION("""COMPUTED_VALUE"""),891.65)</f>
        <v>891.65</v>
      </c>
      <c r="M395" s="2">
        <f>IFERROR(__xludf.DUMMYFUNCTION("""COMPUTED_VALUE"""),45867.66666666667)</f>
        <v>45867.66667</v>
      </c>
      <c r="N395" s="1">
        <f>IFERROR(__xludf.DUMMYFUNCTION("""COMPUTED_VALUE"""),1.69369188E8)</f>
        <v>169369188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IFERROR(__xludf.DUMMYFUNCTION("""COMPUTED_VALUE"""),890.83)</f>
        <v>890.83</v>
      </c>
      <c r="D396" s="2">
        <f>IFERROR(__xludf.DUMMYFUNCTION("""COMPUTED_VALUE"""),45868.66666666667)</f>
        <v>45868.66667</v>
      </c>
      <c r="E396" s="1">
        <f>IFERROR(__xludf.DUMMYFUNCTION("""COMPUTED_VALUE"""),893.78)</f>
        <v>893.78</v>
      </c>
      <c r="G396" s="2">
        <f>IFERROR(__xludf.DUMMYFUNCTION("""COMPUTED_VALUE"""),45868.66666666667)</f>
        <v>45868.66667</v>
      </c>
      <c r="H396" s="1">
        <f>IFERROR(__xludf.DUMMYFUNCTION("""COMPUTED_VALUE"""),879.55)</f>
        <v>879.55</v>
      </c>
      <c r="J396" s="2">
        <f>IFERROR(__xludf.DUMMYFUNCTION("""COMPUTED_VALUE"""),45868.66666666667)</f>
        <v>45868.66667</v>
      </c>
      <c r="K396" s="1">
        <f>IFERROR(__xludf.DUMMYFUNCTION("""COMPUTED_VALUE"""),882.86)</f>
        <v>882.86</v>
      </c>
      <c r="M396" s="2">
        <f>IFERROR(__xludf.DUMMYFUNCTION("""COMPUTED_VALUE"""),45868.66666666667)</f>
        <v>45868.66667</v>
      </c>
      <c r="N396" s="1">
        <f>IFERROR(__xludf.DUMMYFUNCTION("""COMPUTED_VALUE"""),1.51232669E8)</f>
        <v>151232669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IFERROR(__xludf.DUMMYFUNCTION("""COMPUTED_VALUE"""),879.33)</f>
        <v>879.33</v>
      </c>
      <c r="D397" s="2">
        <f>IFERROR(__xludf.DUMMYFUNCTION("""COMPUTED_VALUE"""),45869.66666666667)</f>
        <v>45869.66667</v>
      </c>
      <c r="E397" s="1">
        <f>IFERROR(__xludf.DUMMYFUNCTION("""COMPUTED_VALUE"""),886.5)</f>
        <v>886.5</v>
      </c>
      <c r="G397" s="2">
        <f>IFERROR(__xludf.DUMMYFUNCTION("""COMPUTED_VALUE"""),45869.66666666667)</f>
        <v>45869.66667</v>
      </c>
      <c r="H397" s="1">
        <f>IFERROR(__xludf.DUMMYFUNCTION("""COMPUTED_VALUE"""),873.31)</f>
        <v>873.31</v>
      </c>
      <c r="J397" s="2">
        <f>IFERROR(__xludf.DUMMYFUNCTION("""COMPUTED_VALUE"""),45869.66666666667)</f>
        <v>45869.66667</v>
      </c>
      <c r="K397" s="1">
        <f>IFERROR(__xludf.DUMMYFUNCTION("""COMPUTED_VALUE"""),874.86)</f>
        <v>874.86</v>
      </c>
      <c r="M397" s="2">
        <f>IFERROR(__xludf.DUMMYFUNCTION("""COMPUTED_VALUE"""),45869.66666666667)</f>
        <v>45869.66667</v>
      </c>
      <c r="N397" s="1">
        <f>IFERROR(__xludf.DUMMYFUNCTION("""COMPUTED_VALUE"""),1.48526479E8)</f>
        <v>148526479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IFERROR(__xludf.DUMMYFUNCTION("""COMPUTED_VALUE"""),871.24)</f>
        <v>871.24</v>
      </c>
      <c r="D398" s="2">
        <f>IFERROR(__xludf.DUMMYFUNCTION("""COMPUTED_VALUE"""),45870.66666666667)</f>
        <v>45870.66667</v>
      </c>
      <c r="E398" s="1">
        <f>IFERROR(__xludf.DUMMYFUNCTION("""COMPUTED_VALUE"""),871.24)</f>
        <v>871.24</v>
      </c>
      <c r="G398" s="2">
        <f>IFERROR(__xludf.DUMMYFUNCTION("""COMPUTED_VALUE"""),45870.66666666667)</f>
        <v>45870.66667</v>
      </c>
      <c r="H398" s="1">
        <f>IFERROR(__xludf.DUMMYFUNCTION("""COMPUTED_VALUE"""),851.17)</f>
        <v>851.17</v>
      </c>
      <c r="J398" s="2">
        <f>IFERROR(__xludf.DUMMYFUNCTION("""COMPUTED_VALUE"""),45870.66666666667)</f>
        <v>45870.66667</v>
      </c>
      <c r="K398" s="1">
        <f>IFERROR(__xludf.DUMMYFUNCTION("""COMPUTED_VALUE"""),854.11)</f>
        <v>854.11</v>
      </c>
      <c r="M398" s="2">
        <f>IFERROR(__xludf.DUMMYFUNCTION("""COMPUTED_VALUE"""),45870.66666666667)</f>
        <v>45870.66667</v>
      </c>
      <c r="N398" s="1">
        <f>IFERROR(__xludf.DUMMYFUNCTION("""COMPUTED_VALUE"""),1.45520265E8)</f>
        <v>145520265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IFERROR(__xludf.DUMMYFUNCTION("""COMPUTED_VALUE"""),856.45)</f>
        <v>856.45</v>
      </c>
      <c r="D399" s="2">
        <f>IFERROR(__xludf.DUMMYFUNCTION("""COMPUTED_VALUE"""),45873.66666666667)</f>
        <v>45873.66667</v>
      </c>
      <c r="E399" s="1">
        <f>IFERROR(__xludf.DUMMYFUNCTION("""COMPUTED_VALUE"""),864.52)</f>
        <v>864.52</v>
      </c>
      <c r="G399" s="2">
        <f>IFERROR(__xludf.DUMMYFUNCTION("""COMPUTED_VALUE"""),45873.66666666667)</f>
        <v>45873.66667</v>
      </c>
      <c r="H399" s="1">
        <f>IFERROR(__xludf.DUMMYFUNCTION("""COMPUTED_VALUE"""),856.45)</f>
        <v>856.45</v>
      </c>
      <c r="J399" s="2">
        <f>IFERROR(__xludf.DUMMYFUNCTION("""COMPUTED_VALUE"""),45873.66666666667)</f>
        <v>45873.66667</v>
      </c>
      <c r="K399" s="1">
        <f>IFERROR(__xludf.DUMMYFUNCTION("""COMPUTED_VALUE"""),864.45)</f>
        <v>864.45</v>
      </c>
      <c r="M399" s="2">
        <f>IFERROR(__xludf.DUMMYFUNCTION("""COMPUTED_VALUE"""),45873.66666666667)</f>
        <v>45873.66667</v>
      </c>
      <c r="N399" s="1">
        <f>IFERROR(__xludf.DUMMYFUNCTION("""COMPUTED_VALUE"""),1.25481822E8)</f>
        <v>125481822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IFERROR(__xludf.DUMMYFUNCTION("""COMPUTED_VALUE"""),863.35)</f>
        <v>863.35</v>
      </c>
      <c r="D400" s="2">
        <f>IFERROR(__xludf.DUMMYFUNCTION("""COMPUTED_VALUE"""),45874.66666666667)</f>
        <v>45874.66667</v>
      </c>
      <c r="E400" s="1">
        <f>IFERROR(__xludf.DUMMYFUNCTION("""COMPUTED_VALUE"""),863.35)</f>
        <v>863.35</v>
      </c>
      <c r="G400" s="2">
        <f>IFERROR(__xludf.DUMMYFUNCTION("""COMPUTED_VALUE"""),45874.66666666667)</f>
        <v>45874.66667</v>
      </c>
      <c r="H400" s="1">
        <f>IFERROR(__xludf.DUMMYFUNCTION("""COMPUTED_VALUE"""),853.21)</f>
        <v>853.21</v>
      </c>
      <c r="J400" s="2">
        <f>IFERROR(__xludf.DUMMYFUNCTION("""COMPUTED_VALUE"""),45874.66666666667)</f>
        <v>45874.66667</v>
      </c>
      <c r="K400" s="1">
        <f>IFERROR(__xludf.DUMMYFUNCTION("""COMPUTED_VALUE"""),855.9)</f>
        <v>855.9</v>
      </c>
      <c r="M400" s="2">
        <f>IFERROR(__xludf.DUMMYFUNCTION("""COMPUTED_VALUE"""),45874.66666666667)</f>
        <v>45874.66667</v>
      </c>
      <c r="N400" s="1">
        <f>IFERROR(__xludf.DUMMYFUNCTION("""COMPUTED_VALUE"""),1.9300463E8)</f>
        <v>193004630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IFERROR(__xludf.DUMMYFUNCTION("""COMPUTED_VALUE"""),858.13)</f>
        <v>858.13</v>
      </c>
      <c r="D401" s="2">
        <f>IFERROR(__xludf.DUMMYFUNCTION("""COMPUTED_VALUE"""),45875.66666666667)</f>
        <v>45875.66667</v>
      </c>
      <c r="E401" s="1">
        <f>IFERROR(__xludf.DUMMYFUNCTION("""COMPUTED_VALUE"""),860.58)</f>
        <v>860.58</v>
      </c>
      <c r="G401" s="2">
        <f>IFERROR(__xludf.DUMMYFUNCTION("""COMPUTED_VALUE"""),45875.66666666667)</f>
        <v>45875.66667</v>
      </c>
      <c r="H401" s="1">
        <f>IFERROR(__xludf.DUMMYFUNCTION("""COMPUTED_VALUE"""),852.34)</f>
        <v>852.34</v>
      </c>
      <c r="J401" s="2">
        <f>IFERROR(__xludf.DUMMYFUNCTION("""COMPUTED_VALUE"""),45875.66666666667)</f>
        <v>45875.66667</v>
      </c>
      <c r="K401" s="1">
        <f>IFERROR(__xludf.DUMMYFUNCTION("""COMPUTED_VALUE"""),859.71)</f>
        <v>859.71</v>
      </c>
      <c r="M401" s="2">
        <f>IFERROR(__xludf.DUMMYFUNCTION("""COMPUTED_VALUE"""),45875.66666666667)</f>
        <v>45875.66667</v>
      </c>
      <c r="N401" s="1">
        <f>IFERROR(__xludf.DUMMYFUNCTION("""COMPUTED_VALUE"""),1.6882729E8)</f>
        <v>168827290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IFERROR(__xludf.DUMMYFUNCTION("""COMPUTED_VALUE"""),863.91)</f>
        <v>863.91</v>
      </c>
      <c r="D402" s="2">
        <f>IFERROR(__xludf.DUMMYFUNCTION("""COMPUTED_VALUE"""),45876.66666666667)</f>
        <v>45876.66667</v>
      </c>
      <c r="E402" s="1">
        <f>IFERROR(__xludf.DUMMYFUNCTION("""COMPUTED_VALUE"""),868.47)</f>
        <v>868.47</v>
      </c>
      <c r="G402" s="2">
        <f>IFERROR(__xludf.DUMMYFUNCTION("""COMPUTED_VALUE"""),45876.66666666667)</f>
        <v>45876.66667</v>
      </c>
      <c r="H402" s="1">
        <f>IFERROR(__xludf.DUMMYFUNCTION("""COMPUTED_VALUE"""),853.72)</f>
        <v>853.72</v>
      </c>
      <c r="J402" s="2">
        <f>IFERROR(__xludf.DUMMYFUNCTION("""COMPUTED_VALUE"""),45876.66666666667)</f>
        <v>45876.66667</v>
      </c>
      <c r="K402" s="1">
        <f>IFERROR(__xludf.DUMMYFUNCTION("""COMPUTED_VALUE"""),857.54)</f>
        <v>857.54</v>
      </c>
      <c r="M402" s="2">
        <f>IFERROR(__xludf.DUMMYFUNCTION("""COMPUTED_VALUE"""),45876.66666666667)</f>
        <v>45876.66667</v>
      </c>
      <c r="N402" s="1">
        <f>IFERROR(__xludf.DUMMYFUNCTION("""COMPUTED_VALUE"""),1.61452966E8)</f>
        <v>161452966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IFERROR(__xludf.DUMMYFUNCTION("""COMPUTED_VALUE"""),860.6)</f>
        <v>860.6</v>
      </c>
      <c r="D403" s="2">
        <f>IFERROR(__xludf.DUMMYFUNCTION("""COMPUTED_VALUE"""),45877.66666666667)</f>
        <v>45877.66667</v>
      </c>
      <c r="E403" s="1">
        <f>IFERROR(__xludf.DUMMYFUNCTION("""COMPUTED_VALUE"""),861.51)</f>
        <v>861.51</v>
      </c>
      <c r="G403" s="2">
        <f>IFERROR(__xludf.DUMMYFUNCTION("""COMPUTED_VALUE"""),45877.66666666667)</f>
        <v>45877.66667</v>
      </c>
      <c r="H403" s="1">
        <f>IFERROR(__xludf.DUMMYFUNCTION("""COMPUTED_VALUE"""),853.72)</f>
        <v>853.72</v>
      </c>
      <c r="J403" s="2">
        <f>IFERROR(__xludf.DUMMYFUNCTION("""COMPUTED_VALUE"""),45877.66666666667)</f>
        <v>45877.66667</v>
      </c>
      <c r="K403" s="1">
        <f>IFERROR(__xludf.DUMMYFUNCTION("""COMPUTED_VALUE"""),855.44)</f>
        <v>855.44</v>
      </c>
      <c r="M403" s="2">
        <f>IFERROR(__xludf.DUMMYFUNCTION("""COMPUTED_VALUE"""),45877.66666666667)</f>
        <v>45877.66667</v>
      </c>
      <c r="N403" s="1">
        <f>IFERROR(__xludf.DUMMYFUNCTION("""COMPUTED_VALUE"""),1.43406964E8)</f>
        <v>143406964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IFERROR(__xludf.DUMMYFUNCTION("""COMPUTED_VALUE"""),855.92)</f>
        <v>855.92</v>
      </c>
      <c r="D404" s="2">
        <f>IFERROR(__xludf.DUMMYFUNCTION("""COMPUTED_VALUE"""),45880.66666666667)</f>
        <v>45880.66667</v>
      </c>
      <c r="E404" s="1">
        <f>IFERROR(__xludf.DUMMYFUNCTION("""COMPUTED_VALUE"""),860.12)</f>
        <v>860.12</v>
      </c>
      <c r="G404" s="2">
        <f>IFERROR(__xludf.DUMMYFUNCTION("""COMPUTED_VALUE"""),45880.66666666667)</f>
        <v>45880.66667</v>
      </c>
      <c r="H404" s="1">
        <f>IFERROR(__xludf.DUMMYFUNCTION("""COMPUTED_VALUE"""),849.86)</f>
        <v>849.86</v>
      </c>
      <c r="J404" s="2">
        <f>IFERROR(__xludf.DUMMYFUNCTION("""COMPUTED_VALUE"""),45880.66666666667)</f>
        <v>45880.66667</v>
      </c>
      <c r="K404" s="1">
        <f>IFERROR(__xludf.DUMMYFUNCTION("""COMPUTED_VALUE"""),852.2)</f>
        <v>852.2</v>
      </c>
      <c r="M404" s="2">
        <f>IFERROR(__xludf.DUMMYFUNCTION("""COMPUTED_VALUE"""),45880.66666666667)</f>
        <v>45880.66667</v>
      </c>
      <c r="N404" s="1">
        <f>IFERROR(__xludf.DUMMYFUNCTION("""COMPUTED_VALUE"""),1.3626881E8)</f>
        <v>136268810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IFERROR(__xludf.DUMMYFUNCTION("""COMPUTED_VALUE"""),853.53)</f>
        <v>853.53</v>
      </c>
      <c r="D405" s="2">
        <f>IFERROR(__xludf.DUMMYFUNCTION("""COMPUTED_VALUE"""),45881.66666666667)</f>
        <v>45881.66667</v>
      </c>
      <c r="E405" s="1">
        <f>IFERROR(__xludf.DUMMYFUNCTION("""COMPUTED_VALUE"""),858.24)</f>
        <v>858.24</v>
      </c>
      <c r="G405" s="2">
        <f>IFERROR(__xludf.DUMMYFUNCTION("""COMPUTED_VALUE"""),45881.66666666667)</f>
        <v>45881.66667</v>
      </c>
      <c r="H405" s="1">
        <f>IFERROR(__xludf.DUMMYFUNCTION("""COMPUTED_VALUE"""),852.37)</f>
        <v>852.37</v>
      </c>
      <c r="J405" s="2">
        <f>IFERROR(__xludf.DUMMYFUNCTION("""COMPUTED_VALUE"""),45881.66666666667)</f>
        <v>45881.66667</v>
      </c>
      <c r="K405" s="1">
        <f>IFERROR(__xludf.DUMMYFUNCTION("""COMPUTED_VALUE"""),857.04)</f>
        <v>857.04</v>
      </c>
      <c r="M405" s="2">
        <f>IFERROR(__xludf.DUMMYFUNCTION("""COMPUTED_VALUE"""),45881.66666666667)</f>
        <v>45881.66667</v>
      </c>
      <c r="N405" s="1">
        <f>IFERROR(__xludf.DUMMYFUNCTION("""COMPUTED_VALUE"""),1.19686694E8)</f>
        <v>119686694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IFERROR(__xludf.DUMMYFUNCTION("""COMPUTED_VALUE"""),858.15)</f>
        <v>858.15</v>
      </c>
      <c r="D406" s="2">
        <f>IFERROR(__xludf.DUMMYFUNCTION("""COMPUTED_VALUE"""),45882.66666666667)</f>
        <v>45882.66667</v>
      </c>
      <c r="E406" s="1">
        <f>IFERROR(__xludf.DUMMYFUNCTION("""COMPUTED_VALUE"""),873.98)</f>
        <v>873.98</v>
      </c>
      <c r="G406" s="2">
        <f>IFERROR(__xludf.DUMMYFUNCTION("""COMPUTED_VALUE"""),45882.66666666667)</f>
        <v>45882.66667</v>
      </c>
      <c r="H406" s="1">
        <f>IFERROR(__xludf.DUMMYFUNCTION("""COMPUTED_VALUE"""),858.15)</f>
        <v>858.15</v>
      </c>
      <c r="J406" s="2">
        <f>IFERROR(__xludf.DUMMYFUNCTION("""COMPUTED_VALUE"""),45882.66666666667)</f>
        <v>45882.66667</v>
      </c>
      <c r="K406" s="1">
        <f>IFERROR(__xludf.DUMMYFUNCTION("""COMPUTED_VALUE"""),873.95)</f>
        <v>873.95</v>
      </c>
      <c r="M406" s="2">
        <f>IFERROR(__xludf.DUMMYFUNCTION("""COMPUTED_VALUE"""),45882.66666666667)</f>
        <v>45882.66667</v>
      </c>
      <c r="N406" s="1">
        <f>IFERROR(__xludf.DUMMYFUNCTION("""COMPUTED_VALUE"""),1.45959683E8)</f>
        <v>145959683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IFERROR(__xludf.DUMMYFUNCTION("""COMPUTED_VALUE"""),870.98)</f>
        <v>870.98</v>
      </c>
      <c r="D407" s="2">
        <f>IFERROR(__xludf.DUMMYFUNCTION("""COMPUTED_VALUE"""),45883.66666666667)</f>
        <v>45883.66667</v>
      </c>
      <c r="E407" s="1">
        <f>IFERROR(__xludf.DUMMYFUNCTION("""COMPUTED_VALUE"""),870.98)</f>
        <v>870.98</v>
      </c>
      <c r="G407" s="2">
        <f>IFERROR(__xludf.DUMMYFUNCTION("""COMPUTED_VALUE"""),45883.66666666667)</f>
        <v>45883.66667</v>
      </c>
      <c r="H407" s="1">
        <f>IFERROR(__xludf.DUMMYFUNCTION("""COMPUTED_VALUE"""),862.88)</f>
        <v>862.88</v>
      </c>
      <c r="J407" s="2">
        <f>IFERROR(__xludf.DUMMYFUNCTION("""COMPUTED_VALUE"""),45883.66666666667)</f>
        <v>45883.66667</v>
      </c>
      <c r="K407" s="1">
        <f>IFERROR(__xludf.DUMMYFUNCTION("""COMPUTED_VALUE"""),864.9)</f>
        <v>864.9</v>
      </c>
      <c r="M407" s="2">
        <f>IFERROR(__xludf.DUMMYFUNCTION("""COMPUTED_VALUE"""),45883.66666666667)</f>
        <v>45883.66667</v>
      </c>
      <c r="N407" s="1">
        <f>IFERROR(__xludf.DUMMYFUNCTION("""COMPUTED_VALUE"""),1.33324078E8)</f>
        <v>133324078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IFERROR(__xludf.DUMMYFUNCTION("""COMPUTED_VALUE"""),865.64)</f>
        <v>865.64</v>
      </c>
      <c r="D408" s="2">
        <f>IFERROR(__xludf.DUMMYFUNCTION("""COMPUTED_VALUE"""),45884.66666666667)</f>
        <v>45884.66667</v>
      </c>
      <c r="E408" s="1">
        <f>IFERROR(__xludf.DUMMYFUNCTION("""COMPUTED_VALUE"""),869.38)</f>
        <v>869.38</v>
      </c>
      <c r="G408" s="2">
        <f>IFERROR(__xludf.DUMMYFUNCTION("""COMPUTED_VALUE"""),45884.66666666667)</f>
        <v>45884.66667</v>
      </c>
      <c r="H408" s="1">
        <f>IFERROR(__xludf.DUMMYFUNCTION("""COMPUTED_VALUE"""),861.4)</f>
        <v>861.4</v>
      </c>
      <c r="J408" s="2">
        <f>IFERROR(__xludf.DUMMYFUNCTION("""COMPUTED_VALUE"""),45884.66666666667)</f>
        <v>45884.66667</v>
      </c>
      <c r="K408" s="1">
        <f>IFERROR(__xludf.DUMMYFUNCTION("""COMPUTED_VALUE"""),863.44)</f>
        <v>863.44</v>
      </c>
      <c r="M408" s="2">
        <f>IFERROR(__xludf.DUMMYFUNCTION("""COMPUTED_VALUE"""),45884.66666666667)</f>
        <v>45884.66667</v>
      </c>
      <c r="N408" s="1">
        <f>IFERROR(__xludf.DUMMYFUNCTION("""COMPUTED_VALUE"""),1.2319232E8)</f>
        <v>123192320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IFERROR(__xludf.DUMMYFUNCTION("""COMPUTED_VALUE"""),863.67)</f>
        <v>863.67</v>
      </c>
      <c r="D409" s="2">
        <f>IFERROR(__xludf.DUMMYFUNCTION("""COMPUTED_VALUE"""),45887.66666666667)</f>
        <v>45887.66667</v>
      </c>
      <c r="E409" s="1">
        <f>IFERROR(__xludf.DUMMYFUNCTION("""COMPUTED_VALUE"""),867.49)</f>
        <v>867.49</v>
      </c>
      <c r="G409" s="2">
        <f>IFERROR(__xludf.DUMMYFUNCTION("""COMPUTED_VALUE"""),45887.66666666667)</f>
        <v>45887.66667</v>
      </c>
      <c r="H409" s="1">
        <f>IFERROR(__xludf.DUMMYFUNCTION("""COMPUTED_VALUE"""),863.67)</f>
        <v>863.67</v>
      </c>
      <c r="J409" s="2">
        <f>IFERROR(__xludf.DUMMYFUNCTION("""COMPUTED_VALUE"""),45887.66666666667)</f>
        <v>45887.66667</v>
      </c>
      <c r="K409" s="1">
        <f>IFERROR(__xludf.DUMMYFUNCTION("""COMPUTED_VALUE"""),865.24)</f>
        <v>865.24</v>
      </c>
      <c r="M409" s="2">
        <f>IFERROR(__xludf.DUMMYFUNCTION("""COMPUTED_VALUE"""),45887.66666666667)</f>
        <v>45887.66667</v>
      </c>
      <c r="N409" s="1">
        <f>IFERROR(__xludf.DUMMYFUNCTION("""COMPUTED_VALUE"""),1.31699466E8)</f>
        <v>131699466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IFERROR(__xludf.DUMMYFUNCTION("""COMPUTED_VALUE"""),866.27)</f>
        <v>866.27</v>
      </c>
      <c r="D410" s="2">
        <f>IFERROR(__xludf.DUMMYFUNCTION("""COMPUTED_VALUE"""),45888.66666666667)</f>
        <v>45888.66667</v>
      </c>
      <c r="E410" s="1">
        <f>IFERROR(__xludf.DUMMYFUNCTION("""COMPUTED_VALUE"""),877.6)</f>
        <v>877.6</v>
      </c>
      <c r="G410" s="2">
        <f>IFERROR(__xludf.DUMMYFUNCTION("""COMPUTED_VALUE"""),45888.66666666667)</f>
        <v>45888.66667</v>
      </c>
      <c r="H410" s="1">
        <f>IFERROR(__xludf.DUMMYFUNCTION("""COMPUTED_VALUE"""),866.27)</f>
        <v>866.27</v>
      </c>
      <c r="J410" s="2">
        <f>IFERROR(__xludf.DUMMYFUNCTION("""COMPUTED_VALUE"""),45888.66666666667)</f>
        <v>45888.66667</v>
      </c>
      <c r="K410" s="1">
        <f>IFERROR(__xludf.DUMMYFUNCTION("""COMPUTED_VALUE"""),872.13)</f>
        <v>872.13</v>
      </c>
      <c r="M410" s="2">
        <f>IFERROR(__xludf.DUMMYFUNCTION("""COMPUTED_VALUE"""),45888.66666666667)</f>
        <v>45888.66667</v>
      </c>
      <c r="N410" s="1">
        <f>IFERROR(__xludf.DUMMYFUNCTION("""COMPUTED_VALUE"""),1.21849555E8)</f>
        <v>121849555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IFERROR(__xludf.DUMMYFUNCTION("""COMPUTED_VALUE"""),873.3)</f>
        <v>873.3</v>
      </c>
      <c r="D411" s="2">
        <f>IFERROR(__xludf.DUMMYFUNCTION("""COMPUTED_VALUE"""),45889.66666666667)</f>
        <v>45889.66667</v>
      </c>
      <c r="E411" s="1">
        <f>IFERROR(__xludf.DUMMYFUNCTION("""COMPUTED_VALUE"""),875.82)</f>
        <v>875.82</v>
      </c>
      <c r="G411" s="2">
        <f>IFERROR(__xludf.DUMMYFUNCTION("""COMPUTED_VALUE"""),45889.66666666667)</f>
        <v>45889.66667</v>
      </c>
      <c r="H411" s="1">
        <f>IFERROR(__xludf.DUMMYFUNCTION("""COMPUTED_VALUE"""),869.22)</f>
        <v>869.22</v>
      </c>
      <c r="J411" s="2">
        <f>IFERROR(__xludf.DUMMYFUNCTION("""COMPUTED_VALUE"""),45889.66666666667)</f>
        <v>45889.66667</v>
      </c>
      <c r="K411" s="1">
        <f>IFERROR(__xludf.DUMMYFUNCTION("""COMPUTED_VALUE"""),871.22)</f>
        <v>871.22</v>
      </c>
      <c r="M411" s="2">
        <f>IFERROR(__xludf.DUMMYFUNCTION("""COMPUTED_VALUE"""),45889.66666666667)</f>
        <v>45889.66667</v>
      </c>
      <c r="N411" s="1">
        <f>IFERROR(__xludf.DUMMYFUNCTION("""COMPUTED_VALUE"""),1.27162402E8)</f>
        <v>127162402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IFERROR(__xludf.DUMMYFUNCTION("""COMPUTED_VALUE"""),869.42)</f>
        <v>869.42</v>
      </c>
      <c r="D412" s="2">
        <f>IFERROR(__xludf.DUMMYFUNCTION("""COMPUTED_VALUE"""),45890.66666666667)</f>
        <v>45890.66667</v>
      </c>
      <c r="E412" s="1">
        <f>IFERROR(__xludf.DUMMYFUNCTION("""COMPUTED_VALUE"""),869.42)</f>
        <v>869.42</v>
      </c>
      <c r="G412" s="2">
        <f>IFERROR(__xludf.DUMMYFUNCTION("""COMPUTED_VALUE"""),45890.66666666667)</f>
        <v>45890.66667</v>
      </c>
      <c r="H412" s="1">
        <f>IFERROR(__xludf.DUMMYFUNCTION("""COMPUTED_VALUE"""),864.05)</f>
        <v>864.05</v>
      </c>
      <c r="J412" s="2">
        <f>IFERROR(__xludf.DUMMYFUNCTION("""COMPUTED_VALUE"""),45890.66666666667)</f>
        <v>45890.66667</v>
      </c>
      <c r="K412" s="1">
        <f>IFERROR(__xludf.DUMMYFUNCTION("""COMPUTED_VALUE"""),868.28)</f>
        <v>868.28</v>
      </c>
      <c r="M412" s="2">
        <f>IFERROR(__xludf.DUMMYFUNCTION("""COMPUTED_VALUE"""),45890.66666666667)</f>
        <v>45890.66667</v>
      </c>
      <c r="N412" s="1">
        <f>IFERROR(__xludf.DUMMYFUNCTION("""COMPUTED_VALUE"""),1.07660668E8)</f>
        <v>107660668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IFERROR(__xludf.DUMMYFUNCTION("""COMPUTED_VALUE"""),870.77)</f>
        <v>870.77</v>
      </c>
      <c r="D413" s="2">
        <f>IFERROR(__xludf.DUMMYFUNCTION("""COMPUTED_VALUE"""),45891.66666666667)</f>
        <v>45891.66667</v>
      </c>
      <c r="E413" s="1">
        <f>IFERROR(__xludf.DUMMYFUNCTION("""COMPUTED_VALUE"""),887.63)</f>
        <v>887.63</v>
      </c>
      <c r="G413" s="2">
        <f>IFERROR(__xludf.DUMMYFUNCTION("""COMPUTED_VALUE"""),45891.66666666667)</f>
        <v>45891.66667</v>
      </c>
      <c r="H413" s="1">
        <f>IFERROR(__xludf.DUMMYFUNCTION("""COMPUTED_VALUE"""),870.77)</f>
        <v>870.77</v>
      </c>
      <c r="J413" s="2">
        <f>IFERROR(__xludf.DUMMYFUNCTION("""COMPUTED_VALUE"""),45891.66666666667)</f>
        <v>45891.66667</v>
      </c>
      <c r="K413" s="1">
        <f>IFERROR(__xludf.DUMMYFUNCTION("""COMPUTED_VALUE"""),884.69)</f>
        <v>884.69</v>
      </c>
      <c r="M413" s="2">
        <f>IFERROR(__xludf.DUMMYFUNCTION("""COMPUTED_VALUE"""),45891.66666666667)</f>
        <v>45891.66667</v>
      </c>
      <c r="N413" s="1">
        <f>IFERROR(__xludf.DUMMYFUNCTION("""COMPUTED_VALUE"""),1.30048151E8)</f>
        <v>130048151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IFERROR(__xludf.DUMMYFUNCTION("""COMPUTED_VALUE"""),883.51)</f>
        <v>883.51</v>
      </c>
      <c r="D414" s="2">
        <f>IFERROR(__xludf.DUMMYFUNCTION("""COMPUTED_VALUE"""),45894.66666666667)</f>
        <v>45894.66667</v>
      </c>
      <c r="E414" s="1">
        <f>IFERROR(__xludf.DUMMYFUNCTION("""COMPUTED_VALUE"""),883.6)</f>
        <v>883.6</v>
      </c>
      <c r="G414" s="2">
        <f>IFERROR(__xludf.DUMMYFUNCTION("""COMPUTED_VALUE"""),45894.66666666667)</f>
        <v>45894.66667</v>
      </c>
      <c r="H414" s="1">
        <f>IFERROR(__xludf.DUMMYFUNCTION("""COMPUTED_VALUE"""),875.28)</f>
        <v>875.28</v>
      </c>
      <c r="J414" s="2">
        <f>IFERROR(__xludf.DUMMYFUNCTION("""COMPUTED_VALUE"""),45894.66666666667)</f>
        <v>45894.66667</v>
      </c>
      <c r="K414" s="1">
        <f>IFERROR(__xludf.DUMMYFUNCTION("""COMPUTED_VALUE"""),875.32)</f>
        <v>875.32</v>
      </c>
      <c r="M414" s="2">
        <f>IFERROR(__xludf.DUMMYFUNCTION("""COMPUTED_VALUE"""),45894.66666666667)</f>
        <v>45894.66667</v>
      </c>
      <c r="N414" s="1">
        <f>IFERROR(__xludf.DUMMYFUNCTION("""COMPUTED_VALUE"""),1.15289753E8)</f>
        <v>115289753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IFERROR(__xludf.DUMMYFUNCTION("""COMPUTED_VALUE"""),874.92)</f>
        <v>874.92</v>
      </c>
      <c r="D415" s="2">
        <f>IFERROR(__xludf.DUMMYFUNCTION("""COMPUTED_VALUE"""),45895.66666666667)</f>
        <v>45895.66667</v>
      </c>
      <c r="E415" s="1">
        <f>IFERROR(__xludf.DUMMYFUNCTION("""COMPUTED_VALUE"""),877.78)</f>
        <v>877.78</v>
      </c>
      <c r="G415" s="2">
        <f>IFERROR(__xludf.DUMMYFUNCTION("""COMPUTED_VALUE"""),45895.66666666667)</f>
        <v>45895.66667</v>
      </c>
      <c r="H415" s="1">
        <f>IFERROR(__xludf.DUMMYFUNCTION("""COMPUTED_VALUE"""),873.64)</f>
        <v>873.64</v>
      </c>
      <c r="J415" s="2">
        <f>IFERROR(__xludf.DUMMYFUNCTION("""COMPUTED_VALUE"""),45895.66666666667)</f>
        <v>45895.66667</v>
      </c>
      <c r="K415" s="1">
        <f>IFERROR(__xludf.DUMMYFUNCTION("""COMPUTED_VALUE"""),876.12)</f>
        <v>876.12</v>
      </c>
      <c r="M415" s="2">
        <f>IFERROR(__xludf.DUMMYFUNCTION("""COMPUTED_VALUE"""),45895.66666666667)</f>
        <v>45895.66667</v>
      </c>
      <c r="N415" s="1">
        <f>IFERROR(__xludf.DUMMYFUNCTION("""COMPUTED_VALUE"""),1.43941449E8)</f>
        <v>143941449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IFERROR(__xludf.DUMMYFUNCTION("""COMPUTED_VALUE"""),874.93)</f>
        <v>874.93</v>
      </c>
      <c r="D416" s="2">
        <f>IFERROR(__xludf.DUMMYFUNCTION("""COMPUTED_VALUE"""),45896.66666666667)</f>
        <v>45896.66667</v>
      </c>
      <c r="E416" s="1">
        <f>IFERROR(__xludf.DUMMYFUNCTION("""COMPUTED_VALUE"""),879.39)</f>
        <v>879.39</v>
      </c>
      <c r="G416" s="2">
        <f>IFERROR(__xludf.DUMMYFUNCTION("""COMPUTED_VALUE"""),45896.66666666667)</f>
        <v>45896.66667</v>
      </c>
      <c r="H416" s="1">
        <f>IFERROR(__xludf.DUMMYFUNCTION("""COMPUTED_VALUE"""),874.21)</f>
        <v>874.21</v>
      </c>
      <c r="J416" s="2">
        <f>IFERROR(__xludf.DUMMYFUNCTION("""COMPUTED_VALUE"""),45896.66666666667)</f>
        <v>45896.66667</v>
      </c>
      <c r="K416" s="1">
        <f>IFERROR(__xludf.DUMMYFUNCTION("""COMPUTED_VALUE"""),878.33)</f>
        <v>878.33</v>
      </c>
      <c r="M416" s="2">
        <f>IFERROR(__xludf.DUMMYFUNCTION("""COMPUTED_VALUE"""),45896.66666666667)</f>
        <v>45896.66667</v>
      </c>
      <c r="N416" s="1">
        <f>IFERROR(__xludf.DUMMYFUNCTION("""COMPUTED_VALUE"""),1.00087471E8)</f>
        <v>100087471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IFERROR(__xludf.DUMMYFUNCTION("""COMPUTED_VALUE"""),879.54)</f>
        <v>879.54</v>
      </c>
      <c r="D417" s="2">
        <f>IFERROR(__xludf.DUMMYFUNCTION("""COMPUTED_VALUE"""),45897.66666666667)</f>
        <v>45897.66667</v>
      </c>
      <c r="E417" s="1">
        <f>IFERROR(__xludf.DUMMYFUNCTION("""COMPUTED_VALUE"""),879.79)</f>
        <v>879.79</v>
      </c>
      <c r="G417" s="2">
        <f>IFERROR(__xludf.DUMMYFUNCTION("""COMPUTED_VALUE"""),45897.66666666667)</f>
        <v>45897.66667</v>
      </c>
      <c r="H417" s="1">
        <f>IFERROR(__xludf.DUMMYFUNCTION("""COMPUTED_VALUE"""),873.8)</f>
        <v>873.8</v>
      </c>
      <c r="J417" s="2">
        <f>IFERROR(__xludf.DUMMYFUNCTION("""COMPUTED_VALUE"""),45897.66666666667)</f>
        <v>45897.66667</v>
      </c>
      <c r="K417" s="1">
        <f>IFERROR(__xludf.DUMMYFUNCTION("""COMPUTED_VALUE"""),876.41)</f>
        <v>876.41</v>
      </c>
      <c r="M417" s="2">
        <f>IFERROR(__xludf.DUMMYFUNCTION("""COMPUTED_VALUE"""),45897.66666666667)</f>
        <v>45897.66667</v>
      </c>
      <c r="N417" s="1">
        <f>IFERROR(__xludf.DUMMYFUNCTION("""COMPUTED_VALUE"""),9.9241393E7)</f>
        <v>99241393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IFERROR(__xludf.DUMMYFUNCTION("""COMPUTED_VALUE"""),878.35)</f>
        <v>878.35</v>
      </c>
      <c r="D418" s="2">
        <f>IFERROR(__xludf.DUMMYFUNCTION("""COMPUTED_VALUE"""),45898.66666666667)</f>
        <v>45898.66667</v>
      </c>
      <c r="E418" s="1">
        <f>IFERROR(__xludf.DUMMYFUNCTION("""COMPUTED_VALUE"""),883.08)</f>
        <v>883.08</v>
      </c>
      <c r="G418" s="2">
        <f>IFERROR(__xludf.DUMMYFUNCTION("""COMPUTED_VALUE"""),45898.66666666667)</f>
        <v>45898.66667</v>
      </c>
      <c r="H418" s="1">
        <f>IFERROR(__xludf.DUMMYFUNCTION("""COMPUTED_VALUE"""),876.83)</f>
        <v>876.83</v>
      </c>
      <c r="J418" s="2">
        <f>IFERROR(__xludf.DUMMYFUNCTION("""COMPUTED_VALUE"""),45898.66666666667)</f>
        <v>45898.66667</v>
      </c>
      <c r="K418" s="1">
        <f>IFERROR(__xludf.DUMMYFUNCTION("""COMPUTED_VALUE"""),879.13)</f>
        <v>879.13</v>
      </c>
      <c r="M418" s="2">
        <f>IFERROR(__xludf.DUMMYFUNCTION("""COMPUTED_VALUE"""),45898.66666666667)</f>
        <v>45898.66667</v>
      </c>
      <c r="N418" s="1">
        <f>IFERROR(__xludf.DUMMYFUNCTION("""COMPUTED_VALUE"""),1.40940377E8)</f>
        <v>140940377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IFERROR(__xludf.DUMMYFUNCTION("""COMPUTED_VALUE"""),875.51)</f>
        <v>875.51</v>
      </c>
      <c r="D419" s="2">
        <f>IFERROR(__xludf.DUMMYFUNCTION("""COMPUTED_VALUE"""),45902.66666666667)</f>
        <v>45902.66667</v>
      </c>
      <c r="E419" s="1">
        <f>IFERROR(__xludf.DUMMYFUNCTION("""COMPUTED_VALUE"""),875.51)</f>
        <v>875.51</v>
      </c>
      <c r="G419" s="2">
        <f>IFERROR(__xludf.DUMMYFUNCTION("""COMPUTED_VALUE"""),45902.66666666667)</f>
        <v>45902.66667</v>
      </c>
      <c r="H419" s="1">
        <f>IFERROR(__xludf.DUMMYFUNCTION("""COMPUTED_VALUE"""),862.4)</f>
        <v>862.4</v>
      </c>
      <c r="J419" s="2">
        <f>IFERROR(__xludf.DUMMYFUNCTION("""COMPUTED_VALUE"""),45902.66666666667)</f>
        <v>45902.66667</v>
      </c>
      <c r="K419" s="1">
        <f>IFERROR(__xludf.DUMMYFUNCTION("""COMPUTED_VALUE"""),867.69)</f>
        <v>867.69</v>
      </c>
      <c r="M419" s="2">
        <f>IFERROR(__xludf.DUMMYFUNCTION("""COMPUTED_VALUE"""),45902.66666666667)</f>
        <v>45902.66667</v>
      </c>
      <c r="N419" s="1">
        <f>IFERROR(__xludf.DUMMYFUNCTION("""COMPUTED_VALUE"""),1.53348531E8)</f>
        <v>153348531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IFERROR(__xludf.DUMMYFUNCTION("""COMPUTED_VALUE"""),865.77)</f>
        <v>865.77</v>
      </c>
      <c r="D420" s="2">
        <f>IFERROR(__xludf.DUMMYFUNCTION("""COMPUTED_VALUE"""),45903.66666666667)</f>
        <v>45903.66667</v>
      </c>
      <c r="E420" s="1">
        <f>IFERROR(__xludf.DUMMYFUNCTION("""COMPUTED_VALUE"""),866.57)</f>
        <v>866.57</v>
      </c>
      <c r="G420" s="2">
        <f>IFERROR(__xludf.DUMMYFUNCTION("""COMPUTED_VALUE"""),45903.66666666667)</f>
        <v>45903.66667</v>
      </c>
      <c r="H420" s="1">
        <f>IFERROR(__xludf.DUMMYFUNCTION("""COMPUTED_VALUE"""),860.87)</f>
        <v>860.87</v>
      </c>
      <c r="J420" s="2">
        <f>IFERROR(__xludf.DUMMYFUNCTION("""COMPUTED_VALUE"""),45903.66666666667)</f>
        <v>45903.66667</v>
      </c>
      <c r="K420" s="1">
        <f>IFERROR(__xludf.DUMMYFUNCTION("""COMPUTED_VALUE"""),865.33)</f>
        <v>865.33</v>
      </c>
      <c r="M420" s="2">
        <f>IFERROR(__xludf.DUMMYFUNCTION("""COMPUTED_VALUE"""),45903.66666666667)</f>
        <v>45903.66667</v>
      </c>
      <c r="N420" s="1">
        <f>IFERROR(__xludf.DUMMYFUNCTION("""COMPUTED_VALUE"""),1.24983285E8)</f>
        <v>124983285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IFERROR(__xludf.DUMMYFUNCTION("""COMPUTED_VALUE"""),865.98)</f>
        <v>865.98</v>
      </c>
      <c r="D421" s="2">
        <f>IFERROR(__xludf.DUMMYFUNCTION("""COMPUTED_VALUE"""),45904.66666666667)</f>
        <v>45904.66667</v>
      </c>
      <c r="E421" s="1">
        <f>IFERROR(__xludf.DUMMYFUNCTION("""COMPUTED_VALUE"""),870.43)</f>
        <v>870.43</v>
      </c>
      <c r="G421" s="2">
        <f>IFERROR(__xludf.DUMMYFUNCTION("""COMPUTED_VALUE"""),45904.66666666667)</f>
        <v>45904.66667</v>
      </c>
      <c r="H421" s="1">
        <f>IFERROR(__xludf.DUMMYFUNCTION("""COMPUTED_VALUE"""),860.73)</f>
        <v>860.73</v>
      </c>
      <c r="J421" s="2">
        <f>IFERROR(__xludf.DUMMYFUNCTION("""COMPUTED_VALUE"""),45904.66666666667)</f>
        <v>45904.66667</v>
      </c>
      <c r="K421" s="1">
        <f>IFERROR(__xludf.DUMMYFUNCTION("""COMPUTED_VALUE"""),870.31)</f>
        <v>870.31</v>
      </c>
      <c r="M421" s="2">
        <f>IFERROR(__xludf.DUMMYFUNCTION("""COMPUTED_VALUE"""),45904.66666666667)</f>
        <v>45904.66667</v>
      </c>
      <c r="N421" s="1">
        <f>IFERROR(__xludf.DUMMYFUNCTION("""COMPUTED_VALUE"""),1.32494432E8)</f>
        <v>132494432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IFERROR(__xludf.DUMMYFUNCTION("""COMPUTED_VALUE"""),871.66)</f>
        <v>871.66</v>
      </c>
      <c r="D422" s="2">
        <f>IFERROR(__xludf.DUMMYFUNCTION("""COMPUTED_VALUE"""),45905.66666666667)</f>
        <v>45905.66667</v>
      </c>
      <c r="E422" s="1">
        <f>IFERROR(__xludf.DUMMYFUNCTION("""COMPUTED_VALUE"""),878.26)</f>
        <v>878.26</v>
      </c>
      <c r="G422" s="2">
        <f>IFERROR(__xludf.DUMMYFUNCTION("""COMPUTED_VALUE"""),45905.66666666667)</f>
        <v>45905.66667</v>
      </c>
      <c r="H422" s="1">
        <f>IFERROR(__xludf.DUMMYFUNCTION("""COMPUTED_VALUE"""),859.41)</f>
        <v>859.41</v>
      </c>
      <c r="J422" s="2">
        <f>IFERROR(__xludf.DUMMYFUNCTION("""COMPUTED_VALUE"""),45905.66666666667)</f>
        <v>45905.66667</v>
      </c>
      <c r="K422" s="1">
        <f>IFERROR(__xludf.DUMMYFUNCTION("""COMPUTED_VALUE"""),865.21)</f>
        <v>865.21</v>
      </c>
      <c r="M422" s="2">
        <f>IFERROR(__xludf.DUMMYFUNCTION("""COMPUTED_VALUE"""),45905.66666666667)</f>
        <v>45905.66667</v>
      </c>
      <c r="N422" s="1">
        <f>IFERROR(__xludf.DUMMYFUNCTION("""COMPUTED_VALUE"""),1.23891103E8)</f>
        <v>123891103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IFERROR(__xludf.DUMMYFUNCTION("""COMPUTED_VALUE"""),865.82)</f>
        <v>865.82</v>
      </c>
      <c r="D423" s="2">
        <f>IFERROR(__xludf.DUMMYFUNCTION("""COMPUTED_VALUE"""),45908.66666666667)</f>
        <v>45908.66667</v>
      </c>
      <c r="E423" s="1">
        <f>IFERROR(__xludf.DUMMYFUNCTION("""COMPUTED_VALUE"""),866.62)</f>
        <v>866.62</v>
      </c>
      <c r="G423" s="2">
        <f>IFERROR(__xludf.DUMMYFUNCTION("""COMPUTED_VALUE"""),45908.66666666667)</f>
        <v>45908.66667</v>
      </c>
      <c r="H423" s="1">
        <f>IFERROR(__xludf.DUMMYFUNCTION("""COMPUTED_VALUE"""),857.78)</f>
        <v>857.78</v>
      </c>
      <c r="J423" s="2">
        <f>IFERROR(__xludf.DUMMYFUNCTION("""COMPUTED_VALUE"""),45908.66666666667)</f>
        <v>45908.66667</v>
      </c>
      <c r="K423" s="1">
        <f>IFERROR(__xludf.DUMMYFUNCTION("""COMPUTED_VALUE"""),866.48)</f>
        <v>866.48</v>
      </c>
      <c r="M423" s="2">
        <f>IFERROR(__xludf.DUMMYFUNCTION("""COMPUTED_VALUE"""),45908.66666666667)</f>
        <v>45908.66667</v>
      </c>
      <c r="N423" s="1">
        <f>IFERROR(__xludf.DUMMYFUNCTION("""COMPUTED_VALUE"""),1.34022389E8)</f>
        <v>134022389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IFERROR(__xludf.DUMMYFUNCTION("""COMPUTED_VALUE"""),865.09)</f>
        <v>865.09</v>
      </c>
      <c r="D424" s="2">
        <f>IFERROR(__xludf.DUMMYFUNCTION("""COMPUTED_VALUE"""),45909.66666666667)</f>
        <v>45909.66667</v>
      </c>
      <c r="E424" s="1">
        <f>IFERROR(__xludf.DUMMYFUNCTION("""COMPUTED_VALUE"""),865.09)</f>
        <v>865.09</v>
      </c>
      <c r="G424" s="2">
        <f>IFERROR(__xludf.DUMMYFUNCTION("""COMPUTED_VALUE"""),45909.66666666667)</f>
        <v>45909.66667</v>
      </c>
      <c r="H424" s="1">
        <f>IFERROR(__xludf.DUMMYFUNCTION("""COMPUTED_VALUE"""),855.06)</f>
        <v>855.06</v>
      </c>
      <c r="J424" s="2">
        <f>IFERROR(__xludf.DUMMYFUNCTION("""COMPUTED_VALUE"""),45909.66666666667)</f>
        <v>45909.66667</v>
      </c>
      <c r="K424" s="1">
        <f>IFERROR(__xludf.DUMMYFUNCTION("""COMPUTED_VALUE"""),859.2)</f>
        <v>859.2</v>
      </c>
      <c r="M424" s="2">
        <f>IFERROR(__xludf.DUMMYFUNCTION("""COMPUTED_VALUE"""),45909.66666666667)</f>
        <v>45909.66667</v>
      </c>
      <c r="N424" s="1">
        <f>IFERROR(__xludf.DUMMYFUNCTION("""COMPUTED_VALUE"""),1.33491843E8)</f>
        <v>133491843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IFERROR(__xludf.DUMMYFUNCTION("""COMPUTED_VALUE"""),857.85)</f>
        <v>857.85</v>
      </c>
      <c r="D425" s="2">
        <f>IFERROR(__xludf.DUMMYFUNCTION("""COMPUTED_VALUE"""),45910.66666666667)</f>
        <v>45910.66667</v>
      </c>
      <c r="E425" s="1">
        <f>IFERROR(__xludf.DUMMYFUNCTION("""COMPUTED_VALUE"""),860.85)</f>
        <v>860.85</v>
      </c>
      <c r="G425" s="2">
        <f>IFERROR(__xludf.DUMMYFUNCTION("""COMPUTED_VALUE"""),45910.66666666667)</f>
        <v>45910.66667</v>
      </c>
      <c r="H425" s="1">
        <f>IFERROR(__xludf.DUMMYFUNCTION("""COMPUTED_VALUE"""),843.27)</f>
        <v>843.27</v>
      </c>
      <c r="J425" s="2">
        <f>IFERROR(__xludf.DUMMYFUNCTION("""COMPUTED_VALUE"""),45910.66666666667)</f>
        <v>45910.66667</v>
      </c>
      <c r="K425" s="1">
        <f>IFERROR(__xludf.DUMMYFUNCTION("""COMPUTED_VALUE"""),846.34)</f>
        <v>846.34</v>
      </c>
      <c r="M425" s="2">
        <f>IFERROR(__xludf.DUMMYFUNCTION("""COMPUTED_VALUE"""),45910.66666666667)</f>
        <v>45910.66667</v>
      </c>
      <c r="N425" s="1">
        <f>IFERROR(__xludf.DUMMYFUNCTION("""COMPUTED_VALUE"""),1.4229692E8)</f>
        <v>142296920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IFERROR(__xludf.DUMMYFUNCTION("""COMPUTED_VALUE"""),847.16)</f>
        <v>847.16</v>
      </c>
      <c r="D426" s="2">
        <f>IFERROR(__xludf.DUMMYFUNCTION("""COMPUTED_VALUE"""),45911.66666666667)</f>
        <v>45911.66667</v>
      </c>
      <c r="E426" s="1">
        <f>IFERROR(__xludf.DUMMYFUNCTION("""COMPUTED_VALUE"""),860.74)</f>
        <v>860.74</v>
      </c>
      <c r="G426" s="2">
        <f>IFERROR(__xludf.DUMMYFUNCTION("""COMPUTED_VALUE"""),45911.66666666667)</f>
        <v>45911.66667</v>
      </c>
      <c r="H426" s="1">
        <f>IFERROR(__xludf.DUMMYFUNCTION("""COMPUTED_VALUE"""),847.06)</f>
        <v>847.06</v>
      </c>
      <c r="J426" s="2">
        <f>IFERROR(__xludf.DUMMYFUNCTION("""COMPUTED_VALUE"""),45911.66666666667)</f>
        <v>45911.66667</v>
      </c>
      <c r="K426" s="1">
        <f>IFERROR(__xludf.DUMMYFUNCTION("""COMPUTED_VALUE"""),859.83)</f>
        <v>859.83</v>
      </c>
      <c r="M426" s="2">
        <f>IFERROR(__xludf.DUMMYFUNCTION("""COMPUTED_VALUE"""),45911.66666666667)</f>
        <v>45911.66667</v>
      </c>
      <c r="N426" s="1">
        <f>IFERROR(__xludf.DUMMYFUNCTION("""COMPUTED_VALUE"""),1.38004341E8)</f>
        <v>138004341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IFERROR(__xludf.DUMMYFUNCTION("""COMPUTED_VALUE"""),858.62)</f>
        <v>858.62</v>
      </c>
      <c r="D427" s="2">
        <f>IFERROR(__xludf.DUMMYFUNCTION("""COMPUTED_VALUE"""),45912.66666666667)</f>
        <v>45912.66667</v>
      </c>
      <c r="E427" s="1">
        <f>IFERROR(__xludf.DUMMYFUNCTION("""COMPUTED_VALUE"""),858.62)</f>
        <v>858.62</v>
      </c>
      <c r="G427" s="2">
        <f>IFERROR(__xludf.DUMMYFUNCTION("""COMPUTED_VALUE"""),45912.66666666667)</f>
        <v>45912.66667</v>
      </c>
      <c r="H427" s="1">
        <f>IFERROR(__xludf.DUMMYFUNCTION("""COMPUTED_VALUE"""),847.96)</f>
        <v>847.96</v>
      </c>
      <c r="J427" s="2">
        <f>IFERROR(__xludf.DUMMYFUNCTION("""COMPUTED_VALUE"""),45912.66666666667)</f>
        <v>45912.66667</v>
      </c>
      <c r="K427" s="1">
        <f>IFERROR(__xludf.DUMMYFUNCTION("""COMPUTED_VALUE"""),848.05)</f>
        <v>848.05</v>
      </c>
      <c r="M427" s="2">
        <f>IFERROR(__xludf.DUMMYFUNCTION("""COMPUTED_VALUE"""),45912.66666666667)</f>
        <v>45912.66667</v>
      </c>
      <c r="N427" s="1">
        <f>IFERROR(__xludf.DUMMYFUNCTION("""COMPUTED_VALUE"""),1.05401871E8)</f>
        <v>105401871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IFERROR(__xludf.DUMMYFUNCTION("""COMPUTED_VALUE"""),849.0)</f>
        <v>849</v>
      </c>
      <c r="D428" s="2">
        <f>IFERROR(__xludf.DUMMYFUNCTION("""COMPUTED_VALUE"""),45915.66666666667)</f>
        <v>45915.66667</v>
      </c>
      <c r="E428" s="1">
        <f>IFERROR(__xludf.DUMMYFUNCTION("""COMPUTED_VALUE"""),852.68)</f>
        <v>852.68</v>
      </c>
      <c r="G428" s="2">
        <f>IFERROR(__xludf.DUMMYFUNCTION("""COMPUTED_VALUE"""),45915.66666666667)</f>
        <v>45915.66667</v>
      </c>
      <c r="H428" s="1">
        <f>IFERROR(__xludf.DUMMYFUNCTION("""COMPUTED_VALUE"""),844.66)</f>
        <v>844.66</v>
      </c>
      <c r="J428" s="2">
        <f>IFERROR(__xludf.DUMMYFUNCTION("""COMPUTED_VALUE"""),45915.66666666667)</f>
        <v>45915.66667</v>
      </c>
      <c r="K428" s="1">
        <f>IFERROR(__xludf.DUMMYFUNCTION("""COMPUTED_VALUE"""),845.6)</f>
        <v>845.6</v>
      </c>
      <c r="M428" s="2">
        <f>IFERROR(__xludf.DUMMYFUNCTION("""COMPUTED_VALUE"""),45915.66666666667)</f>
        <v>45915.66667</v>
      </c>
      <c r="N428" s="1">
        <f>IFERROR(__xludf.DUMMYFUNCTION("""COMPUTED_VALUE"""),1.26590567E8)</f>
        <v>126590567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IFERROR(__xludf.DUMMYFUNCTION("""COMPUTED_VALUE"""),844.5)</f>
        <v>844.5</v>
      </c>
      <c r="D429" s="2">
        <f>IFERROR(__xludf.DUMMYFUNCTION("""COMPUTED_VALUE"""),45916.66666666667)</f>
        <v>45916.66667</v>
      </c>
      <c r="E429" s="1">
        <f>IFERROR(__xludf.DUMMYFUNCTION("""COMPUTED_VALUE"""),847.68)</f>
        <v>847.68</v>
      </c>
      <c r="G429" s="2">
        <f>IFERROR(__xludf.DUMMYFUNCTION("""COMPUTED_VALUE"""),45916.66666666667)</f>
        <v>45916.66667</v>
      </c>
      <c r="H429" s="1">
        <f>IFERROR(__xludf.DUMMYFUNCTION("""COMPUTED_VALUE"""),839.79)</f>
        <v>839.79</v>
      </c>
      <c r="J429" s="2">
        <f>IFERROR(__xludf.DUMMYFUNCTION("""COMPUTED_VALUE"""),45916.66666666667)</f>
        <v>45916.66667</v>
      </c>
      <c r="K429" s="1">
        <f>IFERROR(__xludf.DUMMYFUNCTION("""COMPUTED_VALUE"""),845.1)</f>
        <v>845.1</v>
      </c>
      <c r="M429" s="2">
        <f>IFERROR(__xludf.DUMMYFUNCTION("""COMPUTED_VALUE"""),45916.66666666667)</f>
        <v>45916.66667</v>
      </c>
      <c r="N429" s="1">
        <f>IFERROR(__xludf.DUMMYFUNCTION("""COMPUTED_VALUE"""),1.33346954E8)</f>
        <v>133346954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IFERROR(__xludf.DUMMYFUNCTION("""COMPUTED_VALUE"""),846.22)</f>
        <v>846.22</v>
      </c>
      <c r="D430" s="2">
        <f>IFERROR(__xludf.DUMMYFUNCTION("""COMPUTED_VALUE"""),45917.66666666667)</f>
        <v>45917.66667</v>
      </c>
      <c r="E430" s="1">
        <f>IFERROR(__xludf.DUMMYFUNCTION("""COMPUTED_VALUE"""),858.61)</f>
        <v>858.61</v>
      </c>
      <c r="G430" s="2">
        <f>IFERROR(__xludf.DUMMYFUNCTION("""COMPUTED_VALUE"""),45917.66666666667)</f>
        <v>45917.66667</v>
      </c>
      <c r="H430" s="1">
        <f>IFERROR(__xludf.DUMMYFUNCTION("""COMPUTED_VALUE"""),844.87)</f>
        <v>844.87</v>
      </c>
      <c r="J430" s="2">
        <f>IFERROR(__xludf.DUMMYFUNCTION("""COMPUTED_VALUE"""),45917.66666666667)</f>
        <v>45917.66667</v>
      </c>
      <c r="K430" s="1">
        <f>IFERROR(__xludf.DUMMYFUNCTION("""COMPUTED_VALUE"""),848.01)</f>
        <v>848.01</v>
      </c>
      <c r="M430" s="2">
        <f>IFERROR(__xludf.DUMMYFUNCTION("""COMPUTED_VALUE"""),45917.66666666667)</f>
        <v>45917.66667</v>
      </c>
      <c r="N430" s="1">
        <f>IFERROR(__xludf.DUMMYFUNCTION("""COMPUTED_VALUE"""),1.4783225E8)</f>
        <v>147832250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IFERROR(__xludf.DUMMYFUNCTION("""COMPUTED_VALUE"""),850.27)</f>
        <v>850.27</v>
      </c>
      <c r="D431" s="2">
        <f>IFERROR(__xludf.DUMMYFUNCTION("""COMPUTED_VALUE"""),45918.66666666667)</f>
        <v>45918.66667</v>
      </c>
      <c r="E431" s="1">
        <f>IFERROR(__xludf.DUMMYFUNCTION("""COMPUTED_VALUE"""),854.67)</f>
        <v>854.67</v>
      </c>
      <c r="G431" s="2">
        <f>IFERROR(__xludf.DUMMYFUNCTION("""COMPUTED_VALUE"""),45918.66666666667)</f>
        <v>45918.66667</v>
      </c>
      <c r="H431" s="1">
        <f>IFERROR(__xludf.DUMMYFUNCTION("""COMPUTED_VALUE"""),846.79)</f>
        <v>846.79</v>
      </c>
      <c r="J431" s="2">
        <f>IFERROR(__xludf.DUMMYFUNCTION("""COMPUTED_VALUE"""),45918.66666666667)</f>
        <v>45918.66667</v>
      </c>
      <c r="K431" s="1">
        <f>IFERROR(__xludf.DUMMYFUNCTION("""COMPUTED_VALUE"""),849.12)</f>
        <v>849.12</v>
      </c>
      <c r="M431" s="2">
        <f>IFERROR(__xludf.DUMMYFUNCTION("""COMPUTED_VALUE"""),45918.66666666667)</f>
        <v>45918.66667</v>
      </c>
      <c r="N431" s="1">
        <f>IFERROR(__xludf.DUMMYFUNCTION("""COMPUTED_VALUE"""),1.3089924E8)</f>
        <v>130899240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IFERROR(__xludf.DUMMYFUNCTION("""COMPUTED_VALUE"""),850.14)</f>
        <v>850.14</v>
      </c>
      <c r="D432" s="2">
        <f>IFERROR(__xludf.DUMMYFUNCTION("""COMPUTED_VALUE"""),45919.66666666667)</f>
        <v>45919.66667</v>
      </c>
      <c r="E432" s="1">
        <f>IFERROR(__xludf.DUMMYFUNCTION("""COMPUTED_VALUE"""),851.34)</f>
        <v>851.34</v>
      </c>
      <c r="G432" s="2">
        <f>IFERROR(__xludf.DUMMYFUNCTION("""COMPUTED_VALUE"""),45919.66666666667)</f>
        <v>45919.66667</v>
      </c>
      <c r="H432" s="1">
        <f>IFERROR(__xludf.DUMMYFUNCTION("""COMPUTED_VALUE"""),844.01)</f>
        <v>844.01</v>
      </c>
      <c r="J432" s="2">
        <f>IFERROR(__xludf.DUMMYFUNCTION("""COMPUTED_VALUE"""),45919.66666666667)</f>
        <v>45919.66667</v>
      </c>
      <c r="K432" s="1">
        <f>IFERROR(__xludf.DUMMYFUNCTION("""COMPUTED_VALUE"""),847.2)</f>
        <v>847.2</v>
      </c>
      <c r="M432" s="2">
        <f>IFERROR(__xludf.DUMMYFUNCTION("""COMPUTED_VALUE"""),45919.66666666667)</f>
        <v>45919.66667</v>
      </c>
      <c r="N432" s="1">
        <f>IFERROR(__xludf.DUMMYFUNCTION("""COMPUTED_VALUE"""),2.69106535E8)</f>
        <v>269106535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IFERROR(__xludf.DUMMYFUNCTION("""COMPUTED_VALUE"""),844.75)</f>
        <v>844.75</v>
      </c>
      <c r="D433" s="2">
        <f>IFERROR(__xludf.DUMMYFUNCTION("""COMPUTED_VALUE"""),45922.66666666667)</f>
        <v>45922.66667</v>
      </c>
      <c r="E433" s="1">
        <f>IFERROR(__xludf.DUMMYFUNCTION("""COMPUTED_VALUE"""),846.86)</f>
        <v>846.86</v>
      </c>
      <c r="G433" s="2">
        <f>IFERROR(__xludf.DUMMYFUNCTION("""COMPUTED_VALUE"""),45922.66666666667)</f>
        <v>45922.66667</v>
      </c>
      <c r="H433" s="1">
        <f>IFERROR(__xludf.DUMMYFUNCTION("""COMPUTED_VALUE"""),840.74)</f>
        <v>840.74</v>
      </c>
      <c r="J433" s="2">
        <f>IFERROR(__xludf.DUMMYFUNCTION("""COMPUTED_VALUE"""),45922.66666666667)</f>
        <v>45922.66667</v>
      </c>
      <c r="K433" s="1">
        <f>IFERROR(__xludf.DUMMYFUNCTION("""COMPUTED_VALUE"""),846.02)</f>
        <v>846.02</v>
      </c>
      <c r="M433" s="2">
        <f>IFERROR(__xludf.DUMMYFUNCTION("""COMPUTED_VALUE"""),45922.66666666667)</f>
        <v>45922.66667</v>
      </c>
      <c r="N433" s="1">
        <f>IFERROR(__xludf.DUMMYFUNCTION("""COMPUTED_VALUE"""),1.54279824E8)</f>
        <v>154279824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IFERROR(__xludf.DUMMYFUNCTION("""COMPUTED_VALUE"""),846.51)</f>
        <v>846.51</v>
      </c>
      <c r="D434" s="2">
        <f>IFERROR(__xludf.DUMMYFUNCTION("""COMPUTED_VALUE"""),45923.66666666667)</f>
        <v>45923.66667</v>
      </c>
      <c r="E434" s="1">
        <f>IFERROR(__xludf.DUMMYFUNCTION("""COMPUTED_VALUE"""),849.72)</f>
        <v>849.72</v>
      </c>
      <c r="G434" s="2">
        <f>IFERROR(__xludf.DUMMYFUNCTION("""COMPUTED_VALUE"""),45923.66666666667)</f>
        <v>45923.66667</v>
      </c>
      <c r="H434" s="1">
        <f>IFERROR(__xludf.DUMMYFUNCTION("""COMPUTED_VALUE"""),837.59)</f>
        <v>837.59</v>
      </c>
      <c r="J434" s="2">
        <f>IFERROR(__xludf.DUMMYFUNCTION("""COMPUTED_VALUE"""),45923.66666666667)</f>
        <v>45923.66667</v>
      </c>
      <c r="K434" s="1">
        <f>IFERROR(__xludf.DUMMYFUNCTION("""COMPUTED_VALUE"""),839.59)</f>
        <v>839.59</v>
      </c>
      <c r="M434" s="2">
        <f>IFERROR(__xludf.DUMMYFUNCTION("""COMPUTED_VALUE"""),45923.66666666667)</f>
        <v>45923.66667</v>
      </c>
      <c r="N434" s="1">
        <f>IFERROR(__xludf.DUMMYFUNCTION("""COMPUTED_VALUE"""),1.29967893E8)</f>
        <v>129967893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IFERROR(__xludf.DUMMYFUNCTION("""COMPUTED_VALUE"""),840.13)</f>
        <v>840.13</v>
      </c>
      <c r="D435" s="2">
        <f>IFERROR(__xludf.DUMMYFUNCTION("""COMPUTED_VALUE"""),45924.66666666667)</f>
        <v>45924.66667</v>
      </c>
      <c r="E435" s="1">
        <f>IFERROR(__xludf.DUMMYFUNCTION("""COMPUTED_VALUE"""),844.04)</f>
        <v>844.04</v>
      </c>
      <c r="G435" s="2">
        <f>IFERROR(__xludf.DUMMYFUNCTION("""COMPUTED_VALUE"""),45924.66666666667)</f>
        <v>45924.66667</v>
      </c>
      <c r="H435" s="1">
        <f>IFERROR(__xludf.DUMMYFUNCTION("""COMPUTED_VALUE"""),837.74)</f>
        <v>837.74</v>
      </c>
      <c r="J435" s="2">
        <f>IFERROR(__xludf.DUMMYFUNCTION("""COMPUTED_VALUE"""),45924.66666666667)</f>
        <v>45924.66667</v>
      </c>
      <c r="K435" s="1">
        <f>IFERROR(__xludf.DUMMYFUNCTION("""COMPUTED_VALUE"""),838.15)</f>
        <v>838.15</v>
      </c>
      <c r="M435" s="2">
        <f>IFERROR(__xludf.DUMMYFUNCTION("""COMPUTED_VALUE"""),45924.66666666667)</f>
        <v>45924.66667</v>
      </c>
      <c r="N435" s="1">
        <f>IFERROR(__xludf.DUMMYFUNCTION("""COMPUTED_VALUE"""),1.17421477E8)</f>
        <v>117421477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IFERROR(__xludf.DUMMYFUNCTION("""COMPUTED_VALUE"""),836.69)</f>
        <v>836.69</v>
      </c>
      <c r="D436" s="2">
        <f>IFERROR(__xludf.DUMMYFUNCTION("""COMPUTED_VALUE"""),45925.66666666667)</f>
        <v>45925.66667</v>
      </c>
      <c r="E436" s="1">
        <f>IFERROR(__xludf.DUMMYFUNCTION("""COMPUTED_VALUE"""),837.64)</f>
        <v>837.64</v>
      </c>
      <c r="G436" s="2">
        <f>IFERROR(__xludf.DUMMYFUNCTION("""COMPUTED_VALUE"""),45925.66666666667)</f>
        <v>45925.66667</v>
      </c>
      <c r="H436" s="1">
        <f>IFERROR(__xludf.DUMMYFUNCTION("""COMPUTED_VALUE"""),825.4)</f>
        <v>825.4</v>
      </c>
      <c r="J436" s="2">
        <f>IFERROR(__xludf.DUMMYFUNCTION("""COMPUTED_VALUE"""),45925.66666666667)</f>
        <v>45925.66667</v>
      </c>
      <c r="K436" s="1">
        <f>IFERROR(__xludf.DUMMYFUNCTION("""COMPUTED_VALUE"""),827.87)</f>
        <v>827.87</v>
      </c>
      <c r="M436" s="2">
        <f>IFERROR(__xludf.DUMMYFUNCTION("""COMPUTED_VALUE"""),45925.66666666667)</f>
        <v>45925.66667</v>
      </c>
      <c r="N436" s="1">
        <f>IFERROR(__xludf.DUMMYFUNCTION("""COMPUTED_VALUE"""),1.25845647E8)</f>
        <v>125845647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IFERROR(__xludf.DUMMYFUNCTION("""COMPUTED_VALUE"""),829.14)</f>
        <v>829.14</v>
      </c>
      <c r="D437" s="2">
        <f>IFERROR(__xludf.DUMMYFUNCTION("""COMPUTED_VALUE"""),45926.66666666667)</f>
        <v>45926.66667</v>
      </c>
      <c r="E437" s="1">
        <f>IFERROR(__xludf.DUMMYFUNCTION("""COMPUTED_VALUE"""),836.89)</f>
        <v>836.89</v>
      </c>
      <c r="G437" s="2">
        <f>IFERROR(__xludf.DUMMYFUNCTION("""COMPUTED_VALUE"""),45926.66666666667)</f>
        <v>45926.66667</v>
      </c>
      <c r="H437" s="1">
        <f>IFERROR(__xludf.DUMMYFUNCTION("""COMPUTED_VALUE"""),827.72)</f>
        <v>827.72</v>
      </c>
      <c r="J437" s="2">
        <f>IFERROR(__xludf.DUMMYFUNCTION("""COMPUTED_VALUE"""),45926.66666666667)</f>
        <v>45926.66667</v>
      </c>
      <c r="K437" s="1">
        <f>IFERROR(__xludf.DUMMYFUNCTION("""COMPUTED_VALUE"""),835.73)</f>
        <v>835.73</v>
      </c>
      <c r="M437" s="2">
        <f>IFERROR(__xludf.DUMMYFUNCTION("""COMPUTED_VALUE"""),45926.66666666667)</f>
        <v>45926.66667</v>
      </c>
      <c r="N437" s="1">
        <f>IFERROR(__xludf.DUMMYFUNCTION("""COMPUTED_VALUE"""),1.01157943E8)</f>
        <v>101157943</v>
      </c>
    </row>
  </sheetData>
  <drawing r:id="rId1"/>
</worksheet>
</file>