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IFERROR(__xludf.DUMMYFUNCTION("GOOGLEFINANCE(""DJUSIT"",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IFERROR(__xludf.DUMMYFUNCTION("GOOGLEFINANCE(""DJUSIT"",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IFERROR(__xludf.DUMMYFUNCTION("GOOGLEFINANCE(""DJUSIT"",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IFERROR(__xludf.DUMMYFUNCTION("GOOGLEFINANCE(""DJUSIT"",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IFERROR(__xludf.DUMMYFUNCTION("GOOGLEFINANCE(""DJUSIT"",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IFERROR(__xludf.DUMMYFUNCTION("""COMPUTED_VALUE"""),1646.78)</f>
        <v>1646.78</v>
      </c>
      <c r="D2" s="2">
        <f>IFERROR(__xludf.DUMMYFUNCTION("""COMPUTED_VALUE"""),45293.66666666667)</f>
        <v>45293.66667</v>
      </c>
      <c r="E2" s="1">
        <f>IFERROR(__xludf.DUMMYFUNCTION("""COMPUTED_VALUE"""),1655.17)</f>
        <v>1655.17</v>
      </c>
      <c r="G2" s="2">
        <f>IFERROR(__xludf.DUMMYFUNCTION("""COMPUTED_VALUE"""),45293.66666666667)</f>
        <v>45293.66667</v>
      </c>
      <c r="H2" s="1">
        <f>IFERROR(__xludf.DUMMYFUNCTION("""COMPUTED_VALUE"""),1635.73)</f>
        <v>1635.73</v>
      </c>
      <c r="J2" s="2">
        <f>IFERROR(__xludf.DUMMYFUNCTION("""COMPUTED_VALUE"""),45293.66666666667)</f>
        <v>45293.66667</v>
      </c>
      <c r="K2" s="1">
        <f>IFERROR(__xludf.DUMMYFUNCTION("""COMPUTED_VALUE"""),1641.78)</f>
        <v>1641.78</v>
      </c>
      <c r="M2" s="2">
        <f>IFERROR(__xludf.DUMMYFUNCTION("""COMPUTED_VALUE"""),45293.66666666667)</f>
        <v>45293.66667</v>
      </c>
      <c r="N2" s="1">
        <f>IFERROR(__xludf.DUMMYFUNCTION("""COMPUTED_VALUE"""),2.6802322E7)</f>
        <v>26802322</v>
      </c>
    </row>
    <row r="3">
      <c r="A3" s="2">
        <f>IFERROR(__xludf.DUMMYFUNCTION("""COMPUTED_VALUE"""),45294.66666666667)</f>
        <v>45294.66667</v>
      </c>
      <c r="B3" s="1">
        <f>IFERROR(__xludf.DUMMYFUNCTION("""COMPUTED_VALUE"""),1639.27)</f>
        <v>1639.27</v>
      </c>
      <c r="D3" s="2">
        <f>IFERROR(__xludf.DUMMYFUNCTION("""COMPUTED_VALUE"""),45294.66666666667)</f>
        <v>45294.66667</v>
      </c>
      <c r="E3" s="1">
        <f>IFERROR(__xludf.DUMMYFUNCTION("""COMPUTED_VALUE"""),1639.27)</f>
        <v>1639.27</v>
      </c>
      <c r="G3" s="2">
        <f>IFERROR(__xludf.DUMMYFUNCTION("""COMPUTED_VALUE"""),45294.66666666667)</f>
        <v>45294.66667</v>
      </c>
      <c r="H3" s="1">
        <f>IFERROR(__xludf.DUMMYFUNCTION("""COMPUTED_VALUE"""),1620.53)</f>
        <v>1620.53</v>
      </c>
      <c r="J3" s="2">
        <f>IFERROR(__xludf.DUMMYFUNCTION("""COMPUTED_VALUE"""),45294.66666666667)</f>
        <v>45294.66667</v>
      </c>
      <c r="K3" s="1">
        <f>IFERROR(__xludf.DUMMYFUNCTION("""COMPUTED_VALUE"""),1625.13)</f>
        <v>1625.13</v>
      </c>
      <c r="M3" s="2">
        <f>IFERROR(__xludf.DUMMYFUNCTION("""COMPUTED_VALUE"""),45294.66666666667)</f>
        <v>45294.66667</v>
      </c>
      <c r="N3" s="1">
        <f>IFERROR(__xludf.DUMMYFUNCTION("""COMPUTED_VALUE"""),2.9857408E7)</f>
        <v>29857408</v>
      </c>
    </row>
    <row r="4">
      <c r="A4" s="2">
        <f>IFERROR(__xludf.DUMMYFUNCTION("""COMPUTED_VALUE"""),45295.66666666667)</f>
        <v>45295.66667</v>
      </c>
      <c r="B4" s="1">
        <f>IFERROR(__xludf.DUMMYFUNCTION("""COMPUTED_VALUE"""),1623.18)</f>
        <v>1623.18</v>
      </c>
      <c r="D4" s="2">
        <f>IFERROR(__xludf.DUMMYFUNCTION("""COMPUTED_VALUE"""),45295.66666666667)</f>
        <v>45295.66667</v>
      </c>
      <c r="E4" s="1">
        <f>IFERROR(__xludf.DUMMYFUNCTION("""COMPUTED_VALUE"""),1632.16)</f>
        <v>1632.16</v>
      </c>
      <c r="G4" s="2">
        <f>IFERROR(__xludf.DUMMYFUNCTION("""COMPUTED_VALUE"""),45295.66666666667)</f>
        <v>45295.66667</v>
      </c>
      <c r="H4" s="1">
        <f>IFERROR(__xludf.DUMMYFUNCTION("""COMPUTED_VALUE"""),1619.84)</f>
        <v>1619.84</v>
      </c>
      <c r="J4" s="2">
        <f>IFERROR(__xludf.DUMMYFUNCTION("""COMPUTED_VALUE"""),45295.66666666667)</f>
        <v>45295.66667</v>
      </c>
      <c r="K4" s="1">
        <f>IFERROR(__xludf.DUMMYFUNCTION("""COMPUTED_VALUE"""),1621.02)</f>
        <v>1621.02</v>
      </c>
      <c r="M4" s="2">
        <f>IFERROR(__xludf.DUMMYFUNCTION("""COMPUTED_VALUE"""),45295.66666666667)</f>
        <v>45295.66667</v>
      </c>
      <c r="N4" s="1">
        <f>IFERROR(__xludf.DUMMYFUNCTION("""COMPUTED_VALUE"""),2.8715702E7)</f>
        <v>28715702</v>
      </c>
    </row>
    <row r="5">
      <c r="A5" s="2">
        <f>IFERROR(__xludf.DUMMYFUNCTION("""COMPUTED_VALUE"""),45296.66666666667)</f>
        <v>45296.66667</v>
      </c>
      <c r="B5" s="1">
        <f>IFERROR(__xludf.DUMMYFUNCTION("""COMPUTED_VALUE"""),1620.46)</f>
        <v>1620.46</v>
      </c>
      <c r="D5" s="2">
        <f>IFERROR(__xludf.DUMMYFUNCTION("""COMPUTED_VALUE"""),45296.66666666667)</f>
        <v>45296.66667</v>
      </c>
      <c r="E5" s="1">
        <f>IFERROR(__xludf.DUMMYFUNCTION("""COMPUTED_VALUE"""),1633.71)</f>
        <v>1633.71</v>
      </c>
      <c r="G5" s="2">
        <f>IFERROR(__xludf.DUMMYFUNCTION("""COMPUTED_VALUE"""),45296.66666666667)</f>
        <v>45296.66667</v>
      </c>
      <c r="H5" s="1">
        <f>IFERROR(__xludf.DUMMYFUNCTION("""COMPUTED_VALUE"""),1616.35)</f>
        <v>1616.35</v>
      </c>
      <c r="J5" s="2">
        <f>IFERROR(__xludf.DUMMYFUNCTION("""COMPUTED_VALUE"""),45296.66666666667)</f>
        <v>45296.66667</v>
      </c>
      <c r="K5" s="1">
        <f>IFERROR(__xludf.DUMMYFUNCTION("""COMPUTED_VALUE"""),1621.74)</f>
        <v>1621.74</v>
      </c>
      <c r="M5" s="2">
        <f>IFERROR(__xludf.DUMMYFUNCTION("""COMPUTED_VALUE"""),45296.66666666667)</f>
        <v>45296.66667</v>
      </c>
      <c r="N5" s="1">
        <f>IFERROR(__xludf.DUMMYFUNCTION("""COMPUTED_VALUE"""),2.4023365E7)</f>
        <v>24023365</v>
      </c>
    </row>
    <row r="6">
      <c r="A6" s="2">
        <f>IFERROR(__xludf.DUMMYFUNCTION("""COMPUTED_VALUE"""),45299.66666666667)</f>
        <v>45299.66667</v>
      </c>
      <c r="B6" s="1">
        <f>IFERROR(__xludf.DUMMYFUNCTION("""COMPUTED_VALUE"""),1622.66)</f>
        <v>1622.66</v>
      </c>
      <c r="D6" s="2">
        <f>IFERROR(__xludf.DUMMYFUNCTION("""COMPUTED_VALUE"""),45299.66666666667)</f>
        <v>45299.66667</v>
      </c>
      <c r="E6" s="1">
        <f>IFERROR(__xludf.DUMMYFUNCTION("""COMPUTED_VALUE"""),1632.14)</f>
        <v>1632.14</v>
      </c>
      <c r="G6" s="2">
        <f>IFERROR(__xludf.DUMMYFUNCTION("""COMPUTED_VALUE"""),45299.66666666667)</f>
        <v>45299.66667</v>
      </c>
      <c r="H6" s="1">
        <f>IFERROR(__xludf.DUMMYFUNCTION("""COMPUTED_VALUE"""),1612.79)</f>
        <v>1612.79</v>
      </c>
      <c r="J6" s="2">
        <f>IFERROR(__xludf.DUMMYFUNCTION("""COMPUTED_VALUE"""),45299.66666666667)</f>
        <v>45299.66667</v>
      </c>
      <c r="K6" s="1">
        <f>IFERROR(__xludf.DUMMYFUNCTION("""COMPUTED_VALUE"""),1631.62)</f>
        <v>1631.62</v>
      </c>
      <c r="M6" s="2">
        <f>IFERROR(__xludf.DUMMYFUNCTION("""COMPUTED_VALUE"""),45299.66666666667)</f>
        <v>45299.66667</v>
      </c>
      <c r="N6" s="1">
        <f>IFERROR(__xludf.DUMMYFUNCTION("""COMPUTED_VALUE"""),2.5258307E7)</f>
        <v>25258307</v>
      </c>
    </row>
    <row r="7">
      <c r="A7" s="2">
        <f>IFERROR(__xludf.DUMMYFUNCTION("""COMPUTED_VALUE"""),45300.66666666667)</f>
        <v>45300.66667</v>
      </c>
      <c r="B7" s="1">
        <f>IFERROR(__xludf.DUMMYFUNCTION("""COMPUTED_VALUE"""),1625.87)</f>
        <v>1625.87</v>
      </c>
      <c r="D7" s="2">
        <f>IFERROR(__xludf.DUMMYFUNCTION("""COMPUTED_VALUE"""),45300.66666666667)</f>
        <v>45300.66667</v>
      </c>
      <c r="E7" s="1">
        <f>IFERROR(__xludf.DUMMYFUNCTION("""COMPUTED_VALUE"""),1625.87)</f>
        <v>1625.87</v>
      </c>
      <c r="G7" s="2">
        <f>IFERROR(__xludf.DUMMYFUNCTION("""COMPUTED_VALUE"""),45300.66666666667)</f>
        <v>45300.66667</v>
      </c>
      <c r="H7" s="1">
        <f>IFERROR(__xludf.DUMMYFUNCTION("""COMPUTED_VALUE"""),1613.06)</f>
        <v>1613.06</v>
      </c>
      <c r="J7" s="2">
        <f>IFERROR(__xludf.DUMMYFUNCTION("""COMPUTED_VALUE"""),45300.66666666667)</f>
        <v>45300.66667</v>
      </c>
      <c r="K7" s="1">
        <f>IFERROR(__xludf.DUMMYFUNCTION("""COMPUTED_VALUE"""),1619.37)</f>
        <v>1619.37</v>
      </c>
      <c r="M7" s="2">
        <f>IFERROR(__xludf.DUMMYFUNCTION("""COMPUTED_VALUE"""),45300.66666666667)</f>
        <v>45300.66667</v>
      </c>
      <c r="N7" s="1">
        <f>IFERROR(__xludf.DUMMYFUNCTION("""COMPUTED_VALUE"""),2.255803E7)</f>
        <v>22558030</v>
      </c>
    </row>
    <row r="8">
      <c r="A8" s="2">
        <f>IFERROR(__xludf.DUMMYFUNCTION("""COMPUTED_VALUE"""),45301.66666666667)</f>
        <v>45301.66667</v>
      </c>
      <c r="B8" s="1">
        <f>IFERROR(__xludf.DUMMYFUNCTION("""COMPUTED_VALUE"""),1618.54)</f>
        <v>1618.54</v>
      </c>
      <c r="D8" s="2">
        <f>IFERROR(__xludf.DUMMYFUNCTION("""COMPUTED_VALUE"""),45301.66666666667)</f>
        <v>45301.66667</v>
      </c>
      <c r="E8" s="1">
        <f>IFERROR(__xludf.DUMMYFUNCTION("""COMPUTED_VALUE"""),1632.28)</f>
        <v>1632.28</v>
      </c>
      <c r="G8" s="2">
        <f>IFERROR(__xludf.DUMMYFUNCTION("""COMPUTED_VALUE"""),45301.66666666667)</f>
        <v>45301.66667</v>
      </c>
      <c r="H8" s="1">
        <f>IFERROR(__xludf.DUMMYFUNCTION("""COMPUTED_VALUE"""),1612.32)</f>
        <v>1612.32</v>
      </c>
      <c r="J8" s="2">
        <f>IFERROR(__xludf.DUMMYFUNCTION("""COMPUTED_VALUE"""),45301.66666666667)</f>
        <v>45301.66667</v>
      </c>
      <c r="K8" s="1">
        <f>IFERROR(__xludf.DUMMYFUNCTION("""COMPUTED_VALUE"""),1631.71)</f>
        <v>1631.71</v>
      </c>
      <c r="M8" s="2">
        <f>IFERROR(__xludf.DUMMYFUNCTION("""COMPUTED_VALUE"""),45301.66666666667)</f>
        <v>45301.66667</v>
      </c>
      <c r="N8" s="1">
        <f>IFERROR(__xludf.DUMMYFUNCTION("""COMPUTED_VALUE"""),2.0373697E7)</f>
        <v>20373697</v>
      </c>
    </row>
    <row r="9">
      <c r="A9" s="2">
        <f>IFERROR(__xludf.DUMMYFUNCTION("""COMPUTED_VALUE"""),45302.66666666667)</f>
        <v>45302.66667</v>
      </c>
      <c r="B9" s="1">
        <f>IFERROR(__xludf.DUMMYFUNCTION("""COMPUTED_VALUE"""),1630.56)</f>
        <v>1630.56</v>
      </c>
      <c r="D9" s="2">
        <f>IFERROR(__xludf.DUMMYFUNCTION("""COMPUTED_VALUE"""),45302.66666666667)</f>
        <v>45302.66667</v>
      </c>
      <c r="E9" s="1">
        <f>IFERROR(__xludf.DUMMYFUNCTION("""COMPUTED_VALUE"""),1630.56)</f>
        <v>1630.56</v>
      </c>
      <c r="G9" s="2">
        <f>IFERROR(__xludf.DUMMYFUNCTION("""COMPUTED_VALUE"""),45302.66666666667)</f>
        <v>45302.66667</v>
      </c>
      <c r="H9" s="1">
        <f>IFERROR(__xludf.DUMMYFUNCTION("""COMPUTED_VALUE"""),1607.03)</f>
        <v>1607.03</v>
      </c>
      <c r="J9" s="2">
        <f>IFERROR(__xludf.DUMMYFUNCTION("""COMPUTED_VALUE"""),45302.66666666667)</f>
        <v>45302.66667</v>
      </c>
      <c r="K9" s="1">
        <f>IFERROR(__xludf.DUMMYFUNCTION("""COMPUTED_VALUE"""),1619.31)</f>
        <v>1619.31</v>
      </c>
      <c r="M9" s="2">
        <f>IFERROR(__xludf.DUMMYFUNCTION("""COMPUTED_VALUE"""),45302.66666666667)</f>
        <v>45302.66667</v>
      </c>
      <c r="N9" s="1">
        <f>IFERROR(__xludf.DUMMYFUNCTION("""COMPUTED_VALUE"""),2.3750499E7)</f>
        <v>23750499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IFERROR(__xludf.DUMMYFUNCTION("""COMPUTED_VALUE"""),1620.53)</f>
        <v>1620.53</v>
      </c>
      <c r="D10" s="2">
        <f>IFERROR(__xludf.DUMMYFUNCTION("""COMPUTED_VALUE"""),45303.66666666667)</f>
        <v>45303.66667</v>
      </c>
      <c r="E10" s="1">
        <f>IFERROR(__xludf.DUMMYFUNCTION("""COMPUTED_VALUE"""),1629.78)</f>
        <v>1629.78</v>
      </c>
      <c r="G10" s="2">
        <f>IFERROR(__xludf.DUMMYFUNCTION("""COMPUTED_VALUE"""),45303.66666666667)</f>
        <v>45303.66667</v>
      </c>
      <c r="H10" s="1">
        <f>IFERROR(__xludf.DUMMYFUNCTION("""COMPUTED_VALUE"""),1611.33)</f>
        <v>1611.33</v>
      </c>
      <c r="J10" s="2">
        <f>IFERROR(__xludf.DUMMYFUNCTION("""COMPUTED_VALUE"""),45303.66666666667)</f>
        <v>45303.66667</v>
      </c>
      <c r="K10" s="1">
        <f>IFERROR(__xludf.DUMMYFUNCTION("""COMPUTED_VALUE"""),1622.68)</f>
        <v>1622.68</v>
      </c>
      <c r="M10" s="2">
        <f>IFERROR(__xludf.DUMMYFUNCTION("""COMPUTED_VALUE"""),45303.66666666667)</f>
        <v>45303.66667</v>
      </c>
      <c r="N10" s="1">
        <f>IFERROR(__xludf.DUMMYFUNCTION("""COMPUTED_VALUE"""),2.2674987E7)</f>
        <v>22674987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IFERROR(__xludf.DUMMYFUNCTION("""COMPUTED_VALUE"""),1621.03)</f>
        <v>1621.03</v>
      </c>
      <c r="D11" s="2">
        <f>IFERROR(__xludf.DUMMYFUNCTION("""COMPUTED_VALUE"""),45307.66666666667)</f>
        <v>45307.66667</v>
      </c>
      <c r="E11" s="1">
        <f>IFERROR(__xludf.DUMMYFUNCTION("""COMPUTED_VALUE"""),1621.03)</f>
        <v>1621.03</v>
      </c>
      <c r="G11" s="2">
        <f>IFERROR(__xludf.DUMMYFUNCTION("""COMPUTED_VALUE"""),45307.66666666667)</f>
        <v>45307.66667</v>
      </c>
      <c r="H11" s="1">
        <f>IFERROR(__xludf.DUMMYFUNCTION("""COMPUTED_VALUE"""),1603.07)</f>
        <v>1603.07</v>
      </c>
      <c r="J11" s="2">
        <f>IFERROR(__xludf.DUMMYFUNCTION("""COMPUTED_VALUE"""),45307.66666666667)</f>
        <v>45307.66667</v>
      </c>
      <c r="K11" s="1">
        <f>IFERROR(__xludf.DUMMYFUNCTION("""COMPUTED_VALUE"""),1607.9)</f>
        <v>1607.9</v>
      </c>
      <c r="M11" s="2">
        <f>IFERROR(__xludf.DUMMYFUNCTION("""COMPUTED_VALUE"""),45307.66666666667)</f>
        <v>45307.66667</v>
      </c>
      <c r="N11" s="1">
        <f>IFERROR(__xludf.DUMMYFUNCTION("""COMPUTED_VALUE"""),2.981631E7)</f>
        <v>29816310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IFERROR(__xludf.DUMMYFUNCTION("""COMPUTED_VALUE"""),1601.62)</f>
        <v>1601.62</v>
      </c>
      <c r="D12" s="2">
        <f>IFERROR(__xludf.DUMMYFUNCTION("""COMPUTED_VALUE"""),45308.66666666667)</f>
        <v>45308.66667</v>
      </c>
      <c r="E12" s="1">
        <f>IFERROR(__xludf.DUMMYFUNCTION("""COMPUTED_VALUE"""),1601.62)</f>
        <v>1601.62</v>
      </c>
      <c r="G12" s="2">
        <f>IFERROR(__xludf.DUMMYFUNCTION("""COMPUTED_VALUE"""),45308.66666666667)</f>
        <v>45308.66667</v>
      </c>
      <c r="H12" s="1">
        <f>IFERROR(__xludf.DUMMYFUNCTION("""COMPUTED_VALUE"""),1586.28)</f>
        <v>1586.28</v>
      </c>
      <c r="J12" s="2">
        <f>IFERROR(__xludf.DUMMYFUNCTION("""COMPUTED_VALUE"""),45308.66666666667)</f>
        <v>45308.66667</v>
      </c>
      <c r="K12" s="1">
        <f>IFERROR(__xludf.DUMMYFUNCTION("""COMPUTED_VALUE"""),1595.74)</f>
        <v>1595.74</v>
      </c>
      <c r="M12" s="2">
        <f>IFERROR(__xludf.DUMMYFUNCTION("""COMPUTED_VALUE"""),45308.66666666667)</f>
        <v>45308.66667</v>
      </c>
      <c r="N12" s="1">
        <f>IFERROR(__xludf.DUMMYFUNCTION("""COMPUTED_VALUE"""),2.942042E7)</f>
        <v>29420420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IFERROR(__xludf.DUMMYFUNCTION("""COMPUTED_VALUE"""),1598.67)</f>
        <v>1598.67</v>
      </c>
      <c r="D13" s="2">
        <f>IFERROR(__xludf.DUMMYFUNCTION("""COMPUTED_VALUE"""),45309.66666666667)</f>
        <v>45309.66667</v>
      </c>
      <c r="E13" s="1">
        <f>IFERROR(__xludf.DUMMYFUNCTION("""COMPUTED_VALUE"""),1619.37)</f>
        <v>1619.37</v>
      </c>
      <c r="G13" s="2">
        <f>IFERROR(__xludf.DUMMYFUNCTION("""COMPUTED_VALUE"""),45309.66666666667)</f>
        <v>45309.66667</v>
      </c>
      <c r="H13" s="1">
        <f>IFERROR(__xludf.DUMMYFUNCTION("""COMPUTED_VALUE"""),1595.92)</f>
        <v>1595.92</v>
      </c>
      <c r="J13" s="2">
        <f>IFERROR(__xludf.DUMMYFUNCTION("""COMPUTED_VALUE"""),45309.66666666667)</f>
        <v>45309.66667</v>
      </c>
      <c r="K13" s="1">
        <f>IFERROR(__xludf.DUMMYFUNCTION("""COMPUTED_VALUE"""),1615.83)</f>
        <v>1615.83</v>
      </c>
      <c r="M13" s="2">
        <f>IFERROR(__xludf.DUMMYFUNCTION("""COMPUTED_VALUE"""),45309.66666666667)</f>
        <v>45309.66667</v>
      </c>
      <c r="N13" s="1">
        <f>IFERROR(__xludf.DUMMYFUNCTION("""COMPUTED_VALUE"""),3.836035E7)</f>
        <v>38360350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IFERROR(__xludf.DUMMYFUNCTION("""COMPUTED_VALUE"""),1616.26)</f>
        <v>1616.26</v>
      </c>
      <c r="D14" s="2">
        <f>IFERROR(__xludf.DUMMYFUNCTION("""COMPUTED_VALUE"""),45310.66666666667)</f>
        <v>45310.66667</v>
      </c>
      <c r="E14" s="1">
        <f>IFERROR(__xludf.DUMMYFUNCTION("""COMPUTED_VALUE"""),1629.31)</f>
        <v>1629.31</v>
      </c>
      <c r="G14" s="2">
        <f>IFERROR(__xludf.DUMMYFUNCTION("""COMPUTED_VALUE"""),45310.66666666667)</f>
        <v>45310.66667</v>
      </c>
      <c r="H14" s="1">
        <f>IFERROR(__xludf.DUMMYFUNCTION("""COMPUTED_VALUE"""),1607.47)</f>
        <v>1607.47</v>
      </c>
      <c r="J14" s="2">
        <f>IFERROR(__xludf.DUMMYFUNCTION("""COMPUTED_VALUE"""),45310.66666666667)</f>
        <v>45310.66667</v>
      </c>
      <c r="K14" s="1">
        <f>IFERROR(__xludf.DUMMYFUNCTION("""COMPUTED_VALUE"""),1623.57)</f>
        <v>1623.57</v>
      </c>
      <c r="M14" s="2">
        <f>IFERROR(__xludf.DUMMYFUNCTION("""COMPUTED_VALUE"""),45310.66666666667)</f>
        <v>45310.66667</v>
      </c>
      <c r="N14" s="1">
        <f>IFERROR(__xludf.DUMMYFUNCTION("""COMPUTED_VALUE"""),3.8293498E7)</f>
        <v>38293498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IFERROR(__xludf.DUMMYFUNCTION("""COMPUTED_VALUE"""),1627.47)</f>
        <v>1627.47</v>
      </c>
      <c r="D15" s="2">
        <f>IFERROR(__xludf.DUMMYFUNCTION("""COMPUTED_VALUE"""),45313.66666666667)</f>
        <v>45313.66667</v>
      </c>
      <c r="E15" s="1">
        <f>IFERROR(__xludf.DUMMYFUNCTION("""COMPUTED_VALUE"""),1655.52)</f>
        <v>1655.52</v>
      </c>
      <c r="G15" s="2">
        <f>IFERROR(__xludf.DUMMYFUNCTION("""COMPUTED_VALUE"""),45313.66666666667)</f>
        <v>45313.66667</v>
      </c>
      <c r="H15" s="1">
        <f>IFERROR(__xludf.DUMMYFUNCTION("""COMPUTED_VALUE"""),1627.47)</f>
        <v>1627.47</v>
      </c>
      <c r="J15" s="2">
        <f>IFERROR(__xludf.DUMMYFUNCTION("""COMPUTED_VALUE"""),45313.66666666667)</f>
        <v>45313.66667</v>
      </c>
      <c r="K15" s="1">
        <f>IFERROR(__xludf.DUMMYFUNCTION("""COMPUTED_VALUE"""),1651.96)</f>
        <v>1651.96</v>
      </c>
      <c r="M15" s="2">
        <f>IFERROR(__xludf.DUMMYFUNCTION("""COMPUTED_VALUE"""),45313.66666666667)</f>
        <v>45313.66667</v>
      </c>
      <c r="N15" s="1">
        <f>IFERROR(__xludf.DUMMYFUNCTION("""COMPUTED_VALUE"""),3.3487945E7)</f>
        <v>33487945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IFERROR(__xludf.DUMMYFUNCTION("""COMPUTED_VALUE"""),1654.6)</f>
        <v>1654.6</v>
      </c>
      <c r="D16" s="2">
        <f>IFERROR(__xludf.DUMMYFUNCTION("""COMPUTED_VALUE"""),45314.66666666667)</f>
        <v>45314.66667</v>
      </c>
      <c r="E16" s="1">
        <f>IFERROR(__xludf.DUMMYFUNCTION("""COMPUTED_VALUE"""),1660.7)</f>
        <v>1660.7</v>
      </c>
      <c r="G16" s="2">
        <f>IFERROR(__xludf.DUMMYFUNCTION("""COMPUTED_VALUE"""),45314.66666666667)</f>
        <v>45314.66667</v>
      </c>
      <c r="H16" s="1">
        <f>IFERROR(__xludf.DUMMYFUNCTION("""COMPUTED_VALUE"""),1645.47)</f>
        <v>1645.47</v>
      </c>
      <c r="J16" s="2">
        <f>IFERROR(__xludf.DUMMYFUNCTION("""COMPUTED_VALUE"""),45314.66666666667)</f>
        <v>45314.66667</v>
      </c>
      <c r="K16" s="1">
        <f>IFERROR(__xludf.DUMMYFUNCTION("""COMPUTED_VALUE"""),1653.42)</f>
        <v>1653.42</v>
      </c>
      <c r="M16" s="2">
        <f>IFERROR(__xludf.DUMMYFUNCTION("""COMPUTED_VALUE"""),45314.66666666667)</f>
        <v>45314.66667</v>
      </c>
      <c r="N16" s="1">
        <f>IFERROR(__xludf.DUMMYFUNCTION("""COMPUTED_VALUE"""),2.7422616E7)</f>
        <v>27422616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IFERROR(__xludf.DUMMYFUNCTION("""COMPUTED_VALUE"""),1655.43)</f>
        <v>1655.43</v>
      </c>
      <c r="D17" s="2">
        <f>IFERROR(__xludf.DUMMYFUNCTION("""COMPUTED_VALUE"""),45315.66666666667)</f>
        <v>45315.66667</v>
      </c>
      <c r="E17" s="1">
        <f>IFERROR(__xludf.DUMMYFUNCTION("""COMPUTED_VALUE"""),1659.58)</f>
        <v>1659.58</v>
      </c>
      <c r="G17" s="2">
        <f>IFERROR(__xludf.DUMMYFUNCTION("""COMPUTED_VALUE"""),45315.66666666667)</f>
        <v>45315.66667</v>
      </c>
      <c r="H17" s="1">
        <f>IFERROR(__xludf.DUMMYFUNCTION("""COMPUTED_VALUE"""),1633.96)</f>
        <v>1633.96</v>
      </c>
      <c r="J17" s="2">
        <f>IFERROR(__xludf.DUMMYFUNCTION("""COMPUTED_VALUE"""),45315.66666666667)</f>
        <v>45315.66667</v>
      </c>
      <c r="K17" s="1">
        <f>IFERROR(__xludf.DUMMYFUNCTION("""COMPUTED_VALUE"""),1634.42)</f>
        <v>1634.42</v>
      </c>
      <c r="M17" s="2">
        <f>IFERROR(__xludf.DUMMYFUNCTION("""COMPUTED_VALUE"""),45315.66666666667)</f>
        <v>45315.66667</v>
      </c>
      <c r="N17" s="1">
        <f>IFERROR(__xludf.DUMMYFUNCTION("""COMPUTED_VALUE"""),3.5327905E7)</f>
        <v>35327905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IFERROR(__xludf.DUMMYFUNCTION("""COMPUTED_VALUE"""),1642.77)</f>
        <v>1642.77</v>
      </c>
      <c r="D18" s="2">
        <f>IFERROR(__xludf.DUMMYFUNCTION("""COMPUTED_VALUE"""),45316.66666666667)</f>
        <v>45316.66667</v>
      </c>
      <c r="E18" s="1">
        <f>IFERROR(__xludf.DUMMYFUNCTION("""COMPUTED_VALUE"""),1658.99)</f>
        <v>1658.99</v>
      </c>
      <c r="G18" s="2">
        <f>IFERROR(__xludf.DUMMYFUNCTION("""COMPUTED_VALUE"""),45316.66666666667)</f>
        <v>45316.66667</v>
      </c>
      <c r="H18" s="1">
        <f>IFERROR(__xludf.DUMMYFUNCTION("""COMPUTED_VALUE"""),1627.81)</f>
        <v>1627.81</v>
      </c>
      <c r="J18" s="2">
        <f>IFERROR(__xludf.DUMMYFUNCTION("""COMPUTED_VALUE"""),45316.66666666667)</f>
        <v>45316.66667</v>
      </c>
      <c r="K18" s="1">
        <f>IFERROR(__xludf.DUMMYFUNCTION("""COMPUTED_VALUE"""),1651.16)</f>
        <v>1651.16</v>
      </c>
      <c r="M18" s="2">
        <f>IFERROR(__xludf.DUMMYFUNCTION("""COMPUTED_VALUE"""),45316.66666666667)</f>
        <v>45316.66667</v>
      </c>
      <c r="N18" s="1">
        <f>IFERROR(__xludf.DUMMYFUNCTION("""COMPUTED_VALUE"""),4.2786091E7)</f>
        <v>42786091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IFERROR(__xludf.DUMMYFUNCTION("""COMPUTED_VALUE"""),1648.91)</f>
        <v>1648.91</v>
      </c>
      <c r="D19" s="2">
        <f>IFERROR(__xludf.DUMMYFUNCTION("""COMPUTED_VALUE"""),45317.66666666667)</f>
        <v>45317.66667</v>
      </c>
      <c r="E19" s="1">
        <f>IFERROR(__xludf.DUMMYFUNCTION("""COMPUTED_VALUE"""),1654.72)</f>
        <v>1654.72</v>
      </c>
      <c r="G19" s="2">
        <f>IFERROR(__xludf.DUMMYFUNCTION("""COMPUTED_VALUE"""),45317.66666666667)</f>
        <v>45317.66667</v>
      </c>
      <c r="H19" s="1">
        <f>IFERROR(__xludf.DUMMYFUNCTION("""COMPUTED_VALUE"""),1634.47)</f>
        <v>1634.47</v>
      </c>
      <c r="J19" s="2">
        <f>IFERROR(__xludf.DUMMYFUNCTION("""COMPUTED_VALUE"""),45317.66666666667)</f>
        <v>45317.66667</v>
      </c>
      <c r="K19" s="1">
        <f>IFERROR(__xludf.DUMMYFUNCTION("""COMPUTED_VALUE"""),1646.2)</f>
        <v>1646.2</v>
      </c>
      <c r="M19" s="2">
        <f>IFERROR(__xludf.DUMMYFUNCTION("""COMPUTED_VALUE"""),45317.66666666667)</f>
        <v>45317.66667</v>
      </c>
      <c r="N19" s="1">
        <f>IFERROR(__xludf.DUMMYFUNCTION("""COMPUTED_VALUE"""),3.8699424E7)</f>
        <v>38699424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IFERROR(__xludf.DUMMYFUNCTION("""COMPUTED_VALUE"""),1641.58)</f>
        <v>1641.58</v>
      </c>
      <c r="D20" s="2">
        <f>IFERROR(__xludf.DUMMYFUNCTION("""COMPUTED_VALUE"""),45320.66666666667)</f>
        <v>45320.66667</v>
      </c>
      <c r="E20" s="1">
        <f>IFERROR(__xludf.DUMMYFUNCTION("""COMPUTED_VALUE"""),1654.92)</f>
        <v>1654.92</v>
      </c>
      <c r="G20" s="2">
        <f>IFERROR(__xludf.DUMMYFUNCTION("""COMPUTED_VALUE"""),45320.66666666667)</f>
        <v>45320.66667</v>
      </c>
      <c r="H20" s="1">
        <f>IFERROR(__xludf.DUMMYFUNCTION("""COMPUTED_VALUE"""),1631.37)</f>
        <v>1631.37</v>
      </c>
      <c r="J20" s="2">
        <f>IFERROR(__xludf.DUMMYFUNCTION("""COMPUTED_VALUE"""),45320.66666666667)</f>
        <v>45320.66667</v>
      </c>
      <c r="K20" s="1">
        <f>IFERROR(__xludf.DUMMYFUNCTION("""COMPUTED_VALUE"""),1654.27)</f>
        <v>1654.27</v>
      </c>
      <c r="M20" s="2">
        <f>IFERROR(__xludf.DUMMYFUNCTION("""COMPUTED_VALUE"""),45320.66666666667)</f>
        <v>45320.66667</v>
      </c>
      <c r="N20" s="1">
        <f>IFERROR(__xludf.DUMMYFUNCTION("""COMPUTED_VALUE"""),3.2564348E7)</f>
        <v>32564348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IFERROR(__xludf.DUMMYFUNCTION("""COMPUTED_VALUE"""),1648.81)</f>
        <v>1648.81</v>
      </c>
      <c r="D21" s="2">
        <f>IFERROR(__xludf.DUMMYFUNCTION("""COMPUTED_VALUE"""),45321.66666666667)</f>
        <v>45321.66667</v>
      </c>
      <c r="E21" s="1">
        <f>IFERROR(__xludf.DUMMYFUNCTION("""COMPUTED_VALUE"""),1648.81)</f>
        <v>1648.81</v>
      </c>
      <c r="G21" s="2">
        <f>IFERROR(__xludf.DUMMYFUNCTION("""COMPUTED_VALUE"""),45321.66666666667)</f>
        <v>45321.66667</v>
      </c>
      <c r="H21" s="1">
        <f>IFERROR(__xludf.DUMMYFUNCTION("""COMPUTED_VALUE"""),1610.79)</f>
        <v>1610.79</v>
      </c>
      <c r="J21" s="2">
        <f>IFERROR(__xludf.DUMMYFUNCTION("""COMPUTED_VALUE"""),45321.66666666667)</f>
        <v>45321.66667</v>
      </c>
      <c r="K21" s="1">
        <f>IFERROR(__xludf.DUMMYFUNCTION("""COMPUTED_VALUE"""),1625.86)</f>
        <v>1625.86</v>
      </c>
      <c r="M21" s="2">
        <f>IFERROR(__xludf.DUMMYFUNCTION("""COMPUTED_VALUE"""),45321.66666666667)</f>
        <v>45321.66667</v>
      </c>
      <c r="N21" s="1">
        <f>IFERROR(__xludf.DUMMYFUNCTION("""COMPUTED_VALUE"""),4.6070188E7)</f>
        <v>46070188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IFERROR(__xludf.DUMMYFUNCTION("""COMPUTED_VALUE"""),1628.12)</f>
        <v>1628.12</v>
      </c>
      <c r="D22" s="2">
        <f>IFERROR(__xludf.DUMMYFUNCTION("""COMPUTED_VALUE"""),45322.66666666667)</f>
        <v>45322.66667</v>
      </c>
      <c r="E22" s="1">
        <f>IFERROR(__xludf.DUMMYFUNCTION("""COMPUTED_VALUE"""),1634.67)</f>
        <v>1634.67</v>
      </c>
      <c r="G22" s="2">
        <f>IFERROR(__xludf.DUMMYFUNCTION("""COMPUTED_VALUE"""),45322.66666666667)</f>
        <v>45322.66667</v>
      </c>
      <c r="H22" s="1">
        <f>IFERROR(__xludf.DUMMYFUNCTION("""COMPUTED_VALUE"""),1605.22)</f>
        <v>1605.22</v>
      </c>
      <c r="J22" s="2">
        <f>IFERROR(__xludf.DUMMYFUNCTION("""COMPUTED_VALUE"""),45322.66666666667)</f>
        <v>45322.66667</v>
      </c>
      <c r="K22" s="1">
        <f>IFERROR(__xludf.DUMMYFUNCTION("""COMPUTED_VALUE"""),1605.5)</f>
        <v>1605.5</v>
      </c>
      <c r="M22" s="2">
        <f>IFERROR(__xludf.DUMMYFUNCTION("""COMPUTED_VALUE"""),45322.66666666667)</f>
        <v>45322.66667</v>
      </c>
      <c r="N22" s="1">
        <f>IFERROR(__xludf.DUMMYFUNCTION("""COMPUTED_VALUE"""),4.6051826E7)</f>
        <v>46051826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IFERROR(__xludf.DUMMYFUNCTION("""COMPUTED_VALUE"""),1606.77)</f>
        <v>1606.77</v>
      </c>
      <c r="D23" s="2">
        <f>IFERROR(__xludf.DUMMYFUNCTION("""COMPUTED_VALUE"""),45323.66666666667)</f>
        <v>45323.66667</v>
      </c>
      <c r="E23" s="1">
        <f>IFERROR(__xludf.DUMMYFUNCTION("""COMPUTED_VALUE"""),1631.52)</f>
        <v>1631.52</v>
      </c>
      <c r="G23" s="2">
        <f>IFERROR(__xludf.DUMMYFUNCTION("""COMPUTED_VALUE"""),45323.66666666667)</f>
        <v>45323.66667</v>
      </c>
      <c r="H23" s="1">
        <f>IFERROR(__xludf.DUMMYFUNCTION("""COMPUTED_VALUE"""),1602.18)</f>
        <v>1602.18</v>
      </c>
      <c r="J23" s="2">
        <f>IFERROR(__xludf.DUMMYFUNCTION("""COMPUTED_VALUE"""),45323.66666666667)</f>
        <v>45323.66667</v>
      </c>
      <c r="K23" s="1">
        <f>IFERROR(__xludf.DUMMYFUNCTION("""COMPUTED_VALUE"""),1631.52)</f>
        <v>1631.52</v>
      </c>
      <c r="M23" s="2">
        <f>IFERROR(__xludf.DUMMYFUNCTION("""COMPUTED_VALUE"""),45323.66666666667)</f>
        <v>45323.66667</v>
      </c>
      <c r="N23" s="1">
        <f>IFERROR(__xludf.DUMMYFUNCTION("""COMPUTED_VALUE"""),4.5846335E7)</f>
        <v>45846335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IFERROR(__xludf.DUMMYFUNCTION("""COMPUTED_VALUE"""),1627.36)</f>
        <v>1627.36</v>
      </c>
      <c r="D24" s="2">
        <f>IFERROR(__xludf.DUMMYFUNCTION("""COMPUTED_VALUE"""),45324.66666666667)</f>
        <v>45324.66667</v>
      </c>
      <c r="E24" s="1">
        <f>IFERROR(__xludf.DUMMYFUNCTION("""COMPUTED_VALUE"""),1650.33)</f>
        <v>1650.33</v>
      </c>
      <c r="G24" s="2">
        <f>IFERROR(__xludf.DUMMYFUNCTION("""COMPUTED_VALUE"""),45324.66666666667)</f>
        <v>45324.66667</v>
      </c>
      <c r="H24" s="1">
        <f>IFERROR(__xludf.DUMMYFUNCTION("""COMPUTED_VALUE"""),1608.42)</f>
        <v>1608.42</v>
      </c>
      <c r="J24" s="2">
        <f>IFERROR(__xludf.DUMMYFUNCTION("""COMPUTED_VALUE"""),45324.66666666667)</f>
        <v>45324.66667</v>
      </c>
      <c r="K24" s="1">
        <f>IFERROR(__xludf.DUMMYFUNCTION("""COMPUTED_VALUE"""),1642.57)</f>
        <v>1642.57</v>
      </c>
      <c r="M24" s="2">
        <f>IFERROR(__xludf.DUMMYFUNCTION("""COMPUTED_VALUE"""),45324.66666666667)</f>
        <v>45324.66667</v>
      </c>
      <c r="N24" s="1">
        <f>IFERROR(__xludf.DUMMYFUNCTION("""COMPUTED_VALUE"""),3.9819716E7)</f>
        <v>39819716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IFERROR(__xludf.DUMMYFUNCTION("""COMPUTED_VALUE"""),1642.35)</f>
        <v>1642.35</v>
      </c>
      <c r="D25" s="2">
        <f>IFERROR(__xludf.DUMMYFUNCTION("""COMPUTED_VALUE"""),45327.66666666667)</f>
        <v>45327.66667</v>
      </c>
      <c r="E25" s="1">
        <f>IFERROR(__xludf.DUMMYFUNCTION("""COMPUTED_VALUE"""),1642.35)</f>
        <v>1642.35</v>
      </c>
      <c r="G25" s="2">
        <f>IFERROR(__xludf.DUMMYFUNCTION("""COMPUTED_VALUE"""),45327.66666666667)</f>
        <v>45327.66667</v>
      </c>
      <c r="H25" s="1">
        <f>IFERROR(__xludf.DUMMYFUNCTION("""COMPUTED_VALUE"""),1626.68)</f>
        <v>1626.68</v>
      </c>
      <c r="J25" s="2">
        <f>IFERROR(__xludf.DUMMYFUNCTION("""COMPUTED_VALUE"""),45327.66666666667)</f>
        <v>45327.66667</v>
      </c>
      <c r="K25" s="1">
        <f>IFERROR(__xludf.DUMMYFUNCTION("""COMPUTED_VALUE"""),1631.4)</f>
        <v>1631.4</v>
      </c>
      <c r="M25" s="2">
        <f>IFERROR(__xludf.DUMMYFUNCTION("""COMPUTED_VALUE"""),45327.66666666667)</f>
        <v>45327.66667</v>
      </c>
      <c r="N25" s="1">
        <f>IFERROR(__xludf.DUMMYFUNCTION("""COMPUTED_VALUE"""),3.2747761E7)</f>
        <v>32747761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IFERROR(__xludf.DUMMYFUNCTION("""COMPUTED_VALUE"""),1637.63)</f>
        <v>1637.63</v>
      </c>
      <c r="D26" s="2">
        <f>IFERROR(__xludf.DUMMYFUNCTION("""COMPUTED_VALUE"""),45328.66666666667)</f>
        <v>45328.66667</v>
      </c>
      <c r="E26" s="1">
        <f>IFERROR(__xludf.DUMMYFUNCTION("""COMPUTED_VALUE"""),1670.79)</f>
        <v>1670.79</v>
      </c>
      <c r="G26" s="2">
        <f>IFERROR(__xludf.DUMMYFUNCTION("""COMPUTED_VALUE"""),45328.66666666667)</f>
        <v>45328.66667</v>
      </c>
      <c r="H26" s="1">
        <f>IFERROR(__xludf.DUMMYFUNCTION("""COMPUTED_VALUE"""),1636.88)</f>
        <v>1636.88</v>
      </c>
      <c r="J26" s="2">
        <f>IFERROR(__xludf.DUMMYFUNCTION("""COMPUTED_VALUE"""),45328.66666666667)</f>
        <v>45328.66667</v>
      </c>
      <c r="K26" s="1">
        <f>IFERROR(__xludf.DUMMYFUNCTION("""COMPUTED_VALUE"""),1663.31)</f>
        <v>1663.31</v>
      </c>
      <c r="M26" s="2">
        <f>IFERROR(__xludf.DUMMYFUNCTION("""COMPUTED_VALUE"""),45328.66666666667)</f>
        <v>45328.66667</v>
      </c>
      <c r="N26" s="1">
        <f>IFERROR(__xludf.DUMMYFUNCTION("""COMPUTED_VALUE"""),3.2780009E7)</f>
        <v>32780009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IFERROR(__xludf.DUMMYFUNCTION("""COMPUTED_VALUE"""),1667.36)</f>
        <v>1667.36</v>
      </c>
      <c r="D27" s="2">
        <f>IFERROR(__xludf.DUMMYFUNCTION("""COMPUTED_VALUE"""),45329.66666666667)</f>
        <v>45329.66667</v>
      </c>
      <c r="E27" s="1">
        <f>IFERROR(__xludf.DUMMYFUNCTION("""COMPUTED_VALUE"""),1682.5)</f>
        <v>1682.5</v>
      </c>
      <c r="G27" s="2">
        <f>IFERROR(__xludf.DUMMYFUNCTION("""COMPUTED_VALUE"""),45329.66666666667)</f>
        <v>45329.66667</v>
      </c>
      <c r="H27" s="1">
        <f>IFERROR(__xludf.DUMMYFUNCTION("""COMPUTED_VALUE"""),1667.36)</f>
        <v>1667.36</v>
      </c>
      <c r="J27" s="2">
        <f>IFERROR(__xludf.DUMMYFUNCTION("""COMPUTED_VALUE"""),45329.66666666667)</f>
        <v>45329.66667</v>
      </c>
      <c r="K27" s="1">
        <f>IFERROR(__xludf.DUMMYFUNCTION("""COMPUTED_VALUE"""),1673.82)</f>
        <v>1673.82</v>
      </c>
      <c r="M27" s="2">
        <f>IFERROR(__xludf.DUMMYFUNCTION("""COMPUTED_VALUE"""),45329.66666666667)</f>
        <v>45329.66667</v>
      </c>
      <c r="N27" s="1">
        <f>IFERROR(__xludf.DUMMYFUNCTION("""COMPUTED_VALUE"""),3.2098763E7)</f>
        <v>32098763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IFERROR(__xludf.DUMMYFUNCTION("""COMPUTED_VALUE"""),1672.34)</f>
        <v>1672.34</v>
      </c>
      <c r="D28" s="2">
        <f>IFERROR(__xludf.DUMMYFUNCTION("""COMPUTED_VALUE"""),45330.66666666667)</f>
        <v>45330.66667</v>
      </c>
      <c r="E28" s="1">
        <f>IFERROR(__xludf.DUMMYFUNCTION("""COMPUTED_VALUE"""),1680.86)</f>
        <v>1680.86</v>
      </c>
      <c r="G28" s="2">
        <f>IFERROR(__xludf.DUMMYFUNCTION("""COMPUTED_VALUE"""),45330.66666666667)</f>
        <v>45330.66667</v>
      </c>
      <c r="H28" s="1">
        <f>IFERROR(__xludf.DUMMYFUNCTION("""COMPUTED_VALUE"""),1665.15)</f>
        <v>1665.15</v>
      </c>
      <c r="J28" s="2">
        <f>IFERROR(__xludf.DUMMYFUNCTION("""COMPUTED_VALUE"""),45330.66666666667)</f>
        <v>45330.66667</v>
      </c>
      <c r="K28" s="1">
        <f>IFERROR(__xludf.DUMMYFUNCTION("""COMPUTED_VALUE"""),1679.7)</f>
        <v>1679.7</v>
      </c>
      <c r="M28" s="2">
        <f>IFERROR(__xludf.DUMMYFUNCTION("""COMPUTED_VALUE"""),45330.66666666667)</f>
        <v>45330.66667</v>
      </c>
      <c r="N28" s="1">
        <f>IFERROR(__xludf.DUMMYFUNCTION("""COMPUTED_VALUE"""),2.6712611E7)</f>
        <v>26712611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IFERROR(__xludf.DUMMYFUNCTION("""COMPUTED_VALUE"""),1681.23)</f>
        <v>1681.23</v>
      </c>
      <c r="D29" s="2">
        <f>IFERROR(__xludf.DUMMYFUNCTION("""COMPUTED_VALUE"""),45331.66666666667)</f>
        <v>45331.66667</v>
      </c>
      <c r="E29" s="1">
        <f>IFERROR(__xludf.DUMMYFUNCTION("""COMPUTED_VALUE"""),1681.23)</f>
        <v>1681.23</v>
      </c>
      <c r="G29" s="2">
        <f>IFERROR(__xludf.DUMMYFUNCTION("""COMPUTED_VALUE"""),45331.66666666667)</f>
        <v>45331.66667</v>
      </c>
      <c r="H29" s="1">
        <f>IFERROR(__xludf.DUMMYFUNCTION("""COMPUTED_VALUE"""),1668.88)</f>
        <v>1668.88</v>
      </c>
      <c r="J29" s="2">
        <f>IFERROR(__xludf.DUMMYFUNCTION("""COMPUTED_VALUE"""),45331.66666666667)</f>
        <v>45331.66667</v>
      </c>
      <c r="K29" s="1">
        <f>IFERROR(__xludf.DUMMYFUNCTION("""COMPUTED_VALUE"""),1680.23)</f>
        <v>1680.23</v>
      </c>
      <c r="M29" s="2">
        <f>IFERROR(__xludf.DUMMYFUNCTION("""COMPUTED_VALUE"""),45331.66666666667)</f>
        <v>45331.66667</v>
      </c>
      <c r="N29" s="1">
        <f>IFERROR(__xludf.DUMMYFUNCTION("""COMPUTED_VALUE"""),2.4934398E7)</f>
        <v>24934398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IFERROR(__xludf.DUMMYFUNCTION("""COMPUTED_VALUE"""),1680.9)</f>
        <v>1680.9</v>
      </c>
      <c r="D30" s="2">
        <f>IFERROR(__xludf.DUMMYFUNCTION("""COMPUTED_VALUE"""),45334.66666666667)</f>
        <v>45334.66667</v>
      </c>
      <c r="E30" s="1">
        <f>IFERROR(__xludf.DUMMYFUNCTION("""COMPUTED_VALUE"""),1682.43)</f>
        <v>1682.43</v>
      </c>
      <c r="G30" s="2">
        <f>IFERROR(__xludf.DUMMYFUNCTION("""COMPUTED_VALUE"""),45334.66666666667)</f>
        <v>45334.66667</v>
      </c>
      <c r="H30" s="1">
        <f>IFERROR(__xludf.DUMMYFUNCTION("""COMPUTED_VALUE"""),1673.3)</f>
        <v>1673.3</v>
      </c>
      <c r="J30" s="2">
        <f>IFERROR(__xludf.DUMMYFUNCTION("""COMPUTED_VALUE"""),45334.66666666667)</f>
        <v>45334.66667</v>
      </c>
      <c r="K30" s="1">
        <f>IFERROR(__xludf.DUMMYFUNCTION("""COMPUTED_VALUE"""),1677.21)</f>
        <v>1677.21</v>
      </c>
      <c r="M30" s="2">
        <f>IFERROR(__xludf.DUMMYFUNCTION("""COMPUTED_VALUE"""),45334.66666666667)</f>
        <v>45334.66667</v>
      </c>
      <c r="N30" s="1">
        <f>IFERROR(__xludf.DUMMYFUNCTION("""COMPUTED_VALUE"""),2.7626424E7)</f>
        <v>27626424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IFERROR(__xludf.DUMMYFUNCTION("""COMPUTED_VALUE"""),1673.48)</f>
        <v>1673.48</v>
      </c>
      <c r="D31" s="2">
        <f>IFERROR(__xludf.DUMMYFUNCTION("""COMPUTED_VALUE"""),45335.66666666667)</f>
        <v>45335.66667</v>
      </c>
      <c r="E31" s="1">
        <f>IFERROR(__xludf.DUMMYFUNCTION("""COMPUTED_VALUE"""),1673.48)</f>
        <v>1673.48</v>
      </c>
      <c r="G31" s="2">
        <f>IFERROR(__xludf.DUMMYFUNCTION("""COMPUTED_VALUE"""),45335.66666666667)</f>
        <v>45335.66667</v>
      </c>
      <c r="H31" s="1">
        <f>IFERROR(__xludf.DUMMYFUNCTION("""COMPUTED_VALUE"""),1642.58)</f>
        <v>1642.58</v>
      </c>
      <c r="J31" s="2">
        <f>IFERROR(__xludf.DUMMYFUNCTION("""COMPUTED_VALUE"""),45335.66666666667)</f>
        <v>45335.66667</v>
      </c>
      <c r="K31" s="1">
        <f>IFERROR(__xludf.DUMMYFUNCTION("""COMPUTED_VALUE"""),1654.73)</f>
        <v>1654.73</v>
      </c>
      <c r="M31" s="2">
        <f>IFERROR(__xludf.DUMMYFUNCTION("""COMPUTED_VALUE"""),45335.66666666667)</f>
        <v>45335.66667</v>
      </c>
      <c r="N31" s="1">
        <f>IFERROR(__xludf.DUMMYFUNCTION("""COMPUTED_VALUE"""),3.0115483E7)</f>
        <v>30115483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IFERROR(__xludf.DUMMYFUNCTION("""COMPUTED_VALUE"""),1656.83)</f>
        <v>1656.83</v>
      </c>
      <c r="D32" s="2">
        <f>IFERROR(__xludf.DUMMYFUNCTION("""COMPUTED_VALUE"""),45336.66666666667)</f>
        <v>45336.66667</v>
      </c>
      <c r="E32" s="1">
        <f>IFERROR(__xludf.DUMMYFUNCTION("""COMPUTED_VALUE"""),1673.18)</f>
        <v>1673.18</v>
      </c>
      <c r="G32" s="2">
        <f>IFERROR(__xludf.DUMMYFUNCTION("""COMPUTED_VALUE"""),45336.66666666667)</f>
        <v>45336.66667</v>
      </c>
      <c r="H32" s="1">
        <f>IFERROR(__xludf.DUMMYFUNCTION("""COMPUTED_VALUE"""),1652.03)</f>
        <v>1652.03</v>
      </c>
      <c r="J32" s="2">
        <f>IFERROR(__xludf.DUMMYFUNCTION("""COMPUTED_VALUE"""),45336.66666666667)</f>
        <v>45336.66667</v>
      </c>
      <c r="K32" s="1">
        <f>IFERROR(__xludf.DUMMYFUNCTION("""COMPUTED_VALUE"""),1669.34)</f>
        <v>1669.34</v>
      </c>
      <c r="M32" s="2">
        <f>IFERROR(__xludf.DUMMYFUNCTION("""COMPUTED_VALUE"""),45336.66666666667)</f>
        <v>45336.66667</v>
      </c>
      <c r="N32" s="1">
        <f>IFERROR(__xludf.DUMMYFUNCTION("""COMPUTED_VALUE"""),2.7724775E7)</f>
        <v>27724775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IFERROR(__xludf.DUMMYFUNCTION("""COMPUTED_VALUE"""),1673.92)</f>
        <v>1673.92</v>
      </c>
      <c r="D33" s="2">
        <f>IFERROR(__xludf.DUMMYFUNCTION("""COMPUTED_VALUE"""),45337.66666666667)</f>
        <v>45337.66667</v>
      </c>
      <c r="E33" s="1">
        <f>IFERROR(__xludf.DUMMYFUNCTION("""COMPUTED_VALUE"""),1682.58)</f>
        <v>1682.58</v>
      </c>
      <c r="G33" s="2">
        <f>IFERROR(__xludf.DUMMYFUNCTION("""COMPUTED_VALUE"""),45337.66666666667)</f>
        <v>45337.66667</v>
      </c>
      <c r="H33" s="1">
        <f>IFERROR(__xludf.DUMMYFUNCTION("""COMPUTED_VALUE"""),1666.89)</f>
        <v>1666.89</v>
      </c>
      <c r="J33" s="2">
        <f>IFERROR(__xludf.DUMMYFUNCTION("""COMPUTED_VALUE"""),45337.66666666667)</f>
        <v>45337.66667</v>
      </c>
      <c r="K33" s="1">
        <f>IFERROR(__xludf.DUMMYFUNCTION("""COMPUTED_VALUE"""),1677.7)</f>
        <v>1677.7</v>
      </c>
      <c r="M33" s="2">
        <f>IFERROR(__xludf.DUMMYFUNCTION("""COMPUTED_VALUE"""),45337.66666666667)</f>
        <v>45337.66667</v>
      </c>
      <c r="N33" s="1">
        <f>IFERROR(__xludf.DUMMYFUNCTION("""COMPUTED_VALUE"""),2.793996E7)</f>
        <v>27939960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IFERROR(__xludf.DUMMYFUNCTION("""COMPUTED_VALUE"""),1675.68)</f>
        <v>1675.68</v>
      </c>
      <c r="D34" s="2">
        <f>IFERROR(__xludf.DUMMYFUNCTION("""COMPUTED_VALUE"""),45338.66666666667)</f>
        <v>45338.66667</v>
      </c>
      <c r="E34" s="1">
        <f>IFERROR(__xludf.DUMMYFUNCTION("""COMPUTED_VALUE"""),1677.88)</f>
        <v>1677.88</v>
      </c>
      <c r="G34" s="2">
        <f>IFERROR(__xludf.DUMMYFUNCTION("""COMPUTED_VALUE"""),45338.66666666667)</f>
        <v>45338.66667</v>
      </c>
      <c r="H34" s="1">
        <f>IFERROR(__xludf.DUMMYFUNCTION("""COMPUTED_VALUE"""),1661.58)</f>
        <v>1661.58</v>
      </c>
      <c r="J34" s="2">
        <f>IFERROR(__xludf.DUMMYFUNCTION("""COMPUTED_VALUE"""),45338.66666666667)</f>
        <v>45338.66667</v>
      </c>
      <c r="K34" s="1">
        <f>IFERROR(__xludf.DUMMYFUNCTION("""COMPUTED_VALUE"""),1663.8)</f>
        <v>1663.8</v>
      </c>
      <c r="M34" s="2">
        <f>IFERROR(__xludf.DUMMYFUNCTION("""COMPUTED_VALUE"""),45338.66666666667)</f>
        <v>45338.66667</v>
      </c>
      <c r="N34" s="1">
        <f>IFERROR(__xludf.DUMMYFUNCTION("""COMPUTED_VALUE"""),3.2904031E7)</f>
        <v>32904031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IFERROR(__xludf.DUMMYFUNCTION("""COMPUTED_VALUE"""),1659.74)</f>
        <v>1659.74</v>
      </c>
      <c r="D35" s="2">
        <f>IFERROR(__xludf.DUMMYFUNCTION("""COMPUTED_VALUE"""),45342.66666666667)</f>
        <v>45342.66667</v>
      </c>
      <c r="E35" s="1">
        <f>IFERROR(__xludf.DUMMYFUNCTION("""COMPUTED_VALUE"""),1662.28)</f>
        <v>1662.28</v>
      </c>
      <c r="G35" s="2">
        <f>IFERROR(__xludf.DUMMYFUNCTION("""COMPUTED_VALUE"""),45342.66666666667)</f>
        <v>45342.66667</v>
      </c>
      <c r="H35" s="1">
        <f>IFERROR(__xludf.DUMMYFUNCTION("""COMPUTED_VALUE"""),1647.13)</f>
        <v>1647.13</v>
      </c>
      <c r="J35" s="2">
        <f>IFERROR(__xludf.DUMMYFUNCTION("""COMPUTED_VALUE"""),45342.66666666667)</f>
        <v>45342.66667</v>
      </c>
      <c r="K35" s="1">
        <f>IFERROR(__xludf.DUMMYFUNCTION("""COMPUTED_VALUE"""),1658.43)</f>
        <v>1658.43</v>
      </c>
      <c r="M35" s="2">
        <f>IFERROR(__xludf.DUMMYFUNCTION("""COMPUTED_VALUE"""),45342.66666666667)</f>
        <v>45342.66667</v>
      </c>
      <c r="N35" s="1">
        <f>IFERROR(__xludf.DUMMYFUNCTION("""COMPUTED_VALUE"""),3.5282151E7)</f>
        <v>35282151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IFERROR(__xludf.DUMMYFUNCTION("""COMPUTED_VALUE"""),1663.23)</f>
        <v>1663.23</v>
      </c>
      <c r="D36" s="2">
        <f>IFERROR(__xludf.DUMMYFUNCTION("""COMPUTED_VALUE"""),45343.66666666667)</f>
        <v>45343.66667</v>
      </c>
      <c r="E36" s="1">
        <f>IFERROR(__xludf.DUMMYFUNCTION("""COMPUTED_VALUE"""),1676.28)</f>
        <v>1676.28</v>
      </c>
      <c r="G36" s="2">
        <f>IFERROR(__xludf.DUMMYFUNCTION("""COMPUTED_VALUE"""),45343.66666666667)</f>
        <v>45343.66667</v>
      </c>
      <c r="H36" s="1">
        <f>IFERROR(__xludf.DUMMYFUNCTION("""COMPUTED_VALUE"""),1660.5)</f>
        <v>1660.5</v>
      </c>
      <c r="J36" s="2">
        <f>IFERROR(__xludf.DUMMYFUNCTION("""COMPUTED_VALUE"""),45343.66666666667)</f>
        <v>45343.66667</v>
      </c>
      <c r="K36" s="1">
        <f>IFERROR(__xludf.DUMMYFUNCTION("""COMPUTED_VALUE"""),1675.46)</f>
        <v>1675.46</v>
      </c>
      <c r="M36" s="2">
        <f>IFERROR(__xludf.DUMMYFUNCTION("""COMPUTED_VALUE"""),45343.66666666667)</f>
        <v>45343.66667</v>
      </c>
      <c r="N36" s="1">
        <f>IFERROR(__xludf.DUMMYFUNCTION("""COMPUTED_VALUE"""),2.5511205E7)</f>
        <v>25511205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IFERROR(__xludf.DUMMYFUNCTION("""COMPUTED_VALUE"""),1681.1)</f>
        <v>1681.1</v>
      </c>
      <c r="D37" s="2">
        <f>IFERROR(__xludf.DUMMYFUNCTION("""COMPUTED_VALUE"""),45344.66666666667)</f>
        <v>45344.66667</v>
      </c>
      <c r="E37" s="1">
        <f>IFERROR(__xludf.DUMMYFUNCTION("""COMPUTED_VALUE"""),1701.04)</f>
        <v>1701.04</v>
      </c>
      <c r="G37" s="2">
        <f>IFERROR(__xludf.DUMMYFUNCTION("""COMPUTED_VALUE"""),45344.66666666667)</f>
        <v>45344.66667</v>
      </c>
      <c r="H37" s="1">
        <f>IFERROR(__xludf.DUMMYFUNCTION("""COMPUTED_VALUE"""),1676.82)</f>
        <v>1676.82</v>
      </c>
      <c r="J37" s="2">
        <f>IFERROR(__xludf.DUMMYFUNCTION("""COMPUTED_VALUE"""),45344.66666666667)</f>
        <v>45344.66667</v>
      </c>
      <c r="K37" s="1">
        <f>IFERROR(__xludf.DUMMYFUNCTION("""COMPUTED_VALUE"""),1698.34)</f>
        <v>1698.34</v>
      </c>
      <c r="M37" s="2">
        <f>IFERROR(__xludf.DUMMYFUNCTION("""COMPUTED_VALUE"""),45344.66666666667)</f>
        <v>45344.66667</v>
      </c>
      <c r="N37" s="1">
        <f>IFERROR(__xludf.DUMMYFUNCTION("""COMPUTED_VALUE"""),3.4403074E7)</f>
        <v>34403074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IFERROR(__xludf.DUMMYFUNCTION("""COMPUTED_VALUE"""),1702.3)</f>
        <v>1702.3</v>
      </c>
      <c r="D38" s="2">
        <f>IFERROR(__xludf.DUMMYFUNCTION("""COMPUTED_VALUE"""),45345.66666666667)</f>
        <v>45345.66667</v>
      </c>
      <c r="E38" s="1">
        <f>IFERROR(__xludf.DUMMYFUNCTION("""COMPUTED_VALUE"""),1713.14)</f>
        <v>1713.14</v>
      </c>
      <c r="G38" s="2">
        <f>IFERROR(__xludf.DUMMYFUNCTION("""COMPUTED_VALUE"""),45345.66666666667)</f>
        <v>45345.66667</v>
      </c>
      <c r="H38" s="1">
        <f>IFERROR(__xludf.DUMMYFUNCTION("""COMPUTED_VALUE"""),1699.0)</f>
        <v>1699</v>
      </c>
      <c r="J38" s="2">
        <f>IFERROR(__xludf.DUMMYFUNCTION("""COMPUTED_VALUE"""),45345.66666666667)</f>
        <v>45345.66667</v>
      </c>
      <c r="K38" s="1">
        <f>IFERROR(__xludf.DUMMYFUNCTION("""COMPUTED_VALUE"""),1705.27)</f>
        <v>1705.27</v>
      </c>
      <c r="M38" s="2">
        <f>IFERROR(__xludf.DUMMYFUNCTION("""COMPUTED_VALUE"""),45345.66666666667)</f>
        <v>45345.66667</v>
      </c>
      <c r="N38" s="1">
        <f>IFERROR(__xludf.DUMMYFUNCTION("""COMPUTED_VALUE"""),4.1027448E7)</f>
        <v>41027448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IFERROR(__xludf.DUMMYFUNCTION("""COMPUTED_VALUE"""),1702.15)</f>
        <v>1702.15</v>
      </c>
      <c r="D39" s="2">
        <f>IFERROR(__xludf.DUMMYFUNCTION("""COMPUTED_VALUE"""),45348.66666666667)</f>
        <v>45348.66667</v>
      </c>
      <c r="E39" s="1">
        <f>IFERROR(__xludf.DUMMYFUNCTION("""COMPUTED_VALUE"""),1707.73)</f>
        <v>1707.73</v>
      </c>
      <c r="G39" s="2">
        <f>IFERROR(__xludf.DUMMYFUNCTION("""COMPUTED_VALUE"""),45348.66666666667)</f>
        <v>45348.66667</v>
      </c>
      <c r="H39" s="1">
        <f>IFERROR(__xludf.DUMMYFUNCTION("""COMPUTED_VALUE"""),1689.78)</f>
        <v>1689.78</v>
      </c>
      <c r="J39" s="2">
        <f>IFERROR(__xludf.DUMMYFUNCTION("""COMPUTED_VALUE"""),45348.66666666667)</f>
        <v>45348.66667</v>
      </c>
      <c r="K39" s="1">
        <f>IFERROR(__xludf.DUMMYFUNCTION("""COMPUTED_VALUE"""),1690.68)</f>
        <v>1690.68</v>
      </c>
      <c r="M39" s="2">
        <f>IFERROR(__xludf.DUMMYFUNCTION("""COMPUTED_VALUE"""),45348.66666666667)</f>
        <v>45348.66667</v>
      </c>
      <c r="N39" s="1">
        <f>IFERROR(__xludf.DUMMYFUNCTION("""COMPUTED_VALUE"""),3.0568386E7)</f>
        <v>30568386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IFERROR(__xludf.DUMMYFUNCTION("""COMPUTED_VALUE"""),1691.35)</f>
        <v>1691.35</v>
      </c>
      <c r="D40" s="2">
        <f>IFERROR(__xludf.DUMMYFUNCTION("""COMPUTED_VALUE"""),45349.66666666667)</f>
        <v>45349.66667</v>
      </c>
      <c r="E40" s="1">
        <f>IFERROR(__xludf.DUMMYFUNCTION("""COMPUTED_VALUE"""),1698.17)</f>
        <v>1698.17</v>
      </c>
      <c r="G40" s="2">
        <f>IFERROR(__xludf.DUMMYFUNCTION("""COMPUTED_VALUE"""),45349.66666666667)</f>
        <v>45349.66667</v>
      </c>
      <c r="H40" s="1">
        <f>IFERROR(__xludf.DUMMYFUNCTION("""COMPUTED_VALUE"""),1686.31)</f>
        <v>1686.31</v>
      </c>
      <c r="J40" s="2">
        <f>IFERROR(__xludf.DUMMYFUNCTION("""COMPUTED_VALUE"""),45349.66666666667)</f>
        <v>45349.66667</v>
      </c>
      <c r="K40" s="1">
        <f>IFERROR(__xludf.DUMMYFUNCTION("""COMPUTED_VALUE"""),1688.37)</f>
        <v>1688.37</v>
      </c>
      <c r="M40" s="2">
        <f>IFERROR(__xludf.DUMMYFUNCTION("""COMPUTED_VALUE"""),45349.66666666667)</f>
        <v>45349.66667</v>
      </c>
      <c r="N40" s="1">
        <f>IFERROR(__xludf.DUMMYFUNCTION("""COMPUTED_VALUE"""),2.5167293E7)</f>
        <v>25167293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IFERROR(__xludf.DUMMYFUNCTION("""COMPUTED_VALUE"""),1684.23)</f>
        <v>1684.23</v>
      </c>
      <c r="D41" s="2">
        <f>IFERROR(__xludf.DUMMYFUNCTION("""COMPUTED_VALUE"""),45350.66666666667)</f>
        <v>45350.66667</v>
      </c>
      <c r="E41" s="1">
        <f>IFERROR(__xludf.DUMMYFUNCTION("""COMPUTED_VALUE"""),1694.69)</f>
        <v>1694.69</v>
      </c>
      <c r="G41" s="2">
        <f>IFERROR(__xludf.DUMMYFUNCTION("""COMPUTED_VALUE"""),45350.66666666667)</f>
        <v>45350.66667</v>
      </c>
      <c r="H41" s="1">
        <f>IFERROR(__xludf.DUMMYFUNCTION("""COMPUTED_VALUE"""),1675.73)</f>
        <v>1675.73</v>
      </c>
      <c r="J41" s="2">
        <f>IFERROR(__xludf.DUMMYFUNCTION("""COMPUTED_VALUE"""),45350.66666666667)</f>
        <v>45350.66667</v>
      </c>
      <c r="K41" s="1">
        <f>IFERROR(__xludf.DUMMYFUNCTION("""COMPUTED_VALUE"""),1684.66)</f>
        <v>1684.66</v>
      </c>
      <c r="M41" s="2">
        <f>IFERROR(__xludf.DUMMYFUNCTION("""COMPUTED_VALUE"""),45350.66666666667)</f>
        <v>45350.66667</v>
      </c>
      <c r="N41" s="1">
        <f>IFERROR(__xludf.DUMMYFUNCTION("""COMPUTED_VALUE"""),2.5939576E7)</f>
        <v>25939576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IFERROR(__xludf.DUMMYFUNCTION("""COMPUTED_VALUE"""),1687.86)</f>
        <v>1687.86</v>
      </c>
      <c r="D42" s="2">
        <f>IFERROR(__xludf.DUMMYFUNCTION("""COMPUTED_VALUE"""),45351.66666666667)</f>
        <v>45351.66667</v>
      </c>
      <c r="E42" s="1">
        <f>IFERROR(__xludf.DUMMYFUNCTION("""COMPUTED_VALUE"""),1699.14)</f>
        <v>1699.14</v>
      </c>
      <c r="G42" s="2">
        <f>IFERROR(__xludf.DUMMYFUNCTION("""COMPUTED_VALUE"""),45351.66666666667)</f>
        <v>45351.66667</v>
      </c>
      <c r="H42" s="1">
        <f>IFERROR(__xludf.DUMMYFUNCTION("""COMPUTED_VALUE"""),1687.86)</f>
        <v>1687.86</v>
      </c>
      <c r="J42" s="2">
        <f>IFERROR(__xludf.DUMMYFUNCTION("""COMPUTED_VALUE"""),45351.66666666667)</f>
        <v>45351.66667</v>
      </c>
      <c r="K42" s="1">
        <f>IFERROR(__xludf.DUMMYFUNCTION("""COMPUTED_VALUE"""),1694.76)</f>
        <v>1694.76</v>
      </c>
      <c r="M42" s="2">
        <f>IFERROR(__xludf.DUMMYFUNCTION("""COMPUTED_VALUE"""),45351.66666666667)</f>
        <v>45351.66667</v>
      </c>
      <c r="N42" s="1">
        <f>IFERROR(__xludf.DUMMYFUNCTION("""COMPUTED_VALUE"""),3.8496115E7)</f>
        <v>38496115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IFERROR(__xludf.DUMMYFUNCTION("""COMPUTED_VALUE"""),1693.72)</f>
        <v>1693.72</v>
      </c>
      <c r="D43" s="2">
        <f>IFERROR(__xludf.DUMMYFUNCTION("""COMPUTED_VALUE"""),45352.66666666667)</f>
        <v>45352.66667</v>
      </c>
      <c r="E43" s="1">
        <f>IFERROR(__xludf.DUMMYFUNCTION("""COMPUTED_VALUE"""),1696.71)</f>
        <v>1696.71</v>
      </c>
      <c r="G43" s="2">
        <f>IFERROR(__xludf.DUMMYFUNCTION("""COMPUTED_VALUE"""),45352.66666666667)</f>
        <v>45352.66667</v>
      </c>
      <c r="H43" s="1">
        <f>IFERROR(__xludf.DUMMYFUNCTION("""COMPUTED_VALUE"""),1682.35)</f>
        <v>1682.35</v>
      </c>
      <c r="J43" s="2">
        <f>IFERROR(__xludf.DUMMYFUNCTION("""COMPUTED_VALUE"""),45352.66666666667)</f>
        <v>45352.66667</v>
      </c>
      <c r="K43" s="1">
        <f>IFERROR(__xludf.DUMMYFUNCTION("""COMPUTED_VALUE"""),1695.22)</f>
        <v>1695.22</v>
      </c>
      <c r="M43" s="2">
        <f>IFERROR(__xludf.DUMMYFUNCTION("""COMPUTED_VALUE"""),45352.66666666667)</f>
        <v>45352.66667</v>
      </c>
      <c r="N43" s="1">
        <f>IFERROR(__xludf.DUMMYFUNCTION("""COMPUTED_VALUE"""),2.5758422E7)</f>
        <v>25758422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IFERROR(__xludf.DUMMYFUNCTION("""COMPUTED_VALUE"""),1694.67)</f>
        <v>1694.67</v>
      </c>
      <c r="D44" s="2">
        <f>IFERROR(__xludf.DUMMYFUNCTION("""COMPUTED_VALUE"""),45355.66666666667)</f>
        <v>45355.66667</v>
      </c>
      <c r="E44" s="1">
        <f>IFERROR(__xludf.DUMMYFUNCTION("""COMPUTED_VALUE"""),1711.34)</f>
        <v>1711.34</v>
      </c>
      <c r="G44" s="2">
        <f>IFERROR(__xludf.DUMMYFUNCTION("""COMPUTED_VALUE"""),45355.66666666667)</f>
        <v>45355.66667</v>
      </c>
      <c r="H44" s="1">
        <f>IFERROR(__xludf.DUMMYFUNCTION("""COMPUTED_VALUE"""),1694.67)</f>
        <v>1694.67</v>
      </c>
      <c r="J44" s="2">
        <f>IFERROR(__xludf.DUMMYFUNCTION("""COMPUTED_VALUE"""),45355.66666666667)</f>
        <v>45355.66667</v>
      </c>
      <c r="K44" s="1">
        <f>IFERROR(__xludf.DUMMYFUNCTION("""COMPUTED_VALUE"""),1702.2)</f>
        <v>1702.2</v>
      </c>
      <c r="M44" s="2">
        <f>IFERROR(__xludf.DUMMYFUNCTION("""COMPUTED_VALUE"""),45355.66666666667)</f>
        <v>45355.66667</v>
      </c>
      <c r="N44" s="1">
        <f>IFERROR(__xludf.DUMMYFUNCTION("""COMPUTED_VALUE"""),2.7286772E7)</f>
        <v>27286772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IFERROR(__xludf.DUMMYFUNCTION("""COMPUTED_VALUE"""),1700.88)</f>
        <v>1700.88</v>
      </c>
      <c r="D45" s="2">
        <f>IFERROR(__xludf.DUMMYFUNCTION("""COMPUTED_VALUE"""),45356.66666666667)</f>
        <v>45356.66667</v>
      </c>
      <c r="E45" s="1">
        <f>IFERROR(__xludf.DUMMYFUNCTION("""COMPUTED_VALUE"""),1708.52)</f>
        <v>1708.52</v>
      </c>
      <c r="G45" s="2">
        <f>IFERROR(__xludf.DUMMYFUNCTION("""COMPUTED_VALUE"""),45356.66666666667)</f>
        <v>45356.66667</v>
      </c>
      <c r="H45" s="1">
        <f>IFERROR(__xludf.DUMMYFUNCTION("""COMPUTED_VALUE"""),1689.32)</f>
        <v>1689.32</v>
      </c>
      <c r="J45" s="2">
        <f>IFERROR(__xludf.DUMMYFUNCTION("""COMPUTED_VALUE"""),45356.66666666667)</f>
        <v>45356.66667</v>
      </c>
      <c r="K45" s="1">
        <f>IFERROR(__xludf.DUMMYFUNCTION("""COMPUTED_VALUE"""),1696.85)</f>
        <v>1696.85</v>
      </c>
      <c r="M45" s="2">
        <f>IFERROR(__xludf.DUMMYFUNCTION("""COMPUTED_VALUE"""),45356.66666666667)</f>
        <v>45356.66667</v>
      </c>
      <c r="N45" s="1">
        <f>IFERROR(__xludf.DUMMYFUNCTION("""COMPUTED_VALUE"""),3.1348721E7)</f>
        <v>31348721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IFERROR(__xludf.DUMMYFUNCTION("""COMPUTED_VALUE"""),1698.63)</f>
        <v>1698.63</v>
      </c>
      <c r="D46" s="2">
        <f>IFERROR(__xludf.DUMMYFUNCTION("""COMPUTED_VALUE"""),45357.66666666667)</f>
        <v>45357.66667</v>
      </c>
      <c r="E46" s="1">
        <f>IFERROR(__xludf.DUMMYFUNCTION("""COMPUTED_VALUE"""),1715.91)</f>
        <v>1715.91</v>
      </c>
      <c r="G46" s="2">
        <f>IFERROR(__xludf.DUMMYFUNCTION("""COMPUTED_VALUE"""),45357.66666666667)</f>
        <v>45357.66667</v>
      </c>
      <c r="H46" s="1">
        <f>IFERROR(__xludf.DUMMYFUNCTION("""COMPUTED_VALUE"""),1697.39)</f>
        <v>1697.39</v>
      </c>
      <c r="J46" s="2">
        <f>IFERROR(__xludf.DUMMYFUNCTION("""COMPUTED_VALUE"""),45357.66666666667)</f>
        <v>45357.66667</v>
      </c>
      <c r="K46" s="1">
        <f>IFERROR(__xludf.DUMMYFUNCTION("""COMPUTED_VALUE"""),1698.96)</f>
        <v>1698.96</v>
      </c>
      <c r="M46" s="2">
        <f>IFERROR(__xludf.DUMMYFUNCTION("""COMPUTED_VALUE"""),45357.66666666667)</f>
        <v>45357.66667</v>
      </c>
      <c r="N46" s="1">
        <f>IFERROR(__xludf.DUMMYFUNCTION("""COMPUTED_VALUE"""),2.8430003E7)</f>
        <v>28430003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IFERROR(__xludf.DUMMYFUNCTION("""COMPUTED_VALUE"""),1700.17)</f>
        <v>1700.17</v>
      </c>
      <c r="D47" s="2">
        <f>IFERROR(__xludf.DUMMYFUNCTION("""COMPUTED_VALUE"""),45358.66666666667)</f>
        <v>45358.66667</v>
      </c>
      <c r="E47" s="1">
        <f>IFERROR(__xludf.DUMMYFUNCTION("""COMPUTED_VALUE"""),1713.52)</f>
        <v>1713.52</v>
      </c>
      <c r="G47" s="2">
        <f>IFERROR(__xludf.DUMMYFUNCTION("""COMPUTED_VALUE"""),45358.66666666667)</f>
        <v>45358.66667</v>
      </c>
      <c r="H47" s="1">
        <f>IFERROR(__xludf.DUMMYFUNCTION("""COMPUTED_VALUE"""),1700.17)</f>
        <v>1700.17</v>
      </c>
      <c r="J47" s="2">
        <f>IFERROR(__xludf.DUMMYFUNCTION("""COMPUTED_VALUE"""),45358.66666666667)</f>
        <v>45358.66667</v>
      </c>
      <c r="K47" s="1">
        <f>IFERROR(__xludf.DUMMYFUNCTION("""COMPUTED_VALUE"""),1702.96)</f>
        <v>1702.96</v>
      </c>
      <c r="M47" s="2">
        <f>IFERROR(__xludf.DUMMYFUNCTION("""COMPUTED_VALUE"""),45358.66666666667)</f>
        <v>45358.66667</v>
      </c>
      <c r="N47" s="1">
        <f>IFERROR(__xludf.DUMMYFUNCTION("""COMPUTED_VALUE"""),2.5010638E7)</f>
        <v>25010638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IFERROR(__xludf.DUMMYFUNCTION("""COMPUTED_VALUE"""),1703.2)</f>
        <v>1703.2</v>
      </c>
      <c r="D48" s="2">
        <f>IFERROR(__xludf.DUMMYFUNCTION("""COMPUTED_VALUE"""),45359.66666666667)</f>
        <v>45359.66667</v>
      </c>
      <c r="E48" s="1">
        <f>IFERROR(__xludf.DUMMYFUNCTION("""COMPUTED_VALUE"""),1709.09)</f>
        <v>1709.09</v>
      </c>
      <c r="G48" s="2">
        <f>IFERROR(__xludf.DUMMYFUNCTION("""COMPUTED_VALUE"""),45359.66666666667)</f>
        <v>45359.66667</v>
      </c>
      <c r="H48" s="1">
        <f>IFERROR(__xludf.DUMMYFUNCTION("""COMPUTED_VALUE"""),1697.65)</f>
        <v>1697.65</v>
      </c>
      <c r="J48" s="2">
        <f>IFERROR(__xludf.DUMMYFUNCTION("""COMPUTED_VALUE"""),45359.66666666667)</f>
        <v>45359.66667</v>
      </c>
      <c r="K48" s="1">
        <f>IFERROR(__xludf.DUMMYFUNCTION("""COMPUTED_VALUE"""),1701.68)</f>
        <v>1701.68</v>
      </c>
      <c r="M48" s="2">
        <f>IFERROR(__xludf.DUMMYFUNCTION("""COMPUTED_VALUE"""),45359.66666666667)</f>
        <v>45359.66667</v>
      </c>
      <c r="N48" s="1">
        <f>IFERROR(__xludf.DUMMYFUNCTION("""COMPUTED_VALUE"""),2.2860713E7)</f>
        <v>22860713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IFERROR(__xludf.DUMMYFUNCTION("""COMPUTED_VALUE"""),1702.83)</f>
        <v>1702.83</v>
      </c>
      <c r="D49" s="2">
        <f>IFERROR(__xludf.DUMMYFUNCTION("""COMPUTED_VALUE"""),45362.66666666667)</f>
        <v>45362.66667</v>
      </c>
      <c r="E49" s="1">
        <f>IFERROR(__xludf.DUMMYFUNCTION("""COMPUTED_VALUE"""),1707.8)</f>
        <v>1707.8</v>
      </c>
      <c r="G49" s="2">
        <f>IFERROR(__xludf.DUMMYFUNCTION("""COMPUTED_VALUE"""),45362.66666666667)</f>
        <v>45362.66667</v>
      </c>
      <c r="H49" s="1">
        <f>IFERROR(__xludf.DUMMYFUNCTION("""COMPUTED_VALUE"""),1691.4)</f>
        <v>1691.4</v>
      </c>
      <c r="J49" s="2">
        <f>IFERROR(__xludf.DUMMYFUNCTION("""COMPUTED_VALUE"""),45362.66666666667)</f>
        <v>45362.66667</v>
      </c>
      <c r="K49" s="1">
        <f>IFERROR(__xludf.DUMMYFUNCTION("""COMPUTED_VALUE"""),1704.44)</f>
        <v>1704.44</v>
      </c>
      <c r="M49" s="2">
        <f>IFERROR(__xludf.DUMMYFUNCTION("""COMPUTED_VALUE"""),45362.66666666667)</f>
        <v>45362.66667</v>
      </c>
      <c r="N49" s="1">
        <f>IFERROR(__xludf.DUMMYFUNCTION("""COMPUTED_VALUE"""),2.1597865E7)</f>
        <v>21597865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IFERROR(__xludf.DUMMYFUNCTION("""COMPUTED_VALUE"""),1704.54)</f>
        <v>1704.54</v>
      </c>
      <c r="D50" s="2">
        <f>IFERROR(__xludf.DUMMYFUNCTION("""COMPUTED_VALUE"""),45363.66666666667)</f>
        <v>45363.66667</v>
      </c>
      <c r="E50" s="1">
        <f>IFERROR(__xludf.DUMMYFUNCTION("""COMPUTED_VALUE"""),1723.15)</f>
        <v>1723.15</v>
      </c>
      <c r="G50" s="2">
        <f>IFERROR(__xludf.DUMMYFUNCTION("""COMPUTED_VALUE"""),45363.66666666667)</f>
        <v>45363.66667</v>
      </c>
      <c r="H50" s="1">
        <f>IFERROR(__xludf.DUMMYFUNCTION("""COMPUTED_VALUE"""),1702.14)</f>
        <v>1702.14</v>
      </c>
      <c r="J50" s="2">
        <f>IFERROR(__xludf.DUMMYFUNCTION("""COMPUTED_VALUE"""),45363.66666666667)</f>
        <v>45363.66667</v>
      </c>
      <c r="K50" s="1">
        <f>IFERROR(__xludf.DUMMYFUNCTION("""COMPUTED_VALUE"""),1718.76)</f>
        <v>1718.76</v>
      </c>
      <c r="M50" s="2">
        <f>IFERROR(__xludf.DUMMYFUNCTION("""COMPUTED_VALUE"""),45363.66666666667)</f>
        <v>45363.66667</v>
      </c>
      <c r="N50" s="1">
        <f>IFERROR(__xludf.DUMMYFUNCTION("""COMPUTED_VALUE"""),2.4810688E7)</f>
        <v>24810688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IFERROR(__xludf.DUMMYFUNCTION("""COMPUTED_VALUE"""),1718.17)</f>
        <v>1718.17</v>
      </c>
      <c r="D51" s="2">
        <f>IFERROR(__xludf.DUMMYFUNCTION("""COMPUTED_VALUE"""),45364.66666666667)</f>
        <v>45364.66667</v>
      </c>
      <c r="E51" s="1">
        <f>IFERROR(__xludf.DUMMYFUNCTION("""COMPUTED_VALUE"""),1723.55)</f>
        <v>1723.55</v>
      </c>
      <c r="G51" s="2">
        <f>IFERROR(__xludf.DUMMYFUNCTION("""COMPUTED_VALUE"""),45364.66666666667)</f>
        <v>45364.66667</v>
      </c>
      <c r="H51" s="1">
        <f>IFERROR(__xludf.DUMMYFUNCTION("""COMPUTED_VALUE"""),1706.1)</f>
        <v>1706.1</v>
      </c>
      <c r="J51" s="2">
        <f>IFERROR(__xludf.DUMMYFUNCTION("""COMPUTED_VALUE"""),45364.66666666667)</f>
        <v>45364.66667</v>
      </c>
      <c r="K51" s="1">
        <f>IFERROR(__xludf.DUMMYFUNCTION("""COMPUTED_VALUE"""),1708.86)</f>
        <v>1708.86</v>
      </c>
      <c r="M51" s="2">
        <f>IFERROR(__xludf.DUMMYFUNCTION("""COMPUTED_VALUE"""),45364.66666666667)</f>
        <v>45364.66667</v>
      </c>
      <c r="N51" s="1">
        <f>IFERROR(__xludf.DUMMYFUNCTION("""COMPUTED_VALUE"""),2.8952548E7)</f>
        <v>28952548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IFERROR(__xludf.DUMMYFUNCTION("""COMPUTED_VALUE"""),1707.87)</f>
        <v>1707.87</v>
      </c>
      <c r="D52" s="2">
        <f>IFERROR(__xludf.DUMMYFUNCTION("""COMPUTED_VALUE"""),45365.66666666667)</f>
        <v>45365.66667</v>
      </c>
      <c r="E52" s="1">
        <f>IFERROR(__xludf.DUMMYFUNCTION("""COMPUTED_VALUE"""),1707.87)</f>
        <v>1707.87</v>
      </c>
      <c r="G52" s="2">
        <f>IFERROR(__xludf.DUMMYFUNCTION("""COMPUTED_VALUE"""),45365.66666666667)</f>
        <v>45365.66667</v>
      </c>
      <c r="H52" s="1">
        <f>IFERROR(__xludf.DUMMYFUNCTION("""COMPUTED_VALUE"""),1677.42)</f>
        <v>1677.42</v>
      </c>
      <c r="J52" s="2">
        <f>IFERROR(__xludf.DUMMYFUNCTION("""COMPUTED_VALUE"""),45365.66666666667)</f>
        <v>45365.66667</v>
      </c>
      <c r="K52" s="1">
        <f>IFERROR(__xludf.DUMMYFUNCTION("""COMPUTED_VALUE"""),1689.74)</f>
        <v>1689.74</v>
      </c>
      <c r="M52" s="2">
        <f>IFERROR(__xludf.DUMMYFUNCTION("""COMPUTED_VALUE"""),45365.66666666667)</f>
        <v>45365.66667</v>
      </c>
      <c r="N52" s="1">
        <f>IFERROR(__xludf.DUMMYFUNCTION("""COMPUTED_VALUE"""),3.251746E7)</f>
        <v>32517460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IFERROR(__xludf.DUMMYFUNCTION("""COMPUTED_VALUE"""),1689.67)</f>
        <v>1689.67</v>
      </c>
      <c r="D53" s="2">
        <f>IFERROR(__xludf.DUMMYFUNCTION("""COMPUTED_VALUE"""),45366.66666666667)</f>
        <v>45366.66667</v>
      </c>
      <c r="E53" s="1">
        <f>IFERROR(__xludf.DUMMYFUNCTION("""COMPUTED_VALUE"""),1691.81)</f>
        <v>1691.81</v>
      </c>
      <c r="G53" s="2">
        <f>IFERROR(__xludf.DUMMYFUNCTION("""COMPUTED_VALUE"""),45366.66666666667)</f>
        <v>45366.66667</v>
      </c>
      <c r="H53" s="1">
        <f>IFERROR(__xludf.DUMMYFUNCTION("""COMPUTED_VALUE"""),1675.29)</f>
        <v>1675.29</v>
      </c>
      <c r="J53" s="2">
        <f>IFERROR(__xludf.DUMMYFUNCTION("""COMPUTED_VALUE"""),45366.66666666667)</f>
        <v>45366.66667</v>
      </c>
      <c r="K53" s="1">
        <f>IFERROR(__xludf.DUMMYFUNCTION("""COMPUTED_VALUE"""),1677.9)</f>
        <v>1677.9</v>
      </c>
      <c r="M53" s="2">
        <f>IFERROR(__xludf.DUMMYFUNCTION("""COMPUTED_VALUE"""),45366.66666666667)</f>
        <v>45366.66667</v>
      </c>
      <c r="N53" s="1">
        <f>IFERROR(__xludf.DUMMYFUNCTION("""COMPUTED_VALUE"""),5.9016572E7)</f>
        <v>59016572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IFERROR(__xludf.DUMMYFUNCTION("""COMPUTED_VALUE"""),1681.34)</f>
        <v>1681.34</v>
      </c>
      <c r="D54" s="2">
        <f>IFERROR(__xludf.DUMMYFUNCTION("""COMPUTED_VALUE"""),45369.66666666667)</f>
        <v>45369.66667</v>
      </c>
      <c r="E54" s="1">
        <f>IFERROR(__xludf.DUMMYFUNCTION("""COMPUTED_VALUE"""),1685.49)</f>
        <v>1685.49</v>
      </c>
      <c r="G54" s="2">
        <f>IFERROR(__xludf.DUMMYFUNCTION("""COMPUTED_VALUE"""),45369.66666666667)</f>
        <v>45369.66667</v>
      </c>
      <c r="H54" s="1">
        <f>IFERROR(__xludf.DUMMYFUNCTION("""COMPUTED_VALUE"""),1670.52)</f>
        <v>1670.52</v>
      </c>
      <c r="J54" s="2">
        <f>IFERROR(__xludf.DUMMYFUNCTION("""COMPUTED_VALUE"""),45369.66666666667)</f>
        <v>45369.66667</v>
      </c>
      <c r="K54" s="1">
        <f>IFERROR(__xludf.DUMMYFUNCTION("""COMPUTED_VALUE"""),1671.7)</f>
        <v>1671.7</v>
      </c>
      <c r="M54" s="2">
        <f>IFERROR(__xludf.DUMMYFUNCTION("""COMPUTED_VALUE"""),45369.66666666667)</f>
        <v>45369.66667</v>
      </c>
      <c r="N54" s="1">
        <f>IFERROR(__xludf.DUMMYFUNCTION("""COMPUTED_VALUE"""),2.8806787E7)</f>
        <v>28806787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IFERROR(__xludf.DUMMYFUNCTION("""COMPUTED_VALUE"""),1670.86)</f>
        <v>1670.86</v>
      </c>
      <c r="D55" s="2">
        <f>IFERROR(__xludf.DUMMYFUNCTION("""COMPUTED_VALUE"""),45370.66666666667)</f>
        <v>45370.66667</v>
      </c>
      <c r="E55" s="1">
        <f>IFERROR(__xludf.DUMMYFUNCTION("""COMPUTED_VALUE"""),1677.29)</f>
        <v>1677.29</v>
      </c>
      <c r="G55" s="2">
        <f>IFERROR(__xludf.DUMMYFUNCTION("""COMPUTED_VALUE"""),45370.66666666667)</f>
        <v>45370.66667</v>
      </c>
      <c r="H55" s="1">
        <f>IFERROR(__xludf.DUMMYFUNCTION("""COMPUTED_VALUE"""),1666.98)</f>
        <v>1666.98</v>
      </c>
      <c r="J55" s="2">
        <f>IFERROR(__xludf.DUMMYFUNCTION("""COMPUTED_VALUE"""),45370.66666666667)</f>
        <v>45370.66667</v>
      </c>
      <c r="K55" s="1">
        <f>IFERROR(__xludf.DUMMYFUNCTION("""COMPUTED_VALUE"""),1674.11)</f>
        <v>1674.11</v>
      </c>
      <c r="M55" s="2">
        <f>IFERROR(__xludf.DUMMYFUNCTION("""COMPUTED_VALUE"""),45370.66666666667)</f>
        <v>45370.66667</v>
      </c>
      <c r="N55" s="1">
        <f>IFERROR(__xludf.DUMMYFUNCTION("""COMPUTED_VALUE"""),3.5482339E7)</f>
        <v>35482339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IFERROR(__xludf.DUMMYFUNCTION("""COMPUTED_VALUE"""),1672.13)</f>
        <v>1672.13</v>
      </c>
      <c r="D56" s="2">
        <f>IFERROR(__xludf.DUMMYFUNCTION("""COMPUTED_VALUE"""),45371.66666666667)</f>
        <v>45371.66667</v>
      </c>
      <c r="E56" s="1">
        <f>IFERROR(__xludf.DUMMYFUNCTION("""COMPUTED_VALUE"""),1701.58)</f>
        <v>1701.58</v>
      </c>
      <c r="G56" s="2">
        <f>IFERROR(__xludf.DUMMYFUNCTION("""COMPUTED_VALUE"""),45371.66666666667)</f>
        <v>45371.66667</v>
      </c>
      <c r="H56" s="1">
        <f>IFERROR(__xludf.DUMMYFUNCTION("""COMPUTED_VALUE"""),1669.4)</f>
        <v>1669.4</v>
      </c>
      <c r="J56" s="2">
        <f>IFERROR(__xludf.DUMMYFUNCTION("""COMPUTED_VALUE"""),45371.66666666667)</f>
        <v>45371.66667</v>
      </c>
      <c r="K56" s="1">
        <f>IFERROR(__xludf.DUMMYFUNCTION("""COMPUTED_VALUE"""),1699.93)</f>
        <v>1699.93</v>
      </c>
      <c r="M56" s="2">
        <f>IFERROR(__xludf.DUMMYFUNCTION("""COMPUTED_VALUE"""),45371.66666666667)</f>
        <v>45371.66667</v>
      </c>
      <c r="N56" s="1">
        <f>IFERROR(__xludf.DUMMYFUNCTION("""COMPUTED_VALUE"""),3.1168656E7)</f>
        <v>31168656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IFERROR(__xludf.DUMMYFUNCTION("""COMPUTED_VALUE"""),1704.07)</f>
        <v>1704.07</v>
      </c>
      <c r="D57" s="2">
        <f>IFERROR(__xludf.DUMMYFUNCTION("""COMPUTED_VALUE"""),45372.66666666667)</f>
        <v>45372.66667</v>
      </c>
      <c r="E57" s="1">
        <f>IFERROR(__xludf.DUMMYFUNCTION("""COMPUTED_VALUE"""),1717.35)</f>
        <v>1717.35</v>
      </c>
      <c r="G57" s="2">
        <f>IFERROR(__xludf.DUMMYFUNCTION("""COMPUTED_VALUE"""),45372.66666666667)</f>
        <v>45372.66667</v>
      </c>
      <c r="H57" s="1">
        <f>IFERROR(__xludf.DUMMYFUNCTION("""COMPUTED_VALUE"""),1702.63)</f>
        <v>1702.63</v>
      </c>
      <c r="J57" s="2">
        <f>IFERROR(__xludf.DUMMYFUNCTION("""COMPUTED_VALUE"""),45372.66666666667)</f>
        <v>45372.66667</v>
      </c>
      <c r="K57" s="1">
        <f>IFERROR(__xludf.DUMMYFUNCTION("""COMPUTED_VALUE"""),1713.25)</f>
        <v>1713.25</v>
      </c>
      <c r="M57" s="2">
        <f>IFERROR(__xludf.DUMMYFUNCTION("""COMPUTED_VALUE"""),45372.66666666667)</f>
        <v>45372.66667</v>
      </c>
      <c r="N57" s="1">
        <f>IFERROR(__xludf.DUMMYFUNCTION("""COMPUTED_VALUE"""),3.1908957E7)</f>
        <v>31908957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IFERROR(__xludf.DUMMYFUNCTION("""COMPUTED_VALUE"""),1728.86)</f>
        <v>1728.86</v>
      </c>
      <c r="D58" s="2">
        <f>IFERROR(__xludf.DUMMYFUNCTION("""COMPUTED_VALUE"""),45373.66666666667)</f>
        <v>45373.66667</v>
      </c>
      <c r="E58" s="1">
        <f>IFERROR(__xludf.DUMMYFUNCTION("""COMPUTED_VALUE"""),1741.18)</f>
        <v>1741.18</v>
      </c>
      <c r="G58" s="2">
        <f>IFERROR(__xludf.DUMMYFUNCTION("""COMPUTED_VALUE"""),45373.66666666667)</f>
        <v>45373.66667</v>
      </c>
      <c r="H58" s="1">
        <f>IFERROR(__xludf.DUMMYFUNCTION("""COMPUTED_VALUE"""),1715.18)</f>
        <v>1715.18</v>
      </c>
      <c r="J58" s="2">
        <f>IFERROR(__xludf.DUMMYFUNCTION("""COMPUTED_VALUE"""),45373.66666666667)</f>
        <v>45373.66667</v>
      </c>
      <c r="K58" s="1">
        <f>IFERROR(__xludf.DUMMYFUNCTION("""COMPUTED_VALUE"""),1715.36)</f>
        <v>1715.36</v>
      </c>
      <c r="M58" s="2">
        <f>IFERROR(__xludf.DUMMYFUNCTION("""COMPUTED_VALUE"""),45373.66666666667)</f>
        <v>45373.66667</v>
      </c>
      <c r="N58" s="1">
        <f>IFERROR(__xludf.DUMMYFUNCTION("""COMPUTED_VALUE"""),3.2662314E7)</f>
        <v>32662314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IFERROR(__xludf.DUMMYFUNCTION("""COMPUTED_VALUE"""),1713.62)</f>
        <v>1713.62</v>
      </c>
      <c r="D59" s="2">
        <f>IFERROR(__xludf.DUMMYFUNCTION("""COMPUTED_VALUE"""),45376.66666666667)</f>
        <v>45376.66667</v>
      </c>
      <c r="E59" s="1">
        <f>IFERROR(__xludf.DUMMYFUNCTION("""COMPUTED_VALUE"""),1713.8)</f>
        <v>1713.8</v>
      </c>
      <c r="G59" s="2">
        <f>IFERROR(__xludf.DUMMYFUNCTION("""COMPUTED_VALUE"""),45376.66666666667)</f>
        <v>45376.66667</v>
      </c>
      <c r="H59" s="1">
        <f>IFERROR(__xludf.DUMMYFUNCTION("""COMPUTED_VALUE"""),1695.82)</f>
        <v>1695.82</v>
      </c>
      <c r="J59" s="2">
        <f>IFERROR(__xludf.DUMMYFUNCTION("""COMPUTED_VALUE"""),45376.66666666667)</f>
        <v>45376.66667</v>
      </c>
      <c r="K59" s="1">
        <f>IFERROR(__xludf.DUMMYFUNCTION("""COMPUTED_VALUE"""),1702.5)</f>
        <v>1702.5</v>
      </c>
      <c r="M59" s="2">
        <f>IFERROR(__xludf.DUMMYFUNCTION("""COMPUTED_VALUE"""),45376.66666666667)</f>
        <v>45376.66667</v>
      </c>
      <c r="N59" s="1">
        <f>IFERROR(__xludf.DUMMYFUNCTION("""COMPUTED_VALUE"""),3.0196228E7)</f>
        <v>30196228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IFERROR(__xludf.DUMMYFUNCTION("""COMPUTED_VALUE"""),1698.98)</f>
        <v>1698.98</v>
      </c>
      <c r="D60" s="2">
        <f>IFERROR(__xludf.DUMMYFUNCTION("""COMPUTED_VALUE"""),45377.66666666667)</f>
        <v>45377.66667</v>
      </c>
      <c r="E60" s="1">
        <f>IFERROR(__xludf.DUMMYFUNCTION("""COMPUTED_VALUE"""),1703.24)</f>
        <v>1703.24</v>
      </c>
      <c r="G60" s="2">
        <f>IFERROR(__xludf.DUMMYFUNCTION("""COMPUTED_VALUE"""),45377.66666666667)</f>
        <v>45377.66667</v>
      </c>
      <c r="H60" s="1">
        <f>IFERROR(__xludf.DUMMYFUNCTION("""COMPUTED_VALUE"""),1668.5)</f>
        <v>1668.5</v>
      </c>
      <c r="J60" s="2">
        <f>IFERROR(__xludf.DUMMYFUNCTION("""COMPUTED_VALUE"""),45377.66666666667)</f>
        <v>45377.66667</v>
      </c>
      <c r="K60" s="1">
        <f>IFERROR(__xludf.DUMMYFUNCTION("""COMPUTED_VALUE"""),1669.84)</f>
        <v>1669.84</v>
      </c>
      <c r="M60" s="2">
        <f>IFERROR(__xludf.DUMMYFUNCTION("""COMPUTED_VALUE"""),45377.66666666667)</f>
        <v>45377.66667</v>
      </c>
      <c r="N60" s="1">
        <f>IFERROR(__xludf.DUMMYFUNCTION("""COMPUTED_VALUE"""),5.0450184E7)</f>
        <v>50450184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IFERROR(__xludf.DUMMYFUNCTION("""COMPUTED_VALUE"""),1672.8)</f>
        <v>1672.8</v>
      </c>
      <c r="D61" s="2">
        <f>IFERROR(__xludf.DUMMYFUNCTION("""COMPUTED_VALUE"""),45378.66666666667)</f>
        <v>45378.66667</v>
      </c>
      <c r="E61" s="1">
        <f>IFERROR(__xludf.DUMMYFUNCTION("""COMPUTED_VALUE"""),1690.66)</f>
        <v>1690.66</v>
      </c>
      <c r="G61" s="2">
        <f>IFERROR(__xludf.DUMMYFUNCTION("""COMPUTED_VALUE"""),45378.66666666667)</f>
        <v>45378.66667</v>
      </c>
      <c r="H61" s="1">
        <f>IFERROR(__xludf.DUMMYFUNCTION("""COMPUTED_VALUE"""),1672.8)</f>
        <v>1672.8</v>
      </c>
      <c r="J61" s="2">
        <f>IFERROR(__xludf.DUMMYFUNCTION("""COMPUTED_VALUE"""),45378.66666666667)</f>
        <v>45378.66667</v>
      </c>
      <c r="K61" s="1">
        <f>IFERROR(__xludf.DUMMYFUNCTION("""COMPUTED_VALUE"""),1690.35)</f>
        <v>1690.35</v>
      </c>
      <c r="M61" s="2">
        <f>IFERROR(__xludf.DUMMYFUNCTION("""COMPUTED_VALUE"""),45378.66666666667)</f>
        <v>45378.66667</v>
      </c>
      <c r="N61" s="1">
        <f>IFERROR(__xludf.DUMMYFUNCTION("""COMPUTED_VALUE"""),2.9683708E7)</f>
        <v>29683708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IFERROR(__xludf.DUMMYFUNCTION("""COMPUTED_VALUE"""),1691.81)</f>
        <v>1691.81</v>
      </c>
      <c r="D62" s="2">
        <f>IFERROR(__xludf.DUMMYFUNCTION("""COMPUTED_VALUE"""),45379.66666666667)</f>
        <v>45379.66667</v>
      </c>
      <c r="E62" s="1">
        <f>IFERROR(__xludf.DUMMYFUNCTION("""COMPUTED_VALUE"""),1710.57)</f>
        <v>1710.57</v>
      </c>
      <c r="G62" s="2">
        <f>IFERROR(__xludf.DUMMYFUNCTION("""COMPUTED_VALUE"""),45379.66666666667)</f>
        <v>45379.66667</v>
      </c>
      <c r="H62" s="1">
        <f>IFERROR(__xludf.DUMMYFUNCTION("""COMPUTED_VALUE"""),1690.06)</f>
        <v>1690.06</v>
      </c>
      <c r="J62" s="2">
        <f>IFERROR(__xludf.DUMMYFUNCTION("""COMPUTED_VALUE"""),45379.66666666667)</f>
        <v>45379.66667</v>
      </c>
      <c r="K62" s="1">
        <f>IFERROR(__xludf.DUMMYFUNCTION("""COMPUTED_VALUE"""),1706.71)</f>
        <v>1706.71</v>
      </c>
      <c r="M62" s="2">
        <f>IFERROR(__xludf.DUMMYFUNCTION("""COMPUTED_VALUE"""),45379.66666666667)</f>
        <v>45379.66667</v>
      </c>
      <c r="N62" s="1">
        <f>IFERROR(__xludf.DUMMYFUNCTION("""COMPUTED_VALUE"""),2.9617892E7)</f>
        <v>29617892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IFERROR(__xludf.DUMMYFUNCTION("""COMPUTED_VALUE"""),1701.47)</f>
        <v>1701.47</v>
      </c>
      <c r="D63" s="2">
        <f>IFERROR(__xludf.DUMMYFUNCTION("""COMPUTED_VALUE"""),45383.66666666667)</f>
        <v>45383.66667</v>
      </c>
      <c r="E63" s="1">
        <f>IFERROR(__xludf.DUMMYFUNCTION("""COMPUTED_VALUE"""),1704.6)</f>
        <v>1704.6</v>
      </c>
      <c r="G63" s="2">
        <f>IFERROR(__xludf.DUMMYFUNCTION("""COMPUTED_VALUE"""),45383.66666666667)</f>
        <v>45383.66667</v>
      </c>
      <c r="H63" s="1">
        <f>IFERROR(__xludf.DUMMYFUNCTION("""COMPUTED_VALUE"""),1681.3)</f>
        <v>1681.3</v>
      </c>
      <c r="J63" s="2">
        <f>IFERROR(__xludf.DUMMYFUNCTION("""COMPUTED_VALUE"""),45383.66666666667)</f>
        <v>45383.66667</v>
      </c>
      <c r="K63" s="1">
        <f>IFERROR(__xludf.DUMMYFUNCTION("""COMPUTED_VALUE"""),1686.0)</f>
        <v>1686</v>
      </c>
      <c r="M63" s="2">
        <f>IFERROR(__xludf.DUMMYFUNCTION("""COMPUTED_VALUE"""),45383.66666666667)</f>
        <v>45383.66667</v>
      </c>
      <c r="N63" s="1">
        <f>IFERROR(__xludf.DUMMYFUNCTION("""COMPUTED_VALUE"""),3.1412358E7)</f>
        <v>31412358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IFERROR(__xludf.DUMMYFUNCTION("""COMPUTED_VALUE"""),1683.69)</f>
        <v>1683.69</v>
      </c>
      <c r="D64" s="2">
        <f>IFERROR(__xludf.DUMMYFUNCTION("""COMPUTED_VALUE"""),45384.66666666667)</f>
        <v>45384.66667</v>
      </c>
      <c r="E64" s="1">
        <f>IFERROR(__xludf.DUMMYFUNCTION("""COMPUTED_VALUE"""),1686.13)</f>
        <v>1686.13</v>
      </c>
      <c r="G64" s="2">
        <f>IFERROR(__xludf.DUMMYFUNCTION("""COMPUTED_VALUE"""),45384.66666666667)</f>
        <v>45384.66667</v>
      </c>
      <c r="H64" s="1">
        <f>IFERROR(__xludf.DUMMYFUNCTION("""COMPUTED_VALUE"""),1671.15)</f>
        <v>1671.15</v>
      </c>
      <c r="J64" s="2">
        <f>IFERROR(__xludf.DUMMYFUNCTION("""COMPUTED_VALUE"""),45384.66666666667)</f>
        <v>45384.66667</v>
      </c>
      <c r="K64" s="1">
        <f>IFERROR(__xludf.DUMMYFUNCTION("""COMPUTED_VALUE"""),1678.01)</f>
        <v>1678.01</v>
      </c>
      <c r="M64" s="2">
        <f>IFERROR(__xludf.DUMMYFUNCTION("""COMPUTED_VALUE"""),45384.66666666667)</f>
        <v>45384.66667</v>
      </c>
      <c r="N64" s="1">
        <f>IFERROR(__xludf.DUMMYFUNCTION("""COMPUTED_VALUE"""),2.8037745E7)</f>
        <v>28037745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IFERROR(__xludf.DUMMYFUNCTION("""COMPUTED_VALUE"""),1678.61)</f>
        <v>1678.61</v>
      </c>
      <c r="D65" s="2">
        <f>IFERROR(__xludf.DUMMYFUNCTION("""COMPUTED_VALUE"""),45385.66666666667)</f>
        <v>45385.66667</v>
      </c>
      <c r="E65" s="1">
        <f>IFERROR(__xludf.DUMMYFUNCTION("""COMPUTED_VALUE"""),1696.17)</f>
        <v>1696.17</v>
      </c>
      <c r="G65" s="2">
        <f>IFERROR(__xludf.DUMMYFUNCTION("""COMPUTED_VALUE"""),45385.66666666667)</f>
        <v>45385.66667</v>
      </c>
      <c r="H65" s="1">
        <f>IFERROR(__xludf.DUMMYFUNCTION("""COMPUTED_VALUE"""),1678.61)</f>
        <v>1678.61</v>
      </c>
      <c r="J65" s="2">
        <f>IFERROR(__xludf.DUMMYFUNCTION("""COMPUTED_VALUE"""),45385.66666666667)</f>
        <v>45385.66667</v>
      </c>
      <c r="K65" s="1">
        <f>IFERROR(__xludf.DUMMYFUNCTION("""COMPUTED_VALUE"""),1689.06)</f>
        <v>1689.06</v>
      </c>
      <c r="M65" s="2">
        <f>IFERROR(__xludf.DUMMYFUNCTION("""COMPUTED_VALUE"""),45385.66666666667)</f>
        <v>45385.66667</v>
      </c>
      <c r="N65" s="1">
        <f>IFERROR(__xludf.DUMMYFUNCTION("""COMPUTED_VALUE"""),2.579909E7)</f>
        <v>25799090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IFERROR(__xludf.DUMMYFUNCTION("""COMPUTED_VALUE"""),1691.45)</f>
        <v>1691.45</v>
      </c>
      <c r="D66" s="2">
        <f>IFERROR(__xludf.DUMMYFUNCTION("""COMPUTED_VALUE"""),45386.66666666667)</f>
        <v>45386.66667</v>
      </c>
      <c r="E66" s="1">
        <f>IFERROR(__xludf.DUMMYFUNCTION("""COMPUTED_VALUE"""),1707.77)</f>
        <v>1707.77</v>
      </c>
      <c r="G66" s="2">
        <f>IFERROR(__xludf.DUMMYFUNCTION("""COMPUTED_VALUE"""),45386.66666666667)</f>
        <v>45386.66667</v>
      </c>
      <c r="H66" s="1">
        <f>IFERROR(__xludf.DUMMYFUNCTION("""COMPUTED_VALUE"""),1666.32)</f>
        <v>1666.32</v>
      </c>
      <c r="J66" s="2">
        <f>IFERROR(__xludf.DUMMYFUNCTION("""COMPUTED_VALUE"""),45386.66666666667)</f>
        <v>45386.66667</v>
      </c>
      <c r="K66" s="1">
        <f>IFERROR(__xludf.DUMMYFUNCTION("""COMPUTED_VALUE"""),1673.08)</f>
        <v>1673.08</v>
      </c>
      <c r="M66" s="2">
        <f>IFERROR(__xludf.DUMMYFUNCTION("""COMPUTED_VALUE"""),45386.66666666667)</f>
        <v>45386.66667</v>
      </c>
      <c r="N66" s="1">
        <f>IFERROR(__xludf.DUMMYFUNCTION("""COMPUTED_VALUE"""),2.7773356E7)</f>
        <v>27773356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IFERROR(__xludf.DUMMYFUNCTION("""COMPUTED_VALUE"""),1674.49)</f>
        <v>1674.49</v>
      </c>
      <c r="D67" s="2">
        <f>IFERROR(__xludf.DUMMYFUNCTION("""COMPUTED_VALUE"""),45387.66666666667)</f>
        <v>45387.66667</v>
      </c>
      <c r="E67" s="1">
        <f>IFERROR(__xludf.DUMMYFUNCTION("""COMPUTED_VALUE"""),1690.49)</f>
        <v>1690.49</v>
      </c>
      <c r="G67" s="2">
        <f>IFERROR(__xludf.DUMMYFUNCTION("""COMPUTED_VALUE"""),45387.66666666667)</f>
        <v>45387.66667</v>
      </c>
      <c r="H67" s="1">
        <f>IFERROR(__xludf.DUMMYFUNCTION("""COMPUTED_VALUE"""),1674.34)</f>
        <v>1674.34</v>
      </c>
      <c r="J67" s="2">
        <f>IFERROR(__xludf.DUMMYFUNCTION("""COMPUTED_VALUE"""),45387.66666666667)</f>
        <v>45387.66667</v>
      </c>
      <c r="K67" s="1">
        <f>IFERROR(__xludf.DUMMYFUNCTION("""COMPUTED_VALUE"""),1686.97)</f>
        <v>1686.97</v>
      </c>
      <c r="M67" s="2">
        <f>IFERROR(__xludf.DUMMYFUNCTION("""COMPUTED_VALUE"""),45387.66666666667)</f>
        <v>45387.66667</v>
      </c>
      <c r="N67" s="1">
        <f>IFERROR(__xludf.DUMMYFUNCTION("""COMPUTED_VALUE"""),2.3289503E7)</f>
        <v>23289503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IFERROR(__xludf.DUMMYFUNCTION("""COMPUTED_VALUE"""),1687.87)</f>
        <v>1687.87</v>
      </c>
      <c r="D68" s="2">
        <f>IFERROR(__xludf.DUMMYFUNCTION("""COMPUTED_VALUE"""),45390.66666666667)</f>
        <v>45390.66667</v>
      </c>
      <c r="E68" s="1">
        <f>IFERROR(__xludf.DUMMYFUNCTION("""COMPUTED_VALUE"""),1696.33)</f>
        <v>1696.33</v>
      </c>
      <c r="G68" s="2">
        <f>IFERROR(__xludf.DUMMYFUNCTION("""COMPUTED_VALUE"""),45390.66666666667)</f>
        <v>45390.66667</v>
      </c>
      <c r="H68" s="1">
        <f>IFERROR(__xludf.DUMMYFUNCTION("""COMPUTED_VALUE"""),1682.28)</f>
        <v>1682.28</v>
      </c>
      <c r="J68" s="2">
        <f>IFERROR(__xludf.DUMMYFUNCTION("""COMPUTED_VALUE"""),45390.66666666667)</f>
        <v>45390.66667</v>
      </c>
      <c r="K68" s="1">
        <f>IFERROR(__xludf.DUMMYFUNCTION("""COMPUTED_VALUE"""),1682.61)</f>
        <v>1682.61</v>
      </c>
      <c r="M68" s="2">
        <f>IFERROR(__xludf.DUMMYFUNCTION("""COMPUTED_VALUE"""),45390.66666666667)</f>
        <v>45390.66667</v>
      </c>
      <c r="N68" s="1">
        <f>IFERROR(__xludf.DUMMYFUNCTION("""COMPUTED_VALUE"""),2.7602539E7)</f>
        <v>27602539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IFERROR(__xludf.DUMMYFUNCTION("""COMPUTED_VALUE"""),1682.18)</f>
        <v>1682.18</v>
      </c>
      <c r="D69" s="2">
        <f>IFERROR(__xludf.DUMMYFUNCTION("""COMPUTED_VALUE"""),45391.66666666667)</f>
        <v>45391.66667</v>
      </c>
      <c r="E69" s="1">
        <f>IFERROR(__xludf.DUMMYFUNCTION("""COMPUTED_VALUE"""),1690.27)</f>
        <v>1690.27</v>
      </c>
      <c r="G69" s="2">
        <f>IFERROR(__xludf.DUMMYFUNCTION("""COMPUTED_VALUE"""),45391.66666666667)</f>
        <v>45391.66667</v>
      </c>
      <c r="H69" s="1">
        <f>IFERROR(__xludf.DUMMYFUNCTION("""COMPUTED_VALUE"""),1670.13)</f>
        <v>1670.13</v>
      </c>
      <c r="J69" s="2">
        <f>IFERROR(__xludf.DUMMYFUNCTION("""COMPUTED_VALUE"""),45391.66666666667)</f>
        <v>45391.66667</v>
      </c>
      <c r="K69" s="1">
        <f>IFERROR(__xludf.DUMMYFUNCTION("""COMPUTED_VALUE"""),1686.3)</f>
        <v>1686.3</v>
      </c>
      <c r="M69" s="2">
        <f>IFERROR(__xludf.DUMMYFUNCTION("""COMPUTED_VALUE"""),45391.66666666667)</f>
        <v>45391.66667</v>
      </c>
      <c r="N69" s="1">
        <f>IFERROR(__xludf.DUMMYFUNCTION("""COMPUTED_VALUE"""),2.7968346E7)</f>
        <v>27968346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IFERROR(__xludf.DUMMYFUNCTION("""COMPUTED_VALUE"""),1680.76)</f>
        <v>1680.76</v>
      </c>
      <c r="D70" s="2">
        <f>IFERROR(__xludf.DUMMYFUNCTION("""COMPUTED_VALUE"""),45392.66666666667)</f>
        <v>45392.66667</v>
      </c>
      <c r="E70" s="1">
        <f>IFERROR(__xludf.DUMMYFUNCTION("""COMPUTED_VALUE"""),1680.76)</f>
        <v>1680.76</v>
      </c>
      <c r="G70" s="2">
        <f>IFERROR(__xludf.DUMMYFUNCTION("""COMPUTED_VALUE"""),45392.66666666667)</f>
        <v>45392.66667</v>
      </c>
      <c r="H70" s="1">
        <f>IFERROR(__xludf.DUMMYFUNCTION("""COMPUTED_VALUE"""),1647.3)</f>
        <v>1647.3</v>
      </c>
      <c r="J70" s="2">
        <f>IFERROR(__xludf.DUMMYFUNCTION("""COMPUTED_VALUE"""),45392.66666666667)</f>
        <v>45392.66667</v>
      </c>
      <c r="K70" s="1">
        <f>IFERROR(__xludf.DUMMYFUNCTION("""COMPUTED_VALUE"""),1652.2)</f>
        <v>1652.2</v>
      </c>
      <c r="M70" s="2">
        <f>IFERROR(__xludf.DUMMYFUNCTION("""COMPUTED_VALUE"""),45392.66666666667)</f>
        <v>45392.66667</v>
      </c>
      <c r="N70" s="1">
        <f>IFERROR(__xludf.DUMMYFUNCTION("""COMPUTED_VALUE"""),3.2617718E7)</f>
        <v>32617718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IFERROR(__xludf.DUMMYFUNCTION("""COMPUTED_VALUE"""),1651.85)</f>
        <v>1651.85</v>
      </c>
      <c r="D71" s="2">
        <f>IFERROR(__xludf.DUMMYFUNCTION("""COMPUTED_VALUE"""),45393.66666666667)</f>
        <v>45393.66667</v>
      </c>
      <c r="E71" s="1">
        <f>IFERROR(__xludf.DUMMYFUNCTION("""COMPUTED_VALUE"""),1667.79)</f>
        <v>1667.79</v>
      </c>
      <c r="G71" s="2">
        <f>IFERROR(__xludf.DUMMYFUNCTION("""COMPUTED_VALUE"""),45393.66666666667)</f>
        <v>45393.66667</v>
      </c>
      <c r="H71" s="1">
        <f>IFERROR(__xludf.DUMMYFUNCTION("""COMPUTED_VALUE"""),1647.32)</f>
        <v>1647.32</v>
      </c>
      <c r="J71" s="2">
        <f>IFERROR(__xludf.DUMMYFUNCTION("""COMPUTED_VALUE"""),45393.66666666667)</f>
        <v>45393.66667</v>
      </c>
      <c r="K71" s="1">
        <f>IFERROR(__xludf.DUMMYFUNCTION("""COMPUTED_VALUE"""),1660.67)</f>
        <v>1660.67</v>
      </c>
      <c r="M71" s="2">
        <f>IFERROR(__xludf.DUMMYFUNCTION("""COMPUTED_VALUE"""),45393.66666666667)</f>
        <v>45393.66667</v>
      </c>
      <c r="N71" s="1">
        <f>IFERROR(__xludf.DUMMYFUNCTION("""COMPUTED_VALUE"""),2.3079789E7)</f>
        <v>23079789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IFERROR(__xludf.DUMMYFUNCTION("""COMPUTED_VALUE"""),1656.71)</f>
        <v>1656.71</v>
      </c>
      <c r="D72" s="2">
        <f>IFERROR(__xludf.DUMMYFUNCTION("""COMPUTED_VALUE"""),45394.66666666667)</f>
        <v>45394.66667</v>
      </c>
      <c r="E72" s="1">
        <f>IFERROR(__xludf.DUMMYFUNCTION("""COMPUTED_VALUE"""),1656.71)</f>
        <v>1656.71</v>
      </c>
      <c r="G72" s="2">
        <f>IFERROR(__xludf.DUMMYFUNCTION("""COMPUTED_VALUE"""),45394.66666666667)</f>
        <v>45394.66667</v>
      </c>
      <c r="H72" s="1">
        <f>IFERROR(__xludf.DUMMYFUNCTION("""COMPUTED_VALUE"""),1631.83)</f>
        <v>1631.83</v>
      </c>
      <c r="J72" s="2">
        <f>IFERROR(__xludf.DUMMYFUNCTION("""COMPUTED_VALUE"""),45394.66666666667)</f>
        <v>45394.66667</v>
      </c>
      <c r="K72" s="1">
        <f>IFERROR(__xludf.DUMMYFUNCTION("""COMPUTED_VALUE"""),1639.62)</f>
        <v>1639.62</v>
      </c>
      <c r="M72" s="2">
        <f>IFERROR(__xludf.DUMMYFUNCTION("""COMPUTED_VALUE"""),45394.66666666667)</f>
        <v>45394.66667</v>
      </c>
      <c r="N72" s="1">
        <f>IFERROR(__xludf.DUMMYFUNCTION("""COMPUTED_VALUE"""),3.1895071E7)</f>
        <v>31895071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IFERROR(__xludf.DUMMYFUNCTION("""COMPUTED_VALUE"""),1645.3)</f>
        <v>1645.3</v>
      </c>
      <c r="D73" s="2">
        <f>IFERROR(__xludf.DUMMYFUNCTION("""COMPUTED_VALUE"""),45397.66666666667)</f>
        <v>45397.66667</v>
      </c>
      <c r="E73" s="1">
        <f>IFERROR(__xludf.DUMMYFUNCTION("""COMPUTED_VALUE"""),1660.95)</f>
        <v>1660.95</v>
      </c>
      <c r="G73" s="2">
        <f>IFERROR(__xludf.DUMMYFUNCTION("""COMPUTED_VALUE"""),45397.66666666667)</f>
        <v>45397.66667</v>
      </c>
      <c r="H73" s="1">
        <f>IFERROR(__xludf.DUMMYFUNCTION("""COMPUTED_VALUE"""),1625.07)</f>
        <v>1625.07</v>
      </c>
      <c r="J73" s="2">
        <f>IFERROR(__xludf.DUMMYFUNCTION("""COMPUTED_VALUE"""),45397.66666666667)</f>
        <v>45397.66667</v>
      </c>
      <c r="K73" s="1">
        <f>IFERROR(__xludf.DUMMYFUNCTION("""COMPUTED_VALUE"""),1633.56)</f>
        <v>1633.56</v>
      </c>
      <c r="M73" s="2">
        <f>IFERROR(__xludf.DUMMYFUNCTION("""COMPUTED_VALUE"""),45397.66666666667)</f>
        <v>45397.66667</v>
      </c>
      <c r="N73" s="1">
        <f>IFERROR(__xludf.DUMMYFUNCTION("""COMPUTED_VALUE"""),3.0932171E7)</f>
        <v>30932171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IFERROR(__xludf.DUMMYFUNCTION("""COMPUTED_VALUE"""),1633.29)</f>
        <v>1633.29</v>
      </c>
      <c r="D74" s="2">
        <f>IFERROR(__xludf.DUMMYFUNCTION("""COMPUTED_VALUE"""),45398.66666666667)</f>
        <v>45398.66667</v>
      </c>
      <c r="E74" s="1">
        <f>IFERROR(__xludf.DUMMYFUNCTION("""COMPUTED_VALUE"""),1633.29)</f>
        <v>1633.29</v>
      </c>
      <c r="G74" s="2">
        <f>IFERROR(__xludf.DUMMYFUNCTION("""COMPUTED_VALUE"""),45398.66666666667)</f>
        <v>45398.66667</v>
      </c>
      <c r="H74" s="1">
        <f>IFERROR(__xludf.DUMMYFUNCTION("""COMPUTED_VALUE"""),1614.58)</f>
        <v>1614.58</v>
      </c>
      <c r="J74" s="2">
        <f>IFERROR(__xludf.DUMMYFUNCTION("""COMPUTED_VALUE"""),45398.66666666667)</f>
        <v>45398.66667</v>
      </c>
      <c r="K74" s="1">
        <f>IFERROR(__xludf.DUMMYFUNCTION("""COMPUTED_VALUE"""),1616.82)</f>
        <v>1616.82</v>
      </c>
      <c r="M74" s="2">
        <f>IFERROR(__xludf.DUMMYFUNCTION("""COMPUTED_VALUE"""),45398.66666666667)</f>
        <v>45398.66667</v>
      </c>
      <c r="N74" s="1">
        <f>IFERROR(__xludf.DUMMYFUNCTION("""COMPUTED_VALUE"""),3.2149164E7)</f>
        <v>32149164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IFERROR(__xludf.DUMMYFUNCTION("""COMPUTED_VALUE"""),1615.77)</f>
        <v>1615.77</v>
      </c>
      <c r="D75" s="2">
        <f>IFERROR(__xludf.DUMMYFUNCTION("""COMPUTED_VALUE"""),45399.66666666667)</f>
        <v>45399.66667</v>
      </c>
      <c r="E75" s="1">
        <f>IFERROR(__xludf.DUMMYFUNCTION("""COMPUTED_VALUE"""),1615.77)</f>
        <v>1615.77</v>
      </c>
      <c r="G75" s="2">
        <f>IFERROR(__xludf.DUMMYFUNCTION("""COMPUTED_VALUE"""),45399.66666666667)</f>
        <v>45399.66667</v>
      </c>
      <c r="H75" s="1">
        <f>IFERROR(__xludf.DUMMYFUNCTION("""COMPUTED_VALUE"""),1585.95)</f>
        <v>1585.95</v>
      </c>
      <c r="J75" s="2">
        <f>IFERROR(__xludf.DUMMYFUNCTION("""COMPUTED_VALUE"""),45399.66666666667)</f>
        <v>45399.66667</v>
      </c>
      <c r="K75" s="1">
        <f>IFERROR(__xludf.DUMMYFUNCTION("""COMPUTED_VALUE"""),1591.3)</f>
        <v>1591.3</v>
      </c>
      <c r="M75" s="2">
        <f>IFERROR(__xludf.DUMMYFUNCTION("""COMPUTED_VALUE"""),45399.66666666667)</f>
        <v>45399.66667</v>
      </c>
      <c r="N75" s="1">
        <f>IFERROR(__xludf.DUMMYFUNCTION("""COMPUTED_VALUE"""),5.7593334E7)</f>
        <v>57593334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IFERROR(__xludf.DUMMYFUNCTION("""COMPUTED_VALUE"""),1596.71)</f>
        <v>1596.71</v>
      </c>
      <c r="D76" s="2">
        <f>IFERROR(__xludf.DUMMYFUNCTION("""COMPUTED_VALUE"""),45400.66666666667)</f>
        <v>45400.66667</v>
      </c>
      <c r="E76" s="1">
        <f>IFERROR(__xludf.DUMMYFUNCTION("""COMPUTED_VALUE"""),1605.52)</f>
        <v>1605.52</v>
      </c>
      <c r="G76" s="2">
        <f>IFERROR(__xludf.DUMMYFUNCTION("""COMPUTED_VALUE"""),45400.66666666667)</f>
        <v>45400.66667</v>
      </c>
      <c r="H76" s="1">
        <f>IFERROR(__xludf.DUMMYFUNCTION("""COMPUTED_VALUE"""),1588.47)</f>
        <v>1588.47</v>
      </c>
      <c r="J76" s="2">
        <f>IFERROR(__xludf.DUMMYFUNCTION("""COMPUTED_VALUE"""),45400.66666666667)</f>
        <v>45400.66667</v>
      </c>
      <c r="K76" s="1">
        <f>IFERROR(__xludf.DUMMYFUNCTION("""COMPUTED_VALUE"""),1590.22)</f>
        <v>1590.22</v>
      </c>
      <c r="M76" s="2">
        <f>IFERROR(__xludf.DUMMYFUNCTION("""COMPUTED_VALUE"""),45400.66666666667)</f>
        <v>45400.66667</v>
      </c>
      <c r="N76" s="1">
        <f>IFERROR(__xludf.DUMMYFUNCTION("""COMPUTED_VALUE"""),4.5905794E7)</f>
        <v>45905794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IFERROR(__xludf.DUMMYFUNCTION("""COMPUTED_VALUE"""),1591.69)</f>
        <v>1591.69</v>
      </c>
      <c r="D77" s="2">
        <f>IFERROR(__xludf.DUMMYFUNCTION("""COMPUTED_VALUE"""),45401.66666666667)</f>
        <v>45401.66667</v>
      </c>
      <c r="E77" s="1">
        <f>IFERROR(__xludf.DUMMYFUNCTION("""COMPUTED_VALUE"""),1609.87)</f>
        <v>1609.87</v>
      </c>
      <c r="G77" s="2">
        <f>IFERROR(__xludf.DUMMYFUNCTION("""COMPUTED_VALUE"""),45401.66666666667)</f>
        <v>45401.66667</v>
      </c>
      <c r="H77" s="1">
        <f>IFERROR(__xludf.DUMMYFUNCTION("""COMPUTED_VALUE"""),1591.69)</f>
        <v>1591.69</v>
      </c>
      <c r="J77" s="2">
        <f>IFERROR(__xludf.DUMMYFUNCTION("""COMPUTED_VALUE"""),45401.66666666667)</f>
        <v>45401.66667</v>
      </c>
      <c r="K77" s="1">
        <f>IFERROR(__xludf.DUMMYFUNCTION("""COMPUTED_VALUE"""),1600.7)</f>
        <v>1600.7</v>
      </c>
      <c r="M77" s="2">
        <f>IFERROR(__xludf.DUMMYFUNCTION("""COMPUTED_VALUE"""),45401.66666666667)</f>
        <v>45401.66667</v>
      </c>
      <c r="N77" s="1">
        <f>IFERROR(__xludf.DUMMYFUNCTION("""COMPUTED_VALUE"""),3.7953874E7)</f>
        <v>37953874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IFERROR(__xludf.DUMMYFUNCTION("""COMPUTED_VALUE"""),1603.81)</f>
        <v>1603.81</v>
      </c>
      <c r="D78" s="2">
        <f>IFERROR(__xludf.DUMMYFUNCTION("""COMPUTED_VALUE"""),45404.66666666667)</f>
        <v>45404.66667</v>
      </c>
      <c r="E78" s="1">
        <f>IFERROR(__xludf.DUMMYFUNCTION("""COMPUTED_VALUE"""),1626.76)</f>
        <v>1626.76</v>
      </c>
      <c r="G78" s="2">
        <f>IFERROR(__xludf.DUMMYFUNCTION("""COMPUTED_VALUE"""),45404.66666666667)</f>
        <v>45404.66667</v>
      </c>
      <c r="H78" s="1">
        <f>IFERROR(__xludf.DUMMYFUNCTION("""COMPUTED_VALUE"""),1602.37)</f>
        <v>1602.37</v>
      </c>
      <c r="J78" s="2">
        <f>IFERROR(__xludf.DUMMYFUNCTION("""COMPUTED_VALUE"""),45404.66666666667)</f>
        <v>45404.66667</v>
      </c>
      <c r="K78" s="1">
        <f>IFERROR(__xludf.DUMMYFUNCTION("""COMPUTED_VALUE"""),1617.18)</f>
        <v>1617.18</v>
      </c>
      <c r="M78" s="2">
        <f>IFERROR(__xludf.DUMMYFUNCTION("""COMPUTED_VALUE"""),45404.66666666667)</f>
        <v>45404.66667</v>
      </c>
      <c r="N78" s="1">
        <f>IFERROR(__xludf.DUMMYFUNCTION("""COMPUTED_VALUE"""),3.3538481E7)</f>
        <v>33538481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IFERROR(__xludf.DUMMYFUNCTION("""COMPUTED_VALUE"""),1617.78)</f>
        <v>1617.78</v>
      </c>
      <c r="D79" s="2">
        <f>IFERROR(__xludf.DUMMYFUNCTION("""COMPUTED_VALUE"""),45405.66666666667)</f>
        <v>45405.66667</v>
      </c>
      <c r="E79" s="1">
        <f>IFERROR(__xludf.DUMMYFUNCTION("""COMPUTED_VALUE"""),1639.79)</f>
        <v>1639.79</v>
      </c>
      <c r="G79" s="2">
        <f>IFERROR(__xludf.DUMMYFUNCTION("""COMPUTED_VALUE"""),45405.66666666667)</f>
        <v>45405.66667</v>
      </c>
      <c r="H79" s="1">
        <f>IFERROR(__xludf.DUMMYFUNCTION("""COMPUTED_VALUE"""),1617.78)</f>
        <v>1617.78</v>
      </c>
      <c r="J79" s="2">
        <f>IFERROR(__xludf.DUMMYFUNCTION("""COMPUTED_VALUE"""),45405.66666666667)</f>
        <v>45405.66667</v>
      </c>
      <c r="K79" s="1">
        <f>IFERROR(__xludf.DUMMYFUNCTION("""COMPUTED_VALUE"""),1637.55)</f>
        <v>1637.55</v>
      </c>
      <c r="M79" s="2">
        <f>IFERROR(__xludf.DUMMYFUNCTION("""COMPUTED_VALUE"""),45405.66666666667)</f>
        <v>45405.66667</v>
      </c>
      <c r="N79" s="1">
        <f>IFERROR(__xludf.DUMMYFUNCTION("""COMPUTED_VALUE"""),3.9702858E7)</f>
        <v>39702858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IFERROR(__xludf.DUMMYFUNCTION("""COMPUTED_VALUE"""),1628.28)</f>
        <v>1628.28</v>
      </c>
      <c r="D80" s="2">
        <f>IFERROR(__xludf.DUMMYFUNCTION("""COMPUTED_VALUE"""),45406.66666666667)</f>
        <v>45406.66667</v>
      </c>
      <c r="E80" s="1">
        <f>IFERROR(__xludf.DUMMYFUNCTION("""COMPUTED_VALUE"""),1628.28)</f>
        <v>1628.28</v>
      </c>
      <c r="G80" s="2">
        <f>IFERROR(__xludf.DUMMYFUNCTION("""COMPUTED_VALUE"""),45406.66666666667)</f>
        <v>45406.66667</v>
      </c>
      <c r="H80" s="1">
        <f>IFERROR(__xludf.DUMMYFUNCTION("""COMPUTED_VALUE"""),1575.49)</f>
        <v>1575.49</v>
      </c>
      <c r="J80" s="2">
        <f>IFERROR(__xludf.DUMMYFUNCTION("""COMPUTED_VALUE"""),45406.66666666667)</f>
        <v>45406.66667</v>
      </c>
      <c r="K80" s="1">
        <f>IFERROR(__xludf.DUMMYFUNCTION("""COMPUTED_VALUE"""),1593.43)</f>
        <v>1593.43</v>
      </c>
      <c r="M80" s="2">
        <f>IFERROR(__xludf.DUMMYFUNCTION("""COMPUTED_VALUE"""),45406.66666666667)</f>
        <v>45406.66667</v>
      </c>
      <c r="N80" s="1">
        <f>IFERROR(__xludf.DUMMYFUNCTION("""COMPUTED_VALUE"""),5.3345128E7)</f>
        <v>53345128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IFERROR(__xludf.DUMMYFUNCTION("""COMPUTED_VALUE"""),1592.56)</f>
        <v>1592.56</v>
      </c>
      <c r="D81" s="2">
        <f>IFERROR(__xludf.DUMMYFUNCTION("""COMPUTED_VALUE"""),45407.66666666667)</f>
        <v>45407.66667</v>
      </c>
      <c r="E81" s="1">
        <f>IFERROR(__xludf.DUMMYFUNCTION("""COMPUTED_VALUE"""),1626.91)</f>
        <v>1626.91</v>
      </c>
      <c r="G81" s="2">
        <f>IFERROR(__xludf.DUMMYFUNCTION("""COMPUTED_VALUE"""),45407.66666666667)</f>
        <v>45407.66667</v>
      </c>
      <c r="H81" s="1">
        <f>IFERROR(__xludf.DUMMYFUNCTION("""COMPUTED_VALUE"""),1592.56)</f>
        <v>1592.56</v>
      </c>
      <c r="J81" s="2">
        <f>IFERROR(__xludf.DUMMYFUNCTION("""COMPUTED_VALUE"""),45407.66666666667)</f>
        <v>45407.66667</v>
      </c>
      <c r="K81" s="1">
        <f>IFERROR(__xludf.DUMMYFUNCTION("""COMPUTED_VALUE"""),1624.26)</f>
        <v>1624.26</v>
      </c>
      <c r="M81" s="2">
        <f>IFERROR(__xludf.DUMMYFUNCTION("""COMPUTED_VALUE"""),45407.66666666667)</f>
        <v>45407.66667</v>
      </c>
      <c r="N81" s="1">
        <f>IFERROR(__xludf.DUMMYFUNCTION("""COMPUTED_VALUE"""),3.8556774E7)</f>
        <v>38556774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IFERROR(__xludf.DUMMYFUNCTION("""COMPUTED_VALUE"""),1609.88)</f>
        <v>1609.88</v>
      </c>
      <c r="D82" s="2">
        <f>IFERROR(__xludf.DUMMYFUNCTION("""COMPUTED_VALUE"""),45408.66666666667)</f>
        <v>45408.66667</v>
      </c>
      <c r="E82" s="1">
        <f>IFERROR(__xludf.DUMMYFUNCTION("""COMPUTED_VALUE"""),1621.54)</f>
        <v>1621.54</v>
      </c>
      <c r="G82" s="2">
        <f>IFERROR(__xludf.DUMMYFUNCTION("""COMPUTED_VALUE"""),45408.66666666667)</f>
        <v>45408.66667</v>
      </c>
      <c r="H82" s="1">
        <f>IFERROR(__xludf.DUMMYFUNCTION("""COMPUTED_VALUE"""),1596.03)</f>
        <v>1596.03</v>
      </c>
      <c r="J82" s="2">
        <f>IFERROR(__xludf.DUMMYFUNCTION("""COMPUTED_VALUE"""),45408.66666666667)</f>
        <v>45408.66667</v>
      </c>
      <c r="K82" s="1">
        <f>IFERROR(__xludf.DUMMYFUNCTION("""COMPUTED_VALUE"""),1603.76)</f>
        <v>1603.76</v>
      </c>
      <c r="M82" s="2">
        <f>IFERROR(__xludf.DUMMYFUNCTION("""COMPUTED_VALUE"""),45408.66666666667)</f>
        <v>45408.66667</v>
      </c>
      <c r="N82" s="1">
        <f>IFERROR(__xludf.DUMMYFUNCTION("""COMPUTED_VALUE"""),3.7681318E7)</f>
        <v>37681318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IFERROR(__xludf.DUMMYFUNCTION("""COMPUTED_VALUE"""),1603.91)</f>
        <v>1603.91</v>
      </c>
      <c r="D83" s="2">
        <f>IFERROR(__xludf.DUMMYFUNCTION("""COMPUTED_VALUE"""),45411.66666666667)</f>
        <v>45411.66667</v>
      </c>
      <c r="E83" s="1">
        <f>IFERROR(__xludf.DUMMYFUNCTION("""COMPUTED_VALUE"""),1620.44)</f>
        <v>1620.44</v>
      </c>
      <c r="G83" s="2">
        <f>IFERROR(__xludf.DUMMYFUNCTION("""COMPUTED_VALUE"""),45411.66666666667)</f>
        <v>45411.66667</v>
      </c>
      <c r="H83" s="1">
        <f>IFERROR(__xludf.DUMMYFUNCTION("""COMPUTED_VALUE"""),1591.86)</f>
        <v>1591.86</v>
      </c>
      <c r="J83" s="2">
        <f>IFERROR(__xludf.DUMMYFUNCTION("""COMPUTED_VALUE"""),45411.66666666667)</f>
        <v>45411.66667</v>
      </c>
      <c r="K83" s="1">
        <f>IFERROR(__xludf.DUMMYFUNCTION("""COMPUTED_VALUE"""),1603.73)</f>
        <v>1603.73</v>
      </c>
      <c r="M83" s="2">
        <f>IFERROR(__xludf.DUMMYFUNCTION("""COMPUTED_VALUE"""),45411.66666666667)</f>
        <v>45411.66667</v>
      </c>
      <c r="N83" s="1">
        <f>IFERROR(__xludf.DUMMYFUNCTION("""COMPUTED_VALUE"""),3.1500992E7)</f>
        <v>31500992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IFERROR(__xludf.DUMMYFUNCTION("""COMPUTED_VALUE"""),1599.96)</f>
        <v>1599.96</v>
      </c>
      <c r="D84" s="2">
        <f>IFERROR(__xludf.DUMMYFUNCTION("""COMPUTED_VALUE"""),45412.66666666667)</f>
        <v>45412.66667</v>
      </c>
      <c r="E84" s="1">
        <f>IFERROR(__xludf.DUMMYFUNCTION("""COMPUTED_VALUE"""),1599.96)</f>
        <v>1599.96</v>
      </c>
      <c r="G84" s="2">
        <f>IFERROR(__xludf.DUMMYFUNCTION("""COMPUTED_VALUE"""),45412.66666666667)</f>
        <v>45412.66667</v>
      </c>
      <c r="H84" s="1">
        <f>IFERROR(__xludf.DUMMYFUNCTION("""COMPUTED_VALUE"""),1574.35)</f>
        <v>1574.35</v>
      </c>
      <c r="J84" s="2">
        <f>IFERROR(__xludf.DUMMYFUNCTION("""COMPUTED_VALUE"""),45412.66666666667)</f>
        <v>45412.66667</v>
      </c>
      <c r="K84" s="1">
        <f>IFERROR(__xludf.DUMMYFUNCTION("""COMPUTED_VALUE"""),1574.62)</f>
        <v>1574.62</v>
      </c>
      <c r="M84" s="2">
        <f>IFERROR(__xludf.DUMMYFUNCTION("""COMPUTED_VALUE"""),45412.66666666667)</f>
        <v>45412.66667</v>
      </c>
      <c r="N84" s="1">
        <f>IFERROR(__xludf.DUMMYFUNCTION("""COMPUTED_VALUE"""),4.1082112E7)</f>
        <v>41082112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IFERROR(__xludf.DUMMYFUNCTION("""COMPUTED_VALUE"""),1570.63)</f>
        <v>1570.63</v>
      </c>
      <c r="D85" s="2">
        <f>IFERROR(__xludf.DUMMYFUNCTION("""COMPUTED_VALUE"""),45413.66666666667)</f>
        <v>45413.66667</v>
      </c>
      <c r="E85" s="1">
        <f>IFERROR(__xludf.DUMMYFUNCTION("""COMPUTED_VALUE"""),1587.41)</f>
        <v>1587.41</v>
      </c>
      <c r="G85" s="2">
        <f>IFERROR(__xludf.DUMMYFUNCTION("""COMPUTED_VALUE"""),45413.66666666667)</f>
        <v>45413.66667</v>
      </c>
      <c r="H85" s="1">
        <f>IFERROR(__xludf.DUMMYFUNCTION("""COMPUTED_VALUE"""),1560.98)</f>
        <v>1560.98</v>
      </c>
      <c r="J85" s="2">
        <f>IFERROR(__xludf.DUMMYFUNCTION("""COMPUTED_VALUE"""),45413.66666666667)</f>
        <v>45413.66667</v>
      </c>
      <c r="K85" s="1">
        <f>IFERROR(__xludf.DUMMYFUNCTION("""COMPUTED_VALUE"""),1567.54)</f>
        <v>1567.54</v>
      </c>
      <c r="M85" s="2">
        <f>IFERROR(__xludf.DUMMYFUNCTION("""COMPUTED_VALUE"""),45413.66666666667)</f>
        <v>45413.66667</v>
      </c>
      <c r="N85" s="1">
        <f>IFERROR(__xludf.DUMMYFUNCTION("""COMPUTED_VALUE"""),3.3348638E7)</f>
        <v>33348638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IFERROR(__xludf.DUMMYFUNCTION("""COMPUTED_VALUE"""),1572.44)</f>
        <v>1572.44</v>
      </c>
      <c r="D86" s="2">
        <f>IFERROR(__xludf.DUMMYFUNCTION("""COMPUTED_VALUE"""),45414.66666666667)</f>
        <v>45414.66667</v>
      </c>
      <c r="E86" s="1">
        <f>IFERROR(__xludf.DUMMYFUNCTION("""COMPUTED_VALUE"""),1592.99)</f>
        <v>1592.99</v>
      </c>
      <c r="G86" s="2">
        <f>IFERROR(__xludf.DUMMYFUNCTION("""COMPUTED_VALUE"""),45414.66666666667)</f>
        <v>45414.66667</v>
      </c>
      <c r="H86" s="1">
        <f>IFERROR(__xludf.DUMMYFUNCTION("""COMPUTED_VALUE"""),1571.05)</f>
        <v>1571.05</v>
      </c>
      <c r="J86" s="2">
        <f>IFERROR(__xludf.DUMMYFUNCTION("""COMPUTED_VALUE"""),45414.66666666667)</f>
        <v>45414.66667</v>
      </c>
      <c r="K86" s="1">
        <f>IFERROR(__xludf.DUMMYFUNCTION("""COMPUTED_VALUE"""),1587.27)</f>
        <v>1587.27</v>
      </c>
      <c r="M86" s="2">
        <f>IFERROR(__xludf.DUMMYFUNCTION("""COMPUTED_VALUE"""),45414.66666666667)</f>
        <v>45414.66667</v>
      </c>
      <c r="N86" s="1">
        <f>IFERROR(__xludf.DUMMYFUNCTION("""COMPUTED_VALUE"""),3.3572015E7)</f>
        <v>33572015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IFERROR(__xludf.DUMMYFUNCTION("""COMPUTED_VALUE"""),1603.36)</f>
        <v>1603.36</v>
      </c>
      <c r="D87" s="2">
        <f>IFERROR(__xludf.DUMMYFUNCTION("""COMPUTED_VALUE"""),45415.66666666667)</f>
        <v>45415.66667</v>
      </c>
      <c r="E87" s="1">
        <f>IFERROR(__xludf.DUMMYFUNCTION("""COMPUTED_VALUE"""),1614.42)</f>
        <v>1614.42</v>
      </c>
      <c r="G87" s="2">
        <f>IFERROR(__xludf.DUMMYFUNCTION("""COMPUTED_VALUE"""),45415.66666666667)</f>
        <v>45415.66667</v>
      </c>
      <c r="H87" s="1">
        <f>IFERROR(__xludf.DUMMYFUNCTION("""COMPUTED_VALUE"""),1593.92)</f>
        <v>1593.92</v>
      </c>
      <c r="J87" s="2">
        <f>IFERROR(__xludf.DUMMYFUNCTION("""COMPUTED_VALUE"""),45415.66666666667)</f>
        <v>45415.66667</v>
      </c>
      <c r="K87" s="1">
        <f>IFERROR(__xludf.DUMMYFUNCTION("""COMPUTED_VALUE"""),1595.0)</f>
        <v>1595</v>
      </c>
      <c r="M87" s="2">
        <f>IFERROR(__xludf.DUMMYFUNCTION("""COMPUTED_VALUE"""),45415.66666666667)</f>
        <v>45415.66667</v>
      </c>
      <c r="N87" s="1">
        <f>IFERROR(__xludf.DUMMYFUNCTION("""COMPUTED_VALUE"""),2.77557E7)</f>
        <v>27755700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IFERROR(__xludf.DUMMYFUNCTION("""COMPUTED_VALUE"""),1598.16)</f>
        <v>1598.16</v>
      </c>
      <c r="D88" s="2">
        <f>IFERROR(__xludf.DUMMYFUNCTION("""COMPUTED_VALUE"""),45418.66666666667)</f>
        <v>45418.66667</v>
      </c>
      <c r="E88" s="1">
        <f>IFERROR(__xludf.DUMMYFUNCTION("""COMPUTED_VALUE"""),1603.97)</f>
        <v>1603.97</v>
      </c>
      <c r="G88" s="2">
        <f>IFERROR(__xludf.DUMMYFUNCTION("""COMPUTED_VALUE"""),45418.66666666667)</f>
        <v>45418.66667</v>
      </c>
      <c r="H88" s="1">
        <f>IFERROR(__xludf.DUMMYFUNCTION("""COMPUTED_VALUE"""),1583.3)</f>
        <v>1583.3</v>
      </c>
      <c r="J88" s="2">
        <f>IFERROR(__xludf.DUMMYFUNCTION("""COMPUTED_VALUE"""),45418.66666666667)</f>
        <v>45418.66667</v>
      </c>
      <c r="K88" s="1">
        <f>IFERROR(__xludf.DUMMYFUNCTION("""COMPUTED_VALUE"""),1586.05)</f>
        <v>1586.05</v>
      </c>
      <c r="M88" s="2">
        <f>IFERROR(__xludf.DUMMYFUNCTION("""COMPUTED_VALUE"""),45418.66666666667)</f>
        <v>45418.66667</v>
      </c>
      <c r="N88" s="1">
        <f>IFERROR(__xludf.DUMMYFUNCTION("""COMPUTED_VALUE"""),2.7464565E7)</f>
        <v>27464565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IFERROR(__xludf.DUMMYFUNCTION("""COMPUTED_VALUE"""),1588.87)</f>
        <v>1588.87</v>
      </c>
      <c r="D89" s="2">
        <f>IFERROR(__xludf.DUMMYFUNCTION("""COMPUTED_VALUE"""),45419.66666666667)</f>
        <v>45419.66667</v>
      </c>
      <c r="E89" s="1">
        <f>IFERROR(__xludf.DUMMYFUNCTION("""COMPUTED_VALUE"""),1601.84)</f>
        <v>1601.84</v>
      </c>
      <c r="G89" s="2">
        <f>IFERROR(__xludf.DUMMYFUNCTION("""COMPUTED_VALUE"""),45419.66666666667)</f>
        <v>45419.66667</v>
      </c>
      <c r="H89" s="1">
        <f>IFERROR(__xludf.DUMMYFUNCTION("""COMPUTED_VALUE"""),1588.87)</f>
        <v>1588.87</v>
      </c>
      <c r="J89" s="2">
        <f>IFERROR(__xludf.DUMMYFUNCTION("""COMPUTED_VALUE"""),45419.66666666667)</f>
        <v>45419.66667</v>
      </c>
      <c r="K89" s="1">
        <f>IFERROR(__xludf.DUMMYFUNCTION("""COMPUTED_VALUE"""),1598.67)</f>
        <v>1598.67</v>
      </c>
      <c r="M89" s="2">
        <f>IFERROR(__xludf.DUMMYFUNCTION("""COMPUTED_VALUE"""),45419.66666666667)</f>
        <v>45419.66667</v>
      </c>
      <c r="N89" s="1">
        <f>IFERROR(__xludf.DUMMYFUNCTION("""COMPUTED_VALUE"""),2.9712887E7)</f>
        <v>29712887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IFERROR(__xludf.DUMMYFUNCTION("""COMPUTED_VALUE"""),1595.58)</f>
        <v>1595.58</v>
      </c>
      <c r="D90" s="2">
        <f>IFERROR(__xludf.DUMMYFUNCTION("""COMPUTED_VALUE"""),45420.66666666667)</f>
        <v>45420.66667</v>
      </c>
      <c r="E90" s="1">
        <f>IFERROR(__xludf.DUMMYFUNCTION("""COMPUTED_VALUE"""),1609.77)</f>
        <v>1609.77</v>
      </c>
      <c r="G90" s="2">
        <f>IFERROR(__xludf.DUMMYFUNCTION("""COMPUTED_VALUE"""),45420.66666666667)</f>
        <v>45420.66667</v>
      </c>
      <c r="H90" s="1">
        <f>IFERROR(__xludf.DUMMYFUNCTION("""COMPUTED_VALUE"""),1593.11)</f>
        <v>1593.11</v>
      </c>
      <c r="J90" s="2">
        <f>IFERROR(__xludf.DUMMYFUNCTION("""COMPUTED_VALUE"""),45420.66666666667)</f>
        <v>45420.66667</v>
      </c>
      <c r="K90" s="1">
        <f>IFERROR(__xludf.DUMMYFUNCTION("""COMPUTED_VALUE"""),1607.44)</f>
        <v>1607.44</v>
      </c>
      <c r="M90" s="2">
        <f>IFERROR(__xludf.DUMMYFUNCTION("""COMPUTED_VALUE"""),45420.66666666667)</f>
        <v>45420.66667</v>
      </c>
      <c r="N90" s="1">
        <f>IFERROR(__xludf.DUMMYFUNCTION("""COMPUTED_VALUE"""),2.509515E7)</f>
        <v>25095150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IFERROR(__xludf.DUMMYFUNCTION("""COMPUTED_VALUE"""),1606.82)</f>
        <v>1606.82</v>
      </c>
      <c r="D91" s="2">
        <f>IFERROR(__xludf.DUMMYFUNCTION("""COMPUTED_VALUE"""),45421.66666666667)</f>
        <v>45421.66667</v>
      </c>
      <c r="E91" s="1">
        <f>IFERROR(__xludf.DUMMYFUNCTION("""COMPUTED_VALUE"""),1619.71)</f>
        <v>1619.71</v>
      </c>
      <c r="G91" s="2">
        <f>IFERROR(__xludf.DUMMYFUNCTION("""COMPUTED_VALUE"""),45421.66666666667)</f>
        <v>45421.66667</v>
      </c>
      <c r="H91" s="1">
        <f>IFERROR(__xludf.DUMMYFUNCTION("""COMPUTED_VALUE"""),1599.0)</f>
        <v>1599</v>
      </c>
      <c r="J91" s="2">
        <f>IFERROR(__xludf.DUMMYFUNCTION("""COMPUTED_VALUE"""),45421.66666666667)</f>
        <v>45421.66667</v>
      </c>
      <c r="K91" s="1">
        <f>IFERROR(__xludf.DUMMYFUNCTION("""COMPUTED_VALUE"""),1612.8)</f>
        <v>1612.8</v>
      </c>
      <c r="M91" s="2">
        <f>IFERROR(__xludf.DUMMYFUNCTION("""COMPUTED_VALUE"""),45421.66666666667)</f>
        <v>45421.66667</v>
      </c>
      <c r="N91" s="1">
        <f>IFERROR(__xludf.DUMMYFUNCTION("""COMPUTED_VALUE"""),3.1115597E7)</f>
        <v>31115597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IFERROR(__xludf.DUMMYFUNCTION("""COMPUTED_VALUE"""),1614.19)</f>
        <v>1614.19</v>
      </c>
      <c r="D92" s="2">
        <f>IFERROR(__xludf.DUMMYFUNCTION("""COMPUTED_VALUE"""),45422.66666666667)</f>
        <v>45422.66667</v>
      </c>
      <c r="E92" s="1">
        <f>IFERROR(__xludf.DUMMYFUNCTION("""COMPUTED_VALUE"""),1622.0)</f>
        <v>1622</v>
      </c>
      <c r="G92" s="2">
        <f>IFERROR(__xludf.DUMMYFUNCTION("""COMPUTED_VALUE"""),45422.66666666667)</f>
        <v>45422.66667</v>
      </c>
      <c r="H92" s="1">
        <f>IFERROR(__xludf.DUMMYFUNCTION("""COMPUTED_VALUE"""),1614.19)</f>
        <v>1614.19</v>
      </c>
      <c r="J92" s="2">
        <f>IFERROR(__xludf.DUMMYFUNCTION("""COMPUTED_VALUE"""),45422.66666666667)</f>
        <v>45422.66667</v>
      </c>
      <c r="K92" s="1">
        <f>IFERROR(__xludf.DUMMYFUNCTION("""COMPUTED_VALUE"""),1620.23)</f>
        <v>1620.23</v>
      </c>
      <c r="M92" s="2">
        <f>IFERROR(__xludf.DUMMYFUNCTION("""COMPUTED_VALUE"""),45422.66666666667)</f>
        <v>45422.66667</v>
      </c>
      <c r="N92" s="1">
        <f>IFERROR(__xludf.DUMMYFUNCTION("""COMPUTED_VALUE"""),2.3537801E7)</f>
        <v>23537801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IFERROR(__xludf.DUMMYFUNCTION("""COMPUTED_VALUE"""),1620.72)</f>
        <v>1620.72</v>
      </c>
      <c r="D93" s="2">
        <f>IFERROR(__xludf.DUMMYFUNCTION("""COMPUTED_VALUE"""),45425.66666666667)</f>
        <v>45425.66667</v>
      </c>
      <c r="E93" s="1">
        <f>IFERROR(__xludf.DUMMYFUNCTION("""COMPUTED_VALUE"""),1629.01)</f>
        <v>1629.01</v>
      </c>
      <c r="G93" s="2">
        <f>IFERROR(__xludf.DUMMYFUNCTION("""COMPUTED_VALUE"""),45425.66666666667)</f>
        <v>45425.66667</v>
      </c>
      <c r="H93" s="1">
        <f>IFERROR(__xludf.DUMMYFUNCTION("""COMPUTED_VALUE"""),1618.04)</f>
        <v>1618.04</v>
      </c>
      <c r="J93" s="2">
        <f>IFERROR(__xludf.DUMMYFUNCTION("""COMPUTED_VALUE"""),45425.66666666667)</f>
        <v>45425.66667</v>
      </c>
      <c r="K93" s="1">
        <f>IFERROR(__xludf.DUMMYFUNCTION("""COMPUTED_VALUE"""),1621.97)</f>
        <v>1621.97</v>
      </c>
      <c r="M93" s="2">
        <f>IFERROR(__xludf.DUMMYFUNCTION("""COMPUTED_VALUE"""),45425.66666666667)</f>
        <v>45425.66667</v>
      </c>
      <c r="N93" s="1">
        <f>IFERROR(__xludf.DUMMYFUNCTION("""COMPUTED_VALUE"""),3.0410479E7)</f>
        <v>30410479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IFERROR(__xludf.DUMMYFUNCTION("""COMPUTED_VALUE"""),1625.06)</f>
        <v>1625.06</v>
      </c>
      <c r="D94" s="2">
        <f>IFERROR(__xludf.DUMMYFUNCTION("""COMPUTED_VALUE"""),45426.66666666667)</f>
        <v>45426.66667</v>
      </c>
      <c r="E94" s="1">
        <f>IFERROR(__xludf.DUMMYFUNCTION("""COMPUTED_VALUE"""),1630.07)</f>
        <v>1630.07</v>
      </c>
      <c r="G94" s="2">
        <f>IFERROR(__xludf.DUMMYFUNCTION("""COMPUTED_VALUE"""),45426.66666666667)</f>
        <v>45426.66667</v>
      </c>
      <c r="H94" s="1">
        <f>IFERROR(__xludf.DUMMYFUNCTION("""COMPUTED_VALUE"""),1601.85)</f>
        <v>1601.85</v>
      </c>
      <c r="J94" s="2">
        <f>IFERROR(__xludf.DUMMYFUNCTION("""COMPUTED_VALUE"""),45426.66666666667)</f>
        <v>45426.66667</v>
      </c>
      <c r="K94" s="1">
        <f>IFERROR(__xludf.DUMMYFUNCTION("""COMPUTED_VALUE"""),1606.09)</f>
        <v>1606.09</v>
      </c>
      <c r="M94" s="2">
        <f>IFERROR(__xludf.DUMMYFUNCTION("""COMPUTED_VALUE"""),45426.66666666667)</f>
        <v>45426.66667</v>
      </c>
      <c r="N94" s="1">
        <f>IFERROR(__xludf.DUMMYFUNCTION("""COMPUTED_VALUE"""),3.4626063E7)</f>
        <v>34626063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IFERROR(__xludf.DUMMYFUNCTION("""COMPUTED_VALUE"""),1611.68)</f>
        <v>1611.68</v>
      </c>
      <c r="D95" s="2">
        <f>IFERROR(__xludf.DUMMYFUNCTION("""COMPUTED_VALUE"""),45427.66666666667)</f>
        <v>45427.66667</v>
      </c>
      <c r="E95" s="1">
        <f>IFERROR(__xludf.DUMMYFUNCTION("""COMPUTED_VALUE"""),1618.39)</f>
        <v>1618.39</v>
      </c>
      <c r="G95" s="2">
        <f>IFERROR(__xludf.DUMMYFUNCTION("""COMPUTED_VALUE"""),45427.66666666667)</f>
        <v>45427.66667</v>
      </c>
      <c r="H95" s="1">
        <f>IFERROR(__xludf.DUMMYFUNCTION("""COMPUTED_VALUE"""),1608.56)</f>
        <v>1608.56</v>
      </c>
      <c r="J95" s="2">
        <f>IFERROR(__xludf.DUMMYFUNCTION("""COMPUTED_VALUE"""),45427.66666666667)</f>
        <v>45427.66667</v>
      </c>
      <c r="K95" s="1">
        <f>IFERROR(__xludf.DUMMYFUNCTION("""COMPUTED_VALUE"""),1611.91)</f>
        <v>1611.91</v>
      </c>
      <c r="M95" s="2">
        <f>IFERROR(__xludf.DUMMYFUNCTION("""COMPUTED_VALUE"""),45427.66666666667)</f>
        <v>45427.66667</v>
      </c>
      <c r="N95" s="1">
        <f>IFERROR(__xludf.DUMMYFUNCTION("""COMPUTED_VALUE"""),3.1055966E7)</f>
        <v>31055966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IFERROR(__xludf.DUMMYFUNCTION("""COMPUTED_VALUE"""),1611.53)</f>
        <v>1611.53</v>
      </c>
      <c r="D96" s="2">
        <f>IFERROR(__xludf.DUMMYFUNCTION("""COMPUTED_VALUE"""),45428.66666666667)</f>
        <v>45428.66667</v>
      </c>
      <c r="E96" s="1">
        <f>IFERROR(__xludf.DUMMYFUNCTION("""COMPUTED_VALUE"""),1617.85)</f>
        <v>1617.85</v>
      </c>
      <c r="G96" s="2">
        <f>IFERROR(__xludf.DUMMYFUNCTION("""COMPUTED_VALUE"""),45428.66666666667)</f>
        <v>45428.66667</v>
      </c>
      <c r="H96" s="1">
        <f>IFERROR(__xludf.DUMMYFUNCTION("""COMPUTED_VALUE"""),1604.34)</f>
        <v>1604.34</v>
      </c>
      <c r="J96" s="2">
        <f>IFERROR(__xludf.DUMMYFUNCTION("""COMPUTED_VALUE"""),45428.66666666667)</f>
        <v>45428.66667</v>
      </c>
      <c r="K96" s="1">
        <f>IFERROR(__xludf.DUMMYFUNCTION("""COMPUTED_VALUE"""),1614.06)</f>
        <v>1614.06</v>
      </c>
      <c r="M96" s="2">
        <f>IFERROR(__xludf.DUMMYFUNCTION("""COMPUTED_VALUE"""),45428.66666666667)</f>
        <v>45428.66667</v>
      </c>
      <c r="N96" s="1">
        <f>IFERROR(__xludf.DUMMYFUNCTION("""COMPUTED_VALUE"""),2.6201919E7)</f>
        <v>26201919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IFERROR(__xludf.DUMMYFUNCTION("""COMPUTED_VALUE"""),1615.05)</f>
        <v>1615.05</v>
      </c>
      <c r="D97" s="2">
        <f>IFERROR(__xludf.DUMMYFUNCTION("""COMPUTED_VALUE"""),45429.66666666667)</f>
        <v>45429.66667</v>
      </c>
      <c r="E97" s="1">
        <f>IFERROR(__xludf.DUMMYFUNCTION("""COMPUTED_VALUE"""),1617.85)</f>
        <v>1617.85</v>
      </c>
      <c r="G97" s="2">
        <f>IFERROR(__xludf.DUMMYFUNCTION("""COMPUTED_VALUE"""),45429.66666666667)</f>
        <v>45429.66667</v>
      </c>
      <c r="H97" s="1">
        <f>IFERROR(__xludf.DUMMYFUNCTION("""COMPUTED_VALUE"""),1601.3)</f>
        <v>1601.3</v>
      </c>
      <c r="J97" s="2">
        <f>IFERROR(__xludf.DUMMYFUNCTION("""COMPUTED_VALUE"""),45429.66666666667)</f>
        <v>45429.66667</v>
      </c>
      <c r="K97" s="1">
        <f>IFERROR(__xludf.DUMMYFUNCTION("""COMPUTED_VALUE"""),1605.55)</f>
        <v>1605.55</v>
      </c>
      <c r="M97" s="2">
        <f>IFERROR(__xludf.DUMMYFUNCTION("""COMPUTED_VALUE"""),45429.66666666667)</f>
        <v>45429.66667</v>
      </c>
      <c r="N97" s="1">
        <f>IFERROR(__xludf.DUMMYFUNCTION("""COMPUTED_VALUE"""),2.492424E7)</f>
        <v>24924240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IFERROR(__xludf.DUMMYFUNCTION("""COMPUTED_VALUE"""),1605.41)</f>
        <v>1605.41</v>
      </c>
      <c r="D98" s="2">
        <f>IFERROR(__xludf.DUMMYFUNCTION("""COMPUTED_VALUE"""),45432.66666666667)</f>
        <v>45432.66667</v>
      </c>
      <c r="E98" s="1">
        <f>IFERROR(__xludf.DUMMYFUNCTION("""COMPUTED_VALUE"""),1605.72)</f>
        <v>1605.72</v>
      </c>
      <c r="G98" s="2">
        <f>IFERROR(__xludf.DUMMYFUNCTION("""COMPUTED_VALUE"""),45432.66666666667)</f>
        <v>45432.66667</v>
      </c>
      <c r="H98" s="1">
        <f>IFERROR(__xludf.DUMMYFUNCTION("""COMPUTED_VALUE"""),1592.17)</f>
        <v>1592.17</v>
      </c>
      <c r="J98" s="2">
        <f>IFERROR(__xludf.DUMMYFUNCTION("""COMPUTED_VALUE"""),45432.66666666667)</f>
        <v>45432.66667</v>
      </c>
      <c r="K98" s="1">
        <f>IFERROR(__xludf.DUMMYFUNCTION("""COMPUTED_VALUE"""),1595.01)</f>
        <v>1595.01</v>
      </c>
      <c r="M98" s="2">
        <f>IFERROR(__xludf.DUMMYFUNCTION("""COMPUTED_VALUE"""),45432.66666666667)</f>
        <v>45432.66667</v>
      </c>
      <c r="N98" s="1">
        <f>IFERROR(__xludf.DUMMYFUNCTION("""COMPUTED_VALUE"""),2.0944051E7)</f>
        <v>20944051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IFERROR(__xludf.DUMMYFUNCTION("""COMPUTED_VALUE"""),1593.96)</f>
        <v>1593.96</v>
      </c>
      <c r="D99" s="2">
        <f>IFERROR(__xludf.DUMMYFUNCTION("""COMPUTED_VALUE"""),45433.66666666667)</f>
        <v>45433.66667</v>
      </c>
      <c r="E99" s="1">
        <f>IFERROR(__xludf.DUMMYFUNCTION("""COMPUTED_VALUE"""),1593.96)</f>
        <v>1593.96</v>
      </c>
      <c r="G99" s="2">
        <f>IFERROR(__xludf.DUMMYFUNCTION("""COMPUTED_VALUE"""),45433.66666666667)</f>
        <v>45433.66667</v>
      </c>
      <c r="H99" s="1">
        <f>IFERROR(__xludf.DUMMYFUNCTION("""COMPUTED_VALUE"""),1559.81)</f>
        <v>1559.81</v>
      </c>
      <c r="J99" s="2">
        <f>IFERROR(__xludf.DUMMYFUNCTION("""COMPUTED_VALUE"""),45433.66666666667)</f>
        <v>45433.66667</v>
      </c>
      <c r="K99" s="1">
        <f>IFERROR(__xludf.DUMMYFUNCTION("""COMPUTED_VALUE"""),1560.8)</f>
        <v>1560.8</v>
      </c>
      <c r="M99" s="2">
        <f>IFERROR(__xludf.DUMMYFUNCTION("""COMPUTED_VALUE"""),45433.66666666667)</f>
        <v>45433.66667</v>
      </c>
      <c r="N99" s="1">
        <f>IFERROR(__xludf.DUMMYFUNCTION("""COMPUTED_VALUE"""),2.9307014E7)</f>
        <v>29307014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IFERROR(__xludf.DUMMYFUNCTION("""COMPUTED_VALUE"""),1560.26)</f>
        <v>1560.26</v>
      </c>
      <c r="D100" s="2">
        <f>IFERROR(__xludf.DUMMYFUNCTION("""COMPUTED_VALUE"""),45434.66666666667)</f>
        <v>45434.66667</v>
      </c>
      <c r="E100" s="1">
        <f>IFERROR(__xludf.DUMMYFUNCTION("""COMPUTED_VALUE"""),1568.82)</f>
        <v>1568.82</v>
      </c>
      <c r="G100" s="2">
        <f>IFERROR(__xludf.DUMMYFUNCTION("""COMPUTED_VALUE"""),45434.66666666667)</f>
        <v>45434.66667</v>
      </c>
      <c r="H100" s="1">
        <f>IFERROR(__xludf.DUMMYFUNCTION("""COMPUTED_VALUE"""),1555.37)</f>
        <v>1555.37</v>
      </c>
      <c r="J100" s="2">
        <f>IFERROR(__xludf.DUMMYFUNCTION("""COMPUTED_VALUE"""),45434.66666666667)</f>
        <v>45434.66667</v>
      </c>
      <c r="K100" s="1">
        <f>IFERROR(__xludf.DUMMYFUNCTION("""COMPUTED_VALUE"""),1564.11)</f>
        <v>1564.11</v>
      </c>
      <c r="M100" s="2">
        <f>IFERROR(__xludf.DUMMYFUNCTION("""COMPUTED_VALUE"""),45434.66666666667)</f>
        <v>45434.66667</v>
      </c>
      <c r="N100" s="1">
        <f>IFERROR(__xludf.DUMMYFUNCTION("""COMPUTED_VALUE"""),4.0472976E7)</f>
        <v>40472976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IFERROR(__xludf.DUMMYFUNCTION("""COMPUTED_VALUE"""),1564.72)</f>
        <v>1564.72</v>
      </c>
      <c r="D101" s="2">
        <f>IFERROR(__xludf.DUMMYFUNCTION("""COMPUTED_VALUE"""),45435.66666666667)</f>
        <v>45435.66667</v>
      </c>
      <c r="E101" s="1">
        <f>IFERROR(__xludf.DUMMYFUNCTION("""COMPUTED_VALUE"""),1564.72)</f>
        <v>1564.72</v>
      </c>
      <c r="G101" s="2">
        <f>IFERROR(__xludf.DUMMYFUNCTION("""COMPUTED_VALUE"""),45435.66666666667)</f>
        <v>45435.66667</v>
      </c>
      <c r="H101" s="1">
        <f>IFERROR(__xludf.DUMMYFUNCTION("""COMPUTED_VALUE"""),1537.36)</f>
        <v>1537.36</v>
      </c>
      <c r="J101" s="2">
        <f>IFERROR(__xludf.DUMMYFUNCTION("""COMPUTED_VALUE"""),45435.66666666667)</f>
        <v>45435.66667</v>
      </c>
      <c r="K101" s="1">
        <f>IFERROR(__xludf.DUMMYFUNCTION("""COMPUTED_VALUE"""),1541.52)</f>
        <v>1541.52</v>
      </c>
      <c r="M101" s="2">
        <f>IFERROR(__xludf.DUMMYFUNCTION("""COMPUTED_VALUE"""),45435.66666666667)</f>
        <v>45435.66667</v>
      </c>
      <c r="N101" s="1">
        <f>IFERROR(__xludf.DUMMYFUNCTION("""COMPUTED_VALUE"""),3.4108209E7)</f>
        <v>34108209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IFERROR(__xludf.DUMMYFUNCTION("""COMPUTED_VALUE"""),1542.46)</f>
        <v>1542.46</v>
      </c>
      <c r="D102" s="2">
        <f>IFERROR(__xludf.DUMMYFUNCTION("""COMPUTED_VALUE"""),45436.66666666667)</f>
        <v>45436.66667</v>
      </c>
      <c r="E102" s="1">
        <f>IFERROR(__xludf.DUMMYFUNCTION("""COMPUTED_VALUE"""),1552.19)</f>
        <v>1552.19</v>
      </c>
      <c r="G102" s="2">
        <f>IFERROR(__xludf.DUMMYFUNCTION("""COMPUTED_VALUE"""),45436.66666666667)</f>
        <v>45436.66667</v>
      </c>
      <c r="H102" s="1">
        <f>IFERROR(__xludf.DUMMYFUNCTION("""COMPUTED_VALUE"""),1539.01)</f>
        <v>1539.01</v>
      </c>
      <c r="J102" s="2">
        <f>IFERROR(__xludf.DUMMYFUNCTION("""COMPUTED_VALUE"""),45436.66666666667)</f>
        <v>45436.66667</v>
      </c>
      <c r="K102" s="1">
        <f>IFERROR(__xludf.DUMMYFUNCTION("""COMPUTED_VALUE"""),1545.3)</f>
        <v>1545.3</v>
      </c>
      <c r="M102" s="2">
        <f>IFERROR(__xludf.DUMMYFUNCTION("""COMPUTED_VALUE"""),45436.66666666667)</f>
        <v>45436.66667</v>
      </c>
      <c r="N102" s="1">
        <f>IFERROR(__xludf.DUMMYFUNCTION("""COMPUTED_VALUE"""),2.6385106E7)</f>
        <v>26385106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IFERROR(__xludf.DUMMYFUNCTION("""COMPUTED_VALUE"""),1544.76)</f>
        <v>1544.76</v>
      </c>
      <c r="D103" s="2">
        <f>IFERROR(__xludf.DUMMYFUNCTION("""COMPUTED_VALUE"""),45440.66666666667)</f>
        <v>45440.66667</v>
      </c>
      <c r="E103" s="1">
        <f>IFERROR(__xludf.DUMMYFUNCTION("""COMPUTED_VALUE"""),1544.76)</f>
        <v>1544.76</v>
      </c>
      <c r="G103" s="2">
        <f>IFERROR(__xludf.DUMMYFUNCTION("""COMPUTED_VALUE"""),45440.66666666667)</f>
        <v>45440.66667</v>
      </c>
      <c r="H103" s="1">
        <f>IFERROR(__xludf.DUMMYFUNCTION("""COMPUTED_VALUE"""),1527.63)</f>
        <v>1527.63</v>
      </c>
      <c r="J103" s="2">
        <f>IFERROR(__xludf.DUMMYFUNCTION("""COMPUTED_VALUE"""),45440.66666666667)</f>
        <v>45440.66667</v>
      </c>
      <c r="K103" s="1">
        <f>IFERROR(__xludf.DUMMYFUNCTION("""COMPUTED_VALUE"""),1533.78)</f>
        <v>1533.78</v>
      </c>
      <c r="M103" s="2">
        <f>IFERROR(__xludf.DUMMYFUNCTION("""COMPUTED_VALUE"""),45440.66666666667)</f>
        <v>45440.66667</v>
      </c>
      <c r="N103" s="1">
        <f>IFERROR(__xludf.DUMMYFUNCTION("""COMPUTED_VALUE"""),2.9546109E7)</f>
        <v>29546109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IFERROR(__xludf.DUMMYFUNCTION("""COMPUTED_VALUE"""),1530.07)</f>
        <v>1530.07</v>
      </c>
      <c r="D104" s="2">
        <f>IFERROR(__xludf.DUMMYFUNCTION("""COMPUTED_VALUE"""),45441.66666666667)</f>
        <v>45441.66667</v>
      </c>
      <c r="E104" s="1">
        <f>IFERROR(__xludf.DUMMYFUNCTION("""COMPUTED_VALUE"""),1530.07)</f>
        <v>1530.07</v>
      </c>
      <c r="G104" s="2">
        <f>IFERROR(__xludf.DUMMYFUNCTION("""COMPUTED_VALUE"""),45441.66666666667)</f>
        <v>45441.66667</v>
      </c>
      <c r="H104" s="1">
        <f>IFERROR(__xludf.DUMMYFUNCTION("""COMPUTED_VALUE"""),1510.87)</f>
        <v>1510.87</v>
      </c>
      <c r="J104" s="2">
        <f>IFERROR(__xludf.DUMMYFUNCTION("""COMPUTED_VALUE"""),45441.66666666667)</f>
        <v>45441.66667</v>
      </c>
      <c r="K104" s="1">
        <f>IFERROR(__xludf.DUMMYFUNCTION("""COMPUTED_VALUE"""),1511.36)</f>
        <v>1511.36</v>
      </c>
      <c r="M104" s="2">
        <f>IFERROR(__xludf.DUMMYFUNCTION("""COMPUTED_VALUE"""),45441.66666666667)</f>
        <v>45441.66667</v>
      </c>
      <c r="N104" s="1">
        <f>IFERROR(__xludf.DUMMYFUNCTION("""COMPUTED_VALUE"""),2.9163421E7)</f>
        <v>29163421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IFERROR(__xludf.DUMMYFUNCTION("""COMPUTED_VALUE"""),1511.71)</f>
        <v>1511.71</v>
      </c>
      <c r="D105" s="2">
        <f>IFERROR(__xludf.DUMMYFUNCTION("""COMPUTED_VALUE"""),45442.66666666667)</f>
        <v>45442.66667</v>
      </c>
      <c r="E105" s="1">
        <f>IFERROR(__xludf.DUMMYFUNCTION("""COMPUTED_VALUE"""),1531.26)</f>
        <v>1531.26</v>
      </c>
      <c r="G105" s="2">
        <f>IFERROR(__xludf.DUMMYFUNCTION("""COMPUTED_VALUE"""),45442.66666666667)</f>
        <v>45442.66667</v>
      </c>
      <c r="H105" s="1">
        <f>IFERROR(__xludf.DUMMYFUNCTION("""COMPUTED_VALUE"""),1509.58)</f>
        <v>1509.58</v>
      </c>
      <c r="J105" s="2">
        <f>IFERROR(__xludf.DUMMYFUNCTION("""COMPUTED_VALUE"""),45442.66666666667)</f>
        <v>45442.66667</v>
      </c>
      <c r="K105" s="1">
        <f>IFERROR(__xludf.DUMMYFUNCTION("""COMPUTED_VALUE"""),1530.58)</f>
        <v>1530.58</v>
      </c>
      <c r="M105" s="2">
        <f>IFERROR(__xludf.DUMMYFUNCTION("""COMPUTED_VALUE"""),45442.66666666667)</f>
        <v>45442.66667</v>
      </c>
      <c r="N105" s="1">
        <f>IFERROR(__xludf.DUMMYFUNCTION("""COMPUTED_VALUE"""),3.0335602E7)</f>
        <v>30335602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IFERROR(__xludf.DUMMYFUNCTION("""COMPUTED_VALUE"""),1531.18)</f>
        <v>1531.18</v>
      </c>
      <c r="D106" s="2">
        <f>IFERROR(__xludf.DUMMYFUNCTION("""COMPUTED_VALUE"""),45443.66666666667)</f>
        <v>45443.66667</v>
      </c>
      <c r="E106" s="1">
        <f>IFERROR(__xludf.DUMMYFUNCTION("""COMPUTED_VALUE"""),1555.4)</f>
        <v>1555.4</v>
      </c>
      <c r="G106" s="2">
        <f>IFERROR(__xludf.DUMMYFUNCTION("""COMPUTED_VALUE"""),45443.66666666667)</f>
        <v>45443.66667</v>
      </c>
      <c r="H106" s="1">
        <f>IFERROR(__xludf.DUMMYFUNCTION("""COMPUTED_VALUE"""),1524.53)</f>
        <v>1524.53</v>
      </c>
      <c r="J106" s="2">
        <f>IFERROR(__xludf.DUMMYFUNCTION("""COMPUTED_VALUE"""),45443.66666666667)</f>
        <v>45443.66667</v>
      </c>
      <c r="K106" s="1">
        <f>IFERROR(__xludf.DUMMYFUNCTION("""COMPUTED_VALUE"""),1554.22)</f>
        <v>1554.22</v>
      </c>
      <c r="M106" s="2">
        <f>IFERROR(__xludf.DUMMYFUNCTION("""COMPUTED_VALUE"""),45443.66666666667)</f>
        <v>45443.66667</v>
      </c>
      <c r="N106" s="1">
        <f>IFERROR(__xludf.DUMMYFUNCTION("""COMPUTED_VALUE"""),6.8904556E7)</f>
        <v>68904556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IFERROR(__xludf.DUMMYFUNCTION("""COMPUTED_VALUE"""),1554.86)</f>
        <v>1554.86</v>
      </c>
      <c r="D107" s="2">
        <f>IFERROR(__xludf.DUMMYFUNCTION("""COMPUTED_VALUE"""),45446.66666666667)</f>
        <v>45446.66667</v>
      </c>
      <c r="E107" s="1">
        <f>IFERROR(__xludf.DUMMYFUNCTION("""COMPUTED_VALUE"""),1559.31)</f>
        <v>1559.31</v>
      </c>
      <c r="G107" s="2">
        <f>IFERROR(__xludf.DUMMYFUNCTION("""COMPUTED_VALUE"""),45446.66666666667)</f>
        <v>45446.66667</v>
      </c>
      <c r="H107" s="1">
        <f>IFERROR(__xludf.DUMMYFUNCTION("""COMPUTED_VALUE"""),1522.91)</f>
        <v>1522.91</v>
      </c>
      <c r="J107" s="2">
        <f>IFERROR(__xludf.DUMMYFUNCTION("""COMPUTED_VALUE"""),45446.66666666667)</f>
        <v>45446.66667</v>
      </c>
      <c r="K107" s="1">
        <f>IFERROR(__xludf.DUMMYFUNCTION("""COMPUTED_VALUE"""),1532.72)</f>
        <v>1532.72</v>
      </c>
      <c r="M107" s="2">
        <f>IFERROR(__xludf.DUMMYFUNCTION("""COMPUTED_VALUE"""),45446.66666666667)</f>
        <v>45446.66667</v>
      </c>
      <c r="N107" s="1">
        <f>IFERROR(__xludf.DUMMYFUNCTION("""COMPUTED_VALUE"""),3.0096959E7)</f>
        <v>30096959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IFERROR(__xludf.DUMMYFUNCTION("""COMPUTED_VALUE"""),1541.96)</f>
        <v>1541.96</v>
      </c>
      <c r="D108" s="2">
        <f>IFERROR(__xludf.DUMMYFUNCTION("""COMPUTED_VALUE"""),45447.66666666667)</f>
        <v>45447.66667</v>
      </c>
      <c r="E108" s="1">
        <f>IFERROR(__xludf.DUMMYFUNCTION("""COMPUTED_VALUE"""),1547.9)</f>
        <v>1547.9</v>
      </c>
      <c r="G108" s="2">
        <f>IFERROR(__xludf.DUMMYFUNCTION("""COMPUTED_VALUE"""),45447.66666666667)</f>
        <v>45447.66667</v>
      </c>
      <c r="H108" s="1">
        <f>IFERROR(__xludf.DUMMYFUNCTION("""COMPUTED_VALUE"""),1521.8)</f>
        <v>1521.8</v>
      </c>
      <c r="J108" s="2">
        <f>IFERROR(__xludf.DUMMYFUNCTION("""COMPUTED_VALUE"""),45447.66666666667)</f>
        <v>45447.66667</v>
      </c>
      <c r="K108" s="1">
        <f>IFERROR(__xludf.DUMMYFUNCTION("""COMPUTED_VALUE"""),1522.59)</f>
        <v>1522.59</v>
      </c>
      <c r="M108" s="2">
        <f>IFERROR(__xludf.DUMMYFUNCTION("""COMPUTED_VALUE"""),45447.66666666667)</f>
        <v>45447.66667</v>
      </c>
      <c r="N108" s="1">
        <f>IFERROR(__xludf.DUMMYFUNCTION("""COMPUTED_VALUE"""),2.9362282E7)</f>
        <v>29362282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IFERROR(__xludf.DUMMYFUNCTION("""COMPUTED_VALUE"""),1525.3)</f>
        <v>1525.3</v>
      </c>
      <c r="D109" s="2">
        <f>IFERROR(__xludf.DUMMYFUNCTION("""COMPUTED_VALUE"""),45448.66666666667)</f>
        <v>45448.66667</v>
      </c>
      <c r="E109" s="1">
        <f>IFERROR(__xludf.DUMMYFUNCTION("""COMPUTED_VALUE"""),1539.05)</f>
        <v>1539.05</v>
      </c>
      <c r="G109" s="2">
        <f>IFERROR(__xludf.DUMMYFUNCTION("""COMPUTED_VALUE"""),45448.66666666667)</f>
        <v>45448.66667</v>
      </c>
      <c r="H109" s="1">
        <f>IFERROR(__xludf.DUMMYFUNCTION("""COMPUTED_VALUE"""),1521.39)</f>
        <v>1521.39</v>
      </c>
      <c r="J109" s="2">
        <f>IFERROR(__xludf.DUMMYFUNCTION("""COMPUTED_VALUE"""),45448.66666666667)</f>
        <v>45448.66667</v>
      </c>
      <c r="K109" s="1">
        <f>IFERROR(__xludf.DUMMYFUNCTION("""COMPUTED_VALUE"""),1537.92)</f>
        <v>1537.92</v>
      </c>
      <c r="M109" s="2">
        <f>IFERROR(__xludf.DUMMYFUNCTION("""COMPUTED_VALUE"""),45448.66666666667)</f>
        <v>45448.66667</v>
      </c>
      <c r="N109" s="1">
        <f>IFERROR(__xludf.DUMMYFUNCTION("""COMPUTED_VALUE"""),2.6411026E7)</f>
        <v>26411026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IFERROR(__xludf.DUMMYFUNCTION("""COMPUTED_VALUE"""),1534.94)</f>
        <v>1534.94</v>
      </c>
      <c r="D110" s="2">
        <f>IFERROR(__xludf.DUMMYFUNCTION("""COMPUTED_VALUE"""),45449.66666666667)</f>
        <v>45449.66667</v>
      </c>
      <c r="E110" s="1">
        <f>IFERROR(__xludf.DUMMYFUNCTION("""COMPUTED_VALUE"""),1539.12)</f>
        <v>1539.12</v>
      </c>
      <c r="G110" s="2">
        <f>IFERROR(__xludf.DUMMYFUNCTION("""COMPUTED_VALUE"""),45449.66666666667)</f>
        <v>45449.66667</v>
      </c>
      <c r="H110" s="1">
        <f>IFERROR(__xludf.DUMMYFUNCTION("""COMPUTED_VALUE"""),1526.41)</f>
        <v>1526.41</v>
      </c>
      <c r="J110" s="2">
        <f>IFERROR(__xludf.DUMMYFUNCTION("""COMPUTED_VALUE"""),45449.66666666667)</f>
        <v>45449.66667</v>
      </c>
      <c r="K110" s="1">
        <f>IFERROR(__xludf.DUMMYFUNCTION("""COMPUTED_VALUE"""),1538.78)</f>
        <v>1538.78</v>
      </c>
      <c r="M110" s="2">
        <f>IFERROR(__xludf.DUMMYFUNCTION("""COMPUTED_VALUE"""),45449.66666666667)</f>
        <v>45449.66667</v>
      </c>
      <c r="N110" s="1">
        <f>IFERROR(__xludf.DUMMYFUNCTION("""COMPUTED_VALUE"""),2.3053877E7)</f>
        <v>23053877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IFERROR(__xludf.DUMMYFUNCTION("""COMPUTED_VALUE"""),1533.88)</f>
        <v>1533.88</v>
      </c>
      <c r="D111" s="2">
        <f>IFERROR(__xludf.DUMMYFUNCTION("""COMPUTED_VALUE"""),45450.66666666667)</f>
        <v>45450.66667</v>
      </c>
      <c r="E111" s="1">
        <f>IFERROR(__xludf.DUMMYFUNCTION("""COMPUTED_VALUE"""),1550.02)</f>
        <v>1550.02</v>
      </c>
      <c r="G111" s="2">
        <f>IFERROR(__xludf.DUMMYFUNCTION("""COMPUTED_VALUE"""),45450.66666666667)</f>
        <v>45450.66667</v>
      </c>
      <c r="H111" s="1">
        <f>IFERROR(__xludf.DUMMYFUNCTION("""COMPUTED_VALUE"""),1526.31)</f>
        <v>1526.31</v>
      </c>
      <c r="J111" s="2">
        <f>IFERROR(__xludf.DUMMYFUNCTION("""COMPUTED_VALUE"""),45450.66666666667)</f>
        <v>45450.66667</v>
      </c>
      <c r="K111" s="1">
        <f>IFERROR(__xludf.DUMMYFUNCTION("""COMPUTED_VALUE"""),1533.32)</f>
        <v>1533.32</v>
      </c>
      <c r="M111" s="2">
        <f>IFERROR(__xludf.DUMMYFUNCTION("""COMPUTED_VALUE"""),45450.66666666667)</f>
        <v>45450.66667</v>
      </c>
      <c r="N111" s="1">
        <f>IFERROR(__xludf.DUMMYFUNCTION("""COMPUTED_VALUE"""),2.6907739E7)</f>
        <v>26907739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IFERROR(__xludf.DUMMYFUNCTION("""COMPUTED_VALUE"""),1532.25)</f>
        <v>1532.25</v>
      </c>
      <c r="D112" s="2">
        <f>IFERROR(__xludf.DUMMYFUNCTION("""COMPUTED_VALUE"""),45453.66666666667)</f>
        <v>45453.66667</v>
      </c>
      <c r="E112" s="1">
        <f>IFERROR(__xludf.DUMMYFUNCTION("""COMPUTED_VALUE"""),1544.15)</f>
        <v>1544.15</v>
      </c>
      <c r="G112" s="2">
        <f>IFERROR(__xludf.DUMMYFUNCTION("""COMPUTED_VALUE"""),45453.66666666667)</f>
        <v>45453.66667</v>
      </c>
      <c r="H112" s="1">
        <f>IFERROR(__xludf.DUMMYFUNCTION("""COMPUTED_VALUE"""),1522.75)</f>
        <v>1522.75</v>
      </c>
      <c r="J112" s="2">
        <f>IFERROR(__xludf.DUMMYFUNCTION("""COMPUTED_VALUE"""),45453.66666666667)</f>
        <v>45453.66667</v>
      </c>
      <c r="K112" s="1">
        <f>IFERROR(__xludf.DUMMYFUNCTION("""COMPUTED_VALUE"""),1543.86)</f>
        <v>1543.86</v>
      </c>
      <c r="M112" s="2">
        <f>IFERROR(__xludf.DUMMYFUNCTION("""COMPUTED_VALUE"""),45453.66666666667)</f>
        <v>45453.66667</v>
      </c>
      <c r="N112" s="1">
        <f>IFERROR(__xludf.DUMMYFUNCTION("""COMPUTED_VALUE"""),2.8458775E7)</f>
        <v>28458775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IFERROR(__xludf.DUMMYFUNCTION("""COMPUTED_VALUE"""),1539.17)</f>
        <v>1539.17</v>
      </c>
      <c r="D113" s="2">
        <f>IFERROR(__xludf.DUMMYFUNCTION("""COMPUTED_VALUE"""),45454.66666666667)</f>
        <v>45454.66667</v>
      </c>
      <c r="E113" s="1">
        <f>IFERROR(__xludf.DUMMYFUNCTION("""COMPUTED_VALUE"""),1541.05)</f>
        <v>1541.05</v>
      </c>
      <c r="G113" s="2">
        <f>IFERROR(__xludf.DUMMYFUNCTION("""COMPUTED_VALUE"""),45454.66666666667)</f>
        <v>45454.66667</v>
      </c>
      <c r="H113" s="1">
        <f>IFERROR(__xludf.DUMMYFUNCTION("""COMPUTED_VALUE"""),1527.87)</f>
        <v>1527.87</v>
      </c>
      <c r="J113" s="2">
        <f>IFERROR(__xludf.DUMMYFUNCTION("""COMPUTED_VALUE"""),45454.66666666667)</f>
        <v>45454.66667</v>
      </c>
      <c r="K113" s="1">
        <f>IFERROR(__xludf.DUMMYFUNCTION("""COMPUTED_VALUE"""),1537.21)</f>
        <v>1537.21</v>
      </c>
      <c r="M113" s="2">
        <f>IFERROR(__xludf.DUMMYFUNCTION("""COMPUTED_VALUE"""),45454.66666666667)</f>
        <v>45454.66667</v>
      </c>
      <c r="N113" s="1">
        <f>IFERROR(__xludf.DUMMYFUNCTION("""COMPUTED_VALUE"""),2.2574303E7)</f>
        <v>22574303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IFERROR(__xludf.DUMMYFUNCTION("""COMPUTED_VALUE"""),1540.41)</f>
        <v>1540.41</v>
      </c>
      <c r="D114" s="2">
        <f>IFERROR(__xludf.DUMMYFUNCTION("""COMPUTED_VALUE"""),45455.66666666667)</f>
        <v>45455.66667</v>
      </c>
      <c r="E114" s="1">
        <f>IFERROR(__xludf.DUMMYFUNCTION("""COMPUTED_VALUE"""),1558.74)</f>
        <v>1558.74</v>
      </c>
      <c r="G114" s="2">
        <f>IFERROR(__xludf.DUMMYFUNCTION("""COMPUTED_VALUE"""),45455.66666666667)</f>
        <v>45455.66667</v>
      </c>
      <c r="H114" s="1">
        <f>IFERROR(__xludf.DUMMYFUNCTION("""COMPUTED_VALUE"""),1529.48)</f>
        <v>1529.48</v>
      </c>
      <c r="J114" s="2">
        <f>IFERROR(__xludf.DUMMYFUNCTION("""COMPUTED_VALUE"""),45455.66666666667)</f>
        <v>45455.66667</v>
      </c>
      <c r="K114" s="1">
        <f>IFERROR(__xludf.DUMMYFUNCTION("""COMPUTED_VALUE"""),1532.9)</f>
        <v>1532.9</v>
      </c>
      <c r="M114" s="2">
        <f>IFERROR(__xludf.DUMMYFUNCTION("""COMPUTED_VALUE"""),45455.66666666667)</f>
        <v>45455.66667</v>
      </c>
      <c r="N114" s="1">
        <f>IFERROR(__xludf.DUMMYFUNCTION("""COMPUTED_VALUE"""),2.4868388E7)</f>
        <v>24868388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IFERROR(__xludf.DUMMYFUNCTION("""COMPUTED_VALUE"""),1530.68)</f>
        <v>1530.68</v>
      </c>
      <c r="D115" s="2">
        <f>IFERROR(__xludf.DUMMYFUNCTION("""COMPUTED_VALUE"""),45456.66666666667)</f>
        <v>45456.66667</v>
      </c>
      <c r="E115" s="1">
        <f>IFERROR(__xludf.DUMMYFUNCTION("""COMPUTED_VALUE"""),1530.68)</f>
        <v>1530.68</v>
      </c>
      <c r="G115" s="2">
        <f>IFERROR(__xludf.DUMMYFUNCTION("""COMPUTED_VALUE"""),45456.66666666667)</f>
        <v>45456.66667</v>
      </c>
      <c r="H115" s="1">
        <f>IFERROR(__xludf.DUMMYFUNCTION("""COMPUTED_VALUE"""),1504.22)</f>
        <v>1504.22</v>
      </c>
      <c r="J115" s="2">
        <f>IFERROR(__xludf.DUMMYFUNCTION("""COMPUTED_VALUE"""),45456.66666666667)</f>
        <v>45456.66667</v>
      </c>
      <c r="K115" s="1">
        <f>IFERROR(__xludf.DUMMYFUNCTION("""COMPUTED_VALUE"""),1514.69)</f>
        <v>1514.69</v>
      </c>
      <c r="M115" s="2">
        <f>IFERROR(__xludf.DUMMYFUNCTION("""COMPUTED_VALUE"""),45456.66666666667)</f>
        <v>45456.66667</v>
      </c>
      <c r="N115" s="1">
        <f>IFERROR(__xludf.DUMMYFUNCTION("""COMPUTED_VALUE"""),2.608905E7)</f>
        <v>26089050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IFERROR(__xludf.DUMMYFUNCTION("""COMPUTED_VALUE"""),1511.33)</f>
        <v>1511.33</v>
      </c>
      <c r="D116" s="2">
        <f>IFERROR(__xludf.DUMMYFUNCTION("""COMPUTED_VALUE"""),45457.66666666667)</f>
        <v>45457.66667</v>
      </c>
      <c r="E116" s="1">
        <f>IFERROR(__xludf.DUMMYFUNCTION("""COMPUTED_VALUE"""),1511.33)</f>
        <v>1511.33</v>
      </c>
      <c r="G116" s="2">
        <f>IFERROR(__xludf.DUMMYFUNCTION("""COMPUTED_VALUE"""),45457.66666666667)</f>
        <v>45457.66667</v>
      </c>
      <c r="H116" s="1">
        <f>IFERROR(__xludf.DUMMYFUNCTION("""COMPUTED_VALUE"""),1480.86)</f>
        <v>1480.86</v>
      </c>
      <c r="J116" s="2">
        <f>IFERROR(__xludf.DUMMYFUNCTION("""COMPUTED_VALUE"""),45457.66666666667)</f>
        <v>45457.66667</v>
      </c>
      <c r="K116" s="1">
        <f>IFERROR(__xludf.DUMMYFUNCTION("""COMPUTED_VALUE"""),1508.38)</f>
        <v>1508.38</v>
      </c>
      <c r="M116" s="2">
        <f>IFERROR(__xludf.DUMMYFUNCTION("""COMPUTED_VALUE"""),45457.66666666667)</f>
        <v>45457.66667</v>
      </c>
      <c r="N116" s="1">
        <f>IFERROR(__xludf.DUMMYFUNCTION("""COMPUTED_VALUE"""),3.313066E7)</f>
        <v>33130660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IFERROR(__xludf.DUMMYFUNCTION("""COMPUTED_VALUE"""),1505.08)</f>
        <v>1505.08</v>
      </c>
      <c r="D117" s="2">
        <f>IFERROR(__xludf.DUMMYFUNCTION("""COMPUTED_VALUE"""),45460.66666666667)</f>
        <v>45460.66667</v>
      </c>
      <c r="E117" s="1">
        <f>IFERROR(__xludf.DUMMYFUNCTION("""COMPUTED_VALUE"""),1517.36)</f>
        <v>1517.36</v>
      </c>
      <c r="G117" s="2">
        <f>IFERROR(__xludf.DUMMYFUNCTION("""COMPUTED_VALUE"""),45460.66666666667)</f>
        <v>45460.66667</v>
      </c>
      <c r="H117" s="1">
        <f>IFERROR(__xludf.DUMMYFUNCTION("""COMPUTED_VALUE"""),1498.35)</f>
        <v>1498.35</v>
      </c>
      <c r="J117" s="2">
        <f>IFERROR(__xludf.DUMMYFUNCTION("""COMPUTED_VALUE"""),45460.66666666667)</f>
        <v>45460.66667</v>
      </c>
      <c r="K117" s="1">
        <f>IFERROR(__xludf.DUMMYFUNCTION("""COMPUTED_VALUE"""),1515.62)</f>
        <v>1515.62</v>
      </c>
      <c r="M117" s="2">
        <f>IFERROR(__xludf.DUMMYFUNCTION("""COMPUTED_VALUE"""),45460.66666666667)</f>
        <v>45460.66667</v>
      </c>
      <c r="N117" s="1">
        <f>IFERROR(__xludf.DUMMYFUNCTION("""COMPUTED_VALUE"""),3.2947603E7)</f>
        <v>32947603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IFERROR(__xludf.DUMMYFUNCTION("""COMPUTED_VALUE"""),1515.56)</f>
        <v>1515.56</v>
      </c>
      <c r="D118" s="2">
        <f>IFERROR(__xludf.DUMMYFUNCTION("""COMPUTED_VALUE"""),45461.66666666667)</f>
        <v>45461.66667</v>
      </c>
      <c r="E118" s="1">
        <f>IFERROR(__xludf.DUMMYFUNCTION("""COMPUTED_VALUE"""),1527.12)</f>
        <v>1527.12</v>
      </c>
      <c r="G118" s="2">
        <f>IFERROR(__xludf.DUMMYFUNCTION("""COMPUTED_VALUE"""),45461.66666666667)</f>
        <v>45461.66667</v>
      </c>
      <c r="H118" s="1">
        <f>IFERROR(__xludf.DUMMYFUNCTION("""COMPUTED_VALUE"""),1513.74)</f>
        <v>1513.74</v>
      </c>
      <c r="J118" s="2">
        <f>IFERROR(__xludf.DUMMYFUNCTION("""COMPUTED_VALUE"""),45461.66666666667)</f>
        <v>45461.66667</v>
      </c>
      <c r="K118" s="1">
        <f>IFERROR(__xludf.DUMMYFUNCTION("""COMPUTED_VALUE"""),1515.18)</f>
        <v>1515.18</v>
      </c>
      <c r="M118" s="2">
        <f>IFERROR(__xludf.DUMMYFUNCTION("""COMPUTED_VALUE"""),45461.66666666667)</f>
        <v>45461.66667</v>
      </c>
      <c r="N118" s="1">
        <f>IFERROR(__xludf.DUMMYFUNCTION("""COMPUTED_VALUE"""),3.0685607E7)</f>
        <v>30685607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IFERROR(__xludf.DUMMYFUNCTION("""COMPUTED_VALUE"""),1514.57)</f>
        <v>1514.57</v>
      </c>
      <c r="D119" s="2">
        <f>IFERROR(__xludf.DUMMYFUNCTION("""COMPUTED_VALUE"""),45463.66666666667)</f>
        <v>45463.66667</v>
      </c>
      <c r="E119" s="1">
        <f>IFERROR(__xludf.DUMMYFUNCTION("""COMPUTED_VALUE"""),1537.52)</f>
        <v>1537.52</v>
      </c>
      <c r="G119" s="2">
        <f>IFERROR(__xludf.DUMMYFUNCTION("""COMPUTED_VALUE"""),45463.66666666667)</f>
        <v>45463.66667</v>
      </c>
      <c r="H119" s="1">
        <f>IFERROR(__xludf.DUMMYFUNCTION("""COMPUTED_VALUE"""),1511.68)</f>
        <v>1511.68</v>
      </c>
      <c r="J119" s="2">
        <f>IFERROR(__xludf.DUMMYFUNCTION("""COMPUTED_VALUE"""),45463.66666666667)</f>
        <v>45463.66667</v>
      </c>
      <c r="K119" s="1">
        <f>IFERROR(__xludf.DUMMYFUNCTION("""COMPUTED_VALUE"""),1534.88)</f>
        <v>1534.88</v>
      </c>
      <c r="M119" s="2">
        <f>IFERROR(__xludf.DUMMYFUNCTION("""COMPUTED_VALUE"""),45463.66666666667)</f>
        <v>45463.66667</v>
      </c>
      <c r="N119" s="1">
        <f>IFERROR(__xludf.DUMMYFUNCTION("""COMPUTED_VALUE"""),2.9700097E7)</f>
        <v>29700097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IFERROR(__xludf.DUMMYFUNCTION("""COMPUTED_VALUE"""),1535.94)</f>
        <v>1535.94</v>
      </c>
      <c r="D120" s="2">
        <f>IFERROR(__xludf.DUMMYFUNCTION("""COMPUTED_VALUE"""),45464.66666666667)</f>
        <v>45464.66667</v>
      </c>
      <c r="E120" s="1">
        <f>IFERROR(__xludf.DUMMYFUNCTION("""COMPUTED_VALUE"""),1542.66)</f>
        <v>1542.66</v>
      </c>
      <c r="G120" s="2">
        <f>IFERROR(__xludf.DUMMYFUNCTION("""COMPUTED_VALUE"""),45464.66666666667)</f>
        <v>45464.66667</v>
      </c>
      <c r="H120" s="1">
        <f>IFERROR(__xludf.DUMMYFUNCTION("""COMPUTED_VALUE"""),1526.43)</f>
        <v>1526.43</v>
      </c>
      <c r="J120" s="2">
        <f>IFERROR(__xludf.DUMMYFUNCTION("""COMPUTED_VALUE"""),45464.66666666667)</f>
        <v>45464.66667</v>
      </c>
      <c r="K120" s="1">
        <f>IFERROR(__xludf.DUMMYFUNCTION("""COMPUTED_VALUE"""),1538.2)</f>
        <v>1538.2</v>
      </c>
      <c r="M120" s="2">
        <f>IFERROR(__xludf.DUMMYFUNCTION("""COMPUTED_VALUE"""),45464.66666666667)</f>
        <v>45464.66667</v>
      </c>
      <c r="N120" s="1">
        <f>IFERROR(__xludf.DUMMYFUNCTION("""COMPUTED_VALUE"""),5.6845578E7)</f>
        <v>56845578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IFERROR(__xludf.DUMMYFUNCTION("""COMPUTED_VALUE"""),1539.96)</f>
        <v>1539.96</v>
      </c>
      <c r="D121" s="2">
        <f>IFERROR(__xludf.DUMMYFUNCTION("""COMPUTED_VALUE"""),45467.66666666667)</f>
        <v>45467.66667</v>
      </c>
      <c r="E121" s="1">
        <f>IFERROR(__xludf.DUMMYFUNCTION("""COMPUTED_VALUE"""),1563.27)</f>
        <v>1563.27</v>
      </c>
      <c r="G121" s="2">
        <f>IFERROR(__xludf.DUMMYFUNCTION("""COMPUTED_VALUE"""),45467.66666666667)</f>
        <v>45467.66667</v>
      </c>
      <c r="H121" s="1">
        <f>IFERROR(__xludf.DUMMYFUNCTION("""COMPUTED_VALUE"""),1539.96)</f>
        <v>1539.96</v>
      </c>
      <c r="J121" s="2">
        <f>IFERROR(__xludf.DUMMYFUNCTION("""COMPUTED_VALUE"""),45467.66666666667)</f>
        <v>45467.66667</v>
      </c>
      <c r="K121" s="1">
        <f>IFERROR(__xludf.DUMMYFUNCTION("""COMPUTED_VALUE"""),1543.13)</f>
        <v>1543.13</v>
      </c>
      <c r="M121" s="2">
        <f>IFERROR(__xludf.DUMMYFUNCTION("""COMPUTED_VALUE"""),45467.66666666667)</f>
        <v>45467.66667</v>
      </c>
      <c r="N121" s="1">
        <f>IFERROR(__xludf.DUMMYFUNCTION("""COMPUTED_VALUE"""),3.0760597E7)</f>
        <v>30760597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IFERROR(__xludf.DUMMYFUNCTION("""COMPUTED_VALUE"""),1540.96)</f>
        <v>1540.96</v>
      </c>
      <c r="D122" s="2">
        <f>IFERROR(__xludf.DUMMYFUNCTION("""COMPUTED_VALUE"""),45468.66666666667)</f>
        <v>45468.66667</v>
      </c>
      <c r="E122" s="1">
        <f>IFERROR(__xludf.DUMMYFUNCTION("""COMPUTED_VALUE"""),1540.96)</f>
        <v>1540.96</v>
      </c>
      <c r="G122" s="2">
        <f>IFERROR(__xludf.DUMMYFUNCTION("""COMPUTED_VALUE"""),45468.66666666667)</f>
        <v>45468.66667</v>
      </c>
      <c r="H122" s="1">
        <f>IFERROR(__xludf.DUMMYFUNCTION("""COMPUTED_VALUE"""),1504.64)</f>
        <v>1504.64</v>
      </c>
      <c r="J122" s="2">
        <f>IFERROR(__xludf.DUMMYFUNCTION("""COMPUTED_VALUE"""),45468.66666666667)</f>
        <v>45468.66667</v>
      </c>
      <c r="K122" s="1">
        <f>IFERROR(__xludf.DUMMYFUNCTION("""COMPUTED_VALUE"""),1522.13)</f>
        <v>1522.13</v>
      </c>
      <c r="M122" s="2">
        <f>IFERROR(__xludf.DUMMYFUNCTION("""COMPUTED_VALUE"""),45468.66666666667)</f>
        <v>45468.66667</v>
      </c>
      <c r="N122" s="1">
        <f>IFERROR(__xludf.DUMMYFUNCTION("""COMPUTED_VALUE"""),3.802114E7)</f>
        <v>38021140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IFERROR(__xludf.DUMMYFUNCTION("""COMPUTED_VALUE"""),1522.6)</f>
        <v>1522.6</v>
      </c>
      <c r="D123" s="2">
        <f>IFERROR(__xludf.DUMMYFUNCTION("""COMPUTED_VALUE"""),45469.66666666667)</f>
        <v>45469.66667</v>
      </c>
      <c r="E123" s="1">
        <f>IFERROR(__xludf.DUMMYFUNCTION("""COMPUTED_VALUE"""),1564.9)</f>
        <v>1564.9</v>
      </c>
      <c r="G123" s="2">
        <f>IFERROR(__xludf.DUMMYFUNCTION("""COMPUTED_VALUE"""),45469.66666666667)</f>
        <v>45469.66667</v>
      </c>
      <c r="H123" s="1">
        <f>IFERROR(__xludf.DUMMYFUNCTION("""COMPUTED_VALUE"""),1522.6)</f>
        <v>1522.6</v>
      </c>
      <c r="J123" s="2">
        <f>IFERROR(__xludf.DUMMYFUNCTION("""COMPUTED_VALUE"""),45469.66666666667)</f>
        <v>45469.66667</v>
      </c>
      <c r="K123" s="1">
        <f>IFERROR(__xludf.DUMMYFUNCTION("""COMPUTED_VALUE"""),1557.64)</f>
        <v>1557.64</v>
      </c>
      <c r="M123" s="2">
        <f>IFERROR(__xludf.DUMMYFUNCTION("""COMPUTED_VALUE"""),45469.66666666667)</f>
        <v>45469.66667</v>
      </c>
      <c r="N123" s="1">
        <f>IFERROR(__xludf.DUMMYFUNCTION("""COMPUTED_VALUE"""),4.6241685E7)</f>
        <v>46241685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IFERROR(__xludf.DUMMYFUNCTION("""COMPUTED_VALUE"""),1555.74)</f>
        <v>1555.74</v>
      </c>
      <c r="D124" s="2">
        <f>IFERROR(__xludf.DUMMYFUNCTION("""COMPUTED_VALUE"""),45470.66666666667)</f>
        <v>45470.66667</v>
      </c>
      <c r="E124" s="1">
        <f>IFERROR(__xludf.DUMMYFUNCTION("""COMPUTED_VALUE"""),1556.69)</f>
        <v>1556.69</v>
      </c>
      <c r="G124" s="2">
        <f>IFERROR(__xludf.DUMMYFUNCTION("""COMPUTED_VALUE"""),45470.66666666667)</f>
        <v>45470.66667</v>
      </c>
      <c r="H124" s="1">
        <f>IFERROR(__xludf.DUMMYFUNCTION("""COMPUTED_VALUE"""),1542.09)</f>
        <v>1542.09</v>
      </c>
      <c r="J124" s="2">
        <f>IFERROR(__xludf.DUMMYFUNCTION("""COMPUTED_VALUE"""),45470.66666666667)</f>
        <v>45470.66667</v>
      </c>
      <c r="K124" s="1">
        <f>IFERROR(__xludf.DUMMYFUNCTION("""COMPUTED_VALUE"""),1547.75)</f>
        <v>1547.75</v>
      </c>
      <c r="M124" s="2">
        <f>IFERROR(__xludf.DUMMYFUNCTION("""COMPUTED_VALUE"""),45470.66666666667)</f>
        <v>45470.66667</v>
      </c>
      <c r="N124" s="1">
        <f>IFERROR(__xludf.DUMMYFUNCTION("""COMPUTED_VALUE"""),3.5112451E7)</f>
        <v>35112451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IFERROR(__xludf.DUMMYFUNCTION("""COMPUTED_VALUE"""),1547.79)</f>
        <v>1547.79</v>
      </c>
      <c r="D125" s="2">
        <f>IFERROR(__xludf.DUMMYFUNCTION("""COMPUTED_VALUE"""),45471.66666666667)</f>
        <v>45471.66667</v>
      </c>
      <c r="E125" s="1">
        <f>IFERROR(__xludf.DUMMYFUNCTION("""COMPUTED_VALUE"""),1571.36)</f>
        <v>1571.36</v>
      </c>
      <c r="G125" s="2">
        <f>IFERROR(__xludf.DUMMYFUNCTION("""COMPUTED_VALUE"""),45471.66666666667)</f>
        <v>45471.66667</v>
      </c>
      <c r="H125" s="1">
        <f>IFERROR(__xludf.DUMMYFUNCTION("""COMPUTED_VALUE"""),1547.79)</f>
        <v>1547.79</v>
      </c>
      <c r="J125" s="2">
        <f>IFERROR(__xludf.DUMMYFUNCTION("""COMPUTED_VALUE"""),45471.66666666667)</f>
        <v>45471.66667</v>
      </c>
      <c r="K125" s="1">
        <f>IFERROR(__xludf.DUMMYFUNCTION("""COMPUTED_VALUE"""),1567.82)</f>
        <v>1567.82</v>
      </c>
      <c r="M125" s="2">
        <f>IFERROR(__xludf.DUMMYFUNCTION("""COMPUTED_VALUE"""),45471.66666666667)</f>
        <v>45471.66667</v>
      </c>
      <c r="N125" s="1">
        <f>IFERROR(__xludf.DUMMYFUNCTION("""COMPUTED_VALUE"""),5.3800153E7)</f>
        <v>53800153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IFERROR(__xludf.DUMMYFUNCTION("""COMPUTED_VALUE"""),1567.2)</f>
        <v>1567.2</v>
      </c>
      <c r="D126" s="2">
        <f>IFERROR(__xludf.DUMMYFUNCTION("""COMPUTED_VALUE"""),45474.66666666667)</f>
        <v>45474.66667</v>
      </c>
      <c r="E126" s="1">
        <f>IFERROR(__xludf.DUMMYFUNCTION("""COMPUTED_VALUE"""),1575.74)</f>
        <v>1575.74</v>
      </c>
      <c r="G126" s="2">
        <f>IFERROR(__xludf.DUMMYFUNCTION("""COMPUTED_VALUE"""),45474.66666666667)</f>
        <v>45474.66667</v>
      </c>
      <c r="H126" s="1">
        <f>IFERROR(__xludf.DUMMYFUNCTION("""COMPUTED_VALUE"""),1556.77)</f>
        <v>1556.77</v>
      </c>
      <c r="J126" s="2">
        <f>IFERROR(__xludf.DUMMYFUNCTION("""COMPUTED_VALUE"""),45474.66666666667)</f>
        <v>45474.66667</v>
      </c>
      <c r="K126" s="1">
        <f>IFERROR(__xludf.DUMMYFUNCTION("""COMPUTED_VALUE"""),1561.33)</f>
        <v>1561.33</v>
      </c>
      <c r="M126" s="2">
        <f>IFERROR(__xludf.DUMMYFUNCTION("""COMPUTED_VALUE"""),45474.66666666667)</f>
        <v>45474.66667</v>
      </c>
      <c r="N126" s="1">
        <f>IFERROR(__xludf.DUMMYFUNCTION("""COMPUTED_VALUE"""),2.8282707E7)</f>
        <v>28282707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IFERROR(__xludf.DUMMYFUNCTION("""COMPUTED_VALUE"""),1559.57)</f>
        <v>1559.57</v>
      </c>
      <c r="D127" s="2">
        <f>IFERROR(__xludf.DUMMYFUNCTION("""COMPUTED_VALUE"""),45475.66666666667)</f>
        <v>45475.66667</v>
      </c>
      <c r="E127" s="1">
        <f>IFERROR(__xludf.DUMMYFUNCTION("""COMPUTED_VALUE"""),1566.26)</f>
        <v>1566.26</v>
      </c>
      <c r="G127" s="2">
        <f>IFERROR(__xludf.DUMMYFUNCTION("""COMPUTED_VALUE"""),45475.66666666667)</f>
        <v>45475.66667</v>
      </c>
      <c r="H127" s="1">
        <f>IFERROR(__xludf.DUMMYFUNCTION("""COMPUTED_VALUE"""),1555.45)</f>
        <v>1555.45</v>
      </c>
      <c r="J127" s="2">
        <f>IFERROR(__xludf.DUMMYFUNCTION("""COMPUTED_VALUE"""),45475.66666666667)</f>
        <v>45475.66667</v>
      </c>
      <c r="K127" s="1">
        <f>IFERROR(__xludf.DUMMYFUNCTION("""COMPUTED_VALUE"""),1563.36)</f>
        <v>1563.36</v>
      </c>
      <c r="M127" s="2">
        <f>IFERROR(__xludf.DUMMYFUNCTION("""COMPUTED_VALUE"""),45475.66666666667)</f>
        <v>45475.66667</v>
      </c>
      <c r="N127" s="1">
        <f>IFERROR(__xludf.DUMMYFUNCTION("""COMPUTED_VALUE"""),2.9144084E7)</f>
        <v>29144084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IFERROR(__xludf.DUMMYFUNCTION("""COMPUTED_VALUE"""),1564.13)</f>
        <v>1564.13</v>
      </c>
      <c r="D128" s="2">
        <f>IFERROR(__xludf.DUMMYFUNCTION("""COMPUTED_VALUE"""),45476.54166666667)</f>
        <v>45476.54167</v>
      </c>
      <c r="E128" s="1">
        <f>IFERROR(__xludf.DUMMYFUNCTION("""COMPUTED_VALUE"""),1576.56)</f>
        <v>1576.56</v>
      </c>
      <c r="G128" s="2">
        <f>IFERROR(__xludf.DUMMYFUNCTION("""COMPUTED_VALUE"""),45476.54166666667)</f>
        <v>45476.54167</v>
      </c>
      <c r="H128" s="1">
        <f>IFERROR(__xludf.DUMMYFUNCTION("""COMPUTED_VALUE"""),1562.4)</f>
        <v>1562.4</v>
      </c>
      <c r="J128" s="2">
        <f>IFERROR(__xludf.DUMMYFUNCTION("""COMPUTED_VALUE"""),45476.54166666667)</f>
        <v>45476.54167</v>
      </c>
      <c r="K128" s="1">
        <f>IFERROR(__xludf.DUMMYFUNCTION("""COMPUTED_VALUE"""),1563.26)</f>
        <v>1563.26</v>
      </c>
      <c r="M128" s="2">
        <f>IFERROR(__xludf.DUMMYFUNCTION("""COMPUTED_VALUE"""),45476.54166666667)</f>
        <v>45476.54167</v>
      </c>
      <c r="N128" s="1">
        <f>IFERROR(__xludf.DUMMYFUNCTION("""COMPUTED_VALUE"""),1.4579391E7)</f>
        <v>14579391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IFERROR(__xludf.DUMMYFUNCTION("""COMPUTED_VALUE"""),1562.35)</f>
        <v>1562.35</v>
      </c>
      <c r="D129" s="2">
        <f>IFERROR(__xludf.DUMMYFUNCTION("""COMPUTED_VALUE"""),45478.66666666667)</f>
        <v>45478.66667</v>
      </c>
      <c r="E129" s="1">
        <f>IFERROR(__xludf.DUMMYFUNCTION("""COMPUTED_VALUE"""),1562.53)</f>
        <v>1562.53</v>
      </c>
      <c r="G129" s="2">
        <f>IFERROR(__xludf.DUMMYFUNCTION("""COMPUTED_VALUE"""),45478.66666666667)</f>
        <v>45478.66667</v>
      </c>
      <c r="H129" s="1">
        <f>IFERROR(__xludf.DUMMYFUNCTION("""COMPUTED_VALUE"""),1548.26)</f>
        <v>1548.26</v>
      </c>
      <c r="J129" s="2">
        <f>IFERROR(__xludf.DUMMYFUNCTION("""COMPUTED_VALUE"""),45478.66666666667)</f>
        <v>45478.66667</v>
      </c>
      <c r="K129" s="1">
        <f>IFERROR(__xludf.DUMMYFUNCTION("""COMPUTED_VALUE"""),1560.61)</f>
        <v>1560.61</v>
      </c>
      <c r="M129" s="2">
        <f>IFERROR(__xludf.DUMMYFUNCTION("""COMPUTED_VALUE"""),45478.66666666667)</f>
        <v>45478.66667</v>
      </c>
      <c r="N129" s="1">
        <f>IFERROR(__xludf.DUMMYFUNCTION("""COMPUTED_VALUE"""),2.6865145E7)</f>
        <v>26865145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IFERROR(__xludf.DUMMYFUNCTION("""COMPUTED_VALUE"""),1559.05)</f>
        <v>1559.05</v>
      </c>
      <c r="D130" s="2">
        <f>IFERROR(__xludf.DUMMYFUNCTION("""COMPUTED_VALUE"""),45481.66666666667)</f>
        <v>45481.66667</v>
      </c>
      <c r="E130" s="1">
        <f>IFERROR(__xludf.DUMMYFUNCTION("""COMPUTED_VALUE"""),1562.25)</f>
        <v>1562.25</v>
      </c>
      <c r="G130" s="2">
        <f>IFERROR(__xludf.DUMMYFUNCTION("""COMPUTED_VALUE"""),45481.66666666667)</f>
        <v>45481.66667</v>
      </c>
      <c r="H130" s="1">
        <f>IFERROR(__xludf.DUMMYFUNCTION("""COMPUTED_VALUE"""),1545.29)</f>
        <v>1545.29</v>
      </c>
      <c r="J130" s="2">
        <f>IFERROR(__xludf.DUMMYFUNCTION("""COMPUTED_VALUE"""),45481.66666666667)</f>
        <v>45481.66667</v>
      </c>
      <c r="K130" s="1">
        <f>IFERROR(__xludf.DUMMYFUNCTION("""COMPUTED_VALUE"""),1552.69)</f>
        <v>1552.69</v>
      </c>
      <c r="M130" s="2">
        <f>IFERROR(__xludf.DUMMYFUNCTION("""COMPUTED_VALUE"""),45481.66666666667)</f>
        <v>45481.66667</v>
      </c>
      <c r="N130" s="1">
        <f>IFERROR(__xludf.DUMMYFUNCTION("""COMPUTED_VALUE"""),2.4382855E7)</f>
        <v>24382855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IFERROR(__xludf.DUMMYFUNCTION("""COMPUTED_VALUE"""),1549.08)</f>
        <v>1549.08</v>
      </c>
      <c r="D131" s="2">
        <f>IFERROR(__xludf.DUMMYFUNCTION("""COMPUTED_VALUE"""),45482.66666666667)</f>
        <v>45482.66667</v>
      </c>
      <c r="E131" s="1">
        <f>IFERROR(__xludf.DUMMYFUNCTION("""COMPUTED_VALUE"""),1549.88)</f>
        <v>1549.88</v>
      </c>
      <c r="G131" s="2">
        <f>IFERROR(__xludf.DUMMYFUNCTION("""COMPUTED_VALUE"""),45482.66666666667)</f>
        <v>45482.66667</v>
      </c>
      <c r="H131" s="1">
        <f>IFERROR(__xludf.DUMMYFUNCTION("""COMPUTED_VALUE"""),1531.88)</f>
        <v>1531.88</v>
      </c>
      <c r="J131" s="2">
        <f>IFERROR(__xludf.DUMMYFUNCTION("""COMPUTED_VALUE"""),45482.66666666667)</f>
        <v>45482.66667</v>
      </c>
      <c r="K131" s="1">
        <f>IFERROR(__xludf.DUMMYFUNCTION("""COMPUTED_VALUE"""),1533.27)</f>
        <v>1533.27</v>
      </c>
      <c r="M131" s="2">
        <f>IFERROR(__xludf.DUMMYFUNCTION("""COMPUTED_VALUE"""),45482.66666666667)</f>
        <v>45482.66667</v>
      </c>
      <c r="N131" s="1">
        <f>IFERROR(__xludf.DUMMYFUNCTION("""COMPUTED_VALUE"""),3.1450006E7)</f>
        <v>31450006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IFERROR(__xludf.DUMMYFUNCTION("""COMPUTED_VALUE"""),1536.29)</f>
        <v>1536.29</v>
      </c>
      <c r="D132" s="2">
        <f>IFERROR(__xludf.DUMMYFUNCTION("""COMPUTED_VALUE"""),45483.66666666667)</f>
        <v>45483.66667</v>
      </c>
      <c r="E132" s="1">
        <f>IFERROR(__xludf.DUMMYFUNCTION("""COMPUTED_VALUE"""),1549.57)</f>
        <v>1549.57</v>
      </c>
      <c r="G132" s="2">
        <f>IFERROR(__xludf.DUMMYFUNCTION("""COMPUTED_VALUE"""),45483.66666666667)</f>
        <v>45483.66667</v>
      </c>
      <c r="H132" s="1">
        <f>IFERROR(__xludf.DUMMYFUNCTION("""COMPUTED_VALUE"""),1534.33)</f>
        <v>1534.33</v>
      </c>
      <c r="J132" s="2">
        <f>IFERROR(__xludf.DUMMYFUNCTION("""COMPUTED_VALUE"""),45483.66666666667)</f>
        <v>45483.66667</v>
      </c>
      <c r="K132" s="1">
        <f>IFERROR(__xludf.DUMMYFUNCTION("""COMPUTED_VALUE"""),1549.04)</f>
        <v>1549.04</v>
      </c>
      <c r="M132" s="2">
        <f>IFERROR(__xludf.DUMMYFUNCTION("""COMPUTED_VALUE"""),45483.66666666667)</f>
        <v>45483.66667</v>
      </c>
      <c r="N132" s="1">
        <f>IFERROR(__xludf.DUMMYFUNCTION("""COMPUTED_VALUE"""),2.400355E7)</f>
        <v>24003550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IFERROR(__xludf.DUMMYFUNCTION("""COMPUTED_VALUE"""),1551.96)</f>
        <v>1551.96</v>
      </c>
      <c r="D133" s="2">
        <f>IFERROR(__xludf.DUMMYFUNCTION("""COMPUTED_VALUE"""),45484.66666666667)</f>
        <v>45484.66667</v>
      </c>
      <c r="E133" s="1">
        <f>IFERROR(__xludf.DUMMYFUNCTION("""COMPUTED_VALUE"""),1583.98)</f>
        <v>1583.98</v>
      </c>
      <c r="G133" s="2">
        <f>IFERROR(__xludf.DUMMYFUNCTION("""COMPUTED_VALUE"""),45484.66666666667)</f>
        <v>45484.66667</v>
      </c>
      <c r="H133" s="1">
        <f>IFERROR(__xludf.DUMMYFUNCTION("""COMPUTED_VALUE"""),1551.96)</f>
        <v>1551.96</v>
      </c>
      <c r="J133" s="2">
        <f>IFERROR(__xludf.DUMMYFUNCTION("""COMPUTED_VALUE"""),45484.66666666667)</f>
        <v>45484.66667</v>
      </c>
      <c r="K133" s="1">
        <f>IFERROR(__xludf.DUMMYFUNCTION("""COMPUTED_VALUE"""),1582.96)</f>
        <v>1582.96</v>
      </c>
      <c r="M133" s="2">
        <f>IFERROR(__xludf.DUMMYFUNCTION("""COMPUTED_VALUE"""),45484.66666666667)</f>
        <v>45484.66667</v>
      </c>
      <c r="N133" s="1">
        <f>IFERROR(__xludf.DUMMYFUNCTION("""COMPUTED_VALUE"""),2.7957539E7)</f>
        <v>27957539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IFERROR(__xludf.DUMMYFUNCTION("""COMPUTED_VALUE"""),1585.04)</f>
        <v>1585.04</v>
      </c>
      <c r="D134" s="2">
        <f>IFERROR(__xludf.DUMMYFUNCTION("""COMPUTED_VALUE"""),45485.66666666667)</f>
        <v>45485.66667</v>
      </c>
      <c r="E134" s="1">
        <f>IFERROR(__xludf.DUMMYFUNCTION("""COMPUTED_VALUE"""),1607.3)</f>
        <v>1607.3</v>
      </c>
      <c r="G134" s="2">
        <f>IFERROR(__xludf.DUMMYFUNCTION("""COMPUTED_VALUE"""),45485.66666666667)</f>
        <v>45485.66667</v>
      </c>
      <c r="H134" s="1">
        <f>IFERROR(__xludf.DUMMYFUNCTION("""COMPUTED_VALUE"""),1585.04)</f>
        <v>1585.04</v>
      </c>
      <c r="J134" s="2">
        <f>IFERROR(__xludf.DUMMYFUNCTION("""COMPUTED_VALUE"""),45485.66666666667)</f>
        <v>45485.66667</v>
      </c>
      <c r="K134" s="1">
        <f>IFERROR(__xludf.DUMMYFUNCTION("""COMPUTED_VALUE"""),1597.4)</f>
        <v>1597.4</v>
      </c>
      <c r="M134" s="2">
        <f>IFERROR(__xludf.DUMMYFUNCTION("""COMPUTED_VALUE"""),45485.66666666667)</f>
        <v>45485.66667</v>
      </c>
      <c r="N134" s="1">
        <f>IFERROR(__xludf.DUMMYFUNCTION("""COMPUTED_VALUE"""),2.8669081E7)</f>
        <v>28669081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IFERROR(__xludf.DUMMYFUNCTION("""COMPUTED_VALUE"""),1600.15)</f>
        <v>1600.15</v>
      </c>
      <c r="D135" s="2">
        <f>IFERROR(__xludf.DUMMYFUNCTION("""COMPUTED_VALUE"""),45488.66666666667)</f>
        <v>45488.66667</v>
      </c>
      <c r="E135" s="1">
        <f>IFERROR(__xludf.DUMMYFUNCTION("""COMPUTED_VALUE"""),1638.72)</f>
        <v>1638.72</v>
      </c>
      <c r="G135" s="2">
        <f>IFERROR(__xludf.DUMMYFUNCTION("""COMPUTED_VALUE"""),45488.66666666667)</f>
        <v>45488.66667</v>
      </c>
      <c r="H135" s="1">
        <f>IFERROR(__xludf.DUMMYFUNCTION("""COMPUTED_VALUE"""),1599.8)</f>
        <v>1599.8</v>
      </c>
      <c r="J135" s="2">
        <f>IFERROR(__xludf.DUMMYFUNCTION("""COMPUTED_VALUE"""),45488.66666666667)</f>
        <v>45488.66667</v>
      </c>
      <c r="K135" s="1">
        <f>IFERROR(__xludf.DUMMYFUNCTION("""COMPUTED_VALUE"""),1632.44)</f>
        <v>1632.44</v>
      </c>
      <c r="M135" s="2">
        <f>IFERROR(__xludf.DUMMYFUNCTION("""COMPUTED_VALUE"""),45488.66666666667)</f>
        <v>45488.66667</v>
      </c>
      <c r="N135" s="1">
        <f>IFERROR(__xludf.DUMMYFUNCTION("""COMPUTED_VALUE"""),3.7032507E7)</f>
        <v>37032507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IFERROR(__xludf.DUMMYFUNCTION("""COMPUTED_VALUE"""),1633.37)</f>
        <v>1633.37</v>
      </c>
      <c r="D136" s="2">
        <f>IFERROR(__xludf.DUMMYFUNCTION("""COMPUTED_VALUE"""),45489.66666666667)</f>
        <v>45489.66667</v>
      </c>
      <c r="E136" s="1">
        <f>IFERROR(__xludf.DUMMYFUNCTION("""COMPUTED_VALUE"""),1682.33)</f>
        <v>1682.33</v>
      </c>
      <c r="G136" s="2">
        <f>IFERROR(__xludf.DUMMYFUNCTION("""COMPUTED_VALUE"""),45489.66666666667)</f>
        <v>45489.66667</v>
      </c>
      <c r="H136" s="1">
        <f>IFERROR(__xludf.DUMMYFUNCTION("""COMPUTED_VALUE"""),1633.37)</f>
        <v>1633.37</v>
      </c>
      <c r="J136" s="2">
        <f>IFERROR(__xludf.DUMMYFUNCTION("""COMPUTED_VALUE"""),45489.66666666667)</f>
        <v>45489.66667</v>
      </c>
      <c r="K136" s="1">
        <f>IFERROR(__xludf.DUMMYFUNCTION("""COMPUTED_VALUE"""),1680.06)</f>
        <v>1680.06</v>
      </c>
      <c r="M136" s="2">
        <f>IFERROR(__xludf.DUMMYFUNCTION("""COMPUTED_VALUE"""),45489.66666666667)</f>
        <v>45489.66667</v>
      </c>
      <c r="N136" s="1">
        <f>IFERROR(__xludf.DUMMYFUNCTION("""COMPUTED_VALUE"""),3.9572531E7)</f>
        <v>39572531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IFERROR(__xludf.DUMMYFUNCTION("""COMPUTED_VALUE"""),1673.84)</f>
        <v>1673.84</v>
      </c>
      <c r="D137" s="2">
        <f>IFERROR(__xludf.DUMMYFUNCTION("""COMPUTED_VALUE"""),45490.66666666667)</f>
        <v>45490.66667</v>
      </c>
      <c r="E137" s="1">
        <f>IFERROR(__xludf.DUMMYFUNCTION("""COMPUTED_VALUE"""),1681.22)</f>
        <v>1681.22</v>
      </c>
      <c r="G137" s="2">
        <f>IFERROR(__xludf.DUMMYFUNCTION("""COMPUTED_VALUE"""),45490.66666666667)</f>
        <v>45490.66667</v>
      </c>
      <c r="H137" s="1">
        <f>IFERROR(__xludf.DUMMYFUNCTION("""COMPUTED_VALUE"""),1664.16)</f>
        <v>1664.16</v>
      </c>
      <c r="J137" s="2">
        <f>IFERROR(__xludf.DUMMYFUNCTION("""COMPUTED_VALUE"""),45490.66666666667)</f>
        <v>45490.66667</v>
      </c>
      <c r="K137" s="1">
        <f>IFERROR(__xludf.DUMMYFUNCTION("""COMPUTED_VALUE"""),1669.15)</f>
        <v>1669.15</v>
      </c>
      <c r="M137" s="2">
        <f>IFERROR(__xludf.DUMMYFUNCTION("""COMPUTED_VALUE"""),45490.66666666667)</f>
        <v>45490.66667</v>
      </c>
      <c r="N137" s="1">
        <f>IFERROR(__xludf.DUMMYFUNCTION("""COMPUTED_VALUE"""),3.4114692E7)</f>
        <v>34114692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IFERROR(__xludf.DUMMYFUNCTION("""COMPUTED_VALUE"""),1667.6)</f>
        <v>1667.6</v>
      </c>
      <c r="D138" s="2">
        <f>IFERROR(__xludf.DUMMYFUNCTION("""COMPUTED_VALUE"""),45491.66666666667)</f>
        <v>45491.66667</v>
      </c>
      <c r="E138" s="1">
        <f>IFERROR(__xludf.DUMMYFUNCTION("""COMPUTED_VALUE"""),1672.6)</f>
        <v>1672.6</v>
      </c>
      <c r="G138" s="2">
        <f>IFERROR(__xludf.DUMMYFUNCTION("""COMPUTED_VALUE"""),45491.66666666667)</f>
        <v>45491.66667</v>
      </c>
      <c r="H138" s="1">
        <f>IFERROR(__xludf.DUMMYFUNCTION("""COMPUTED_VALUE"""),1645.88)</f>
        <v>1645.88</v>
      </c>
      <c r="J138" s="2">
        <f>IFERROR(__xludf.DUMMYFUNCTION("""COMPUTED_VALUE"""),45491.66666666667)</f>
        <v>45491.66667</v>
      </c>
      <c r="K138" s="1">
        <f>IFERROR(__xludf.DUMMYFUNCTION("""COMPUTED_VALUE"""),1648.72)</f>
        <v>1648.72</v>
      </c>
      <c r="M138" s="2">
        <f>IFERROR(__xludf.DUMMYFUNCTION("""COMPUTED_VALUE"""),45491.66666666667)</f>
        <v>45491.66667</v>
      </c>
      <c r="N138" s="1">
        <f>IFERROR(__xludf.DUMMYFUNCTION("""COMPUTED_VALUE"""),2.8993272E7)</f>
        <v>28993272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IFERROR(__xludf.DUMMYFUNCTION("""COMPUTED_VALUE"""),1653.47)</f>
        <v>1653.47</v>
      </c>
      <c r="D139" s="2">
        <f>IFERROR(__xludf.DUMMYFUNCTION("""COMPUTED_VALUE"""),45492.66666666667)</f>
        <v>45492.66667</v>
      </c>
      <c r="E139" s="1">
        <f>IFERROR(__xludf.DUMMYFUNCTION("""COMPUTED_VALUE"""),1657.13)</f>
        <v>1657.13</v>
      </c>
      <c r="G139" s="2">
        <f>IFERROR(__xludf.DUMMYFUNCTION("""COMPUTED_VALUE"""),45492.66666666667)</f>
        <v>45492.66667</v>
      </c>
      <c r="H139" s="1">
        <f>IFERROR(__xludf.DUMMYFUNCTION("""COMPUTED_VALUE"""),1634.81)</f>
        <v>1634.81</v>
      </c>
      <c r="J139" s="2">
        <f>IFERROR(__xludf.DUMMYFUNCTION("""COMPUTED_VALUE"""),45492.66666666667)</f>
        <v>45492.66667</v>
      </c>
      <c r="K139" s="1">
        <f>IFERROR(__xludf.DUMMYFUNCTION("""COMPUTED_VALUE"""),1647.24)</f>
        <v>1647.24</v>
      </c>
      <c r="M139" s="2">
        <f>IFERROR(__xludf.DUMMYFUNCTION("""COMPUTED_VALUE"""),45492.66666666667)</f>
        <v>45492.66667</v>
      </c>
      <c r="N139" s="1">
        <f>IFERROR(__xludf.DUMMYFUNCTION("""COMPUTED_VALUE"""),2.8203328E7)</f>
        <v>28203328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IFERROR(__xludf.DUMMYFUNCTION("""COMPUTED_VALUE"""),1650.78)</f>
        <v>1650.78</v>
      </c>
      <c r="D140" s="2">
        <f>IFERROR(__xludf.DUMMYFUNCTION("""COMPUTED_VALUE"""),45495.66666666667)</f>
        <v>45495.66667</v>
      </c>
      <c r="E140" s="1">
        <f>IFERROR(__xludf.DUMMYFUNCTION("""COMPUTED_VALUE"""),1656.77)</f>
        <v>1656.77</v>
      </c>
      <c r="G140" s="2">
        <f>IFERROR(__xludf.DUMMYFUNCTION("""COMPUTED_VALUE"""),45495.66666666667)</f>
        <v>45495.66667</v>
      </c>
      <c r="H140" s="1">
        <f>IFERROR(__xludf.DUMMYFUNCTION("""COMPUTED_VALUE"""),1632.16)</f>
        <v>1632.16</v>
      </c>
      <c r="J140" s="2">
        <f>IFERROR(__xludf.DUMMYFUNCTION("""COMPUTED_VALUE"""),45495.66666666667)</f>
        <v>45495.66667</v>
      </c>
      <c r="K140" s="1">
        <f>IFERROR(__xludf.DUMMYFUNCTION("""COMPUTED_VALUE"""),1651.54)</f>
        <v>1651.54</v>
      </c>
      <c r="M140" s="2">
        <f>IFERROR(__xludf.DUMMYFUNCTION("""COMPUTED_VALUE"""),45495.66666666667)</f>
        <v>45495.66667</v>
      </c>
      <c r="N140" s="1">
        <f>IFERROR(__xludf.DUMMYFUNCTION("""COMPUTED_VALUE"""),2.9121688E7)</f>
        <v>29121688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IFERROR(__xludf.DUMMYFUNCTION("""COMPUTED_VALUE"""),1611.4)</f>
        <v>1611.4</v>
      </c>
      <c r="D141" s="2">
        <f>IFERROR(__xludf.DUMMYFUNCTION("""COMPUTED_VALUE"""),45496.66666666667)</f>
        <v>45496.66667</v>
      </c>
      <c r="E141" s="1">
        <f>IFERROR(__xludf.DUMMYFUNCTION("""COMPUTED_VALUE"""),1613.91)</f>
        <v>1613.91</v>
      </c>
      <c r="G141" s="2">
        <f>IFERROR(__xludf.DUMMYFUNCTION("""COMPUTED_VALUE"""),45496.66666666667)</f>
        <v>45496.66667</v>
      </c>
      <c r="H141" s="1">
        <f>IFERROR(__xludf.DUMMYFUNCTION("""COMPUTED_VALUE"""),1589.61)</f>
        <v>1589.61</v>
      </c>
      <c r="J141" s="2">
        <f>IFERROR(__xludf.DUMMYFUNCTION("""COMPUTED_VALUE"""),45496.66666666667)</f>
        <v>45496.66667</v>
      </c>
      <c r="K141" s="1">
        <f>IFERROR(__xludf.DUMMYFUNCTION("""COMPUTED_VALUE"""),1594.62)</f>
        <v>1594.62</v>
      </c>
      <c r="M141" s="2">
        <f>IFERROR(__xludf.DUMMYFUNCTION("""COMPUTED_VALUE"""),45496.66666666667)</f>
        <v>45496.66667</v>
      </c>
      <c r="N141" s="1">
        <f>IFERROR(__xludf.DUMMYFUNCTION("""COMPUTED_VALUE"""),5.1498557E7)</f>
        <v>51498557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IFERROR(__xludf.DUMMYFUNCTION("""COMPUTED_VALUE"""),1591.47)</f>
        <v>1591.47</v>
      </c>
      <c r="D142" s="2">
        <f>IFERROR(__xludf.DUMMYFUNCTION("""COMPUTED_VALUE"""),45497.66666666667)</f>
        <v>45497.66667</v>
      </c>
      <c r="E142" s="1">
        <f>IFERROR(__xludf.DUMMYFUNCTION("""COMPUTED_VALUE"""),1600.37)</f>
        <v>1600.37</v>
      </c>
      <c r="G142" s="2">
        <f>IFERROR(__xludf.DUMMYFUNCTION("""COMPUTED_VALUE"""),45497.66666666667)</f>
        <v>45497.66667</v>
      </c>
      <c r="H142" s="1">
        <f>IFERROR(__xludf.DUMMYFUNCTION("""COMPUTED_VALUE"""),1565.51)</f>
        <v>1565.51</v>
      </c>
      <c r="J142" s="2">
        <f>IFERROR(__xludf.DUMMYFUNCTION("""COMPUTED_VALUE"""),45497.66666666667)</f>
        <v>45497.66667</v>
      </c>
      <c r="K142" s="1">
        <f>IFERROR(__xludf.DUMMYFUNCTION("""COMPUTED_VALUE"""),1584.78)</f>
        <v>1584.78</v>
      </c>
      <c r="M142" s="2">
        <f>IFERROR(__xludf.DUMMYFUNCTION("""COMPUTED_VALUE"""),45497.66666666667)</f>
        <v>45497.66667</v>
      </c>
      <c r="N142" s="1">
        <f>IFERROR(__xludf.DUMMYFUNCTION("""COMPUTED_VALUE"""),4.7387653E7)</f>
        <v>47387653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IFERROR(__xludf.DUMMYFUNCTION("""COMPUTED_VALUE"""),1587.21)</f>
        <v>1587.21</v>
      </c>
      <c r="D143" s="2">
        <f>IFERROR(__xludf.DUMMYFUNCTION("""COMPUTED_VALUE"""),45498.66666666667)</f>
        <v>45498.66667</v>
      </c>
      <c r="E143" s="1">
        <f>IFERROR(__xludf.DUMMYFUNCTION("""COMPUTED_VALUE"""),1622.58)</f>
        <v>1622.58</v>
      </c>
      <c r="G143" s="2">
        <f>IFERROR(__xludf.DUMMYFUNCTION("""COMPUTED_VALUE"""),45498.66666666667)</f>
        <v>45498.66667</v>
      </c>
      <c r="H143" s="1">
        <f>IFERROR(__xludf.DUMMYFUNCTION("""COMPUTED_VALUE"""),1575.3)</f>
        <v>1575.3</v>
      </c>
      <c r="J143" s="2">
        <f>IFERROR(__xludf.DUMMYFUNCTION("""COMPUTED_VALUE"""),45498.66666666667)</f>
        <v>45498.66667</v>
      </c>
      <c r="K143" s="1">
        <f>IFERROR(__xludf.DUMMYFUNCTION("""COMPUTED_VALUE"""),1593.52)</f>
        <v>1593.52</v>
      </c>
      <c r="M143" s="2">
        <f>IFERROR(__xludf.DUMMYFUNCTION("""COMPUTED_VALUE"""),45498.66666666667)</f>
        <v>45498.66667</v>
      </c>
      <c r="N143" s="1">
        <f>IFERROR(__xludf.DUMMYFUNCTION("""COMPUTED_VALUE"""),4.9191212E7)</f>
        <v>49191212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IFERROR(__xludf.DUMMYFUNCTION("""COMPUTED_VALUE"""),1588.02)</f>
        <v>1588.02</v>
      </c>
      <c r="D144" s="2">
        <f>IFERROR(__xludf.DUMMYFUNCTION("""COMPUTED_VALUE"""),45499.66666666667)</f>
        <v>45499.66667</v>
      </c>
      <c r="E144" s="1">
        <f>IFERROR(__xludf.DUMMYFUNCTION("""COMPUTED_VALUE"""),1629.39)</f>
        <v>1629.39</v>
      </c>
      <c r="G144" s="2">
        <f>IFERROR(__xludf.DUMMYFUNCTION("""COMPUTED_VALUE"""),45499.66666666667)</f>
        <v>45499.66667</v>
      </c>
      <c r="H144" s="1">
        <f>IFERROR(__xludf.DUMMYFUNCTION("""COMPUTED_VALUE"""),1588.02)</f>
        <v>1588.02</v>
      </c>
      <c r="J144" s="2">
        <f>IFERROR(__xludf.DUMMYFUNCTION("""COMPUTED_VALUE"""),45499.66666666667)</f>
        <v>45499.66667</v>
      </c>
      <c r="K144" s="1">
        <f>IFERROR(__xludf.DUMMYFUNCTION("""COMPUTED_VALUE"""),1616.77)</f>
        <v>1616.77</v>
      </c>
      <c r="M144" s="2">
        <f>IFERROR(__xludf.DUMMYFUNCTION("""COMPUTED_VALUE"""),45499.66666666667)</f>
        <v>45499.66667</v>
      </c>
      <c r="N144" s="1">
        <f>IFERROR(__xludf.DUMMYFUNCTION("""COMPUTED_VALUE"""),3.8572498E7)</f>
        <v>38572498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IFERROR(__xludf.DUMMYFUNCTION("""COMPUTED_VALUE"""),1618.73)</f>
        <v>1618.73</v>
      </c>
      <c r="D145" s="2">
        <f>IFERROR(__xludf.DUMMYFUNCTION("""COMPUTED_VALUE"""),45502.66666666667)</f>
        <v>45502.66667</v>
      </c>
      <c r="E145" s="1">
        <f>IFERROR(__xludf.DUMMYFUNCTION("""COMPUTED_VALUE"""),1631.7)</f>
        <v>1631.7</v>
      </c>
      <c r="G145" s="2">
        <f>IFERROR(__xludf.DUMMYFUNCTION("""COMPUTED_VALUE"""),45502.66666666667)</f>
        <v>45502.66667</v>
      </c>
      <c r="H145" s="1">
        <f>IFERROR(__xludf.DUMMYFUNCTION("""COMPUTED_VALUE"""),1614.1)</f>
        <v>1614.1</v>
      </c>
      <c r="J145" s="2">
        <f>IFERROR(__xludf.DUMMYFUNCTION("""COMPUTED_VALUE"""),45502.66666666667)</f>
        <v>45502.66667</v>
      </c>
      <c r="K145" s="1">
        <f>IFERROR(__xludf.DUMMYFUNCTION("""COMPUTED_VALUE"""),1618.6)</f>
        <v>1618.6</v>
      </c>
      <c r="M145" s="2">
        <f>IFERROR(__xludf.DUMMYFUNCTION("""COMPUTED_VALUE"""),45502.66666666667)</f>
        <v>45502.66667</v>
      </c>
      <c r="N145" s="1">
        <f>IFERROR(__xludf.DUMMYFUNCTION("""COMPUTED_VALUE"""),3.1486509E7)</f>
        <v>31486509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IFERROR(__xludf.DUMMYFUNCTION("""COMPUTED_VALUE"""),1623.3)</f>
        <v>1623.3</v>
      </c>
      <c r="D146" s="2">
        <f>IFERROR(__xludf.DUMMYFUNCTION("""COMPUTED_VALUE"""),45503.66666666667)</f>
        <v>45503.66667</v>
      </c>
      <c r="E146" s="1">
        <f>IFERROR(__xludf.DUMMYFUNCTION("""COMPUTED_VALUE"""),1647.07)</f>
        <v>1647.07</v>
      </c>
      <c r="G146" s="2">
        <f>IFERROR(__xludf.DUMMYFUNCTION("""COMPUTED_VALUE"""),45503.66666666667)</f>
        <v>45503.66667</v>
      </c>
      <c r="H146" s="1">
        <f>IFERROR(__xludf.DUMMYFUNCTION("""COMPUTED_VALUE"""),1622.1)</f>
        <v>1622.1</v>
      </c>
      <c r="J146" s="2">
        <f>IFERROR(__xludf.DUMMYFUNCTION("""COMPUTED_VALUE"""),45503.66666666667)</f>
        <v>45503.66667</v>
      </c>
      <c r="K146" s="1">
        <f>IFERROR(__xludf.DUMMYFUNCTION("""COMPUTED_VALUE"""),1637.08)</f>
        <v>1637.08</v>
      </c>
      <c r="M146" s="2">
        <f>IFERROR(__xludf.DUMMYFUNCTION("""COMPUTED_VALUE"""),45503.66666666667)</f>
        <v>45503.66667</v>
      </c>
      <c r="N146" s="1">
        <f>IFERROR(__xludf.DUMMYFUNCTION("""COMPUTED_VALUE"""),3.0367939E7)</f>
        <v>30367939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IFERROR(__xludf.DUMMYFUNCTION("""COMPUTED_VALUE"""),1638.52)</f>
        <v>1638.52</v>
      </c>
      <c r="D147" s="2">
        <f>IFERROR(__xludf.DUMMYFUNCTION("""COMPUTED_VALUE"""),45504.66666666667)</f>
        <v>45504.66667</v>
      </c>
      <c r="E147" s="1">
        <f>IFERROR(__xludf.DUMMYFUNCTION("""COMPUTED_VALUE"""),1663.96)</f>
        <v>1663.96</v>
      </c>
      <c r="G147" s="2">
        <f>IFERROR(__xludf.DUMMYFUNCTION("""COMPUTED_VALUE"""),45504.66666666667)</f>
        <v>45504.66667</v>
      </c>
      <c r="H147" s="1">
        <f>IFERROR(__xludf.DUMMYFUNCTION("""COMPUTED_VALUE"""),1630.65)</f>
        <v>1630.65</v>
      </c>
      <c r="J147" s="2">
        <f>IFERROR(__xludf.DUMMYFUNCTION("""COMPUTED_VALUE"""),45504.66666666667)</f>
        <v>45504.66667</v>
      </c>
      <c r="K147" s="1">
        <f>IFERROR(__xludf.DUMMYFUNCTION("""COMPUTED_VALUE"""),1648.03)</f>
        <v>1648.03</v>
      </c>
      <c r="M147" s="2">
        <f>IFERROR(__xludf.DUMMYFUNCTION("""COMPUTED_VALUE"""),45504.66666666667)</f>
        <v>45504.66667</v>
      </c>
      <c r="N147" s="1">
        <f>IFERROR(__xludf.DUMMYFUNCTION("""COMPUTED_VALUE"""),3.5976339E7)</f>
        <v>35976339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IFERROR(__xludf.DUMMYFUNCTION("""COMPUTED_VALUE"""),1654.2)</f>
        <v>1654.2</v>
      </c>
      <c r="D148" s="2">
        <f>IFERROR(__xludf.DUMMYFUNCTION("""COMPUTED_VALUE"""),45505.66666666667)</f>
        <v>45505.66667</v>
      </c>
      <c r="E148" s="1">
        <f>IFERROR(__xludf.DUMMYFUNCTION("""COMPUTED_VALUE"""),1671.86)</f>
        <v>1671.86</v>
      </c>
      <c r="G148" s="2">
        <f>IFERROR(__xludf.DUMMYFUNCTION("""COMPUTED_VALUE"""),45505.66666666667)</f>
        <v>45505.66667</v>
      </c>
      <c r="H148" s="1">
        <f>IFERROR(__xludf.DUMMYFUNCTION("""COMPUTED_VALUE"""),1628.15)</f>
        <v>1628.15</v>
      </c>
      <c r="J148" s="2">
        <f>IFERROR(__xludf.DUMMYFUNCTION("""COMPUTED_VALUE"""),45505.66666666667)</f>
        <v>45505.66667</v>
      </c>
      <c r="K148" s="1">
        <f>IFERROR(__xludf.DUMMYFUNCTION("""COMPUTED_VALUE"""),1633.45)</f>
        <v>1633.45</v>
      </c>
      <c r="M148" s="2">
        <f>IFERROR(__xludf.DUMMYFUNCTION("""COMPUTED_VALUE"""),45505.66666666667)</f>
        <v>45505.66667</v>
      </c>
      <c r="N148" s="1">
        <f>IFERROR(__xludf.DUMMYFUNCTION("""COMPUTED_VALUE"""),3.4595967E7)</f>
        <v>34595967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IFERROR(__xludf.DUMMYFUNCTION("""COMPUTED_VALUE"""),1626.41)</f>
        <v>1626.41</v>
      </c>
      <c r="D149" s="2">
        <f>IFERROR(__xludf.DUMMYFUNCTION("""COMPUTED_VALUE"""),45506.66666666667)</f>
        <v>45506.66667</v>
      </c>
      <c r="E149" s="1">
        <f>IFERROR(__xludf.DUMMYFUNCTION("""COMPUTED_VALUE"""),1626.41)</f>
        <v>1626.41</v>
      </c>
      <c r="G149" s="2">
        <f>IFERROR(__xludf.DUMMYFUNCTION("""COMPUTED_VALUE"""),45506.66666666667)</f>
        <v>45506.66667</v>
      </c>
      <c r="H149" s="1">
        <f>IFERROR(__xludf.DUMMYFUNCTION("""COMPUTED_VALUE"""),1572.47)</f>
        <v>1572.47</v>
      </c>
      <c r="J149" s="2">
        <f>IFERROR(__xludf.DUMMYFUNCTION("""COMPUTED_VALUE"""),45506.66666666667)</f>
        <v>45506.66667</v>
      </c>
      <c r="K149" s="1">
        <f>IFERROR(__xludf.DUMMYFUNCTION("""COMPUTED_VALUE"""),1597.78)</f>
        <v>1597.78</v>
      </c>
      <c r="M149" s="2">
        <f>IFERROR(__xludf.DUMMYFUNCTION("""COMPUTED_VALUE"""),45506.66666666667)</f>
        <v>45506.66667</v>
      </c>
      <c r="N149" s="1">
        <f>IFERROR(__xludf.DUMMYFUNCTION("""COMPUTED_VALUE"""),3.860152E7)</f>
        <v>38601520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IFERROR(__xludf.DUMMYFUNCTION("""COMPUTED_VALUE"""),1587.35)</f>
        <v>1587.35</v>
      </c>
      <c r="D150" s="2">
        <f>IFERROR(__xludf.DUMMYFUNCTION("""COMPUTED_VALUE"""),45509.66666666667)</f>
        <v>45509.66667</v>
      </c>
      <c r="E150" s="1">
        <f>IFERROR(__xludf.DUMMYFUNCTION("""COMPUTED_VALUE"""),1587.35)</f>
        <v>1587.35</v>
      </c>
      <c r="G150" s="2">
        <f>IFERROR(__xludf.DUMMYFUNCTION("""COMPUTED_VALUE"""),45509.66666666667)</f>
        <v>45509.66667</v>
      </c>
      <c r="H150" s="1">
        <f>IFERROR(__xludf.DUMMYFUNCTION("""COMPUTED_VALUE"""),1545.27)</f>
        <v>1545.27</v>
      </c>
      <c r="J150" s="2">
        <f>IFERROR(__xludf.DUMMYFUNCTION("""COMPUTED_VALUE"""),45509.66666666667)</f>
        <v>45509.66667</v>
      </c>
      <c r="K150" s="1">
        <f>IFERROR(__xludf.DUMMYFUNCTION("""COMPUTED_VALUE"""),1565.76)</f>
        <v>1565.76</v>
      </c>
      <c r="M150" s="2">
        <f>IFERROR(__xludf.DUMMYFUNCTION("""COMPUTED_VALUE"""),45509.66666666667)</f>
        <v>45509.66667</v>
      </c>
      <c r="N150" s="1">
        <f>IFERROR(__xludf.DUMMYFUNCTION("""COMPUTED_VALUE"""),4.6194498E7)</f>
        <v>46194498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IFERROR(__xludf.DUMMYFUNCTION("""COMPUTED_VALUE"""),1560.22)</f>
        <v>1560.22</v>
      </c>
      <c r="D151" s="2">
        <f>IFERROR(__xludf.DUMMYFUNCTION("""COMPUTED_VALUE"""),45510.66666666667)</f>
        <v>45510.66667</v>
      </c>
      <c r="E151" s="1">
        <f>IFERROR(__xludf.DUMMYFUNCTION("""COMPUTED_VALUE"""),1604.0)</f>
        <v>1604</v>
      </c>
      <c r="G151" s="2">
        <f>IFERROR(__xludf.DUMMYFUNCTION("""COMPUTED_VALUE"""),45510.66666666667)</f>
        <v>45510.66667</v>
      </c>
      <c r="H151" s="1">
        <f>IFERROR(__xludf.DUMMYFUNCTION("""COMPUTED_VALUE"""),1560.22)</f>
        <v>1560.22</v>
      </c>
      <c r="J151" s="2">
        <f>IFERROR(__xludf.DUMMYFUNCTION("""COMPUTED_VALUE"""),45510.66666666667)</f>
        <v>45510.66667</v>
      </c>
      <c r="K151" s="1">
        <f>IFERROR(__xludf.DUMMYFUNCTION("""COMPUTED_VALUE"""),1581.92)</f>
        <v>1581.92</v>
      </c>
      <c r="M151" s="2">
        <f>IFERROR(__xludf.DUMMYFUNCTION("""COMPUTED_VALUE"""),45510.66666666667)</f>
        <v>45510.66667</v>
      </c>
      <c r="N151" s="1">
        <f>IFERROR(__xludf.DUMMYFUNCTION("""COMPUTED_VALUE"""),4.2498277E7)</f>
        <v>42498277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IFERROR(__xludf.DUMMYFUNCTION("""COMPUTED_VALUE"""),1588.04)</f>
        <v>1588.04</v>
      </c>
      <c r="D152" s="2">
        <f>IFERROR(__xludf.DUMMYFUNCTION("""COMPUTED_VALUE"""),45511.66666666667)</f>
        <v>45511.66667</v>
      </c>
      <c r="E152" s="1">
        <f>IFERROR(__xludf.DUMMYFUNCTION("""COMPUTED_VALUE"""),1603.77)</f>
        <v>1603.77</v>
      </c>
      <c r="G152" s="2">
        <f>IFERROR(__xludf.DUMMYFUNCTION("""COMPUTED_VALUE"""),45511.66666666667)</f>
        <v>45511.66667</v>
      </c>
      <c r="H152" s="1">
        <f>IFERROR(__xludf.DUMMYFUNCTION("""COMPUTED_VALUE"""),1562.36)</f>
        <v>1562.36</v>
      </c>
      <c r="J152" s="2">
        <f>IFERROR(__xludf.DUMMYFUNCTION("""COMPUTED_VALUE"""),45511.66666666667)</f>
        <v>45511.66667</v>
      </c>
      <c r="K152" s="1">
        <f>IFERROR(__xludf.DUMMYFUNCTION("""COMPUTED_VALUE"""),1563.43)</f>
        <v>1563.43</v>
      </c>
      <c r="M152" s="2">
        <f>IFERROR(__xludf.DUMMYFUNCTION("""COMPUTED_VALUE"""),45511.66666666667)</f>
        <v>45511.66667</v>
      </c>
      <c r="N152" s="1">
        <f>IFERROR(__xludf.DUMMYFUNCTION("""COMPUTED_VALUE"""),3.2145387E7)</f>
        <v>32145387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IFERROR(__xludf.DUMMYFUNCTION("""COMPUTED_VALUE"""),1568.86)</f>
        <v>1568.86</v>
      </c>
      <c r="D153" s="2">
        <f>IFERROR(__xludf.DUMMYFUNCTION("""COMPUTED_VALUE"""),45512.66666666667)</f>
        <v>45512.66667</v>
      </c>
      <c r="E153" s="1">
        <f>IFERROR(__xludf.DUMMYFUNCTION("""COMPUTED_VALUE"""),1588.72)</f>
        <v>1588.72</v>
      </c>
      <c r="G153" s="2">
        <f>IFERROR(__xludf.DUMMYFUNCTION("""COMPUTED_VALUE"""),45512.66666666667)</f>
        <v>45512.66667</v>
      </c>
      <c r="H153" s="1">
        <f>IFERROR(__xludf.DUMMYFUNCTION("""COMPUTED_VALUE"""),1567.73)</f>
        <v>1567.73</v>
      </c>
      <c r="J153" s="2">
        <f>IFERROR(__xludf.DUMMYFUNCTION("""COMPUTED_VALUE"""),45512.66666666667)</f>
        <v>45512.66667</v>
      </c>
      <c r="K153" s="1">
        <f>IFERROR(__xludf.DUMMYFUNCTION("""COMPUTED_VALUE"""),1587.33)</f>
        <v>1587.33</v>
      </c>
      <c r="M153" s="2">
        <f>IFERROR(__xludf.DUMMYFUNCTION("""COMPUTED_VALUE"""),45512.66666666667)</f>
        <v>45512.66667</v>
      </c>
      <c r="N153" s="1">
        <f>IFERROR(__xludf.DUMMYFUNCTION("""COMPUTED_VALUE"""),2.6437554E7)</f>
        <v>26437554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IFERROR(__xludf.DUMMYFUNCTION("""COMPUTED_VALUE"""),1584.4)</f>
        <v>1584.4</v>
      </c>
      <c r="D154" s="2">
        <f>IFERROR(__xludf.DUMMYFUNCTION("""COMPUTED_VALUE"""),45513.66666666667)</f>
        <v>45513.66667</v>
      </c>
      <c r="E154" s="1">
        <f>IFERROR(__xludf.DUMMYFUNCTION("""COMPUTED_VALUE"""),1585.13)</f>
        <v>1585.13</v>
      </c>
      <c r="G154" s="2">
        <f>IFERROR(__xludf.DUMMYFUNCTION("""COMPUTED_VALUE"""),45513.66666666667)</f>
        <v>45513.66667</v>
      </c>
      <c r="H154" s="1">
        <f>IFERROR(__xludf.DUMMYFUNCTION("""COMPUTED_VALUE"""),1564.12)</f>
        <v>1564.12</v>
      </c>
      <c r="J154" s="2">
        <f>IFERROR(__xludf.DUMMYFUNCTION("""COMPUTED_VALUE"""),45513.66666666667)</f>
        <v>45513.66667</v>
      </c>
      <c r="K154" s="1">
        <f>IFERROR(__xludf.DUMMYFUNCTION("""COMPUTED_VALUE"""),1573.37)</f>
        <v>1573.37</v>
      </c>
      <c r="M154" s="2">
        <f>IFERROR(__xludf.DUMMYFUNCTION("""COMPUTED_VALUE"""),45513.66666666667)</f>
        <v>45513.66667</v>
      </c>
      <c r="N154" s="1">
        <f>IFERROR(__xludf.DUMMYFUNCTION("""COMPUTED_VALUE"""),2.4744708E7)</f>
        <v>24744708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IFERROR(__xludf.DUMMYFUNCTION("""COMPUTED_VALUE"""),1575.28)</f>
        <v>1575.28</v>
      </c>
      <c r="D155" s="2">
        <f>IFERROR(__xludf.DUMMYFUNCTION("""COMPUTED_VALUE"""),45516.66666666667)</f>
        <v>45516.66667</v>
      </c>
      <c r="E155" s="1">
        <f>IFERROR(__xludf.DUMMYFUNCTION("""COMPUTED_VALUE"""),1578.04)</f>
        <v>1578.04</v>
      </c>
      <c r="G155" s="2">
        <f>IFERROR(__xludf.DUMMYFUNCTION("""COMPUTED_VALUE"""),45516.66666666667)</f>
        <v>45516.66667</v>
      </c>
      <c r="H155" s="1">
        <f>IFERROR(__xludf.DUMMYFUNCTION("""COMPUTED_VALUE"""),1559.13)</f>
        <v>1559.13</v>
      </c>
      <c r="J155" s="2">
        <f>IFERROR(__xludf.DUMMYFUNCTION("""COMPUTED_VALUE"""),45516.66666666667)</f>
        <v>45516.66667</v>
      </c>
      <c r="K155" s="1">
        <f>IFERROR(__xludf.DUMMYFUNCTION("""COMPUTED_VALUE"""),1564.0)</f>
        <v>1564</v>
      </c>
      <c r="M155" s="2">
        <f>IFERROR(__xludf.DUMMYFUNCTION("""COMPUTED_VALUE"""),45516.66666666667)</f>
        <v>45516.66667</v>
      </c>
      <c r="N155" s="1">
        <f>IFERROR(__xludf.DUMMYFUNCTION("""COMPUTED_VALUE"""),2.3262037E7)</f>
        <v>23262037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IFERROR(__xludf.DUMMYFUNCTION("""COMPUTED_VALUE"""),1566.18)</f>
        <v>1566.18</v>
      </c>
      <c r="D156" s="2">
        <f>IFERROR(__xludf.DUMMYFUNCTION("""COMPUTED_VALUE"""),45517.66666666667)</f>
        <v>45517.66667</v>
      </c>
      <c r="E156" s="1">
        <f>IFERROR(__xludf.DUMMYFUNCTION("""COMPUTED_VALUE"""),1576.28)</f>
        <v>1576.28</v>
      </c>
      <c r="G156" s="2">
        <f>IFERROR(__xludf.DUMMYFUNCTION("""COMPUTED_VALUE"""),45517.66666666667)</f>
        <v>45517.66667</v>
      </c>
      <c r="H156" s="1">
        <f>IFERROR(__xludf.DUMMYFUNCTION("""COMPUTED_VALUE"""),1558.68)</f>
        <v>1558.68</v>
      </c>
      <c r="J156" s="2">
        <f>IFERROR(__xludf.DUMMYFUNCTION("""COMPUTED_VALUE"""),45517.66666666667)</f>
        <v>45517.66667</v>
      </c>
      <c r="K156" s="1">
        <f>IFERROR(__xludf.DUMMYFUNCTION("""COMPUTED_VALUE"""),1575.86)</f>
        <v>1575.86</v>
      </c>
      <c r="M156" s="2">
        <f>IFERROR(__xludf.DUMMYFUNCTION("""COMPUTED_VALUE"""),45517.66666666667)</f>
        <v>45517.66667</v>
      </c>
      <c r="N156" s="1">
        <f>IFERROR(__xludf.DUMMYFUNCTION("""COMPUTED_VALUE"""),3.0931436E7)</f>
        <v>30931436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IFERROR(__xludf.DUMMYFUNCTION("""COMPUTED_VALUE"""),1577.22)</f>
        <v>1577.22</v>
      </c>
      <c r="D157" s="2">
        <f>IFERROR(__xludf.DUMMYFUNCTION("""COMPUTED_VALUE"""),45518.66666666667)</f>
        <v>45518.66667</v>
      </c>
      <c r="E157" s="1">
        <f>IFERROR(__xludf.DUMMYFUNCTION("""COMPUTED_VALUE"""),1587.55)</f>
        <v>1587.55</v>
      </c>
      <c r="G157" s="2">
        <f>IFERROR(__xludf.DUMMYFUNCTION("""COMPUTED_VALUE"""),45518.66666666667)</f>
        <v>45518.66667</v>
      </c>
      <c r="H157" s="1">
        <f>IFERROR(__xludf.DUMMYFUNCTION("""COMPUTED_VALUE"""),1574.43)</f>
        <v>1574.43</v>
      </c>
      <c r="J157" s="2">
        <f>IFERROR(__xludf.DUMMYFUNCTION("""COMPUTED_VALUE"""),45518.66666666667)</f>
        <v>45518.66667</v>
      </c>
      <c r="K157" s="1">
        <f>IFERROR(__xludf.DUMMYFUNCTION("""COMPUTED_VALUE"""),1584.27)</f>
        <v>1584.27</v>
      </c>
      <c r="M157" s="2">
        <f>IFERROR(__xludf.DUMMYFUNCTION("""COMPUTED_VALUE"""),45518.66666666667)</f>
        <v>45518.66667</v>
      </c>
      <c r="N157" s="1">
        <f>IFERROR(__xludf.DUMMYFUNCTION("""COMPUTED_VALUE"""),2.5239564E7)</f>
        <v>25239564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IFERROR(__xludf.DUMMYFUNCTION("""COMPUTED_VALUE"""),1597.58)</f>
        <v>1597.58</v>
      </c>
      <c r="D158" s="2">
        <f>IFERROR(__xludf.DUMMYFUNCTION("""COMPUTED_VALUE"""),45519.66666666667)</f>
        <v>45519.66667</v>
      </c>
      <c r="E158" s="1">
        <f>IFERROR(__xludf.DUMMYFUNCTION("""COMPUTED_VALUE"""),1618.92)</f>
        <v>1618.92</v>
      </c>
      <c r="G158" s="2">
        <f>IFERROR(__xludf.DUMMYFUNCTION("""COMPUTED_VALUE"""),45519.66666666667)</f>
        <v>45519.66667</v>
      </c>
      <c r="H158" s="1">
        <f>IFERROR(__xludf.DUMMYFUNCTION("""COMPUTED_VALUE"""),1597.58)</f>
        <v>1597.58</v>
      </c>
      <c r="J158" s="2">
        <f>IFERROR(__xludf.DUMMYFUNCTION("""COMPUTED_VALUE"""),45519.66666666667)</f>
        <v>45519.66667</v>
      </c>
      <c r="K158" s="1">
        <f>IFERROR(__xludf.DUMMYFUNCTION("""COMPUTED_VALUE"""),1602.55)</f>
        <v>1602.55</v>
      </c>
      <c r="M158" s="2">
        <f>IFERROR(__xludf.DUMMYFUNCTION("""COMPUTED_VALUE"""),45519.66666666667)</f>
        <v>45519.66667</v>
      </c>
      <c r="N158" s="1">
        <f>IFERROR(__xludf.DUMMYFUNCTION("""COMPUTED_VALUE"""),3.1723771E7)</f>
        <v>31723771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IFERROR(__xludf.DUMMYFUNCTION("""COMPUTED_VALUE"""),1600.86)</f>
        <v>1600.86</v>
      </c>
      <c r="D159" s="2">
        <f>IFERROR(__xludf.DUMMYFUNCTION("""COMPUTED_VALUE"""),45520.66666666667)</f>
        <v>45520.66667</v>
      </c>
      <c r="E159" s="1">
        <f>IFERROR(__xludf.DUMMYFUNCTION("""COMPUTED_VALUE"""),1610.4)</f>
        <v>1610.4</v>
      </c>
      <c r="G159" s="2">
        <f>IFERROR(__xludf.DUMMYFUNCTION("""COMPUTED_VALUE"""),45520.66666666667)</f>
        <v>45520.66667</v>
      </c>
      <c r="H159" s="1">
        <f>IFERROR(__xludf.DUMMYFUNCTION("""COMPUTED_VALUE"""),1596.38)</f>
        <v>1596.38</v>
      </c>
      <c r="J159" s="2">
        <f>IFERROR(__xludf.DUMMYFUNCTION("""COMPUTED_VALUE"""),45520.66666666667)</f>
        <v>45520.66667</v>
      </c>
      <c r="K159" s="1">
        <f>IFERROR(__xludf.DUMMYFUNCTION("""COMPUTED_VALUE"""),1608.23)</f>
        <v>1608.23</v>
      </c>
      <c r="M159" s="2">
        <f>IFERROR(__xludf.DUMMYFUNCTION("""COMPUTED_VALUE"""),45520.66666666667)</f>
        <v>45520.66667</v>
      </c>
      <c r="N159" s="1">
        <f>IFERROR(__xludf.DUMMYFUNCTION("""COMPUTED_VALUE"""),2.516319E7)</f>
        <v>25163190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IFERROR(__xludf.DUMMYFUNCTION("""COMPUTED_VALUE"""),1609.26)</f>
        <v>1609.26</v>
      </c>
      <c r="D160" s="2">
        <f>IFERROR(__xludf.DUMMYFUNCTION("""COMPUTED_VALUE"""),45523.66666666667)</f>
        <v>45523.66667</v>
      </c>
      <c r="E160" s="1">
        <f>IFERROR(__xludf.DUMMYFUNCTION("""COMPUTED_VALUE"""),1615.32)</f>
        <v>1615.32</v>
      </c>
      <c r="G160" s="2">
        <f>IFERROR(__xludf.DUMMYFUNCTION("""COMPUTED_VALUE"""),45523.66666666667)</f>
        <v>45523.66667</v>
      </c>
      <c r="H160" s="1">
        <f>IFERROR(__xludf.DUMMYFUNCTION("""COMPUTED_VALUE"""),1604.84)</f>
        <v>1604.84</v>
      </c>
      <c r="J160" s="2">
        <f>IFERROR(__xludf.DUMMYFUNCTION("""COMPUTED_VALUE"""),45523.66666666667)</f>
        <v>45523.66667</v>
      </c>
      <c r="K160" s="1">
        <f>IFERROR(__xludf.DUMMYFUNCTION("""COMPUTED_VALUE"""),1615.09)</f>
        <v>1615.09</v>
      </c>
      <c r="M160" s="2">
        <f>IFERROR(__xludf.DUMMYFUNCTION("""COMPUTED_VALUE"""),45523.66666666667)</f>
        <v>45523.66667</v>
      </c>
      <c r="N160" s="1">
        <f>IFERROR(__xludf.DUMMYFUNCTION("""COMPUTED_VALUE"""),2.2659689E7)</f>
        <v>22659689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IFERROR(__xludf.DUMMYFUNCTION("""COMPUTED_VALUE"""),1615.04)</f>
        <v>1615.04</v>
      </c>
      <c r="D161" s="2">
        <f>IFERROR(__xludf.DUMMYFUNCTION("""COMPUTED_VALUE"""),45524.66666666667)</f>
        <v>45524.66667</v>
      </c>
      <c r="E161" s="1">
        <f>IFERROR(__xludf.DUMMYFUNCTION("""COMPUTED_VALUE"""),1616.61)</f>
        <v>1616.61</v>
      </c>
      <c r="G161" s="2">
        <f>IFERROR(__xludf.DUMMYFUNCTION("""COMPUTED_VALUE"""),45524.66666666667)</f>
        <v>45524.66667</v>
      </c>
      <c r="H161" s="1">
        <f>IFERROR(__xludf.DUMMYFUNCTION("""COMPUTED_VALUE"""),1605.59)</f>
        <v>1605.59</v>
      </c>
      <c r="J161" s="2">
        <f>IFERROR(__xludf.DUMMYFUNCTION("""COMPUTED_VALUE"""),45524.66666666667)</f>
        <v>45524.66667</v>
      </c>
      <c r="K161" s="1">
        <f>IFERROR(__xludf.DUMMYFUNCTION("""COMPUTED_VALUE"""),1609.99)</f>
        <v>1609.99</v>
      </c>
      <c r="M161" s="2">
        <f>IFERROR(__xludf.DUMMYFUNCTION("""COMPUTED_VALUE"""),45524.66666666667)</f>
        <v>45524.66667</v>
      </c>
      <c r="N161" s="1">
        <f>IFERROR(__xludf.DUMMYFUNCTION("""COMPUTED_VALUE"""),1.8718612E7)</f>
        <v>18718612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IFERROR(__xludf.DUMMYFUNCTION("""COMPUTED_VALUE"""),1618.53)</f>
        <v>1618.53</v>
      </c>
      <c r="D162" s="2">
        <f>IFERROR(__xludf.DUMMYFUNCTION("""COMPUTED_VALUE"""),45525.66666666667)</f>
        <v>45525.66667</v>
      </c>
      <c r="E162" s="1">
        <f>IFERROR(__xludf.DUMMYFUNCTION("""COMPUTED_VALUE"""),1622.49)</f>
        <v>1622.49</v>
      </c>
      <c r="G162" s="2">
        <f>IFERROR(__xludf.DUMMYFUNCTION("""COMPUTED_VALUE"""),45525.66666666667)</f>
        <v>45525.66667</v>
      </c>
      <c r="H162" s="1">
        <f>IFERROR(__xludf.DUMMYFUNCTION("""COMPUTED_VALUE"""),1610.81)</f>
        <v>1610.81</v>
      </c>
      <c r="J162" s="2">
        <f>IFERROR(__xludf.DUMMYFUNCTION("""COMPUTED_VALUE"""),45525.66666666667)</f>
        <v>45525.66667</v>
      </c>
      <c r="K162" s="1">
        <f>IFERROR(__xludf.DUMMYFUNCTION("""COMPUTED_VALUE"""),1617.8)</f>
        <v>1617.8</v>
      </c>
      <c r="M162" s="2">
        <f>IFERROR(__xludf.DUMMYFUNCTION("""COMPUTED_VALUE"""),45525.66666666667)</f>
        <v>45525.66667</v>
      </c>
      <c r="N162" s="1">
        <f>IFERROR(__xludf.DUMMYFUNCTION("""COMPUTED_VALUE"""),2.1830821E7)</f>
        <v>21830821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IFERROR(__xludf.DUMMYFUNCTION("""COMPUTED_VALUE"""),1619.16)</f>
        <v>1619.16</v>
      </c>
      <c r="D163" s="2">
        <f>IFERROR(__xludf.DUMMYFUNCTION("""COMPUTED_VALUE"""),45526.66666666667)</f>
        <v>45526.66667</v>
      </c>
      <c r="E163" s="1">
        <f>IFERROR(__xludf.DUMMYFUNCTION("""COMPUTED_VALUE"""),1624.09)</f>
        <v>1624.09</v>
      </c>
      <c r="G163" s="2">
        <f>IFERROR(__xludf.DUMMYFUNCTION("""COMPUTED_VALUE"""),45526.66666666667)</f>
        <v>45526.66667</v>
      </c>
      <c r="H163" s="1">
        <f>IFERROR(__xludf.DUMMYFUNCTION("""COMPUTED_VALUE"""),1599.29)</f>
        <v>1599.29</v>
      </c>
      <c r="J163" s="2">
        <f>IFERROR(__xludf.DUMMYFUNCTION("""COMPUTED_VALUE"""),45526.66666666667)</f>
        <v>45526.66667</v>
      </c>
      <c r="K163" s="1">
        <f>IFERROR(__xludf.DUMMYFUNCTION("""COMPUTED_VALUE"""),1607.54)</f>
        <v>1607.54</v>
      </c>
      <c r="M163" s="2">
        <f>IFERROR(__xludf.DUMMYFUNCTION("""COMPUTED_VALUE"""),45526.66666666667)</f>
        <v>45526.66667</v>
      </c>
      <c r="N163" s="1">
        <f>IFERROR(__xludf.DUMMYFUNCTION("""COMPUTED_VALUE"""),2.9800445E7)</f>
        <v>29800445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IFERROR(__xludf.DUMMYFUNCTION("""COMPUTED_VALUE"""),1614.14)</f>
        <v>1614.14</v>
      </c>
      <c r="D164" s="2">
        <f>IFERROR(__xludf.DUMMYFUNCTION("""COMPUTED_VALUE"""),45527.66666666667)</f>
        <v>45527.66667</v>
      </c>
      <c r="E164" s="1">
        <f>IFERROR(__xludf.DUMMYFUNCTION("""COMPUTED_VALUE"""),1630.56)</f>
        <v>1630.56</v>
      </c>
      <c r="G164" s="2">
        <f>IFERROR(__xludf.DUMMYFUNCTION("""COMPUTED_VALUE"""),45527.66666666667)</f>
        <v>45527.66667</v>
      </c>
      <c r="H164" s="1">
        <f>IFERROR(__xludf.DUMMYFUNCTION("""COMPUTED_VALUE"""),1614.14)</f>
        <v>1614.14</v>
      </c>
      <c r="J164" s="2">
        <f>IFERROR(__xludf.DUMMYFUNCTION("""COMPUTED_VALUE"""),45527.66666666667)</f>
        <v>45527.66667</v>
      </c>
      <c r="K164" s="1">
        <f>IFERROR(__xludf.DUMMYFUNCTION("""COMPUTED_VALUE"""),1626.61)</f>
        <v>1626.61</v>
      </c>
      <c r="M164" s="2">
        <f>IFERROR(__xludf.DUMMYFUNCTION("""COMPUTED_VALUE"""),45527.66666666667)</f>
        <v>45527.66667</v>
      </c>
      <c r="N164" s="1">
        <f>IFERROR(__xludf.DUMMYFUNCTION("""COMPUTED_VALUE"""),2.6013806E7)</f>
        <v>26013806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IFERROR(__xludf.DUMMYFUNCTION("""COMPUTED_VALUE"""),1630.87)</f>
        <v>1630.87</v>
      </c>
      <c r="D165" s="2">
        <f>IFERROR(__xludf.DUMMYFUNCTION("""COMPUTED_VALUE"""),45530.66666666667)</f>
        <v>45530.66667</v>
      </c>
      <c r="E165" s="1">
        <f>IFERROR(__xludf.DUMMYFUNCTION("""COMPUTED_VALUE"""),1636.39)</f>
        <v>1636.39</v>
      </c>
      <c r="G165" s="2">
        <f>IFERROR(__xludf.DUMMYFUNCTION("""COMPUTED_VALUE"""),45530.66666666667)</f>
        <v>45530.66667</v>
      </c>
      <c r="H165" s="1">
        <f>IFERROR(__xludf.DUMMYFUNCTION("""COMPUTED_VALUE"""),1623.8)</f>
        <v>1623.8</v>
      </c>
      <c r="J165" s="2">
        <f>IFERROR(__xludf.DUMMYFUNCTION("""COMPUTED_VALUE"""),45530.66666666667)</f>
        <v>45530.66667</v>
      </c>
      <c r="K165" s="1">
        <f>IFERROR(__xludf.DUMMYFUNCTION("""COMPUTED_VALUE"""),1626.61)</f>
        <v>1626.61</v>
      </c>
      <c r="M165" s="2">
        <f>IFERROR(__xludf.DUMMYFUNCTION("""COMPUTED_VALUE"""),45530.66666666667)</f>
        <v>45530.66667</v>
      </c>
      <c r="N165" s="1">
        <f>IFERROR(__xludf.DUMMYFUNCTION("""COMPUTED_VALUE"""),1.9931538E7)</f>
        <v>19931538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IFERROR(__xludf.DUMMYFUNCTION("""COMPUTED_VALUE"""),1626.27)</f>
        <v>1626.27</v>
      </c>
      <c r="D166" s="2">
        <f>IFERROR(__xludf.DUMMYFUNCTION("""COMPUTED_VALUE"""),45531.66666666667)</f>
        <v>45531.66667</v>
      </c>
      <c r="E166" s="1">
        <f>IFERROR(__xludf.DUMMYFUNCTION("""COMPUTED_VALUE"""),1628.48)</f>
        <v>1628.48</v>
      </c>
      <c r="G166" s="2">
        <f>IFERROR(__xludf.DUMMYFUNCTION("""COMPUTED_VALUE"""),45531.66666666667)</f>
        <v>45531.66667</v>
      </c>
      <c r="H166" s="1">
        <f>IFERROR(__xludf.DUMMYFUNCTION("""COMPUTED_VALUE"""),1610.42)</f>
        <v>1610.42</v>
      </c>
      <c r="J166" s="2">
        <f>IFERROR(__xludf.DUMMYFUNCTION("""COMPUTED_VALUE"""),45531.66666666667)</f>
        <v>45531.66667</v>
      </c>
      <c r="K166" s="1">
        <f>IFERROR(__xludf.DUMMYFUNCTION("""COMPUTED_VALUE"""),1622.75)</f>
        <v>1622.75</v>
      </c>
      <c r="M166" s="2">
        <f>IFERROR(__xludf.DUMMYFUNCTION("""COMPUTED_VALUE"""),45531.66666666667)</f>
        <v>45531.66667</v>
      </c>
      <c r="N166" s="1">
        <f>IFERROR(__xludf.DUMMYFUNCTION("""COMPUTED_VALUE"""),2.1483642E7)</f>
        <v>21483642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IFERROR(__xludf.DUMMYFUNCTION("""COMPUTED_VALUE"""),1623.18)</f>
        <v>1623.18</v>
      </c>
      <c r="D167" s="2">
        <f>IFERROR(__xludf.DUMMYFUNCTION("""COMPUTED_VALUE"""),45532.66666666667)</f>
        <v>45532.66667</v>
      </c>
      <c r="E167" s="1">
        <f>IFERROR(__xludf.DUMMYFUNCTION("""COMPUTED_VALUE"""),1638.91)</f>
        <v>1638.91</v>
      </c>
      <c r="G167" s="2">
        <f>IFERROR(__xludf.DUMMYFUNCTION("""COMPUTED_VALUE"""),45532.66666666667)</f>
        <v>45532.66667</v>
      </c>
      <c r="H167" s="1">
        <f>IFERROR(__xludf.DUMMYFUNCTION("""COMPUTED_VALUE"""),1618.7)</f>
        <v>1618.7</v>
      </c>
      <c r="J167" s="2">
        <f>IFERROR(__xludf.DUMMYFUNCTION("""COMPUTED_VALUE"""),45532.66666666667)</f>
        <v>45532.66667</v>
      </c>
      <c r="K167" s="1">
        <f>IFERROR(__xludf.DUMMYFUNCTION("""COMPUTED_VALUE"""),1628.97)</f>
        <v>1628.97</v>
      </c>
      <c r="M167" s="2">
        <f>IFERROR(__xludf.DUMMYFUNCTION("""COMPUTED_VALUE"""),45532.66666666667)</f>
        <v>45532.66667</v>
      </c>
      <c r="N167" s="1">
        <f>IFERROR(__xludf.DUMMYFUNCTION("""COMPUTED_VALUE"""),2.3614989E7)</f>
        <v>23614989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IFERROR(__xludf.DUMMYFUNCTION("""COMPUTED_VALUE"""),1635.5)</f>
        <v>1635.5</v>
      </c>
      <c r="D168" s="2">
        <f>IFERROR(__xludf.DUMMYFUNCTION("""COMPUTED_VALUE"""),45533.66666666667)</f>
        <v>45533.66667</v>
      </c>
      <c r="E168" s="1">
        <f>IFERROR(__xludf.DUMMYFUNCTION("""COMPUTED_VALUE"""),1642.53)</f>
        <v>1642.53</v>
      </c>
      <c r="G168" s="2">
        <f>IFERROR(__xludf.DUMMYFUNCTION("""COMPUTED_VALUE"""),45533.66666666667)</f>
        <v>45533.66667</v>
      </c>
      <c r="H168" s="1">
        <f>IFERROR(__xludf.DUMMYFUNCTION("""COMPUTED_VALUE"""),1625.3)</f>
        <v>1625.3</v>
      </c>
      <c r="J168" s="2">
        <f>IFERROR(__xludf.DUMMYFUNCTION("""COMPUTED_VALUE"""),45533.66666666667)</f>
        <v>45533.66667</v>
      </c>
      <c r="K168" s="1">
        <f>IFERROR(__xludf.DUMMYFUNCTION("""COMPUTED_VALUE"""),1629.09)</f>
        <v>1629.09</v>
      </c>
      <c r="M168" s="2">
        <f>IFERROR(__xludf.DUMMYFUNCTION("""COMPUTED_VALUE"""),45533.66666666667)</f>
        <v>45533.66667</v>
      </c>
      <c r="N168" s="1">
        <f>IFERROR(__xludf.DUMMYFUNCTION("""COMPUTED_VALUE"""),2.1605775E7)</f>
        <v>21605775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IFERROR(__xludf.DUMMYFUNCTION("""COMPUTED_VALUE"""),1628.45)</f>
        <v>1628.45</v>
      </c>
      <c r="D169" s="2">
        <f>IFERROR(__xludf.DUMMYFUNCTION("""COMPUTED_VALUE"""),45534.66666666667)</f>
        <v>45534.66667</v>
      </c>
      <c r="E169" s="1">
        <f>IFERROR(__xludf.DUMMYFUNCTION("""COMPUTED_VALUE"""),1646.78)</f>
        <v>1646.78</v>
      </c>
      <c r="G169" s="2">
        <f>IFERROR(__xludf.DUMMYFUNCTION("""COMPUTED_VALUE"""),45534.66666666667)</f>
        <v>45534.66667</v>
      </c>
      <c r="H169" s="1">
        <f>IFERROR(__xludf.DUMMYFUNCTION("""COMPUTED_VALUE"""),1622.26)</f>
        <v>1622.26</v>
      </c>
      <c r="J169" s="2">
        <f>IFERROR(__xludf.DUMMYFUNCTION("""COMPUTED_VALUE"""),45534.66666666667)</f>
        <v>45534.66667</v>
      </c>
      <c r="K169" s="1">
        <f>IFERROR(__xludf.DUMMYFUNCTION("""COMPUTED_VALUE"""),1645.82)</f>
        <v>1645.82</v>
      </c>
      <c r="M169" s="2">
        <f>IFERROR(__xludf.DUMMYFUNCTION("""COMPUTED_VALUE"""),45534.66666666667)</f>
        <v>45534.66667</v>
      </c>
      <c r="N169" s="1">
        <f>IFERROR(__xludf.DUMMYFUNCTION("""COMPUTED_VALUE"""),2.8265457E7)</f>
        <v>28265457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IFERROR(__xludf.DUMMYFUNCTION("""COMPUTED_VALUE"""),1641.89)</f>
        <v>1641.89</v>
      </c>
      <c r="D170" s="2">
        <f>IFERROR(__xludf.DUMMYFUNCTION("""COMPUTED_VALUE"""),45538.66666666667)</f>
        <v>45538.66667</v>
      </c>
      <c r="E170" s="1">
        <f>IFERROR(__xludf.DUMMYFUNCTION("""COMPUTED_VALUE"""),1646.26)</f>
        <v>1646.26</v>
      </c>
      <c r="G170" s="2">
        <f>IFERROR(__xludf.DUMMYFUNCTION("""COMPUTED_VALUE"""),45538.66666666667)</f>
        <v>45538.66667</v>
      </c>
      <c r="H170" s="1">
        <f>IFERROR(__xludf.DUMMYFUNCTION("""COMPUTED_VALUE"""),1629.37)</f>
        <v>1629.37</v>
      </c>
      <c r="J170" s="2">
        <f>IFERROR(__xludf.DUMMYFUNCTION("""COMPUTED_VALUE"""),45538.66666666667)</f>
        <v>45538.66667</v>
      </c>
      <c r="K170" s="1">
        <f>IFERROR(__xludf.DUMMYFUNCTION("""COMPUTED_VALUE"""),1638.91)</f>
        <v>1638.91</v>
      </c>
      <c r="M170" s="2">
        <f>IFERROR(__xludf.DUMMYFUNCTION("""COMPUTED_VALUE"""),45538.66666666667)</f>
        <v>45538.66667</v>
      </c>
      <c r="N170" s="1">
        <f>IFERROR(__xludf.DUMMYFUNCTION("""COMPUTED_VALUE"""),3.207773E7)</f>
        <v>32077730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IFERROR(__xludf.DUMMYFUNCTION("""COMPUTED_VALUE"""),1645.01)</f>
        <v>1645.01</v>
      </c>
      <c r="D171" s="2">
        <f>IFERROR(__xludf.DUMMYFUNCTION("""COMPUTED_VALUE"""),45539.66666666667)</f>
        <v>45539.66667</v>
      </c>
      <c r="E171" s="1">
        <f>IFERROR(__xludf.DUMMYFUNCTION("""COMPUTED_VALUE"""),1657.92)</f>
        <v>1657.92</v>
      </c>
      <c r="G171" s="2">
        <f>IFERROR(__xludf.DUMMYFUNCTION("""COMPUTED_VALUE"""),45539.66666666667)</f>
        <v>45539.66667</v>
      </c>
      <c r="H171" s="1">
        <f>IFERROR(__xludf.DUMMYFUNCTION("""COMPUTED_VALUE"""),1636.19)</f>
        <v>1636.19</v>
      </c>
      <c r="J171" s="2">
        <f>IFERROR(__xludf.DUMMYFUNCTION("""COMPUTED_VALUE"""),45539.66666666667)</f>
        <v>45539.66667</v>
      </c>
      <c r="K171" s="1">
        <f>IFERROR(__xludf.DUMMYFUNCTION("""COMPUTED_VALUE"""),1651.7)</f>
        <v>1651.7</v>
      </c>
      <c r="M171" s="2">
        <f>IFERROR(__xludf.DUMMYFUNCTION("""COMPUTED_VALUE"""),45539.66666666667)</f>
        <v>45539.66667</v>
      </c>
      <c r="N171" s="1">
        <f>IFERROR(__xludf.DUMMYFUNCTION("""COMPUTED_VALUE"""),2.8499279E7)</f>
        <v>28499279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IFERROR(__xludf.DUMMYFUNCTION("""COMPUTED_VALUE"""),1644.07)</f>
        <v>1644.07</v>
      </c>
      <c r="D172" s="2">
        <f>IFERROR(__xludf.DUMMYFUNCTION("""COMPUTED_VALUE"""),45540.66666666667)</f>
        <v>45540.66667</v>
      </c>
      <c r="E172" s="1">
        <f>IFERROR(__xludf.DUMMYFUNCTION("""COMPUTED_VALUE"""),1644.99)</f>
        <v>1644.99</v>
      </c>
      <c r="G172" s="2">
        <f>IFERROR(__xludf.DUMMYFUNCTION("""COMPUTED_VALUE"""),45540.66666666667)</f>
        <v>45540.66667</v>
      </c>
      <c r="H172" s="1">
        <f>IFERROR(__xludf.DUMMYFUNCTION("""COMPUTED_VALUE"""),1602.78)</f>
        <v>1602.78</v>
      </c>
      <c r="J172" s="2">
        <f>IFERROR(__xludf.DUMMYFUNCTION("""COMPUTED_VALUE"""),45540.66666666667)</f>
        <v>45540.66667</v>
      </c>
      <c r="K172" s="1">
        <f>IFERROR(__xludf.DUMMYFUNCTION("""COMPUTED_VALUE"""),1613.4)</f>
        <v>1613.4</v>
      </c>
      <c r="M172" s="2">
        <f>IFERROR(__xludf.DUMMYFUNCTION("""COMPUTED_VALUE"""),45540.66666666667)</f>
        <v>45540.66667</v>
      </c>
      <c r="N172" s="1">
        <f>IFERROR(__xludf.DUMMYFUNCTION("""COMPUTED_VALUE"""),3.203665E7)</f>
        <v>32036650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IFERROR(__xludf.DUMMYFUNCTION("""COMPUTED_VALUE"""),1612.83)</f>
        <v>1612.83</v>
      </c>
      <c r="D173" s="2">
        <f>IFERROR(__xludf.DUMMYFUNCTION("""COMPUTED_VALUE"""),45541.66666666667)</f>
        <v>45541.66667</v>
      </c>
      <c r="E173" s="1">
        <f>IFERROR(__xludf.DUMMYFUNCTION("""COMPUTED_VALUE"""),1623.52)</f>
        <v>1623.52</v>
      </c>
      <c r="G173" s="2">
        <f>IFERROR(__xludf.DUMMYFUNCTION("""COMPUTED_VALUE"""),45541.66666666667)</f>
        <v>45541.66667</v>
      </c>
      <c r="H173" s="1">
        <f>IFERROR(__xludf.DUMMYFUNCTION("""COMPUTED_VALUE"""),1597.19)</f>
        <v>1597.19</v>
      </c>
      <c r="J173" s="2">
        <f>IFERROR(__xludf.DUMMYFUNCTION("""COMPUTED_VALUE"""),45541.66666666667)</f>
        <v>45541.66667</v>
      </c>
      <c r="K173" s="1">
        <f>IFERROR(__xludf.DUMMYFUNCTION("""COMPUTED_VALUE"""),1600.7)</f>
        <v>1600.7</v>
      </c>
      <c r="M173" s="2">
        <f>IFERROR(__xludf.DUMMYFUNCTION("""COMPUTED_VALUE"""),45541.66666666667)</f>
        <v>45541.66667</v>
      </c>
      <c r="N173" s="1">
        <f>IFERROR(__xludf.DUMMYFUNCTION("""COMPUTED_VALUE"""),2.7841558E7)</f>
        <v>27841558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IFERROR(__xludf.DUMMYFUNCTION("""COMPUTED_VALUE"""),1603.03)</f>
        <v>1603.03</v>
      </c>
      <c r="D174" s="2">
        <f>IFERROR(__xludf.DUMMYFUNCTION("""COMPUTED_VALUE"""),45544.66666666667)</f>
        <v>45544.66667</v>
      </c>
      <c r="E174" s="1">
        <f>IFERROR(__xludf.DUMMYFUNCTION("""COMPUTED_VALUE"""),1624.06)</f>
        <v>1624.06</v>
      </c>
      <c r="G174" s="2">
        <f>IFERROR(__xludf.DUMMYFUNCTION("""COMPUTED_VALUE"""),45544.66666666667)</f>
        <v>45544.66667</v>
      </c>
      <c r="H174" s="1">
        <f>IFERROR(__xludf.DUMMYFUNCTION("""COMPUTED_VALUE"""),1603.03)</f>
        <v>1603.03</v>
      </c>
      <c r="J174" s="2">
        <f>IFERROR(__xludf.DUMMYFUNCTION("""COMPUTED_VALUE"""),45544.66666666667)</f>
        <v>45544.66667</v>
      </c>
      <c r="K174" s="1">
        <f>IFERROR(__xludf.DUMMYFUNCTION("""COMPUTED_VALUE"""),1618.46)</f>
        <v>1618.46</v>
      </c>
      <c r="M174" s="2">
        <f>IFERROR(__xludf.DUMMYFUNCTION("""COMPUTED_VALUE"""),45544.66666666667)</f>
        <v>45544.66667</v>
      </c>
      <c r="N174" s="1">
        <f>IFERROR(__xludf.DUMMYFUNCTION("""COMPUTED_VALUE"""),2.7314719E7)</f>
        <v>27314719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IFERROR(__xludf.DUMMYFUNCTION("""COMPUTED_VALUE"""),1620.87)</f>
        <v>1620.87</v>
      </c>
      <c r="D175" s="2">
        <f>IFERROR(__xludf.DUMMYFUNCTION("""COMPUTED_VALUE"""),45545.66666666667)</f>
        <v>45545.66667</v>
      </c>
      <c r="E175" s="1">
        <f>IFERROR(__xludf.DUMMYFUNCTION("""COMPUTED_VALUE"""),1624.35)</f>
        <v>1624.35</v>
      </c>
      <c r="G175" s="2">
        <f>IFERROR(__xludf.DUMMYFUNCTION("""COMPUTED_VALUE"""),45545.66666666667)</f>
        <v>45545.66667</v>
      </c>
      <c r="H175" s="1">
        <f>IFERROR(__xludf.DUMMYFUNCTION("""COMPUTED_VALUE"""),1606.45)</f>
        <v>1606.45</v>
      </c>
      <c r="J175" s="2">
        <f>IFERROR(__xludf.DUMMYFUNCTION("""COMPUTED_VALUE"""),45545.66666666667)</f>
        <v>45545.66667</v>
      </c>
      <c r="K175" s="1">
        <f>IFERROR(__xludf.DUMMYFUNCTION("""COMPUTED_VALUE"""),1622.54)</f>
        <v>1622.54</v>
      </c>
      <c r="M175" s="2">
        <f>IFERROR(__xludf.DUMMYFUNCTION("""COMPUTED_VALUE"""),45545.66666666667)</f>
        <v>45545.66667</v>
      </c>
      <c r="N175" s="1">
        <f>IFERROR(__xludf.DUMMYFUNCTION("""COMPUTED_VALUE"""),2.3641596E7)</f>
        <v>23641596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IFERROR(__xludf.DUMMYFUNCTION("""COMPUTED_VALUE"""),1615.45)</f>
        <v>1615.45</v>
      </c>
      <c r="D176" s="2">
        <f>IFERROR(__xludf.DUMMYFUNCTION("""COMPUTED_VALUE"""),45546.66666666667)</f>
        <v>45546.66667</v>
      </c>
      <c r="E176" s="1">
        <f>IFERROR(__xludf.DUMMYFUNCTION("""COMPUTED_VALUE"""),1616.38)</f>
        <v>1616.38</v>
      </c>
      <c r="G176" s="2">
        <f>IFERROR(__xludf.DUMMYFUNCTION("""COMPUTED_VALUE"""),45546.66666666667)</f>
        <v>45546.66667</v>
      </c>
      <c r="H176" s="1">
        <f>IFERROR(__xludf.DUMMYFUNCTION("""COMPUTED_VALUE"""),1575.69)</f>
        <v>1575.69</v>
      </c>
      <c r="J176" s="2">
        <f>IFERROR(__xludf.DUMMYFUNCTION("""COMPUTED_VALUE"""),45546.66666666667)</f>
        <v>45546.66667</v>
      </c>
      <c r="K176" s="1">
        <f>IFERROR(__xludf.DUMMYFUNCTION("""COMPUTED_VALUE"""),1607.14)</f>
        <v>1607.14</v>
      </c>
      <c r="M176" s="2">
        <f>IFERROR(__xludf.DUMMYFUNCTION("""COMPUTED_VALUE"""),45546.66666666667)</f>
        <v>45546.66667</v>
      </c>
      <c r="N176" s="1">
        <f>IFERROR(__xludf.DUMMYFUNCTION("""COMPUTED_VALUE"""),2.6432906E7)</f>
        <v>26432906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IFERROR(__xludf.DUMMYFUNCTION("""COMPUTED_VALUE"""),1608.65)</f>
        <v>1608.65</v>
      </c>
      <c r="D177" s="2">
        <f>IFERROR(__xludf.DUMMYFUNCTION("""COMPUTED_VALUE"""),45547.66666666667)</f>
        <v>45547.66667</v>
      </c>
      <c r="E177" s="1">
        <f>IFERROR(__xludf.DUMMYFUNCTION("""COMPUTED_VALUE"""),1616.26)</f>
        <v>1616.26</v>
      </c>
      <c r="G177" s="2">
        <f>IFERROR(__xludf.DUMMYFUNCTION("""COMPUTED_VALUE"""),45547.66666666667)</f>
        <v>45547.66667</v>
      </c>
      <c r="H177" s="1">
        <f>IFERROR(__xludf.DUMMYFUNCTION("""COMPUTED_VALUE"""),1595.15)</f>
        <v>1595.15</v>
      </c>
      <c r="J177" s="2">
        <f>IFERROR(__xludf.DUMMYFUNCTION("""COMPUTED_VALUE"""),45547.66666666667)</f>
        <v>45547.66667</v>
      </c>
      <c r="K177" s="1">
        <f>IFERROR(__xludf.DUMMYFUNCTION("""COMPUTED_VALUE"""),1614.75)</f>
        <v>1614.75</v>
      </c>
      <c r="M177" s="2">
        <f>IFERROR(__xludf.DUMMYFUNCTION("""COMPUTED_VALUE"""),45547.66666666667)</f>
        <v>45547.66667</v>
      </c>
      <c r="N177" s="1">
        <f>IFERROR(__xludf.DUMMYFUNCTION("""COMPUTED_VALUE"""),3.1309386E7)</f>
        <v>31309386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IFERROR(__xludf.DUMMYFUNCTION("""COMPUTED_VALUE"""),1619.9)</f>
        <v>1619.9</v>
      </c>
      <c r="D178" s="2">
        <f>IFERROR(__xludf.DUMMYFUNCTION("""COMPUTED_VALUE"""),45548.66666666667)</f>
        <v>45548.66667</v>
      </c>
      <c r="E178" s="1">
        <f>IFERROR(__xludf.DUMMYFUNCTION("""COMPUTED_VALUE"""),1626.72)</f>
        <v>1626.72</v>
      </c>
      <c r="G178" s="2">
        <f>IFERROR(__xludf.DUMMYFUNCTION("""COMPUTED_VALUE"""),45548.66666666667)</f>
        <v>45548.66667</v>
      </c>
      <c r="H178" s="1">
        <f>IFERROR(__xludf.DUMMYFUNCTION("""COMPUTED_VALUE"""),1605.65)</f>
        <v>1605.65</v>
      </c>
      <c r="J178" s="2">
        <f>IFERROR(__xludf.DUMMYFUNCTION("""COMPUTED_VALUE"""),45548.66666666667)</f>
        <v>45548.66667</v>
      </c>
      <c r="K178" s="1">
        <f>IFERROR(__xludf.DUMMYFUNCTION("""COMPUTED_VALUE"""),1611.29)</f>
        <v>1611.29</v>
      </c>
      <c r="M178" s="2">
        <f>IFERROR(__xludf.DUMMYFUNCTION("""COMPUTED_VALUE"""),45548.66666666667)</f>
        <v>45548.66667</v>
      </c>
      <c r="N178" s="1">
        <f>IFERROR(__xludf.DUMMYFUNCTION("""COMPUTED_VALUE"""),2.7430953E7)</f>
        <v>27430953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IFERROR(__xludf.DUMMYFUNCTION("""COMPUTED_VALUE"""),1617.96)</f>
        <v>1617.96</v>
      </c>
      <c r="D179" s="2">
        <f>IFERROR(__xludf.DUMMYFUNCTION("""COMPUTED_VALUE"""),45551.66666666667)</f>
        <v>45551.66667</v>
      </c>
      <c r="E179" s="1">
        <f>IFERROR(__xludf.DUMMYFUNCTION("""COMPUTED_VALUE"""),1636.13)</f>
        <v>1636.13</v>
      </c>
      <c r="G179" s="2">
        <f>IFERROR(__xludf.DUMMYFUNCTION("""COMPUTED_VALUE"""),45551.66666666667)</f>
        <v>45551.66667</v>
      </c>
      <c r="H179" s="1">
        <f>IFERROR(__xludf.DUMMYFUNCTION("""COMPUTED_VALUE"""),1616.56)</f>
        <v>1616.56</v>
      </c>
      <c r="J179" s="2">
        <f>IFERROR(__xludf.DUMMYFUNCTION("""COMPUTED_VALUE"""),45551.66666666667)</f>
        <v>45551.66667</v>
      </c>
      <c r="K179" s="1">
        <f>IFERROR(__xludf.DUMMYFUNCTION("""COMPUTED_VALUE"""),1627.06)</f>
        <v>1627.06</v>
      </c>
      <c r="M179" s="2">
        <f>IFERROR(__xludf.DUMMYFUNCTION("""COMPUTED_VALUE"""),45551.66666666667)</f>
        <v>45551.66667</v>
      </c>
      <c r="N179" s="1">
        <f>IFERROR(__xludf.DUMMYFUNCTION("""COMPUTED_VALUE"""),2.3720342E7)</f>
        <v>23720342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IFERROR(__xludf.DUMMYFUNCTION("""COMPUTED_VALUE"""),1633.65)</f>
        <v>1633.65</v>
      </c>
      <c r="D180" s="2">
        <f>IFERROR(__xludf.DUMMYFUNCTION("""COMPUTED_VALUE"""),45552.66666666667)</f>
        <v>45552.66667</v>
      </c>
      <c r="E180" s="1">
        <f>IFERROR(__xludf.DUMMYFUNCTION("""COMPUTED_VALUE"""),1652.69)</f>
        <v>1652.69</v>
      </c>
      <c r="G180" s="2">
        <f>IFERROR(__xludf.DUMMYFUNCTION("""COMPUTED_VALUE"""),45552.66666666667)</f>
        <v>45552.66667</v>
      </c>
      <c r="H180" s="1">
        <f>IFERROR(__xludf.DUMMYFUNCTION("""COMPUTED_VALUE"""),1633.49)</f>
        <v>1633.49</v>
      </c>
      <c r="J180" s="2">
        <f>IFERROR(__xludf.DUMMYFUNCTION("""COMPUTED_VALUE"""),45552.66666666667)</f>
        <v>45552.66667</v>
      </c>
      <c r="K180" s="1">
        <f>IFERROR(__xludf.DUMMYFUNCTION("""COMPUTED_VALUE"""),1640.72)</f>
        <v>1640.72</v>
      </c>
      <c r="M180" s="2">
        <f>IFERROR(__xludf.DUMMYFUNCTION("""COMPUTED_VALUE"""),45552.66666666667)</f>
        <v>45552.66667</v>
      </c>
      <c r="N180" s="1">
        <f>IFERROR(__xludf.DUMMYFUNCTION("""COMPUTED_VALUE"""),2.205252E7)</f>
        <v>22052520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IFERROR(__xludf.DUMMYFUNCTION("""COMPUTED_VALUE"""),1642.8)</f>
        <v>1642.8</v>
      </c>
      <c r="D181" s="2">
        <f>IFERROR(__xludf.DUMMYFUNCTION("""COMPUTED_VALUE"""),45553.66666666667)</f>
        <v>45553.66667</v>
      </c>
      <c r="E181" s="1">
        <f>IFERROR(__xludf.DUMMYFUNCTION("""COMPUTED_VALUE"""),1657.87)</f>
        <v>1657.87</v>
      </c>
      <c r="G181" s="2">
        <f>IFERROR(__xludf.DUMMYFUNCTION("""COMPUTED_VALUE"""),45553.66666666667)</f>
        <v>45553.66667</v>
      </c>
      <c r="H181" s="1">
        <f>IFERROR(__xludf.DUMMYFUNCTION("""COMPUTED_VALUE"""),1636.97)</f>
        <v>1636.97</v>
      </c>
      <c r="J181" s="2">
        <f>IFERROR(__xludf.DUMMYFUNCTION("""COMPUTED_VALUE"""),45553.66666666667)</f>
        <v>45553.66667</v>
      </c>
      <c r="K181" s="1">
        <f>IFERROR(__xludf.DUMMYFUNCTION("""COMPUTED_VALUE"""),1641.63)</f>
        <v>1641.63</v>
      </c>
      <c r="M181" s="2">
        <f>IFERROR(__xludf.DUMMYFUNCTION("""COMPUTED_VALUE"""),45553.66666666667)</f>
        <v>45553.66667</v>
      </c>
      <c r="N181" s="1">
        <f>IFERROR(__xludf.DUMMYFUNCTION("""COMPUTED_VALUE"""),2.5076568E7)</f>
        <v>25076568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IFERROR(__xludf.DUMMYFUNCTION("""COMPUTED_VALUE"""),1655.53)</f>
        <v>1655.53</v>
      </c>
      <c r="D182" s="2">
        <f>IFERROR(__xludf.DUMMYFUNCTION("""COMPUTED_VALUE"""),45554.66666666667)</f>
        <v>45554.66667</v>
      </c>
      <c r="E182" s="1">
        <f>IFERROR(__xludf.DUMMYFUNCTION("""COMPUTED_VALUE"""),1671.58)</f>
        <v>1671.58</v>
      </c>
      <c r="G182" s="2">
        <f>IFERROR(__xludf.DUMMYFUNCTION("""COMPUTED_VALUE"""),45554.66666666667)</f>
        <v>45554.66667</v>
      </c>
      <c r="H182" s="1">
        <f>IFERROR(__xludf.DUMMYFUNCTION("""COMPUTED_VALUE"""),1652.41)</f>
        <v>1652.41</v>
      </c>
      <c r="J182" s="2">
        <f>IFERROR(__xludf.DUMMYFUNCTION("""COMPUTED_VALUE"""),45554.66666666667)</f>
        <v>45554.66667</v>
      </c>
      <c r="K182" s="1">
        <f>IFERROR(__xludf.DUMMYFUNCTION("""COMPUTED_VALUE"""),1657.43)</f>
        <v>1657.43</v>
      </c>
      <c r="M182" s="2">
        <f>IFERROR(__xludf.DUMMYFUNCTION("""COMPUTED_VALUE"""),45554.66666666667)</f>
        <v>45554.66667</v>
      </c>
      <c r="N182" s="1">
        <f>IFERROR(__xludf.DUMMYFUNCTION("""COMPUTED_VALUE"""),3.5160816E7)</f>
        <v>35160816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IFERROR(__xludf.DUMMYFUNCTION("""COMPUTED_VALUE"""),1656.32)</f>
        <v>1656.32</v>
      </c>
      <c r="D183" s="2">
        <f>IFERROR(__xludf.DUMMYFUNCTION("""COMPUTED_VALUE"""),45555.66666666667)</f>
        <v>45555.66667</v>
      </c>
      <c r="E183" s="1">
        <f>IFERROR(__xludf.DUMMYFUNCTION("""COMPUTED_VALUE"""),1656.32)</f>
        <v>1656.32</v>
      </c>
      <c r="G183" s="2">
        <f>IFERROR(__xludf.DUMMYFUNCTION("""COMPUTED_VALUE"""),45555.66666666667)</f>
        <v>45555.66667</v>
      </c>
      <c r="H183" s="1">
        <f>IFERROR(__xludf.DUMMYFUNCTION("""COMPUTED_VALUE"""),1589.71)</f>
        <v>1589.71</v>
      </c>
      <c r="J183" s="2">
        <f>IFERROR(__xludf.DUMMYFUNCTION("""COMPUTED_VALUE"""),45555.66666666667)</f>
        <v>45555.66667</v>
      </c>
      <c r="K183" s="1">
        <f>IFERROR(__xludf.DUMMYFUNCTION("""COMPUTED_VALUE"""),1601.29)</f>
        <v>1601.29</v>
      </c>
      <c r="M183" s="2">
        <f>IFERROR(__xludf.DUMMYFUNCTION("""COMPUTED_VALUE"""),45555.66666666667)</f>
        <v>45555.66667</v>
      </c>
      <c r="N183" s="1">
        <f>IFERROR(__xludf.DUMMYFUNCTION("""COMPUTED_VALUE"""),9.4078728E7)</f>
        <v>94078728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IFERROR(__xludf.DUMMYFUNCTION("""COMPUTED_VALUE"""),1604.52)</f>
        <v>1604.52</v>
      </c>
      <c r="D184" s="2">
        <f>IFERROR(__xludf.DUMMYFUNCTION("""COMPUTED_VALUE"""),45558.66666666667)</f>
        <v>45558.66667</v>
      </c>
      <c r="E184" s="1">
        <f>IFERROR(__xludf.DUMMYFUNCTION("""COMPUTED_VALUE"""),1606.1)</f>
        <v>1606.1</v>
      </c>
      <c r="G184" s="2">
        <f>IFERROR(__xludf.DUMMYFUNCTION("""COMPUTED_VALUE"""),45558.66666666667)</f>
        <v>45558.66667</v>
      </c>
      <c r="H184" s="1">
        <f>IFERROR(__xludf.DUMMYFUNCTION("""COMPUTED_VALUE"""),1591.44)</f>
        <v>1591.44</v>
      </c>
      <c r="J184" s="2">
        <f>IFERROR(__xludf.DUMMYFUNCTION("""COMPUTED_VALUE"""),45558.66666666667)</f>
        <v>45558.66667</v>
      </c>
      <c r="K184" s="1">
        <f>IFERROR(__xludf.DUMMYFUNCTION("""COMPUTED_VALUE"""),1599.87)</f>
        <v>1599.87</v>
      </c>
      <c r="M184" s="2">
        <f>IFERROR(__xludf.DUMMYFUNCTION("""COMPUTED_VALUE"""),45558.66666666667)</f>
        <v>45558.66667</v>
      </c>
      <c r="N184" s="1">
        <f>IFERROR(__xludf.DUMMYFUNCTION("""COMPUTED_VALUE"""),3.192167E7)</f>
        <v>31921670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IFERROR(__xludf.DUMMYFUNCTION("""COMPUTED_VALUE"""),1603.34)</f>
        <v>1603.34</v>
      </c>
      <c r="D185" s="2">
        <f>IFERROR(__xludf.DUMMYFUNCTION("""COMPUTED_VALUE"""),45559.66666666667)</f>
        <v>45559.66667</v>
      </c>
      <c r="E185" s="1">
        <f>IFERROR(__xludf.DUMMYFUNCTION("""COMPUTED_VALUE"""),1623.75)</f>
        <v>1623.75</v>
      </c>
      <c r="G185" s="2">
        <f>IFERROR(__xludf.DUMMYFUNCTION("""COMPUTED_VALUE"""),45559.66666666667)</f>
        <v>45559.66667</v>
      </c>
      <c r="H185" s="1">
        <f>IFERROR(__xludf.DUMMYFUNCTION("""COMPUTED_VALUE"""),1598.79)</f>
        <v>1598.79</v>
      </c>
      <c r="J185" s="2">
        <f>IFERROR(__xludf.DUMMYFUNCTION("""COMPUTED_VALUE"""),45559.66666666667)</f>
        <v>45559.66667</v>
      </c>
      <c r="K185" s="1">
        <f>IFERROR(__xludf.DUMMYFUNCTION("""COMPUTED_VALUE"""),1623.42)</f>
        <v>1623.42</v>
      </c>
      <c r="M185" s="2">
        <f>IFERROR(__xludf.DUMMYFUNCTION("""COMPUTED_VALUE"""),45559.66666666667)</f>
        <v>45559.66667</v>
      </c>
      <c r="N185" s="1">
        <f>IFERROR(__xludf.DUMMYFUNCTION("""COMPUTED_VALUE"""),3.1270639E7)</f>
        <v>31270639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IFERROR(__xludf.DUMMYFUNCTION("""COMPUTED_VALUE"""),1621.13)</f>
        <v>1621.13</v>
      </c>
      <c r="D186" s="2">
        <f>IFERROR(__xludf.DUMMYFUNCTION("""COMPUTED_VALUE"""),45560.66666666667)</f>
        <v>45560.66667</v>
      </c>
      <c r="E186" s="1">
        <f>IFERROR(__xludf.DUMMYFUNCTION("""COMPUTED_VALUE"""),1626.05)</f>
        <v>1626.05</v>
      </c>
      <c r="G186" s="2">
        <f>IFERROR(__xludf.DUMMYFUNCTION("""COMPUTED_VALUE"""),45560.66666666667)</f>
        <v>45560.66667</v>
      </c>
      <c r="H186" s="1">
        <f>IFERROR(__xludf.DUMMYFUNCTION("""COMPUTED_VALUE"""),1606.66)</f>
        <v>1606.66</v>
      </c>
      <c r="J186" s="2">
        <f>IFERROR(__xludf.DUMMYFUNCTION("""COMPUTED_VALUE"""),45560.66666666667)</f>
        <v>45560.66667</v>
      </c>
      <c r="K186" s="1">
        <f>IFERROR(__xludf.DUMMYFUNCTION("""COMPUTED_VALUE"""),1611.05)</f>
        <v>1611.05</v>
      </c>
      <c r="M186" s="2">
        <f>IFERROR(__xludf.DUMMYFUNCTION("""COMPUTED_VALUE"""),45560.66666666667)</f>
        <v>45560.66667</v>
      </c>
      <c r="N186" s="1">
        <f>IFERROR(__xludf.DUMMYFUNCTION("""COMPUTED_VALUE"""),2.7279443E7)</f>
        <v>27279443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IFERROR(__xludf.DUMMYFUNCTION("""COMPUTED_VALUE"""),1617.11)</f>
        <v>1617.11</v>
      </c>
      <c r="D187" s="2">
        <f>IFERROR(__xludf.DUMMYFUNCTION("""COMPUTED_VALUE"""),45561.66666666667)</f>
        <v>45561.66667</v>
      </c>
      <c r="E187" s="1">
        <f>IFERROR(__xludf.DUMMYFUNCTION("""COMPUTED_VALUE"""),1631.72)</f>
        <v>1631.72</v>
      </c>
      <c r="G187" s="2">
        <f>IFERROR(__xludf.DUMMYFUNCTION("""COMPUTED_VALUE"""),45561.66666666667)</f>
        <v>45561.66667</v>
      </c>
      <c r="H187" s="1">
        <f>IFERROR(__xludf.DUMMYFUNCTION("""COMPUTED_VALUE"""),1606.16)</f>
        <v>1606.16</v>
      </c>
      <c r="J187" s="2">
        <f>IFERROR(__xludf.DUMMYFUNCTION("""COMPUTED_VALUE"""),45561.66666666667)</f>
        <v>45561.66667</v>
      </c>
      <c r="K187" s="1">
        <f>IFERROR(__xludf.DUMMYFUNCTION("""COMPUTED_VALUE"""),1610.94)</f>
        <v>1610.94</v>
      </c>
      <c r="M187" s="2">
        <f>IFERROR(__xludf.DUMMYFUNCTION("""COMPUTED_VALUE"""),45561.66666666667)</f>
        <v>45561.66667</v>
      </c>
      <c r="N187" s="1">
        <f>IFERROR(__xludf.DUMMYFUNCTION("""COMPUTED_VALUE"""),2.5668075E7)</f>
        <v>25668075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IFERROR(__xludf.DUMMYFUNCTION("""COMPUTED_VALUE"""),1618.19)</f>
        <v>1618.19</v>
      </c>
      <c r="D188" s="2">
        <f>IFERROR(__xludf.DUMMYFUNCTION("""COMPUTED_VALUE"""),45562.66666666667)</f>
        <v>45562.66667</v>
      </c>
      <c r="E188" s="1">
        <f>IFERROR(__xludf.DUMMYFUNCTION("""COMPUTED_VALUE"""),1642.53)</f>
        <v>1642.53</v>
      </c>
      <c r="G188" s="2">
        <f>IFERROR(__xludf.DUMMYFUNCTION("""COMPUTED_VALUE"""),45562.66666666667)</f>
        <v>45562.66667</v>
      </c>
      <c r="H188" s="1">
        <f>IFERROR(__xludf.DUMMYFUNCTION("""COMPUTED_VALUE"""),1618.19)</f>
        <v>1618.19</v>
      </c>
      <c r="J188" s="2">
        <f>IFERROR(__xludf.DUMMYFUNCTION("""COMPUTED_VALUE"""),45562.66666666667)</f>
        <v>45562.66667</v>
      </c>
      <c r="K188" s="1">
        <f>IFERROR(__xludf.DUMMYFUNCTION("""COMPUTED_VALUE"""),1623.84)</f>
        <v>1623.84</v>
      </c>
      <c r="M188" s="2">
        <f>IFERROR(__xludf.DUMMYFUNCTION("""COMPUTED_VALUE"""),45562.66666666667)</f>
        <v>45562.66667</v>
      </c>
      <c r="N188" s="1">
        <f>IFERROR(__xludf.DUMMYFUNCTION("""COMPUTED_VALUE"""),2.8247068E7)</f>
        <v>28247068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IFERROR(__xludf.DUMMYFUNCTION("""COMPUTED_VALUE"""),1625.51)</f>
        <v>1625.51</v>
      </c>
      <c r="D189" s="2">
        <f>IFERROR(__xludf.DUMMYFUNCTION("""COMPUTED_VALUE"""),45565.66666666667)</f>
        <v>45565.66667</v>
      </c>
      <c r="E189" s="1">
        <f>IFERROR(__xludf.DUMMYFUNCTION("""COMPUTED_VALUE"""),1646.69)</f>
        <v>1646.69</v>
      </c>
      <c r="G189" s="2">
        <f>IFERROR(__xludf.DUMMYFUNCTION("""COMPUTED_VALUE"""),45565.66666666667)</f>
        <v>45565.66667</v>
      </c>
      <c r="H189" s="1">
        <f>IFERROR(__xludf.DUMMYFUNCTION("""COMPUTED_VALUE"""),1625.06)</f>
        <v>1625.06</v>
      </c>
      <c r="J189" s="2">
        <f>IFERROR(__xludf.DUMMYFUNCTION("""COMPUTED_VALUE"""),45565.66666666667)</f>
        <v>45565.66667</v>
      </c>
      <c r="K189" s="1">
        <f>IFERROR(__xludf.DUMMYFUNCTION("""COMPUTED_VALUE"""),1638.67)</f>
        <v>1638.67</v>
      </c>
      <c r="M189" s="2">
        <f>IFERROR(__xludf.DUMMYFUNCTION("""COMPUTED_VALUE"""),45565.66666666667)</f>
        <v>45565.66667</v>
      </c>
      <c r="N189" s="1">
        <f>IFERROR(__xludf.DUMMYFUNCTION("""COMPUTED_VALUE"""),3.2629652E7)</f>
        <v>32629652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IFERROR(__xludf.DUMMYFUNCTION("""COMPUTED_VALUE"""),1635.38)</f>
        <v>1635.38</v>
      </c>
      <c r="D190" s="2">
        <f>IFERROR(__xludf.DUMMYFUNCTION("""COMPUTED_VALUE"""),45566.66666666667)</f>
        <v>45566.66667</v>
      </c>
      <c r="E190" s="1">
        <f>IFERROR(__xludf.DUMMYFUNCTION("""COMPUTED_VALUE"""),1635.94)</f>
        <v>1635.94</v>
      </c>
      <c r="G190" s="2">
        <f>IFERROR(__xludf.DUMMYFUNCTION("""COMPUTED_VALUE"""),45566.66666666667)</f>
        <v>45566.66667</v>
      </c>
      <c r="H190" s="1">
        <f>IFERROR(__xludf.DUMMYFUNCTION("""COMPUTED_VALUE"""),1608.34)</f>
        <v>1608.34</v>
      </c>
      <c r="J190" s="2">
        <f>IFERROR(__xludf.DUMMYFUNCTION("""COMPUTED_VALUE"""),45566.66666666667)</f>
        <v>45566.66667</v>
      </c>
      <c r="K190" s="1">
        <f>IFERROR(__xludf.DUMMYFUNCTION("""COMPUTED_VALUE"""),1621.45)</f>
        <v>1621.45</v>
      </c>
      <c r="M190" s="2">
        <f>IFERROR(__xludf.DUMMYFUNCTION("""COMPUTED_VALUE"""),45566.66666666667)</f>
        <v>45566.66667</v>
      </c>
      <c r="N190" s="1">
        <f>IFERROR(__xludf.DUMMYFUNCTION("""COMPUTED_VALUE"""),2.9179064E7)</f>
        <v>29179064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IFERROR(__xludf.DUMMYFUNCTION("""COMPUTED_VALUE"""),1619.73)</f>
        <v>1619.73</v>
      </c>
      <c r="D191" s="2">
        <f>IFERROR(__xludf.DUMMYFUNCTION("""COMPUTED_VALUE"""),45567.66666666667)</f>
        <v>45567.66667</v>
      </c>
      <c r="E191" s="1">
        <f>IFERROR(__xludf.DUMMYFUNCTION("""COMPUTED_VALUE"""),1627.19)</f>
        <v>1627.19</v>
      </c>
      <c r="G191" s="2">
        <f>IFERROR(__xludf.DUMMYFUNCTION("""COMPUTED_VALUE"""),45567.66666666667)</f>
        <v>45567.66667</v>
      </c>
      <c r="H191" s="1">
        <f>IFERROR(__xludf.DUMMYFUNCTION("""COMPUTED_VALUE"""),1606.33)</f>
        <v>1606.33</v>
      </c>
      <c r="J191" s="2">
        <f>IFERROR(__xludf.DUMMYFUNCTION("""COMPUTED_VALUE"""),45567.66666666667)</f>
        <v>45567.66667</v>
      </c>
      <c r="K191" s="1">
        <f>IFERROR(__xludf.DUMMYFUNCTION("""COMPUTED_VALUE"""),1609.64)</f>
        <v>1609.64</v>
      </c>
      <c r="M191" s="2">
        <f>IFERROR(__xludf.DUMMYFUNCTION("""COMPUTED_VALUE"""),45567.66666666667)</f>
        <v>45567.66667</v>
      </c>
      <c r="N191" s="1">
        <f>IFERROR(__xludf.DUMMYFUNCTION("""COMPUTED_VALUE"""),2.1613568E7)</f>
        <v>21613568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IFERROR(__xludf.DUMMYFUNCTION("""COMPUTED_VALUE"""),1605.27)</f>
        <v>1605.27</v>
      </c>
      <c r="D192" s="2">
        <f>IFERROR(__xludf.DUMMYFUNCTION("""COMPUTED_VALUE"""),45568.66666666667)</f>
        <v>45568.66667</v>
      </c>
      <c r="E192" s="1">
        <f>IFERROR(__xludf.DUMMYFUNCTION("""COMPUTED_VALUE"""),1605.27)</f>
        <v>1605.27</v>
      </c>
      <c r="G192" s="2">
        <f>IFERROR(__xludf.DUMMYFUNCTION("""COMPUTED_VALUE"""),45568.66666666667)</f>
        <v>45568.66667</v>
      </c>
      <c r="H192" s="1">
        <f>IFERROR(__xludf.DUMMYFUNCTION("""COMPUTED_VALUE"""),1584.78)</f>
        <v>1584.78</v>
      </c>
      <c r="J192" s="2">
        <f>IFERROR(__xludf.DUMMYFUNCTION("""COMPUTED_VALUE"""),45568.66666666667)</f>
        <v>45568.66667</v>
      </c>
      <c r="K192" s="1">
        <f>IFERROR(__xludf.DUMMYFUNCTION("""COMPUTED_VALUE"""),1589.31)</f>
        <v>1589.31</v>
      </c>
      <c r="M192" s="2">
        <f>IFERROR(__xludf.DUMMYFUNCTION("""COMPUTED_VALUE"""),45568.66666666667)</f>
        <v>45568.66667</v>
      </c>
      <c r="N192" s="1">
        <f>IFERROR(__xludf.DUMMYFUNCTION("""COMPUTED_VALUE"""),3.1361445E7)</f>
        <v>31361445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IFERROR(__xludf.DUMMYFUNCTION("""COMPUTED_VALUE"""),1600.12)</f>
        <v>1600.12</v>
      </c>
      <c r="D193" s="2">
        <f>IFERROR(__xludf.DUMMYFUNCTION("""COMPUTED_VALUE"""),45569.66666666667)</f>
        <v>45569.66667</v>
      </c>
      <c r="E193" s="1">
        <f>IFERROR(__xludf.DUMMYFUNCTION("""COMPUTED_VALUE"""),1610.05)</f>
        <v>1610.05</v>
      </c>
      <c r="G193" s="2">
        <f>IFERROR(__xludf.DUMMYFUNCTION("""COMPUTED_VALUE"""),45569.66666666667)</f>
        <v>45569.66667</v>
      </c>
      <c r="H193" s="1">
        <f>IFERROR(__xludf.DUMMYFUNCTION("""COMPUTED_VALUE"""),1578.84)</f>
        <v>1578.84</v>
      </c>
      <c r="J193" s="2">
        <f>IFERROR(__xludf.DUMMYFUNCTION("""COMPUTED_VALUE"""),45569.66666666667)</f>
        <v>45569.66667</v>
      </c>
      <c r="K193" s="1">
        <f>IFERROR(__xludf.DUMMYFUNCTION("""COMPUTED_VALUE"""),1589.54)</f>
        <v>1589.54</v>
      </c>
      <c r="M193" s="2">
        <f>IFERROR(__xludf.DUMMYFUNCTION("""COMPUTED_VALUE"""),45569.66666666667)</f>
        <v>45569.66667</v>
      </c>
      <c r="N193" s="1">
        <f>IFERROR(__xludf.DUMMYFUNCTION("""COMPUTED_VALUE"""),2.858857E7)</f>
        <v>28588570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IFERROR(__xludf.DUMMYFUNCTION("""COMPUTED_VALUE"""),1586.29)</f>
        <v>1586.29</v>
      </c>
      <c r="D194" s="2">
        <f>IFERROR(__xludf.DUMMYFUNCTION("""COMPUTED_VALUE"""),45572.66666666667)</f>
        <v>45572.66667</v>
      </c>
      <c r="E194" s="1">
        <f>IFERROR(__xludf.DUMMYFUNCTION("""COMPUTED_VALUE"""),1586.29)</f>
        <v>1586.29</v>
      </c>
      <c r="G194" s="2">
        <f>IFERROR(__xludf.DUMMYFUNCTION("""COMPUTED_VALUE"""),45572.66666666667)</f>
        <v>45572.66667</v>
      </c>
      <c r="H194" s="1">
        <f>IFERROR(__xludf.DUMMYFUNCTION("""COMPUTED_VALUE"""),1567.32)</f>
        <v>1567.32</v>
      </c>
      <c r="J194" s="2">
        <f>IFERROR(__xludf.DUMMYFUNCTION("""COMPUTED_VALUE"""),45572.66666666667)</f>
        <v>45572.66667</v>
      </c>
      <c r="K194" s="1">
        <f>IFERROR(__xludf.DUMMYFUNCTION("""COMPUTED_VALUE"""),1576.75)</f>
        <v>1576.75</v>
      </c>
      <c r="M194" s="2">
        <f>IFERROR(__xludf.DUMMYFUNCTION("""COMPUTED_VALUE"""),45572.66666666667)</f>
        <v>45572.66667</v>
      </c>
      <c r="N194" s="1">
        <f>IFERROR(__xludf.DUMMYFUNCTION("""COMPUTED_VALUE"""),2.4141939E7)</f>
        <v>24141939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IFERROR(__xludf.DUMMYFUNCTION("""COMPUTED_VALUE"""),1580.25)</f>
        <v>1580.25</v>
      </c>
      <c r="D195" s="2">
        <f>IFERROR(__xludf.DUMMYFUNCTION("""COMPUTED_VALUE"""),45573.66666666667)</f>
        <v>45573.66667</v>
      </c>
      <c r="E195" s="1">
        <f>IFERROR(__xludf.DUMMYFUNCTION("""COMPUTED_VALUE"""),1589.28)</f>
        <v>1589.28</v>
      </c>
      <c r="G195" s="2">
        <f>IFERROR(__xludf.DUMMYFUNCTION("""COMPUTED_VALUE"""),45573.66666666667)</f>
        <v>45573.66667</v>
      </c>
      <c r="H195" s="1">
        <f>IFERROR(__xludf.DUMMYFUNCTION("""COMPUTED_VALUE"""),1576.91)</f>
        <v>1576.91</v>
      </c>
      <c r="J195" s="2">
        <f>IFERROR(__xludf.DUMMYFUNCTION("""COMPUTED_VALUE"""),45573.66666666667)</f>
        <v>45573.66667</v>
      </c>
      <c r="K195" s="1">
        <f>IFERROR(__xludf.DUMMYFUNCTION("""COMPUTED_VALUE"""),1584.26)</f>
        <v>1584.26</v>
      </c>
      <c r="M195" s="2">
        <f>IFERROR(__xludf.DUMMYFUNCTION("""COMPUTED_VALUE"""),45573.66666666667)</f>
        <v>45573.66667</v>
      </c>
      <c r="N195" s="1">
        <f>IFERROR(__xludf.DUMMYFUNCTION("""COMPUTED_VALUE"""),2.4172689E7)</f>
        <v>24172689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IFERROR(__xludf.DUMMYFUNCTION("""COMPUTED_VALUE"""),1589.24)</f>
        <v>1589.24</v>
      </c>
      <c r="D196" s="2">
        <f>IFERROR(__xludf.DUMMYFUNCTION("""COMPUTED_VALUE"""),45574.66666666667)</f>
        <v>45574.66667</v>
      </c>
      <c r="E196" s="1">
        <f>IFERROR(__xludf.DUMMYFUNCTION("""COMPUTED_VALUE"""),1601.33)</f>
        <v>1601.33</v>
      </c>
      <c r="G196" s="2">
        <f>IFERROR(__xludf.DUMMYFUNCTION("""COMPUTED_VALUE"""),45574.66666666667)</f>
        <v>45574.66667</v>
      </c>
      <c r="H196" s="1">
        <f>IFERROR(__xludf.DUMMYFUNCTION("""COMPUTED_VALUE"""),1585.37)</f>
        <v>1585.37</v>
      </c>
      <c r="J196" s="2">
        <f>IFERROR(__xludf.DUMMYFUNCTION("""COMPUTED_VALUE"""),45574.66666666667)</f>
        <v>45574.66667</v>
      </c>
      <c r="K196" s="1">
        <f>IFERROR(__xludf.DUMMYFUNCTION("""COMPUTED_VALUE"""),1597.25)</f>
        <v>1597.25</v>
      </c>
      <c r="M196" s="2">
        <f>IFERROR(__xludf.DUMMYFUNCTION("""COMPUTED_VALUE"""),45574.66666666667)</f>
        <v>45574.66667</v>
      </c>
      <c r="N196" s="1">
        <f>IFERROR(__xludf.DUMMYFUNCTION("""COMPUTED_VALUE"""),2.5043148E7)</f>
        <v>25043148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IFERROR(__xludf.DUMMYFUNCTION("""COMPUTED_VALUE"""),1595.9)</f>
        <v>1595.9</v>
      </c>
      <c r="D197" s="2">
        <f>IFERROR(__xludf.DUMMYFUNCTION("""COMPUTED_VALUE"""),45575.66666666667)</f>
        <v>45575.66667</v>
      </c>
      <c r="E197" s="1">
        <f>IFERROR(__xludf.DUMMYFUNCTION("""COMPUTED_VALUE"""),1604.23)</f>
        <v>1604.23</v>
      </c>
      <c r="G197" s="2">
        <f>IFERROR(__xludf.DUMMYFUNCTION("""COMPUTED_VALUE"""),45575.66666666667)</f>
        <v>45575.66667</v>
      </c>
      <c r="H197" s="1">
        <f>IFERROR(__xludf.DUMMYFUNCTION("""COMPUTED_VALUE"""),1590.99)</f>
        <v>1590.99</v>
      </c>
      <c r="J197" s="2">
        <f>IFERROR(__xludf.DUMMYFUNCTION("""COMPUTED_VALUE"""),45575.66666666667)</f>
        <v>45575.66667</v>
      </c>
      <c r="K197" s="1">
        <f>IFERROR(__xludf.DUMMYFUNCTION("""COMPUTED_VALUE"""),1602.56)</f>
        <v>1602.56</v>
      </c>
      <c r="M197" s="2">
        <f>IFERROR(__xludf.DUMMYFUNCTION("""COMPUTED_VALUE"""),45575.66666666667)</f>
        <v>45575.66667</v>
      </c>
      <c r="N197" s="1">
        <f>IFERROR(__xludf.DUMMYFUNCTION("""COMPUTED_VALUE"""),2.7206696E7)</f>
        <v>27206696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IFERROR(__xludf.DUMMYFUNCTION("""COMPUTED_VALUE"""),1607.42)</f>
        <v>1607.42</v>
      </c>
      <c r="D198" s="2">
        <f>IFERROR(__xludf.DUMMYFUNCTION("""COMPUTED_VALUE"""),45576.66666666667)</f>
        <v>45576.66667</v>
      </c>
      <c r="E198" s="1">
        <f>IFERROR(__xludf.DUMMYFUNCTION("""COMPUTED_VALUE"""),1629.72)</f>
        <v>1629.72</v>
      </c>
      <c r="G198" s="2">
        <f>IFERROR(__xludf.DUMMYFUNCTION("""COMPUTED_VALUE"""),45576.66666666667)</f>
        <v>45576.66667</v>
      </c>
      <c r="H198" s="1">
        <f>IFERROR(__xludf.DUMMYFUNCTION("""COMPUTED_VALUE"""),1607.42)</f>
        <v>1607.42</v>
      </c>
      <c r="J198" s="2">
        <f>IFERROR(__xludf.DUMMYFUNCTION("""COMPUTED_VALUE"""),45576.66666666667)</f>
        <v>45576.66667</v>
      </c>
      <c r="K198" s="1">
        <f>IFERROR(__xludf.DUMMYFUNCTION("""COMPUTED_VALUE"""),1628.82)</f>
        <v>1628.82</v>
      </c>
      <c r="M198" s="2">
        <f>IFERROR(__xludf.DUMMYFUNCTION("""COMPUTED_VALUE"""),45576.66666666667)</f>
        <v>45576.66667</v>
      </c>
      <c r="N198" s="1">
        <f>IFERROR(__xludf.DUMMYFUNCTION("""COMPUTED_VALUE"""),2.2733874E7)</f>
        <v>22733874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IFERROR(__xludf.DUMMYFUNCTION("""COMPUTED_VALUE"""),1626.67)</f>
        <v>1626.67</v>
      </c>
      <c r="D199" s="2">
        <f>IFERROR(__xludf.DUMMYFUNCTION("""COMPUTED_VALUE"""),45579.66666666667)</f>
        <v>45579.66667</v>
      </c>
      <c r="E199" s="1">
        <f>IFERROR(__xludf.DUMMYFUNCTION("""COMPUTED_VALUE"""),1644.17)</f>
        <v>1644.17</v>
      </c>
      <c r="G199" s="2">
        <f>IFERROR(__xludf.DUMMYFUNCTION("""COMPUTED_VALUE"""),45579.66666666667)</f>
        <v>45579.66667</v>
      </c>
      <c r="H199" s="1">
        <f>IFERROR(__xludf.DUMMYFUNCTION("""COMPUTED_VALUE"""),1619.28)</f>
        <v>1619.28</v>
      </c>
      <c r="J199" s="2">
        <f>IFERROR(__xludf.DUMMYFUNCTION("""COMPUTED_VALUE"""),45579.66666666667)</f>
        <v>45579.66667</v>
      </c>
      <c r="K199" s="1">
        <f>IFERROR(__xludf.DUMMYFUNCTION("""COMPUTED_VALUE"""),1642.56)</f>
        <v>1642.56</v>
      </c>
      <c r="M199" s="2">
        <f>IFERROR(__xludf.DUMMYFUNCTION("""COMPUTED_VALUE"""),45579.66666666667)</f>
        <v>45579.66667</v>
      </c>
      <c r="N199" s="1">
        <f>IFERROR(__xludf.DUMMYFUNCTION("""COMPUTED_VALUE"""),2.5633702E7)</f>
        <v>25633702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IFERROR(__xludf.DUMMYFUNCTION("""COMPUTED_VALUE"""),1643.09)</f>
        <v>1643.09</v>
      </c>
      <c r="D200" s="2">
        <f>IFERROR(__xludf.DUMMYFUNCTION("""COMPUTED_VALUE"""),45580.66666666667)</f>
        <v>45580.66667</v>
      </c>
      <c r="E200" s="1">
        <f>IFERROR(__xludf.DUMMYFUNCTION("""COMPUTED_VALUE"""),1660.26)</f>
        <v>1660.26</v>
      </c>
      <c r="G200" s="2">
        <f>IFERROR(__xludf.DUMMYFUNCTION("""COMPUTED_VALUE"""),45580.66666666667)</f>
        <v>45580.66667</v>
      </c>
      <c r="H200" s="1">
        <f>IFERROR(__xludf.DUMMYFUNCTION("""COMPUTED_VALUE"""),1638.22)</f>
        <v>1638.22</v>
      </c>
      <c r="J200" s="2">
        <f>IFERROR(__xludf.DUMMYFUNCTION("""COMPUTED_VALUE"""),45580.66666666667)</f>
        <v>45580.66667</v>
      </c>
      <c r="K200" s="1">
        <f>IFERROR(__xludf.DUMMYFUNCTION("""COMPUTED_VALUE"""),1639.49)</f>
        <v>1639.49</v>
      </c>
      <c r="M200" s="2">
        <f>IFERROR(__xludf.DUMMYFUNCTION("""COMPUTED_VALUE"""),45580.66666666667)</f>
        <v>45580.66667</v>
      </c>
      <c r="N200" s="1">
        <f>IFERROR(__xludf.DUMMYFUNCTION("""COMPUTED_VALUE"""),3.1573498E7)</f>
        <v>31573498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IFERROR(__xludf.DUMMYFUNCTION("""COMPUTED_VALUE"""),1645.14)</f>
        <v>1645.14</v>
      </c>
      <c r="D201" s="2">
        <f>IFERROR(__xludf.DUMMYFUNCTION("""COMPUTED_VALUE"""),45581.66666666667)</f>
        <v>45581.66667</v>
      </c>
      <c r="E201" s="1">
        <f>IFERROR(__xludf.DUMMYFUNCTION("""COMPUTED_VALUE"""),1674.14)</f>
        <v>1674.14</v>
      </c>
      <c r="G201" s="2">
        <f>IFERROR(__xludf.DUMMYFUNCTION("""COMPUTED_VALUE"""),45581.66666666667)</f>
        <v>45581.66667</v>
      </c>
      <c r="H201" s="1">
        <f>IFERROR(__xludf.DUMMYFUNCTION("""COMPUTED_VALUE"""),1645.14)</f>
        <v>1645.14</v>
      </c>
      <c r="J201" s="2">
        <f>IFERROR(__xludf.DUMMYFUNCTION("""COMPUTED_VALUE"""),45581.66666666667)</f>
        <v>45581.66667</v>
      </c>
      <c r="K201" s="1">
        <f>IFERROR(__xludf.DUMMYFUNCTION("""COMPUTED_VALUE"""),1658.58)</f>
        <v>1658.58</v>
      </c>
      <c r="M201" s="2">
        <f>IFERROR(__xludf.DUMMYFUNCTION("""COMPUTED_VALUE"""),45581.66666666667)</f>
        <v>45581.66667</v>
      </c>
      <c r="N201" s="1">
        <f>IFERROR(__xludf.DUMMYFUNCTION("""COMPUTED_VALUE"""),3.904634E7)</f>
        <v>39046340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IFERROR(__xludf.DUMMYFUNCTION("""COMPUTED_VALUE"""),1649.07)</f>
        <v>1649.07</v>
      </c>
      <c r="D202" s="2">
        <f>IFERROR(__xludf.DUMMYFUNCTION("""COMPUTED_VALUE"""),45582.66666666667)</f>
        <v>45582.66667</v>
      </c>
      <c r="E202" s="1">
        <f>IFERROR(__xludf.DUMMYFUNCTION("""COMPUTED_VALUE"""),1649.07)</f>
        <v>1649.07</v>
      </c>
      <c r="G202" s="2">
        <f>IFERROR(__xludf.DUMMYFUNCTION("""COMPUTED_VALUE"""),45582.66666666667)</f>
        <v>45582.66667</v>
      </c>
      <c r="H202" s="1">
        <f>IFERROR(__xludf.DUMMYFUNCTION("""COMPUTED_VALUE"""),1620.73)</f>
        <v>1620.73</v>
      </c>
      <c r="J202" s="2">
        <f>IFERROR(__xludf.DUMMYFUNCTION("""COMPUTED_VALUE"""),45582.66666666667)</f>
        <v>45582.66667</v>
      </c>
      <c r="K202" s="1">
        <f>IFERROR(__xludf.DUMMYFUNCTION("""COMPUTED_VALUE"""),1624.16)</f>
        <v>1624.16</v>
      </c>
      <c r="M202" s="2">
        <f>IFERROR(__xludf.DUMMYFUNCTION("""COMPUTED_VALUE"""),45582.66666666667)</f>
        <v>45582.66667</v>
      </c>
      <c r="N202" s="1">
        <f>IFERROR(__xludf.DUMMYFUNCTION("""COMPUTED_VALUE"""),4.6292229E7)</f>
        <v>46292229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IFERROR(__xludf.DUMMYFUNCTION("""COMPUTED_VALUE"""),1625.21)</f>
        <v>1625.21</v>
      </c>
      <c r="D203" s="2">
        <f>IFERROR(__xludf.DUMMYFUNCTION("""COMPUTED_VALUE"""),45583.66666666667)</f>
        <v>45583.66667</v>
      </c>
      <c r="E203" s="1">
        <f>IFERROR(__xludf.DUMMYFUNCTION("""COMPUTED_VALUE"""),1637.23)</f>
        <v>1637.23</v>
      </c>
      <c r="G203" s="2">
        <f>IFERROR(__xludf.DUMMYFUNCTION("""COMPUTED_VALUE"""),45583.66666666667)</f>
        <v>45583.66667</v>
      </c>
      <c r="H203" s="1">
        <f>IFERROR(__xludf.DUMMYFUNCTION("""COMPUTED_VALUE"""),1623.4)</f>
        <v>1623.4</v>
      </c>
      <c r="J203" s="2">
        <f>IFERROR(__xludf.DUMMYFUNCTION("""COMPUTED_VALUE"""),45583.66666666667)</f>
        <v>45583.66667</v>
      </c>
      <c r="K203" s="1">
        <f>IFERROR(__xludf.DUMMYFUNCTION("""COMPUTED_VALUE"""),1635.8)</f>
        <v>1635.8</v>
      </c>
      <c r="M203" s="2">
        <f>IFERROR(__xludf.DUMMYFUNCTION("""COMPUTED_VALUE"""),45583.66666666667)</f>
        <v>45583.66667</v>
      </c>
      <c r="N203" s="1">
        <f>IFERROR(__xludf.DUMMYFUNCTION("""COMPUTED_VALUE"""),3.992534E7)</f>
        <v>39925340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IFERROR(__xludf.DUMMYFUNCTION("""COMPUTED_VALUE"""),1634.44)</f>
        <v>1634.44</v>
      </c>
      <c r="D204" s="2">
        <f>IFERROR(__xludf.DUMMYFUNCTION("""COMPUTED_VALUE"""),45586.66666666667)</f>
        <v>45586.66667</v>
      </c>
      <c r="E204" s="1">
        <f>IFERROR(__xludf.DUMMYFUNCTION("""COMPUTED_VALUE"""),1634.44)</f>
        <v>1634.44</v>
      </c>
      <c r="G204" s="2">
        <f>IFERROR(__xludf.DUMMYFUNCTION("""COMPUTED_VALUE"""),45586.66666666667)</f>
        <v>45586.66667</v>
      </c>
      <c r="H204" s="1">
        <f>IFERROR(__xludf.DUMMYFUNCTION("""COMPUTED_VALUE"""),1604.63)</f>
        <v>1604.63</v>
      </c>
      <c r="J204" s="2">
        <f>IFERROR(__xludf.DUMMYFUNCTION("""COMPUTED_VALUE"""),45586.66666666667)</f>
        <v>45586.66667</v>
      </c>
      <c r="K204" s="1">
        <f>IFERROR(__xludf.DUMMYFUNCTION("""COMPUTED_VALUE"""),1606.81)</f>
        <v>1606.81</v>
      </c>
      <c r="M204" s="2">
        <f>IFERROR(__xludf.DUMMYFUNCTION("""COMPUTED_VALUE"""),45586.66666666667)</f>
        <v>45586.66667</v>
      </c>
      <c r="N204" s="1">
        <f>IFERROR(__xludf.DUMMYFUNCTION("""COMPUTED_VALUE"""),2.9245319E7)</f>
        <v>29245319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IFERROR(__xludf.DUMMYFUNCTION("""COMPUTED_VALUE"""),1604.28)</f>
        <v>1604.28</v>
      </c>
      <c r="D205" s="2">
        <f>IFERROR(__xludf.DUMMYFUNCTION("""COMPUTED_VALUE"""),45587.66666666667)</f>
        <v>45587.66667</v>
      </c>
      <c r="E205" s="1">
        <f>IFERROR(__xludf.DUMMYFUNCTION("""COMPUTED_VALUE"""),1624.07)</f>
        <v>1624.07</v>
      </c>
      <c r="G205" s="2">
        <f>IFERROR(__xludf.DUMMYFUNCTION("""COMPUTED_VALUE"""),45587.66666666667)</f>
        <v>45587.66667</v>
      </c>
      <c r="H205" s="1">
        <f>IFERROR(__xludf.DUMMYFUNCTION("""COMPUTED_VALUE"""),1600.45)</f>
        <v>1600.45</v>
      </c>
      <c r="J205" s="2">
        <f>IFERROR(__xludf.DUMMYFUNCTION("""COMPUTED_VALUE"""),45587.66666666667)</f>
        <v>45587.66667</v>
      </c>
      <c r="K205" s="1">
        <f>IFERROR(__xludf.DUMMYFUNCTION("""COMPUTED_VALUE"""),1618.87)</f>
        <v>1618.87</v>
      </c>
      <c r="M205" s="2">
        <f>IFERROR(__xludf.DUMMYFUNCTION("""COMPUTED_VALUE"""),45587.66666666667)</f>
        <v>45587.66667</v>
      </c>
      <c r="N205" s="1">
        <f>IFERROR(__xludf.DUMMYFUNCTION("""COMPUTED_VALUE"""),2.99251E7)</f>
        <v>29925100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IFERROR(__xludf.DUMMYFUNCTION("""COMPUTED_VALUE"""),1611.55)</f>
        <v>1611.55</v>
      </c>
      <c r="D206" s="2">
        <f>IFERROR(__xludf.DUMMYFUNCTION("""COMPUTED_VALUE"""),45588.66666666667)</f>
        <v>45588.66667</v>
      </c>
      <c r="E206" s="1">
        <f>IFERROR(__xludf.DUMMYFUNCTION("""COMPUTED_VALUE"""),1616.41)</f>
        <v>1616.41</v>
      </c>
      <c r="G206" s="2">
        <f>IFERROR(__xludf.DUMMYFUNCTION("""COMPUTED_VALUE"""),45588.66666666667)</f>
        <v>45588.66667</v>
      </c>
      <c r="H206" s="1">
        <f>IFERROR(__xludf.DUMMYFUNCTION("""COMPUTED_VALUE"""),1599.05)</f>
        <v>1599.05</v>
      </c>
      <c r="J206" s="2">
        <f>IFERROR(__xludf.DUMMYFUNCTION("""COMPUTED_VALUE"""),45588.66666666667)</f>
        <v>45588.66667</v>
      </c>
      <c r="K206" s="1">
        <f>IFERROR(__xludf.DUMMYFUNCTION("""COMPUTED_VALUE"""),1606.06)</f>
        <v>1606.06</v>
      </c>
      <c r="M206" s="2">
        <f>IFERROR(__xludf.DUMMYFUNCTION("""COMPUTED_VALUE"""),45588.66666666667)</f>
        <v>45588.66667</v>
      </c>
      <c r="N206" s="1">
        <f>IFERROR(__xludf.DUMMYFUNCTION("""COMPUTED_VALUE"""),3.5790664E7)</f>
        <v>35790664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IFERROR(__xludf.DUMMYFUNCTION("""COMPUTED_VALUE"""),1619.79)</f>
        <v>1619.79</v>
      </c>
      <c r="D207" s="2">
        <f>IFERROR(__xludf.DUMMYFUNCTION("""COMPUTED_VALUE"""),45589.66666666667)</f>
        <v>45589.66667</v>
      </c>
      <c r="E207" s="1">
        <f>IFERROR(__xludf.DUMMYFUNCTION("""COMPUTED_VALUE"""),1630.55)</f>
        <v>1630.55</v>
      </c>
      <c r="G207" s="2">
        <f>IFERROR(__xludf.DUMMYFUNCTION("""COMPUTED_VALUE"""),45589.66666666667)</f>
        <v>45589.66667</v>
      </c>
      <c r="H207" s="1">
        <f>IFERROR(__xludf.DUMMYFUNCTION("""COMPUTED_VALUE"""),1589.48)</f>
        <v>1589.48</v>
      </c>
      <c r="J207" s="2">
        <f>IFERROR(__xludf.DUMMYFUNCTION("""COMPUTED_VALUE"""),45589.66666666667)</f>
        <v>45589.66667</v>
      </c>
      <c r="K207" s="1">
        <f>IFERROR(__xludf.DUMMYFUNCTION("""COMPUTED_VALUE"""),1602.52)</f>
        <v>1602.52</v>
      </c>
      <c r="M207" s="2">
        <f>IFERROR(__xludf.DUMMYFUNCTION("""COMPUTED_VALUE"""),45589.66666666667)</f>
        <v>45589.66667</v>
      </c>
      <c r="N207" s="1">
        <f>IFERROR(__xludf.DUMMYFUNCTION("""COMPUTED_VALUE"""),4.7500816E7)</f>
        <v>47500816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IFERROR(__xludf.DUMMYFUNCTION("""COMPUTED_VALUE"""),1605.88)</f>
        <v>1605.88</v>
      </c>
      <c r="D208" s="2">
        <f>IFERROR(__xludf.DUMMYFUNCTION("""COMPUTED_VALUE"""),45590.66666666667)</f>
        <v>45590.66667</v>
      </c>
      <c r="E208" s="1">
        <f>IFERROR(__xludf.DUMMYFUNCTION("""COMPUTED_VALUE"""),1619.2)</f>
        <v>1619.2</v>
      </c>
      <c r="G208" s="2">
        <f>IFERROR(__xludf.DUMMYFUNCTION("""COMPUTED_VALUE"""),45590.66666666667)</f>
        <v>45590.66667</v>
      </c>
      <c r="H208" s="1">
        <f>IFERROR(__xludf.DUMMYFUNCTION("""COMPUTED_VALUE"""),1605.36)</f>
        <v>1605.36</v>
      </c>
      <c r="J208" s="2">
        <f>IFERROR(__xludf.DUMMYFUNCTION("""COMPUTED_VALUE"""),45590.66666666667)</f>
        <v>45590.66667</v>
      </c>
      <c r="K208" s="1">
        <f>IFERROR(__xludf.DUMMYFUNCTION("""COMPUTED_VALUE"""),1608.23)</f>
        <v>1608.23</v>
      </c>
      <c r="M208" s="2">
        <f>IFERROR(__xludf.DUMMYFUNCTION("""COMPUTED_VALUE"""),45590.66666666667)</f>
        <v>45590.66667</v>
      </c>
      <c r="N208" s="1">
        <f>IFERROR(__xludf.DUMMYFUNCTION("""COMPUTED_VALUE"""),3.5316923E7)</f>
        <v>35316923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IFERROR(__xludf.DUMMYFUNCTION("""COMPUTED_VALUE"""),1611.31)</f>
        <v>1611.31</v>
      </c>
      <c r="D209" s="2">
        <f>IFERROR(__xludf.DUMMYFUNCTION("""COMPUTED_VALUE"""),45593.66666666667)</f>
        <v>45593.66667</v>
      </c>
      <c r="E209" s="1">
        <f>IFERROR(__xludf.DUMMYFUNCTION("""COMPUTED_VALUE"""),1620.36)</f>
        <v>1620.36</v>
      </c>
      <c r="G209" s="2">
        <f>IFERROR(__xludf.DUMMYFUNCTION("""COMPUTED_VALUE"""),45593.66666666667)</f>
        <v>45593.66667</v>
      </c>
      <c r="H209" s="1">
        <f>IFERROR(__xludf.DUMMYFUNCTION("""COMPUTED_VALUE"""),1610.44)</f>
        <v>1610.44</v>
      </c>
      <c r="J209" s="2">
        <f>IFERROR(__xludf.DUMMYFUNCTION("""COMPUTED_VALUE"""),45593.66666666667)</f>
        <v>45593.66667</v>
      </c>
      <c r="K209" s="1">
        <f>IFERROR(__xludf.DUMMYFUNCTION("""COMPUTED_VALUE"""),1616.01)</f>
        <v>1616.01</v>
      </c>
      <c r="M209" s="2">
        <f>IFERROR(__xludf.DUMMYFUNCTION("""COMPUTED_VALUE"""),45593.66666666667)</f>
        <v>45593.66667</v>
      </c>
      <c r="N209" s="1">
        <f>IFERROR(__xludf.DUMMYFUNCTION("""COMPUTED_VALUE"""),2.6415706E7)</f>
        <v>26415706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IFERROR(__xludf.DUMMYFUNCTION("""COMPUTED_VALUE"""),1614.25)</f>
        <v>1614.25</v>
      </c>
      <c r="D210" s="2">
        <f>IFERROR(__xludf.DUMMYFUNCTION("""COMPUTED_VALUE"""),45594.66666666667)</f>
        <v>45594.66667</v>
      </c>
      <c r="E210" s="1">
        <f>IFERROR(__xludf.DUMMYFUNCTION("""COMPUTED_VALUE"""),1627.24)</f>
        <v>1627.24</v>
      </c>
      <c r="G210" s="2">
        <f>IFERROR(__xludf.DUMMYFUNCTION("""COMPUTED_VALUE"""),45594.66666666667)</f>
        <v>45594.66667</v>
      </c>
      <c r="H210" s="1">
        <f>IFERROR(__xludf.DUMMYFUNCTION("""COMPUTED_VALUE"""),1607.04)</f>
        <v>1607.04</v>
      </c>
      <c r="J210" s="2">
        <f>IFERROR(__xludf.DUMMYFUNCTION("""COMPUTED_VALUE"""),45594.66666666667)</f>
        <v>45594.66667</v>
      </c>
      <c r="K210" s="1">
        <f>IFERROR(__xludf.DUMMYFUNCTION("""COMPUTED_VALUE"""),1612.14)</f>
        <v>1612.14</v>
      </c>
      <c r="M210" s="2">
        <f>IFERROR(__xludf.DUMMYFUNCTION("""COMPUTED_VALUE"""),45594.66666666667)</f>
        <v>45594.66667</v>
      </c>
      <c r="N210" s="1">
        <f>IFERROR(__xludf.DUMMYFUNCTION("""COMPUTED_VALUE"""),3.248206E7)</f>
        <v>32482060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IFERROR(__xludf.DUMMYFUNCTION("""COMPUTED_VALUE"""),1609.8)</f>
        <v>1609.8</v>
      </c>
      <c r="D211" s="2">
        <f>IFERROR(__xludf.DUMMYFUNCTION("""COMPUTED_VALUE"""),45595.66666666667)</f>
        <v>45595.66667</v>
      </c>
      <c r="E211" s="1">
        <f>IFERROR(__xludf.DUMMYFUNCTION("""COMPUTED_VALUE"""),1637.72)</f>
        <v>1637.72</v>
      </c>
      <c r="G211" s="2">
        <f>IFERROR(__xludf.DUMMYFUNCTION("""COMPUTED_VALUE"""),45595.66666666667)</f>
        <v>45595.66667</v>
      </c>
      <c r="H211" s="1">
        <f>IFERROR(__xludf.DUMMYFUNCTION("""COMPUTED_VALUE"""),1607.46)</f>
        <v>1607.46</v>
      </c>
      <c r="J211" s="2">
        <f>IFERROR(__xludf.DUMMYFUNCTION("""COMPUTED_VALUE"""),45595.66666666667)</f>
        <v>45595.66667</v>
      </c>
      <c r="K211" s="1">
        <f>IFERROR(__xludf.DUMMYFUNCTION("""COMPUTED_VALUE"""),1619.36)</f>
        <v>1619.36</v>
      </c>
      <c r="M211" s="2">
        <f>IFERROR(__xludf.DUMMYFUNCTION("""COMPUTED_VALUE"""),45595.66666666667)</f>
        <v>45595.66667</v>
      </c>
      <c r="N211" s="1">
        <f>IFERROR(__xludf.DUMMYFUNCTION("""COMPUTED_VALUE"""),3.5401285E7)</f>
        <v>35401285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IFERROR(__xludf.DUMMYFUNCTION("""COMPUTED_VALUE"""),1615.23)</f>
        <v>1615.23</v>
      </c>
      <c r="D212" s="2">
        <f>IFERROR(__xludf.DUMMYFUNCTION("""COMPUTED_VALUE"""),45596.66666666667)</f>
        <v>45596.66667</v>
      </c>
      <c r="E212" s="1">
        <f>IFERROR(__xludf.DUMMYFUNCTION("""COMPUTED_VALUE"""),1625.32)</f>
        <v>1625.32</v>
      </c>
      <c r="G212" s="2">
        <f>IFERROR(__xludf.DUMMYFUNCTION("""COMPUTED_VALUE"""),45596.66666666667)</f>
        <v>45596.66667</v>
      </c>
      <c r="H212" s="1">
        <f>IFERROR(__xludf.DUMMYFUNCTION("""COMPUTED_VALUE"""),1609.06)</f>
        <v>1609.06</v>
      </c>
      <c r="J212" s="2">
        <f>IFERROR(__xludf.DUMMYFUNCTION("""COMPUTED_VALUE"""),45596.66666666667)</f>
        <v>45596.66667</v>
      </c>
      <c r="K212" s="1">
        <f>IFERROR(__xludf.DUMMYFUNCTION("""COMPUTED_VALUE"""),1611.74)</f>
        <v>1611.74</v>
      </c>
      <c r="M212" s="2">
        <f>IFERROR(__xludf.DUMMYFUNCTION("""COMPUTED_VALUE"""),45596.66666666667)</f>
        <v>45596.66667</v>
      </c>
      <c r="N212" s="1">
        <f>IFERROR(__xludf.DUMMYFUNCTION("""COMPUTED_VALUE"""),3.4568481E7)</f>
        <v>34568481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IFERROR(__xludf.DUMMYFUNCTION("""COMPUTED_VALUE"""),1615.45)</f>
        <v>1615.45</v>
      </c>
      <c r="D213" s="2">
        <f>IFERROR(__xludf.DUMMYFUNCTION("""COMPUTED_VALUE"""),45597.66666666667)</f>
        <v>45597.66667</v>
      </c>
      <c r="E213" s="1">
        <f>IFERROR(__xludf.DUMMYFUNCTION("""COMPUTED_VALUE"""),1627.16)</f>
        <v>1627.16</v>
      </c>
      <c r="G213" s="2">
        <f>IFERROR(__xludf.DUMMYFUNCTION("""COMPUTED_VALUE"""),45597.66666666667)</f>
        <v>45597.66667</v>
      </c>
      <c r="H213" s="1">
        <f>IFERROR(__xludf.DUMMYFUNCTION("""COMPUTED_VALUE"""),1609.46)</f>
        <v>1609.46</v>
      </c>
      <c r="J213" s="2">
        <f>IFERROR(__xludf.DUMMYFUNCTION("""COMPUTED_VALUE"""),45597.66666666667)</f>
        <v>45597.66667</v>
      </c>
      <c r="K213" s="1">
        <f>IFERROR(__xludf.DUMMYFUNCTION("""COMPUTED_VALUE"""),1610.34)</f>
        <v>1610.34</v>
      </c>
      <c r="M213" s="2">
        <f>IFERROR(__xludf.DUMMYFUNCTION("""COMPUTED_VALUE"""),45597.66666666667)</f>
        <v>45597.66667</v>
      </c>
      <c r="N213" s="1">
        <f>IFERROR(__xludf.DUMMYFUNCTION("""COMPUTED_VALUE"""),2.7707947E7)</f>
        <v>27707947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IFERROR(__xludf.DUMMYFUNCTION("""COMPUTED_VALUE"""),1608.74)</f>
        <v>1608.74</v>
      </c>
      <c r="D214" s="2">
        <f>IFERROR(__xludf.DUMMYFUNCTION("""COMPUTED_VALUE"""),45600.66666666667)</f>
        <v>45600.66667</v>
      </c>
      <c r="E214" s="1">
        <f>IFERROR(__xludf.DUMMYFUNCTION("""COMPUTED_VALUE"""),1617.13)</f>
        <v>1617.13</v>
      </c>
      <c r="G214" s="2">
        <f>IFERROR(__xludf.DUMMYFUNCTION("""COMPUTED_VALUE"""),45600.66666666667)</f>
        <v>45600.66667</v>
      </c>
      <c r="H214" s="1">
        <f>IFERROR(__xludf.DUMMYFUNCTION("""COMPUTED_VALUE"""),1599.36)</f>
        <v>1599.36</v>
      </c>
      <c r="J214" s="2">
        <f>IFERROR(__xludf.DUMMYFUNCTION("""COMPUTED_VALUE"""),45600.66666666667)</f>
        <v>45600.66667</v>
      </c>
      <c r="K214" s="1">
        <f>IFERROR(__xludf.DUMMYFUNCTION("""COMPUTED_VALUE"""),1603.9)</f>
        <v>1603.9</v>
      </c>
      <c r="M214" s="2">
        <f>IFERROR(__xludf.DUMMYFUNCTION("""COMPUTED_VALUE"""),45600.66666666667)</f>
        <v>45600.66667</v>
      </c>
      <c r="N214" s="1">
        <f>IFERROR(__xludf.DUMMYFUNCTION("""COMPUTED_VALUE"""),2.8257217E7)</f>
        <v>28257217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IFERROR(__xludf.DUMMYFUNCTION("""COMPUTED_VALUE"""),1605.06)</f>
        <v>1605.06</v>
      </c>
      <c r="D215" s="2">
        <f>IFERROR(__xludf.DUMMYFUNCTION("""COMPUTED_VALUE"""),45601.66666666667)</f>
        <v>45601.66667</v>
      </c>
      <c r="E215" s="1">
        <f>IFERROR(__xludf.DUMMYFUNCTION("""COMPUTED_VALUE"""),1629.54)</f>
        <v>1629.54</v>
      </c>
      <c r="G215" s="2">
        <f>IFERROR(__xludf.DUMMYFUNCTION("""COMPUTED_VALUE"""),45601.66666666667)</f>
        <v>45601.66667</v>
      </c>
      <c r="H215" s="1">
        <f>IFERROR(__xludf.DUMMYFUNCTION("""COMPUTED_VALUE"""),1601.69)</f>
        <v>1601.69</v>
      </c>
      <c r="J215" s="2">
        <f>IFERROR(__xludf.DUMMYFUNCTION("""COMPUTED_VALUE"""),45601.66666666667)</f>
        <v>45601.66667</v>
      </c>
      <c r="K215" s="1">
        <f>IFERROR(__xludf.DUMMYFUNCTION("""COMPUTED_VALUE"""),1629.29)</f>
        <v>1629.29</v>
      </c>
      <c r="M215" s="2">
        <f>IFERROR(__xludf.DUMMYFUNCTION("""COMPUTED_VALUE"""),45601.66666666667)</f>
        <v>45601.66667</v>
      </c>
      <c r="N215" s="1">
        <f>IFERROR(__xludf.DUMMYFUNCTION("""COMPUTED_VALUE"""),2.443867E7)</f>
        <v>24438670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IFERROR(__xludf.DUMMYFUNCTION("""COMPUTED_VALUE"""),1646.65)</f>
        <v>1646.65</v>
      </c>
      <c r="D216" s="2">
        <f>IFERROR(__xludf.DUMMYFUNCTION("""COMPUTED_VALUE"""),45602.66666666667)</f>
        <v>45602.66667</v>
      </c>
      <c r="E216" s="1">
        <f>IFERROR(__xludf.DUMMYFUNCTION("""COMPUTED_VALUE"""),1724.09)</f>
        <v>1724.09</v>
      </c>
      <c r="G216" s="2">
        <f>IFERROR(__xludf.DUMMYFUNCTION("""COMPUTED_VALUE"""),45602.66666666667)</f>
        <v>45602.66667</v>
      </c>
      <c r="H216" s="1">
        <f>IFERROR(__xludf.DUMMYFUNCTION("""COMPUTED_VALUE"""),1646.65)</f>
        <v>1646.65</v>
      </c>
      <c r="J216" s="2">
        <f>IFERROR(__xludf.DUMMYFUNCTION("""COMPUTED_VALUE"""),45602.66666666667)</f>
        <v>45602.66667</v>
      </c>
      <c r="K216" s="1">
        <f>IFERROR(__xludf.DUMMYFUNCTION("""COMPUTED_VALUE"""),1719.26)</f>
        <v>1719.26</v>
      </c>
      <c r="M216" s="2">
        <f>IFERROR(__xludf.DUMMYFUNCTION("""COMPUTED_VALUE"""),45602.66666666667)</f>
        <v>45602.66667</v>
      </c>
      <c r="N216" s="1">
        <f>IFERROR(__xludf.DUMMYFUNCTION("""COMPUTED_VALUE"""),6.4190192E7)</f>
        <v>64190192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IFERROR(__xludf.DUMMYFUNCTION("""COMPUTED_VALUE"""),1721.8)</f>
        <v>1721.8</v>
      </c>
      <c r="D217" s="2">
        <f>IFERROR(__xludf.DUMMYFUNCTION("""COMPUTED_VALUE"""),45603.66666666667)</f>
        <v>45603.66667</v>
      </c>
      <c r="E217" s="1">
        <f>IFERROR(__xludf.DUMMYFUNCTION("""COMPUTED_VALUE"""),1721.8)</f>
        <v>1721.8</v>
      </c>
      <c r="G217" s="2">
        <f>IFERROR(__xludf.DUMMYFUNCTION("""COMPUTED_VALUE"""),45603.66666666667)</f>
        <v>45603.66667</v>
      </c>
      <c r="H217" s="1">
        <f>IFERROR(__xludf.DUMMYFUNCTION("""COMPUTED_VALUE"""),1692.21)</f>
        <v>1692.21</v>
      </c>
      <c r="J217" s="2">
        <f>IFERROR(__xludf.DUMMYFUNCTION("""COMPUTED_VALUE"""),45603.66666666667)</f>
        <v>45603.66667</v>
      </c>
      <c r="K217" s="1">
        <f>IFERROR(__xludf.DUMMYFUNCTION("""COMPUTED_VALUE"""),1692.63)</f>
        <v>1692.63</v>
      </c>
      <c r="M217" s="2">
        <f>IFERROR(__xludf.DUMMYFUNCTION("""COMPUTED_VALUE"""),45603.66666666667)</f>
        <v>45603.66667</v>
      </c>
      <c r="N217" s="1">
        <f>IFERROR(__xludf.DUMMYFUNCTION("""COMPUTED_VALUE"""),4.2096167E7)</f>
        <v>42096167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IFERROR(__xludf.DUMMYFUNCTION("""COMPUTED_VALUE"""),1692.14)</f>
        <v>1692.14</v>
      </c>
      <c r="D218" s="2">
        <f>IFERROR(__xludf.DUMMYFUNCTION("""COMPUTED_VALUE"""),45604.66666666667)</f>
        <v>45604.66667</v>
      </c>
      <c r="E218" s="1">
        <f>IFERROR(__xludf.DUMMYFUNCTION("""COMPUTED_VALUE"""),1708.4)</f>
        <v>1708.4</v>
      </c>
      <c r="G218" s="2">
        <f>IFERROR(__xludf.DUMMYFUNCTION("""COMPUTED_VALUE"""),45604.66666666667)</f>
        <v>45604.66667</v>
      </c>
      <c r="H218" s="1">
        <f>IFERROR(__xludf.DUMMYFUNCTION("""COMPUTED_VALUE"""),1685.38)</f>
        <v>1685.38</v>
      </c>
      <c r="J218" s="2">
        <f>IFERROR(__xludf.DUMMYFUNCTION("""COMPUTED_VALUE"""),45604.66666666667)</f>
        <v>45604.66667</v>
      </c>
      <c r="K218" s="1">
        <f>IFERROR(__xludf.DUMMYFUNCTION("""COMPUTED_VALUE"""),1696.85)</f>
        <v>1696.85</v>
      </c>
      <c r="M218" s="2">
        <f>IFERROR(__xludf.DUMMYFUNCTION("""COMPUTED_VALUE"""),45604.66666666667)</f>
        <v>45604.66667</v>
      </c>
      <c r="N218" s="1">
        <f>IFERROR(__xludf.DUMMYFUNCTION("""COMPUTED_VALUE"""),3.1833507E7)</f>
        <v>31833507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IFERROR(__xludf.DUMMYFUNCTION("""COMPUTED_VALUE"""),1699.84)</f>
        <v>1699.84</v>
      </c>
      <c r="D219" s="2">
        <f>IFERROR(__xludf.DUMMYFUNCTION("""COMPUTED_VALUE"""),45607.66666666667)</f>
        <v>45607.66667</v>
      </c>
      <c r="E219" s="1">
        <f>IFERROR(__xludf.DUMMYFUNCTION("""COMPUTED_VALUE"""),1727.14)</f>
        <v>1727.14</v>
      </c>
      <c r="G219" s="2">
        <f>IFERROR(__xludf.DUMMYFUNCTION("""COMPUTED_VALUE"""),45607.66666666667)</f>
        <v>45607.66667</v>
      </c>
      <c r="H219" s="1">
        <f>IFERROR(__xludf.DUMMYFUNCTION("""COMPUTED_VALUE"""),1699.84)</f>
        <v>1699.84</v>
      </c>
      <c r="J219" s="2">
        <f>IFERROR(__xludf.DUMMYFUNCTION("""COMPUTED_VALUE"""),45607.66666666667)</f>
        <v>45607.66667</v>
      </c>
      <c r="K219" s="1">
        <f>IFERROR(__xludf.DUMMYFUNCTION("""COMPUTED_VALUE"""),1707.43)</f>
        <v>1707.43</v>
      </c>
      <c r="M219" s="2">
        <f>IFERROR(__xludf.DUMMYFUNCTION("""COMPUTED_VALUE"""),45607.66666666667)</f>
        <v>45607.66667</v>
      </c>
      <c r="N219" s="1">
        <f>IFERROR(__xludf.DUMMYFUNCTION("""COMPUTED_VALUE"""),3.206566E7)</f>
        <v>32065660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IFERROR(__xludf.DUMMYFUNCTION("""COMPUTED_VALUE"""),1707.19)</f>
        <v>1707.19</v>
      </c>
      <c r="D220" s="2">
        <f>IFERROR(__xludf.DUMMYFUNCTION("""COMPUTED_VALUE"""),45608.66666666667)</f>
        <v>45608.66667</v>
      </c>
      <c r="E220" s="1">
        <f>IFERROR(__xludf.DUMMYFUNCTION("""COMPUTED_VALUE"""),1707.19)</f>
        <v>1707.19</v>
      </c>
      <c r="G220" s="2">
        <f>IFERROR(__xludf.DUMMYFUNCTION("""COMPUTED_VALUE"""),45608.66666666667)</f>
        <v>45608.66667</v>
      </c>
      <c r="H220" s="1">
        <f>IFERROR(__xludf.DUMMYFUNCTION("""COMPUTED_VALUE"""),1683.26)</f>
        <v>1683.26</v>
      </c>
      <c r="J220" s="2">
        <f>IFERROR(__xludf.DUMMYFUNCTION("""COMPUTED_VALUE"""),45608.66666666667)</f>
        <v>45608.66667</v>
      </c>
      <c r="K220" s="1">
        <f>IFERROR(__xludf.DUMMYFUNCTION("""COMPUTED_VALUE"""),1684.82)</f>
        <v>1684.82</v>
      </c>
      <c r="M220" s="2">
        <f>IFERROR(__xludf.DUMMYFUNCTION("""COMPUTED_VALUE"""),45608.66666666667)</f>
        <v>45608.66667</v>
      </c>
      <c r="N220" s="1">
        <f>IFERROR(__xludf.DUMMYFUNCTION("""COMPUTED_VALUE"""),3.0539685E7)</f>
        <v>30539685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IFERROR(__xludf.DUMMYFUNCTION("""COMPUTED_VALUE"""),1685.41)</f>
        <v>1685.41</v>
      </c>
      <c r="D221" s="2">
        <f>IFERROR(__xludf.DUMMYFUNCTION("""COMPUTED_VALUE"""),45609.66666666667)</f>
        <v>45609.66667</v>
      </c>
      <c r="E221" s="1">
        <f>IFERROR(__xludf.DUMMYFUNCTION("""COMPUTED_VALUE"""),1704.85)</f>
        <v>1704.85</v>
      </c>
      <c r="G221" s="2">
        <f>IFERROR(__xludf.DUMMYFUNCTION("""COMPUTED_VALUE"""),45609.66666666667)</f>
        <v>45609.66667</v>
      </c>
      <c r="H221" s="1">
        <f>IFERROR(__xludf.DUMMYFUNCTION("""COMPUTED_VALUE"""),1679.97)</f>
        <v>1679.97</v>
      </c>
      <c r="J221" s="2">
        <f>IFERROR(__xludf.DUMMYFUNCTION("""COMPUTED_VALUE"""),45609.66666666667)</f>
        <v>45609.66667</v>
      </c>
      <c r="K221" s="1">
        <f>IFERROR(__xludf.DUMMYFUNCTION("""COMPUTED_VALUE"""),1699.8)</f>
        <v>1699.8</v>
      </c>
      <c r="M221" s="2">
        <f>IFERROR(__xludf.DUMMYFUNCTION("""COMPUTED_VALUE"""),45609.66666666667)</f>
        <v>45609.66667</v>
      </c>
      <c r="N221" s="1">
        <f>IFERROR(__xludf.DUMMYFUNCTION("""COMPUTED_VALUE"""),2.9414306E7)</f>
        <v>29414306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IFERROR(__xludf.DUMMYFUNCTION("""COMPUTED_VALUE"""),1697.7)</f>
        <v>1697.7</v>
      </c>
      <c r="D222" s="2">
        <f>IFERROR(__xludf.DUMMYFUNCTION("""COMPUTED_VALUE"""),45610.66666666667)</f>
        <v>45610.66667</v>
      </c>
      <c r="E222" s="1">
        <f>IFERROR(__xludf.DUMMYFUNCTION("""COMPUTED_VALUE"""),1702.75)</f>
        <v>1702.75</v>
      </c>
      <c r="G222" s="2">
        <f>IFERROR(__xludf.DUMMYFUNCTION("""COMPUTED_VALUE"""),45610.66666666667)</f>
        <v>45610.66667</v>
      </c>
      <c r="H222" s="1">
        <f>IFERROR(__xludf.DUMMYFUNCTION("""COMPUTED_VALUE"""),1678.19)</f>
        <v>1678.19</v>
      </c>
      <c r="J222" s="2">
        <f>IFERROR(__xludf.DUMMYFUNCTION("""COMPUTED_VALUE"""),45610.66666666667)</f>
        <v>45610.66667</v>
      </c>
      <c r="K222" s="1">
        <f>IFERROR(__xludf.DUMMYFUNCTION("""COMPUTED_VALUE"""),1679.45)</f>
        <v>1679.45</v>
      </c>
      <c r="M222" s="2">
        <f>IFERROR(__xludf.DUMMYFUNCTION("""COMPUTED_VALUE"""),45610.66666666667)</f>
        <v>45610.66667</v>
      </c>
      <c r="N222" s="1">
        <f>IFERROR(__xludf.DUMMYFUNCTION("""COMPUTED_VALUE"""),3.1597727E7)</f>
        <v>31597727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IFERROR(__xludf.DUMMYFUNCTION("""COMPUTED_VALUE"""),1675.31)</f>
        <v>1675.31</v>
      </c>
      <c r="D223" s="2">
        <f>IFERROR(__xludf.DUMMYFUNCTION("""COMPUTED_VALUE"""),45611.66666666667)</f>
        <v>45611.66667</v>
      </c>
      <c r="E223" s="1">
        <f>IFERROR(__xludf.DUMMYFUNCTION("""COMPUTED_VALUE"""),1685.23)</f>
        <v>1685.23</v>
      </c>
      <c r="G223" s="2">
        <f>IFERROR(__xludf.DUMMYFUNCTION("""COMPUTED_VALUE"""),45611.66666666667)</f>
        <v>45611.66667</v>
      </c>
      <c r="H223" s="1">
        <f>IFERROR(__xludf.DUMMYFUNCTION("""COMPUTED_VALUE"""),1664.95)</f>
        <v>1664.95</v>
      </c>
      <c r="J223" s="2">
        <f>IFERROR(__xludf.DUMMYFUNCTION("""COMPUTED_VALUE"""),45611.66666666667)</f>
        <v>45611.66667</v>
      </c>
      <c r="K223" s="1">
        <f>IFERROR(__xludf.DUMMYFUNCTION("""COMPUTED_VALUE"""),1669.41)</f>
        <v>1669.41</v>
      </c>
      <c r="M223" s="2">
        <f>IFERROR(__xludf.DUMMYFUNCTION("""COMPUTED_VALUE"""),45611.66666666667)</f>
        <v>45611.66667</v>
      </c>
      <c r="N223" s="1">
        <f>IFERROR(__xludf.DUMMYFUNCTION("""COMPUTED_VALUE"""),2.8110956E7)</f>
        <v>28110956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IFERROR(__xludf.DUMMYFUNCTION("""COMPUTED_VALUE"""),1668.29)</f>
        <v>1668.29</v>
      </c>
      <c r="D224" s="2">
        <f>IFERROR(__xludf.DUMMYFUNCTION("""COMPUTED_VALUE"""),45614.66666666667)</f>
        <v>45614.66667</v>
      </c>
      <c r="E224" s="1">
        <f>IFERROR(__xludf.DUMMYFUNCTION("""COMPUTED_VALUE"""),1678.91)</f>
        <v>1678.91</v>
      </c>
      <c r="G224" s="2">
        <f>IFERROR(__xludf.DUMMYFUNCTION("""COMPUTED_VALUE"""),45614.66666666667)</f>
        <v>45614.66667</v>
      </c>
      <c r="H224" s="1">
        <f>IFERROR(__xludf.DUMMYFUNCTION("""COMPUTED_VALUE"""),1663.66)</f>
        <v>1663.66</v>
      </c>
      <c r="J224" s="2">
        <f>IFERROR(__xludf.DUMMYFUNCTION("""COMPUTED_VALUE"""),45614.66666666667)</f>
        <v>45614.66667</v>
      </c>
      <c r="K224" s="1">
        <f>IFERROR(__xludf.DUMMYFUNCTION("""COMPUTED_VALUE"""),1668.85)</f>
        <v>1668.85</v>
      </c>
      <c r="M224" s="2">
        <f>IFERROR(__xludf.DUMMYFUNCTION("""COMPUTED_VALUE"""),45614.66666666667)</f>
        <v>45614.66667</v>
      </c>
      <c r="N224" s="1">
        <f>IFERROR(__xludf.DUMMYFUNCTION("""COMPUTED_VALUE"""),2.2831273E7)</f>
        <v>22831273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IFERROR(__xludf.DUMMYFUNCTION("""COMPUTED_VALUE"""),1661.25)</f>
        <v>1661.25</v>
      </c>
      <c r="D225" s="2">
        <f>IFERROR(__xludf.DUMMYFUNCTION("""COMPUTED_VALUE"""),45615.66666666667)</f>
        <v>45615.66667</v>
      </c>
      <c r="E225" s="1">
        <f>IFERROR(__xludf.DUMMYFUNCTION("""COMPUTED_VALUE"""),1661.83)</f>
        <v>1661.83</v>
      </c>
      <c r="G225" s="2">
        <f>IFERROR(__xludf.DUMMYFUNCTION("""COMPUTED_VALUE"""),45615.66666666667)</f>
        <v>45615.66667</v>
      </c>
      <c r="H225" s="1">
        <f>IFERROR(__xludf.DUMMYFUNCTION("""COMPUTED_VALUE"""),1651.02)</f>
        <v>1651.02</v>
      </c>
      <c r="J225" s="2">
        <f>IFERROR(__xludf.DUMMYFUNCTION("""COMPUTED_VALUE"""),45615.66666666667)</f>
        <v>45615.66667</v>
      </c>
      <c r="K225" s="1">
        <f>IFERROR(__xludf.DUMMYFUNCTION("""COMPUTED_VALUE"""),1654.66)</f>
        <v>1654.66</v>
      </c>
      <c r="M225" s="2">
        <f>IFERROR(__xludf.DUMMYFUNCTION("""COMPUTED_VALUE"""),45615.66666666667)</f>
        <v>45615.66667</v>
      </c>
      <c r="N225" s="1">
        <f>IFERROR(__xludf.DUMMYFUNCTION("""COMPUTED_VALUE"""),2.5813141E7)</f>
        <v>25813141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IFERROR(__xludf.DUMMYFUNCTION("""COMPUTED_VALUE"""),1655.43)</f>
        <v>1655.43</v>
      </c>
      <c r="D226" s="2">
        <f>IFERROR(__xludf.DUMMYFUNCTION("""COMPUTED_VALUE"""),45616.66666666667)</f>
        <v>45616.66667</v>
      </c>
      <c r="E226" s="1">
        <f>IFERROR(__xludf.DUMMYFUNCTION("""COMPUTED_VALUE"""),1658.18)</f>
        <v>1658.18</v>
      </c>
      <c r="G226" s="2">
        <f>IFERROR(__xludf.DUMMYFUNCTION("""COMPUTED_VALUE"""),45616.66666666667)</f>
        <v>45616.66667</v>
      </c>
      <c r="H226" s="1">
        <f>IFERROR(__xludf.DUMMYFUNCTION("""COMPUTED_VALUE"""),1641.2)</f>
        <v>1641.2</v>
      </c>
      <c r="J226" s="2">
        <f>IFERROR(__xludf.DUMMYFUNCTION("""COMPUTED_VALUE"""),45616.66666666667)</f>
        <v>45616.66667</v>
      </c>
      <c r="K226" s="1">
        <f>IFERROR(__xludf.DUMMYFUNCTION("""COMPUTED_VALUE"""),1652.01)</f>
        <v>1652.01</v>
      </c>
      <c r="M226" s="2">
        <f>IFERROR(__xludf.DUMMYFUNCTION("""COMPUTED_VALUE"""),45616.66666666667)</f>
        <v>45616.66667</v>
      </c>
      <c r="N226" s="1">
        <f>IFERROR(__xludf.DUMMYFUNCTION("""COMPUTED_VALUE"""),2.2358946E7)</f>
        <v>22358946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IFERROR(__xludf.DUMMYFUNCTION("""COMPUTED_VALUE"""),1655.75)</f>
        <v>1655.75</v>
      </c>
      <c r="D227" s="2">
        <f>IFERROR(__xludf.DUMMYFUNCTION("""COMPUTED_VALUE"""),45617.66666666667)</f>
        <v>45617.66667</v>
      </c>
      <c r="E227" s="1">
        <f>IFERROR(__xludf.DUMMYFUNCTION("""COMPUTED_VALUE"""),1679.92)</f>
        <v>1679.92</v>
      </c>
      <c r="G227" s="2">
        <f>IFERROR(__xludf.DUMMYFUNCTION("""COMPUTED_VALUE"""),45617.66666666667)</f>
        <v>45617.66667</v>
      </c>
      <c r="H227" s="1">
        <f>IFERROR(__xludf.DUMMYFUNCTION("""COMPUTED_VALUE"""),1653.96)</f>
        <v>1653.96</v>
      </c>
      <c r="J227" s="2">
        <f>IFERROR(__xludf.DUMMYFUNCTION("""COMPUTED_VALUE"""),45617.66666666667)</f>
        <v>45617.66667</v>
      </c>
      <c r="K227" s="1">
        <f>IFERROR(__xludf.DUMMYFUNCTION("""COMPUTED_VALUE"""),1678.21)</f>
        <v>1678.21</v>
      </c>
      <c r="M227" s="2">
        <f>IFERROR(__xludf.DUMMYFUNCTION("""COMPUTED_VALUE"""),45617.66666666667)</f>
        <v>45617.66667</v>
      </c>
      <c r="N227" s="1">
        <f>IFERROR(__xludf.DUMMYFUNCTION("""COMPUTED_VALUE"""),2.8805857E7)</f>
        <v>28805857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IFERROR(__xludf.DUMMYFUNCTION("""COMPUTED_VALUE"""),1681.33)</f>
        <v>1681.33</v>
      </c>
      <c r="D228" s="2">
        <f>IFERROR(__xludf.DUMMYFUNCTION("""COMPUTED_VALUE"""),45618.66666666667)</f>
        <v>45618.66667</v>
      </c>
      <c r="E228" s="1">
        <f>IFERROR(__xludf.DUMMYFUNCTION("""COMPUTED_VALUE"""),1703.07)</f>
        <v>1703.07</v>
      </c>
      <c r="G228" s="2">
        <f>IFERROR(__xludf.DUMMYFUNCTION("""COMPUTED_VALUE"""),45618.66666666667)</f>
        <v>45618.66667</v>
      </c>
      <c r="H228" s="1">
        <f>IFERROR(__xludf.DUMMYFUNCTION("""COMPUTED_VALUE"""),1681.33)</f>
        <v>1681.33</v>
      </c>
      <c r="J228" s="2">
        <f>IFERROR(__xludf.DUMMYFUNCTION("""COMPUTED_VALUE"""),45618.66666666667)</f>
        <v>45618.66667</v>
      </c>
      <c r="K228" s="1">
        <f>IFERROR(__xludf.DUMMYFUNCTION("""COMPUTED_VALUE"""),1701.17)</f>
        <v>1701.17</v>
      </c>
      <c r="M228" s="2">
        <f>IFERROR(__xludf.DUMMYFUNCTION("""COMPUTED_VALUE"""),45618.66666666667)</f>
        <v>45618.66667</v>
      </c>
      <c r="N228" s="1">
        <f>IFERROR(__xludf.DUMMYFUNCTION("""COMPUTED_VALUE"""),2.7658603E7)</f>
        <v>27658603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IFERROR(__xludf.DUMMYFUNCTION("""COMPUTED_VALUE"""),1707.87)</f>
        <v>1707.87</v>
      </c>
      <c r="D229" s="2">
        <f>IFERROR(__xludf.DUMMYFUNCTION("""COMPUTED_VALUE"""),45621.66666666667)</f>
        <v>45621.66667</v>
      </c>
      <c r="E229" s="1">
        <f>IFERROR(__xludf.DUMMYFUNCTION("""COMPUTED_VALUE"""),1746.82)</f>
        <v>1746.82</v>
      </c>
      <c r="G229" s="2">
        <f>IFERROR(__xludf.DUMMYFUNCTION("""COMPUTED_VALUE"""),45621.66666666667)</f>
        <v>45621.66667</v>
      </c>
      <c r="H229" s="1">
        <f>IFERROR(__xludf.DUMMYFUNCTION("""COMPUTED_VALUE"""),1707.87)</f>
        <v>1707.87</v>
      </c>
      <c r="J229" s="2">
        <f>IFERROR(__xludf.DUMMYFUNCTION("""COMPUTED_VALUE"""),45621.66666666667)</f>
        <v>45621.66667</v>
      </c>
      <c r="K229" s="1">
        <f>IFERROR(__xludf.DUMMYFUNCTION("""COMPUTED_VALUE"""),1739.78)</f>
        <v>1739.78</v>
      </c>
      <c r="M229" s="2">
        <f>IFERROR(__xludf.DUMMYFUNCTION("""COMPUTED_VALUE"""),45621.66666666667)</f>
        <v>45621.66667</v>
      </c>
      <c r="N229" s="1">
        <f>IFERROR(__xludf.DUMMYFUNCTION("""COMPUTED_VALUE"""),4.1663589E7)</f>
        <v>41663589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IFERROR(__xludf.DUMMYFUNCTION("""COMPUTED_VALUE"""),1738.78)</f>
        <v>1738.78</v>
      </c>
      <c r="D230" s="2">
        <f>IFERROR(__xludf.DUMMYFUNCTION("""COMPUTED_VALUE"""),45622.66666666667)</f>
        <v>45622.66667</v>
      </c>
      <c r="E230" s="1">
        <f>IFERROR(__xludf.DUMMYFUNCTION("""COMPUTED_VALUE"""),1738.78)</f>
        <v>1738.78</v>
      </c>
      <c r="G230" s="2">
        <f>IFERROR(__xludf.DUMMYFUNCTION("""COMPUTED_VALUE"""),45622.66666666667)</f>
        <v>45622.66667</v>
      </c>
      <c r="H230" s="1">
        <f>IFERROR(__xludf.DUMMYFUNCTION("""COMPUTED_VALUE"""),1711.88)</f>
        <v>1711.88</v>
      </c>
      <c r="J230" s="2">
        <f>IFERROR(__xludf.DUMMYFUNCTION("""COMPUTED_VALUE"""),45622.66666666667)</f>
        <v>45622.66667</v>
      </c>
      <c r="K230" s="1">
        <f>IFERROR(__xludf.DUMMYFUNCTION("""COMPUTED_VALUE"""),1728.07)</f>
        <v>1728.07</v>
      </c>
      <c r="M230" s="2">
        <f>IFERROR(__xludf.DUMMYFUNCTION("""COMPUTED_VALUE"""),45622.66666666667)</f>
        <v>45622.66667</v>
      </c>
      <c r="N230" s="1">
        <f>IFERROR(__xludf.DUMMYFUNCTION("""COMPUTED_VALUE"""),2.9212026E7)</f>
        <v>29212026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IFERROR(__xludf.DUMMYFUNCTION("""COMPUTED_VALUE"""),1731.09)</f>
        <v>1731.09</v>
      </c>
      <c r="D231" s="2">
        <f>IFERROR(__xludf.DUMMYFUNCTION("""COMPUTED_VALUE"""),45623.66666666667)</f>
        <v>45623.66667</v>
      </c>
      <c r="E231" s="1">
        <f>IFERROR(__xludf.DUMMYFUNCTION("""COMPUTED_VALUE"""),1740.47)</f>
        <v>1740.47</v>
      </c>
      <c r="G231" s="2">
        <f>IFERROR(__xludf.DUMMYFUNCTION("""COMPUTED_VALUE"""),45623.66666666667)</f>
        <v>45623.66667</v>
      </c>
      <c r="H231" s="1">
        <f>IFERROR(__xludf.DUMMYFUNCTION("""COMPUTED_VALUE"""),1723.25)</f>
        <v>1723.25</v>
      </c>
      <c r="J231" s="2">
        <f>IFERROR(__xludf.DUMMYFUNCTION("""COMPUTED_VALUE"""),45623.66666666667)</f>
        <v>45623.66667</v>
      </c>
      <c r="K231" s="1">
        <f>IFERROR(__xludf.DUMMYFUNCTION("""COMPUTED_VALUE"""),1724.92)</f>
        <v>1724.92</v>
      </c>
      <c r="M231" s="2">
        <f>IFERROR(__xludf.DUMMYFUNCTION("""COMPUTED_VALUE"""),45623.66666666667)</f>
        <v>45623.66667</v>
      </c>
      <c r="N231" s="1">
        <f>IFERROR(__xludf.DUMMYFUNCTION("""COMPUTED_VALUE"""),1.9249853E7)</f>
        <v>19249853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IFERROR(__xludf.DUMMYFUNCTION("""COMPUTED_VALUE"""),1724.27)</f>
        <v>1724.27</v>
      </c>
      <c r="D232" s="2">
        <f>IFERROR(__xludf.DUMMYFUNCTION("""COMPUTED_VALUE"""),45625.54166666667)</f>
        <v>45625.54167</v>
      </c>
      <c r="E232" s="1">
        <f>IFERROR(__xludf.DUMMYFUNCTION("""COMPUTED_VALUE"""),1734.39)</f>
        <v>1734.39</v>
      </c>
      <c r="G232" s="2">
        <f>IFERROR(__xludf.DUMMYFUNCTION("""COMPUTED_VALUE"""),45625.54166666667)</f>
        <v>45625.54167</v>
      </c>
      <c r="H232" s="1">
        <f>IFERROR(__xludf.DUMMYFUNCTION("""COMPUTED_VALUE"""),1721.39)</f>
        <v>1721.39</v>
      </c>
      <c r="J232" s="2">
        <f>IFERROR(__xludf.DUMMYFUNCTION("""COMPUTED_VALUE"""),45625.54166666667)</f>
        <v>45625.54167</v>
      </c>
      <c r="K232" s="1">
        <f>IFERROR(__xludf.DUMMYFUNCTION("""COMPUTED_VALUE"""),1725.6)</f>
        <v>1725.6</v>
      </c>
      <c r="M232" s="2">
        <f>IFERROR(__xludf.DUMMYFUNCTION("""COMPUTED_VALUE"""),45625.54166666667)</f>
        <v>45625.54167</v>
      </c>
      <c r="N232" s="1">
        <f>IFERROR(__xludf.DUMMYFUNCTION("""COMPUTED_VALUE"""),1.3605284E7)</f>
        <v>13605284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IFERROR(__xludf.DUMMYFUNCTION("""COMPUTED_VALUE"""),1725.69)</f>
        <v>1725.69</v>
      </c>
      <c r="D233" s="2">
        <f>IFERROR(__xludf.DUMMYFUNCTION("""COMPUTED_VALUE"""),45628.66666666667)</f>
        <v>45628.66667</v>
      </c>
      <c r="E233" s="1">
        <f>IFERROR(__xludf.DUMMYFUNCTION("""COMPUTED_VALUE"""),1725.69)</f>
        <v>1725.69</v>
      </c>
      <c r="G233" s="2">
        <f>IFERROR(__xludf.DUMMYFUNCTION("""COMPUTED_VALUE"""),45628.66666666667)</f>
        <v>45628.66667</v>
      </c>
      <c r="H233" s="1">
        <f>IFERROR(__xludf.DUMMYFUNCTION("""COMPUTED_VALUE"""),1698.63)</f>
        <v>1698.63</v>
      </c>
      <c r="J233" s="2">
        <f>IFERROR(__xludf.DUMMYFUNCTION("""COMPUTED_VALUE"""),45628.66666666667)</f>
        <v>45628.66667</v>
      </c>
      <c r="K233" s="1">
        <f>IFERROR(__xludf.DUMMYFUNCTION("""COMPUTED_VALUE"""),1707.33)</f>
        <v>1707.33</v>
      </c>
      <c r="M233" s="2">
        <f>IFERROR(__xludf.DUMMYFUNCTION("""COMPUTED_VALUE"""),45628.66666666667)</f>
        <v>45628.66667</v>
      </c>
      <c r="N233" s="1">
        <f>IFERROR(__xludf.DUMMYFUNCTION("""COMPUTED_VALUE"""),2.9658196E7)</f>
        <v>29658196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IFERROR(__xludf.DUMMYFUNCTION("""COMPUTED_VALUE"""),1704.04)</f>
        <v>1704.04</v>
      </c>
      <c r="D234" s="2">
        <f>IFERROR(__xludf.DUMMYFUNCTION("""COMPUTED_VALUE"""),45629.66666666667)</f>
        <v>45629.66667</v>
      </c>
      <c r="E234" s="1">
        <f>IFERROR(__xludf.DUMMYFUNCTION("""COMPUTED_VALUE"""),1705.03)</f>
        <v>1705.03</v>
      </c>
      <c r="G234" s="2">
        <f>IFERROR(__xludf.DUMMYFUNCTION("""COMPUTED_VALUE"""),45629.66666666667)</f>
        <v>45629.66667</v>
      </c>
      <c r="H234" s="1">
        <f>IFERROR(__xludf.DUMMYFUNCTION("""COMPUTED_VALUE"""),1668.65)</f>
        <v>1668.65</v>
      </c>
      <c r="J234" s="2">
        <f>IFERROR(__xludf.DUMMYFUNCTION("""COMPUTED_VALUE"""),45629.66666666667)</f>
        <v>45629.66667</v>
      </c>
      <c r="K234" s="1">
        <f>IFERROR(__xludf.DUMMYFUNCTION("""COMPUTED_VALUE"""),1672.05)</f>
        <v>1672.05</v>
      </c>
      <c r="M234" s="2">
        <f>IFERROR(__xludf.DUMMYFUNCTION("""COMPUTED_VALUE"""),45629.66666666667)</f>
        <v>45629.66667</v>
      </c>
      <c r="N234" s="1">
        <f>IFERROR(__xludf.DUMMYFUNCTION("""COMPUTED_VALUE"""),3.2348011E7)</f>
        <v>32348011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IFERROR(__xludf.DUMMYFUNCTION("""COMPUTED_VALUE"""),1669.52)</f>
        <v>1669.52</v>
      </c>
      <c r="D235" s="2">
        <f>IFERROR(__xludf.DUMMYFUNCTION("""COMPUTED_VALUE"""),45630.66666666667)</f>
        <v>45630.66667</v>
      </c>
      <c r="E235" s="1">
        <f>IFERROR(__xludf.DUMMYFUNCTION("""COMPUTED_VALUE"""),1669.52)</f>
        <v>1669.52</v>
      </c>
      <c r="G235" s="2">
        <f>IFERROR(__xludf.DUMMYFUNCTION("""COMPUTED_VALUE"""),45630.66666666667)</f>
        <v>45630.66667</v>
      </c>
      <c r="H235" s="1">
        <f>IFERROR(__xludf.DUMMYFUNCTION("""COMPUTED_VALUE"""),1644.88)</f>
        <v>1644.88</v>
      </c>
      <c r="J235" s="2">
        <f>IFERROR(__xludf.DUMMYFUNCTION("""COMPUTED_VALUE"""),45630.66666666667)</f>
        <v>45630.66667</v>
      </c>
      <c r="K235" s="1">
        <f>IFERROR(__xludf.DUMMYFUNCTION("""COMPUTED_VALUE"""),1654.71)</f>
        <v>1654.71</v>
      </c>
      <c r="M235" s="2">
        <f>IFERROR(__xludf.DUMMYFUNCTION("""COMPUTED_VALUE"""),45630.66666666667)</f>
        <v>45630.66667</v>
      </c>
      <c r="N235" s="1">
        <f>IFERROR(__xludf.DUMMYFUNCTION("""COMPUTED_VALUE"""),4.2606695E7)</f>
        <v>42606695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IFERROR(__xludf.DUMMYFUNCTION("""COMPUTED_VALUE"""),1655.47)</f>
        <v>1655.47</v>
      </c>
      <c r="D236" s="2">
        <f>IFERROR(__xludf.DUMMYFUNCTION("""COMPUTED_VALUE"""),45631.66666666667)</f>
        <v>45631.66667</v>
      </c>
      <c r="E236" s="1">
        <f>IFERROR(__xludf.DUMMYFUNCTION("""COMPUTED_VALUE"""),1658.61)</f>
        <v>1658.61</v>
      </c>
      <c r="G236" s="2">
        <f>IFERROR(__xludf.DUMMYFUNCTION("""COMPUTED_VALUE"""),45631.66666666667)</f>
        <v>45631.66667</v>
      </c>
      <c r="H236" s="1">
        <f>IFERROR(__xludf.DUMMYFUNCTION("""COMPUTED_VALUE"""),1631.46)</f>
        <v>1631.46</v>
      </c>
      <c r="J236" s="2">
        <f>IFERROR(__xludf.DUMMYFUNCTION("""COMPUTED_VALUE"""),45631.66666666667)</f>
        <v>45631.66667</v>
      </c>
      <c r="K236" s="1">
        <f>IFERROR(__xludf.DUMMYFUNCTION("""COMPUTED_VALUE"""),1632.3)</f>
        <v>1632.3</v>
      </c>
      <c r="M236" s="2">
        <f>IFERROR(__xludf.DUMMYFUNCTION("""COMPUTED_VALUE"""),45631.66666666667)</f>
        <v>45631.66667</v>
      </c>
      <c r="N236" s="1">
        <f>IFERROR(__xludf.DUMMYFUNCTION("""COMPUTED_VALUE"""),3.1454863E7)</f>
        <v>31454863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IFERROR(__xludf.DUMMYFUNCTION("""COMPUTED_VALUE"""),1637.72)</f>
        <v>1637.72</v>
      </c>
      <c r="D237" s="2">
        <f>IFERROR(__xludf.DUMMYFUNCTION("""COMPUTED_VALUE"""),45632.66666666667)</f>
        <v>45632.66667</v>
      </c>
      <c r="E237" s="1">
        <f>IFERROR(__xludf.DUMMYFUNCTION("""COMPUTED_VALUE"""),1644.46)</f>
        <v>1644.46</v>
      </c>
      <c r="G237" s="2">
        <f>IFERROR(__xludf.DUMMYFUNCTION("""COMPUTED_VALUE"""),45632.66666666667)</f>
        <v>45632.66667</v>
      </c>
      <c r="H237" s="1">
        <f>IFERROR(__xludf.DUMMYFUNCTION("""COMPUTED_VALUE"""),1621.07)</f>
        <v>1621.07</v>
      </c>
      <c r="J237" s="2">
        <f>IFERROR(__xludf.DUMMYFUNCTION("""COMPUTED_VALUE"""),45632.66666666667)</f>
        <v>45632.66667</v>
      </c>
      <c r="K237" s="1">
        <f>IFERROR(__xludf.DUMMYFUNCTION("""COMPUTED_VALUE"""),1622.7)</f>
        <v>1622.7</v>
      </c>
      <c r="M237" s="2">
        <f>IFERROR(__xludf.DUMMYFUNCTION("""COMPUTED_VALUE"""),45632.66666666667)</f>
        <v>45632.66667</v>
      </c>
      <c r="N237" s="1">
        <f>IFERROR(__xludf.DUMMYFUNCTION("""COMPUTED_VALUE"""),3.1167145E7)</f>
        <v>31167145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IFERROR(__xludf.DUMMYFUNCTION("""COMPUTED_VALUE"""),1621.72)</f>
        <v>1621.72</v>
      </c>
      <c r="D238" s="2">
        <f>IFERROR(__xludf.DUMMYFUNCTION("""COMPUTED_VALUE"""),45635.66666666667)</f>
        <v>45635.66667</v>
      </c>
      <c r="E238" s="1">
        <f>IFERROR(__xludf.DUMMYFUNCTION("""COMPUTED_VALUE"""),1634.03)</f>
        <v>1634.03</v>
      </c>
      <c r="G238" s="2">
        <f>IFERROR(__xludf.DUMMYFUNCTION("""COMPUTED_VALUE"""),45635.66666666667)</f>
        <v>45635.66667</v>
      </c>
      <c r="H238" s="1">
        <f>IFERROR(__xludf.DUMMYFUNCTION("""COMPUTED_VALUE"""),1618.58)</f>
        <v>1618.58</v>
      </c>
      <c r="J238" s="2">
        <f>IFERROR(__xludf.DUMMYFUNCTION("""COMPUTED_VALUE"""),45635.66666666667)</f>
        <v>45635.66667</v>
      </c>
      <c r="K238" s="1">
        <f>IFERROR(__xludf.DUMMYFUNCTION("""COMPUTED_VALUE"""),1626.21)</f>
        <v>1626.21</v>
      </c>
      <c r="M238" s="2">
        <f>IFERROR(__xludf.DUMMYFUNCTION("""COMPUTED_VALUE"""),45635.66666666667)</f>
        <v>45635.66667</v>
      </c>
      <c r="N238" s="1">
        <f>IFERROR(__xludf.DUMMYFUNCTION("""COMPUTED_VALUE"""),3.4593951E7)</f>
        <v>34593951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IFERROR(__xludf.DUMMYFUNCTION("""COMPUTED_VALUE"""),1627.41)</f>
        <v>1627.41</v>
      </c>
      <c r="D239" s="2">
        <f>IFERROR(__xludf.DUMMYFUNCTION("""COMPUTED_VALUE"""),45636.66666666667)</f>
        <v>45636.66667</v>
      </c>
      <c r="E239" s="1">
        <f>IFERROR(__xludf.DUMMYFUNCTION("""COMPUTED_VALUE"""),1649.9)</f>
        <v>1649.9</v>
      </c>
      <c r="G239" s="2">
        <f>IFERROR(__xludf.DUMMYFUNCTION("""COMPUTED_VALUE"""),45636.66666666667)</f>
        <v>45636.66667</v>
      </c>
      <c r="H239" s="1">
        <f>IFERROR(__xludf.DUMMYFUNCTION("""COMPUTED_VALUE"""),1616.18)</f>
        <v>1616.18</v>
      </c>
      <c r="J239" s="2">
        <f>IFERROR(__xludf.DUMMYFUNCTION("""COMPUTED_VALUE"""),45636.66666666667)</f>
        <v>45636.66667</v>
      </c>
      <c r="K239" s="1">
        <f>IFERROR(__xludf.DUMMYFUNCTION("""COMPUTED_VALUE"""),1638.99)</f>
        <v>1638.99</v>
      </c>
      <c r="M239" s="2">
        <f>IFERROR(__xludf.DUMMYFUNCTION("""COMPUTED_VALUE"""),45636.66666666667)</f>
        <v>45636.66667</v>
      </c>
      <c r="N239" s="1">
        <f>IFERROR(__xludf.DUMMYFUNCTION("""COMPUTED_VALUE"""),3.4093612E7)</f>
        <v>34093612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IFERROR(__xludf.DUMMYFUNCTION("""COMPUTED_VALUE"""),1640.73)</f>
        <v>1640.73</v>
      </c>
      <c r="D240" s="2">
        <f>IFERROR(__xludf.DUMMYFUNCTION("""COMPUTED_VALUE"""),45637.66666666667)</f>
        <v>45637.66667</v>
      </c>
      <c r="E240" s="1">
        <f>IFERROR(__xludf.DUMMYFUNCTION("""COMPUTED_VALUE"""),1644.79)</f>
        <v>1644.79</v>
      </c>
      <c r="G240" s="2">
        <f>IFERROR(__xludf.DUMMYFUNCTION("""COMPUTED_VALUE"""),45637.66666666667)</f>
        <v>45637.66667</v>
      </c>
      <c r="H240" s="1">
        <f>IFERROR(__xludf.DUMMYFUNCTION("""COMPUTED_VALUE"""),1623.05)</f>
        <v>1623.05</v>
      </c>
      <c r="J240" s="2">
        <f>IFERROR(__xludf.DUMMYFUNCTION("""COMPUTED_VALUE"""),45637.66666666667)</f>
        <v>45637.66667</v>
      </c>
      <c r="K240" s="1">
        <f>IFERROR(__xludf.DUMMYFUNCTION("""COMPUTED_VALUE"""),1623.88)</f>
        <v>1623.88</v>
      </c>
      <c r="M240" s="2">
        <f>IFERROR(__xludf.DUMMYFUNCTION("""COMPUTED_VALUE"""),45637.66666666667)</f>
        <v>45637.66667</v>
      </c>
      <c r="N240" s="1">
        <f>IFERROR(__xludf.DUMMYFUNCTION("""COMPUTED_VALUE"""),3.6635408E7)</f>
        <v>36635408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IFERROR(__xludf.DUMMYFUNCTION("""COMPUTED_VALUE"""),1624.6)</f>
        <v>1624.6</v>
      </c>
      <c r="D241" s="2">
        <f>IFERROR(__xludf.DUMMYFUNCTION("""COMPUTED_VALUE"""),45638.66666666667)</f>
        <v>45638.66667</v>
      </c>
      <c r="E241" s="1">
        <f>IFERROR(__xludf.DUMMYFUNCTION("""COMPUTED_VALUE"""),1629.88)</f>
        <v>1629.88</v>
      </c>
      <c r="G241" s="2">
        <f>IFERROR(__xludf.DUMMYFUNCTION("""COMPUTED_VALUE"""),45638.66666666667)</f>
        <v>45638.66667</v>
      </c>
      <c r="H241" s="1">
        <f>IFERROR(__xludf.DUMMYFUNCTION("""COMPUTED_VALUE"""),1610.76)</f>
        <v>1610.76</v>
      </c>
      <c r="J241" s="2">
        <f>IFERROR(__xludf.DUMMYFUNCTION("""COMPUTED_VALUE"""),45638.66666666667)</f>
        <v>45638.66667</v>
      </c>
      <c r="K241" s="1">
        <f>IFERROR(__xludf.DUMMYFUNCTION("""COMPUTED_VALUE"""),1626.09)</f>
        <v>1626.09</v>
      </c>
      <c r="M241" s="2">
        <f>IFERROR(__xludf.DUMMYFUNCTION("""COMPUTED_VALUE"""),45638.66666666667)</f>
        <v>45638.66667</v>
      </c>
      <c r="N241" s="1">
        <f>IFERROR(__xludf.DUMMYFUNCTION("""COMPUTED_VALUE"""),2.89248E7)</f>
        <v>28924800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IFERROR(__xludf.DUMMYFUNCTION("""COMPUTED_VALUE"""),1625.32)</f>
        <v>1625.32</v>
      </c>
      <c r="D242" s="2">
        <f>IFERROR(__xludf.DUMMYFUNCTION("""COMPUTED_VALUE"""),45639.66666666667)</f>
        <v>45639.66667</v>
      </c>
      <c r="E242" s="1">
        <f>IFERROR(__xludf.DUMMYFUNCTION("""COMPUTED_VALUE"""),1631.35)</f>
        <v>1631.35</v>
      </c>
      <c r="G242" s="2">
        <f>IFERROR(__xludf.DUMMYFUNCTION("""COMPUTED_VALUE"""),45639.66666666667)</f>
        <v>45639.66667</v>
      </c>
      <c r="H242" s="1">
        <f>IFERROR(__xludf.DUMMYFUNCTION("""COMPUTED_VALUE"""),1619.54)</f>
        <v>1619.54</v>
      </c>
      <c r="J242" s="2">
        <f>IFERROR(__xludf.DUMMYFUNCTION("""COMPUTED_VALUE"""),45639.66666666667)</f>
        <v>45639.66667</v>
      </c>
      <c r="K242" s="1">
        <f>IFERROR(__xludf.DUMMYFUNCTION("""COMPUTED_VALUE"""),1619.76)</f>
        <v>1619.76</v>
      </c>
      <c r="M242" s="2">
        <f>IFERROR(__xludf.DUMMYFUNCTION("""COMPUTED_VALUE"""),45639.66666666667)</f>
        <v>45639.66667</v>
      </c>
      <c r="N242" s="1">
        <f>IFERROR(__xludf.DUMMYFUNCTION("""COMPUTED_VALUE"""),2.7220952E7)</f>
        <v>27220952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IFERROR(__xludf.DUMMYFUNCTION("""COMPUTED_VALUE"""),1620.12)</f>
        <v>1620.12</v>
      </c>
      <c r="D243" s="2">
        <f>IFERROR(__xludf.DUMMYFUNCTION("""COMPUTED_VALUE"""),45642.66666666667)</f>
        <v>45642.66667</v>
      </c>
      <c r="E243" s="1">
        <f>IFERROR(__xludf.DUMMYFUNCTION("""COMPUTED_VALUE"""),1620.79)</f>
        <v>1620.79</v>
      </c>
      <c r="G243" s="2">
        <f>IFERROR(__xludf.DUMMYFUNCTION("""COMPUTED_VALUE"""),45642.66666666667)</f>
        <v>45642.66667</v>
      </c>
      <c r="H243" s="1">
        <f>IFERROR(__xludf.DUMMYFUNCTION("""COMPUTED_VALUE"""),1606.78)</f>
        <v>1606.78</v>
      </c>
      <c r="J243" s="2">
        <f>IFERROR(__xludf.DUMMYFUNCTION("""COMPUTED_VALUE"""),45642.66666666667)</f>
        <v>45642.66667</v>
      </c>
      <c r="K243" s="1">
        <f>IFERROR(__xludf.DUMMYFUNCTION("""COMPUTED_VALUE"""),1609.56)</f>
        <v>1609.56</v>
      </c>
      <c r="M243" s="2">
        <f>IFERROR(__xludf.DUMMYFUNCTION("""COMPUTED_VALUE"""),45642.66666666667)</f>
        <v>45642.66667</v>
      </c>
      <c r="N243" s="1">
        <f>IFERROR(__xludf.DUMMYFUNCTION("""COMPUTED_VALUE"""),3.3596324E7)</f>
        <v>33596324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IFERROR(__xludf.DUMMYFUNCTION("""COMPUTED_VALUE"""),1606.19)</f>
        <v>1606.19</v>
      </c>
      <c r="D244" s="2">
        <f>IFERROR(__xludf.DUMMYFUNCTION("""COMPUTED_VALUE"""),45643.66666666667)</f>
        <v>45643.66667</v>
      </c>
      <c r="E244" s="1">
        <f>IFERROR(__xludf.DUMMYFUNCTION("""COMPUTED_VALUE"""),1606.58)</f>
        <v>1606.58</v>
      </c>
      <c r="G244" s="2">
        <f>IFERROR(__xludf.DUMMYFUNCTION("""COMPUTED_VALUE"""),45643.66666666667)</f>
        <v>45643.66667</v>
      </c>
      <c r="H244" s="1">
        <f>IFERROR(__xludf.DUMMYFUNCTION("""COMPUTED_VALUE"""),1589.57)</f>
        <v>1589.57</v>
      </c>
      <c r="J244" s="2">
        <f>IFERROR(__xludf.DUMMYFUNCTION("""COMPUTED_VALUE"""),45643.66666666667)</f>
        <v>45643.66667</v>
      </c>
      <c r="K244" s="1">
        <f>IFERROR(__xludf.DUMMYFUNCTION("""COMPUTED_VALUE"""),1594.31)</f>
        <v>1594.31</v>
      </c>
      <c r="M244" s="2">
        <f>IFERROR(__xludf.DUMMYFUNCTION("""COMPUTED_VALUE"""),45643.66666666667)</f>
        <v>45643.66667</v>
      </c>
      <c r="N244" s="1">
        <f>IFERROR(__xludf.DUMMYFUNCTION("""COMPUTED_VALUE"""),3.5793782E7)</f>
        <v>35793782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IFERROR(__xludf.DUMMYFUNCTION("""COMPUTED_VALUE"""),1594.05)</f>
        <v>1594.05</v>
      </c>
      <c r="D245" s="2">
        <f>IFERROR(__xludf.DUMMYFUNCTION("""COMPUTED_VALUE"""),45644.66666666667)</f>
        <v>45644.66667</v>
      </c>
      <c r="E245" s="1">
        <f>IFERROR(__xludf.DUMMYFUNCTION("""COMPUTED_VALUE"""),1599.02)</f>
        <v>1599.02</v>
      </c>
      <c r="G245" s="2">
        <f>IFERROR(__xludf.DUMMYFUNCTION("""COMPUTED_VALUE"""),45644.66666666667)</f>
        <v>45644.66667</v>
      </c>
      <c r="H245" s="1">
        <f>IFERROR(__xludf.DUMMYFUNCTION("""COMPUTED_VALUE"""),1551.58)</f>
        <v>1551.58</v>
      </c>
      <c r="J245" s="2">
        <f>IFERROR(__xludf.DUMMYFUNCTION("""COMPUTED_VALUE"""),45644.66666666667)</f>
        <v>45644.66667</v>
      </c>
      <c r="K245" s="1">
        <f>IFERROR(__xludf.DUMMYFUNCTION("""COMPUTED_VALUE"""),1552.26)</f>
        <v>1552.26</v>
      </c>
      <c r="M245" s="2">
        <f>IFERROR(__xludf.DUMMYFUNCTION("""COMPUTED_VALUE"""),45644.66666666667)</f>
        <v>45644.66667</v>
      </c>
      <c r="N245" s="1">
        <f>IFERROR(__xludf.DUMMYFUNCTION("""COMPUTED_VALUE"""),3.9836216E7)</f>
        <v>39836216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IFERROR(__xludf.DUMMYFUNCTION("""COMPUTED_VALUE"""),1555.07)</f>
        <v>1555.07</v>
      </c>
      <c r="D246" s="2">
        <f>IFERROR(__xludf.DUMMYFUNCTION("""COMPUTED_VALUE"""),45645.66666666667)</f>
        <v>45645.66667</v>
      </c>
      <c r="E246" s="1">
        <f>IFERROR(__xludf.DUMMYFUNCTION("""COMPUTED_VALUE"""),1567.43)</f>
        <v>1567.43</v>
      </c>
      <c r="G246" s="2">
        <f>IFERROR(__xludf.DUMMYFUNCTION("""COMPUTED_VALUE"""),45645.66666666667)</f>
        <v>45645.66667</v>
      </c>
      <c r="H246" s="1">
        <f>IFERROR(__xludf.DUMMYFUNCTION("""COMPUTED_VALUE"""),1534.72)</f>
        <v>1534.72</v>
      </c>
      <c r="J246" s="2">
        <f>IFERROR(__xludf.DUMMYFUNCTION("""COMPUTED_VALUE"""),45645.66666666667)</f>
        <v>45645.66667</v>
      </c>
      <c r="K246" s="1">
        <f>IFERROR(__xludf.DUMMYFUNCTION("""COMPUTED_VALUE"""),1535.12)</f>
        <v>1535.12</v>
      </c>
      <c r="M246" s="2">
        <f>IFERROR(__xludf.DUMMYFUNCTION("""COMPUTED_VALUE"""),45645.66666666667)</f>
        <v>45645.66667</v>
      </c>
      <c r="N246" s="1">
        <f>IFERROR(__xludf.DUMMYFUNCTION("""COMPUTED_VALUE"""),3.8890392E7)</f>
        <v>38890392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IFERROR(__xludf.DUMMYFUNCTION("""COMPUTED_VALUE"""),1545.76)</f>
        <v>1545.76</v>
      </c>
      <c r="D247" s="2">
        <f>IFERROR(__xludf.DUMMYFUNCTION("""COMPUTED_VALUE"""),45646.66666666667)</f>
        <v>45646.66667</v>
      </c>
      <c r="E247" s="1">
        <f>IFERROR(__xludf.DUMMYFUNCTION("""COMPUTED_VALUE"""),1558.85)</f>
        <v>1558.85</v>
      </c>
      <c r="G247" s="2">
        <f>IFERROR(__xludf.DUMMYFUNCTION("""COMPUTED_VALUE"""),45646.66666666667)</f>
        <v>45646.66667</v>
      </c>
      <c r="H247" s="1">
        <f>IFERROR(__xludf.DUMMYFUNCTION("""COMPUTED_VALUE"""),1512.88)</f>
        <v>1512.88</v>
      </c>
      <c r="J247" s="2">
        <f>IFERROR(__xludf.DUMMYFUNCTION("""COMPUTED_VALUE"""),45646.66666666667)</f>
        <v>45646.66667</v>
      </c>
      <c r="K247" s="1">
        <f>IFERROR(__xludf.DUMMYFUNCTION("""COMPUTED_VALUE"""),1541.05)</f>
        <v>1541.05</v>
      </c>
      <c r="M247" s="2">
        <f>IFERROR(__xludf.DUMMYFUNCTION("""COMPUTED_VALUE"""),45646.66666666667)</f>
        <v>45646.66667</v>
      </c>
      <c r="N247" s="1">
        <f>IFERROR(__xludf.DUMMYFUNCTION("""COMPUTED_VALUE"""),8.0018981E7)</f>
        <v>80018981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IFERROR(__xludf.DUMMYFUNCTION("""COMPUTED_VALUE"""),1539.96)</f>
        <v>1539.96</v>
      </c>
      <c r="D248" s="2">
        <f>IFERROR(__xludf.DUMMYFUNCTION("""COMPUTED_VALUE"""),45649.66666666667)</f>
        <v>45649.66667</v>
      </c>
      <c r="E248" s="1">
        <f>IFERROR(__xludf.DUMMYFUNCTION("""COMPUTED_VALUE"""),1541.42)</f>
        <v>1541.42</v>
      </c>
      <c r="G248" s="2">
        <f>IFERROR(__xludf.DUMMYFUNCTION("""COMPUTED_VALUE"""),45649.66666666667)</f>
        <v>45649.66667</v>
      </c>
      <c r="H248" s="1">
        <f>IFERROR(__xludf.DUMMYFUNCTION("""COMPUTED_VALUE"""),1526.12)</f>
        <v>1526.12</v>
      </c>
      <c r="J248" s="2">
        <f>IFERROR(__xludf.DUMMYFUNCTION("""COMPUTED_VALUE"""),45649.66666666667)</f>
        <v>45649.66667</v>
      </c>
      <c r="K248" s="1">
        <f>IFERROR(__xludf.DUMMYFUNCTION("""COMPUTED_VALUE"""),1539.69)</f>
        <v>1539.69</v>
      </c>
      <c r="M248" s="2">
        <f>IFERROR(__xludf.DUMMYFUNCTION("""COMPUTED_VALUE"""),45649.66666666667)</f>
        <v>45649.66667</v>
      </c>
      <c r="N248" s="1">
        <f>IFERROR(__xludf.DUMMYFUNCTION("""COMPUTED_VALUE"""),3.3703781E7)</f>
        <v>33703781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IFERROR(__xludf.DUMMYFUNCTION("""COMPUTED_VALUE"""),1540.17)</f>
        <v>1540.17</v>
      </c>
      <c r="D249" s="2">
        <f>IFERROR(__xludf.DUMMYFUNCTION("""COMPUTED_VALUE"""),45650.54166666667)</f>
        <v>45650.54167</v>
      </c>
      <c r="E249" s="1">
        <f>IFERROR(__xludf.DUMMYFUNCTION("""COMPUTED_VALUE"""),1554.68)</f>
        <v>1554.68</v>
      </c>
      <c r="G249" s="2">
        <f>IFERROR(__xludf.DUMMYFUNCTION("""COMPUTED_VALUE"""),45650.54166666667)</f>
        <v>45650.54167</v>
      </c>
      <c r="H249" s="1">
        <f>IFERROR(__xludf.DUMMYFUNCTION("""COMPUTED_VALUE"""),1535.43)</f>
        <v>1535.43</v>
      </c>
      <c r="J249" s="2">
        <f>IFERROR(__xludf.DUMMYFUNCTION("""COMPUTED_VALUE"""),45650.54166666667)</f>
        <v>45650.54167</v>
      </c>
      <c r="K249" s="1">
        <f>IFERROR(__xludf.DUMMYFUNCTION("""COMPUTED_VALUE"""),1554.07)</f>
        <v>1554.07</v>
      </c>
      <c r="M249" s="2">
        <f>IFERROR(__xludf.DUMMYFUNCTION("""COMPUTED_VALUE"""),45650.54166666667)</f>
        <v>45650.54167</v>
      </c>
      <c r="N249" s="1">
        <f>IFERROR(__xludf.DUMMYFUNCTION("""COMPUTED_VALUE"""),1.2401857E7)</f>
        <v>12401857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IFERROR(__xludf.DUMMYFUNCTION("""COMPUTED_VALUE"""),1549.71)</f>
        <v>1549.71</v>
      </c>
      <c r="D250" s="2">
        <f>IFERROR(__xludf.DUMMYFUNCTION("""COMPUTED_VALUE"""),45652.66666666667)</f>
        <v>45652.66667</v>
      </c>
      <c r="E250" s="1">
        <f>IFERROR(__xludf.DUMMYFUNCTION("""COMPUTED_VALUE"""),1562.66)</f>
        <v>1562.66</v>
      </c>
      <c r="G250" s="2">
        <f>IFERROR(__xludf.DUMMYFUNCTION("""COMPUTED_VALUE"""),45652.66666666667)</f>
        <v>45652.66667</v>
      </c>
      <c r="H250" s="1">
        <f>IFERROR(__xludf.DUMMYFUNCTION("""COMPUTED_VALUE"""),1546.05)</f>
        <v>1546.05</v>
      </c>
      <c r="J250" s="2">
        <f>IFERROR(__xludf.DUMMYFUNCTION("""COMPUTED_VALUE"""),45652.66666666667)</f>
        <v>45652.66667</v>
      </c>
      <c r="K250" s="1">
        <f>IFERROR(__xludf.DUMMYFUNCTION("""COMPUTED_VALUE"""),1558.53)</f>
        <v>1558.53</v>
      </c>
      <c r="M250" s="2">
        <f>IFERROR(__xludf.DUMMYFUNCTION("""COMPUTED_VALUE"""),45652.66666666667)</f>
        <v>45652.66667</v>
      </c>
      <c r="N250" s="1">
        <f>IFERROR(__xludf.DUMMYFUNCTION("""COMPUTED_VALUE"""),1.9572405E7)</f>
        <v>19572405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IFERROR(__xludf.DUMMYFUNCTION("""COMPUTED_VALUE"""),1551.07)</f>
        <v>1551.07</v>
      </c>
      <c r="D251" s="2">
        <f>IFERROR(__xludf.DUMMYFUNCTION("""COMPUTED_VALUE"""),45653.66666666667)</f>
        <v>45653.66667</v>
      </c>
      <c r="E251" s="1">
        <f>IFERROR(__xludf.DUMMYFUNCTION("""COMPUTED_VALUE"""),1566.33)</f>
        <v>1566.33</v>
      </c>
      <c r="G251" s="2">
        <f>IFERROR(__xludf.DUMMYFUNCTION("""COMPUTED_VALUE"""),45653.66666666667)</f>
        <v>45653.66667</v>
      </c>
      <c r="H251" s="1">
        <f>IFERROR(__xludf.DUMMYFUNCTION("""COMPUTED_VALUE"""),1546.09)</f>
        <v>1546.09</v>
      </c>
      <c r="J251" s="2">
        <f>IFERROR(__xludf.DUMMYFUNCTION("""COMPUTED_VALUE"""),45653.66666666667)</f>
        <v>45653.66667</v>
      </c>
      <c r="K251" s="1">
        <f>IFERROR(__xludf.DUMMYFUNCTION("""COMPUTED_VALUE"""),1555.65)</f>
        <v>1555.65</v>
      </c>
      <c r="M251" s="2">
        <f>IFERROR(__xludf.DUMMYFUNCTION("""COMPUTED_VALUE"""),45653.66666666667)</f>
        <v>45653.66667</v>
      </c>
      <c r="N251" s="1">
        <f>IFERROR(__xludf.DUMMYFUNCTION("""COMPUTED_VALUE"""),2.3158042E7)</f>
        <v>23158042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IFERROR(__xludf.DUMMYFUNCTION("""COMPUTED_VALUE"""),1553.75)</f>
        <v>1553.75</v>
      </c>
      <c r="D252" s="2">
        <f>IFERROR(__xludf.DUMMYFUNCTION("""COMPUTED_VALUE"""),45656.66666666667)</f>
        <v>45656.66667</v>
      </c>
      <c r="E252" s="1">
        <f>IFERROR(__xludf.DUMMYFUNCTION("""COMPUTED_VALUE"""),1553.75)</f>
        <v>1553.75</v>
      </c>
      <c r="G252" s="2">
        <f>IFERROR(__xludf.DUMMYFUNCTION("""COMPUTED_VALUE"""),45656.66666666667)</f>
        <v>45656.66667</v>
      </c>
      <c r="H252" s="1">
        <f>IFERROR(__xludf.DUMMYFUNCTION("""COMPUTED_VALUE"""),1532.26)</f>
        <v>1532.26</v>
      </c>
      <c r="J252" s="2">
        <f>IFERROR(__xludf.DUMMYFUNCTION("""COMPUTED_VALUE"""),45656.66666666667)</f>
        <v>45656.66667</v>
      </c>
      <c r="K252" s="1">
        <f>IFERROR(__xludf.DUMMYFUNCTION("""COMPUTED_VALUE"""),1543.44)</f>
        <v>1543.44</v>
      </c>
      <c r="M252" s="2">
        <f>IFERROR(__xludf.DUMMYFUNCTION("""COMPUTED_VALUE"""),45656.66666666667)</f>
        <v>45656.66667</v>
      </c>
      <c r="N252" s="1">
        <f>IFERROR(__xludf.DUMMYFUNCTION("""COMPUTED_VALUE"""),2.1865812E7)</f>
        <v>21865812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IFERROR(__xludf.DUMMYFUNCTION("""COMPUTED_VALUE"""),1546.39)</f>
        <v>1546.39</v>
      </c>
      <c r="D253" s="2">
        <f>IFERROR(__xludf.DUMMYFUNCTION("""COMPUTED_VALUE"""),45657.66666666667)</f>
        <v>45657.66667</v>
      </c>
      <c r="E253" s="1">
        <f>IFERROR(__xludf.DUMMYFUNCTION("""COMPUTED_VALUE"""),1554.51)</f>
        <v>1554.51</v>
      </c>
      <c r="G253" s="2">
        <f>IFERROR(__xludf.DUMMYFUNCTION("""COMPUTED_VALUE"""),45657.66666666667)</f>
        <v>45657.66667</v>
      </c>
      <c r="H253" s="1">
        <f>IFERROR(__xludf.DUMMYFUNCTION("""COMPUTED_VALUE"""),1542.38)</f>
        <v>1542.38</v>
      </c>
      <c r="J253" s="2">
        <f>IFERROR(__xludf.DUMMYFUNCTION("""COMPUTED_VALUE"""),45657.66666666667)</f>
        <v>45657.66667</v>
      </c>
      <c r="K253" s="1">
        <f>IFERROR(__xludf.DUMMYFUNCTION("""COMPUTED_VALUE"""),1546.54)</f>
        <v>1546.54</v>
      </c>
      <c r="M253" s="2">
        <f>IFERROR(__xludf.DUMMYFUNCTION("""COMPUTED_VALUE"""),45657.66666666667)</f>
        <v>45657.66667</v>
      </c>
      <c r="N253" s="1">
        <f>IFERROR(__xludf.DUMMYFUNCTION("""COMPUTED_VALUE"""),2.3235608E7)</f>
        <v>23235608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IFERROR(__xludf.DUMMYFUNCTION("""COMPUTED_VALUE"""),1551.65)</f>
        <v>1551.65</v>
      </c>
      <c r="D254" s="2">
        <f>IFERROR(__xludf.DUMMYFUNCTION("""COMPUTED_VALUE"""),45659.66666666667)</f>
        <v>45659.66667</v>
      </c>
      <c r="E254" s="1">
        <f>IFERROR(__xludf.DUMMYFUNCTION("""COMPUTED_VALUE"""),1559.68)</f>
        <v>1559.68</v>
      </c>
      <c r="G254" s="2">
        <f>IFERROR(__xludf.DUMMYFUNCTION("""COMPUTED_VALUE"""),45659.66666666667)</f>
        <v>45659.66667</v>
      </c>
      <c r="H254" s="1">
        <f>IFERROR(__xludf.DUMMYFUNCTION("""COMPUTED_VALUE"""),1531.58)</f>
        <v>1531.58</v>
      </c>
      <c r="J254" s="2">
        <f>IFERROR(__xludf.DUMMYFUNCTION("""COMPUTED_VALUE"""),45659.66666666667)</f>
        <v>45659.66667</v>
      </c>
      <c r="K254" s="1">
        <f>IFERROR(__xludf.DUMMYFUNCTION("""COMPUTED_VALUE"""),1536.83)</f>
        <v>1536.83</v>
      </c>
      <c r="M254" s="2">
        <f>IFERROR(__xludf.DUMMYFUNCTION("""COMPUTED_VALUE"""),45659.66666666667)</f>
        <v>45659.66667</v>
      </c>
      <c r="N254" s="1">
        <f>IFERROR(__xludf.DUMMYFUNCTION("""COMPUTED_VALUE"""),3.0150373E7)</f>
        <v>30150373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IFERROR(__xludf.DUMMYFUNCTION("""COMPUTED_VALUE"""),1540.2)</f>
        <v>1540.2</v>
      </c>
      <c r="D255" s="2">
        <f>IFERROR(__xludf.DUMMYFUNCTION("""COMPUTED_VALUE"""),45660.66666666667)</f>
        <v>45660.66667</v>
      </c>
      <c r="E255" s="1">
        <f>IFERROR(__xludf.DUMMYFUNCTION("""COMPUTED_VALUE"""),1556.32)</f>
        <v>1556.32</v>
      </c>
      <c r="G255" s="2">
        <f>IFERROR(__xludf.DUMMYFUNCTION("""COMPUTED_VALUE"""),45660.66666666667)</f>
        <v>45660.66667</v>
      </c>
      <c r="H255" s="1">
        <f>IFERROR(__xludf.DUMMYFUNCTION("""COMPUTED_VALUE"""),1533.64)</f>
        <v>1533.64</v>
      </c>
      <c r="J255" s="2">
        <f>IFERROR(__xludf.DUMMYFUNCTION("""COMPUTED_VALUE"""),45660.66666666667)</f>
        <v>45660.66667</v>
      </c>
      <c r="K255" s="1">
        <f>IFERROR(__xludf.DUMMYFUNCTION("""COMPUTED_VALUE"""),1552.79)</f>
        <v>1552.79</v>
      </c>
      <c r="M255" s="2">
        <f>IFERROR(__xludf.DUMMYFUNCTION("""COMPUTED_VALUE"""),45660.66666666667)</f>
        <v>45660.66667</v>
      </c>
      <c r="N255" s="1">
        <f>IFERROR(__xludf.DUMMYFUNCTION("""COMPUTED_VALUE"""),3.4433044E7)</f>
        <v>34433044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IFERROR(__xludf.DUMMYFUNCTION("""COMPUTED_VALUE"""),1553.33)</f>
        <v>1553.33</v>
      </c>
      <c r="D256" s="2">
        <f>IFERROR(__xludf.DUMMYFUNCTION("""COMPUTED_VALUE"""),45663.66666666667)</f>
        <v>45663.66667</v>
      </c>
      <c r="E256" s="1">
        <f>IFERROR(__xludf.DUMMYFUNCTION("""COMPUTED_VALUE"""),1567.31)</f>
        <v>1567.31</v>
      </c>
      <c r="G256" s="2">
        <f>IFERROR(__xludf.DUMMYFUNCTION("""COMPUTED_VALUE"""),45663.66666666667)</f>
        <v>45663.66667</v>
      </c>
      <c r="H256" s="1">
        <f>IFERROR(__xludf.DUMMYFUNCTION("""COMPUTED_VALUE"""),1548.24)</f>
        <v>1548.24</v>
      </c>
      <c r="J256" s="2">
        <f>IFERROR(__xludf.DUMMYFUNCTION("""COMPUTED_VALUE"""),45663.66666666667)</f>
        <v>45663.66667</v>
      </c>
      <c r="K256" s="1">
        <f>IFERROR(__xludf.DUMMYFUNCTION("""COMPUTED_VALUE"""),1551.71)</f>
        <v>1551.71</v>
      </c>
      <c r="M256" s="2">
        <f>IFERROR(__xludf.DUMMYFUNCTION("""COMPUTED_VALUE"""),45663.66666666667)</f>
        <v>45663.66667</v>
      </c>
      <c r="N256" s="1">
        <f>IFERROR(__xludf.DUMMYFUNCTION("""COMPUTED_VALUE"""),3.5161478E7)</f>
        <v>35161478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IFERROR(__xludf.DUMMYFUNCTION("""COMPUTED_VALUE"""),1552.68)</f>
        <v>1552.68</v>
      </c>
      <c r="D257" s="2">
        <f>IFERROR(__xludf.DUMMYFUNCTION("""COMPUTED_VALUE"""),45664.66666666667)</f>
        <v>45664.66667</v>
      </c>
      <c r="E257" s="1">
        <f>IFERROR(__xludf.DUMMYFUNCTION("""COMPUTED_VALUE"""),1565.3)</f>
        <v>1565.3</v>
      </c>
      <c r="G257" s="2">
        <f>IFERROR(__xludf.DUMMYFUNCTION("""COMPUTED_VALUE"""),45664.66666666667)</f>
        <v>45664.66667</v>
      </c>
      <c r="H257" s="1">
        <f>IFERROR(__xludf.DUMMYFUNCTION("""COMPUTED_VALUE"""),1546.17)</f>
        <v>1546.17</v>
      </c>
      <c r="J257" s="2">
        <f>IFERROR(__xludf.DUMMYFUNCTION("""COMPUTED_VALUE"""),45664.66666666667)</f>
        <v>45664.66667</v>
      </c>
      <c r="K257" s="1">
        <f>IFERROR(__xludf.DUMMYFUNCTION("""COMPUTED_VALUE"""),1552.09)</f>
        <v>1552.09</v>
      </c>
      <c r="M257" s="2">
        <f>IFERROR(__xludf.DUMMYFUNCTION("""COMPUTED_VALUE"""),45664.66666666667)</f>
        <v>45664.66667</v>
      </c>
      <c r="N257" s="1">
        <f>IFERROR(__xludf.DUMMYFUNCTION("""COMPUTED_VALUE"""),3.2098306E7)</f>
        <v>32098306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IFERROR(__xludf.DUMMYFUNCTION("""COMPUTED_VALUE"""),1549.22)</f>
        <v>1549.22</v>
      </c>
      <c r="D258" s="2">
        <f>IFERROR(__xludf.DUMMYFUNCTION("""COMPUTED_VALUE"""),45665.66666666667)</f>
        <v>45665.66667</v>
      </c>
      <c r="E258" s="1">
        <f>IFERROR(__xludf.DUMMYFUNCTION("""COMPUTED_VALUE"""),1558.74)</f>
        <v>1558.74</v>
      </c>
      <c r="G258" s="2">
        <f>IFERROR(__xludf.DUMMYFUNCTION("""COMPUTED_VALUE"""),45665.66666666667)</f>
        <v>45665.66667</v>
      </c>
      <c r="H258" s="1">
        <f>IFERROR(__xludf.DUMMYFUNCTION("""COMPUTED_VALUE"""),1542.37)</f>
        <v>1542.37</v>
      </c>
      <c r="J258" s="2">
        <f>IFERROR(__xludf.DUMMYFUNCTION("""COMPUTED_VALUE"""),45665.66666666667)</f>
        <v>45665.66667</v>
      </c>
      <c r="K258" s="1">
        <f>IFERROR(__xludf.DUMMYFUNCTION("""COMPUTED_VALUE"""),1557.44)</f>
        <v>1557.44</v>
      </c>
      <c r="M258" s="2">
        <f>IFERROR(__xludf.DUMMYFUNCTION("""COMPUTED_VALUE"""),45665.66666666667)</f>
        <v>45665.66667</v>
      </c>
      <c r="N258" s="1">
        <f>IFERROR(__xludf.DUMMYFUNCTION("""COMPUTED_VALUE"""),2.8778385E7)</f>
        <v>28778385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IFERROR(__xludf.DUMMYFUNCTION("""COMPUTED_VALUE"""),1550.93)</f>
        <v>1550.93</v>
      </c>
      <c r="D259" s="2">
        <f>IFERROR(__xludf.DUMMYFUNCTION("""COMPUTED_VALUE"""),45667.66666666667)</f>
        <v>45667.66667</v>
      </c>
      <c r="E259" s="1">
        <f>IFERROR(__xludf.DUMMYFUNCTION("""COMPUTED_VALUE"""),1550.93)</f>
        <v>1550.93</v>
      </c>
      <c r="G259" s="2">
        <f>IFERROR(__xludf.DUMMYFUNCTION("""COMPUTED_VALUE"""),45667.66666666667)</f>
        <v>45667.66667</v>
      </c>
      <c r="H259" s="1">
        <f>IFERROR(__xludf.DUMMYFUNCTION("""COMPUTED_VALUE"""),1521.97)</f>
        <v>1521.97</v>
      </c>
      <c r="J259" s="2">
        <f>IFERROR(__xludf.DUMMYFUNCTION("""COMPUTED_VALUE"""),45667.66666666667)</f>
        <v>45667.66667</v>
      </c>
      <c r="K259" s="1">
        <f>IFERROR(__xludf.DUMMYFUNCTION("""COMPUTED_VALUE"""),1524.36)</f>
        <v>1524.36</v>
      </c>
      <c r="M259" s="2">
        <f>IFERROR(__xludf.DUMMYFUNCTION("""COMPUTED_VALUE"""),45667.66666666667)</f>
        <v>45667.66667</v>
      </c>
      <c r="N259" s="1">
        <f>IFERROR(__xludf.DUMMYFUNCTION("""COMPUTED_VALUE"""),3.3776972E7)</f>
        <v>33776972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IFERROR(__xludf.DUMMYFUNCTION("""COMPUTED_VALUE"""),1521.47)</f>
        <v>1521.47</v>
      </c>
      <c r="D260" s="2">
        <f>IFERROR(__xludf.DUMMYFUNCTION("""COMPUTED_VALUE"""),45670.66666666667)</f>
        <v>45670.66667</v>
      </c>
      <c r="E260" s="1">
        <f>IFERROR(__xludf.DUMMYFUNCTION("""COMPUTED_VALUE"""),1544.89)</f>
        <v>1544.89</v>
      </c>
      <c r="G260" s="2">
        <f>IFERROR(__xludf.DUMMYFUNCTION("""COMPUTED_VALUE"""),45670.66666666667)</f>
        <v>45670.66667</v>
      </c>
      <c r="H260" s="1">
        <f>IFERROR(__xludf.DUMMYFUNCTION("""COMPUTED_VALUE"""),1514.73)</f>
        <v>1514.73</v>
      </c>
      <c r="J260" s="2">
        <f>IFERROR(__xludf.DUMMYFUNCTION("""COMPUTED_VALUE"""),45670.66666666667)</f>
        <v>45670.66667</v>
      </c>
      <c r="K260" s="1">
        <f>IFERROR(__xludf.DUMMYFUNCTION("""COMPUTED_VALUE"""),1543.4)</f>
        <v>1543.4</v>
      </c>
      <c r="M260" s="2">
        <f>IFERROR(__xludf.DUMMYFUNCTION("""COMPUTED_VALUE"""),45670.66666666667)</f>
        <v>45670.66667</v>
      </c>
      <c r="N260" s="1">
        <f>IFERROR(__xludf.DUMMYFUNCTION("""COMPUTED_VALUE"""),3.7760497E7)</f>
        <v>37760497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IFERROR(__xludf.DUMMYFUNCTION("""COMPUTED_VALUE"""),1549.59)</f>
        <v>1549.59</v>
      </c>
      <c r="D261" s="2">
        <f>IFERROR(__xludf.DUMMYFUNCTION("""COMPUTED_VALUE"""),45671.66666666667)</f>
        <v>45671.66667</v>
      </c>
      <c r="E261" s="1">
        <f>IFERROR(__xludf.DUMMYFUNCTION("""COMPUTED_VALUE"""),1558.15)</f>
        <v>1558.15</v>
      </c>
      <c r="G261" s="2">
        <f>IFERROR(__xludf.DUMMYFUNCTION("""COMPUTED_VALUE"""),45671.66666666667)</f>
        <v>45671.66667</v>
      </c>
      <c r="H261" s="1">
        <f>IFERROR(__xludf.DUMMYFUNCTION("""COMPUTED_VALUE"""),1546.4)</f>
        <v>1546.4</v>
      </c>
      <c r="J261" s="2">
        <f>IFERROR(__xludf.DUMMYFUNCTION("""COMPUTED_VALUE"""),45671.66666666667)</f>
        <v>45671.66667</v>
      </c>
      <c r="K261" s="1">
        <f>IFERROR(__xludf.DUMMYFUNCTION("""COMPUTED_VALUE"""),1558.15)</f>
        <v>1558.15</v>
      </c>
      <c r="M261" s="2">
        <f>IFERROR(__xludf.DUMMYFUNCTION("""COMPUTED_VALUE"""),45671.66666666667)</f>
        <v>45671.66667</v>
      </c>
      <c r="N261" s="1">
        <f>IFERROR(__xludf.DUMMYFUNCTION("""COMPUTED_VALUE"""),3.0048478E7)</f>
        <v>30048478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IFERROR(__xludf.DUMMYFUNCTION("""COMPUTED_VALUE"""),1566.21)</f>
        <v>1566.21</v>
      </c>
      <c r="D262" s="2">
        <f>IFERROR(__xludf.DUMMYFUNCTION("""COMPUTED_VALUE"""),45672.66666666667)</f>
        <v>45672.66667</v>
      </c>
      <c r="E262" s="1">
        <f>IFERROR(__xludf.DUMMYFUNCTION("""COMPUTED_VALUE"""),1584.89)</f>
        <v>1584.89</v>
      </c>
      <c r="G262" s="2">
        <f>IFERROR(__xludf.DUMMYFUNCTION("""COMPUTED_VALUE"""),45672.66666666667)</f>
        <v>45672.66667</v>
      </c>
      <c r="H262" s="1">
        <f>IFERROR(__xludf.DUMMYFUNCTION("""COMPUTED_VALUE"""),1566.21)</f>
        <v>1566.21</v>
      </c>
      <c r="J262" s="2">
        <f>IFERROR(__xludf.DUMMYFUNCTION("""COMPUTED_VALUE"""),45672.66666666667)</f>
        <v>45672.66667</v>
      </c>
      <c r="K262" s="1">
        <f>IFERROR(__xludf.DUMMYFUNCTION("""COMPUTED_VALUE"""),1572.29)</f>
        <v>1572.29</v>
      </c>
      <c r="M262" s="2">
        <f>IFERROR(__xludf.DUMMYFUNCTION("""COMPUTED_VALUE"""),45672.66666666667)</f>
        <v>45672.66667</v>
      </c>
      <c r="N262" s="1">
        <f>IFERROR(__xludf.DUMMYFUNCTION("""COMPUTED_VALUE"""),3.3906635E7)</f>
        <v>33906635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IFERROR(__xludf.DUMMYFUNCTION("""COMPUTED_VALUE"""),1575.97)</f>
        <v>1575.97</v>
      </c>
      <c r="D263" s="2">
        <f>IFERROR(__xludf.DUMMYFUNCTION("""COMPUTED_VALUE"""),45673.66666666667)</f>
        <v>45673.66667</v>
      </c>
      <c r="E263" s="1">
        <f>IFERROR(__xludf.DUMMYFUNCTION("""COMPUTED_VALUE"""),1597.47)</f>
        <v>1597.47</v>
      </c>
      <c r="G263" s="2">
        <f>IFERROR(__xludf.DUMMYFUNCTION("""COMPUTED_VALUE"""),45673.66666666667)</f>
        <v>45673.66667</v>
      </c>
      <c r="H263" s="1">
        <f>IFERROR(__xludf.DUMMYFUNCTION("""COMPUTED_VALUE"""),1569.68)</f>
        <v>1569.68</v>
      </c>
      <c r="J263" s="2">
        <f>IFERROR(__xludf.DUMMYFUNCTION("""COMPUTED_VALUE"""),45673.66666666667)</f>
        <v>45673.66667</v>
      </c>
      <c r="K263" s="1">
        <f>IFERROR(__xludf.DUMMYFUNCTION("""COMPUTED_VALUE"""),1595.57)</f>
        <v>1595.57</v>
      </c>
      <c r="M263" s="2">
        <f>IFERROR(__xludf.DUMMYFUNCTION("""COMPUTED_VALUE"""),45673.66666666667)</f>
        <v>45673.66667</v>
      </c>
      <c r="N263" s="1">
        <f>IFERROR(__xludf.DUMMYFUNCTION("""COMPUTED_VALUE"""),4.2590167E7)</f>
        <v>42590167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IFERROR(__xludf.DUMMYFUNCTION("""COMPUTED_VALUE"""),1602.54)</f>
        <v>1602.54</v>
      </c>
      <c r="D264" s="2">
        <f>IFERROR(__xludf.DUMMYFUNCTION("""COMPUTED_VALUE"""),45674.66666666667)</f>
        <v>45674.66667</v>
      </c>
      <c r="E264" s="1">
        <f>IFERROR(__xludf.DUMMYFUNCTION("""COMPUTED_VALUE"""),1602.54)</f>
        <v>1602.54</v>
      </c>
      <c r="G264" s="2">
        <f>IFERROR(__xludf.DUMMYFUNCTION("""COMPUTED_VALUE"""),45674.66666666667)</f>
        <v>45674.66667</v>
      </c>
      <c r="H264" s="1">
        <f>IFERROR(__xludf.DUMMYFUNCTION("""COMPUTED_VALUE"""),1579.73)</f>
        <v>1579.73</v>
      </c>
      <c r="J264" s="2">
        <f>IFERROR(__xludf.DUMMYFUNCTION("""COMPUTED_VALUE"""),45674.66666666667)</f>
        <v>45674.66667</v>
      </c>
      <c r="K264" s="1">
        <f>IFERROR(__xludf.DUMMYFUNCTION("""COMPUTED_VALUE"""),1584.75)</f>
        <v>1584.75</v>
      </c>
      <c r="M264" s="2">
        <f>IFERROR(__xludf.DUMMYFUNCTION("""COMPUTED_VALUE"""),45674.66666666667)</f>
        <v>45674.66667</v>
      </c>
      <c r="N264" s="1">
        <f>IFERROR(__xludf.DUMMYFUNCTION("""COMPUTED_VALUE"""),4.6038129E7)</f>
        <v>46038129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IFERROR(__xludf.DUMMYFUNCTION("""COMPUTED_VALUE"""),1588.68)</f>
        <v>1588.68</v>
      </c>
      <c r="D265" s="2">
        <f>IFERROR(__xludf.DUMMYFUNCTION("""COMPUTED_VALUE"""),45678.66666666667)</f>
        <v>45678.66667</v>
      </c>
      <c r="E265" s="1">
        <f>IFERROR(__xludf.DUMMYFUNCTION("""COMPUTED_VALUE"""),1609.22)</f>
        <v>1609.22</v>
      </c>
      <c r="G265" s="2">
        <f>IFERROR(__xludf.DUMMYFUNCTION("""COMPUTED_VALUE"""),45678.66666666667)</f>
        <v>45678.66667</v>
      </c>
      <c r="H265" s="1">
        <f>IFERROR(__xludf.DUMMYFUNCTION("""COMPUTED_VALUE"""),1588.68)</f>
        <v>1588.68</v>
      </c>
      <c r="J265" s="2">
        <f>IFERROR(__xludf.DUMMYFUNCTION("""COMPUTED_VALUE"""),45678.66666666667)</f>
        <v>45678.66667</v>
      </c>
      <c r="K265" s="1">
        <f>IFERROR(__xludf.DUMMYFUNCTION("""COMPUTED_VALUE"""),1608.55)</f>
        <v>1608.55</v>
      </c>
      <c r="M265" s="2">
        <f>IFERROR(__xludf.DUMMYFUNCTION("""COMPUTED_VALUE"""),45678.66666666667)</f>
        <v>45678.66667</v>
      </c>
      <c r="N265" s="1">
        <f>IFERROR(__xludf.DUMMYFUNCTION("""COMPUTED_VALUE"""),3.3044473E7)</f>
        <v>33044473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IFERROR(__xludf.DUMMYFUNCTION("""COMPUTED_VALUE"""),1606.24)</f>
        <v>1606.24</v>
      </c>
      <c r="D266" s="2">
        <f>IFERROR(__xludf.DUMMYFUNCTION("""COMPUTED_VALUE"""),45679.66666666667)</f>
        <v>45679.66667</v>
      </c>
      <c r="E266" s="1">
        <f>IFERROR(__xludf.DUMMYFUNCTION("""COMPUTED_VALUE"""),1608.68)</f>
        <v>1608.68</v>
      </c>
      <c r="G266" s="2">
        <f>IFERROR(__xludf.DUMMYFUNCTION("""COMPUTED_VALUE"""),45679.66666666667)</f>
        <v>45679.66667</v>
      </c>
      <c r="H266" s="1">
        <f>IFERROR(__xludf.DUMMYFUNCTION("""COMPUTED_VALUE"""),1596.03)</f>
        <v>1596.03</v>
      </c>
      <c r="J266" s="2">
        <f>IFERROR(__xludf.DUMMYFUNCTION("""COMPUTED_VALUE"""),45679.66666666667)</f>
        <v>45679.66667</v>
      </c>
      <c r="K266" s="1">
        <f>IFERROR(__xludf.DUMMYFUNCTION("""COMPUTED_VALUE"""),1599.88)</f>
        <v>1599.88</v>
      </c>
      <c r="M266" s="2">
        <f>IFERROR(__xludf.DUMMYFUNCTION("""COMPUTED_VALUE"""),45679.66666666667)</f>
        <v>45679.66667</v>
      </c>
      <c r="N266" s="1">
        <f>IFERROR(__xludf.DUMMYFUNCTION("""COMPUTED_VALUE"""),3.5118885E7)</f>
        <v>35118885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IFERROR(__xludf.DUMMYFUNCTION("""COMPUTED_VALUE"""),1606.23)</f>
        <v>1606.23</v>
      </c>
      <c r="D267" s="2">
        <f>IFERROR(__xludf.DUMMYFUNCTION("""COMPUTED_VALUE"""),45680.66666666667)</f>
        <v>45680.66667</v>
      </c>
      <c r="E267" s="1">
        <f>IFERROR(__xludf.DUMMYFUNCTION("""COMPUTED_VALUE"""),1633.65)</f>
        <v>1633.65</v>
      </c>
      <c r="G267" s="2">
        <f>IFERROR(__xludf.DUMMYFUNCTION("""COMPUTED_VALUE"""),45680.66666666667)</f>
        <v>45680.66667</v>
      </c>
      <c r="H267" s="1">
        <f>IFERROR(__xludf.DUMMYFUNCTION("""COMPUTED_VALUE"""),1606.23)</f>
        <v>1606.23</v>
      </c>
      <c r="J267" s="2">
        <f>IFERROR(__xludf.DUMMYFUNCTION("""COMPUTED_VALUE"""),45680.66666666667)</f>
        <v>45680.66667</v>
      </c>
      <c r="K267" s="1">
        <f>IFERROR(__xludf.DUMMYFUNCTION("""COMPUTED_VALUE"""),1632.38)</f>
        <v>1632.38</v>
      </c>
      <c r="M267" s="2">
        <f>IFERROR(__xludf.DUMMYFUNCTION("""COMPUTED_VALUE"""),45680.66666666667)</f>
        <v>45680.66667</v>
      </c>
      <c r="N267" s="1">
        <f>IFERROR(__xludf.DUMMYFUNCTION("""COMPUTED_VALUE"""),4.3875773E7)</f>
        <v>43875773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IFERROR(__xludf.DUMMYFUNCTION("""COMPUTED_VALUE"""),1621.94)</f>
        <v>1621.94</v>
      </c>
      <c r="D268" s="2">
        <f>IFERROR(__xludf.DUMMYFUNCTION("""COMPUTED_VALUE"""),45681.66666666667)</f>
        <v>45681.66667</v>
      </c>
      <c r="E268" s="1">
        <f>IFERROR(__xludf.DUMMYFUNCTION("""COMPUTED_VALUE"""),1632.77)</f>
        <v>1632.77</v>
      </c>
      <c r="G268" s="2">
        <f>IFERROR(__xludf.DUMMYFUNCTION("""COMPUTED_VALUE"""),45681.66666666667)</f>
        <v>45681.66667</v>
      </c>
      <c r="H268" s="1">
        <f>IFERROR(__xludf.DUMMYFUNCTION("""COMPUTED_VALUE"""),1616.18)</f>
        <v>1616.18</v>
      </c>
      <c r="J268" s="2">
        <f>IFERROR(__xludf.DUMMYFUNCTION("""COMPUTED_VALUE"""),45681.66666666667)</f>
        <v>45681.66667</v>
      </c>
      <c r="K268" s="1">
        <f>IFERROR(__xludf.DUMMYFUNCTION("""COMPUTED_VALUE"""),1626.53)</f>
        <v>1626.53</v>
      </c>
      <c r="M268" s="2">
        <f>IFERROR(__xludf.DUMMYFUNCTION("""COMPUTED_VALUE"""),45681.66666666667)</f>
        <v>45681.66667</v>
      </c>
      <c r="N268" s="1">
        <f>IFERROR(__xludf.DUMMYFUNCTION("""COMPUTED_VALUE"""),4.5087088E7)</f>
        <v>45087088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IFERROR(__xludf.DUMMYFUNCTION("""COMPUTED_VALUE"""),1628.85)</f>
        <v>1628.85</v>
      </c>
      <c r="D269" s="2">
        <f>IFERROR(__xludf.DUMMYFUNCTION("""COMPUTED_VALUE"""),45684.66666666667)</f>
        <v>45684.66667</v>
      </c>
      <c r="E269" s="1">
        <f>IFERROR(__xludf.DUMMYFUNCTION("""COMPUTED_VALUE"""),1668.3)</f>
        <v>1668.3</v>
      </c>
      <c r="G269" s="2">
        <f>IFERROR(__xludf.DUMMYFUNCTION("""COMPUTED_VALUE"""),45684.66666666667)</f>
        <v>45684.66667</v>
      </c>
      <c r="H269" s="1">
        <f>IFERROR(__xludf.DUMMYFUNCTION("""COMPUTED_VALUE"""),1628.85)</f>
        <v>1628.85</v>
      </c>
      <c r="J269" s="2">
        <f>IFERROR(__xludf.DUMMYFUNCTION("""COMPUTED_VALUE"""),45684.66666666667)</f>
        <v>45684.66667</v>
      </c>
      <c r="K269" s="1">
        <f>IFERROR(__xludf.DUMMYFUNCTION("""COMPUTED_VALUE"""),1662.43)</f>
        <v>1662.43</v>
      </c>
      <c r="M269" s="2">
        <f>IFERROR(__xludf.DUMMYFUNCTION("""COMPUTED_VALUE"""),45684.66666666667)</f>
        <v>45684.66667</v>
      </c>
      <c r="N269" s="1">
        <f>IFERROR(__xludf.DUMMYFUNCTION("""COMPUTED_VALUE"""),4.4575346E7)</f>
        <v>44575346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IFERROR(__xludf.DUMMYFUNCTION("""COMPUTED_VALUE"""),1658.48)</f>
        <v>1658.48</v>
      </c>
      <c r="D270" s="2">
        <f>IFERROR(__xludf.DUMMYFUNCTION("""COMPUTED_VALUE"""),45685.66666666667)</f>
        <v>45685.66667</v>
      </c>
      <c r="E270" s="1">
        <f>IFERROR(__xludf.DUMMYFUNCTION("""COMPUTED_VALUE"""),1663.89)</f>
        <v>1663.89</v>
      </c>
      <c r="G270" s="2">
        <f>IFERROR(__xludf.DUMMYFUNCTION("""COMPUTED_VALUE"""),45685.66666666667)</f>
        <v>45685.66667</v>
      </c>
      <c r="H270" s="1">
        <f>IFERROR(__xludf.DUMMYFUNCTION("""COMPUTED_VALUE"""),1635.9)</f>
        <v>1635.9</v>
      </c>
      <c r="J270" s="2">
        <f>IFERROR(__xludf.DUMMYFUNCTION("""COMPUTED_VALUE"""),45685.66666666667)</f>
        <v>45685.66667</v>
      </c>
      <c r="K270" s="1">
        <f>IFERROR(__xludf.DUMMYFUNCTION("""COMPUTED_VALUE"""),1636.43)</f>
        <v>1636.43</v>
      </c>
      <c r="M270" s="2">
        <f>IFERROR(__xludf.DUMMYFUNCTION("""COMPUTED_VALUE"""),45685.66666666667)</f>
        <v>45685.66667</v>
      </c>
      <c r="N270" s="1">
        <f>IFERROR(__xludf.DUMMYFUNCTION("""COMPUTED_VALUE"""),3.2888129E7)</f>
        <v>32888129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IFERROR(__xludf.DUMMYFUNCTION("""COMPUTED_VALUE"""),1636.31)</f>
        <v>1636.31</v>
      </c>
      <c r="D271" s="2">
        <f>IFERROR(__xludf.DUMMYFUNCTION("""COMPUTED_VALUE"""),45686.66666666667)</f>
        <v>45686.66667</v>
      </c>
      <c r="E271" s="1">
        <f>IFERROR(__xludf.DUMMYFUNCTION("""COMPUTED_VALUE"""),1657.17)</f>
        <v>1657.17</v>
      </c>
      <c r="G271" s="2">
        <f>IFERROR(__xludf.DUMMYFUNCTION("""COMPUTED_VALUE"""),45686.66666666667)</f>
        <v>45686.66667</v>
      </c>
      <c r="H271" s="1">
        <f>IFERROR(__xludf.DUMMYFUNCTION("""COMPUTED_VALUE"""),1629.41)</f>
        <v>1629.41</v>
      </c>
      <c r="J271" s="2">
        <f>IFERROR(__xludf.DUMMYFUNCTION("""COMPUTED_VALUE"""),45686.66666666667)</f>
        <v>45686.66667</v>
      </c>
      <c r="K271" s="1">
        <f>IFERROR(__xludf.DUMMYFUNCTION("""COMPUTED_VALUE"""),1630.14)</f>
        <v>1630.14</v>
      </c>
      <c r="M271" s="2">
        <f>IFERROR(__xludf.DUMMYFUNCTION("""COMPUTED_VALUE"""),45686.66666666667)</f>
        <v>45686.66667</v>
      </c>
      <c r="N271" s="1">
        <f>IFERROR(__xludf.DUMMYFUNCTION("""COMPUTED_VALUE"""),3.6903707E7)</f>
        <v>36903707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IFERROR(__xludf.DUMMYFUNCTION("""COMPUTED_VALUE"""),1593.88)</f>
        <v>1593.88</v>
      </c>
      <c r="D272" s="2">
        <f>IFERROR(__xludf.DUMMYFUNCTION("""COMPUTED_VALUE"""),45687.66666666667)</f>
        <v>45687.66667</v>
      </c>
      <c r="E272" s="1">
        <f>IFERROR(__xludf.DUMMYFUNCTION("""COMPUTED_VALUE"""),1593.88)</f>
        <v>1593.88</v>
      </c>
      <c r="G272" s="2">
        <f>IFERROR(__xludf.DUMMYFUNCTION("""COMPUTED_VALUE"""),45687.66666666667)</f>
        <v>45687.66667</v>
      </c>
      <c r="H272" s="1">
        <f>IFERROR(__xludf.DUMMYFUNCTION("""COMPUTED_VALUE"""),1570.76)</f>
        <v>1570.76</v>
      </c>
      <c r="J272" s="2">
        <f>IFERROR(__xludf.DUMMYFUNCTION("""COMPUTED_VALUE"""),45687.66666666667)</f>
        <v>45687.66667</v>
      </c>
      <c r="K272" s="1">
        <f>IFERROR(__xludf.DUMMYFUNCTION("""COMPUTED_VALUE"""),1586.47)</f>
        <v>1586.47</v>
      </c>
      <c r="M272" s="2">
        <f>IFERROR(__xludf.DUMMYFUNCTION("""COMPUTED_VALUE"""),45687.66666666667)</f>
        <v>45687.66667</v>
      </c>
      <c r="N272" s="1">
        <f>IFERROR(__xludf.DUMMYFUNCTION("""COMPUTED_VALUE"""),7.2033941E7)</f>
        <v>72033941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IFERROR(__xludf.DUMMYFUNCTION("""COMPUTED_VALUE"""),1587.54)</f>
        <v>1587.54</v>
      </c>
      <c r="D273" s="2">
        <f>IFERROR(__xludf.DUMMYFUNCTION("""COMPUTED_VALUE"""),45688.66666666667)</f>
        <v>45688.66667</v>
      </c>
      <c r="E273" s="1">
        <f>IFERROR(__xludf.DUMMYFUNCTION("""COMPUTED_VALUE"""),1593.8)</f>
        <v>1593.8</v>
      </c>
      <c r="G273" s="2">
        <f>IFERROR(__xludf.DUMMYFUNCTION("""COMPUTED_VALUE"""),45688.66666666667)</f>
        <v>45688.66667</v>
      </c>
      <c r="H273" s="1">
        <f>IFERROR(__xludf.DUMMYFUNCTION("""COMPUTED_VALUE"""),1569.96)</f>
        <v>1569.96</v>
      </c>
      <c r="J273" s="2">
        <f>IFERROR(__xludf.DUMMYFUNCTION("""COMPUTED_VALUE"""),45688.66666666667)</f>
        <v>45688.66667</v>
      </c>
      <c r="K273" s="1">
        <f>IFERROR(__xludf.DUMMYFUNCTION("""COMPUTED_VALUE"""),1572.16)</f>
        <v>1572.16</v>
      </c>
      <c r="M273" s="2">
        <f>IFERROR(__xludf.DUMMYFUNCTION("""COMPUTED_VALUE"""),45688.66666666667)</f>
        <v>45688.66667</v>
      </c>
      <c r="N273" s="1">
        <f>IFERROR(__xludf.DUMMYFUNCTION("""COMPUTED_VALUE"""),5.7218113E7)</f>
        <v>57218113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IFERROR(__xludf.DUMMYFUNCTION("""COMPUTED_VALUE"""),1570.34)</f>
        <v>1570.34</v>
      </c>
      <c r="D274" s="2">
        <f>IFERROR(__xludf.DUMMYFUNCTION("""COMPUTED_VALUE"""),45691.66666666667)</f>
        <v>45691.66667</v>
      </c>
      <c r="E274" s="1">
        <f>IFERROR(__xludf.DUMMYFUNCTION("""COMPUTED_VALUE"""),1570.34)</f>
        <v>1570.34</v>
      </c>
      <c r="G274" s="2">
        <f>IFERROR(__xludf.DUMMYFUNCTION("""COMPUTED_VALUE"""),45691.66666666667)</f>
        <v>45691.66667</v>
      </c>
      <c r="H274" s="1">
        <f>IFERROR(__xludf.DUMMYFUNCTION("""COMPUTED_VALUE"""),1516.04)</f>
        <v>1516.04</v>
      </c>
      <c r="J274" s="2">
        <f>IFERROR(__xludf.DUMMYFUNCTION("""COMPUTED_VALUE"""),45691.66666666667)</f>
        <v>45691.66667</v>
      </c>
      <c r="K274" s="1">
        <f>IFERROR(__xludf.DUMMYFUNCTION("""COMPUTED_VALUE"""),1532.6)</f>
        <v>1532.6</v>
      </c>
      <c r="M274" s="2">
        <f>IFERROR(__xludf.DUMMYFUNCTION("""COMPUTED_VALUE"""),45691.66666666667)</f>
        <v>45691.66667</v>
      </c>
      <c r="N274" s="1">
        <f>IFERROR(__xludf.DUMMYFUNCTION("""COMPUTED_VALUE"""),4.9838378E7)</f>
        <v>49838378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IFERROR(__xludf.DUMMYFUNCTION("""COMPUTED_VALUE"""),1532.94)</f>
        <v>1532.94</v>
      </c>
      <c r="D275" s="2">
        <f>IFERROR(__xludf.DUMMYFUNCTION("""COMPUTED_VALUE"""),45692.66666666667)</f>
        <v>45692.66667</v>
      </c>
      <c r="E275" s="1">
        <f>IFERROR(__xludf.DUMMYFUNCTION("""COMPUTED_VALUE"""),1548.93)</f>
        <v>1548.93</v>
      </c>
      <c r="G275" s="2">
        <f>IFERROR(__xludf.DUMMYFUNCTION("""COMPUTED_VALUE"""),45692.66666666667)</f>
        <v>45692.66667</v>
      </c>
      <c r="H275" s="1">
        <f>IFERROR(__xludf.DUMMYFUNCTION("""COMPUTED_VALUE"""),1531.37)</f>
        <v>1531.37</v>
      </c>
      <c r="J275" s="2">
        <f>IFERROR(__xludf.DUMMYFUNCTION("""COMPUTED_VALUE"""),45692.66666666667)</f>
        <v>45692.66667</v>
      </c>
      <c r="K275" s="1">
        <f>IFERROR(__xludf.DUMMYFUNCTION("""COMPUTED_VALUE"""),1544.83)</f>
        <v>1544.83</v>
      </c>
      <c r="M275" s="2">
        <f>IFERROR(__xludf.DUMMYFUNCTION("""COMPUTED_VALUE"""),45692.66666666667)</f>
        <v>45692.66667</v>
      </c>
      <c r="N275" s="1">
        <f>IFERROR(__xludf.DUMMYFUNCTION("""COMPUTED_VALUE"""),3.7067549E7)</f>
        <v>37067549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IFERROR(__xludf.DUMMYFUNCTION("""COMPUTED_VALUE"""),1545.94)</f>
        <v>1545.94</v>
      </c>
      <c r="D276" s="2">
        <f>IFERROR(__xludf.DUMMYFUNCTION("""COMPUTED_VALUE"""),45693.66666666667)</f>
        <v>45693.66667</v>
      </c>
      <c r="E276" s="1">
        <f>IFERROR(__xludf.DUMMYFUNCTION("""COMPUTED_VALUE"""),1559.52)</f>
        <v>1559.52</v>
      </c>
      <c r="G276" s="2">
        <f>IFERROR(__xludf.DUMMYFUNCTION("""COMPUTED_VALUE"""),45693.66666666667)</f>
        <v>45693.66667</v>
      </c>
      <c r="H276" s="1">
        <f>IFERROR(__xludf.DUMMYFUNCTION("""COMPUTED_VALUE"""),1545.94)</f>
        <v>1545.94</v>
      </c>
      <c r="J276" s="2">
        <f>IFERROR(__xludf.DUMMYFUNCTION("""COMPUTED_VALUE"""),45693.66666666667)</f>
        <v>45693.66667</v>
      </c>
      <c r="K276" s="1">
        <f>IFERROR(__xludf.DUMMYFUNCTION("""COMPUTED_VALUE"""),1555.71)</f>
        <v>1555.71</v>
      </c>
      <c r="M276" s="2">
        <f>IFERROR(__xludf.DUMMYFUNCTION("""COMPUTED_VALUE"""),45693.66666666667)</f>
        <v>45693.66667</v>
      </c>
      <c r="N276" s="1">
        <f>IFERROR(__xludf.DUMMYFUNCTION("""COMPUTED_VALUE"""),3.1845798E7)</f>
        <v>31845798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IFERROR(__xludf.DUMMYFUNCTION("""COMPUTED_VALUE"""),1564.43)</f>
        <v>1564.43</v>
      </c>
      <c r="D277" s="2">
        <f>IFERROR(__xludf.DUMMYFUNCTION("""COMPUTED_VALUE"""),45694.66666666667)</f>
        <v>45694.66667</v>
      </c>
      <c r="E277" s="1">
        <f>IFERROR(__xludf.DUMMYFUNCTION("""COMPUTED_VALUE"""),1574.27)</f>
        <v>1574.27</v>
      </c>
      <c r="G277" s="2">
        <f>IFERROR(__xludf.DUMMYFUNCTION("""COMPUTED_VALUE"""),45694.66666666667)</f>
        <v>45694.66667</v>
      </c>
      <c r="H277" s="1">
        <f>IFERROR(__xludf.DUMMYFUNCTION("""COMPUTED_VALUE"""),1556.7)</f>
        <v>1556.7</v>
      </c>
      <c r="J277" s="2">
        <f>IFERROR(__xludf.DUMMYFUNCTION("""COMPUTED_VALUE"""),45694.66666666667)</f>
        <v>45694.66667</v>
      </c>
      <c r="K277" s="1">
        <f>IFERROR(__xludf.DUMMYFUNCTION("""COMPUTED_VALUE"""),1563.39)</f>
        <v>1563.39</v>
      </c>
      <c r="M277" s="2">
        <f>IFERROR(__xludf.DUMMYFUNCTION("""COMPUTED_VALUE"""),45694.66666666667)</f>
        <v>45694.66667</v>
      </c>
      <c r="N277" s="1">
        <f>IFERROR(__xludf.DUMMYFUNCTION("""COMPUTED_VALUE"""),2.9416726E7)</f>
        <v>29416726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IFERROR(__xludf.DUMMYFUNCTION("""COMPUTED_VALUE"""),1564.75)</f>
        <v>1564.75</v>
      </c>
      <c r="D278" s="2">
        <f>IFERROR(__xludf.DUMMYFUNCTION("""COMPUTED_VALUE"""),45695.66666666667)</f>
        <v>45695.66667</v>
      </c>
      <c r="E278" s="1">
        <f>IFERROR(__xludf.DUMMYFUNCTION("""COMPUTED_VALUE"""),1565.22)</f>
        <v>1565.22</v>
      </c>
      <c r="G278" s="2">
        <f>IFERROR(__xludf.DUMMYFUNCTION("""COMPUTED_VALUE"""),45695.66666666667)</f>
        <v>45695.66667</v>
      </c>
      <c r="H278" s="1">
        <f>IFERROR(__xludf.DUMMYFUNCTION("""COMPUTED_VALUE"""),1549.81)</f>
        <v>1549.81</v>
      </c>
      <c r="J278" s="2">
        <f>IFERROR(__xludf.DUMMYFUNCTION("""COMPUTED_VALUE"""),45695.66666666667)</f>
        <v>45695.66667</v>
      </c>
      <c r="K278" s="1">
        <f>IFERROR(__xludf.DUMMYFUNCTION("""COMPUTED_VALUE"""),1553.86)</f>
        <v>1553.86</v>
      </c>
      <c r="M278" s="2">
        <f>IFERROR(__xludf.DUMMYFUNCTION("""COMPUTED_VALUE"""),45695.66666666667)</f>
        <v>45695.66667</v>
      </c>
      <c r="N278" s="1">
        <f>IFERROR(__xludf.DUMMYFUNCTION("""COMPUTED_VALUE"""),3.6548836E7)</f>
        <v>36548836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IFERROR(__xludf.DUMMYFUNCTION("""COMPUTED_VALUE"""),1557.08)</f>
        <v>1557.08</v>
      </c>
      <c r="D279" s="2">
        <f>IFERROR(__xludf.DUMMYFUNCTION("""COMPUTED_VALUE"""),45698.66666666667)</f>
        <v>45698.66667</v>
      </c>
      <c r="E279" s="1">
        <f>IFERROR(__xludf.DUMMYFUNCTION("""COMPUTED_VALUE"""),1572.57)</f>
        <v>1572.57</v>
      </c>
      <c r="G279" s="2">
        <f>IFERROR(__xludf.DUMMYFUNCTION("""COMPUTED_VALUE"""),45698.66666666667)</f>
        <v>45698.66667</v>
      </c>
      <c r="H279" s="1">
        <f>IFERROR(__xludf.DUMMYFUNCTION("""COMPUTED_VALUE"""),1556.33)</f>
        <v>1556.33</v>
      </c>
      <c r="J279" s="2">
        <f>IFERROR(__xludf.DUMMYFUNCTION("""COMPUTED_VALUE"""),45698.66666666667)</f>
        <v>45698.66667</v>
      </c>
      <c r="K279" s="1">
        <f>IFERROR(__xludf.DUMMYFUNCTION("""COMPUTED_VALUE"""),1571.78)</f>
        <v>1571.78</v>
      </c>
      <c r="M279" s="2">
        <f>IFERROR(__xludf.DUMMYFUNCTION("""COMPUTED_VALUE"""),45698.66666666667)</f>
        <v>45698.66667</v>
      </c>
      <c r="N279" s="1">
        <f>IFERROR(__xludf.DUMMYFUNCTION("""COMPUTED_VALUE"""),3.1695881E7)</f>
        <v>31695881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IFERROR(__xludf.DUMMYFUNCTION("""COMPUTED_VALUE"""),1569.3)</f>
        <v>1569.3</v>
      </c>
      <c r="D280" s="2">
        <f>IFERROR(__xludf.DUMMYFUNCTION("""COMPUTED_VALUE"""),45699.66666666667)</f>
        <v>45699.66667</v>
      </c>
      <c r="E280" s="1">
        <f>IFERROR(__xludf.DUMMYFUNCTION("""COMPUTED_VALUE"""),1586.27)</f>
        <v>1586.27</v>
      </c>
      <c r="G280" s="2">
        <f>IFERROR(__xludf.DUMMYFUNCTION("""COMPUTED_VALUE"""),45699.66666666667)</f>
        <v>45699.66667</v>
      </c>
      <c r="H280" s="1">
        <f>IFERROR(__xludf.DUMMYFUNCTION("""COMPUTED_VALUE"""),1568.08)</f>
        <v>1568.08</v>
      </c>
      <c r="J280" s="2">
        <f>IFERROR(__xludf.DUMMYFUNCTION("""COMPUTED_VALUE"""),45699.66666666667)</f>
        <v>45699.66667</v>
      </c>
      <c r="K280" s="1">
        <f>IFERROR(__xludf.DUMMYFUNCTION("""COMPUTED_VALUE"""),1585.2)</f>
        <v>1585.2</v>
      </c>
      <c r="M280" s="2">
        <f>IFERROR(__xludf.DUMMYFUNCTION("""COMPUTED_VALUE"""),45699.66666666667)</f>
        <v>45699.66667</v>
      </c>
      <c r="N280" s="1">
        <f>IFERROR(__xludf.DUMMYFUNCTION("""COMPUTED_VALUE"""),3.0044956E7)</f>
        <v>30044956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IFERROR(__xludf.DUMMYFUNCTION("""COMPUTED_VALUE"""),1575.24)</f>
        <v>1575.24</v>
      </c>
      <c r="D281" s="2">
        <f>IFERROR(__xludf.DUMMYFUNCTION("""COMPUTED_VALUE"""),45700.66666666667)</f>
        <v>45700.66667</v>
      </c>
      <c r="E281" s="1">
        <f>IFERROR(__xludf.DUMMYFUNCTION("""COMPUTED_VALUE"""),1582.07)</f>
        <v>1582.07</v>
      </c>
      <c r="G281" s="2">
        <f>IFERROR(__xludf.DUMMYFUNCTION("""COMPUTED_VALUE"""),45700.66666666667)</f>
        <v>45700.66667</v>
      </c>
      <c r="H281" s="1">
        <f>IFERROR(__xludf.DUMMYFUNCTION("""COMPUTED_VALUE"""),1562.77)</f>
        <v>1562.77</v>
      </c>
      <c r="J281" s="2">
        <f>IFERROR(__xludf.DUMMYFUNCTION("""COMPUTED_VALUE"""),45700.66666666667)</f>
        <v>45700.66667</v>
      </c>
      <c r="K281" s="1">
        <f>IFERROR(__xludf.DUMMYFUNCTION("""COMPUTED_VALUE"""),1577.71)</f>
        <v>1577.71</v>
      </c>
      <c r="M281" s="2">
        <f>IFERROR(__xludf.DUMMYFUNCTION("""COMPUTED_VALUE"""),45700.66666666667)</f>
        <v>45700.66667</v>
      </c>
      <c r="N281" s="1">
        <f>IFERROR(__xludf.DUMMYFUNCTION("""COMPUTED_VALUE"""),2.8170682E7)</f>
        <v>28170682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IFERROR(__xludf.DUMMYFUNCTION("""COMPUTED_VALUE"""),1578.5)</f>
        <v>1578.5</v>
      </c>
      <c r="D282" s="2">
        <f>IFERROR(__xludf.DUMMYFUNCTION("""COMPUTED_VALUE"""),45701.66666666667)</f>
        <v>45701.66667</v>
      </c>
      <c r="E282" s="1">
        <f>IFERROR(__xludf.DUMMYFUNCTION("""COMPUTED_VALUE"""),1591.27)</f>
        <v>1591.27</v>
      </c>
      <c r="G282" s="2">
        <f>IFERROR(__xludf.DUMMYFUNCTION("""COMPUTED_VALUE"""),45701.66666666667)</f>
        <v>45701.66667</v>
      </c>
      <c r="H282" s="1">
        <f>IFERROR(__xludf.DUMMYFUNCTION("""COMPUTED_VALUE"""),1575.13)</f>
        <v>1575.13</v>
      </c>
      <c r="J282" s="2">
        <f>IFERROR(__xludf.DUMMYFUNCTION("""COMPUTED_VALUE"""),45701.66666666667)</f>
        <v>45701.66667</v>
      </c>
      <c r="K282" s="1">
        <f>IFERROR(__xludf.DUMMYFUNCTION("""COMPUTED_VALUE"""),1589.68)</f>
        <v>1589.68</v>
      </c>
      <c r="M282" s="2">
        <f>IFERROR(__xludf.DUMMYFUNCTION("""COMPUTED_VALUE"""),45701.66666666667)</f>
        <v>45701.66667</v>
      </c>
      <c r="N282" s="1">
        <f>IFERROR(__xludf.DUMMYFUNCTION("""COMPUTED_VALUE"""),3.4991777E7)</f>
        <v>34991777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IFERROR(__xludf.DUMMYFUNCTION("""COMPUTED_VALUE"""),1592.02)</f>
        <v>1592.02</v>
      </c>
      <c r="D283" s="2">
        <f>IFERROR(__xludf.DUMMYFUNCTION("""COMPUTED_VALUE"""),45702.66666666667)</f>
        <v>45702.66667</v>
      </c>
      <c r="E283" s="1">
        <f>IFERROR(__xludf.DUMMYFUNCTION("""COMPUTED_VALUE"""),1605.21)</f>
        <v>1605.21</v>
      </c>
      <c r="G283" s="2">
        <f>IFERROR(__xludf.DUMMYFUNCTION("""COMPUTED_VALUE"""),45702.66666666667)</f>
        <v>45702.66667</v>
      </c>
      <c r="H283" s="1">
        <f>IFERROR(__xludf.DUMMYFUNCTION("""COMPUTED_VALUE"""),1592.02)</f>
        <v>1592.02</v>
      </c>
      <c r="J283" s="2">
        <f>IFERROR(__xludf.DUMMYFUNCTION("""COMPUTED_VALUE"""),45702.66666666667)</f>
        <v>45702.66667</v>
      </c>
      <c r="K283" s="1">
        <f>IFERROR(__xludf.DUMMYFUNCTION("""COMPUTED_VALUE"""),1595.65)</f>
        <v>1595.65</v>
      </c>
      <c r="M283" s="2">
        <f>IFERROR(__xludf.DUMMYFUNCTION("""COMPUTED_VALUE"""),45702.66666666667)</f>
        <v>45702.66667</v>
      </c>
      <c r="N283" s="1">
        <f>IFERROR(__xludf.DUMMYFUNCTION("""COMPUTED_VALUE"""),3.3833606E7)</f>
        <v>33833606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IFERROR(__xludf.DUMMYFUNCTION("""COMPUTED_VALUE"""),1597.93)</f>
        <v>1597.93</v>
      </c>
      <c r="D284" s="2">
        <f>IFERROR(__xludf.DUMMYFUNCTION("""COMPUTED_VALUE"""),45706.66666666667)</f>
        <v>45706.66667</v>
      </c>
      <c r="E284" s="1">
        <f>IFERROR(__xludf.DUMMYFUNCTION("""COMPUTED_VALUE"""),1607.65)</f>
        <v>1607.65</v>
      </c>
      <c r="G284" s="2">
        <f>IFERROR(__xludf.DUMMYFUNCTION("""COMPUTED_VALUE"""),45706.66666666667)</f>
        <v>45706.66667</v>
      </c>
      <c r="H284" s="1">
        <f>IFERROR(__xludf.DUMMYFUNCTION("""COMPUTED_VALUE"""),1589.31)</f>
        <v>1589.31</v>
      </c>
      <c r="J284" s="2">
        <f>IFERROR(__xludf.DUMMYFUNCTION("""COMPUTED_VALUE"""),45706.66666666667)</f>
        <v>45706.66667</v>
      </c>
      <c r="K284" s="1">
        <f>IFERROR(__xludf.DUMMYFUNCTION("""COMPUTED_VALUE"""),1606.55)</f>
        <v>1606.55</v>
      </c>
      <c r="M284" s="2">
        <f>IFERROR(__xludf.DUMMYFUNCTION("""COMPUTED_VALUE"""),45706.66666666667)</f>
        <v>45706.66667</v>
      </c>
      <c r="N284" s="1">
        <f>IFERROR(__xludf.DUMMYFUNCTION("""COMPUTED_VALUE"""),3.7529562E7)</f>
        <v>37529562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IFERROR(__xludf.DUMMYFUNCTION("""COMPUTED_VALUE"""),1602.27)</f>
        <v>1602.27</v>
      </c>
      <c r="D285" s="2">
        <f>IFERROR(__xludf.DUMMYFUNCTION("""COMPUTED_VALUE"""),45707.66666666667)</f>
        <v>45707.66667</v>
      </c>
      <c r="E285" s="1">
        <f>IFERROR(__xludf.DUMMYFUNCTION("""COMPUTED_VALUE"""),1602.27)</f>
        <v>1602.27</v>
      </c>
      <c r="G285" s="2">
        <f>IFERROR(__xludf.DUMMYFUNCTION("""COMPUTED_VALUE"""),45707.66666666667)</f>
        <v>45707.66667</v>
      </c>
      <c r="H285" s="1">
        <f>IFERROR(__xludf.DUMMYFUNCTION("""COMPUTED_VALUE"""),1573.28)</f>
        <v>1573.28</v>
      </c>
      <c r="J285" s="2">
        <f>IFERROR(__xludf.DUMMYFUNCTION("""COMPUTED_VALUE"""),45707.66666666667)</f>
        <v>45707.66667</v>
      </c>
      <c r="K285" s="1">
        <f>IFERROR(__xludf.DUMMYFUNCTION("""COMPUTED_VALUE"""),1574.65)</f>
        <v>1574.65</v>
      </c>
      <c r="M285" s="2">
        <f>IFERROR(__xludf.DUMMYFUNCTION("""COMPUTED_VALUE"""),45707.66666666667)</f>
        <v>45707.66667</v>
      </c>
      <c r="N285" s="1">
        <f>IFERROR(__xludf.DUMMYFUNCTION("""COMPUTED_VALUE"""),3.6112089E7)</f>
        <v>36112089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IFERROR(__xludf.DUMMYFUNCTION("""COMPUTED_VALUE"""),1573.56)</f>
        <v>1573.56</v>
      </c>
      <c r="D286" s="2">
        <f>IFERROR(__xludf.DUMMYFUNCTION("""COMPUTED_VALUE"""),45708.66666666667)</f>
        <v>45708.66667</v>
      </c>
      <c r="E286" s="1">
        <f>IFERROR(__xludf.DUMMYFUNCTION("""COMPUTED_VALUE"""),1576.72)</f>
        <v>1576.72</v>
      </c>
      <c r="G286" s="2">
        <f>IFERROR(__xludf.DUMMYFUNCTION("""COMPUTED_VALUE"""),45708.66666666667)</f>
        <v>45708.66667</v>
      </c>
      <c r="H286" s="1">
        <f>IFERROR(__xludf.DUMMYFUNCTION("""COMPUTED_VALUE"""),1562.41)</f>
        <v>1562.41</v>
      </c>
      <c r="J286" s="2">
        <f>IFERROR(__xludf.DUMMYFUNCTION("""COMPUTED_VALUE"""),45708.66666666667)</f>
        <v>45708.66667</v>
      </c>
      <c r="K286" s="1">
        <f>IFERROR(__xludf.DUMMYFUNCTION("""COMPUTED_VALUE"""),1573.44)</f>
        <v>1573.44</v>
      </c>
      <c r="M286" s="2">
        <f>IFERROR(__xludf.DUMMYFUNCTION("""COMPUTED_VALUE"""),45708.66666666667)</f>
        <v>45708.66667</v>
      </c>
      <c r="N286" s="1">
        <f>IFERROR(__xludf.DUMMYFUNCTION("""COMPUTED_VALUE"""),3.1579983E7)</f>
        <v>31579983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IFERROR(__xludf.DUMMYFUNCTION("""COMPUTED_VALUE"""),1573.32)</f>
        <v>1573.32</v>
      </c>
      <c r="D287" s="2">
        <f>IFERROR(__xludf.DUMMYFUNCTION("""COMPUTED_VALUE"""),45709.66666666667)</f>
        <v>45709.66667</v>
      </c>
      <c r="E287" s="1">
        <f>IFERROR(__xludf.DUMMYFUNCTION("""COMPUTED_VALUE"""),1573.32)</f>
        <v>1573.32</v>
      </c>
      <c r="G287" s="2">
        <f>IFERROR(__xludf.DUMMYFUNCTION("""COMPUTED_VALUE"""),45709.66666666667)</f>
        <v>45709.66667</v>
      </c>
      <c r="H287" s="1">
        <f>IFERROR(__xludf.DUMMYFUNCTION("""COMPUTED_VALUE"""),1508.95)</f>
        <v>1508.95</v>
      </c>
      <c r="J287" s="2">
        <f>IFERROR(__xludf.DUMMYFUNCTION("""COMPUTED_VALUE"""),45709.66666666667)</f>
        <v>45709.66667</v>
      </c>
      <c r="K287" s="1">
        <f>IFERROR(__xludf.DUMMYFUNCTION("""COMPUTED_VALUE"""),1540.97)</f>
        <v>1540.97</v>
      </c>
      <c r="M287" s="2">
        <f>IFERROR(__xludf.DUMMYFUNCTION("""COMPUTED_VALUE"""),45709.66666666667)</f>
        <v>45709.66667</v>
      </c>
      <c r="N287" s="1">
        <f>IFERROR(__xludf.DUMMYFUNCTION("""COMPUTED_VALUE"""),6.4351483E7)</f>
        <v>64351483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IFERROR(__xludf.DUMMYFUNCTION("""COMPUTED_VALUE"""),1544.56)</f>
        <v>1544.56</v>
      </c>
      <c r="D288" s="2">
        <f>IFERROR(__xludf.DUMMYFUNCTION("""COMPUTED_VALUE"""),45712.66666666667)</f>
        <v>45712.66667</v>
      </c>
      <c r="E288" s="1">
        <f>IFERROR(__xludf.DUMMYFUNCTION("""COMPUTED_VALUE"""),1550.37)</f>
        <v>1550.37</v>
      </c>
      <c r="G288" s="2">
        <f>IFERROR(__xludf.DUMMYFUNCTION("""COMPUTED_VALUE"""),45712.66666666667)</f>
        <v>45712.66667</v>
      </c>
      <c r="H288" s="1">
        <f>IFERROR(__xludf.DUMMYFUNCTION("""COMPUTED_VALUE"""),1527.0)</f>
        <v>1527</v>
      </c>
      <c r="J288" s="2">
        <f>IFERROR(__xludf.DUMMYFUNCTION("""COMPUTED_VALUE"""),45712.66666666667)</f>
        <v>45712.66667</v>
      </c>
      <c r="K288" s="1">
        <f>IFERROR(__xludf.DUMMYFUNCTION("""COMPUTED_VALUE"""),1528.65)</f>
        <v>1528.65</v>
      </c>
      <c r="M288" s="2">
        <f>IFERROR(__xludf.DUMMYFUNCTION("""COMPUTED_VALUE"""),45712.66666666667)</f>
        <v>45712.66667</v>
      </c>
      <c r="N288" s="1">
        <f>IFERROR(__xludf.DUMMYFUNCTION("""COMPUTED_VALUE"""),3.9787856E7)</f>
        <v>39787856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IFERROR(__xludf.DUMMYFUNCTION("""COMPUTED_VALUE"""),1530.92)</f>
        <v>1530.92</v>
      </c>
      <c r="D289" s="2">
        <f>IFERROR(__xludf.DUMMYFUNCTION("""COMPUTED_VALUE"""),45713.66666666667)</f>
        <v>45713.66667</v>
      </c>
      <c r="E289" s="1">
        <f>IFERROR(__xludf.DUMMYFUNCTION("""COMPUTED_VALUE"""),1544.91)</f>
        <v>1544.91</v>
      </c>
      <c r="G289" s="2">
        <f>IFERROR(__xludf.DUMMYFUNCTION("""COMPUTED_VALUE"""),45713.66666666667)</f>
        <v>45713.66667</v>
      </c>
      <c r="H289" s="1">
        <f>IFERROR(__xludf.DUMMYFUNCTION("""COMPUTED_VALUE"""),1529.17)</f>
        <v>1529.17</v>
      </c>
      <c r="J289" s="2">
        <f>IFERROR(__xludf.DUMMYFUNCTION("""COMPUTED_VALUE"""),45713.66666666667)</f>
        <v>45713.66667</v>
      </c>
      <c r="K289" s="1">
        <f>IFERROR(__xludf.DUMMYFUNCTION("""COMPUTED_VALUE"""),1540.85)</f>
        <v>1540.85</v>
      </c>
      <c r="M289" s="2">
        <f>IFERROR(__xludf.DUMMYFUNCTION("""COMPUTED_VALUE"""),45713.66666666667)</f>
        <v>45713.66667</v>
      </c>
      <c r="N289" s="1">
        <f>IFERROR(__xludf.DUMMYFUNCTION("""COMPUTED_VALUE"""),4.0454163E7)</f>
        <v>40454163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IFERROR(__xludf.DUMMYFUNCTION("""COMPUTED_VALUE"""),1540.98)</f>
        <v>1540.98</v>
      </c>
      <c r="D290" s="2">
        <f>IFERROR(__xludf.DUMMYFUNCTION("""COMPUTED_VALUE"""),45714.66666666667)</f>
        <v>45714.66667</v>
      </c>
      <c r="E290" s="1">
        <f>IFERROR(__xludf.DUMMYFUNCTION("""COMPUTED_VALUE"""),1550.17)</f>
        <v>1550.17</v>
      </c>
      <c r="G290" s="2">
        <f>IFERROR(__xludf.DUMMYFUNCTION("""COMPUTED_VALUE"""),45714.66666666667)</f>
        <v>45714.66667</v>
      </c>
      <c r="H290" s="1">
        <f>IFERROR(__xludf.DUMMYFUNCTION("""COMPUTED_VALUE"""),1528.54)</f>
        <v>1528.54</v>
      </c>
      <c r="J290" s="2">
        <f>IFERROR(__xludf.DUMMYFUNCTION("""COMPUTED_VALUE"""),45714.66666666667)</f>
        <v>45714.66667</v>
      </c>
      <c r="K290" s="1">
        <f>IFERROR(__xludf.DUMMYFUNCTION("""COMPUTED_VALUE"""),1531.2)</f>
        <v>1531.2</v>
      </c>
      <c r="M290" s="2">
        <f>IFERROR(__xludf.DUMMYFUNCTION("""COMPUTED_VALUE"""),45714.66666666667)</f>
        <v>45714.66667</v>
      </c>
      <c r="N290" s="1">
        <f>IFERROR(__xludf.DUMMYFUNCTION("""COMPUTED_VALUE"""),2.8315802E7)</f>
        <v>28315802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IFERROR(__xludf.DUMMYFUNCTION("""COMPUTED_VALUE"""),1531.62)</f>
        <v>1531.62</v>
      </c>
      <c r="D291" s="2">
        <f>IFERROR(__xludf.DUMMYFUNCTION("""COMPUTED_VALUE"""),45715.66666666667)</f>
        <v>45715.66667</v>
      </c>
      <c r="E291" s="1">
        <f>IFERROR(__xludf.DUMMYFUNCTION("""COMPUTED_VALUE"""),1544.73)</f>
        <v>1544.73</v>
      </c>
      <c r="G291" s="2">
        <f>IFERROR(__xludf.DUMMYFUNCTION("""COMPUTED_VALUE"""),45715.66666666667)</f>
        <v>45715.66667</v>
      </c>
      <c r="H291" s="1">
        <f>IFERROR(__xludf.DUMMYFUNCTION("""COMPUTED_VALUE"""),1527.86)</f>
        <v>1527.86</v>
      </c>
      <c r="J291" s="2">
        <f>IFERROR(__xludf.DUMMYFUNCTION("""COMPUTED_VALUE"""),45715.66666666667)</f>
        <v>45715.66667</v>
      </c>
      <c r="K291" s="1">
        <f>IFERROR(__xludf.DUMMYFUNCTION("""COMPUTED_VALUE"""),1531.32)</f>
        <v>1531.32</v>
      </c>
      <c r="M291" s="2">
        <f>IFERROR(__xludf.DUMMYFUNCTION("""COMPUTED_VALUE"""),45715.66666666667)</f>
        <v>45715.66667</v>
      </c>
      <c r="N291" s="1">
        <f>IFERROR(__xludf.DUMMYFUNCTION("""COMPUTED_VALUE"""),2.9461058E7)</f>
        <v>29461058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IFERROR(__xludf.DUMMYFUNCTION("""COMPUTED_VALUE"""),1533.5)</f>
        <v>1533.5</v>
      </c>
      <c r="D292" s="2">
        <f>IFERROR(__xludf.DUMMYFUNCTION("""COMPUTED_VALUE"""),45716.66666666667)</f>
        <v>45716.66667</v>
      </c>
      <c r="E292" s="1">
        <f>IFERROR(__xludf.DUMMYFUNCTION("""COMPUTED_VALUE"""),1548.87)</f>
        <v>1548.87</v>
      </c>
      <c r="G292" s="2">
        <f>IFERROR(__xludf.DUMMYFUNCTION("""COMPUTED_VALUE"""),45716.66666666667)</f>
        <v>45716.66667</v>
      </c>
      <c r="H292" s="1">
        <f>IFERROR(__xludf.DUMMYFUNCTION("""COMPUTED_VALUE"""),1528.76)</f>
        <v>1528.76</v>
      </c>
      <c r="J292" s="2">
        <f>IFERROR(__xludf.DUMMYFUNCTION("""COMPUTED_VALUE"""),45716.66666666667)</f>
        <v>45716.66667</v>
      </c>
      <c r="K292" s="1">
        <f>IFERROR(__xludf.DUMMYFUNCTION("""COMPUTED_VALUE"""),1547.5)</f>
        <v>1547.5</v>
      </c>
      <c r="M292" s="2">
        <f>IFERROR(__xludf.DUMMYFUNCTION("""COMPUTED_VALUE"""),45716.66666666667)</f>
        <v>45716.66667</v>
      </c>
      <c r="N292" s="1">
        <f>IFERROR(__xludf.DUMMYFUNCTION("""COMPUTED_VALUE"""),6.149371E7)</f>
        <v>61493710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IFERROR(__xludf.DUMMYFUNCTION("""COMPUTED_VALUE"""),1550.87)</f>
        <v>1550.87</v>
      </c>
      <c r="D293" s="2">
        <f>IFERROR(__xludf.DUMMYFUNCTION("""COMPUTED_VALUE"""),45719.66666666667)</f>
        <v>45719.66667</v>
      </c>
      <c r="E293" s="1">
        <f>IFERROR(__xludf.DUMMYFUNCTION("""COMPUTED_VALUE"""),1565.9)</f>
        <v>1565.9</v>
      </c>
      <c r="G293" s="2">
        <f>IFERROR(__xludf.DUMMYFUNCTION("""COMPUTED_VALUE"""),45719.66666666667)</f>
        <v>45719.66667</v>
      </c>
      <c r="H293" s="1">
        <f>IFERROR(__xludf.DUMMYFUNCTION("""COMPUTED_VALUE"""),1526.97)</f>
        <v>1526.97</v>
      </c>
      <c r="J293" s="2">
        <f>IFERROR(__xludf.DUMMYFUNCTION("""COMPUTED_VALUE"""),45719.66666666667)</f>
        <v>45719.66667</v>
      </c>
      <c r="K293" s="1">
        <f>IFERROR(__xludf.DUMMYFUNCTION("""COMPUTED_VALUE"""),1535.25)</f>
        <v>1535.25</v>
      </c>
      <c r="M293" s="2">
        <f>IFERROR(__xludf.DUMMYFUNCTION("""COMPUTED_VALUE"""),45719.66666666667)</f>
        <v>45719.66667</v>
      </c>
      <c r="N293" s="1">
        <f>IFERROR(__xludf.DUMMYFUNCTION("""COMPUTED_VALUE"""),3.3028194E7)</f>
        <v>33028194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IFERROR(__xludf.DUMMYFUNCTION("""COMPUTED_VALUE"""),1531.43)</f>
        <v>1531.43</v>
      </c>
      <c r="D294" s="2">
        <f>IFERROR(__xludf.DUMMYFUNCTION("""COMPUTED_VALUE"""),45720.66666666667)</f>
        <v>45720.66667</v>
      </c>
      <c r="E294" s="1">
        <f>IFERROR(__xludf.DUMMYFUNCTION("""COMPUTED_VALUE"""),1531.43)</f>
        <v>1531.43</v>
      </c>
      <c r="G294" s="2">
        <f>IFERROR(__xludf.DUMMYFUNCTION("""COMPUTED_VALUE"""),45720.66666666667)</f>
        <v>45720.66667</v>
      </c>
      <c r="H294" s="1">
        <f>IFERROR(__xludf.DUMMYFUNCTION("""COMPUTED_VALUE"""),1502.5)</f>
        <v>1502.5</v>
      </c>
      <c r="J294" s="2">
        <f>IFERROR(__xludf.DUMMYFUNCTION("""COMPUTED_VALUE"""),45720.66666666667)</f>
        <v>45720.66667</v>
      </c>
      <c r="K294" s="1">
        <f>IFERROR(__xludf.DUMMYFUNCTION("""COMPUTED_VALUE"""),1505.96)</f>
        <v>1505.96</v>
      </c>
      <c r="M294" s="2">
        <f>IFERROR(__xludf.DUMMYFUNCTION("""COMPUTED_VALUE"""),45720.66666666667)</f>
        <v>45720.66667</v>
      </c>
      <c r="N294" s="1">
        <f>IFERROR(__xludf.DUMMYFUNCTION("""COMPUTED_VALUE"""),4.5626477E7)</f>
        <v>45626477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IFERROR(__xludf.DUMMYFUNCTION("""COMPUTED_VALUE"""),1506.39)</f>
        <v>1506.39</v>
      </c>
      <c r="D295" s="2">
        <f>IFERROR(__xludf.DUMMYFUNCTION("""COMPUTED_VALUE"""),45721.66666666667)</f>
        <v>45721.66667</v>
      </c>
      <c r="E295" s="1">
        <f>IFERROR(__xludf.DUMMYFUNCTION("""COMPUTED_VALUE"""),1525.03)</f>
        <v>1525.03</v>
      </c>
      <c r="G295" s="2">
        <f>IFERROR(__xludf.DUMMYFUNCTION("""COMPUTED_VALUE"""),45721.66666666667)</f>
        <v>45721.66667</v>
      </c>
      <c r="H295" s="1">
        <f>IFERROR(__xludf.DUMMYFUNCTION("""COMPUTED_VALUE"""),1497.19)</f>
        <v>1497.19</v>
      </c>
      <c r="J295" s="2">
        <f>IFERROR(__xludf.DUMMYFUNCTION("""COMPUTED_VALUE"""),45721.66666666667)</f>
        <v>45721.66667</v>
      </c>
      <c r="K295" s="1">
        <f>IFERROR(__xludf.DUMMYFUNCTION("""COMPUTED_VALUE"""),1515.26)</f>
        <v>1515.26</v>
      </c>
      <c r="M295" s="2">
        <f>IFERROR(__xludf.DUMMYFUNCTION("""COMPUTED_VALUE"""),45721.66666666667)</f>
        <v>45721.66667</v>
      </c>
      <c r="N295" s="1">
        <f>IFERROR(__xludf.DUMMYFUNCTION("""COMPUTED_VALUE"""),4.8640441E7)</f>
        <v>48640441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IFERROR(__xludf.DUMMYFUNCTION("""COMPUTED_VALUE"""),1514.61)</f>
        <v>1514.61</v>
      </c>
      <c r="D296" s="2">
        <f>IFERROR(__xludf.DUMMYFUNCTION("""COMPUTED_VALUE"""),45722.66666666667)</f>
        <v>45722.66667</v>
      </c>
      <c r="E296" s="1">
        <f>IFERROR(__xludf.DUMMYFUNCTION("""COMPUTED_VALUE"""),1523.29)</f>
        <v>1523.29</v>
      </c>
      <c r="G296" s="2">
        <f>IFERROR(__xludf.DUMMYFUNCTION("""COMPUTED_VALUE"""),45722.66666666667)</f>
        <v>45722.66667</v>
      </c>
      <c r="H296" s="1">
        <f>IFERROR(__xludf.DUMMYFUNCTION("""COMPUTED_VALUE"""),1499.96)</f>
        <v>1499.96</v>
      </c>
      <c r="J296" s="2">
        <f>IFERROR(__xludf.DUMMYFUNCTION("""COMPUTED_VALUE"""),45722.66666666667)</f>
        <v>45722.66667</v>
      </c>
      <c r="K296" s="1">
        <f>IFERROR(__xludf.DUMMYFUNCTION("""COMPUTED_VALUE"""),1521.68)</f>
        <v>1521.68</v>
      </c>
      <c r="M296" s="2">
        <f>IFERROR(__xludf.DUMMYFUNCTION("""COMPUTED_VALUE"""),45722.66666666667)</f>
        <v>45722.66667</v>
      </c>
      <c r="N296" s="1">
        <f>IFERROR(__xludf.DUMMYFUNCTION("""COMPUTED_VALUE"""),4.6178729E7)</f>
        <v>46178729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IFERROR(__xludf.DUMMYFUNCTION("""COMPUTED_VALUE"""),1520.57)</f>
        <v>1520.57</v>
      </c>
      <c r="D297" s="2">
        <f>IFERROR(__xludf.DUMMYFUNCTION("""COMPUTED_VALUE"""),45723.66666666667)</f>
        <v>45723.66667</v>
      </c>
      <c r="E297" s="1">
        <f>IFERROR(__xludf.DUMMYFUNCTION("""COMPUTED_VALUE"""),1545.99)</f>
        <v>1545.99</v>
      </c>
      <c r="G297" s="2">
        <f>IFERROR(__xludf.DUMMYFUNCTION("""COMPUTED_VALUE"""),45723.66666666667)</f>
        <v>45723.66667</v>
      </c>
      <c r="H297" s="1">
        <f>IFERROR(__xludf.DUMMYFUNCTION("""COMPUTED_VALUE"""),1518.55)</f>
        <v>1518.55</v>
      </c>
      <c r="J297" s="2">
        <f>IFERROR(__xludf.DUMMYFUNCTION("""COMPUTED_VALUE"""),45723.66666666667)</f>
        <v>45723.66667</v>
      </c>
      <c r="K297" s="1">
        <f>IFERROR(__xludf.DUMMYFUNCTION("""COMPUTED_VALUE"""),1541.05)</f>
        <v>1541.05</v>
      </c>
      <c r="M297" s="2">
        <f>IFERROR(__xludf.DUMMYFUNCTION("""COMPUTED_VALUE"""),45723.66666666667)</f>
        <v>45723.66667</v>
      </c>
      <c r="N297" s="1">
        <f>IFERROR(__xludf.DUMMYFUNCTION("""COMPUTED_VALUE"""),4.8655215E7)</f>
        <v>48655215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IFERROR(__xludf.DUMMYFUNCTION("""COMPUTED_VALUE"""),1534.25)</f>
        <v>1534.25</v>
      </c>
      <c r="D298" s="2">
        <f>IFERROR(__xludf.DUMMYFUNCTION("""COMPUTED_VALUE"""),45726.66666666667)</f>
        <v>45726.66667</v>
      </c>
      <c r="E298" s="1">
        <f>IFERROR(__xludf.DUMMYFUNCTION("""COMPUTED_VALUE"""),1547.9)</f>
        <v>1547.9</v>
      </c>
      <c r="G298" s="2">
        <f>IFERROR(__xludf.DUMMYFUNCTION("""COMPUTED_VALUE"""),45726.66666666667)</f>
        <v>45726.66667</v>
      </c>
      <c r="H298" s="1">
        <f>IFERROR(__xludf.DUMMYFUNCTION("""COMPUTED_VALUE"""),1510.82)</f>
        <v>1510.82</v>
      </c>
      <c r="J298" s="2">
        <f>IFERROR(__xludf.DUMMYFUNCTION("""COMPUTED_VALUE"""),45726.66666666667)</f>
        <v>45726.66667</v>
      </c>
      <c r="K298" s="1">
        <f>IFERROR(__xludf.DUMMYFUNCTION("""COMPUTED_VALUE"""),1521.09)</f>
        <v>1521.09</v>
      </c>
      <c r="M298" s="2">
        <f>IFERROR(__xludf.DUMMYFUNCTION("""COMPUTED_VALUE"""),45726.66666666667)</f>
        <v>45726.66667</v>
      </c>
      <c r="N298" s="1">
        <f>IFERROR(__xludf.DUMMYFUNCTION("""COMPUTED_VALUE"""),4.9250007E7)</f>
        <v>49250007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IFERROR(__xludf.DUMMYFUNCTION("""COMPUTED_VALUE"""),1518.62)</f>
        <v>1518.62</v>
      </c>
      <c r="D299" s="2">
        <f>IFERROR(__xludf.DUMMYFUNCTION("""COMPUTED_VALUE"""),45727.66666666667)</f>
        <v>45727.66667</v>
      </c>
      <c r="E299" s="1">
        <f>IFERROR(__xludf.DUMMYFUNCTION("""COMPUTED_VALUE"""),1519.05)</f>
        <v>1519.05</v>
      </c>
      <c r="G299" s="2">
        <f>IFERROR(__xludf.DUMMYFUNCTION("""COMPUTED_VALUE"""),45727.66666666667)</f>
        <v>45727.66667</v>
      </c>
      <c r="H299" s="1">
        <f>IFERROR(__xludf.DUMMYFUNCTION("""COMPUTED_VALUE"""),1468.21)</f>
        <v>1468.21</v>
      </c>
      <c r="J299" s="2">
        <f>IFERROR(__xludf.DUMMYFUNCTION("""COMPUTED_VALUE"""),45727.66666666667)</f>
        <v>45727.66667</v>
      </c>
      <c r="K299" s="1">
        <f>IFERROR(__xludf.DUMMYFUNCTION("""COMPUTED_VALUE"""),1469.64)</f>
        <v>1469.64</v>
      </c>
      <c r="M299" s="2">
        <f>IFERROR(__xludf.DUMMYFUNCTION("""COMPUTED_VALUE"""),45727.66666666667)</f>
        <v>45727.66667</v>
      </c>
      <c r="N299" s="1">
        <f>IFERROR(__xludf.DUMMYFUNCTION("""COMPUTED_VALUE"""),4.5712485E7)</f>
        <v>45712485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IFERROR(__xludf.DUMMYFUNCTION("""COMPUTED_VALUE"""),1465.41)</f>
        <v>1465.41</v>
      </c>
      <c r="D300" s="2">
        <f>IFERROR(__xludf.DUMMYFUNCTION("""COMPUTED_VALUE"""),45728.66666666667)</f>
        <v>45728.66667</v>
      </c>
      <c r="E300" s="1">
        <f>IFERROR(__xludf.DUMMYFUNCTION("""COMPUTED_VALUE"""),1473.16)</f>
        <v>1473.16</v>
      </c>
      <c r="G300" s="2">
        <f>IFERROR(__xludf.DUMMYFUNCTION("""COMPUTED_VALUE"""),45728.66666666667)</f>
        <v>45728.66667</v>
      </c>
      <c r="H300" s="1">
        <f>IFERROR(__xludf.DUMMYFUNCTION("""COMPUTED_VALUE"""),1450.94)</f>
        <v>1450.94</v>
      </c>
      <c r="J300" s="2">
        <f>IFERROR(__xludf.DUMMYFUNCTION("""COMPUTED_VALUE"""),45728.66666666667)</f>
        <v>45728.66667</v>
      </c>
      <c r="K300" s="1">
        <f>IFERROR(__xludf.DUMMYFUNCTION("""COMPUTED_VALUE"""),1465.8)</f>
        <v>1465.8</v>
      </c>
      <c r="M300" s="2">
        <f>IFERROR(__xludf.DUMMYFUNCTION("""COMPUTED_VALUE"""),45728.66666666667)</f>
        <v>45728.66667</v>
      </c>
      <c r="N300" s="1">
        <f>IFERROR(__xludf.DUMMYFUNCTION("""COMPUTED_VALUE"""),3.9805862E7)</f>
        <v>39805862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IFERROR(__xludf.DUMMYFUNCTION("""COMPUTED_VALUE"""),1466.33)</f>
        <v>1466.33</v>
      </c>
      <c r="D301" s="2">
        <f>IFERROR(__xludf.DUMMYFUNCTION("""COMPUTED_VALUE"""),45729.66666666667)</f>
        <v>45729.66667</v>
      </c>
      <c r="E301" s="1">
        <f>IFERROR(__xludf.DUMMYFUNCTION("""COMPUTED_VALUE"""),1473.26)</f>
        <v>1473.26</v>
      </c>
      <c r="G301" s="2">
        <f>IFERROR(__xludf.DUMMYFUNCTION("""COMPUTED_VALUE"""),45729.66666666667)</f>
        <v>45729.66667</v>
      </c>
      <c r="H301" s="1">
        <f>IFERROR(__xludf.DUMMYFUNCTION("""COMPUTED_VALUE"""),1444.83)</f>
        <v>1444.83</v>
      </c>
      <c r="J301" s="2">
        <f>IFERROR(__xludf.DUMMYFUNCTION("""COMPUTED_VALUE"""),45729.66666666667)</f>
        <v>45729.66667</v>
      </c>
      <c r="K301" s="1">
        <f>IFERROR(__xludf.DUMMYFUNCTION("""COMPUTED_VALUE"""),1448.99)</f>
        <v>1448.99</v>
      </c>
      <c r="M301" s="2">
        <f>IFERROR(__xludf.DUMMYFUNCTION("""COMPUTED_VALUE"""),45729.66666666667)</f>
        <v>45729.66667</v>
      </c>
      <c r="N301" s="1">
        <f>IFERROR(__xludf.DUMMYFUNCTION("""COMPUTED_VALUE"""),4.1027046E7)</f>
        <v>41027046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IFERROR(__xludf.DUMMYFUNCTION("""COMPUTED_VALUE"""),1456.24)</f>
        <v>1456.24</v>
      </c>
      <c r="D302" s="2">
        <f>IFERROR(__xludf.DUMMYFUNCTION("""COMPUTED_VALUE"""),45730.66666666667)</f>
        <v>45730.66667</v>
      </c>
      <c r="E302" s="1">
        <f>IFERROR(__xludf.DUMMYFUNCTION("""COMPUTED_VALUE"""),1469.71)</f>
        <v>1469.71</v>
      </c>
      <c r="G302" s="2">
        <f>IFERROR(__xludf.DUMMYFUNCTION("""COMPUTED_VALUE"""),45730.66666666667)</f>
        <v>45730.66667</v>
      </c>
      <c r="H302" s="1">
        <f>IFERROR(__xludf.DUMMYFUNCTION("""COMPUTED_VALUE"""),1452.66)</f>
        <v>1452.66</v>
      </c>
      <c r="J302" s="2">
        <f>IFERROR(__xludf.DUMMYFUNCTION("""COMPUTED_VALUE"""),45730.66666666667)</f>
        <v>45730.66667</v>
      </c>
      <c r="K302" s="1">
        <f>IFERROR(__xludf.DUMMYFUNCTION("""COMPUTED_VALUE"""),1468.23)</f>
        <v>1468.23</v>
      </c>
      <c r="M302" s="2">
        <f>IFERROR(__xludf.DUMMYFUNCTION("""COMPUTED_VALUE"""),45730.66666666667)</f>
        <v>45730.66667</v>
      </c>
      <c r="N302" s="1">
        <f>IFERROR(__xludf.DUMMYFUNCTION("""COMPUTED_VALUE"""),3.8998726E7)</f>
        <v>38998726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IFERROR(__xludf.DUMMYFUNCTION("""COMPUTED_VALUE"""),1468.68)</f>
        <v>1468.68</v>
      </c>
      <c r="D303" s="2">
        <f>IFERROR(__xludf.DUMMYFUNCTION("""COMPUTED_VALUE"""),45733.66666666667)</f>
        <v>45733.66667</v>
      </c>
      <c r="E303" s="1">
        <f>IFERROR(__xludf.DUMMYFUNCTION("""COMPUTED_VALUE"""),1488.59)</f>
        <v>1488.59</v>
      </c>
      <c r="G303" s="2">
        <f>IFERROR(__xludf.DUMMYFUNCTION("""COMPUTED_VALUE"""),45733.66666666667)</f>
        <v>45733.66667</v>
      </c>
      <c r="H303" s="1">
        <f>IFERROR(__xludf.DUMMYFUNCTION("""COMPUTED_VALUE"""),1464.91)</f>
        <v>1464.91</v>
      </c>
      <c r="J303" s="2">
        <f>IFERROR(__xludf.DUMMYFUNCTION("""COMPUTED_VALUE"""),45733.66666666667)</f>
        <v>45733.66667</v>
      </c>
      <c r="K303" s="1">
        <f>IFERROR(__xludf.DUMMYFUNCTION("""COMPUTED_VALUE"""),1482.85)</f>
        <v>1482.85</v>
      </c>
      <c r="M303" s="2">
        <f>IFERROR(__xludf.DUMMYFUNCTION("""COMPUTED_VALUE"""),45733.66666666667)</f>
        <v>45733.66667</v>
      </c>
      <c r="N303" s="1">
        <f>IFERROR(__xludf.DUMMYFUNCTION("""COMPUTED_VALUE"""),3.1359949E7)</f>
        <v>31359949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IFERROR(__xludf.DUMMYFUNCTION("""COMPUTED_VALUE"""),1484.07)</f>
        <v>1484.07</v>
      </c>
      <c r="D304" s="2">
        <f>IFERROR(__xludf.DUMMYFUNCTION("""COMPUTED_VALUE"""),45734.66666666667)</f>
        <v>45734.66667</v>
      </c>
      <c r="E304" s="1">
        <f>IFERROR(__xludf.DUMMYFUNCTION("""COMPUTED_VALUE"""),1486.96)</f>
        <v>1486.96</v>
      </c>
      <c r="G304" s="2">
        <f>IFERROR(__xludf.DUMMYFUNCTION("""COMPUTED_VALUE"""),45734.66666666667)</f>
        <v>45734.66667</v>
      </c>
      <c r="H304" s="1">
        <f>IFERROR(__xludf.DUMMYFUNCTION("""COMPUTED_VALUE"""),1468.51)</f>
        <v>1468.51</v>
      </c>
      <c r="J304" s="2">
        <f>IFERROR(__xludf.DUMMYFUNCTION("""COMPUTED_VALUE"""),45734.66666666667)</f>
        <v>45734.66667</v>
      </c>
      <c r="K304" s="1">
        <f>IFERROR(__xludf.DUMMYFUNCTION("""COMPUTED_VALUE"""),1478.13)</f>
        <v>1478.13</v>
      </c>
      <c r="M304" s="2">
        <f>IFERROR(__xludf.DUMMYFUNCTION("""COMPUTED_VALUE"""),45734.66666666667)</f>
        <v>45734.66667</v>
      </c>
      <c r="N304" s="1">
        <f>IFERROR(__xludf.DUMMYFUNCTION("""COMPUTED_VALUE"""),3.0607366E7)</f>
        <v>30607366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IFERROR(__xludf.DUMMYFUNCTION("""COMPUTED_VALUE"""),1478.69)</f>
        <v>1478.69</v>
      </c>
      <c r="D305" s="2">
        <f>IFERROR(__xludf.DUMMYFUNCTION("""COMPUTED_VALUE"""),45735.66666666667)</f>
        <v>45735.66667</v>
      </c>
      <c r="E305" s="1">
        <f>IFERROR(__xludf.DUMMYFUNCTION("""COMPUTED_VALUE"""),1481.91)</f>
        <v>1481.91</v>
      </c>
      <c r="G305" s="2">
        <f>IFERROR(__xludf.DUMMYFUNCTION("""COMPUTED_VALUE"""),45735.66666666667)</f>
        <v>45735.66667</v>
      </c>
      <c r="H305" s="1">
        <f>IFERROR(__xludf.DUMMYFUNCTION("""COMPUTED_VALUE"""),1462.32)</f>
        <v>1462.32</v>
      </c>
      <c r="J305" s="2">
        <f>IFERROR(__xludf.DUMMYFUNCTION("""COMPUTED_VALUE"""),45735.66666666667)</f>
        <v>45735.66667</v>
      </c>
      <c r="K305" s="1">
        <f>IFERROR(__xludf.DUMMYFUNCTION("""COMPUTED_VALUE"""),1473.89)</f>
        <v>1473.89</v>
      </c>
      <c r="M305" s="2">
        <f>IFERROR(__xludf.DUMMYFUNCTION("""COMPUTED_VALUE"""),45735.66666666667)</f>
        <v>45735.66667</v>
      </c>
      <c r="N305" s="1">
        <f>IFERROR(__xludf.DUMMYFUNCTION("""COMPUTED_VALUE"""),3.5411684E7)</f>
        <v>35411684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IFERROR(__xludf.DUMMYFUNCTION("""COMPUTED_VALUE"""),1468.51)</f>
        <v>1468.51</v>
      </c>
      <c r="D306" s="2">
        <f>IFERROR(__xludf.DUMMYFUNCTION("""COMPUTED_VALUE"""),45736.66666666667)</f>
        <v>45736.66667</v>
      </c>
      <c r="E306" s="1">
        <f>IFERROR(__xludf.DUMMYFUNCTION("""COMPUTED_VALUE"""),1476.55)</f>
        <v>1476.55</v>
      </c>
      <c r="G306" s="2">
        <f>IFERROR(__xludf.DUMMYFUNCTION("""COMPUTED_VALUE"""),45736.66666666667)</f>
        <v>45736.66667</v>
      </c>
      <c r="H306" s="1">
        <f>IFERROR(__xludf.DUMMYFUNCTION("""COMPUTED_VALUE"""),1459.19)</f>
        <v>1459.19</v>
      </c>
      <c r="J306" s="2">
        <f>IFERROR(__xludf.DUMMYFUNCTION("""COMPUTED_VALUE"""),45736.66666666667)</f>
        <v>45736.66667</v>
      </c>
      <c r="K306" s="1">
        <f>IFERROR(__xludf.DUMMYFUNCTION("""COMPUTED_VALUE"""),1465.77)</f>
        <v>1465.77</v>
      </c>
      <c r="M306" s="2">
        <f>IFERROR(__xludf.DUMMYFUNCTION("""COMPUTED_VALUE"""),45736.66666666667)</f>
        <v>45736.66667</v>
      </c>
      <c r="N306" s="1">
        <f>IFERROR(__xludf.DUMMYFUNCTION("""COMPUTED_VALUE"""),4.1771601E7)</f>
        <v>41771601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IFERROR(__xludf.DUMMYFUNCTION("""COMPUTED_VALUE"""),1445.46)</f>
        <v>1445.46</v>
      </c>
      <c r="D307" s="2">
        <f>IFERROR(__xludf.DUMMYFUNCTION("""COMPUTED_VALUE"""),45737.66666666667)</f>
        <v>45737.66667</v>
      </c>
      <c r="E307" s="1">
        <f>IFERROR(__xludf.DUMMYFUNCTION("""COMPUTED_VALUE"""),1451.54)</f>
        <v>1451.54</v>
      </c>
      <c r="G307" s="2">
        <f>IFERROR(__xludf.DUMMYFUNCTION("""COMPUTED_VALUE"""),45737.66666666667)</f>
        <v>45737.66667</v>
      </c>
      <c r="H307" s="1">
        <f>IFERROR(__xludf.DUMMYFUNCTION("""COMPUTED_VALUE"""),1425.17)</f>
        <v>1425.17</v>
      </c>
      <c r="J307" s="2">
        <f>IFERROR(__xludf.DUMMYFUNCTION("""COMPUTED_VALUE"""),45737.66666666667)</f>
        <v>45737.66667</v>
      </c>
      <c r="K307" s="1">
        <f>IFERROR(__xludf.DUMMYFUNCTION("""COMPUTED_VALUE"""),1450.74)</f>
        <v>1450.74</v>
      </c>
      <c r="M307" s="2">
        <f>IFERROR(__xludf.DUMMYFUNCTION("""COMPUTED_VALUE"""),45737.66666666667)</f>
        <v>45737.66667</v>
      </c>
      <c r="N307" s="1">
        <f>IFERROR(__xludf.DUMMYFUNCTION("""COMPUTED_VALUE"""),8.8125889E7)</f>
        <v>88125889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IFERROR(__xludf.DUMMYFUNCTION("""COMPUTED_VALUE"""),1465.65)</f>
        <v>1465.65</v>
      </c>
      <c r="D308" s="2">
        <f>IFERROR(__xludf.DUMMYFUNCTION("""COMPUTED_VALUE"""),45740.66666666667)</f>
        <v>45740.66667</v>
      </c>
      <c r="E308" s="1">
        <f>IFERROR(__xludf.DUMMYFUNCTION("""COMPUTED_VALUE"""),1477.07)</f>
        <v>1477.07</v>
      </c>
      <c r="G308" s="2">
        <f>IFERROR(__xludf.DUMMYFUNCTION("""COMPUTED_VALUE"""),45740.66666666667)</f>
        <v>45740.66667</v>
      </c>
      <c r="H308" s="1">
        <f>IFERROR(__xludf.DUMMYFUNCTION("""COMPUTED_VALUE"""),1464.72)</f>
        <v>1464.72</v>
      </c>
      <c r="J308" s="2">
        <f>IFERROR(__xludf.DUMMYFUNCTION("""COMPUTED_VALUE"""),45740.66666666667)</f>
        <v>45740.66667</v>
      </c>
      <c r="K308" s="1">
        <f>IFERROR(__xludf.DUMMYFUNCTION("""COMPUTED_VALUE"""),1474.11)</f>
        <v>1474.11</v>
      </c>
      <c r="M308" s="2">
        <f>IFERROR(__xludf.DUMMYFUNCTION("""COMPUTED_VALUE"""),45740.66666666667)</f>
        <v>45740.66667</v>
      </c>
      <c r="N308" s="1">
        <f>IFERROR(__xludf.DUMMYFUNCTION("""COMPUTED_VALUE"""),4.1234316E7)</f>
        <v>41234316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IFERROR(__xludf.DUMMYFUNCTION("""COMPUTED_VALUE"""),1473.22)</f>
        <v>1473.22</v>
      </c>
      <c r="D309" s="2">
        <f>IFERROR(__xludf.DUMMYFUNCTION("""COMPUTED_VALUE"""),45741.66666666667)</f>
        <v>45741.66667</v>
      </c>
      <c r="E309" s="1">
        <f>IFERROR(__xludf.DUMMYFUNCTION("""COMPUTED_VALUE"""),1478.53)</f>
        <v>1478.53</v>
      </c>
      <c r="G309" s="2">
        <f>IFERROR(__xludf.DUMMYFUNCTION("""COMPUTED_VALUE"""),45741.66666666667)</f>
        <v>45741.66667</v>
      </c>
      <c r="H309" s="1">
        <f>IFERROR(__xludf.DUMMYFUNCTION("""COMPUTED_VALUE"""),1452.38)</f>
        <v>1452.38</v>
      </c>
      <c r="J309" s="2">
        <f>IFERROR(__xludf.DUMMYFUNCTION("""COMPUTED_VALUE"""),45741.66666666667)</f>
        <v>45741.66667</v>
      </c>
      <c r="K309" s="1">
        <f>IFERROR(__xludf.DUMMYFUNCTION("""COMPUTED_VALUE"""),1456.22)</f>
        <v>1456.22</v>
      </c>
      <c r="M309" s="2">
        <f>IFERROR(__xludf.DUMMYFUNCTION("""COMPUTED_VALUE"""),45741.66666666667)</f>
        <v>45741.66667</v>
      </c>
      <c r="N309" s="1">
        <f>IFERROR(__xludf.DUMMYFUNCTION("""COMPUTED_VALUE"""),4.0073484E7)</f>
        <v>40073484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IFERROR(__xludf.DUMMYFUNCTION("""COMPUTED_VALUE"""),1456.34)</f>
        <v>1456.34</v>
      </c>
      <c r="D310" s="2">
        <f>IFERROR(__xludf.DUMMYFUNCTION("""COMPUTED_VALUE"""),45742.66666666667)</f>
        <v>45742.66667</v>
      </c>
      <c r="E310" s="1">
        <f>IFERROR(__xludf.DUMMYFUNCTION("""COMPUTED_VALUE"""),1471.69)</f>
        <v>1471.69</v>
      </c>
      <c r="G310" s="2">
        <f>IFERROR(__xludf.DUMMYFUNCTION("""COMPUTED_VALUE"""),45742.66666666667)</f>
        <v>45742.66667</v>
      </c>
      <c r="H310" s="1">
        <f>IFERROR(__xludf.DUMMYFUNCTION("""COMPUTED_VALUE"""),1456.34)</f>
        <v>1456.34</v>
      </c>
      <c r="J310" s="2">
        <f>IFERROR(__xludf.DUMMYFUNCTION("""COMPUTED_VALUE"""),45742.66666666667)</f>
        <v>45742.66667</v>
      </c>
      <c r="K310" s="1">
        <f>IFERROR(__xludf.DUMMYFUNCTION("""COMPUTED_VALUE"""),1468.99)</f>
        <v>1468.99</v>
      </c>
      <c r="M310" s="2">
        <f>IFERROR(__xludf.DUMMYFUNCTION("""COMPUTED_VALUE"""),45742.66666666667)</f>
        <v>45742.66667</v>
      </c>
      <c r="N310" s="1">
        <f>IFERROR(__xludf.DUMMYFUNCTION("""COMPUTED_VALUE"""),3.8576431E7)</f>
        <v>38576431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IFERROR(__xludf.DUMMYFUNCTION("""COMPUTED_VALUE"""),1469.48)</f>
        <v>1469.48</v>
      </c>
      <c r="D311" s="2">
        <f>IFERROR(__xludf.DUMMYFUNCTION("""COMPUTED_VALUE"""),45743.66666666667)</f>
        <v>45743.66667</v>
      </c>
      <c r="E311" s="1">
        <f>IFERROR(__xludf.DUMMYFUNCTION("""COMPUTED_VALUE"""),1472.08)</f>
        <v>1472.08</v>
      </c>
      <c r="G311" s="2">
        <f>IFERROR(__xludf.DUMMYFUNCTION("""COMPUTED_VALUE"""),45743.66666666667)</f>
        <v>45743.66667</v>
      </c>
      <c r="H311" s="1">
        <f>IFERROR(__xludf.DUMMYFUNCTION("""COMPUTED_VALUE"""),1458.29)</f>
        <v>1458.29</v>
      </c>
      <c r="J311" s="2">
        <f>IFERROR(__xludf.DUMMYFUNCTION("""COMPUTED_VALUE"""),45743.66666666667)</f>
        <v>45743.66667</v>
      </c>
      <c r="K311" s="1">
        <f>IFERROR(__xludf.DUMMYFUNCTION("""COMPUTED_VALUE"""),1466.84)</f>
        <v>1466.84</v>
      </c>
      <c r="M311" s="2">
        <f>IFERROR(__xludf.DUMMYFUNCTION("""COMPUTED_VALUE"""),45743.66666666667)</f>
        <v>45743.66667</v>
      </c>
      <c r="N311" s="1">
        <f>IFERROR(__xludf.DUMMYFUNCTION("""COMPUTED_VALUE"""),3.08149E7)</f>
        <v>30814900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IFERROR(__xludf.DUMMYFUNCTION("""COMPUTED_VALUE"""),1464.12)</f>
        <v>1464.12</v>
      </c>
      <c r="D312" s="2">
        <f>IFERROR(__xludf.DUMMYFUNCTION("""COMPUTED_VALUE"""),45744.66666666667)</f>
        <v>45744.66667</v>
      </c>
      <c r="E312" s="1">
        <f>IFERROR(__xludf.DUMMYFUNCTION("""COMPUTED_VALUE"""),1466.38)</f>
        <v>1466.38</v>
      </c>
      <c r="G312" s="2">
        <f>IFERROR(__xludf.DUMMYFUNCTION("""COMPUTED_VALUE"""),45744.66666666667)</f>
        <v>45744.66667</v>
      </c>
      <c r="H312" s="1">
        <f>IFERROR(__xludf.DUMMYFUNCTION("""COMPUTED_VALUE"""),1438.9)</f>
        <v>1438.9</v>
      </c>
      <c r="J312" s="2">
        <f>IFERROR(__xludf.DUMMYFUNCTION("""COMPUTED_VALUE"""),45744.66666666667)</f>
        <v>45744.66667</v>
      </c>
      <c r="K312" s="1">
        <f>IFERROR(__xludf.DUMMYFUNCTION("""COMPUTED_VALUE"""),1439.33)</f>
        <v>1439.33</v>
      </c>
      <c r="M312" s="2">
        <f>IFERROR(__xludf.DUMMYFUNCTION("""COMPUTED_VALUE"""),45744.66666666667)</f>
        <v>45744.66667</v>
      </c>
      <c r="N312" s="1">
        <f>IFERROR(__xludf.DUMMYFUNCTION("""COMPUTED_VALUE"""),2.794709E7)</f>
        <v>27947090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IFERROR(__xludf.DUMMYFUNCTION("""COMPUTED_VALUE"""),1433.91)</f>
        <v>1433.91</v>
      </c>
      <c r="D313" s="2">
        <f>IFERROR(__xludf.DUMMYFUNCTION("""COMPUTED_VALUE"""),45747.66666666667)</f>
        <v>45747.66667</v>
      </c>
      <c r="E313" s="1">
        <f>IFERROR(__xludf.DUMMYFUNCTION("""COMPUTED_VALUE"""),1465.53)</f>
        <v>1465.53</v>
      </c>
      <c r="G313" s="2">
        <f>IFERROR(__xludf.DUMMYFUNCTION("""COMPUTED_VALUE"""),45747.66666666667)</f>
        <v>45747.66667</v>
      </c>
      <c r="H313" s="1">
        <f>IFERROR(__xludf.DUMMYFUNCTION("""COMPUTED_VALUE"""),1431.36)</f>
        <v>1431.36</v>
      </c>
      <c r="J313" s="2">
        <f>IFERROR(__xludf.DUMMYFUNCTION("""COMPUTED_VALUE"""),45747.66666666667)</f>
        <v>45747.66667</v>
      </c>
      <c r="K313" s="1">
        <f>IFERROR(__xludf.DUMMYFUNCTION("""COMPUTED_VALUE"""),1455.45)</f>
        <v>1455.45</v>
      </c>
      <c r="M313" s="2">
        <f>IFERROR(__xludf.DUMMYFUNCTION("""COMPUTED_VALUE"""),45747.66666666667)</f>
        <v>45747.66667</v>
      </c>
      <c r="N313" s="1">
        <f>IFERROR(__xludf.DUMMYFUNCTION("""COMPUTED_VALUE"""),4.9633324E7)</f>
        <v>49633324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IFERROR(__xludf.DUMMYFUNCTION("""COMPUTED_VALUE"""),1453.07)</f>
        <v>1453.07</v>
      </c>
      <c r="D314" s="2">
        <f>IFERROR(__xludf.DUMMYFUNCTION("""COMPUTED_VALUE"""),45748.66666666667)</f>
        <v>45748.66667</v>
      </c>
      <c r="E314" s="1">
        <f>IFERROR(__xludf.DUMMYFUNCTION("""COMPUTED_VALUE"""),1461.28)</f>
        <v>1461.28</v>
      </c>
      <c r="G314" s="2">
        <f>IFERROR(__xludf.DUMMYFUNCTION("""COMPUTED_VALUE"""),45748.66666666667)</f>
        <v>45748.66667</v>
      </c>
      <c r="H314" s="1">
        <f>IFERROR(__xludf.DUMMYFUNCTION("""COMPUTED_VALUE"""),1439.18)</f>
        <v>1439.18</v>
      </c>
      <c r="J314" s="2">
        <f>IFERROR(__xludf.DUMMYFUNCTION("""COMPUTED_VALUE"""),45748.66666666667)</f>
        <v>45748.66667</v>
      </c>
      <c r="K314" s="1">
        <f>IFERROR(__xludf.DUMMYFUNCTION("""COMPUTED_VALUE"""),1458.33)</f>
        <v>1458.33</v>
      </c>
      <c r="M314" s="2">
        <f>IFERROR(__xludf.DUMMYFUNCTION("""COMPUTED_VALUE"""),45748.66666666667)</f>
        <v>45748.66667</v>
      </c>
      <c r="N314" s="1">
        <f>IFERROR(__xludf.DUMMYFUNCTION("""COMPUTED_VALUE"""),3.228684E7)</f>
        <v>32286840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IFERROR(__xludf.DUMMYFUNCTION("""COMPUTED_VALUE"""),1449.95)</f>
        <v>1449.95</v>
      </c>
      <c r="D315" s="2">
        <f>IFERROR(__xludf.DUMMYFUNCTION("""COMPUTED_VALUE"""),45749.66666666667)</f>
        <v>45749.66667</v>
      </c>
      <c r="E315" s="1">
        <f>IFERROR(__xludf.DUMMYFUNCTION("""COMPUTED_VALUE"""),1473.88)</f>
        <v>1473.88</v>
      </c>
      <c r="G315" s="2">
        <f>IFERROR(__xludf.DUMMYFUNCTION("""COMPUTED_VALUE"""),45749.66666666667)</f>
        <v>45749.66667</v>
      </c>
      <c r="H315" s="1">
        <f>IFERROR(__xludf.DUMMYFUNCTION("""COMPUTED_VALUE"""),1446.32)</f>
        <v>1446.32</v>
      </c>
      <c r="J315" s="2">
        <f>IFERROR(__xludf.DUMMYFUNCTION("""COMPUTED_VALUE"""),45749.66666666667)</f>
        <v>45749.66667</v>
      </c>
      <c r="K315" s="1">
        <f>IFERROR(__xludf.DUMMYFUNCTION("""COMPUTED_VALUE"""),1472.44)</f>
        <v>1472.44</v>
      </c>
      <c r="M315" s="2">
        <f>IFERROR(__xludf.DUMMYFUNCTION("""COMPUTED_VALUE"""),45749.66666666667)</f>
        <v>45749.66667</v>
      </c>
      <c r="N315" s="1">
        <f>IFERROR(__xludf.DUMMYFUNCTION("""COMPUTED_VALUE"""),2.7914662E7)</f>
        <v>27914662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IFERROR(__xludf.DUMMYFUNCTION("""COMPUTED_VALUE"""),1440.19)</f>
        <v>1440.19</v>
      </c>
      <c r="D316" s="2">
        <f>IFERROR(__xludf.DUMMYFUNCTION("""COMPUTED_VALUE"""),45750.66666666667)</f>
        <v>45750.66667</v>
      </c>
      <c r="E316" s="1">
        <f>IFERROR(__xludf.DUMMYFUNCTION("""COMPUTED_VALUE"""),1440.19)</f>
        <v>1440.19</v>
      </c>
      <c r="G316" s="2">
        <f>IFERROR(__xludf.DUMMYFUNCTION("""COMPUTED_VALUE"""),45750.66666666667)</f>
        <v>45750.66667</v>
      </c>
      <c r="H316" s="1">
        <f>IFERROR(__xludf.DUMMYFUNCTION("""COMPUTED_VALUE"""),1346.22)</f>
        <v>1346.22</v>
      </c>
      <c r="J316" s="2">
        <f>IFERROR(__xludf.DUMMYFUNCTION("""COMPUTED_VALUE"""),45750.66666666667)</f>
        <v>45750.66667</v>
      </c>
      <c r="K316" s="1">
        <f>IFERROR(__xludf.DUMMYFUNCTION("""COMPUTED_VALUE"""),1350.86)</f>
        <v>1350.86</v>
      </c>
      <c r="M316" s="2">
        <f>IFERROR(__xludf.DUMMYFUNCTION("""COMPUTED_VALUE"""),45750.66666666667)</f>
        <v>45750.66667</v>
      </c>
      <c r="N316" s="1">
        <f>IFERROR(__xludf.DUMMYFUNCTION("""COMPUTED_VALUE"""),6.5432667E7)</f>
        <v>65432667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IFERROR(__xludf.DUMMYFUNCTION("""COMPUTED_VALUE"""),1335.22)</f>
        <v>1335.22</v>
      </c>
      <c r="D317" s="2">
        <f>IFERROR(__xludf.DUMMYFUNCTION("""COMPUTED_VALUE"""),45751.66666666667)</f>
        <v>45751.66667</v>
      </c>
      <c r="E317" s="1">
        <f>IFERROR(__xludf.DUMMYFUNCTION("""COMPUTED_VALUE"""),1335.22)</f>
        <v>1335.22</v>
      </c>
      <c r="G317" s="2">
        <f>IFERROR(__xludf.DUMMYFUNCTION("""COMPUTED_VALUE"""),45751.66666666667)</f>
        <v>45751.66667</v>
      </c>
      <c r="H317" s="1">
        <f>IFERROR(__xludf.DUMMYFUNCTION("""COMPUTED_VALUE"""),1285.94)</f>
        <v>1285.94</v>
      </c>
      <c r="J317" s="2">
        <f>IFERROR(__xludf.DUMMYFUNCTION("""COMPUTED_VALUE"""),45751.66666666667)</f>
        <v>45751.66667</v>
      </c>
      <c r="K317" s="1">
        <f>IFERROR(__xludf.DUMMYFUNCTION("""COMPUTED_VALUE"""),1305.21)</f>
        <v>1305.21</v>
      </c>
      <c r="M317" s="2">
        <f>IFERROR(__xludf.DUMMYFUNCTION("""COMPUTED_VALUE"""),45751.66666666667)</f>
        <v>45751.66667</v>
      </c>
      <c r="N317" s="1">
        <f>IFERROR(__xludf.DUMMYFUNCTION("""COMPUTED_VALUE"""),7.2474849E7)</f>
        <v>72474849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IFERROR(__xludf.DUMMYFUNCTION("""COMPUTED_VALUE"""),1304.32)</f>
        <v>1304.32</v>
      </c>
      <c r="D318" s="2">
        <f>IFERROR(__xludf.DUMMYFUNCTION("""COMPUTED_VALUE"""),45754.66666666667)</f>
        <v>45754.66667</v>
      </c>
      <c r="E318" s="1">
        <f>IFERROR(__xludf.DUMMYFUNCTION("""COMPUTED_VALUE"""),1338.61)</f>
        <v>1338.61</v>
      </c>
      <c r="G318" s="2">
        <f>IFERROR(__xludf.DUMMYFUNCTION("""COMPUTED_VALUE"""),45754.66666666667)</f>
        <v>45754.66667</v>
      </c>
      <c r="H318" s="1">
        <f>IFERROR(__xludf.DUMMYFUNCTION("""COMPUTED_VALUE"""),1250.81)</f>
        <v>1250.81</v>
      </c>
      <c r="J318" s="2">
        <f>IFERROR(__xludf.DUMMYFUNCTION("""COMPUTED_VALUE"""),45754.66666666667)</f>
        <v>45754.66667</v>
      </c>
      <c r="K318" s="1">
        <f>IFERROR(__xludf.DUMMYFUNCTION("""COMPUTED_VALUE"""),1286.51)</f>
        <v>1286.51</v>
      </c>
      <c r="M318" s="2">
        <f>IFERROR(__xludf.DUMMYFUNCTION("""COMPUTED_VALUE"""),45754.66666666667)</f>
        <v>45754.66667</v>
      </c>
      <c r="N318" s="1">
        <f>IFERROR(__xludf.DUMMYFUNCTION("""COMPUTED_VALUE"""),7.1713641E7)</f>
        <v>71713641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IFERROR(__xludf.DUMMYFUNCTION("""COMPUTED_VALUE"""),1315.62)</f>
        <v>1315.62</v>
      </c>
      <c r="D319" s="2">
        <f>IFERROR(__xludf.DUMMYFUNCTION("""COMPUTED_VALUE"""),45755.66666666667)</f>
        <v>45755.66667</v>
      </c>
      <c r="E319" s="1">
        <f>IFERROR(__xludf.DUMMYFUNCTION("""COMPUTED_VALUE"""),1325.13)</f>
        <v>1325.13</v>
      </c>
      <c r="G319" s="2">
        <f>IFERROR(__xludf.DUMMYFUNCTION("""COMPUTED_VALUE"""),45755.66666666667)</f>
        <v>45755.66667</v>
      </c>
      <c r="H319" s="1">
        <f>IFERROR(__xludf.DUMMYFUNCTION("""COMPUTED_VALUE"""),1243.49)</f>
        <v>1243.49</v>
      </c>
      <c r="J319" s="2">
        <f>IFERROR(__xludf.DUMMYFUNCTION("""COMPUTED_VALUE"""),45755.66666666667)</f>
        <v>45755.66667</v>
      </c>
      <c r="K319" s="1">
        <f>IFERROR(__xludf.DUMMYFUNCTION("""COMPUTED_VALUE"""),1261.97)</f>
        <v>1261.97</v>
      </c>
      <c r="M319" s="2">
        <f>IFERROR(__xludf.DUMMYFUNCTION("""COMPUTED_VALUE"""),45755.66666666667)</f>
        <v>45755.66667</v>
      </c>
      <c r="N319" s="1">
        <f>IFERROR(__xludf.DUMMYFUNCTION("""COMPUTED_VALUE"""),5.671239E7)</f>
        <v>56712390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IFERROR(__xludf.DUMMYFUNCTION("""COMPUTED_VALUE"""),1255.25)</f>
        <v>1255.25</v>
      </c>
      <c r="D320" s="2">
        <f>IFERROR(__xludf.DUMMYFUNCTION("""COMPUTED_VALUE"""),45756.66666666667)</f>
        <v>45756.66667</v>
      </c>
      <c r="E320" s="1">
        <f>IFERROR(__xludf.DUMMYFUNCTION("""COMPUTED_VALUE"""),1376.75)</f>
        <v>1376.75</v>
      </c>
      <c r="G320" s="2">
        <f>IFERROR(__xludf.DUMMYFUNCTION("""COMPUTED_VALUE"""),45756.66666666667)</f>
        <v>45756.66667</v>
      </c>
      <c r="H320" s="1">
        <f>IFERROR(__xludf.DUMMYFUNCTION("""COMPUTED_VALUE"""),1247.61)</f>
        <v>1247.61</v>
      </c>
      <c r="J320" s="2">
        <f>IFERROR(__xludf.DUMMYFUNCTION("""COMPUTED_VALUE"""),45756.66666666667)</f>
        <v>45756.66667</v>
      </c>
      <c r="K320" s="1">
        <f>IFERROR(__xludf.DUMMYFUNCTION("""COMPUTED_VALUE"""),1369.82)</f>
        <v>1369.82</v>
      </c>
      <c r="M320" s="2">
        <f>IFERROR(__xludf.DUMMYFUNCTION("""COMPUTED_VALUE"""),45756.66666666667)</f>
        <v>45756.66667</v>
      </c>
      <c r="N320" s="1">
        <f>IFERROR(__xludf.DUMMYFUNCTION("""COMPUTED_VALUE"""),7.5201927E7)</f>
        <v>75201927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IFERROR(__xludf.DUMMYFUNCTION("""COMPUTED_VALUE"""),1352.01)</f>
        <v>1352.01</v>
      </c>
      <c r="D321" s="2">
        <f>IFERROR(__xludf.DUMMYFUNCTION("""COMPUTED_VALUE"""),45757.66666666667)</f>
        <v>45757.66667</v>
      </c>
      <c r="E321" s="1">
        <f>IFERROR(__xludf.DUMMYFUNCTION("""COMPUTED_VALUE"""),1352.01)</f>
        <v>1352.01</v>
      </c>
      <c r="G321" s="2">
        <f>IFERROR(__xludf.DUMMYFUNCTION("""COMPUTED_VALUE"""),45757.66666666667)</f>
        <v>45757.66667</v>
      </c>
      <c r="H321" s="1">
        <f>IFERROR(__xludf.DUMMYFUNCTION("""COMPUTED_VALUE"""),1291.89)</f>
        <v>1291.89</v>
      </c>
      <c r="J321" s="2">
        <f>IFERROR(__xludf.DUMMYFUNCTION("""COMPUTED_VALUE"""),45757.66666666667)</f>
        <v>45757.66667</v>
      </c>
      <c r="K321" s="1">
        <f>IFERROR(__xludf.DUMMYFUNCTION("""COMPUTED_VALUE"""),1324.91)</f>
        <v>1324.91</v>
      </c>
      <c r="M321" s="2">
        <f>IFERROR(__xludf.DUMMYFUNCTION("""COMPUTED_VALUE"""),45757.66666666667)</f>
        <v>45757.66667</v>
      </c>
      <c r="N321" s="1">
        <f>IFERROR(__xludf.DUMMYFUNCTION("""COMPUTED_VALUE"""),4.8949446E7)</f>
        <v>48949446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IFERROR(__xludf.DUMMYFUNCTION("""COMPUTED_VALUE"""),1319.89)</f>
        <v>1319.89</v>
      </c>
      <c r="D322" s="2">
        <f>IFERROR(__xludf.DUMMYFUNCTION("""COMPUTED_VALUE"""),45758.66666666667)</f>
        <v>45758.66667</v>
      </c>
      <c r="E322" s="1">
        <f>IFERROR(__xludf.DUMMYFUNCTION("""COMPUTED_VALUE"""),1331.7)</f>
        <v>1331.7</v>
      </c>
      <c r="G322" s="2">
        <f>IFERROR(__xludf.DUMMYFUNCTION("""COMPUTED_VALUE"""),45758.66666666667)</f>
        <v>45758.66667</v>
      </c>
      <c r="H322" s="1">
        <f>IFERROR(__xludf.DUMMYFUNCTION("""COMPUTED_VALUE"""),1290.76)</f>
        <v>1290.76</v>
      </c>
      <c r="J322" s="2">
        <f>IFERROR(__xludf.DUMMYFUNCTION("""COMPUTED_VALUE"""),45758.66666666667)</f>
        <v>45758.66667</v>
      </c>
      <c r="K322" s="1">
        <f>IFERROR(__xludf.DUMMYFUNCTION("""COMPUTED_VALUE"""),1324.56)</f>
        <v>1324.56</v>
      </c>
      <c r="M322" s="2">
        <f>IFERROR(__xludf.DUMMYFUNCTION("""COMPUTED_VALUE"""),45758.66666666667)</f>
        <v>45758.66667</v>
      </c>
      <c r="N322" s="1">
        <f>IFERROR(__xludf.DUMMYFUNCTION("""COMPUTED_VALUE"""),4.4522535E7)</f>
        <v>44522535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IFERROR(__xludf.DUMMYFUNCTION("""COMPUTED_VALUE"""),1335.25)</f>
        <v>1335.25</v>
      </c>
      <c r="D323" s="2">
        <f>IFERROR(__xludf.DUMMYFUNCTION("""COMPUTED_VALUE"""),45761.66666666667)</f>
        <v>45761.66667</v>
      </c>
      <c r="E323" s="1">
        <f>IFERROR(__xludf.DUMMYFUNCTION("""COMPUTED_VALUE"""),1351.9)</f>
        <v>1351.9</v>
      </c>
      <c r="G323" s="2">
        <f>IFERROR(__xludf.DUMMYFUNCTION("""COMPUTED_VALUE"""),45761.66666666667)</f>
        <v>45761.66667</v>
      </c>
      <c r="H323" s="1">
        <f>IFERROR(__xludf.DUMMYFUNCTION("""COMPUTED_VALUE"""),1331.92)</f>
        <v>1331.92</v>
      </c>
      <c r="J323" s="2">
        <f>IFERROR(__xludf.DUMMYFUNCTION("""COMPUTED_VALUE"""),45761.66666666667)</f>
        <v>45761.66667</v>
      </c>
      <c r="K323" s="1">
        <f>IFERROR(__xludf.DUMMYFUNCTION("""COMPUTED_VALUE"""),1345.83)</f>
        <v>1345.83</v>
      </c>
      <c r="M323" s="2">
        <f>IFERROR(__xludf.DUMMYFUNCTION("""COMPUTED_VALUE"""),45761.66666666667)</f>
        <v>45761.66667</v>
      </c>
      <c r="N323" s="1">
        <f>IFERROR(__xludf.DUMMYFUNCTION("""COMPUTED_VALUE"""),3.9657778E7)</f>
        <v>39657778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IFERROR(__xludf.DUMMYFUNCTION("""COMPUTED_VALUE"""),1344.0)</f>
        <v>1344</v>
      </c>
      <c r="D324" s="2">
        <f>IFERROR(__xludf.DUMMYFUNCTION("""COMPUTED_VALUE"""),45762.66666666667)</f>
        <v>45762.66667</v>
      </c>
      <c r="E324" s="1">
        <f>IFERROR(__xludf.DUMMYFUNCTION("""COMPUTED_VALUE"""),1349.34)</f>
        <v>1349.34</v>
      </c>
      <c r="G324" s="2">
        <f>IFERROR(__xludf.DUMMYFUNCTION("""COMPUTED_VALUE"""),45762.66666666667)</f>
        <v>45762.66667</v>
      </c>
      <c r="H324" s="1">
        <f>IFERROR(__xludf.DUMMYFUNCTION("""COMPUTED_VALUE"""),1321.66)</f>
        <v>1321.66</v>
      </c>
      <c r="J324" s="2">
        <f>IFERROR(__xludf.DUMMYFUNCTION("""COMPUTED_VALUE"""),45762.66666666667)</f>
        <v>45762.66667</v>
      </c>
      <c r="K324" s="1">
        <f>IFERROR(__xludf.DUMMYFUNCTION("""COMPUTED_VALUE"""),1325.56)</f>
        <v>1325.56</v>
      </c>
      <c r="M324" s="2">
        <f>IFERROR(__xludf.DUMMYFUNCTION("""COMPUTED_VALUE"""),45762.66666666667)</f>
        <v>45762.66667</v>
      </c>
      <c r="N324" s="1">
        <f>IFERROR(__xludf.DUMMYFUNCTION("""COMPUTED_VALUE"""),3.4075153E7)</f>
        <v>34075153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IFERROR(__xludf.DUMMYFUNCTION("""COMPUTED_VALUE"""),1318.5)</f>
        <v>1318.5</v>
      </c>
      <c r="D325" s="2">
        <f>IFERROR(__xludf.DUMMYFUNCTION("""COMPUTED_VALUE"""),45763.66666666667)</f>
        <v>45763.66667</v>
      </c>
      <c r="E325" s="1">
        <f>IFERROR(__xludf.DUMMYFUNCTION("""COMPUTED_VALUE"""),1319.56)</f>
        <v>1319.56</v>
      </c>
      <c r="G325" s="2">
        <f>IFERROR(__xludf.DUMMYFUNCTION("""COMPUTED_VALUE"""),45763.66666666667)</f>
        <v>45763.66667</v>
      </c>
      <c r="H325" s="1">
        <f>IFERROR(__xludf.DUMMYFUNCTION("""COMPUTED_VALUE"""),1286.96)</f>
        <v>1286.96</v>
      </c>
      <c r="J325" s="2">
        <f>IFERROR(__xludf.DUMMYFUNCTION("""COMPUTED_VALUE"""),45763.66666666667)</f>
        <v>45763.66667</v>
      </c>
      <c r="K325" s="1">
        <f>IFERROR(__xludf.DUMMYFUNCTION("""COMPUTED_VALUE"""),1296.11)</f>
        <v>1296.11</v>
      </c>
      <c r="M325" s="2">
        <f>IFERROR(__xludf.DUMMYFUNCTION("""COMPUTED_VALUE"""),45763.66666666667)</f>
        <v>45763.66667</v>
      </c>
      <c r="N325" s="1">
        <f>IFERROR(__xludf.DUMMYFUNCTION("""COMPUTED_VALUE"""),4.9037066E7)</f>
        <v>49037066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IFERROR(__xludf.DUMMYFUNCTION("""COMPUTED_VALUE"""),1299.97)</f>
        <v>1299.97</v>
      </c>
      <c r="D326" s="2">
        <f>IFERROR(__xludf.DUMMYFUNCTION("""COMPUTED_VALUE"""),45764.66666666667)</f>
        <v>45764.66667</v>
      </c>
      <c r="E326" s="1">
        <f>IFERROR(__xludf.DUMMYFUNCTION("""COMPUTED_VALUE"""),1334.6)</f>
        <v>1334.6</v>
      </c>
      <c r="G326" s="2">
        <f>IFERROR(__xludf.DUMMYFUNCTION("""COMPUTED_VALUE"""),45764.66666666667)</f>
        <v>45764.66667</v>
      </c>
      <c r="H326" s="1">
        <f>IFERROR(__xludf.DUMMYFUNCTION("""COMPUTED_VALUE"""),1299.97)</f>
        <v>1299.97</v>
      </c>
      <c r="J326" s="2">
        <f>IFERROR(__xludf.DUMMYFUNCTION("""COMPUTED_VALUE"""),45764.66666666667)</f>
        <v>45764.66667</v>
      </c>
      <c r="K326" s="1">
        <f>IFERROR(__xludf.DUMMYFUNCTION("""COMPUTED_VALUE"""),1324.19)</f>
        <v>1324.19</v>
      </c>
      <c r="M326" s="2">
        <f>IFERROR(__xludf.DUMMYFUNCTION("""COMPUTED_VALUE"""),45764.66666666667)</f>
        <v>45764.66667</v>
      </c>
      <c r="N326" s="1">
        <f>IFERROR(__xludf.DUMMYFUNCTION("""COMPUTED_VALUE"""),4.4809855E7)</f>
        <v>44809855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IFERROR(__xludf.DUMMYFUNCTION("""COMPUTED_VALUE"""),1316.54)</f>
        <v>1316.54</v>
      </c>
      <c r="D327" s="2">
        <f>IFERROR(__xludf.DUMMYFUNCTION("""COMPUTED_VALUE"""),45768.66666666667)</f>
        <v>45768.66667</v>
      </c>
      <c r="E327" s="1">
        <f>IFERROR(__xludf.DUMMYFUNCTION("""COMPUTED_VALUE"""),1316.54)</f>
        <v>1316.54</v>
      </c>
      <c r="G327" s="2">
        <f>IFERROR(__xludf.DUMMYFUNCTION("""COMPUTED_VALUE"""),45768.66666666667)</f>
        <v>45768.66667</v>
      </c>
      <c r="H327" s="1">
        <f>IFERROR(__xludf.DUMMYFUNCTION("""COMPUTED_VALUE"""),1286.07)</f>
        <v>1286.07</v>
      </c>
      <c r="J327" s="2">
        <f>IFERROR(__xludf.DUMMYFUNCTION("""COMPUTED_VALUE"""),45768.66666666667)</f>
        <v>45768.66667</v>
      </c>
      <c r="K327" s="1">
        <f>IFERROR(__xludf.DUMMYFUNCTION("""COMPUTED_VALUE"""),1306.25)</f>
        <v>1306.25</v>
      </c>
      <c r="M327" s="2">
        <f>IFERROR(__xludf.DUMMYFUNCTION("""COMPUTED_VALUE"""),45768.66666666667)</f>
        <v>45768.66667</v>
      </c>
      <c r="N327" s="1">
        <f>IFERROR(__xludf.DUMMYFUNCTION("""COMPUTED_VALUE"""),4.6404619E7)</f>
        <v>46404619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IFERROR(__xludf.DUMMYFUNCTION("""COMPUTED_VALUE"""),1315.08)</f>
        <v>1315.08</v>
      </c>
      <c r="D328" s="2">
        <f>IFERROR(__xludf.DUMMYFUNCTION("""COMPUTED_VALUE"""),45769.66666666667)</f>
        <v>45769.66667</v>
      </c>
      <c r="E328" s="1">
        <f>IFERROR(__xludf.DUMMYFUNCTION("""COMPUTED_VALUE"""),1325.89)</f>
        <v>1325.89</v>
      </c>
      <c r="G328" s="2">
        <f>IFERROR(__xludf.DUMMYFUNCTION("""COMPUTED_VALUE"""),45769.66666666667)</f>
        <v>45769.66667</v>
      </c>
      <c r="H328" s="1">
        <f>IFERROR(__xludf.DUMMYFUNCTION("""COMPUTED_VALUE"""),1305.21)</f>
        <v>1305.21</v>
      </c>
      <c r="J328" s="2">
        <f>IFERROR(__xludf.DUMMYFUNCTION("""COMPUTED_VALUE"""),45769.66666666667)</f>
        <v>45769.66667</v>
      </c>
      <c r="K328" s="1">
        <f>IFERROR(__xludf.DUMMYFUNCTION("""COMPUTED_VALUE"""),1317.54)</f>
        <v>1317.54</v>
      </c>
      <c r="M328" s="2">
        <f>IFERROR(__xludf.DUMMYFUNCTION("""COMPUTED_VALUE"""),45769.66666666667)</f>
        <v>45769.66667</v>
      </c>
      <c r="N328" s="1">
        <f>IFERROR(__xludf.DUMMYFUNCTION("""COMPUTED_VALUE"""),3.5893027E7)</f>
        <v>35893027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IFERROR(__xludf.DUMMYFUNCTION("""COMPUTED_VALUE"""),1341.75)</f>
        <v>1341.75</v>
      </c>
      <c r="D329" s="2">
        <f>IFERROR(__xludf.DUMMYFUNCTION("""COMPUTED_VALUE"""),45770.66666666667)</f>
        <v>45770.66667</v>
      </c>
      <c r="E329" s="1">
        <f>IFERROR(__xludf.DUMMYFUNCTION("""COMPUTED_VALUE"""),1372.89)</f>
        <v>1372.89</v>
      </c>
      <c r="G329" s="2">
        <f>IFERROR(__xludf.DUMMYFUNCTION("""COMPUTED_VALUE"""),45770.66666666667)</f>
        <v>45770.66667</v>
      </c>
      <c r="H329" s="1">
        <f>IFERROR(__xludf.DUMMYFUNCTION("""COMPUTED_VALUE"""),1326.15)</f>
        <v>1326.15</v>
      </c>
      <c r="J329" s="2">
        <f>IFERROR(__xludf.DUMMYFUNCTION("""COMPUTED_VALUE"""),45770.66666666667)</f>
        <v>45770.66667</v>
      </c>
      <c r="K329" s="1">
        <f>IFERROR(__xludf.DUMMYFUNCTION("""COMPUTED_VALUE"""),1330.33)</f>
        <v>1330.33</v>
      </c>
      <c r="M329" s="2">
        <f>IFERROR(__xludf.DUMMYFUNCTION("""COMPUTED_VALUE"""),45770.66666666667)</f>
        <v>45770.66667</v>
      </c>
      <c r="N329" s="1">
        <f>IFERROR(__xludf.DUMMYFUNCTION("""COMPUTED_VALUE"""),4.7524168E7)</f>
        <v>47524168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IFERROR(__xludf.DUMMYFUNCTION("""COMPUTED_VALUE"""),1305.18)</f>
        <v>1305.18</v>
      </c>
      <c r="D330" s="2">
        <f>IFERROR(__xludf.DUMMYFUNCTION("""COMPUTED_VALUE"""),45771.66666666667)</f>
        <v>45771.66667</v>
      </c>
      <c r="E330" s="1">
        <f>IFERROR(__xludf.DUMMYFUNCTION("""COMPUTED_VALUE"""),1346.2)</f>
        <v>1346.2</v>
      </c>
      <c r="G330" s="2">
        <f>IFERROR(__xludf.DUMMYFUNCTION("""COMPUTED_VALUE"""),45771.66666666667)</f>
        <v>45771.66667</v>
      </c>
      <c r="H330" s="1">
        <f>IFERROR(__xludf.DUMMYFUNCTION("""COMPUTED_VALUE"""),1299.4)</f>
        <v>1299.4</v>
      </c>
      <c r="J330" s="2">
        <f>IFERROR(__xludf.DUMMYFUNCTION("""COMPUTED_VALUE"""),45771.66666666667)</f>
        <v>45771.66667</v>
      </c>
      <c r="K330" s="1">
        <f>IFERROR(__xludf.DUMMYFUNCTION("""COMPUTED_VALUE"""),1344.91)</f>
        <v>1344.91</v>
      </c>
      <c r="M330" s="2">
        <f>IFERROR(__xludf.DUMMYFUNCTION("""COMPUTED_VALUE"""),45771.66666666667)</f>
        <v>45771.66667</v>
      </c>
      <c r="N330" s="1">
        <f>IFERROR(__xludf.DUMMYFUNCTION("""COMPUTED_VALUE"""),4.2620516E7)</f>
        <v>42620516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IFERROR(__xludf.DUMMYFUNCTION("""COMPUTED_VALUE"""),1322.47)</f>
        <v>1322.47</v>
      </c>
      <c r="D331" s="2">
        <f>IFERROR(__xludf.DUMMYFUNCTION("""COMPUTED_VALUE"""),45772.66666666667)</f>
        <v>45772.66667</v>
      </c>
      <c r="E331" s="1">
        <f>IFERROR(__xludf.DUMMYFUNCTION("""COMPUTED_VALUE"""),1323.07)</f>
        <v>1323.07</v>
      </c>
      <c r="G331" s="2">
        <f>IFERROR(__xludf.DUMMYFUNCTION("""COMPUTED_VALUE"""),45772.66666666667)</f>
        <v>45772.66667</v>
      </c>
      <c r="H331" s="1">
        <f>IFERROR(__xludf.DUMMYFUNCTION("""COMPUTED_VALUE"""),1300.66)</f>
        <v>1300.66</v>
      </c>
      <c r="J331" s="2">
        <f>IFERROR(__xludf.DUMMYFUNCTION("""COMPUTED_VALUE"""),45772.66666666667)</f>
        <v>45772.66667</v>
      </c>
      <c r="K331" s="1">
        <f>IFERROR(__xludf.DUMMYFUNCTION("""COMPUTED_VALUE"""),1309.89)</f>
        <v>1309.89</v>
      </c>
      <c r="M331" s="2">
        <f>IFERROR(__xludf.DUMMYFUNCTION("""COMPUTED_VALUE"""),45772.66666666667)</f>
        <v>45772.66667</v>
      </c>
      <c r="N331" s="1">
        <f>IFERROR(__xludf.DUMMYFUNCTION("""COMPUTED_VALUE"""),4.6023461E7)</f>
        <v>46023461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IFERROR(__xludf.DUMMYFUNCTION("""COMPUTED_VALUE"""),1310.22)</f>
        <v>1310.22</v>
      </c>
      <c r="D332" s="2">
        <f>IFERROR(__xludf.DUMMYFUNCTION("""COMPUTED_VALUE"""),45775.66666666667)</f>
        <v>45775.66667</v>
      </c>
      <c r="E332" s="1">
        <f>IFERROR(__xludf.DUMMYFUNCTION("""COMPUTED_VALUE"""),1321.01)</f>
        <v>1321.01</v>
      </c>
      <c r="G332" s="2">
        <f>IFERROR(__xludf.DUMMYFUNCTION("""COMPUTED_VALUE"""),45775.66666666667)</f>
        <v>45775.66667</v>
      </c>
      <c r="H332" s="1">
        <f>IFERROR(__xludf.DUMMYFUNCTION("""COMPUTED_VALUE"""),1296.74)</f>
        <v>1296.74</v>
      </c>
      <c r="J332" s="2">
        <f>IFERROR(__xludf.DUMMYFUNCTION("""COMPUTED_VALUE"""),45775.66666666667)</f>
        <v>45775.66667</v>
      </c>
      <c r="K332" s="1">
        <f>IFERROR(__xludf.DUMMYFUNCTION("""COMPUTED_VALUE"""),1308.02)</f>
        <v>1308.02</v>
      </c>
      <c r="M332" s="2">
        <f>IFERROR(__xludf.DUMMYFUNCTION("""COMPUTED_VALUE"""),45775.66666666667)</f>
        <v>45775.66667</v>
      </c>
      <c r="N332" s="1">
        <f>IFERROR(__xludf.DUMMYFUNCTION("""COMPUTED_VALUE"""),4.1958169E7)</f>
        <v>41958169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IFERROR(__xludf.DUMMYFUNCTION("""COMPUTED_VALUE"""),1301.66)</f>
        <v>1301.66</v>
      </c>
      <c r="D333" s="2">
        <f>IFERROR(__xludf.DUMMYFUNCTION("""COMPUTED_VALUE"""),45776.66666666667)</f>
        <v>45776.66667</v>
      </c>
      <c r="E333" s="1">
        <f>IFERROR(__xludf.DUMMYFUNCTION("""COMPUTED_VALUE"""),1315.38)</f>
        <v>1315.38</v>
      </c>
      <c r="G333" s="2">
        <f>IFERROR(__xludf.DUMMYFUNCTION("""COMPUTED_VALUE"""),45776.66666666667)</f>
        <v>45776.66667</v>
      </c>
      <c r="H333" s="1">
        <f>IFERROR(__xludf.DUMMYFUNCTION("""COMPUTED_VALUE"""),1297.64)</f>
        <v>1297.64</v>
      </c>
      <c r="J333" s="2">
        <f>IFERROR(__xludf.DUMMYFUNCTION("""COMPUTED_VALUE"""),45776.66666666667)</f>
        <v>45776.66667</v>
      </c>
      <c r="K333" s="1">
        <f>IFERROR(__xludf.DUMMYFUNCTION("""COMPUTED_VALUE"""),1311.54)</f>
        <v>1311.54</v>
      </c>
      <c r="M333" s="2">
        <f>IFERROR(__xludf.DUMMYFUNCTION("""COMPUTED_VALUE"""),45776.66666666667)</f>
        <v>45776.66667</v>
      </c>
      <c r="N333" s="1">
        <f>IFERROR(__xludf.DUMMYFUNCTION("""COMPUTED_VALUE"""),4.1790181E7)</f>
        <v>41790181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IFERROR(__xludf.DUMMYFUNCTION("""COMPUTED_VALUE"""),1306.28)</f>
        <v>1306.28</v>
      </c>
      <c r="D334" s="2">
        <f>IFERROR(__xludf.DUMMYFUNCTION("""COMPUTED_VALUE"""),45777.66666666667)</f>
        <v>45777.66667</v>
      </c>
      <c r="E334" s="1">
        <f>IFERROR(__xludf.DUMMYFUNCTION("""COMPUTED_VALUE"""),1320.4)</f>
        <v>1320.4</v>
      </c>
      <c r="G334" s="2">
        <f>IFERROR(__xludf.DUMMYFUNCTION("""COMPUTED_VALUE"""),45777.66666666667)</f>
        <v>45777.66667</v>
      </c>
      <c r="H334" s="1">
        <f>IFERROR(__xludf.DUMMYFUNCTION("""COMPUTED_VALUE"""),1285.9)</f>
        <v>1285.9</v>
      </c>
      <c r="J334" s="2">
        <f>IFERROR(__xludf.DUMMYFUNCTION("""COMPUTED_VALUE"""),45777.66666666667)</f>
        <v>45777.66667</v>
      </c>
      <c r="K334" s="1">
        <f>IFERROR(__xludf.DUMMYFUNCTION("""COMPUTED_VALUE"""),1317.92)</f>
        <v>1317.92</v>
      </c>
      <c r="M334" s="2">
        <f>IFERROR(__xludf.DUMMYFUNCTION("""COMPUTED_VALUE"""),45777.66666666667)</f>
        <v>45777.66667</v>
      </c>
      <c r="N334" s="1">
        <f>IFERROR(__xludf.DUMMYFUNCTION("""COMPUTED_VALUE"""),4.817117E7)</f>
        <v>48171170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IFERROR(__xludf.DUMMYFUNCTION("""COMPUTED_VALUE"""),1316.29)</f>
        <v>1316.29</v>
      </c>
      <c r="D335" s="2">
        <f>IFERROR(__xludf.DUMMYFUNCTION("""COMPUTED_VALUE"""),45778.66666666667)</f>
        <v>45778.66667</v>
      </c>
      <c r="E335" s="1">
        <f>IFERROR(__xludf.DUMMYFUNCTION("""COMPUTED_VALUE"""),1321.56)</f>
        <v>1321.56</v>
      </c>
      <c r="G335" s="2">
        <f>IFERROR(__xludf.DUMMYFUNCTION("""COMPUTED_VALUE"""),45778.66666666667)</f>
        <v>45778.66667</v>
      </c>
      <c r="H335" s="1">
        <f>IFERROR(__xludf.DUMMYFUNCTION("""COMPUTED_VALUE"""),1302.77)</f>
        <v>1302.77</v>
      </c>
      <c r="J335" s="2">
        <f>IFERROR(__xludf.DUMMYFUNCTION("""COMPUTED_VALUE"""),45778.66666666667)</f>
        <v>45778.66667</v>
      </c>
      <c r="K335" s="1">
        <f>IFERROR(__xludf.DUMMYFUNCTION("""COMPUTED_VALUE"""),1310.04)</f>
        <v>1310.04</v>
      </c>
      <c r="M335" s="2">
        <f>IFERROR(__xludf.DUMMYFUNCTION("""COMPUTED_VALUE"""),45778.66666666667)</f>
        <v>45778.66667</v>
      </c>
      <c r="N335" s="1">
        <f>IFERROR(__xludf.DUMMYFUNCTION("""COMPUTED_VALUE"""),4.4957945E7)</f>
        <v>44957945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IFERROR(__xludf.DUMMYFUNCTION("""COMPUTED_VALUE"""),1326.27)</f>
        <v>1326.27</v>
      </c>
      <c r="D336" s="2">
        <f>IFERROR(__xludf.DUMMYFUNCTION("""COMPUTED_VALUE"""),45779.66666666667)</f>
        <v>45779.66667</v>
      </c>
      <c r="E336" s="1">
        <f>IFERROR(__xludf.DUMMYFUNCTION("""COMPUTED_VALUE"""),1354.92)</f>
        <v>1354.92</v>
      </c>
      <c r="G336" s="2">
        <f>IFERROR(__xludf.DUMMYFUNCTION("""COMPUTED_VALUE"""),45779.66666666667)</f>
        <v>45779.66667</v>
      </c>
      <c r="H336" s="1">
        <f>IFERROR(__xludf.DUMMYFUNCTION("""COMPUTED_VALUE"""),1326.1)</f>
        <v>1326.1</v>
      </c>
      <c r="J336" s="2">
        <f>IFERROR(__xludf.DUMMYFUNCTION("""COMPUTED_VALUE"""),45779.66666666667)</f>
        <v>45779.66667</v>
      </c>
      <c r="K336" s="1">
        <f>IFERROR(__xludf.DUMMYFUNCTION("""COMPUTED_VALUE"""),1345.15)</f>
        <v>1345.15</v>
      </c>
      <c r="M336" s="2">
        <f>IFERROR(__xludf.DUMMYFUNCTION("""COMPUTED_VALUE"""),45779.66666666667)</f>
        <v>45779.66667</v>
      </c>
      <c r="N336" s="1">
        <f>IFERROR(__xludf.DUMMYFUNCTION("""COMPUTED_VALUE"""),3.9707782E7)</f>
        <v>39707782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IFERROR(__xludf.DUMMYFUNCTION("""COMPUTED_VALUE"""),1339.77)</f>
        <v>1339.77</v>
      </c>
      <c r="D337" s="2">
        <f>IFERROR(__xludf.DUMMYFUNCTION("""COMPUTED_VALUE"""),45782.66666666667)</f>
        <v>45782.66667</v>
      </c>
      <c r="E337" s="1">
        <f>IFERROR(__xludf.DUMMYFUNCTION("""COMPUTED_VALUE"""),1347.37)</f>
        <v>1347.37</v>
      </c>
      <c r="G337" s="2">
        <f>IFERROR(__xludf.DUMMYFUNCTION("""COMPUTED_VALUE"""),45782.66666666667)</f>
        <v>45782.66667</v>
      </c>
      <c r="H337" s="1">
        <f>IFERROR(__xludf.DUMMYFUNCTION("""COMPUTED_VALUE"""),1332.74)</f>
        <v>1332.74</v>
      </c>
      <c r="J337" s="2">
        <f>IFERROR(__xludf.DUMMYFUNCTION("""COMPUTED_VALUE"""),45782.66666666667)</f>
        <v>45782.66667</v>
      </c>
      <c r="K337" s="1">
        <f>IFERROR(__xludf.DUMMYFUNCTION("""COMPUTED_VALUE"""),1333.67)</f>
        <v>1333.67</v>
      </c>
      <c r="M337" s="2">
        <f>IFERROR(__xludf.DUMMYFUNCTION("""COMPUTED_VALUE"""),45782.66666666667)</f>
        <v>45782.66667</v>
      </c>
      <c r="N337" s="1">
        <f>IFERROR(__xludf.DUMMYFUNCTION("""COMPUTED_VALUE"""),3.0239608E7)</f>
        <v>30239608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IFERROR(__xludf.DUMMYFUNCTION("""COMPUTED_VALUE"""),1326.5)</f>
        <v>1326.5</v>
      </c>
      <c r="D338" s="2">
        <f>IFERROR(__xludf.DUMMYFUNCTION("""COMPUTED_VALUE"""),45783.66666666667)</f>
        <v>45783.66667</v>
      </c>
      <c r="E338" s="1">
        <f>IFERROR(__xludf.DUMMYFUNCTION("""COMPUTED_VALUE"""),1327.1)</f>
        <v>1327.1</v>
      </c>
      <c r="G338" s="2">
        <f>IFERROR(__xludf.DUMMYFUNCTION("""COMPUTED_VALUE"""),45783.66666666667)</f>
        <v>45783.66667</v>
      </c>
      <c r="H338" s="1">
        <f>IFERROR(__xludf.DUMMYFUNCTION("""COMPUTED_VALUE"""),1309.49)</f>
        <v>1309.49</v>
      </c>
      <c r="J338" s="2">
        <f>IFERROR(__xludf.DUMMYFUNCTION("""COMPUTED_VALUE"""),45783.66666666667)</f>
        <v>45783.66667</v>
      </c>
      <c r="K338" s="1">
        <f>IFERROR(__xludf.DUMMYFUNCTION("""COMPUTED_VALUE"""),1310.47)</f>
        <v>1310.47</v>
      </c>
      <c r="M338" s="2">
        <f>IFERROR(__xludf.DUMMYFUNCTION("""COMPUTED_VALUE"""),45783.66666666667)</f>
        <v>45783.66667</v>
      </c>
      <c r="N338" s="1">
        <f>IFERROR(__xludf.DUMMYFUNCTION("""COMPUTED_VALUE"""),2.9971821E7)</f>
        <v>29971821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IFERROR(__xludf.DUMMYFUNCTION("""COMPUTED_VALUE"""),1314.42)</f>
        <v>1314.42</v>
      </c>
      <c r="D339" s="2">
        <f>IFERROR(__xludf.DUMMYFUNCTION("""COMPUTED_VALUE"""),45784.66666666667)</f>
        <v>45784.66667</v>
      </c>
      <c r="E339" s="1">
        <f>IFERROR(__xludf.DUMMYFUNCTION("""COMPUTED_VALUE"""),1324.37)</f>
        <v>1324.37</v>
      </c>
      <c r="G339" s="2">
        <f>IFERROR(__xludf.DUMMYFUNCTION("""COMPUTED_VALUE"""),45784.66666666667)</f>
        <v>45784.66667</v>
      </c>
      <c r="H339" s="1">
        <f>IFERROR(__xludf.DUMMYFUNCTION("""COMPUTED_VALUE"""),1313.03)</f>
        <v>1313.03</v>
      </c>
      <c r="J339" s="2">
        <f>IFERROR(__xludf.DUMMYFUNCTION("""COMPUTED_VALUE"""),45784.66666666667)</f>
        <v>45784.66667</v>
      </c>
      <c r="K339" s="1">
        <f>IFERROR(__xludf.DUMMYFUNCTION("""COMPUTED_VALUE"""),1319.63)</f>
        <v>1319.63</v>
      </c>
      <c r="M339" s="2">
        <f>IFERROR(__xludf.DUMMYFUNCTION("""COMPUTED_VALUE"""),45784.66666666667)</f>
        <v>45784.66667</v>
      </c>
      <c r="N339" s="1">
        <f>IFERROR(__xludf.DUMMYFUNCTION("""COMPUTED_VALUE"""),3.8899723E7)</f>
        <v>38899723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IFERROR(__xludf.DUMMYFUNCTION("""COMPUTED_VALUE"""),1327.07)</f>
        <v>1327.07</v>
      </c>
      <c r="D340" s="2">
        <f>IFERROR(__xludf.DUMMYFUNCTION("""COMPUTED_VALUE"""),45785.66666666667)</f>
        <v>45785.66667</v>
      </c>
      <c r="E340" s="1">
        <f>IFERROR(__xludf.DUMMYFUNCTION("""COMPUTED_VALUE"""),1359.71)</f>
        <v>1359.71</v>
      </c>
      <c r="G340" s="2">
        <f>IFERROR(__xludf.DUMMYFUNCTION("""COMPUTED_VALUE"""),45785.66666666667)</f>
        <v>45785.66667</v>
      </c>
      <c r="H340" s="1">
        <f>IFERROR(__xludf.DUMMYFUNCTION("""COMPUTED_VALUE"""),1324.0)</f>
        <v>1324</v>
      </c>
      <c r="J340" s="2">
        <f>IFERROR(__xludf.DUMMYFUNCTION("""COMPUTED_VALUE"""),45785.66666666667)</f>
        <v>45785.66667</v>
      </c>
      <c r="K340" s="1">
        <f>IFERROR(__xludf.DUMMYFUNCTION("""COMPUTED_VALUE"""),1347.86)</f>
        <v>1347.86</v>
      </c>
      <c r="M340" s="2">
        <f>IFERROR(__xludf.DUMMYFUNCTION("""COMPUTED_VALUE"""),45785.66666666667)</f>
        <v>45785.66667</v>
      </c>
      <c r="N340" s="1">
        <f>IFERROR(__xludf.DUMMYFUNCTION("""COMPUTED_VALUE"""),4.064629E7)</f>
        <v>40646290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IFERROR(__xludf.DUMMYFUNCTION("""COMPUTED_VALUE"""),1347.85)</f>
        <v>1347.85</v>
      </c>
      <c r="D341" s="2">
        <f>IFERROR(__xludf.DUMMYFUNCTION("""COMPUTED_VALUE"""),45786.66666666667)</f>
        <v>45786.66667</v>
      </c>
      <c r="E341" s="1">
        <f>IFERROR(__xludf.DUMMYFUNCTION("""COMPUTED_VALUE"""),1353.26)</f>
        <v>1353.26</v>
      </c>
      <c r="G341" s="2">
        <f>IFERROR(__xludf.DUMMYFUNCTION("""COMPUTED_VALUE"""),45786.66666666667)</f>
        <v>45786.66667</v>
      </c>
      <c r="H341" s="1">
        <f>IFERROR(__xludf.DUMMYFUNCTION("""COMPUTED_VALUE"""),1334.1)</f>
        <v>1334.1</v>
      </c>
      <c r="J341" s="2">
        <f>IFERROR(__xludf.DUMMYFUNCTION("""COMPUTED_VALUE"""),45786.66666666667)</f>
        <v>45786.66667</v>
      </c>
      <c r="K341" s="1">
        <f>IFERROR(__xludf.DUMMYFUNCTION("""COMPUTED_VALUE"""),1338.95)</f>
        <v>1338.95</v>
      </c>
      <c r="M341" s="2">
        <f>IFERROR(__xludf.DUMMYFUNCTION("""COMPUTED_VALUE"""),45786.66666666667)</f>
        <v>45786.66667</v>
      </c>
      <c r="N341" s="1">
        <f>IFERROR(__xludf.DUMMYFUNCTION("""COMPUTED_VALUE"""),2.9265279E7)</f>
        <v>29265279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IFERROR(__xludf.DUMMYFUNCTION("""COMPUTED_VALUE"""),1367.24)</f>
        <v>1367.24</v>
      </c>
      <c r="D342" s="2">
        <f>IFERROR(__xludf.DUMMYFUNCTION("""COMPUTED_VALUE"""),45789.66666666667)</f>
        <v>45789.66667</v>
      </c>
      <c r="E342" s="1">
        <f>IFERROR(__xludf.DUMMYFUNCTION("""COMPUTED_VALUE"""),1443.7)</f>
        <v>1443.7</v>
      </c>
      <c r="G342" s="2">
        <f>IFERROR(__xludf.DUMMYFUNCTION("""COMPUTED_VALUE"""),45789.66666666667)</f>
        <v>45789.66667</v>
      </c>
      <c r="H342" s="1">
        <f>IFERROR(__xludf.DUMMYFUNCTION("""COMPUTED_VALUE"""),1367.24)</f>
        <v>1367.24</v>
      </c>
      <c r="J342" s="2">
        <f>IFERROR(__xludf.DUMMYFUNCTION("""COMPUTED_VALUE"""),45789.66666666667)</f>
        <v>45789.66667</v>
      </c>
      <c r="K342" s="1">
        <f>IFERROR(__xludf.DUMMYFUNCTION("""COMPUTED_VALUE"""),1433.84)</f>
        <v>1433.84</v>
      </c>
      <c r="M342" s="2">
        <f>IFERROR(__xludf.DUMMYFUNCTION("""COMPUTED_VALUE"""),45789.66666666667)</f>
        <v>45789.66667</v>
      </c>
      <c r="N342" s="1">
        <f>IFERROR(__xludf.DUMMYFUNCTION("""COMPUTED_VALUE"""),6.0753044E7)</f>
        <v>60753044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IFERROR(__xludf.DUMMYFUNCTION("""COMPUTED_VALUE"""),1435.81)</f>
        <v>1435.81</v>
      </c>
      <c r="D343" s="2">
        <f>IFERROR(__xludf.DUMMYFUNCTION("""COMPUTED_VALUE"""),45790.66666666667)</f>
        <v>45790.66667</v>
      </c>
      <c r="E343" s="1">
        <f>IFERROR(__xludf.DUMMYFUNCTION("""COMPUTED_VALUE"""),1437.98)</f>
        <v>1437.98</v>
      </c>
      <c r="G343" s="2">
        <f>IFERROR(__xludf.DUMMYFUNCTION("""COMPUTED_VALUE"""),45790.66666666667)</f>
        <v>45790.66667</v>
      </c>
      <c r="H343" s="1">
        <f>IFERROR(__xludf.DUMMYFUNCTION("""COMPUTED_VALUE"""),1422.25)</f>
        <v>1422.25</v>
      </c>
      <c r="J343" s="2">
        <f>IFERROR(__xludf.DUMMYFUNCTION("""COMPUTED_VALUE"""),45790.66666666667)</f>
        <v>45790.66667</v>
      </c>
      <c r="K343" s="1">
        <f>IFERROR(__xludf.DUMMYFUNCTION("""COMPUTED_VALUE"""),1422.53)</f>
        <v>1422.53</v>
      </c>
      <c r="M343" s="2">
        <f>IFERROR(__xludf.DUMMYFUNCTION("""COMPUTED_VALUE"""),45790.66666666667)</f>
        <v>45790.66667</v>
      </c>
      <c r="N343" s="1">
        <f>IFERROR(__xludf.DUMMYFUNCTION("""COMPUTED_VALUE"""),4.4395568E7)</f>
        <v>44395568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IFERROR(__xludf.DUMMYFUNCTION("""COMPUTED_VALUE"""),1419.97)</f>
        <v>1419.97</v>
      </c>
      <c r="D344" s="2">
        <f>IFERROR(__xludf.DUMMYFUNCTION("""COMPUTED_VALUE"""),45791.66666666667)</f>
        <v>45791.66667</v>
      </c>
      <c r="E344" s="1">
        <f>IFERROR(__xludf.DUMMYFUNCTION("""COMPUTED_VALUE"""),1430.14)</f>
        <v>1430.14</v>
      </c>
      <c r="G344" s="2">
        <f>IFERROR(__xludf.DUMMYFUNCTION("""COMPUTED_VALUE"""),45791.66666666667)</f>
        <v>45791.66667</v>
      </c>
      <c r="H344" s="1">
        <f>IFERROR(__xludf.DUMMYFUNCTION("""COMPUTED_VALUE"""),1404.93)</f>
        <v>1404.93</v>
      </c>
      <c r="J344" s="2">
        <f>IFERROR(__xludf.DUMMYFUNCTION("""COMPUTED_VALUE"""),45791.66666666667)</f>
        <v>45791.66667</v>
      </c>
      <c r="K344" s="1">
        <f>IFERROR(__xludf.DUMMYFUNCTION("""COMPUTED_VALUE"""),1427.97)</f>
        <v>1427.97</v>
      </c>
      <c r="M344" s="2">
        <f>IFERROR(__xludf.DUMMYFUNCTION("""COMPUTED_VALUE"""),45791.66666666667)</f>
        <v>45791.66667</v>
      </c>
      <c r="N344" s="1">
        <f>IFERROR(__xludf.DUMMYFUNCTION("""COMPUTED_VALUE"""),4.785915E7)</f>
        <v>47859150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IFERROR(__xludf.DUMMYFUNCTION("""COMPUTED_VALUE"""),1426.85)</f>
        <v>1426.85</v>
      </c>
      <c r="D345" s="2">
        <f>IFERROR(__xludf.DUMMYFUNCTION("""COMPUTED_VALUE"""),45792.66666666667)</f>
        <v>45792.66667</v>
      </c>
      <c r="E345" s="1">
        <f>IFERROR(__xludf.DUMMYFUNCTION("""COMPUTED_VALUE"""),1437.04)</f>
        <v>1437.04</v>
      </c>
      <c r="G345" s="2">
        <f>IFERROR(__xludf.DUMMYFUNCTION("""COMPUTED_VALUE"""),45792.66666666667)</f>
        <v>45792.66667</v>
      </c>
      <c r="H345" s="1">
        <f>IFERROR(__xludf.DUMMYFUNCTION("""COMPUTED_VALUE"""),1423.29)</f>
        <v>1423.29</v>
      </c>
      <c r="J345" s="2">
        <f>IFERROR(__xludf.DUMMYFUNCTION("""COMPUTED_VALUE"""),45792.66666666667)</f>
        <v>45792.66667</v>
      </c>
      <c r="K345" s="1">
        <f>IFERROR(__xludf.DUMMYFUNCTION("""COMPUTED_VALUE"""),1434.93)</f>
        <v>1434.93</v>
      </c>
      <c r="M345" s="2">
        <f>IFERROR(__xludf.DUMMYFUNCTION("""COMPUTED_VALUE"""),45792.66666666667)</f>
        <v>45792.66667</v>
      </c>
      <c r="N345" s="1">
        <f>IFERROR(__xludf.DUMMYFUNCTION("""COMPUTED_VALUE"""),3.8622285E7)</f>
        <v>38622285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IFERROR(__xludf.DUMMYFUNCTION("""COMPUTED_VALUE"""),1438.48)</f>
        <v>1438.48</v>
      </c>
      <c r="D346" s="2">
        <f>IFERROR(__xludf.DUMMYFUNCTION("""COMPUTED_VALUE"""),45793.66666666667)</f>
        <v>45793.66667</v>
      </c>
      <c r="E346" s="1">
        <f>IFERROR(__xludf.DUMMYFUNCTION("""COMPUTED_VALUE"""),1443.5)</f>
        <v>1443.5</v>
      </c>
      <c r="G346" s="2">
        <f>IFERROR(__xludf.DUMMYFUNCTION("""COMPUTED_VALUE"""),45793.66666666667)</f>
        <v>45793.66667</v>
      </c>
      <c r="H346" s="1">
        <f>IFERROR(__xludf.DUMMYFUNCTION("""COMPUTED_VALUE"""),1432.11)</f>
        <v>1432.11</v>
      </c>
      <c r="J346" s="2">
        <f>IFERROR(__xludf.DUMMYFUNCTION("""COMPUTED_VALUE"""),45793.66666666667)</f>
        <v>45793.66667</v>
      </c>
      <c r="K346" s="1">
        <f>IFERROR(__xludf.DUMMYFUNCTION("""COMPUTED_VALUE"""),1442.98)</f>
        <v>1442.98</v>
      </c>
      <c r="M346" s="2">
        <f>IFERROR(__xludf.DUMMYFUNCTION("""COMPUTED_VALUE"""),45793.66666666667)</f>
        <v>45793.66667</v>
      </c>
      <c r="N346" s="1">
        <f>IFERROR(__xludf.DUMMYFUNCTION("""COMPUTED_VALUE"""),3.612396E7)</f>
        <v>36123960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IFERROR(__xludf.DUMMYFUNCTION("""COMPUTED_VALUE"""),1433.88)</f>
        <v>1433.88</v>
      </c>
      <c r="D347" s="2">
        <f>IFERROR(__xludf.DUMMYFUNCTION("""COMPUTED_VALUE"""),45796.66666666667)</f>
        <v>45796.66667</v>
      </c>
      <c r="E347" s="1">
        <f>IFERROR(__xludf.DUMMYFUNCTION("""COMPUTED_VALUE"""),1433.88)</f>
        <v>1433.88</v>
      </c>
      <c r="G347" s="2">
        <f>IFERROR(__xludf.DUMMYFUNCTION("""COMPUTED_VALUE"""),45796.66666666667)</f>
        <v>45796.66667</v>
      </c>
      <c r="H347" s="1">
        <f>IFERROR(__xludf.DUMMYFUNCTION("""COMPUTED_VALUE"""),1420.93)</f>
        <v>1420.93</v>
      </c>
      <c r="J347" s="2">
        <f>IFERROR(__xludf.DUMMYFUNCTION("""COMPUTED_VALUE"""),45796.66666666667)</f>
        <v>45796.66667</v>
      </c>
      <c r="K347" s="1">
        <f>IFERROR(__xludf.DUMMYFUNCTION("""COMPUTED_VALUE"""),1428.8)</f>
        <v>1428.8</v>
      </c>
      <c r="M347" s="2">
        <f>IFERROR(__xludf.DUMMYFUNCTION("""COMPUTED_VALUE"""),45796.66666666667)</f>
        <v>45796.66667</v>
      </c>
      <c r="N347" s="1">
        <f>IFERROR(__xludf.DUMMYFUNCTION("""COMPUTED_VALUE"""),3.3169138E7)</f>
        <v>33169138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IFERROR(__xludf.DUMMYFUNCTION("""COMPUTED_VALUE"""),1423.18)</f>
        <v>1423.18</v>
      </c>
      <c r="D348" s="2">
        <f>IFERROR(__xludf.DUMMYFUNCTION("""COMPUTED_VALUE"""),45797.66666666667)</f>
        <v>45797.66667</v>
      </c>
      <c r="E348" s="1">
        <f>IFERROR(__xludf.DUMMYFUNCTION("""COMPUTED_VALUE"""),1430.86)</f>
        <v>1430.86</v>
      </c>
      <c r="G348" s="2">
        <f>IFERROR(__xludf.DUMMYFUNCTION("""COMPUTED_VALUE"""),45797.66666666667)</f>
        <v>45797.66667</v>
      </c>
      <c r="H348" s="1">
        <f>IFERROR(__xludf.DUMMYFUNCTION("""COMPUTED_VALUE"""),1413.67)</f>
        <v>1413.67</v>
      </c>
      <c r="J348" s="2">
        <f>IFERROR(__xludf.DUMMYFUNCTION("""COMPUTED_VALUE"""),45797.66666666667)</f>
        <v>45797.66667</v>
      </c>
      <c r="K348" s="1">
        <f>IFERROR(__xludf.DUMMYFUNCTION("""COMPUTED_VALUE"""),1417.45)</f>
        <v>1417.45</v>
      </c>
      <c r="M348" s="2">
        <f>IFERROR(__xludf.DUMMYFUNCTION("""COMPUTED_VALUE"""),45797.66666666667)</f>
        <v>45797.66667</v>
      </c>
      <c r="N348" s="1">
        <f>IFERROR(__xludf.DUMMYFUNCTION("""COMPUTED_VALUE"""),3.4639044E7)</f>
        <v>34639044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IFERROR(__xludf.DUMMYFUNCTION("""COMPUTED_VALUE"""),1410.89)</f>
        <v>1410.89</v>
      </c>
      <c r="D349" s="2">
        <f>IFERROR(__xludf.DUMMYFUNCTION("""COMPUTED_VALUE"""),45798.66666666667)</f>
        <v>45798.66667</v>
      </c>
      <c r="E349" s="1">
        <f>IFERROR(__xludf.DUMMYFUNCTION("""COMPUTED_VALUE"""),1410.89)</f>
        <v>1410.89</v>
      </c>
      <c r="G349" s="2">
        <f>IFERROR(__xludf.DUMMYFUNCTION("""COMPUTED_VALUE"""),45798.66666666667)</f>
        <v>45798.66667</v>
      </c>
      <c r="H349" s="1">
        <f>IFERROR(__xludf.DUMMYFUNCTION("""COMPUTED_VALUE"""),1384.55)</f>
        <v>1384.55</v>
      </c>
      <c r="J349" s="2">
        <f>IFERROR(__xludf.DUMMYFUNCTION("""COMPUTED_VALUE"""),45798.66666666667)</f>
        <v>45798.66667</v>
      </c>
      <c r="K349" s="1">
        <f>IFERROR(__xludf.DUMMYFUNCTION("""COMPUTED_VALUE"""),1385.25)</f>
        <v>1385.25</v>
      </c>
      <c r="M349" s="2">
        <f>IFERROR(__xludf.DUMMYFUNCTION("""COMPUTED_VALUE"""),45798.66666666667)</f>
        <v>45798.66667</v>
      </c>
      <c r="N349" s="1">
        <f>IFERROR(__xludf.DUMMYFUNCTION("""COMPUTED_VALUE"""),3.5869021E7)</f>
        <v>35869021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IFERROR(__xludf.DUMMYFUNCTION("""COMPUTED_VALUE"""),1384.53)</f>
        <v>1384.53</v>
      </c>
      <c r="D350" s="2">
        <f>IFERROR(__xludf.DUMMYFUNCTION("""COMPUTED_VALUE"""),45799.66666666667)</f>
        <v>45799.66667</v>
      </c>
      <c r="E350" s="1">
        <f>IFERROR(__xludf.DUMMYFUNCTION("""COMPUTED_VALUE"""),1394.22)</f>
        <v>1394.22</v>
      </c>
      <c r="G350" s="2">
        <f>IFERROR(__xludf.DUMMYFUNCTION("""COMPUTED_VALUE"""),45799.66666666667)</f>
        <v>45799.66667</v>
      </c>
      <c r="H350" s="1">
        <f>IFERROR(__xludf.DUMMYFUNCTION("""COMPUTED_VALUE"""),1375.01)</f>
        <v>1375.01</v>
      </c>
      <c r="J350" s="2">
        <f>IFERROR(__xludf.DUMMYFUNCTION("""COMPUTED_VALUE"""),45799.66666666667)</f>
        <v>45799.66667</v>
      </c>
      <c r="K350" s="1">
        <f>IFERROR(__xludf.DUMMYFUNCTION("""COMPUTED_VALUE"""),1387.32)</f>
        <v>1387.32</v>
      </c>
      <c r="M350" s="2">
        <f>IFERROR(__xludf.DUMMYFUNCTION("""COMPUTED_VALUE"""),45799.66666666667)</f>
        <v>45799.66667</v>
      </c>
      <c r="N350" s="1">
        <f>IFERROR(__xludf.DUMMYFUNCTION("""COMPUTED_VALUE"""),3.7856575E7)</f>
        <v>37856575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IFERROR(__xludf.DUMMYFUNCTION("""COMPUTED_VALUE"""),1375.0)</f>
        <v>1375</v>
      </c>
      <c r="D351" s="2">
        <f>IFERROR(__xludf.DUMMYFUNCTION("""COMPUTED_VALUE"""),45800.66666666667)</f>
        <v>45800.66667</v>
      </c>
      <c r="E351" s="1">
        <f>IFERROR(__xludf.DUMMYFUNCTION("""COMPUTED_VALUE"""),1384.25)</f>
        <v>1384.25</v>
      </c>
      <c r="G351" s="2">
        <f>IFERROR(__xludf.DUMMYFUNCTION("""COMPUTED_VALUE"""),45800.66666666667)</f>
        <v>45800.66667</v>
      </c>
      <c r="H351" s="1">
        <f>IFERROR(__xludf.DUMMYFUNCTION("""COMPUTED_VALUE"""),1365.11)</f>
        <v>1365.11</v>
      </c>
      <c r="J351" s="2">
        <f>IFERROR(__xludf.DUMMYFUNCTION("""COMPUTED_VALUE"""),45800.66666666667)</f>
        <v>45800.66667</v>
      </c>
      <c r="K351" s="1">
        <f>IFERROR(__xludf.DUMMYFUNCTION("""COMPUTED_VALUE"""),1378.65)</f>
        <v>1378.65</v>
      </c>
      <c r="M351" s="2">
        <f>IFERROR(__xludf.DUMMYFUNCTION("""COMPUTED_VALUE"""),45800.66666666667)</f>
        <v>45800.66667</v>
      </c>
      <c r="N351" s="1">
        <f>IFERROR(__xludf.DUMMYFUNCTION("""COMPUTED_VALUE"""),3.8387538E7)</f>
        <v>38387538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IFERROR(__xludf.DUMMYFUNCTION("""COMPUTED_VALUE"""),1383.28)</f>
        <v>1383.28</v>
      </c>
      <c r="D352" s="2">
        <f>IFERROR(__xludf.DUMMYFUNCTION("""COMPUTED_VALUE"""),45804.66666666667)</f>
        <v>45804.66667</v>
      </c>
      <c r="E352" s="1">
        <f>IFERROR(__xludf.DUMMYFUNCTION("""COMPUTED_VALUE"""),1404.68)</f>
        <v>1404.68</v>
      </c>
      <c r="G352" s="2">
        <f>IFERROR(__xludf.DUMMYFUNCTION("""COMPUTED_VALUE"""),45804.66666666667)</f>
        <v>45804.66667</v>
      </c>
      <c r="H352" s="1">
        <f>IFERROR(__xludf.DUMMYFUNCTION("""COMPUTED_VALUE"""),1383.28)</f>
        <v>1383.28</v>
      </c>
      <c r="J352" s="2">
        <f>IFERROR(__xludf.DUMMYFUNCTION("""COMPUTED_VALUE"""),45804.66666666667)</f>
        <v>45804.66667</v>
      </c>
      <c r="K352" s="1">
        <f>IFERROR(__xludf.DUMMYFUNCTION("""COMPUTED_VALUE"""),1402.34)</f>
        <v>1402.34</v>
      </c>
      <c r="M352" s="2">
        <f>IFERROR(__xludf.DUMMYFUNCTION("""COMPUTED_VALUE"""),45804.66666666667)</f>
        <v>45804.66667</v>
      </c>
      <c r="N352" s="1">
        <f>IFERROR(__xludf.DUMMYFUNCTION("""COMPUTED_VALUE"""),4.101322E7)</f>
        <v>41013220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IFERROR(__xludf.DUMMYFUNCTION("""COMPUTED_VALUE"""),1404.19)</f>
        <v>1404.19</v>
      </c>
      <c r="D353" s="2">
        <f>IFERROR(__xludf.DUMMYFUNCTION("""COMPUTED_VALUE"""),45805.66666666667)</f>
        <v>45805.66667</v>
      </c>
      <c r="E353" s="1">
        <f>IFERROR(__xludf.DUMMYFUNCTION("""COMPUTED_VALUE"""),1406.27)</f>
        <v>1406.27</v>
      </c>
      <c r="G353" s="2">
        <f>IFERROR(__xludf.DUMMYFUNCTION("""COMPUTED_VALUE"""),45805.66666666667)</f>
        <v>45805.66667</v>
      </c>
      <c r="H353" s="1">
        <f>IFERROR(__xludf.DUMMYFUNCTION("""COMPUTED_VALUE"""),1388.12)</f>
        <v>1388.12</v>
      </c>
      <c r="J353" s="2">
        <f>IFERROR(__xludf.DUMMYFUNCTION("""COMPUTED_VALUE"""),45805.66666666667)</f>
        <v>45805.66667</v>
      </c>
      <c r="K353" s="1">
        <f>IFERROR(__xludf.DUMMYFUNCTION("""COMPUTED_VALUE"""),1389.29)</f>
        <v>1389.29</v>
      </c>
      <c r="M353" s="2">
        <f>IFERROR(__xludf.DUMMYFUNCTION("""COMPUTED_VALUE"""),45805.66666666667)</f>
        <v>45805.66667</v>
      </c>
      <c r="N353" s="1">
        <f>IFERROR(__xludf.DUMMYFUNCTION("""COMPUTED_VALUE"""),3.2894971E7)</f>
        <v>32894971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IFERROR(__xludf.DUMMYFUNCTION("""COMPUTED_VALUE"""),1391.88)</f>
        <v>1391.88</v>
      </c>
      <c r="D354" s="2">
        <f>IFERROR(__xludf.DUMMYFUNCTION("""COMPUTED_VALUE"""),45806.66666666667)</f>
        <v>45806.66667</v>
      </c>
      <c r="E354" s="1">
        <f>IFERROR(__xludf.DUMMYFUNCTION("""COMPUTED_VALUE"""),1401.82)</f>
        <v>1401.82</v>
      </c>
      <c r="G354" s="2">
        <f>IFERROR(__xludf.DUMMYFUNCTION("""COMPUTED_VALUE"""),45806.66666666667)</f>
        <v>45806.66667</v>
      </c>
      <c r="H354" s="1">
        <f>IFERROR(__xludf.DUMMYFUNCTION("""COMPUTED_VALUE"""),1382.99)</f>
        <v>1382.99</v>
      </c>
      <c r="J354" s="2">
        <f>IFERROR(__xludf.DUMMYFUNCTION("""COMPUTED_VALUE"""),45806.66666666667)</f>
        <v>45806.66667</v>
      </c>
      <c r="K354" s="1">
        <f>IFERROR(__xludf.DUMMYFUNCTION("""COMPUTED_VALUE"""),1398.93)</f>
        <v>1398.93</v>
      </c>
      <c r="M354" s="2">
        <f>IFERROR(__xludf.DUMMYFUNCTION("""COMPUTED_VALUE"""),45806.66666666667)</f>
        <v>45806.66667</v>
      </c>
      <c r="N354" s="1">
        <f>IFERROR(__xludf.DUMMYFUNCTION("""COMPUTED_VALUE"""),3.8185244E7)</f>
        <v>38185244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IFERROR(__xludf.DUMMYFUNCTION("""COMPUTED_VALUE"""),1395.28)</f>
        <v>1395.28</v>
      </c>
      <c r="D355" s="2">
        <f>IFERROR(__xludf.DUMMYFUNCTION("""COMPUTED_VALUE"""),45807.66666666667)</f>
        <v>45807.66667</v>
      </c>
      <c r="E355" s="1">
        <f>IFERROR(__xludf.DUMMYFUNCTION("""COMPUTED_VALUE"""),1400.88)</f>
        <v>1400.88</v>
      </c>
      <c r="G355" s="2">
        <f>IFERROR(__xludf.DUMMYFUNCTION("""COMPUTED_VALUE"""),45807.66666666667)</f>
        <v>45807.66667</v>
      </c>
      <c r="H355" s="1">
        <f>IFERROR(__xludf.DUMMYFUNCTION("""COMPUTED_VALUE"""),1384.09)</f>
        <v>1384.09</v>
      </c>
      <c r="J355" s="2">
        <f>IFERROR(__xludf.DUMMYFUNCTION("""COMPUTED_VALUE"""),45807.66666666667)</f>
        <v>45807.66667</v>
      </c>
      <c r="K355" s="1">
        <f>IFERROR(__xludf.DUMMYFUNCTION("""COMPUTED_VALUE"""),1392.8)</f>
        <v>1392.8</v>
      </c>
      <c r="M355" s="2">
        <f>IFERROR(__xludf.DUMMYFUNCTION("""COMPUTED_VALUE"""),45807.66666666667)</f>
        <v>45807.66667</v>
      </c>
      <c r="N355" s="1">
        <f>IFERROR(__xludf.DUMMYFUNCTION("""COMPUTED_VALUE"""),5.5784184E7)</f>
        <v>55784184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IFERROR(__xludf.DUMMYFUNCTION("""COMPUTED_VALUE"""),1392.16)</f>
        <v>1392.16</v>
      </c>
      <c r="D356" s="2">
        <f>IFERROR(__xludf.DUMMYFUNCTION("""COMPUTED_VALUE"""),45810.66666666667)</f>
        <v>45810.66667</v>
      </c>
      <c r="E356" s="1">
        <f>IFERROR(__xludf.DUMMYFUNCTION("""COMPUTED_VALUE"""),1392.16)</f>
        <v>1392.16</v>
      </c>
      <c r="G356" s="2">
        <f>IFERROR(__xludf.DUMMYFUNCTION("""COMPUTED_VALUE"""),45810.66666666667)</f>
        <v>45810.66667</v>
      </c>
      <c r="H356" s="1">
        <f>IFERROR(__xludf.DUMMYFUNCTION("""COMPUTED_VALUE"""),1366.92)</f>
        <v>1366.92</v>
      </c>
      <c r="J356" s="2">
        <f>IFERROR(__xludf.DUMMYFUNCTION("""COMPUTED_VALUE"""),45810.66666666667)</f>
        <v>45810.66667</v>
      </c>
      <c r="K356" s="1">
        <f>IFERROR(__xludf.DUMMYFUNCTION("""COMPUTED_VALUE"""),1382.71)</f>
        <v>1382.71</v>
      </c>
      <c r="M356" s="2">
        <f>IFERROR(__xludf.DUMMYFUNCTION("""COMPUTED_VALUE"""),45810.66666666667)</f>
        <v>45810.66667</v>
      </c>
      <c r="N356" s="1">
        <f>IFERROR(__xludf.DUMMYFUNCTION("""COMPUTED_VALUE"""),4.7708795E7)</f>
        <v>47708795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IFERROR(__xludf.DUMMYFUNCTION("""COMPUTED_VALUE"""),1381.1)</f>
        <v>1381.1</v>
      </c>
      <c r="D357" s="2">
        <f>IFERROR(__xludf.DUMMYFUNCTION("""COMPUTED_VALUE"""),45811.66666666667)</f>
        <v>45811.66667</v>
      </c>
      <c r="E357" s="1">
        <f>IFERROR(__xludf.DUMMYFUNCTION("""COMPUTED_VALUE"""),1403.81)</f>
        <v>1403.81</v>
      </c>
      <c r="G357" s="2">
        <f>IFERROR(__xludf.DUMMYFUNCTION("""COMPUTED_VALUE"""),45811.66666666667)</f>
        <v>45811.66667</v>
      </c>
      <c r="H357" s="1">
        <f>IFERROR(__xludf.DUMMYFUNCTION("""COMPUTED_VALUE"""),1374.65)</f>
        <v>1374.65</v>
      </c>
      <c r="J357" s="2">
        <f>IFERROR(__xludf.DUMMYFUNCTION("""COMPUTED_VALUE"""),45811.66666666667)</f>
        <v>45811.66667</v>
      </c>
      <c r="K357" s="1">
        <f>IFERROR(__xludf.DUMMYFUNCTION("""COMPUTED_VALUE"""),1400.65)</f>
        <v>1400.65</v>
      </c>
      <c r="M357" s="2">
        <f>IFERROR(__xludf.DUMMYFUNCTION("""COMPUTED_VALUE"""),45811.66666666667)</f>
        <v>45811.66667</v>
      </c>
      <c r="N357" s="1">
        <f>IFERROR(__xludf.DUMMYFUNCTION("""COMPUTED_VALUE"""),4.2830539E7)</f>
        <v>42830539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IFERROR(__xludf.DUMMYFUNCTION("""COMPUTED_VALUE"""),1401.42)</f>
        <v>1401.42</v>
      </c>
      <c r="D358" s="2">
        <f>IFERROR(__xludf.DUMMYFUNCTION("""COMPUTED_VALUE"""),45812.66666666667)</f>
        <v>45812.66667</v>
      </c>
      <c r="E358" s="1">
        <f>IFERROR(__xludf.DUMMYFUNCTION("""COMPUTED_VALUE"""),1405.05)</f>
        <v>1405.05</v>
      </c>
      <c r="G358" s="2">
        <f>IFERROR(__xludf.DUMMYFUNCTION("""COMPUTED_VALUE"""),45812.66666666667)</f>
        <v>45812.66667</v>
      </c>
      <c r="H358" s="1">
        <f>IFERROR(__xludf.DUMMYFUNCTION("""COMPUTED_VALUE"""),1391.08)</f>
        <v>1391.08</v>
      </c>
      <c r="J358" s="2">
        <f>IFERROR(__xludf.DUMMYFUNCTION("""COMPUTED_VALUE"""),45812.66666666667)</f>
        <v>45812.66667</v>
      </c>
      <c r="K358" s="1">
        <f>IFERROR(__xludf.DUMMYFUNCTION("""COMPUTED_VALUE"""),1398.12)</f>
        <v>1398.12</v>
      </c>
      <c r="M358" s="2">
        <f>IFERROR(__xludf.DUMMYFUNCTION("""COMPUTED_VALUE"""),45812.66666666667)</f>
        <v>45812.66667</v>
      </c>
      <c r="N358" s="1">
        <f>IFERROR(__xludf.DUMMYFUNCTION("""COMPUTED_VALUE"""),3.3354183E7)</f>
        <v>33354183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IFERROR(__xludf.DUMMYFUNCTION("""COMPUTED_VALUE"""),1397.58)</f>
        <v>1397.58</v>
      </c>
      <c r="D359" s="2">
        <f>IFERROR(__xludf.DUMMYFUNCTION("""COMPUTED_VALUE"""),45813.66666666667)</f>
        <v>45813.66667</v>
      </c>
      <c r="E359" s="1">
        <f>IFERROR(__xludf.DUMMYFUNCTION("""COMPUTED_VALUE"""),1397.58)</f>
        <v>1397.58</v>
      </c>
      <c r="G359" s="2">
        <f>IFERROR(__xludf.DUMMYFUNCTION("""COMPUTED_VALUE"""),45813.66666666667)</f>
        <v>45813.66667</v>
      </c>
      <c r="H359" s="1">
        <f>IFERROR(__xludf.DUMMYFUNCTION("""COMPUTED_VALUE"""),1384.68)</f>
        <v>1384.68</v>
      </c>
      <c r="J359" s="2">
        <f>IFERROR(__xludf.DUMMYFUNCTION("""COMPUTED_VALUE"""),45813.66666666667)</f>
        <v>45813.66667</v>
      </c>
      <c r="K359" s="1">
        <f>IFERROR(__xludf.DUMMYFUNCTION("""COMPUTED_VALUE"""),1389.07)</f>
        <v>1389.07</v>
      </c>
      <c r="M359" s="2">
        <f>IFERROR(__xludf.DUMMYFUNCTION("""COMPUTED_VALUE"""),45813.66666666667)</f>
        <v>45813.66667</v>
      </c>
      <c r="N359" s="1">
        <f>IFERROR(__xludf.DUMMYFUNCTION("""COMPUTED_VALUE"""),3.1761872E7)</f>
        <v>31761872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IFERROR(__xludf.DUMMYFUNCTION("""COMPUTED_VALUE"""),1403.13)</f>
        <v>1403.13</v>
      </c>
      <c r="D360" s="2">
        <f>IFERROR(__xludf.DUMMYFUNCTION("""COMPUTED_VALUE"""),45814.66666666667)</f>
        <v>45814.66667</v>
      </c>
      <c r="E360" s="1">
        <f>IFERROR(__xludf.DUMMYFUNCTION("""COMPUTED_VALUE"""),1412.68)</f>
        <v>1412.68</v>
      </c>
      <c r="G360" s="2">
        <f>IFERROR(__xludf.DUMMYFUNCTION("""COMPUTED_VALUE"""),45814.66666666667)</f>
        <v>45814.66667</v>
      </c>
      <c r="H360" s="1">
        <f>IFERROR(__xludf.DUMMYFUNCTION("""COMPUTED_VALUE"""),1402.18)</f>
        <v>1402.18</v>
      </c>
      <c r="J360" s="2">
        <f>IFERROR(__xludf.DUMMYFUNCTION("""COMPUTED_VALUE"""),45814.66666666667)</f>
        <v>45814.66667</v>
      </c>
      <c r="K360" s="1">
        <f>IFERROR(__xludf.DUMMYFUNCTION("""COMPUTED_VALUE"""),1406.12)</f>
        <v>1406.12</v>
      </c>
      <c r="M360" s="2">
        <f>IFERROR(__xludf.DUMMYFUNCTION("""COMPUTED_VALUE"""),45814.66666666667)</f>
        <v>45814.66667</v>
      </c>
      <c r="N360" s="1">
        <f>IFERROR(__xludf.DUMMYFUNCTION("""COMPUTED_VALUE"""),3.4045577E7)</f>
        <v>34045577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IFERROR(__xludf.DUMMYFUNCTION("""COMPUTED_VALUE"""),1407.91)</f>
        <v>1407.91</v>
      </c>
      <c r="D361" s="2">
        <f>IFERROR(__xludf.DUMMYFUNCTION("""COMPUTED_VALUE"""),45817.66666666667)</f>
        <v>45817.66667</v>
      </c>
      <c r="E361" s="1">
        <f>IFERROR(__xludf.DUMMYFUNCTION("""COMPUTED_VALUE"""),1420.78)</f>
        <v>1420.78</v>
      </c>
      <c r="G361" s="2">
        <f>IFERROR(__xludf.DUMMYFUNCTION("""COMPUTED_VALUE"""),45817.66666666667)</f>
        <v>45817.66667</v>
      </c>
      <c r="H361" s="1">
        <f>IFERROR(__xludf.DUMMYFUNCTION("""COMPUTED_VALUE"""),1405.62)</f>
        <v>1405.62</v>
      </c>
      <c r="J361" s="2">
        <f>IFERROR(__xludf.DUMMYFUNCTION("""COMPUTED_VALUE"""),45817.66666666667)</f>
        <v>45817.66667</v>
      </c>
      <c r="K361" s="1">
        <f>IFERROR(__xludf.DUMMYFUNCTION("""COMPUTED_VALUE"""),1412.17)</f>
        <v>1412.17</v>
      </c>
      <c r="M361" s="2">
        <f>IFERROR(__xludf.DUMMYFUNCTION("""COMPUTED_VALUE"""),45817.66666666667)</f>
        <v>45817.66667</v>
      </c>
      <c r="N361" s="1">
        <f>IFERROR(__xludf.DUMMYFUNCTION("""COMPUTED_VALUE"""),3.4353382E7)</f>
        <v>34353382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IFERROR(__xludf.DUMMYFUNCTION("""COMPUTED_VALUE"""),1417.25)</f>
        <v>1417.25</v>
      </c>
      <c r="D362" s="2">
        <f>IFERROR(__xludf.DUMMYFUNCTION("""COMPUTED_VALUE"""),45818.66666666667)</f>
        <v>45818.66667</v>
      </c>
      <c r="E362" s="1">
        <f>IFERROR(__xludf.DUMMYFUNCTION("""COMPUTED_VALUE"""),1449.9)</f>
        <v>1449.9</v>
      </c>
      <c r="G362" s="2">
        <f>IFERROR(__xludf.DUMMYFUNCTION("""COMPUTED_VALUE"""),45818.66666666667)</f>
        <v>45818.66667</v>
      </c>
      <c r="H362" s="1">
        <f>IFERROR(__xludf.DUMMYFUNCTION("""COMPUTED_VALUE"""),1413.3)</f>
        <v>1413.3</v>
      </c>
      <c r="J362" s="2">
        <f>IFERROR(__xludf.DUMMYFUNCTION("""COMPUTED_VALUE"""),45818.66666666667)</f>
        <v>45818.66667</v>
      </c>
      <c r="K362" s="1">
        <f>IFERROR(__xludf.DUMMYFUNCTION("""COMPUTED_VALUE"""),1439.8)</f>
        <v>1439.8</v>
      </c>
      <c r="M362" s="2">
        <f>IFERROR(__xludf.DUMMYFUNCTION("""COMPUTED_VALUE"""),45818.66666666667)</f>
        <v>45818.66667</v>
      </c>
      <c r="N362" s="1">
        <f>IFERROR(__xludf.DUMMYFUNCTION("""COMPUTED_VALUE"""),5.0914758E7)</f>
        <v>50914758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IFERROR(__xludf.DUMMYFUNCTION("""COMPUTED_VALUE"""),1440.97)</f>
        <v>1440.97</v>
      </c>
      <c r="D363" s="2">
        <f>IFERROR(__xludf.DUMMYFUNCTION("""COMPUTED_VALUE"""),45819.66666666667)</f>
        <v>45819.66667</v>
      </c>
      <c r="E363" s="1">
        <f>IFERROR(__xludf.DUMMYFUNCTION("""COMPUTED_VALUE"""),1443.75)</f>
        <v>1443.75</v>
      </c>
      <c r="G363" s="2">
        <f>IFERROR(__xludf.DUMMYFUNCTION("""COMPUTED_VALUE"""),45819.66666666667)</f>
        <v>45819.66667</v>
      </c>
      <c r="H363" s="1">
        <f>IFERROR(__xludf.DUMMYFUNCTION("""COMPUTED_VALUE"""),1417.85)</f>
        <v>1417.85</v>
      </c>
      <c r="J363" s="2">
        <f>IFERROR(__xludf.DUMMYFUNCTION("""COMPUTED_VALUE"""),45819.66666666667)</f>
        <v>45819.66667</v>
      </c>
      <c r="K363" s="1">
        <f>IFERROR(__xludf.DUMMYFUNCTION("""COMPUTED_VALUE"""),1422.59)</f>
        <v>1422.59</v>
      </c>
      <c r="M363" s="2">
        <f>IFERROR(__xludf.DUMMYFUNCTION("""COMPUTED_VALUE"""),45819.66666666667)</f>
        <v>45819.66667</v>
      </c>
      <c r="N363" s="1">
        <f>IFERROR(__xludf.DUMMYFUNCTION("""COMPUTED_VALUE"""),3.391819E7)</f>
        <v>33918190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IFERROR(__xludf.DUMMYFUNCTION("""COMPUTED_VALUE"""),1420.3)</f>
        <v>1420.3</v>
      </c>
      <c r="D364" s="2">
        <f>IFERROR(__xludf.DUMMYFUNCTION("""COMPUTED_VALUE"""),45820.66666666667)</f>
        <v>45820.66667</v>
      </c>
      <c r="E364" s="1">
        <f>IFERROR(__xludf.DUMMYFUNCTION("""COMPUTED_VALUE"""),1424.34)</f>
        <v>1424.34</v>
      </c>
      <c r="G364" s="2">
        <f>IFERROR(__xludf.DUMMYFUNCTION("""COMPUTED_VALUE"""),45820.66666666667)</f>
        <v>45820.66667</v>
      </c>
      <c r="H364" s="1">
        <f>IFERROR(__xludf.DUMMYFUNCTION("""COMPUTED_VALUE"""),1408.43)</f>
        <v>1408.43</v>
      </c>
      <c r="J364" s="2">
        <f>IFERROR(__xludf.DUMMYFUNCTION("""COMPUTED_VALUE"""),45820.66666666667)</f>
        <v>45820.66667</v>
      </c>
      <c r="K364" s="1">
        <f>IFERROR(__xludf.DUMMYFUNCTION("""COMPUTED_VALUE"""),1424.34)</f>
        <v>1424.34</v>
      </c>
      <c r="M364" s="2">
        <f>IFERROR(__xludf.DUMMYFUNCTION("""COMPUTED_VALUE"""),45820.66666666667)</f>
        <v>45820.66667</v>
      </c>
      <c r="N364" s="1">
        <f>IFERROR(__xludf.DUMMYFUNCTION("""COMPUTED_VALUE"""),2.6253607E7)</f>
        <v>26253607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IFERROR(__xludf.DUMMYFUNCTION("""COMPUTED_VALUE"""),1419.42)</f>
        <v>1419.42</v>
      </c>
      <c r="D365" s="2">
        <f>IFERROR(__xludf.DUMMYFUNCTION("""COMPUTED_VALUE"""),45821.66666666667)</f>
        <v>45821.66667</v>
      </c>
      <c r="E365" s="1">
        <f>IFERROR(__xludf.DUMMYFUNCTION("""COMPUTED_VALUE"""),1423.18)</f>
        <v>1423.18</v>
      </c>
      <c r="G365" s="2">
        <f>IFERROR(__xludf.DUMMYFUNCTION("""COMPUTED_VALUE"""),45821.66666666667)</f>
        <v>45821.66667</v>
      </c>
      <c r="H365" s="1">
        <f>IFERROR(__xludf.DUMMYFUNCTION("""COMPUTED_VALUE"""),1406.16)</f>
        <v>1406.16</v>
      </c>
      <c r="J365" s="2">
        <f>IFERROR(__xludf.DUMMYFUNCTION("""COMPUTED_VALUE"""),45821.66666666667)</f>
        <v>45821.66667</v>
      </c>
      <c r="K365" s="1">
        <f>IFERROR(__xludf.DUMMYFUNCTION("""COMPUTED_VALUE"""),1410.86)</f>
        <v>1410.86</v>
      </c>
      <c r="M365" s="2">
        <f>IFERROR(__xludf.DUMMYFUNCTION("""COMPUTED_VALUE"""),45821.66666666667)</f>
        <v>45821.66667</v>
      </c>
      <c r="N365" s="1">
        <f>IFERROR(__xludf.DUMMYFUNCTION("""COMPUTED_VALUE"""),2.8768093E7)</f>
        <v>28768093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IFERROR(__xludf.DUMMYFUNCTION("""COMPUTED_VALUE"""),1414.47)</f>
        <v>1414.47</v>
      </c>
      <c r="D366" s="2">
        <f>IFERROR(__xludf.DUMMYFUNCTION("""COMPUTED_VALUE"""),45824.66666666667)</f>
        <v>45824.66667</v>
      </c>
      <c r="E366" s="1">
        <f>IFERROR(__xludf.DUMMYFUNCTION("""COMPUTED_VALUE"""),1429.8)</f>
        <v>1429.8</v>
      </c>
      <c r="G366" s="2">
        <f>IFERROR(__xludf.DUMMYFUNCTION("""COMPUTED_VALUE"""),45824.66666666667)</f>
        <v>45824.66667</v>
      </c>
      <c r="H366" s="1">
        <f>IFERROR(__xludf.DUMMYFUNCTION("""COMPUTED_VALUE"""),1414.21)</f>
        <v>1414.21</v>
      </c>
      <c r="J366" s="2">
        <f>IFERROR(__xludf.DUMMYFUNCTION("""COMPUTED_VALUE"""),45824.66666666667)</f>
        <v>45824.66667</v>
      </c>
      <c r="K366" s="1">
        <f>IFERROR(__xludf.DUMMYFUNCTION("""COMPUTED_VALUE"""),1424.34)</f>
        <v>1424.34</v>
      </c>
      <c r="M366" s="2">
        <f>IFERROR(__xludf.DUMMYFUNCTION("""COMPUTED_VALUE"""),45824.66666666667)</f>
        <v>45824.66667</v>
      </c>
      <c r="N366" s="1">
        <f>IFERROR(__xludf.DUMMYFUNCTION("""COMPUTED_VALUE"""),3.3073376E7)</f>
        <v>33073376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IFERROR(__xludf.DUMMYFUNCTION("""COMPUTED_VALUE"""),1418.74)</f>
        <v>1418.74</v>
      </c>
      <c r="D367" s="2">
        <f>IFERROR(__xludf.DUMMYFUNCTION("""COMPUTED_VALUE"""),45825.66666666667)</f>
        <v>45825.66667</v>
      </c>
      <c r="E367" s="1">
        <f>IFERROR(__xludf.DUMMYFUNCTION("""COMPUTED_VALUE"""),1421.09)</f>
        <v>1421.09</v>
      </c>
      <c r="G367" s="2">
        <f>IFERROR(__xludf.DUMMYFUNCTION("""COMPUTED_VALUE"""),45825.66666666667)</f>
        <v>45825.66667</v>
      </c>
      <c r="H367" s="1">
        <f>IFERROR(__xludf.DUMMYFUNCTION("""COMPUTED_VALUE"""),1399.45)</f>
        <v>1399.45</v>
      </c>
      <c r="J367" s="2">
        <f>IFERROR(__xludf.DUMMYFUNCTION("""COMPUTED_VALUE"""),45825.66666666667)</f>
        <v>45825.66667</v>
      </c>
      <c r="K367" s="1">
        <f>IFERROR(__xludf.DUMMYFUNCTION("""COMPUTED_VALUE"""),1403.2)</f>
        <v>1403.2</v>
      </c>
      <c r="M367" s="2">
        <f>IFERROR(__xludf.DUMMYFUNCTION("""COMPUTED_VALUE"""),45825.66666666667)</f>
        <v>45825.66667</v>
      </c>
      <c r="N367" s="1">
        <f>IFERROR(__xludf.DUMMYFUNCTION("""COMPUTED_VALUE"""),3.205811E7)</f>
        <v>32058110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IFERROR(__xludf.DUMMYFUNCTION("""COMPUTED_VALUE"""),1404.49)</f>
        <v>1404.49</v>
      </c>
      <c r="D368" s="2">
        <f>IFERROR(__xludf.DUMMYFUNCTION("""COMPUTED_VALUE"""),45826.66666666667)</f>
        <v>45826.66667</v>
      </c>
      <c r="E368" s="1">
        <f>IFERROR(__xludf.DUMMYFUNCTION("""COMPUTED_VALUE"""),1416.44)</f>
        <v>1416.44</v>
      </c>
      <c r="G368" s="2">
        <f>IFERROR(__xludf.DUMMYFUNCTION("""COMPUTED_VALUE"""),45826.66666666667)</f>
        <v>45826.66667</v>
      </c>
      <c r="H368" s="1">
        <f>IFERROR(__xludf.DUMMYFUNCTION("""COMPUTED_VALUE"""),1402.28)</f>
        <v>1402.28</v>
      </c>
      <c r="J368" s="2">
        <f>IFERROR(__xludf.DUMMYFUNCTION("""COMPUTED_VALUE"""),45826.66666666667)</f>
        <v>45826.66667</v>
      </c>
      <c r="K368" s="1">
        <f>IFERROR(__xludf.DUMMYFUNCTION("""COMPUTED_VALUE"""),1406.96)</f>
        <v>1406.96</v>
      </c>
      <c r="M368" s="2">
        <f>IFERROR(__xludf.DUMMYFUNCTION("""COMPUTED_VALUE"""),45826.66666666667)</f>
        <v>45826.66667</v>
      </c>
      <c r="N368" s="1">
        <f>IFERROR(__xludf.DUMMYFUNCTION("""COMPUTED_VALUE"""),3.3526846E7)</f>
        <v>33526846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IFERROR(__xludf.DUMMYFUNCTION("""COMPUTED_VALUE"""),1409.56)</f>
        <v>1409.56</v>
      </c>
      <c r="D369" s="2">
        <f>IFERROR(__xludf.DUMMYFUNCTION("""COMPUTED_VALUE"""),45828.66666666667)</f>
        <v>45828.66667</v>
      </c>
      <c r="E369" s="1">
        <f>IFERROR(__xludf.DUMMYFUNCTION("""COMPUTED_VALUE"""),1422.4)</f>
        <v>1422.4</v>
      </c>
      <c r="G369" s="2">
        <f>IFERROR(__xludf.DUMMYFUNCTION("""COMPUTED_VALUE"""),45828.66666666667)</f>
        <v>45828.66667</v>
      </c>
      <c r="H369" s="1">
        <f>IFERROR(__xludf.DUMMYFUNCTION("""COMPUTED_VALUE"""),1404.71)</f>
        <v>1404.71</v>
      </c>
      <c r="J369" s="2">
        <f>IFERROR(__xludf.DUMMYFUNCTION("""COMPUTED_VALUE"""),45828.66666666667)</f>
        <v>45828.66667</v>
      </c>
      <c r="K369" s="1">
        <f>IFERROR(__xludf.DUMMYFUNCTION("""COMPUTED_VALUE"""),1410.17)</f>
        <v>1410.17</v>
      </c>
      <c r="M369" s="2">
        <f>IFERROR(__xludf.DUMMYFUNCTION("""COMPUTED_VALUE"""),45828.66666666667)</f>
        <v>45828.66667</v>
      </c>
      <c r="N369" s="1">
        <f>IFERROR(__xludf.DUMMYFUNCTION("""COMPUTED_VALUE"""),7.3128611E7)</f>
        <v>73128611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IFERROR(__xludf.DUMMYFUNCTION("""COMPUTED_VALUE"""),1408.23)</f>
        <v>1408.23</v>
      </c>
      <c r="D370" s="2">
        <f>IFERROR(__xludf.DUMMYFUNCTION("""COMPUTED_VALUE"""),45831.66666666667)</f>
        <v>45831.66667</v>
      </c>
      <c r="E370" s="1">
        <f>IFERROR(__xludf.DUMMYFUNCTION("""COMPUTED_VALUE"""),1433.75)</f>
        <v>1433.75</v>
      </c>
      <c r="G370" s="2">
        <f>IFERROR(__xludf.DUMMYFUNCTION("""COMPUTED_VALUE"""),45831.66666666667)</f>
        <v>45831.66667</v>
      </c>
      <c r="H370" s="1">
        <f>IFERROR(__xludf.DUMMYFUNCTION("""COMPUTED_VALUE"""),1404.42)</f>
        <v>1404.42</v>
      </c>
      <c r="J370" s="2">
        <f>IFERROR(__xludf.DUMMYFUNCTION("""COMPUTED_VALUE"""),45831.66666666667)</f>
        <v>45831.66667</v>
      </c>
      <c r="K370" s="1">
        <f>IFERROR(__xludf.DUMMYFUNCTION("""COMPUTED_VALUE"""),1433.13)</f>
        <v>1433.13</v>
      </c>
      <c r="M370" s="2">
        <f>IFERROR(__xludf.DUMMYFUNCTION("""COMPUTED_VALUE"""),45831.66666666667)</f>
        <v>45831.66667</v>
      </c>
      <c r="N370" s="1">
        <f>IFERROR(__xludf.DUMMYFUNCTION("""COMPUTED_VALUE"""),3.6171019E7)</f>
        <v>36171019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IFERROR(__xludf.DUMMYFUNCTION("""COMPUTED_VALUE"""),1439.44)</f>
        <v>1439.44</v>
      </c>
      <c r="D371" s="2">
        <f>IFERROR(__xludf.DUMMYFUNCTION("""COMPUTED_VALUE"""),45832.66666666667)</f>
        <v>45832.66667</v>
      </c>
      <c r="E371" s="1">
        <f>IFERROR(__xludf.DUMMYFUNCTION("""COMPUTED_VALUE"""),1445.54)</f>
        <v>1445.54</v>
      </c>
      <c r="G371" s="2">
        <f>IFERROR(__xludf.DUMMYFUNCTION("""COMPUTED_VALUE"""),45832.66666666667)</f>
        <v>45832.66667</v>
      </c>
      <c r="H371" s="1">
        <f>IFERROR(__xludf.DUMMYFUNCTION("""COMPUTED_VALUE"""),1433.96)</f>
        <v>1433.96</v>
      </c>
      <c r="J371" s="2">
        <f>IFERROR(__xludf.DUMMYFUNCTION("""COMPUTED_VALUE"""),45832.66666666667)</f>
        <v>45832.66667</v>
      </c>
      <c r="K371" s="1">
        <f>IFERROR(__xludf.DUMMYFUNCTION("""COMPUTED_VALUE"""),1439.25)</f>
        <v>1439.25</v>
      </c>
      <c r="M371" s="2">
        <f>IFERROR(__xludf.DUMMYFUNCTION("""COMPUTED_VALUE"""),45832.66666666667)</f>
        <v>45832.66667</v>
      </c>
      <c r="N371" s="1">
        <f>IFERROR(__xludf.DUMMYFUNCTION("""COMPUTED_VALUE"""),3.8436318E7)</f>
        <v>38436318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IFERROR(__xludf.DUMMYFUNCTION("""COMPUTED_VALUE"""),1430.43)</f>
        <v>1430.43</v>
      </c>
      <c r="D372" s="2">
        <f>IFERROR(__xludf.DUMMYFUNCTION("""COMPUTED_VALUE"""),45833.66666666667)</f>
        <v>45833.66667</v>
      </c>
      <c r="E372" s="1">
        <f>IFERROR(__xludf.DUMMYFUNCTION("""COMPUTED_VALUE"""),1431.03)</f>
        <v>1431.03</v>
      </c>
      <c r="G372" s="2">
        <f>IFERROR(__xludf.DUMMYFUNCTION("""COMPUTED_VALUE"""),45833.66666666667)</f>
        <v>45833.66667</v>
      </c>
      <c r="H372" s="1">
        <f>IFERROR(__xludf.DUMMYFUNCTION("""COMPUTED_VALUE"""),1417.07)</f>
        <v>1417.07</v>
      </c>
      <c r="J372" s="2">
        <f>IFERROR(__xludf.DUMMYFUNCTION("""COMPUTED_VALUE"""),45833.66666666667)</f>
        <v>45833.66667</v>
      </c>
      <c r="K372" s="1">
        <f>IFERROR(__xludf.DUMMYFUNCTION("""COMPUTED_VALUE"""),1424.54)</f>
        <v>1424.54</v>
      </c>
      <c r="M372" s="2">
        <f>IFERROR(__xludf.DUMMYFUNCTION("""COMPUTED_VALUE"""),45833.66666666667)</f>
        <v>45833.66667</v>
      </c>
      <c r="N372" s="1">
        <f>IFERROR(__xludf.DUMMYFUNCTION("""COMPUTED_VALUE"""),3.7001894E7)</f>
        <v>37001894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IFERROR(__xludf.DUMMYFUNCTION("""COMPUTED_VALUE"""),1431.12)</f>
        <v>1431.12</v>
      </c>
      <c r="D373" s="2">
        <f>IFERROR(__xludf.DUMMYFUNCTION("""COMPUTED_VALUE"""),45834.66666666667)</f>
        <v>45834.66667</v>
      </c>
      <c r="E373" s="1">
        <f>IFERROR(__xludf.DUMMYFUNCTION("""COMPUTED_VALUE"""),1437.1)</f>
        <v>1437.1</v>
      </c>
      <c r="G373" s="2">
        <f>IFERROR(__xludf.DUMMYFUNCTION("""COMPUTED_VALUE"""),45834.66666666667)</f>
        <v>45834.66667</v>
      </c>
      <c r="H373" s="1">
        <f>IFERROR(__xludf.DUMMYFUNCTION("""COMPUTED_VALUE"""),1427.72)</f>
        <v>1427.72</v>
      </c>
      <c r="J373" s="2">
        <f>IFERROR(__xludf.DUMMYFUNCTION("""COMPUTED_VALUE"""),45834.66666666667)</f>
        <v>45834.66667</v>
      </c>
      <c r="K373" s="1">
        <f>IFERROR(__xludf.DUMMYFUNCTION("""COMPUTED_VALUE"""),1433.47)</f>
        <v>1433.47</v>
      </c>
      <c r="M373" s="2">
        <f>IFERROR(__xludf.DUMMYFUNCTION("""COMPUTED_VALUE"""),45834.66666666667)</f>
        <v>45834.66667</v>
      </c>
      <c r="N373" s="1">
        <f>IFERROR(__xludf.DUMMYFUNCTION("""COMPUTED_VALUE"""),3.6640046E7)</f>
        <v>36640046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IFERROR(__xludf.DUMMYFUNCTION("""COMPUTED_VALUE"""),1436.07)</f>
        <v>1436.07</v>
      </c>
      <c r="D374" s="2">
        <f>IFERROR(__xludf.DUMMYFUNCTION("""COMPUTED_VALUE"""),45835.66666666667)</f>
        <v>45835.66667</v>
      </c>
      <c r="E374" s="1">
        <f>IFERROR(__xludf.DUMMYFUNCTION("""COMPUTED_VALUE"""),1453.5)</f>
        <v>1453.5</v>
      </c>
      <c r="G374" s="2">
        <f>IFERROR(__xludf.DUMMYFUNCTION("""COMPUTED_VALUE"""),45835.66666666667)</f>
        <v>45835.66667</v>
      </c>
      <c r="H374" s="1">
        <f>IFERROR(__xludf.DUMMYFUNCTION("""COMPUTED_VALUE"""),1436.07)</f>
        <v>1436.07</v>
      </c>
      <c r="J374" s="2">
        <f>IFERROR(__xludf.DUMMYFUNCTION("""COMPUTED_VALUE"""),45835.66666666667)</f>
        <v>45835.66667</v>
      </c>
      <c r="K374" s="1">
        <f>IFERROR(__xludf.DUMMYFUNCTION("""COMPUTED_VALUE"""),1451.58)</f>
        <v>1451.58</v>
      </c>
      <c r="M374" s="2">
        <f>IFERROR(__xludf.DUMMYFUNCTION("""COMPUTED_VALUE"""),45835.66666666667)</f>
        <v>45835.66667</v>
      </c>
      <c r="N374" s="1">
        <f>IFERROR(__xludf.DUMMYFUNCTION("""COMPUTED_VALUE"""),6.3033828E7)</f>
        <v>63033828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IFERROR(__xludf.DUMMYFUNCTION("""COMPUTED_VALUE"""),1450.22)</f>
        <v>1450.22</v>
      </c>
      <c r="D375" s="2">
        <f>IFERROR(__xludf.DUMMYFUNCTION("""COMPUTED_VALUE"""),45838.66666666667)</f>
        <v>45838.66667</v>
      </c>
      <c r="E375" s="1">
        <f>IFERROR(__xludf.DUMMYFUNCTION("""COMPUTED_VALUE"""),1451.67)</f>
        <v>1451.67</v>
      </c>
      <c r="G375" s="2">
        <f>IFERROR(__xludf.DUMMYFUNCTION("""COMPUTED_VALUE"""),45838.66666666667)</f>
        <v>45838.66667</v>
      </c>
      <c r="H375" s="1">
        <f>IFERROR(__xludf.DUMMYFUNCTION("""COMPUTED_VALUE"""),1439.9)</f>
        <v>1439.9</v>
      </c>
      <c r="J375" s="2">
        <f>IFERROR(__xludf.DUMMYFUNCTION("""COMPUTED_VALUE"""),45838.66666666667)</f>
        <v>45838.66667</v>
      </c>
      <c r="K375" s="1">
        <f>IFERROR(__xludf.DUMMYFUNCTION("""COMPUTED_VALUE"""),1443.17)</f>
        <v>1443.17</v>
      </c>
      <c r="M375" s="2">
        <f>IFERROR(__xludf.DUMMYFUNCTION("""COMPUTED_VALUE"""),45838.66666666667)</f>
        <v>45838.66667</v>
      </c>
      <c r="N375" s="1">
        <f>IFERROR(__xludf.DUMMYFUNCTION("""COMPUTED_VALUE"""),3.6868718E7)</f>
        <v>36868718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IFERROR(__xludf.DUMMYFUNCTION("""COMPUTED_VALUE"""),1443.03)</f>
        <v>1443.03</v>
      </c>
      <c r="D376" s="2">
        <f>IFERROR(__xludf.DUMMYFUNCTION("""COMPUTED_VALUE"""),45839.66666666667)</f>
        <v>45839.66667</v>
      </c>
      <c r="E376" s="1">
        <f>IFERROR(__xludf.DUMMYFUNCTION("""COMPUTED_VALUE"""),1501.64)</f>
        <v>1501.64</v>
      </c>
      <c r="G376" s="2">
        <f>IFERROR(__xludf.DUMMYFUNCTION("""COMPUTED_VALUE"""),45839.66666666667)</f>
        <v>45839.66667</v>
      </c>
      <c r="H376" s="1">
        <f>IFERROR(__xludf.DUMMYFUNCTION("""COMPUTED_VALUE"""),1439.72)</f>
        <v>1439.72</v>
      </c>
      <c r="J376" s="2">
        <f>IFERROR(__xludf.DUMMYFUNCTION("""COMPUTED_VALUE"""),45839.66666666667)</f>
        <v>45839.66667</v>
      </c>
      <c r="K376" s="1">
        <f>IFERROR(__xludf.DUMMYFUNCTION("""COMPUTED_VALUE"""),1485.0)</f>
        <v>1485</v>
      </c>
      <c r="M376" s="2">
        <f>IFERROR(__xludf.DUMMYFUNCTION("""COMPUTED_VALUE"""),45839.66666666667)</f>
        <v>45839.66667</v>
      </c>
      <c r="N376" s="1">
        <f>IFERROR(__xludf.DUMMYFUNCTION("""COMPUTED_VALUE"""),4.1611124E7)</f>
        <v>41611124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IFERROR(__xludf.DUMMYFUNCTION("""COMPUTED_VALUE"""),1485.47)</f>
        <v>1485.47</v>
      </c>
      <c r="D377" s="2">
        <f>IFERROR(__xludf.DUMMYFUNCTION("""COMPUTED_VALUE"""),45840.66666666667)</f>
        <v>45840.66667</v>
      </c>
      <c r="E377" s="1">
        <f>IFERROR(__xludf.DUMMYFUNCTION("""COMPUTED_VALUE"""),1501.59)</f>
        <v>1501.59</v>
      </c>
      <c r="G377" s="2">
        <f>IFERROR(__xludf.DUMMYFUNCTION("""COMPUTED_VALUE"""),45840.66666666667)</f>
        <v>45840.66667</v>
      </c>
      <c r="H377" s="1">
        <f>IFERROR(__xludf.DUMMYFUNCTION("""COMPUTED_VALUE"""),1480.87)</f>
        <v>1480.87</v>
      </c>
      <c r="J377" s="2">
        <f>IFERROR(__xludf.DUMMYFUNCTION("""COMPUTED_VALUE"""),45840.66666666667)</f>
        <v>45840.66667</v>
      </c>
      <c r="K377" s="1">
        <f>IFERROR(__xludf.DUMMYFUNCTION("""COMPUTED_VALUE"""),1498.61)</f>
        <v>1498.61</v>
      </c>
      <c r="M377" s="2">
        <f>IFERROR(__xludf.DUMMYFUNCTION("""COMPUTED_VALUE"""),45840.66666666667)</f>
        <v>45840.66667</v>
      </c>
      <c r="N377" s="1">
        <f>IFERROR(__xludf.DUMMYFUNCTION("""COMPUTED_VALUE"""),3.1148696E7)</f>
        <v>31148696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IFERROR(__xludf.DUMMYFUNCTION("""COMPUTED_VALUE"""),1503.64)</f>
        <v>1503.64</v>
      </c>
      <c r="D378" s="2">
        <f>IFERROR(__xludf.DUMMYFUNCTION("""COMPUTED_VALUE"""),45841.54166666667)</f>
        <v>45841.54167</v>
      </c>
      <c r="E378" s="1">
        <f>IFERROR(__xludf.DUMMYFUNCTION("""COMPUTED_VALUE"""),1509.7)</f>
        <v>1509.7</v>
      </c>
      <c r="G378" s="2">
        <f>IFERROR(__xludf.DUMMYFUNCTION("""COMPUTED_VALUE"""),45841.54166666667)</f>
        <v>45841.54167</v>
      </c>
      <c r="H378" s="1">
        <f>IFERROR(__xludf.DUMMYFUNCTION("""COMPUTED_VALUE"""),1495.71)</f>
        <v>1495.71</v>
      </c>
      <c r="J378" s="2">
        <f>IFERROR(__xludf.DUMMYFUNCTION("""COMPUTED_VALUE"""),45841.54166666667)</f>
        <v>45841.54167</v>
      </c>
      <c r="K378" s="1">
        <f>IFERROR(__xludf.DUMMYFUNCTION("""COMPUTED_VALUE"""),1495.71)</f>
        <v>1495.71</v>
      </c>
      <c r="M378" s="2">
        <f>IFERROR(__xludf.DUMMYFUNCTION("""COMPUTED_VALUE"""),45841.54166666667)</f>
        <v>45841.54167</v>
      </c>
      <c r="N378" s="1">
        <f>IFERROR(__xludf.DUMMYFUNCTION("""COMPUTED_VALUE"""),2.1472526E7)</f>
        <v>21472526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IFERROR(__xludf.DUMMYFUNCTION("""COMPUTED_VALUE"""),1493.28)</f>
        <v>1493.28</v>
      </c>
      <c r="D379" s="2">
        <f>IFERROR(__xludf.DUMMYFUNCTION("""COMPUTED_VALUE"""),45845.66666666667)</f>
        <v>45845.66667</v>
      </c>
      <c r="E379" s="1">
        <f>IFERROR(__xludf.DUMMYFUNCTION("""COMPUTED_VALUE"""),1496.21)</f>
        <v>1496.21</v>
      </c>
      <c r="G379" s="2">
        <f>IFERROR(__xludf.DUMMYFUNCTION("""COMPUTED_VALUE"""),45845.66666666667)</f>
        <v>45845.66667</v>
      </c>
      <c r="H379" s="1">
        <f>IFERROR(__xludf.DUMMYFUNCTION("""COMPUTED_VALUE"""),1463.5)</f>
        <v>1463.5</v>
      </c>
      <c r="J379" s="2">
        <f>IFERROR(__xludf.DUMMYFUNCTION("""COMPUTED_VALUE"""),45845.66666666667)</f>
        <v>45845.66667</v>
      </c>
      <c r="K379" s="1">
        <f>IFERROR(__xludf.DUMMYFUNCTION("""COMPUTED_VALUE"""),1469.73)</f>
        <v>1469.73</v>
      </c>
      <c r="M379" s="2">
        <f>IFERROR(__xludf.DUMMYFUNCTION("""COMPUTED_VALUE"""),45845.66666666667)</f>
        <v>45845.66667</v>
      </c>
      <c r="N379" s="1">
        <f>IFERROR(__xludf.DUMMYFUNCTION("""COMPUTED_VALUE"""),3.3424799E7)</f>
        <v>33424799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IFERROR(__xludf.DUMMYFUNCTION("""COMPUTED_VALUE"""),1470.47)</f>
        <v>1470.47</v>
      </c>
      <c r="D380" s="2">
        <f>IFERROR(__xludf.DUMMYFUNCTION("""COMPUTED_VALUE"""),45846.66666666667)</f>
        <v>45846.66667</v>
      </c>
      <c r="E380" s="1">
        <f>IFERROR(__xludf.DUMMYFUNCTION("""COMPUTED_VALUE"""),1498.27)</f>
        <v>1498.27</v>
      </c>
      <c r="G380" s="2">
        <f>IFERROR(__xludf.DUMMYFUNCTION("""COMPUTED_VALUE"""),45846.66666666667)</f>
        <v>45846.66667</v>
      </c>
      <c r="H380" s="1">
        <f>IFERROR(__xludf.DUMMYFUNCTION("""COMPUTED_VALUE"""),1469.03)</f>
        <v>1469.03</v>
      </c>
      <c r="J380" s="2">
        <f>IFERROR(__xludf.DUMMYFUNCTION("""COMPUTED_VALUE"""),45846.66666666667)</f>
        <v>45846.66667</v>
      </c>
      <c r="K380" s="1">
        <f>IFERROR(__xludf.DUMMYFUNCTION("""COMPUTED_VALUE"""),1485.9)</f>
        <v>1485.9</v>
      </c>
      <c r="M380" s="2">
        <f>IFERROR(__xludf.DUMMYFUNCTION("""COMPUTED_VALUE"""),45846.66666666667)</f>
        <v>45846.66667</v>
      </c>
      <c r="N380" s="1">
        <f>IFERROR(__xludf.DUMMYFUNCTION("""COMPUTED_VALUE"""),3.5009395E7)</f>
        <v>35009395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IFERROR(__xludf.DUMMYFUNCTION("""COMPUTED_VALUE"""),1486.78)</f>
        <v>1486.78</v>
      </c>
      <c r="D381" s="2">
        <f>IFERROR(__xludf.DUMMYFUNCTION("""COMPUTED_VALUE"""),45847.66666666667)</f>
        <v>45847.66667</v>
      </c>
      <c r="E381" s="1">
        <f>IFERROR(__xludf.DUMMYFUNCTION("""COMPUTED_VALUE"""),1494.66)</f>
        <v>1494.66</v>
      </c>
      <c r="G381" s="2">
        <f>IFERROR(__xludf.DUMMYFUNCTION("""COMPUTED_VALUE"""),45847.66666666667)</f>
        <v>45847.66667</v>
      </c>
      <c r="H381" s="1">
        <f>IFERROR(__xludf.DUMMYFUNCTION("""COMPUTED_VALUE"""),1479.97)</f>
        <v>1479.97</v>
      </c>
      <c r="J381" s="2">
        <f>IFERROR(__xludf.DUMMYFUNCTION("""COMPUTED_VALUE"""),45847.66666666667)</f>
        <v>45847.66667</v>
      </c>
      <c r="K381" s="1">
        <f>IFERROR(__xludf.DUMMYFUNCTION("""COMPUTED_VALUE"""),1484.0)</f>
        <v>1484</v>
      </c>
      <c r="M381" s="2">
        <f>IFERROR(__xludf.DUMMYFUNCTION("""COMPUTED_VALUE"""),45847.66666666667)</f>
        <v>45847.66667</v>
      </c>
      <c r="N381" s="1">
        <f>IFERROR(__xludf.DUMMYFUNCTION("""COMPUTED_VALUE"""),2.8665353E7)</f>
        <v>28665353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IFERROR(__xludf.DUMMYFUNCTION("""COMPUTED_VALUE"""),1485.03)</f>
        <v>1485.03</v>
      </c>
      <c r="D382" s="2">
        <f>IFERROR(__xludf.DUMMYFUNCTION("""COMPUTED_VALUE"""),45848.66666666667)</f>
        <v>45848.66667</v>
      </c>
      <c r="E382" s="1">
        <f>IFERROR(__xludf.DUMMYFUNCTION("""COMPUTED_VALUE"""),1514.46)</f>
        <v>1514.46</v>
      </c>
      <c r="G382" s="2">
        <f>IFERROR(__xludf.DUMMYFUNCTION("""COMPUTED_VALUE"""),45848.66666666667)</f>
        <v>45848.66667</v>
      </c>
      <c r="H382" s="1">
        <f>IFERROR(__xludf.DUMMYFUNCTION("""COMPUTED_VALUE"""),1484.66)</f>
        <v>1484.66</v>
      </c>
      <c r="J382" s="2">
        <f>IFERROR(__xludf.DUMMYFUNCTION("""COMPUTED_VALUE"""),45848.66666666667)</f>
        <v>45848.66667</v>
      </c>
      <c r="K382" s="1">
        <f>IFERROR(__xludf.DUMMYFUNCTION("""COMPUTED_VALUE"""),1496.79)</f>
        <v>1496.79</v>
      </c>
      <c r="M382" s="2">
        <f>IFERROR(__xludf.DUMMYFUNCTION("""COMPUTED_VALUE"""),45848.66666666667)</f>
        <v>45848.66667</v>
      </c>
      <c r="N382" s="1">
        <f>IFERROR(__xludf.DUMMYFUNCTION("""COMPUTED_VALUE"""),3.06433E7)</f>
        <v>30643300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IFERROR(__xludf.DUMMYFUNCTION("""COMPUTED_VALUE"""),1489.96)</f>
        <v>1489.96</v>
      </c>
      <c r="D383" s="2">
        <f>IFERROR(__xludf.DUMMYFUNCTION("""COMPUTED_VALUE"""),45849.66666666667)</f>
        <v>45849.66667</v>
      </c>
      <c r="E383" s="1">
        <f>IFERROR(__xludf.DUMMYFUNCTION("""COMPUTED_VALUE"""),1494.48)</f>
        <v>1494.48</v>
      </c>
      <c r="G383" s="2">
        <f>IFERROR(__xludf.DUMMYFUNCTION("""COMPUTED_VALUE"""),45849.66666666667)</f>
        <v>45849.66667</v>
      </c>
      <c r="H383" s="1">
        <f>IFERROR(__xludf.DUMMYFUNCTION("""COMPUTED_VALUE"""),1482.79)</f>
        <v>1482.79</v>
      </c>
      <c r="J383" s="2">
        <f>IFERROR(__xludf.DUMMYFUNCTION("""COMPUTED_VALUE"""),45849.66666666667)</f>
        <v>45849.66667</v>
      </c>
      <c r="K383" s="1">
        <f>IFERROR(__xludf.DUMMYFUNCTION("""COMPUTED_VALUE"""),1488.1)</f>
        <v>1488.1</v>
      </c>
      <c r="M383" s="2">
        <f>IFERROR(__xludf.DUMMYFUNCTION("""COMPUTED_VALUE"""),45849.66666666667)</f>
        <v>45849.66667</v>
      </c>
      <c r="N383" s="1">
        <f>IFERROR(__xludf.DUMMYFUNCTION("""COMPUTED_VALUE"""),4.6580233E7)</f>
        <v>46580233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IFERROR(__xludf.DUMMYFUNCTION("""COMPUTED_VALUE"""),1486.1)</f>
        <v>1486.1</v>
      </c>
      <c r="D384" s="2">
        <f>IFERROR(__xludf.DUMMYFUNCTION("""COMPUTED_VALUE"""),45852.66666666667)</f>
        <v>45852.66667</v>
      </c>
      <c r="E384" s="1">
        <f>IFERROR(__xludf.DUMMYFUNCTION("""COMPUTED_VALUE"""),1486.1)</f>
        <v>1486.1</v>
      </c>
      <c r="G384" s="2">
        <f>IFERROR(__xludf.DUMMYFUNCTION("""COMPUTED_VALUE"""),45852.66666666667)</f>
        <v>45852.66667</v>
      </c>
      <c r="H384" s="1">
        <f>IFERROR(__xludf.DUMMYFUNCTION("""COMPUTED_VALUE"""),1463.55)</f>
        <v>1463.55</v>
      </c>
      <c r="J384" s="2">
        <f>IFERROR(__xludf.DUMMYFUNCTION("""COMPUTED_VALUE"""),45852.66666666667)</f>
        <v>45852.66667</v>
      </c>
      <c r="K384" s="1">
        <f>IFERROR(__xludf.DUMMYFUNCTION("""COMPUTED_VALUE"""),1474.74)</f>
        <v>1474.74</v>
      </c>
      <c r="M384" s="2">
        <f>IFERROR(__xludf.DUMMYFUNCTION("""COMPUTED_VALUE"""),45852.66666666667)</f>
        <v>45852.66667</v>
      </c>
      <c r="N384" s="1">
        <f>IFERROR(__xludf.DUMMYFUNCTION("""COMPUTED_VALUE"""),3.3496317E7)</f>
        <v>33496317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IFERROR(__xludf.DUMMYFUNCTION("""COMPUTED_VALUE"""),1475.42)</f>
        <v>1475.42</v>
      </c>
      <c r="D385" s="2">
        <f>IFERROR(__xludf.DUMMYFUNCTION("""COMPUTED_VALUE"""),45853.66666666667)</f>
        <v>45853.66667</v>
      </c>
      <c r="E385" s="1">
        <f>IFERROR(__xludf.DUMMYFUNCTION("""COMPUTED_VALUE"""),1478.82)</f>
        <v>1478.82</v>
      </c>
      <c r="G385" s="2">
        <f>IFERROR(__xludf.DUMMYFUNCTION("""COMPUTED_VALUE"""),45853.66666666667)</f>
        <v>45853.66667</v>
      </c>
      <c r="H385" s="1">
        <f>IFERROR(__xludf.DUMMYFUNCTION("""COMPUTED_VALUE"""),1455.01)</f>
        <v>1455.01</v>
      </c>
      <c r="J385" s="2">
        <f>IFERROR(__xludf.DUMMYFUNCTION("""COMPUTED_VALUE"""),45853.66666666667)</f>
        <v>45853.66667</v>
      </c>
      <c r="K385" s="1">
        <f>IFERROR(__xludf.DUMMYFUNCTION("""COMPUTED_VALUE"""),1455.26)</f>
        <v>1455.26</v>
      </c>
      <c r="M385" s="2">
        <f>IFERROR(__xludf.DUMMYFUNCTION("""COMPUTED_VALUE"""),45853.66666666667)</f>
        <v>45853.66667</v>
      </c>
      <c r="N385" s="1">
        <f>IFERROR(__xludf.DUMMYFUNCTION("""COMPUTED_VALUE"""),3.6294464E7)</f>
        <v>36294464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IFERROR(__xludf.DUMMYFUNCTION("""COMPUTED_VALUE"""),1462.58)</f>
        <v>1462.58</v>
      </c>
      <c r="D386" s="2">
        <f>IFERROR(__xludf.DUMMYFUNCTION("""COMPUTED_VALUE"""),45854.66666666667)</f>
        <v>45854.66667</v>
      </c>
      <c r="E386" s="1">
        <f>IFERROR(__xludf.DUMMYFUNCTION("""COMPUTED_VALUE"""),1465.14)</f>
        <v>1465.14</v>
      </c>
      <c r="G386" s="2">
        <f>IFERROR(__xludf.DUMMYFUNCTION("""COMPUTED_VALUE"""),45854.66666666667)</f>
        <v>45854.66667</v>
      </c>
      <c r="H386" s="1">
        <f>IFERROR(__xludf.DUMMYFUNCTION("""COMPUTED_VALUE"""),1442.38)</f>
        <v>1442.38</v>
      </c>
      <c r="J386" s="2">
        <f>IFERROR(__xludf.DUMMYFUNCTION("""COMPUTED_VALUE"""),45854.66666666667)</f>
        <v>45854.66667</v>
      </c>
      <c r="K386" s="1">
        <f>IFERROR(__xludf.DUMMYFUNCTION("""COMPUTED_VALUE"""),1453.32)</f>
        <v>1453.32</v>
      </c>
      <c r="M386" s="2">
        <f>IFERROR(__xludf.DUMMYFUNCTION("""COMPUTED_VALUE"""),45854.66666666667)</f>
        <v>45854.66667</v>
      </c>
      <c r="N386" s="1">
        <f>IFERROR(__xludf.DUMMYFUNCTION("""COMPUTED_VALUE"""),3.3114669E7)</f>
        <v>33114669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IFERROR(__xludf.DUMMYFUNCTION("""COMPUTED_VALUE"""),1460.86)</f>
        <v>1460.86</v>
      </c>
      <c r="D387" s="2">
        <f>IFERROR(__xludf.DUMMYFUNCTION("""COMPUTED_VALUE"""),45855.66666666667)</f>
        <v>45855.66667</v>
      </c>
      <c r="E387" s="1">
        <f>IFERROR(__xludf.DUMMYFUNCTION("""COMPUTED_VALUE"""),1470.28)</f>
        <v>1470.28</v>
      </c>
      <c r="G387" s="2">
        <f>IFERROR(__xludf.DUMMYFUNCTION("""COMPUTED_VALUE"""),45855.66666666667)</f>
        <v>45855.66667</v>
      </c>
      <c r="H387" s="1">
        <f>IFERROR(__xludf.DUMMYFUNCTION("""COMPUTED_VALUE"""),1450.42)</f>
        <v>1450.42</v>
      </c>
      <c r="J387" s="2">
        <f>IFERROR(__xludf.DUMMYFUNCTION("""COMPUTED_VALUE"""),45855.66666666667)</f>
        <v>45855.66667</v>
      </c>
      <c r="K387" s="1">
        <f>IFERROR(__xludf.DUMMYFUNCTION("""COMPUTED_VALUE"""),1462.84)</f>
        <v>1462.84</v>
      </c>
      <c r="M387" s="2">
        <f>IFERROR(__xludf.DUMMYFUNCTION("""COMPUTED_VALUE"""),45855.66666666667)</f>
        <v>45855.66667</v>
      </c>
      <c r="N387" s="1">
        <f>IFERROR(__xludf.DUMMYFUNCTION("""COMPUTED_VALUE"""),5.1955532E7)</f>
        <v>51955532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IFERROR(__xludf.DUMMYFUNCTION("""COMPUTED_VALUE"""),1474.77)</f>
        <v>1474.77</v>
      </c>
      <c r="D388" s="2">
        <f>IFERROR(__xludf.DUMMYFUNCTION("""COMPUTED_VALUE"""),45856.66666666667)</f>
        <v>45856.66667</v>
      </c>
      <c r="E388" s="1">
        <f>IFERROR(__xludf.DUMMYFUNCTION("""COMPUTED_VALUE"""),1479.43)</f>
        <v>1479.43</v>
      </c>
      <c r="G388" s="2">
        <f>IFERROR(__xludf.DUMMYFUNCTION("""COMPUTED_VALUE"""),45856.66666666667)</f>
        <v>45856.66667</v>
      </c>
      <c r="H388" s="1">
        <f>IFERROR(__xludf.DUMMYFUNCTION("""COMPUTED_VALUE"""),1445.08)</f>
        <v>1445.08</v>
      </c>
      <c r="J388" s="2">
        <f>IFERROR(__xludf.DUMMYFUNCTION("""COMPUTED_VALUE"""),45856.66666666667)</f>
        <v>45856.66667</v>
      </c>
      <c r="K388" s="1">
        <f>IFERROR(__xludf.DUMMYFUNCTION("""COMPUTED_VALUE"""),1456.92)</f>
        <v>1456.92</v>
      </c>
      <c r="M388" s="2">
        <f>IFERROR(__xludf.DUMMYFUNCTION("""COMPUTED_VALUE"""),45856.66666666667)</f>
        <v>45856.66667</v>
      </c>
      <c r="N388" s="1">
        <f>IFERROR(__xludf.DUMMYFUNCTION("""COMPUTED_VALUE"""),5.4925826E7)</f>
        <v>54925826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IFERROR(__xludf.DUMMYFUNCTION("""COMPUTED_VALUE"""),1460.08)</f>
        <v>1460.08</v>
      </c>
      <c r="D389" s="2">
        <f>IFERROR(__xludf.DUMMYFUNCTION("""COMPUTED_VALUE"""),45859.66666666667)</f>
        <v>45859.66667</v>
      </c>
      <c r="E389" s="1">
        <f>IFERROR(__xludf.DUMMYFUNCTION("""COMPUTED_VALUE"""),1469.51)</f>
        <v>1469.51</v>
      </c>
      <c r="G389" s="2">
        <f>IFERROR(__xludf.DUMMYFUNCTION("""COMPUTED_VALUE"""),45859.66666666667)</f>
        <v>45859.66667</v>
      </c>
      <c r="H389" s="1">
        <f>IFERROR(__xludf.DUMMYFUNCTION("""COMPUTED_VALUE"""),1457.25)</f>
        <v>1457.25</v>
      </c>
      <c r="J389" s="2">
        <f>IFERROR(__xludf.DUMMYFUNCTION("""COMPUTED_VALUE"""),45859.66666666667)</f>
        <v>45859.66667</v>
      </c>
      <c r="K389" s="1">
        <f>IFERROR(__xludf.DUMMYFUNCTION("""COMPUTED_VALUE"""),1457.51)</f>
        <v>1457.51</v>
      </c>
      <c r="M389" s="2">
        <f>IFERROR(__xludf.DUMMYFUNCTION("""COMPUTED_VALUE"""),45859.66666666667)</f>
        <v>45859.66667</v>
      </c>
      <c r="N389" s="1">
        <f>IFERROR(__xludf.DUMMYFUNCTION("""COMPUTED_VALUE"""),3.0626116E7)</f>
        <v>30626116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IFERROR(__xludf.DUMMYFUNCTION("""COMPUTED_VALUE"""),1461.05)</f>
        <v>1461.05</v>
      </c>
      <c r="D390" s="2">
        <f>IFERROR(__xludf.DUMMYFUNCTION("""COMPUTED_VALUE"""),45860.66666666667)</f>
        <v>45860.66667</v>
      </c>
      <c r="E390" s="1">
        <f>IFERROR(__xludf.DUMMYFUNCTION("""COMPUTED_VALUE"""),1487.33)</f>
        <v>1487.33</v>
      </c>
      <c r="G390" s="2">
        <f>IFERROR(__xludf.DUMMYFUNCTION("""COMPUTED_VALUE"""),45860.66666666667)</f>
        <v>45860.66667</v>
      </c>
      <c r="H390" s="1">
        <f>IFERROR(__xludf.DUMMYFUNCTION("""COMPUTED_VALUE"""),1461.05)</f>
        <v>1461.05</v>
      </c>
      <c r="J390" s="2">
        <f>IFERROR(__xludf.DUMMYFUNCTION("""COMPUTED_VALUE"""),45860.66666666667)</f>
        <v>45860.66667</v>
      </c>
      <c r="K390" s="1">
        <f>IFERROR(__xludf.DUMMYFUNCTION("""COMPUTED_VALUE"""),1486.59)</f>
        <v>1486.59</v>
      </c>
      <c r="M390" s="2">
        <f>IFERROR(__xludf.DUMMYFUNCTION("""COMPUTED_VALUE"""),45860.66666666667)</f>
        <v>45860.66667</v>
      </c>
      <c r="N390" s="1">
        <f>IFERROR(__xludf.DUMMYFUNCTION("""COMPUTED_VALUE"""),4.3368766E7)</f>
        <v>43368766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IFERROR(__xludf.DUMMYFUNCTION("""COMPUTED_VALUE"""),1491.07)</f>
        <v>1491.07</v>
      </c>
      <c r="D391" s="2">
        <f>IFERROR(__xludf.DUMMYFUNCTION("""COMPUTED_VALUE"""),45861.66666666667)</f>
        <v>45861.66667</v>
      </c>
      <c r="E391" s="1">
        <f>IFERROR(__xludf.DUMMYFUNCTION("""COMPUTED_VALUE"""),1502.76)</f>
        <v>1502.76</v>
      </c>
      <c r="G391" s="2">
        <f>IFERROR(__xludf.DUMMYFUNCTION("""COMPUTED_VALUE"""),45861.66666666667)</f>
        <v>45861.66667</v>
      </c>
      <c r="H391" s="1">
        <f>IFERROR(__xludf.DUMMYFUNCTION("""COMPUTED_VALUE"""),1481.46)</f>
        <v>1481.46</v>
      </c>
      <c r="J391" s="2">
        <f>IFERROR(__xludf.DUMMYFUNCTION("""COMPUTED_VALUE"""),45861.66666666667)</f>
        <v>45861.66667</v>
      </c>
      <c r="K391" s="1">
        <f>IFERROR(__xludf.DUMMYFUNCTION("""COMPUTED_VALUE"""),1499.43)</f>
        <v>1499.43</v>
      </c>
      <c r="M391" s="2">
        <f>IFERROR(__xludf.DUMMYFUNCTION("""COMPUTED_VALUE"""),45861.66666666667)</f>
        <v>45861.66667</v>
      </c>
      <c r="N391" s="1">
        <f>IFERROR(__xludf.DUMMYFUNCTION("""COMPUTED_VALUE"""),5.7583027E7)</f>
        <v>57583027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IFERROR(__xludf.DUMMYFUNCTION("""COMPUTED_VALUE"""),1497.77)</f>
        <v>1497.77</v>
      </c>
      <c r="D392" s="2">
        <f>IFERROR(__xludf.DUMMYFUNCTION("""COMPUTED_VALUE"""),45862.66666666667)</f>
        <v>45862.66667</v>
      </c>
      <c r="E392" s="1">
        <f>IFERROR(__xludf.DUMMYFUNCTION("""COMPUTED_VALUE"""),1503.71)</f>
        <v>1503.71</v>
      </c>
      <c r="G392" s="2">
        <f>IFERROR(__xludf.DUMMYFUNCTION("""COMPUTED_VALUE"""),45862.66666666667)</f>
        <v>45862.66667</v>
      </c>
      <c r="H392" s="1">
        <f>IFERROR(__xludf.DUMMYFUNCTION("""COMPUTED_VALUE"""),1478.07)</f>
        <v>1478.07</v>
      </c>
      <c r="J392" s="2">
        <f>IFERROR(__xludf.DUMMYFUNCTION("""COMPUTED_VALUE"""),45862.66666666667)</f>
        <v>45862.66667</v>
      </c>
      <c r="K392" s="1">
        <f>IFERROR(__xludf.DUMMYFUNCTION("""COMPUTED_VALUE"""),1479.61)</f>
        <v>1479.61</v>
      </c>
      <c r="M392" s="2">
        <f>IFERROR(__xludf.DUMMYFUNCTION("""COMPUTED_VALUE"""),45862.66666666667)</f>
        <v>45862.66667</v>
      </c>
      <c r="N392" s="1">
        <f>IFERROR(__xludf.DUMMYFUNCTION("""COMPUTED_VALUE"""),7.3538653E7)</f>
        <v>73538653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IFERROR(__xludf.DUMMYFUNCTION("""COMPUTED_VALUE"""),1496.03)</f>
        <v>1496.03</v>
      </c>
      <c r="D393" s="2">
        <f>IFERROR(__xludf.DUMMYFUNCTION("""COMPUTED_VALUE"""),45863.66666666667)</f>
        <v>45863.66667</v>
      </c>
      <c r="E393" s="1">
        <f>IFERROR(__xludf.DUMMYFUNCTION("""COMPUTED_VALUE"""),1505.57)</f>
        <v>1505.57</v>
      </c>
      <c r="G393" s="2">
        <f>IFERROR(__xludf.DUMMYFUNCTION("""COMPUTED_VALUE"""),45863.66666666667)</f>
        <v>45863.66667</v>
      </c>
      <c r="H393" s="1">
        <f>IFERROR(__xludf.DUMMYFUNCTION("""COMPUTED_VALUE"""),1488.12)</f>
        <v>1488.12</v>
      </c>
      <c r="J393" s="2">
        <f>IFERROR(__xludf.DUMMYFUNCTION("""COMPUTED_VALUE"""),45863.66666666667)</f>
        <v>45863.66667</v>
      </c>
      <c r="K393" s="1">
        <f>IFERROR(__xludf.DUMMYFUNCTION("""COMPUTED_VALUE"""),1502.93)</f>
        <v>1502.93</v>
      </c>
      <c r="M393" s="2">
        <f>IFERROR(__xludf.DUMMYFUNCTION("""COMPUTED_VALUE"""),45863.66666666667)</f>
        <v>45863.66667</v>
      </c>
      <c r="N393" s="1">
        <f>IFERROR(__xludf.DUMMYFUNCTION("""COMPUTED_VALUE"""),6.5386205E7)</f>
        <v>65386205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IFERROR(__xludf.DUMMYFUNCTION("""COMPUTED_VALUE"""),1501.49)</f>
        <v>1501.49</v>
      </c>
      <c r="D394" s="2">
        <f>IFERROR(__xludf.DUMMYFUNCTION("""COMPUTED_VALUE"""),45866.66666666667)</f>
        <v>45866.66667</v>
      </c>
      <c r="E394" s="1">
        <f>IFERROR(__xludf.DUMMYFUNCTION("""COMPUTED_VALUE"""),1517.35)</f>
        <v>1517.35</v>
      </c>
      <c r="G394" s="2">
        <f>IFERROR(__xludf.DUMMYFUNCTION("""COMPUTED_VALUE"""),45866.66666666667)</f>
        <v>45866.66667</v>
      </c>
      <c r="H394" s="1">
        <f>IFERROR(__xludf.DUMMYFUNCTION("""COMPUTED_VALUE"""),1494.26)</f>
        <v>1494.26</v>
      </c>
      <c r="J394" s="2">
        <f>IFERROR(__xludf.DUMMYFUNCTION("""COMPUTED_VALUE"""),45866.66666666667)</f>
        <v>45866.66667</v>
      </c>
      <c r="K394" s="1">
        <f>IFERROR(__xludf.DUMMYFUNCTION("""COMPUTED_VALUE"""),1503.98)</f>
        <v>1503.98</v>
      </c>
      <c r="M394" s="2">
        <f>IFERROR(__xludf.DUMMYFUNCTION("""COMPUTED_VALUE"""),45866.66666666667)</f>
        <v>45866.66667</v>
      </c>
      <c r="N394" s="1">
        <f>IFERROR(__xludf.DUMMYFUNCTION("""COMPUTED_VALUE"""),5.3210567E7)</f>
        <v>53210567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IFERROR(__xludf.DUMMYFUNCTION("""COMPUTED_VALUE"""),1498.11)</f>
        <v>1498.11</v>
      </c>
      <c r="D395" s="2">
        <f>IFERROR(__xludf.DUMMYFUNCTION("""COMPUTED_VALUE"""),45867.66666666667)</f>
        <v>45867.66667</v>
      </c>
      <c r="E395" s="1">
        <f>IFERROR(__xludf.DUMMYFUNCTION("""COMPUTED_VALUE"""),1498.11)</f>
        <v>1498.11</v>
      </c>
      <c r="G395" s="2">
        <f>IFERROR(__xludf.DUMMYFUNCTION("""COMPUTED_VALUE"""),45867.66666666667)</f>
        <v>45867.66667</v>
      </c>
      <c r="H395" s="1">
        <f>IFERROR(__xludf.DUMMYFUNCTION("""COMPUTED_VALUE"""),1447.33)</f>
        <v>1447.33</v>
      </c>
      <c r="J395" s="2">
        <f>IFERROR(__xludf.DUMMYFUNCTION("""COMPUTED_VALUE"""),45867.66666666667)</f>
        <v>45867.66667</v>
      </c>
      <c r="K395" s="1">
        <f>IFERROR(__xludf.DUMMYFUNCTION("""COMPUTED_VALUE"""),1454.32)</f>
        <v>1454.32</v>
      </c>
      <c r="M395" s="2">
        <f>IFERROR(__xludf.DUMMYFUNCTION("""COMPUTED_VALUE"""),45867.66666666667)</f>
        <v>45867.66667</v>
      </c>
      <c r="N395" s="1">
        <f>IFERROR(__xludf.DUMMYFUNCTION("""COMPUTED_VALUE"""),1.14578245E8)</f>
        <v>114578245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IFERROR(__xludf.DUMMYFUNCTION("""COMPUTED_VALUE"""),1457.64)</f>
        <v>1457.64</v>
      </c>
      <c r="D396" s="2">
        <f>IFERROR(__xludf.DUMMYFUNCTION("""COMPUTED_VALUE"""),45868.66666666667)</f>
        <v>45868.66667</v>
      </c>
      <c r="E396" s="1">
        <f>IFERROR(__xludf.DUMMYFUNCTION("""COMPUTED_VALUE"""),1457.64)</f>
        <v>1457.64</v>
      </c>
      <c r="G396" s="2">
        <f>IFERROR(__xludf.DUMMYFUNCTION("""COMPUTED_VALUE"""),45868.66666666667)</f>
        <v>45868.66667</v>
      </c>
      <c r="H396" s="1">
        <f>IFERROR(__xludf.DUMMYFUNCTION("""COMPUTED_VALUE"""),1422.03)</f>
        <v>1422.03</v>
      </c>
      <c r="J396" s="2">
        <f>IFERROR(__xludf.DUMMYFUNCTION("""COMPUTED_VALUE"""),45868.66666666667)</f>
        <v>45868.66667</v>
      </c>
      <c r="K396" s="1">
        <f>IFERROR(__xludf.DUMMYFUNCTION("""COMPUTED_VALUE"""),1428.05)</f>
        <v>1428.05</v>
      </c>
      <c r="M396" s="2">
        <f>IFERROR(__xludf.DUMMYFUNCTION("""COMPUTED_VALUE"""),45868.66666666667)</f>
        <v>45868.66667</v>
      </c>
      <c r="N396" s="1">
        <f>IFERROR(__xludf.DUMMYFUNCTION("""COMPUTED_VALUE"""),7.091668E7)</f>
        <v>70916680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IFERROR(__xludf.DUMMYFUNCTION("""COMPUTED_VALUE"""),1422.32)</f>
        <v>1422.32</v>
      </c>
      <c r="D397" s="2">
        <f>IFERROR(__xludf.DUMMYFUNCTION("""COMPUTED_VALUE"""),45869.66666666667)</f>
        <v>45869.66667</v>
      </c>
      <c r="E397" s="1">
        <f>IFERROR(__xludf.DUMMYFUNCTION("""COMPUTED_VALUE"""),1429.18)</f>
        <v>1429.18</v>
      </c>
      <c r="G397" s="2">
        <f>IFERROR(__xludf.DUMMYFUNCTION("""COMPUTED_VALUE"""),45869.66666666667)</f>
        <v>45869.66667</v>
      </c>
      <c r="H397" s="1">
        <f>IFERROR(__xludf.DUMMYFUNCTION("""COMPUTED_VALUE"""),1416.01)</f>
        <v>1416.01</v>
      </c>
      <c r="J397" s="2">
        <f>IFERROR(__xludf.DUMMYFUNCTION("""COMPUTED_VALUE"""),45869.66666666667)</f>
        <v>45869.66667</v>
      </c>
      <c r="K397" s="1">
        <f>IFERROR(__xludf.DUMMYFUNCTION("""COMPUTED_VALUE"""),1422.04)</f>
        <v>1422.04</v>
      </c>
      <c r="M397" s="2">
        <f>IFERROR(__xludf.DUMMYFUNCTION("""COMPUTED_VALUE"""),45869.66666666667)</f>
        <v>45869.66667</v>
      </c>
      <c r="N397" s="1">
        <f>IFERROR(__xludf.DUMMYFUNCTION("""COMPUTED_VALUE"""),8.2200493E7)</f>
        <v>82200493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IFERROR(__xludf.DUMMYFUNCTION("""COMPUTED_VALUE"""),1420.11)</f>
        <v>1420.11</v>
      </c>
      <c r="D398" s="2">
        <f>IFERROR(__xludf.DUMMYFUNCTION("""COMPUTED_VALUE"""),45870.66666666667)</f>
        <v>45870.66667</v>
      </c>
      <c r="E398" s="1">
        <f>IFERROR(__xludf.DUMMYFUNCTION("""COMPUTED_VALUE"""),1420.11)</f>
        <v>1420.11</v>
      </c>
      <c r="G398" s="2">
        <f>IFERROR(__xludf.DUMMYFUNCTION("""COMPUTED_VALUE"""),45870.66666666667)</f>
        <v>45870.66667</v>
      </c>
      <c r="H398" s="1">
        <f>IFERROR(__xludf.DUMMYFUNCTION("""COMPUTED_VALUE"""),1393.08)</f>
        <v>1393.08</v>
      </c>
      <c r="J398" s="2">
        <f>IFERROR(__xludf.DUMMYFUNCTION("""COMPUTED_VALUE"""),45870.66666666667)</f>
        <v>45870.66667</v>
      </c>
      <c r="K398" s="1">
        <f>IFERROR(__xludf.DUMMYFUNCTION("""COMPUTED_VALUE"""),1395.95)</f>
        <v>1395.95</v>
      </c>
      <c r="M398" s="2">
        <f>IFERROR(__xludf.DUMMYFUNCTION("""COMPUTED_VALUE"""),45870.66666666667)</f>
        <v>45870.66667</v>
      </c>
      <c r="N398" s="1">
        <f>IFERROR(__xludf.DUMMYFUNCTION("""COMPUTED_VALUE"""),5.7947029E7)</f>
        <v>57947029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IFERROR(__xludf.DUMMYFUNCTION("""COMPUTED_VALUE"""),1398.61)</f>
        <v>1398.61</v>
      </c>
      <c r="D399" s="2">
        <f>IFERROR(__xludf.DUMMYFUNCTION("""COMPUTED_VALUE"""),45873.66666666667)</f>
        <v>45873.66667</v>
      </c>
      <c r="E399" s="1">
        <f>IFERROR(__xludf.DUMMYFUNCTION("""COMPUTED_VALUE"""),1418.53)</f>
        <v>1418.53</v>
      </c>
      <c r="G399" s="2">
        <f>IFERROR(__xludf.DUMMYFUNCTION("""COMPUTED_VALUE"""),45873.66666666667)</f>
        <v>45873.66667</v>
      </c>
      <c r="H399" s="1">
        <f>IFERROR(__xludf.DUMMYFUNCTION("""COMPUTED_VALUE"""),1398.61)</f>
        <v>1398.61</v>
      </c>
      <c r="J399" s="2">
        <f>IFERROR(__xludf.DUMMYFUNCTION("""COMPUTED_VALUE"""),45873.66666666667)</f>
        <v>45873.66667</v>
      </c>
      <c r="K399" s="1">
        <f>IFERROR(__xludf.DUMMYFUNCTION("""COMPUTED_VALUE"""),1411.67)</f>
        <v>1411.67</v>
      </c>
      <c r="M399" s="2">
        <f>IFERROR(__xludf.DUMMYFUNCTION("""COMPUTED_VALUE"""),45873.66666666667)</f>
        <v>45873.66667</v>
      </c>
      <c r="N399" s="1">
        <f>IFERROR(__xludf.DUMMYFUNCTION("""COMPUTED_VALUE"""),4.4023483E7)</f>
        <v>44023483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IFERROR(__xludf.DUMMYFUNCTION("""COMPUTED_VALUE"""),1413.34)</f>
        <v>1413.34</v>
      </c>
      <c r="D400" s="2">
        <f>IFERROR(__xludf.DUMMYFUNCTION("""COMPUTED_VALUE"""),45874.66666666667)</f>
        <v>45874.66667</v>
      </c>
      <c r="E400" s="1">
        <f>IFERROR(__xludf.DUMMYFUNCTION("""COMPUTED_VALUE"""),1426.27)</f>
        <v>1426.27</v>
      </c>
      <c r="G400" s="2">
        <f>IFERROR(__xludf.DUMMYFUNCTION("""COMPUTED_VALUE"""),45874.66666666667)</f>
        <v>45874.66667</v>
      </c>
      <c r="H400" s="1">
        <f>IFERROR(__xludf.DUMMYFUNCTION("""COMPUTED_VALUE"""),1408.7)</f>
        <v>1408.7</v>
      </c>
      <c r="J400" s="2">
        <f>IFERROR(__xludf.DUMMYFUNCTION("""COMPUTED_VALUE"""),45874.66666666667)</f>
        <v>45874.66667</v>
      </c>
      <c r="K400" s="1">
        <f>IFERROR(__xludf.DUMMYFUNCTION("""COMPUTED_VALUE"""),1425.63)</f>
        <v>1425.63</v>
      </c>
      <c r="M400" s="2">
        <f>IFERROR(__xludf.DUMMYFUNCTION("""COMPUTED_VALUE"""),45874.66666666667)</f>
        <v>45874.66667</v>
      </c>
      <c r="N400" s="1">
        <f>IFERROR(__xludf.DUMMYFUNCTION("""COMPUTED_VALUE"""),3.988273E7)</f>
        <v>39882730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IFERROR(__xludf.DUMMYFUNCTION("""COMPUTED_VALUE"""),1425.0)</f>
        <v>1425</v>
      </c>
      <c r="D401" s="2">
        <f>IFERROR(__xludf.DUMMYFUNCTION("""COMPUTED_VALUE"""),45875.66666666667)</f>
        <v>45875.66667</v>
      </c>
      <c r="E401" s="1">
        <f>IFERROR(__xludf.DUMMYFUNCTION("""COMPUTED_VALUE"""),1443.59)</f>
        <v>1443.59</v>
      </c>
      <c r="G401" s="2">
        <f>IFERROR(__xludf.DUMMYFUNCTION("""COMPUTED_VALUE"""),45875.66666666667)</f>
        <v>45875.66667</v>
      </c>
      <c r="H401" s="1">
        <f>IFERROR(__xludf.DUMMYFUNCTION("""COMPUTED_VALUE"""),1422.25)</f>
        <v>1422.25</v>
      </c>
      <c r="J401" s="2">
        <f>IFERROR(__xludf.DUMMYFUNCTION("""COMPUTED_VALUE"""),45875.66666666667)</f>
        <v>45875.66667</v>
      </c>
      <c r="K401" s="1">
        <f>IFERROR(__xludf.DUMMYFUNCTION("""COMPUTED_VALUE"""),1439.49)</f>
        <v>1439.49</v>
      </c>
      <c r="M401" s="2">
        <f>IFERROR(__xludf.DUMMYFUNCTION("""COMPUTED_VALUE"""),45875.66666666667)</f>
        <v>45875.66667</v>
      </c>
      <c r="N401" s="1">
        <f>IFERROR(__xludf.DUMMYFUNCTION("""COMPUTED_VALUE"""),4.0183394E7)</f>
        <v>40183394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IFERROR(__xludf.DUMMYFUNCTION("""COMPUTED_VALUE"""),1444.8)</f>
        <v>1444.8</v>
      </c>
      <c r="D402" s="2">
        <f>IFERROR(__xludf.DUMMYFUNCTION("""COMPUTED_VALUE"""),45876.66666666667)</f>
        <v>45876.66667</v>
      </c>
      <c r="E402" s="1">
        <f>IFERROR(__xludf.DUMMYFUNCTION("""COMPUTED_VALUE"""),1451.83)</f>
        <v>1451.83</v>
      </c>
      <c r="G402" s="2">
        <f>IFERROR(__xludf.DUMMYFUNCTION("""COMPUTED_VALUE"""),45876.66666666667)</f>
        <v>45876.66667</v>
      </c>
      <c r="H402" s="1">
        <f>IFERROR(__xludf.DUMMYFUNCTION("""COMPUTED_VALUE"""),1419.53)</f>
        <v>1419.53</v>
      </c>
      <c r="J402" s="2">
        <f>IFERROR(__xludf.DUMMYFUNCTION("""COMPUTED_VALUE"""),45876.66666666667)</f>
        <v>45876.66667</v>
      </c>
      <c r="K402" s="1">
        <f>IFERROR(__xludf.DUMMYFUNCTION("""COMPUTED_VALUE"""),1422.24)</f>
        <v>1422.24</v>
      </c>
      <c r="M402" s="2">
        <f>IFERROR(__xludf.DUMMYFUNCTION("""COMPUTED_VALUE"""),45876.66666666667)</f>
        <v>45876.66667</v>
      </c>
      <c r="N402" s="1">
        <f>IFERROR(__xludf.DUMMYFUNCTION("""COMPUTED_VALUE"""),4.0144092E7)</f>
        <v>40144092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IFERROR(__xludf.DUMMYFUNCTION("""COMPUTED_VALUE"""),1423.79)</f>
        <v>1423.79</v>
      </c>
      <c r="D403" s="2">
        <f>IFERROR(__xludf.DUMMYFUNCTION("""COMPUTED_VALUE"""),45877.66666666667)</f>
        <v>45877.66667</v>
      </c>
      <c r="E403" s="1">
        <f>IFERROR(__xludf.DUMMYFUNCTION("""COMPUTED_VALUE"""),1432.74)</f>
        <v>1432.74</v>
      </c>
      <c r="G403" s="2">
        <f>IFERROR(__xludf.DUMMYFUNCTION("""COMPUTED_VALUE"""),45877.66666666667)</f>
        <v>45877.66667</v>
      </c>
      <c r="H403" s="1">
        <f>IFERROR(__xludf.DUMMYFUNCTION("""COMPUTED_VALUE"""),1418.54)</f>
        <v>1418.54</v>
      </c>
      <c r="J403" s="2">
        <f>IFERROR(__xludf.DUMMYFUNCTION("""COMPUTED_VALUE"""),45877.66666666667)</f>
        <v>45877.66667</v>
      </c>
      <c r="K403" s="1">
        <f>IFERROR(__xludf.DUMMYFUNCTION("""COMPUTED_VALUE"""),1422.63)</f>
        <v>1422.63</v>
      </c>
      <c r="M403" s="2">
        <f>IFERROR(__xludf.DUMMYFUNCTION("""COMPUTED_VALUE"""),45877.66666666667)</f>
        <v>45877.66667</v>
      </c>
      <c r="N403" s="1">
        <f>IFERROR(__xludf.DUMMYFUNCTION("""COMPUTED_VALUE"""),3.1499903E7)</f>
        <v>31499903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IFERROR(__xludf.DUMMYFUNCTION("""COMPUTED_VALUE"""),1423.7)</f>
        <v>1423.7</v>
      </c>
      <c r="D404" s="2">
        <f>IFERROR(__xludf.DUMMYFUNCTION("""COMPUTED_VALUE"""),45880.66666666667)</f>
        <v>45880.66667</v>
      </c>
      <c r="E404" s="1">
        <f>IFERROR(__xludf.DUMMYFUNCTION("""COMPUTED_VALUE"""),1432.73)</f>
        <v>1432.73</v>
      </c>
      <c r="G404" s="2">
        <f>IFERROR(__xludf.DUMMYFUNCTION("""COMPUTED_VALUE"""),45880.66666666667)</f>
        <v>45880.66667</v>
      </c>
      <c r="H404" s="1">
        <f>IFERROR(__xludf.DUMMYFUNCTION("""COMPUTED_VALUE"""),1401.61)</f>
        <v>1401.61</v>
      </c>
      <c r="J404" s="2">
        <f>IFERROR(__xludf.DUMMYFUNCTION("""COMPUTED_VALUE"""),45880.66666666667)</f>
        <v>45880.66667</v>
      </c>
      <c r="K404" s="1">
        <f>IFERROR(__xludf.DUMMYFUNCTION("""COMPUTED_VALUE"""),1410.36)</f>
        <v>1410.36</v>
      </c>
      <c r="M404" s="2">
        <f>IFERROR(__xludf.DUMMYFUNCTION("""COMPUTED_VALUE"""),45880.66666666667)</f>
        <v>45880.66667</v>
      </c>
      <c r="N404" s="1">
        <f>IFERROR(__xludf.DUMMYFUNCTION("""COMPUTED_VALUE"""),4.2439926E7)</f>
        <v>42439926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IFERROR(__xludf.DUMMYFUNCTION("""COMPUTED_VALUE"""),1415.64)</f>
        <v>1415.64</v>
      </c>
      <c r="D405" s="2">
        <f>IFERROR(__xludf.DUMMYFUNCTION("""COMPUTED_VALUE"""),45881.66666666667)</f>
        <v>45881.66667</v>
      </c>
      <c r="E405" s="1">
        <f>IFERROR(__xludf.DUMMYFUNCTION("""COMPUTED_VALUE"""),1436.53)</f>
        <v>1436.53</v>
      </c>
      <c r="G405" s="2">
        <f>IFERROR(__xludf.DUMMYFUNCTION("""COMPUTED_VALUE"""),45881.66666666667)</f>
        <v>45881.66667</v>
      </c>
      <c r="H405" s="1">
        <f>IFERROR(__xludf.DUMMYFUNCTION("""COMPUTED_VALUE"""),1415.64)</f>
        <v>1415.64</v>
      </c>
      <c r="J405" s="2">
        <f>IFERROR(__xludf.DUMMYFUNCTION("""COMPUTED_VALUE"""),45881.66666666667)</f>
        <v>45881.66667</v>
      </c>
      <c r="K405" s="1">
        <f>IFERROR(__xludf.DUMMYFUNCTION("""COMPUTED_VALUE"""),1431.13)</f>
        <v>1431.13</v>
      </c>
      <c r="M405" s="2">
        <f>IFERROR(__xludf.DUMMYFUNCTION("""COMPUTED_VALUE"""),45881.66666666667)</f>
        <v>45881.66667</v>
      </c>
      <c r="N405" s="1">
        <f>IFERROR(__xludf.DUMMYFUNCTION("""COMPUTED_VALUE"""),4.7238926E7)</f>
        <v>47238926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IFERROR(__xludf.DUMMYFUNCTION("""COMPUTED_VALUE"""),1433.54)</f>
        <v>1433.54</v>
      </c>
      <c r="D406" s="2">
        <f>IFERROR(__xludf.DUMMYFUNCTION("""COMPUTED_VALUE"""),45882.66666666667)</f>
        <v>45882.66667</v>
      </c>
      <c r="E406" s="1">
        <f>IFERROR(__xludf.DUMMYFUNCTION("""COMPUTED_VALUE"""),1454.11)</f>
        <v>1454.11</v>
      </c>
      <c r="G406" s="2">
        <f>IFERROR(__xludf.DUMMYFUNCTION("""COMPUTED_VALUE"""),45882.66666666667)</f>
        <v>45882.66667</v>
      </c>
      <c r="H406" s="1">
        <f>IFERROR(__xludf.DUMMYFUNCTION("""COMPUTED_VALUE"""),1423.95)</f>
        <v>1423.95</v>
      </c>
      <c r="J406" s="2">
        <f>IFERROR(__xludf.DUMMYFUNCTION("""COMPUTED_VALUE"""),45882.66666666667)</f>
        <v>45882.66667</v>
      </c>
      <c r="K406" s="1">
        <f>IFERROR(__xludf.DUMMYFUNCTION("""COMPUTED_VALUE"""),1452.54)</f>
        <v>1452.54</v>
      </c>
      <c r="M406" s="2">
        <f>IFERROR(__xludf.DUMMYFUNCTION("""COMPUTED_VALUE"""),45882.66666666667)</f>
        <v>45882.66667</v>
      </c>
      <c r="N406" s="1">
        <f>IFERROR(__xludf.DUMMYFUNCTION("""COMPUTED_VALUE"""),5.6486352E7)</f>
        <v>56486352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IFERROR(__xludf.DUMMYFUNCTION("""COMPUTED_VALUE"""),1447.64)</f>
        <v>1447.64</v>
      </c>
      <c r="D407" s="2">
        <f>IFERROR(__xludf.DUMMYFUNCTION("""COMPUTED_VALUE"""),45883.66666666667)</f>
        <v>45883.66667</v>
      </c>
      <c r="E407" s="1">
        <f>IFERROR(__xludf.DUMMYFUNCTION("""COMPUTED_VALUE"""),1449.68)</f>
        <v>1449.68</v>
      </c>
      <c r="G407" s="2">
        <f>IFERROR(__xludf.DUMMYFUNCTION("""COMPUTED_VALUE"""),45883.66666666667)</f>
        <v>45883.66667</v>
      </c>
      <c r="H407" s="1">
        <f>IFERROR(__xludf.DUMMYFUNCTION("""COMPUTED_VALUE"""),1436.4)</f>
        <v>1436.4</v>
      </c>
      <c r="J407" s="2">
        <f>IFERROR(__xludf.DUMMYFUNCTION("""COMPUTED_VALUE"""),45883.66666666667)</f>
        <v>45883.66667</v>
      </c>
      <c r="K407" s="1">
        <f>IFERROR(__xludf.DUMMYFUNCTION("""COMPUTED_VALUE"""),1448.2)</f>
        <v>1448.2</v>
      </c>
      <c r="M407" s="2">
        <f>IFERROR(__xludf.DUMMYFUNCTION("""COMPUTED_VALUE"""),45883.66666666667)</f>
        <v>45883.66667</v>
      </c>
      <c r="N407" s="1">
        <f>IFERROR(__xludf.DUMMYFUNCTION("""COMPUTED_VALUE"""),5.63289E7)</f>
        <v>56328900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IFERROR(__xludf.DUMMYFUNCTION("""COMPUTED_VALUE"""),1450.0)</f>
        <v>1450</v>
      </c>
      <c r="D408" s="2">
        <f>IFERROR(__xludf.DUMMYFUNCTION("""COMPUTED_VALUE"""),45884.66666666667)</f>
        <v>45884.66667</v>
      </c>
      <c r="E408" s="1">
        <f>IFERROR(__xludf.DUMMYFUNCTION("""COMPUTED_VALUE"""),1455.08)</f>
        <v>1455.08</v>
      </c>
      <c r="G408" s="2">
        <f>IFERROR(__xludf.DUMMYFUNCTION("""COMPUTED_VALUE"""),45884.66666666667)</f>
        <v>45884.66667</v>
      </c>
      <c r="H408" s="1">
        <f>IFERROR(__xludf.DUMMYFUNCTION("""COMPUTED_VALUE"""),1440.22)</f>
        <v>1440.22</v>
      </c>
      <c r="J408" s="2">
        <f>IFERROR(__xludf.DUMMYFUNCTION("""COMPUTED_VALUE"""),45884.66666666667)</f>
        <v>45884.66667</v>
      </c>
      <c r="K408" s="1">
        <f>IFERROR(__xludf.DUMMYFUNCTION("""COMPUTED_VALUE"""),1440.73)</f>
        <v>1440.73</v>
      </c>
      <c r="M408" s="2">
        <f>IFERROR(__xludf.DUMMYFUNCTION("""COMPUTED_VALUE"""),45884.66666666667)</f>
        <v>45884.66667</v>
      </c>
      <c r="N408" s="1">
        <f>IFERROR(__xludf.DUMMYFUNCTION("""COMPUTED_VALUE"""),4.3448129E7)</f>
        <v>43448129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IFERROR(__xludf.DUMMYFUNCTION("""COMPUTED_VALUE"""),1436.98)</f>
        <v>1436.98</v>
      </c>
      <c r="D409" s="2">
        <f>IFERROR(__xludf.DUMMYFUNCTION("""COMPUTED_VALUE"""),45887.66666666667)</f>
        <v>45887.66667</v>
      </c>
      <c r="E409" s="1">
        <f>IFERROR(__xludf.DUMMYFUNCTION("""COMPUTED_VALUE"""),1440.21)</f>
        <v>1440.21</v>
      </c>
      <c r="G409" s="2">
        <f>IFERROR(__xludf.DUMMYFUNCTION("""COMPUTED_VALUE"""),45887.66666666667)</f>
        <v>45887.66667</v>
      </c>
      <c r="H409" s="1">
        <f>IFERROR(__xludf.DUMMYFUNCTION("""COMPUTED_VALUE"""),1429.26)</f>
        <v>1429.26</v>
      </c>
      <c r="J409" s="2">
        <f>IFERROR(__xludf.DUMMYFUNCTION("""COMPUTED_VALUE"""),45887.66666666667)</f>
        <v>45887.66667</v>
      </c>
      <c r="K409" s="1">
        <f>IFERROR(__xludf.DUMMYFUNCTION("""COMPUTED_VALUE"""),1433.14)</f>
        <v>1433.14</v>
      </c>
      <c r="M409" s="2">
        <f>IFERROR(__xludf.DUMMYFUNCTION("""COMPUTED_VALUE"""),45887.66666666667)</f>
        <v>45887.66667</v>
      </c>
      <c r="N409" s="1">
        <f>IFERROR(__xludf.DUMMYFUNCTION("""COMPUTED_VALUE"""),4.2935747E7)</f>
        <v>42935747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IFERROR(__xludf.DUMMYFUNCTION("""COMPUTED_VALUE"""),1437.12)</f>
        <v>1437.12</v>
      </c>
      <c r="D410" s="2">
        <f>IFERROR(__xludf.DUMMYFUNCTION("""COMPUTED_VALUE"""),45888.66666666667)</f>
        <v>45888.66667</v>
      </c>
      <c r="E410" s="1">
        <f>IFERROR(__xludf.DUMMYFUNCTION("""COMPUTED_VALUE"""),1472.05)</f>
        <v>1472.05</v>
      </c>
      <c r="G410" s="2">
        <f>IFERROR(__xludf.DUMMYFUNCTION("""COMPUTED_VALUE"""),45888.66666666667)</f>
        <v>45888.66667</v>
      </c>
      <c r="H410" s="1">
        <f>IFERROR(__xludf.DUMMYFUNCTION("""COMPUTED_VALUE"""),1437.12)</f>
        <v>1437.12</v>
      </c>
      <c r="J410" s="2">
        <f>IFERROR(__xludf.DUMMYFUNCTION("""COMPUTED_VALUE"""),45888.66666666667)</f>
        <v>45888.66667</v>
      </c>
      <c r="K410" s="1">
        <f>IFERROR(__xludf.DUMMYFUNCTION("""COMPUTED_VALUE"""),1460.27)</f>
        <v>1460.27</v>
      </c>
      <c r="M410" s="2">
        <f>IFERROR(__xludf.DUMMYFUNCTION("""COMPUTED_VALUE"""),45888.66666666667)</f>
        <v>45888.66667</v>
      </c>
      <c r="N410" s="1">
        <f>IFERROR(__xludf.DUMMYFUNCTION("""COMPUTED_VALUE"""),7.1001943E7)</f>
        <v>71001943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IFERROR(__xludf.DUMMYFUNCTION("""COMPUTED_VALUE"""),1457.26)</f>
        <v>1457.26</v>
      </c>
      <c r="D411" s="2">
        <f>IFERROR(__xludf.DUMMYFUNCTION("""COMPUTED_VALUE"""),45889.66666666667)</f>
        <v>45889.66667</v>
      </c>
      <c r="E411" s="1">
        <f>IFERROR(__xludf.DUMMYFUNCTION("""COMPUTED_VALUE"""),1468.63)</f>
        <v>1468.63</v>
      </c>
      <c r="G411" s="2">
        <f>IFERROR(__xludf.DUMMYFUNCTION("""COMPUTED_VALUE"""),45889.66666666667)</f>
        <v>45889.66667</v>
      </c>
      <c r="H411" s="1">
        <f>IFERROR(__xludf.DUMMYFUNCTION("""COMPUTED_VALUE"""),1445.46)</f>
        <v>1445.46</v>
      </c>
      <c r="J411" s="2">
        <f>IFERROR(__xludf.DUMMYFUNCTION("""COMPUTED_VALUE"""),45889.66666666667)</f>
        <v>45889.66667</v>
      </c>
      <c r="K411" s="1">
        <f>IFERROR(__xludf.DUMMYFUNCTION("""COMPUTED_VALUE"""),1445.46)</f>
        <v>1445.46</v>
      </c>
      <c r="M411" s="2">
        <f>IFERROR(__xludf.DUMMYFUNCTION("""COMPUTED_VALUE"""),45889.66666666667)</f>
        <v>45889.66667</v>
      </c>
      <c r="N411" s="1">
        <f>IFERROR(__xludf.DUMMYFUNCTION("""COMPUTED_VALUE"""),4.063458E7)</f>
        <v>40634580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IFERROR(__xludf.DUMMYFUNCTION("""COMPUTED_VALUE"""),1441.6)</f>
        <v>1441.6</v>
      </c>
      <c r="D412" s="2">
        <f>IFERROR(__xludf.DUMMYFUNCTION("""COMPUTED_VALUE"""),45890.66666666667)</f>
        <v>45890.66667</v>
      </c>
      <c r="E412" s="1">
        <f>IFERROR(__xludf.DUMMYFUNCTION("""COMPUTED_VALUE"""),1447.17)</f>
        <v>1447.17</v>
      </c>
      <c r="G412" s="2">
        <f>IFERROR(__xludf.DUMMYFUNCTION("""COMPUTED_VALUE"""),45890.66666666667)</f>
        <v>45890.66667</v>
      </c>
      <c r="H412" s="1">
        <f>IFERROR(__xludf.DUMMYFUNCTION("""COMPUTED_VALUE"""),1431.89)</f>
        <v>1431.89</v>
      </c>
      <c r="J412" s="2">
        <f>IFERROR(__xludf.DUMMYFUNCTION("""COMPUTED_VALUE"""),45890.66666666667)</f>
        <v>45890.66667</v>
      </c>
      <c r="K412" s="1">
        <f>IFERROR(__xludf.DUMMYFUNCTION("""COMPUTED_VALUE"""),1441.44)</f>
        <v>1441.44</v>
      </c>
      <c r="M412" s="2">
        <f>IFERROR(__xludf.DUMMYFUNCTION("""COMPUTED_VALUE"""),45890.66666666667)</f>
        <v>45890.66667</v>
      </c>
      <c r="N412" s="1">
        <f>IFERROR(__xludf.DUMMYFUNCTION("""COMPUTED_VALUE"""),3.2721369E7)</f>
        <v>32721369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IFERROR(__xludf.DUMMYFUNCTION("""COMPUTED_VALUE"""),1446.66)</f>
        <v>1446.66</v>
      </c>
      <c r="D413" s="2">
        <f>IFERROR(__xludf.DUMMYFUNCTION("""COMPUTED_VALUE"""),45891.66666666667)</f>
        <v>45891.66667</v>
      </c>
      <c r="E413" s="1">
        <f>IFERROR(__xludf.DUMMYFUNCTION("""COMPUTED_VALUE"""),1494.3)</f>
        <v>1494.3</v>
      </c>
      <c r="G413" s="2">
        <f>IFERROR(__xludf.DUMMYFUNCTION("""COMPUTED_VALUE"""),45891.66666666667)</f>
        <v>45891.66667</v>
      </c>
      <c r="H413" s="1">
        <f>IFERROR(__xludf.DUMMYFUNCTION("""COMPUTED_VALUE"""),1436.93)</f>
        <v>1436.93</v>
      </c>
      <c r="J413" s="2">
        <f>IFERROR(__xludf.DUMMYFUNCTION("""COMPUTED_VALUE"""),45891.66666666667)</f>
        <v>45891.66667</v>
      </c>
      <c r="K413" s="1">
        <f>IFERROR(__xludf.DUMMYFUNCTION("""COMPUTED_VALUE"""),1468.41)</f>
        <v>1468.41</v>
      </c>
      <c r="M413" s="2">
        <f>IFERROR(__xludf.DUMMYFUNCTION("""COMPUTED_VALUE"""),45891.66666666667)</f>
        <v>45891.66667</v>
      </c>
      <c r="N413" s="1">
        <f>IFERROR(__xludf.DUMMYFUNCTION("""COMPUTED_VALUE"""),1.17352023E8)</f>
        <v>117352023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IFERROR(__xludf.DUMMYFUNCTION("""COMPUTED_VALUE"""),1467.83)</f>
        <v>1467.83</v>
      </c>
      <c r="D414" s="2">
        <f>IFERROR(__xludf.DUMMYFUNCTION("""COMPUTED_VALUE"""),45894.66666666667)</f>
        <v>45894.66667</v>
      </c>
      <c r="E414" s="1">
        <f>IFERROR(__xludf.DUMMYFUNCTION("""COMPUTED_VALUE"""),1469.27)</f>
        <v>1469.27</v>
      </c>
      <c r="G414" s="2">
        <f>IFERROR(__xludf.DUMMYFUNCTION("""COMPUTED_VALUE"""),45894.66666666667)</f>
        <v>45894.66667</v>
      </c>
      <c r="H414" s="1">
        <f>IFERROR(__xludf.DUMMYFUNCTION("""COMPUTED_VALUE"""),1429.37)</f>
        <v>1429.37</v>
      </c>
      <c r="J414" s="2">
        <f>IFERROR(__xludf.DUMMYFUNCTION("""COMPUTED_VALUE"""),45894.66666666667)</f>
        <v>45894.66667</v>
      </c>
      <c r="K414" s="1">
        <f>IFERROR(__xludf.DUMMYFUNCTION("""COMPUTED_VALUE"""),1434.55)</f>
        <v>1434.55</v>
      </c>
      <c r="M414" s="2">
        <f>IFERROR(__xludf.DUMMYFUNCTION("""COMPUTED_VALUE"""),45894.66666666667)</f>
        <v>45894.66667</v>
      </c>
      <c r="N414" s="1">
        <f>IFERROR(__xludf.DUMMYFUNCTION("""COMPUTED_VALUE"""),9.2362397E7)</f>
        <v>92362397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IFERROR(__xludf.DUMMYFUNCTION("""COMPUTED_VALUE"""),1426.12)</f>
        <v>1426.12</v>
      </c>
      <c r="D415" s="2">
        <f>IFERROR(__xludf.DUMMYFUNCTION("""COMPUTED_VALUE"""),45895.66666666667)</f>
        <v>45895.66667</v>
      </c>
      <c r="E415" s="1">
        <f>IFERROR(__xludf.DUMMYFUNCTION("""COMPUTED_VALUE"""),1432.91)</f>
        <v>1432.91</v>
      </c>
      <c r="G415" s="2">
        <f>IFERROR(__xludf.DUMMYFUNCTION("""COMPUTED_VALUE"""),45895.66666666667)</f>
        <v>45895.66667</v>
      </c>
      <c r="H415" s="1">
        <f>IFERROR(__xludf.DUMMYFUNCTION("""COMPUTED_VALUE"""),1422.33)</f>
        <v>1422.33</v>
      </c>
      <c r="J415" s="2">
        <f>IFERROR(__xludf.DUMMYFUNCTION("""COMPUTED_VALUE"""),45895.66666666667)</f>
        <v>45895.66667</v>
      </c>
      <c r="K415" s="1">
        <f>IFERROR(__xludf.DUMMYFUNCTION("""COMPUTED_VALUE"""),1430.53)</f>
        <v>1430.53</v>
      </c>
      <c r="M415" s="2">
        <f>IFERROR(__xludf.DUMMYFUNCTION("""COMPUTED_VALUE"""),45895.66666666667)</f>
        <v>45895.66667</v>
      </c>
      <c r="N415" s="1">
        <f>IFERROR(__xludf.DUMMYFUNCTION("""COMPUTED_VALUE"""),6.3843887E7)</f>
        <v>63843887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IFERROR(__xludf.DUMMYFUNCTION("""COMPUTED_VALUE"""),1429.12)</f>
        <v>1429.12</v>
      </c>
      <c r="D416" s="2">
        <f>IFERROR(__xludf.DUMMYFUNCTION("""COMPUTED_VALUE"""),45896.66666666667)</f>
        <v>45896.66667</v>
      </c>
      <c r="E416" s="1">
        <f>IFERROR(__xludf.DUMMYFUNCTION("""COMPUTED_VALUE"""),1434.86)</f>
        <v>1434.86</v>
      </c>
      <c r="G416" s="2">
        <f>IFERROR(__xludf.DUMMYFUNCTION("""COMPUTED_VALUE"""),45896.66666666667)</f>
        <v>45896.66667</v>
      </c>
      <c r="H416" s="1">
        <f>IFERROR(__xludf.DUMMYFUNCTION("""COMPUTED_VALUE"""),1421.41)</f>
        <v>1421.41</v>
      </c>
      <c r="J416" s="2">
        <f>IFERROR(__xludf.DUMMYFUNCTION("""COMPUTED_VALUE"""),45896.66666666667)</f>
        <v>45896.66667</v>
      </c>
      <c r="K416" s="1">
        <f>IFERROR(__xludf.DUMMYFUNCTION("""COMPUTED_VALUE"""),1425.67)</f>
        <v>1425.67</v>
      </c>
      <c r="M416" s="2">
        <f>IFERROR(__xludf.DUMMYFUNCTION("""COMPUTED_VALUE"""),45896.66666666667)</f>
        <v>45896.66667</v>
      </c>
      <c r="N416" s="1">
        <f>IFERROR(__xludf.DUMMYFUNCTION("""COMPUTED_VALUE"""),4.9713108E7)</f>
        <v>49713108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IFERROR(__xludf.DUMMYFUNCTION("""COMPUTED_VALUE"""),1432.4)</f>
        <v>1432.4</v>
      </c>
      <c r="D417" s="2">
        <f>IFERROR(__xludf.DUMMYFUNCTION("""COMPUTED_VALUE"""),45897.66666666667)</f>
        <v>45897.66667</v>
      </c>
      <c r="E417" s="1">
        <f>IFERROR(__xludf.DUMMYFUNCTION("""COMPUTED_VALUE"""),1440.71)</f>
        <v>1440.71</v>
      </c>
      <c r="G417" s="2">
        <f>IFERROR(__xludf.DUMMYFUNCTION("""COMPUTED_VALUE"""),45897.66666666667)</f>
        <v>45897.66667</v>
      </c>
      <c r="H417" s="1">
        <f>IFERROR(__xludf.DUMMYFUNCTION("""COMPUTED_VALUE"""),1415.54)</f>
        <v>1415.54</v>
      </c>
      <c r="J417" s="2">
        <f>IFERROR(__xludf.DUMMYFUNCTION("""COMPUTED_VALUE"""),45897.66666666667)</f>
        <v>45897.66667</v>
      </c>
      <c r="K417" s="1">
        <f>IFERROR(__xludf.DUMMYFUNCTION("""COMPUTED_VALUE"""),1425.8)</f>
        <v>1425.8</v>
      </c>
      <c r="M417" s="2">
        <f>IFERROR(__xludf.DUMMYFUNCTION("""COMPUTED_VALUE"""),45897.66666666667)</f>
        <v>45897.66667</v>
      </c>
      <c r="N417" s="1">
        <f>IFERROR(__xludf.DUMMYFUNCTION("""COMPUTED_VALUE"""),5.0373136E7)</f>
        <v>50373136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IFERROR(__xludf.DUMMYFUNCTION("""COMPUTED_VALUE"""),1423.31)</f>
        <v>1423.31</v>
      </c>
      <c r="D418" s="2">
        <f>IFERROR(__xludf.DUMMYFUNCTION("""COMPUTED_VALUE"""),45898.66666666667)</f>
        <v>45898.66667</v>
      </c>
      <c r="E418" s="1">
        <f>IFERROR(__xludf.DUMMYFUNCTION("""COMPUTED_VALUE"""),1434.3)</f>
        <v>1434.3</v>
      </c>
      <c r="G418" s="2">
        <f>IFERROR(__xludf.DUMMYFUNCTION("""COMPUTED_VALUE"""),45898.66666666667)</f>
        <v>45898.66667</v>
      </c>
      <c r="H418" s="1">
        <f>IFERROR(__xludf.DUMMYFUNCTION("""COMPUTED_VALUE"""),1421.48)</f>
        <v>1421.48</v>
      </c>
      <c r="J418" s="2">
        <f>IFERROR(__xludf.DUMMYFUNCTION("""COMPUTED_VALUE"""),45898.66666666667)</f>
        <v>45898.66667</v>
      </c>
      <c r="K418" s="1">
        <f>IFERROR(__xludf.DUMMYFUNCTION("""COMPUTED_VALUE"""),1429.27)</f>
        <v>1429.27</v>
      </c>
      <c r="M418" s="2">
        <f>IFERROR(__xludf.DUMMYFUNCTION("""COMPUTED_VALUE"""),45898.66666666667)</f>
        <v>45898.66667</v>
      </c>
      <c r="N418" s="1">
        <f>IFERROR(__xludf.DUMMYFUNCTION("""COMPUTED_VALUE"""),3.956532E7)</f>
        <v>39565320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IFERROR(__xludf.DUMMYFUNCTION("""COMPUTED_VALUE"""),1426.13)</f>
        <v>1426.13</v>
      </c>
      <c r="D419" s="2">
        <f>IFERROR(__xludf.DUMMYFUNCTION("""COMPUTED_VALUE"""),45902.66666666667)</f>
        <v>45902.66667</v>
      </c>
      <c r="E419" s="1">
        <f>IFERROR(__xludf.DUMMYFUNCTION("""COMPUTED_VALUE"""),1426.13)</f>
        <v>1426.13</v>
      </c>
      <c r="G419" s="2">
        <f>IFERROR(__xludf.DUMMYFUNCTION("""COMPUTED_VALUE"""),45902.66666666667)</f>
        <v>45902.66667</v>
      </c>
      <c r="H419" s="1">
        <f>IFERROR(__xludf.DUMMYFUNCTION("""COMPUTED_VALUE"""),1399.58)</f>
        <v>1399.58</v>
      </c>
      <c r="J419" s="2">
        <f>IFERROR(__xludf.DUMMYFUNCTION("""COMPUTED_VALUE"""),45902.66666666667)</f>
        <v>45902.66667</v>
      </c>
      <c r="K419" s="1">
        <f>IFERROR(__xludf.DUMMYFUNCTION("""COMPUTED_VALUE"""),1411.51)</f>
        <v>1411.51</v>
      </c>
      <c r="M419" s="2">
        <f>IFERROR(__xludf.DUMMYFUNCTION("""COMPUTED_VALUE"""),45902.66666666667)</f>
        <v>45902.66667</v>
      </c>
      <c r="N419" s="1">
        <f>IFERROR(__xludf.DUMMYFUNCTION("""COMPUTED_VALUE"""),3.9672432E7)</f>
        <v>39672432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IFERROR(__xludf.DUMMYFUNCTION("""COMPUTED_VALUE"""),1410.23)</f>
        <v>1410.23</v>
      </c>
      <c r="D420" s="2">
        <f>IFERROR(__xludf.DUMMYFUNCTION("""COMPUTED_VALUE"""),45903.66666666667)</f>
        <v>45903.66667</v>
      </c>
      <c r="E420" s="1">
        <f>IFERROR(__xludf.DUMMYFUNCTION("""COMPUTED_VALUE"""),1415.96)</f>
        <v>1415.96</v>
      </c>
      <c r="G420" s="2">
        <f>IFERROR(__xludf.DUMMYFUNCTION("""COMPUTED_VALUE"""),45903.66666666667)</f>
        <v>45903.66667</v>
      </c>
      <c r="H420" s="1">
        <f>IFERROR(__xludf.DUMMYFUNCTION("""COMPUTED_VALUE"""),1399.38)</f>
        <v>1399.38</v>
      </c>
      <c r="J420" s="2">
        <f>IFERROR(__xludf.DUMMYFUNCTION("""COMPUTED_VALUE"""),45903.66666666667)</f>
        <v>45903.66667</v>
      </c>
      <c r="K420" s="1">
        <f>IFERROR(__xludf.DUMMYFUNCTION("""COMPUTED_VALUE"""),1410.03)</f>
        <v>1410.03</v>
      </c>
      <c r="M420" s="2">
        <f>IFERROR(__xludf.DUMMYFUNCTION("""COMPUTED_VALUE"""),45903.66666666667)</f>
        <v>45903.66667</v>
      </c>
      <c r="N420" s="1">
        <f>IFERROR(__xludf.DUMMYFUNCTION("""COMPUTED_VALUE"""),4.436926E7)</f>
        <v>44369260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IFERROR(__xludf.DUMMYFUNCTION("""COMPUTED_VALUE"""),1409.29)</f>
        <v>1409.29</v>
      </c>
      <c r="D421" s="2">
        <f>IFERROR(__xludf.DUMMYFUNCTION("""COMPUTED_VALUE"""),45904.66666666667)</f>
        <v>45904.66667</v>
      </c>
      <c r="E421" s="1">
        <f>IFERROR(__xludf.DUMMYFUNCTION("""COMPUTED_VALUE"""),1418.22)</f>
        <v>1418.22</v>
      </c>
      <c r="G421" s="2">
        <f>IFERROR(__xludf.DUMMYFUNCTION("""COMPUTED_VALUE"""),45904.66666666667)</f>
        <v>45904.66667</v>
      </c>
      <c r="H421" s="1">
        <f>IFERROR(__xludf.DUMMYFUNCTION("""COMPUTED_VALUE"""),1397.71)</f>
        <v>1397.71</v>
      </c>
      <c r="J421" s="2">
        <f>IFERROR(__xludf.DUMMYFUNCTION("""COMPUTED_VALUE"""),45904.66666666667)</f>
        <v>45904.66667</v>
      </c>
      <c r="K421" s="1">
        <f>IFERROR(__xludf.DUMMYFUNCTION("""COMPUTED_VALUE"""),1417.23)</f>
        <v>1417.23</v>
      </c>
      <c r="M421" s="2">
        <f>IFERROR(__xludf.DUMMYFUNCTION("""COMPUTED_VALUE"""),45904.66666666667)</f>
        <v>45904.66667</v>
      </c>
      <c r="N421" s="1">
        <f>IFERROR(__xludf.DUMMYFUNCTION("""COMPUTED_VALUE"""),4.0977234E7)</f>
        <v>40977234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IFERROR(__xludf.DUMMYFUNCTION("""COMPUTED_VALUE"""),1416.33)</f>
        <v>1416.33</v>
      </c>
      <c r="D422" s="2">
        <f>IFERROR(__xludf.DUMMYFUNCTION("""COMPUTED_VALUE"""),45905.66666666667)</f>
        <v>45905.66667</v>
      </c>
      <c r="E422" s="1">
        <f>IFERROR(__xludf.DUMMYFUNCTION("""COMPUTED_VALUE"""),1430.01)</f>
        <v>1430.01</v>
      </c>
      <c r="G422" s="2">
        <f>IFERROR(__xludf.DUMMYFUNCTION("""COMPUTED_VALUE"""),45905.66666666667)</f>
        <v>45905.66667</v>
      </c>
      <c r="H422" s="1">
        <f>IFERROR(__xludf.DUMMYFUNCTION("""COMPUTED_VALUE"""),1404.7)</f>
        <v>1404.7</v>
      </c>
      <c r="J422" s="2">
        <f>IFERROR(__xludf.DUMMYFUNCTION("""COMPUTED_VALUE"""),45905.66666666667)</f>
        <v>45905.66667</v>
      </c>
      <c r="K422" s="1">
        <f>IFERROR(__xludf.DUMMYFUNCTION("""COMPUTED_VALUE"""),1413.76)</f>
        <v>1413.76</v>
      </c>
      <c r="M422" s="2">
        <f>IFERROR(__xludf.DUMMYFUNCTION("""COMPUTED_VALUE"""),45905.66666666667)</f>
        <v>45905.66667</v>
      </c>
      <c r="N422" s="1">
        <f>IFERROR(__xludf.DUMMYFUNCTION("""COMPUTED_VALUE"""),3.7043618E7)</f>
        <v>37043618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IFERROR(__xludf.DUMMYFUNCTION("""COMPUTED_VALUE"""),1414.16)</f>
        <v>1414.16</v>
      </c>
      <c r="D423" s="2">
        <f>IFERROR(__xludf.DUMMYFUNCTION("""COMPUTED_VALUE"""),45908.66666666667)</f>
        <v>45908.66667</v>
      </c>
      <c r="E423" s="1">
        <f>IFERROR(__xludf.DUMMYFUNCTION("""COMPUTED_VALUE"""),1414.16)</f>
        <v>1414.16</v>
      </c>
      <c r="G423" s="2">
        <f>IFERROR(__xludf.DUMMYFUNCTION("""COMPUTED_VALUE"""),45908.66666666667)</f>
        <v>45908.66667</v>
      </c>
      <c r="H423" s="1">
        <f>IFERROR(__xludf.DUMMYFUNCTION("""COMPUTED_VALUE"""),1390.74)</f>
        <v>1390.74</v>
      </c>
      <c r="J423" s="2">
        <f>IFERROR(__xludf.DUMMYFUNCTION("""COMPUTED_VALUE"""),45908.66666666667)</f>
        <v>45908.66667</v>
      </c>
      <c r="K423" s="1">
        <f>IFERROR(__xludf.DUMMYFUNCTION("""COMPUTED_VALUE"""),1403.7)</f>
        <v>1403.7</v>
      </c>
      <c r="M423" s="2">
        <f>IFERROR(__xludf.DUMMYFUNCTION("""COMPUTED_VALUE"""),45908.66666666667)</f>
        <v>45908.66667</v>
      </c>
      <c r="N423" s="1">
        <f>IFERROR(__xludf.DUMMYFUNCTION("""COMPUTED_VALUE"""),4.8121593E7)</f>
        <v>48121593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IFERROR(__xludf.DUMMYFUNCTION("""COMPUTED_VALUE"""),1403.08)</f>
        <v>1403.08</v>
      </c>
      <c r="D424" s="2">
        <f>IFERROR(__xludf.DUMMYFUNCTION("""COMPUTED_VALUE"""),45909.66666666667)</f>
        <v>45909.66667</v>
      </c>
      <c r="E424" s="1">
        <f>IFERROR(__xludf.DUMMYFUNCTION("""COMPUTED_VALUE"""),1406.62)</f>
        <v>1406.62</v>
      </c>
      <c r="G424" s="2">
        <f>IFERROR(__xludf.DUMMYFUNCTION("""COMPUTED_VALUE"""),45909.66666666667)</f>
        <v>45909.66667</v>
      </c>
      <c r="H424" s="1">
        <f>IFERROR(__xludf.DUMMYFUNCTION("""COMPUTED_VALUE"""),1393.31)</f>
        <v>1393.31</v>
      </c>
      <c r="J424" s="2">
        <f>IFERROR(__xludf.DUMMYFUNCTION("""COMPUTED_VALUE"""),45909.66666666667)</f>
        <v>45909.66667</v>
      </c>
      <c r="K424" s="1">
        <f>IFERROR(__xludf.DUMMYFUNCTION("""COMPUTED_VALUE"""),1395.46)</f>
        <v>1395.46</v>
      </c>
      <c r="M424" s="2">
        <f>IFERROR(__xludf.DUMMYFUNCTION("""COMPUTED_VALUE"""),45909.66666666667)</f>
        <v>45909.66667</v>
      </c>
      <c r="N424" s="1">
        <f>IFERROR(__xludf.DUMMYFUNCTION("""COMPUTED_VALUE"""),3.3316249E7)</f>
        <v>33316249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IFERROR(__xludf.DUMMYFUNCTION("""COMPUTED_VALUE"""),1394.68)</f>
        <v>1394.68</v>
      </c>
      <c r="D425" s="2">
        <f>IFERROR(__xludf.DUMMYFUNCTION("""COMPUTED_VALUE"""),45910.66666666667)</f>
        <v>45910.66667</v>
      </c>
      <c r="E425" s="1">
        <f>IFERROR(__xludf.DUMMYFUNCTION("""COMPUTED_VALUE"""),1400.12)</f>
        <v>1400.12</v>
      </c>
      <c r="G425" s="2">
        <f>IFERROR(__xludf.DUMMYFUNCTION("""COMPUTED_VALUE"""),45910.66666666667)</f>
        <v>45910.66667</v>
      </c>
      <c r="H425" s="1">
        <f>IFERROR(__xludf.DUMMYFUNCTION("""COMPUTED_VALUE"""),1373.71)</f>
        <v>1373.71</v>
      </c>
      <c r="J425" s="2">
        <f>IFERROR(__xludf.DUMMYFUNCTION("""COMPUTED_VALUE"""),45910.66666666667)</f>
        <v>45910.66667</v>
      </c>
      <c r="K425" s="1">
        <f>IFERROR(__xludf.DUMMYFUNCTION("""COMPUTED_VALUE"""),1388.9)</f>
        <v>1388.9</v>
      </c>
      <c r="M425" s="2">
        <f>IFERROR(__xludf.DUMMYFUNCTION("""COMPUTED_VALUE"""),45910.66666666667)</f>
        <v>45910.66667</v>
      </c>
      <c r="N425" s="1">
        <f>IFERROR(__xludf.DUMMYFUNCTION("""COMPUTED_VALUE"""),3.4473984E7)</f>
        <v>34473984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IFERROR(__xludf.DUMMYFUNCTION("""COMPUTED_VALUE"""),1385.25)</f>
        <v>1385.25</v>
      </c>
      <c r="D426" s="2">
        <f>IFERROR(__xludf.DUMMYFUNCTION("""COMPUTED_VALUE"""),45911.66666666667)</f>
        <v>45911.66667</v>
      </c>
      <c r="E426" s="1">
        <f>IFERROR(__xludf.DUMMYFUNCTION("""COMPUTED_VALUE"""),1408.44)</f>
        <v>1408.44</v>
      </c>
      <c r="G426" s="2">
        <f>IFERROR(__xludf.DUMMYFUNCTION("""COMPUTED_VALUE"""),45911.66666666667)</f>
        <v>45911.66667</v>
      </c>
      <c r="H426" s="1">
        <f>IFERROR(__xludf.DUMMYFUNCTION("""COMPUTED_VALUE"""),1380.52)</f>
        <v>1380.52</v>
      </c>
      <c r="J426" s="2">
        <f>IFERROR(__xludf.DUMMYFUNCTION("""COMPUTED_VALUE"""),45911.66666666667)</f>
        <v>45911.66667</v>
      </c>
      <c r="K426" s="1">
        <f>IFERROR(__xludf.DUMMYFUNCTION("""COMPUTED_VALUE"""),1407.74)</f>
        <v>1407.74</v>
      </c>
      <c r="M426" s="2">
        <f>IFERROR(__xludf.DUMMYFUNCTION("""COMPUTED_VALUE"""),45911.66666666667)</f>
        <v>45911.66667</v>
      </c>
      <c r="N426" s="1">
        <f>IFERROR(__xludf.DUMMYFUNCTION("""COMPUTED_VALUE"""),3.9465787E7)</f>
        <v>39465787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IFERROR(__xludf.DUMMYFUNCTION("""COMPUTED_VALUE"""),1406.04)</f>
        <v>1406.04</v>
      </c>
      <c r="D427" s="2">
        <f>IFERROR(__xludf.DUMMYFUNCTION("""COMPUTED_VALUE"""),45912.66666666667)</f>
        <v>45912.66667</v>
      </c>
      <c r="E427" s="1">
        <f>IFERROR(__xludf.DUMMYFUNCTION("""COMPUTED_VALUE"""),1407.83)</f>
        <v>1407.83</v>
      </c>
      <c r="G427" s="2">
        <f>IFERROR(__xludf.DUMMYFUNCTION("""COMPUTED_VALUE"""),45912.66666666667)</f>
        <v>45912.66667</v>
      </c>
      <c r="H427" s="1">
        <f>IFERROR(__xludf.DUMMYFUNCTION("""COMPUTED_VALUE"""),1395.67)</f>
        <v>1395.67</v>
      </c>
      <c r="J427" s="2">
        <f>IFERROR(__xludf.DUMMYFUNCTION("""COMPUTED_VALUE"""),45912.66666666667)</f>
        <v>45912.66667</v>
      </c>
      <c r="K427" s="1">
        <f>IFERROR(__xludf.DUMMYFUNCTION("""COMPUTED_VALUE"""),1398.14)</f>
        <v>1398.14</v>
      </c>
      <c r="M427" s="2">
        <f>IFERROR(__xludf.DUMMYFUNCTION("""COMPUTED_VALUE"""),45912.66666666667)</f>
        <v>45912.66667</v>
      </c>
      <c r="N427" s="1">
        <f>IFERROR(__xludf.DUMMYFUNCTION("""COMPUTED_VALUE"""),3.4909084E7)</f>
        <v>34909084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IFERROR(__xludf.DUMMYFUNCTION("""COMPUTED_VALUE"""),1402.27)</f>
        <v>1402.27</v>
      </c>
      <c r="D428" s="2">
        <f>IFERROR(__xludf.DUMMYFUNCTION("""COMPUTED_VALUE"""),45915.66666666667)</f>
        <v>45915.66667</v>
      </c>
      <c r="E428" s="1">
        <f>IFERROR(__xludf.DUMMYFUNCTION("""COMPUTED_VALUE"""),1409.79)</f>
        <v>1409.79</v>
      </c>
      <c r="G428" s="2">
        <f>IFERROR(__xludf.DUMMYFUNCTION("""COMPUTED_VALUE"""),45915.66666666667)</f>
        <v>45915.66667</v>
      </c>
      <c r="H428" s="1">
        <f>IFERROR(__xludf.DUMMYFUNCTION("""COMPUTED_VALUE"""),1397.35)</f>
        <v>1397.35</v>
      </c>
      <c r="J428" s="2">
        <f>IFERROR(__xludf.DUMMYFUNCTION("""COMPUTED_VALUE"""),45915.66666666667)</f>
        <v>45915.66667</v>
      </c>
      <c r="K428" s="1">
        <f>IFERROR(__xludf.DUMMYFUNCTION("""COMPUTED_VALUE"""),1400.9)</f>
        <v>1400.9</v>
      </c>
      <c r="M428" s="2">
        <f>IFERROR(__xludf.DUMMYFUNCTION("""COMPUTED_VALUE"""),45915.66666666667)</f>
        <v>45915.66667</v>
      </c>
      <c r="N428" s="1">
        <f>IFERROR(__xludf.DUMMYFUNCTION("""COMPUTED_VALUE"""),3.3280772E7)</f>
        <v>33280772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IFERROR(__xludf.DUMMYFUNCTION("""COMPUTED_VALUE"""),1402.84)</f>
        <v>1402.84</v>
      </c>
      <c r="D429" s="2">
        <f>IFERROR(__xludf.DUMMYFUNCTION("""COMPUTED_VALUE"""),45916.66666666667)</f>
        <v>45916.66667</v>
      </c>
      <c r="E429" s="1">
        <f>IFERROR(__xludf.DUMMYFUNCTION("""COMPUTED_VALUE"""),1416.44)</f>
        <v>1416.44</v>
      </c>
      <c r="G429" s="2">
        <f>IFERROR(__xludf.DUMMYFUNCTION("""COMPUTED_VALUE"""),45916.66666666667)</f>
        <v>45916.66667</v>
      </c>
      <c r="H429" s="1">
        <f>IFERROR(__xludf.DUMMYFUNCTION("""COMPUTED_VALUE"""),1401.02)</f>
        <v>1401.02</v>
      </c>
      <c r="J429" s="2">
        <f>IFERROR(__xludf.DUMMYFUNCTION("""COMPUTED_VALUE"""),45916.66666666667)</f>
        <v>45916.66667</v>
      </c>
      <c r="K429" s="1">
        <f>IFERROR(__xludf.DUMMYFUNCTION("""COMPUTED_VALUE"""),1408.38)</f>
        <v>1408.38</v>
      </c>
      <c r="M429" s="2">
        <f>IFERROR(__xludf.DUMMYFUNCTION("""COMPUTED_VALUE"""),45916.66666666667)</f>
        <v>45916.66667</v>
      </c>
      <c r="N429" s="1">
        <f>IFERROR(__xludf.DUMMYFUNCTION("""COMPUTED_VALUE"""),3.8068614E7)</f>
        <v>38068614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IFERROR(__xludf.DUMMYFUNCTION("""COMPUTED_VALUE"""),1406.07)</f>
        <v>1406.07</v>
      </c>
      <c r="D430" s="2">
        <f>IFERROR(__xludf.DUMMYFUNCTION("""COMPUTED_VALUE"""),45917.66666666667)</f>
        <v>45917.66667</v>
      </c>
      <c r="E430" s="1">
        <f>IFERROR(__xludf.DUMMYFUNCTION("""COMPUTED_VALUE"""),1430.12)</f>
        <v>1430.12</v>
      </c>
      <c r="G430" s="2">
        <f>IFERROR(__xludf.DUMMYFUNCTION("""COMPUTED_VALUE"""),45917.66666666667)</f>
        <v>45917.66667</v>
      </c>
      <c r="H430" s="1">
        <f>IFERROR(__xludf.DUMMYFUNCTION("""COMPUTED_VALUE"""),1394.9)</f>
        <v>1394.9</v>
      </c>
      <c r="J430" s="2">
        <f>IFERROR(__xludf.DUMMYFUNCTION("""COMPUTED_VALUE"""),45917.66666666667)</f>
        <v>45917.66667</v>
      </c>
      <c r="K430" s="1">
        <f>IFERROR(__xludf.DUMMYFUNCTION("""COMPUTED_VALUE"""),1400.58)</f>
        <v>1400.58</v>
      </c>
      <c r="M430" s="2">
        <f>IFERROR(__xludf.DUMMYFUNCTION("""COMPUTED_VALUE"""),45917.66666666667)</f>
        <v>45917.66667</v>
      </c>
      <c r="N430" s="1">
        <f>IFERROR(__xludf.DUMMYFUNCTION("""COMPUTED_VALUE"""),4.6479104E7)</f>
        <v>46479104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IFERROR(__xludf.DUMMYFUNCTION("""COMPUTED_VALUE"""),1404.18)</f>
        <v>1404.18</v>
      </c>
      <c r="D431" s="2">
        <f>IFERROR(__xludf.DUMMYFUNCTION("""COMPUTED_VALUE"""),45918.66666666667)</f>
        <v>45918.66667</v>
      </c>
      <c r="E431" s="1">
        <f>IFERROR(__xludf.DUMMYFUNCTION("""COMPUTED_VALUE"""),1422.21)</f>
        <v>1422.21</v>
      </c>
      <c r="G431" s="2">
        <f>IFERROR(__xludf.DUMMYFUNCTION("""COMPUTED_VALUE"""),45918.66666666667)</f>
        <v>45918.66667</v>
      </c>
      <c r="H431" s="1">
        <f>IFERROR(__xludf.DUMMYFUNCTION("""COMPUTED_VALUE"""),1403.63)</f>
        <v>1403.63</v>
      </c>
      <c r="J431" s="2">
        <f>IFERROR(__xludf.DUMMYFUNCTION("""COMPUTED_VALUE"""),45918.66666666667)</f>
        <v>45918.66667</v>
      </c>
      <c r="K431" s="1">
        <f>IFERROR(__xludf.DUMMYFUNCTION("""COMPUTED_VALUE"""),1417.47)</f>
        <v>1417.47</v>
      </c>
      <c r="M431" s="2">
        <f>IFERROR(__xludf.DUMMYFUNCTION("""COMPUTED_VALUE"""),45918.66666666667)</f>
        <v>45918.66667</v>
      </c>
      <c r="N431" s="1">
        <f>IFERROR(__xludf.DUMMYFUNCTION("""COMPUTED_VALUE"""),4.7667296E7)</f>
        <v>47667296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IFERROR(__xludf.DUMMYFUNCTION("""COMPUTED_VALUE"""),1418.09)</f>
        <v>1418.09</v>
      </c>
      <c r="D432" s="2">
        <f>IFERROR(__xludf.DUMMYFUNCTION("""COMPUTED_VALUE"""),45919.66666666667)</f>
        <v>45919.66667</v>
      </c>
      <c r="E432" s="1">
        <f>IFERROR(__xludf.DUMMYFUNCTION("""COMPUTED_VALUE"""),1421.91)</f>
        <v>1421.91</v>
      </c>
      <c r="G432" s="2">
        <f>IFERROR(__xludf.DUMMYFUNCTION("""COMPUTED_VALUE"""),45919.66666666667)</f>
        <v>45919.66667</v>
      </c>
      <c r="H432" s="1">
        <f>IFERROR(__xludf.DUMMYFUNCTION("""COMPUTED_VALUE"""),1409.42)</f>
        <v>1409.42</v>
      </c>
      <c r="J432" s="2">
        <f>IFERROR(__xludf.DUMMYFUNCTION("""COMPUTED_VALUE"""),45919.66666666667)</f>
        <v>45919.66667</v>
      </c>
      <c r="K432" s="1">
        <f>IFERROR(__xludf.DUMMYFUNCTION("""COMPUTED_VALUE"""),1412.13)</f>
        <v>1412.13</v>
      </c>
      <c r="M432" s="2">
        <f>IFERROR(__xludf.DUMMYFUNCTION("""COMPUTED_VALUE"""),45919.66666666667)</f>
        <v>45919.66667</v>
      </c>
      <c r="N432" s="1">
        <f>IFERROR(__xludf.DUMMYFUNCTION("""COMPUTED_VALUE"""),8.9028705E7)</f>
        <v>89028705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IFERROR(__xludf.DUMMYFUNCTION("""COMPUTED_VALUE"""),1412.69)</f>
        <v>1412.69</v>
      </c>
      <c r="D433" s="2">
        <f>IFERROR(__xludf.DUMMYFUNCTION("""COMPUTED_VALUE"""),45922.66666666667)</f>
        <v>45922.66667</v>
      </c>
      <c r="E433" s="1">
        <f>IFERROR(__xludf.DUMMYFUNCTION("""COMPUTED_VALUE"""),1431.67)</f>
        <v>1431.67</v>
      </c>
      <c r="G433" s="2">
        <f>IFERROR(__xludf.DUMMYFUNCTION("""COMPUTED_VALUE"""),45922.66666666667)</f>
        <v>45922.66667</v>
      </c>
      <c r="H433" s="1">
        <f>IFERROR(__xludf.DUMMYFUNCTION("""COMPUTED_VALUE"""),1403.37)</f>
        <v>1403.37</v>
      </c>
      <c r="J433" s="2">
        <f>IFERROR(__xludf.DUMMYFUNCTION("""COMPUTED_VALUE"""),45922.66666666667)</f>
        <v>45922.66667</v>
      </c>
      <c r="K433" s="1">
        <f>IFERROR(__xludf.DUMMYFUNCTION("""COMPUTED_VALUE"""),1423.17)</f>
        <v>1423.17</v>
      </c>
      <c r="M433" s="2">
        <f>IFERROR(__xludf.DUMMYFUNCTION("""COMPUTED_VALUE"""),45922.66666666667)</f>
        <v>45922.66667</v>
      </c>
      <c r="N433" s="1">
        <f>IFERROR(__xludf.DUMMYFUNCTION("""COMPUTED_VALUE"""),6.1517453E7)</f>
        <v>61517453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IFERROR(__xludf.DUMMYFUNCTION("""COMPUTED_VALUE"""),1425.81)</f>
        <v>1425.81</v>
      </c>
      <c r="D434" s="2">
        <f>IFERROR(__xludf.DUMMYFUNCTION("""COMPUTED_VALUE"""),45923.66666666667)</f>
        <v>45923.66667</v>
      </c>
      <c r="E434" s="1">
        <f>IFERROR(__xludf.DUMMYFUNCTION("""COMPUTED_VALUE"""),1445.48)</f>
        <v>1445.48</v>
      </c>
      <c r="G434" s="2">
        <f>IFERROR(__xludf.DUMMYFUNCTION("""COMPUTED_VALUE"""),45923.66666666667)</f>
        <v>45923.66667</v>
      </c>
      <c r="H434" s="1">
        <f>IFERROR(__xludf.DUMMYFUNCTION("""COMPUTED_VALUE"""),1425.81)</f>
        <v>1425.81</v>
      </c>
      <c r="J434" s="2">
        <f>IFERROR(__xludf.DUMMYFUNCTION("""COMPUTED_VALUE"""),45923.66666666667)</f>
        <v>45923.66667</v>
      </c>
      <c r="K434" s="1">
        <f>IFERROR(__xludf.DUMMYFUNCTION("""COMPUTED_VALUE"""),1437.39)</f>
        <v>1437.39</v>
      </c>
      <c r="M434" s="2">
        <f>IFERROR(__xludf.DUMMYFUNCTION("""COMPUTED_VALUE"""),45923.66666666667)</f>
        <v>45923.66667</v>
      </c>
      <c r="N434" s="1">
        <f>IFERROR(__xludf.DUMMYFUNCTION("""COMPUTED_VALUE"""),5.7970431E7)</f>
        <v>57970431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IFERROR(__xludf.DUMMYFUNCTION("""COMPUTED_VALUE"""),1436.59)</f>
        <v>1436.59</v>
      </c>
      <c r="D435" s="2">
        <f>IFERROR(__xludf.DUMMYFUNCTION("""COMPUTED_VALUE"""),45924.66666666667)</f>
        <v>45924.66667</v>
      </c>
      <c r="E435" s="1">
        <f>IFERROR(__xludf.DUMMYFUNCTION("""COMPUTED_VALUE"""),1453.31)</f>
        <v>1453.31</v>
      </c>
      <c r="G435" s="2">
        <f>IFERROR(__xludf.DUMMYFUNCTION("""COMPUTED_VALUE"""),45924.66666666667)</f>
        <v>45924.66667</v>
      </c>
      <c r="H435" s="1">
        <f>IFERROR(__xludf.DUMMYFUNCTION("""COMPUTED_VALUE"""),1434.59)</f>
        <v>1434.59</v>
      </c>
      <c r="J435" s="2">
        <f>IFERROR(__xludf.DUMMYFUNCTION("""COMPUTED_VALUE"""),45924.66666666667)</f>
        <v>45924.66667</v>
      </c>
      <c r="K435" s="1">
        <f>IFERROR(__xludf.DUMMYFUNCTION("""COMPUTED_VALUE"""),1439.17)</f>
        <v>1439.17</v>
      </c>
      <c r="M435" s="2">
        <f>IFERROR(__xludf.DUMMYFUNCTION("""COMPUTED_VALUE"""),45924.66666666667)</f>
        <v>45924.66667</v>
      </c>
      <c r="N435" s="1">
        <f>IFERROR(__xludf.DUMMYFUNCTION("""COMPUTED_VALUE"""),4.3971976E7)</f>
        <v>43971976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IFERROR(__xludf.DUMMYFUNCTION("""COMPUTED_VALUE"""),1438.78)</f>
        <v>1438.78</v>
      </c>
      <c r="D436" s="2">
        <f>IFERROR(__xludf.DUMMYFUNCTION("""COMPUTED_VALUE"""),45925.66666666667)</f>
        <v>45925.66667</v>
      </c>
      <c r="E436" s="1">
        <f>IFERROR(__xludf.DUMMYFUNCTION("""COMPUTED_VALUE"""),1446.17)</f>
        <v>1446.17</v>
      </c>
      <c r="G436" s="2">
        <f>IFERROR(__xludf.DUMMYFUNCTION("""COMPUTED_VALUE"""),45925.66666666667)</f>
        <v>45925.66667</v>
      </c>
      <c r="H436" s="1">
        <f>IFERROR(__xludf.DUMMYFUNCTION("""COMPUTED_VALUE"""),1436.94)</f>
        <v>1436.94</v>
      </c>
      <c r="J436" s="2">
        <f>IFERROR(__xludf.DUMMYFUNCTION("""COMPUTED_VALUE"""),45925.66666666667)</f>
        <v>45925.66667</v>
      </c>
      <c r="K436" s="1">
        <f>IFERROR(__xludf.DUMMYFUNCTION("""COMPUTED_VALUE"""),1441.6)</f>
        <v>1441.6</v>
      </c>
      <c r="M436" s="2">
        <f>IFERROR(__xludf.DUMMYFUNCTION("""COMPUTED_VALUE"""),45925.66666666667)</f>
        <v>45925.66667</v>
      </c>
      <c r="N436" s="1">
        <f>IFERROR(__xludf.DUMMYFUNCTION("""COMPUTED_VALUE"""),5.045993E7)</f>
        <v>50459930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IFERROR(__xludf.DUMMYFUNCTION("""COMPUTED_VALUE"""),1442.11)</f>
        <v>1442.11</v>
      </c>
      <c r="D437" s="2">
        <f>IFERROR(__xludf.DUMMYFUNCTION("""COMPUTED_VALUE"""),45926.66666666667)</f>
        <v>45926.66667</v>
      </c>
      <c r="E437" s="1">
        <f>IFERROR(__xludf.DUMMYFUNCTION("""COMPUTED_VALUE"""),1458.73)</f>
        <v>1458.73</v>
      </c>
      <c r="G437" s="2">
        <f>IFERROR(__xludf.DUMMYFUNCTION("""COMPUTED_VALUE"""),45926.66666666667)</f>
        <v>45926.66667</v>
      </c>
      <c r="H437" s="1">
        <f>IFERROR(__xludf.DUMMYFUNCTION("""COMPUTED_VALUE"""),1436.85)</f>
        <v>1436.85</v>
      </c>
      <c r="J437" s="2">
        <f>IFERROR(__xludf.DUMMYFUNCTION("""COMPUTED_VALUE"""),45926.66666666667)</f>
        <v>45926.66667</v>
      </c>
      <c r="K437" s="1">
        <f>IFERROR(__xludf.DUMMYFUNCTION("""COMPUTED_VALUE"""),1451.74)</f>
        <v>1451.74</v>
      </c>
      <c r="M437" s="2">
        <f>IFERROR(__xludf.DUMMYFUNCTION("""COMPUTED_VALUE"""),45926.66666666667)</f>
        <v>45926.66667</v>
      </c>
      <c r="N437" s="1">
        <f>IFERROR(__xludf.DUMMYFUNCTION("""COMPUTED_VALUE"""),4.5374497E7)</f>
        <v>45374497</v>
      </c>
    </row>
  </sheetData>
  <drawing r:id="rId1"/>
</worksheet>
</file>