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IFERROR(__xludf.DUMMYFUNCTION("GOOGLEFINANCE(""DJUSIV"",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IFERROR(__xludf.DUMMYFUNCTION("GOOGLEFINANCE(""DJUSIV"",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IFERROR(__xludf.DUMMYFUNCTION("GOOGLEFINANCE(""DJUSIV"",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IFERROR(__xludf.DUMMYFUNCTION("GOOGLEFINANCE(""DJUSIV"",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IFERROR(__xludf.DUMMYFUNCTION("GOOGLEFINANCE(""DJUSIV"",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IFERROR(__xludf.DUMMYFUNCTION("""COMPUTED_VALUE"""),1195.77)</f>
        <v>1195.77</v>
      </c>
      <c r="D2" s="2">
        <f>IFERROR(__xludf.DUMMYFUNCTION("""COMPUTED_VALUE"""),45293.66666666667)</f>
        <v>45293.66667</v>
      </c>
      <c r="E2" s="1">
        <f>IFERROR(__xludf.DUMMYFUNCTION("""COMPUTED_VALUE"""),1199.1)</f>
        <v>1199.1</v>
      </c>
      <c r="G2" s="2">
        <f>IFERROR(__xludf.DUMMYFUNCTION("""COMPUTED_VALUE"""),45293.66666666667)</f>
        <v>45293.66667</v>
      </c>
      <c r="H2" s="1">
        <f>IFERROR(__xludf.DUMMYFUNCTION("""COMPUTED_VALUE"""),1182.78)</f>
        <v>1182.78</v>
      </c>
      <c r="J2" s="2">
        <f>IFERROR(__xludf.DUMMYFUNCTION("""COMPUTED_VALUE"""),45293.66666666667)</f>
        <v>45293.66667</v>
      </c>
      <c r="K2" s="1">
        <f>IFERROR(__xludf.DUMMYFUNCTION("""COMPUTED_VALUE"""),1187.59)</f>
        <v>1187.59</v>
      </c>
      <c r="M2" s="2">
        <f>IFERROR(__xludf.DUMMYFUNCTION("""COMPUTED_VALUE"""),45293.66666666667)</f>
        <v>45293.66667</v>
      </c>
      <c r="N2" s="1">
        <f>IFERROR(__xludf.DUMMYFUNCTION("""COMPUTED_VALUE"""),2.5001487E7)</f>
        <v>25001487</v>
      </c>
    </row>
    <row r="3">
      <c r="A3" s="2">
        <f>IFERROR(__xludf.DUMMYFUNCTION("""COMPUTED_VALUE"""),45294.66666666667)</f>
        <v>45294.66667</v>
      </c>
      <c r="B3" s="1">
        <f>IFERROR(__xludf.DUMMYFUNCTION("""COMPUTED_VALUE"""),1177.58)</f>
        <v>1177.58</v>
      </c>
      <c r="D3" s="2">
        <f>IFERROR(__xludf.DUMMYFUNCTION("""COMPUTED_VALUE"""),45294.66666666667)</f>
        <v>45294.66667</v>
      </c>
      <c r="E3" s="1">
        <f>IFERROR(__xludf.DUMMYFUNCTION("""COMPUTED_VALUE"""),1179.33)</f>
        <v>1179.33</v>
      </c>
      <c r="G3" s="2">
        <f>IFERROR(__xludf.DUMMYFUNCTION("""COMPUTED_VALUE"""),45294.66666666667)</f>
        <v>45294.66667</v>
      </c>
      <c r="H3" s="1">
        <f>IFERROR(__xludf.DUMMYFUNCTION("""COMPUTED_VALUE"""),1160.98)</f>
        <v>1160.98</v>
      </c>
      <c r="J3" s="2">
        <f>IFERROR(__xludf.DUMMYFUNCTION("""COMPUTED_VALUE"""),45294.66666666667)</f>
        <v>45294.66667</v>
      </c>
      <c r="K3" s="1">
        <f>IFERROR(__xludf.DUMMYFUNCTION("""COMPUTED_VALUE"""),1162.15)</f>
        <v>1162.15</v>
      </c>
      <c r="M3" s="2">
        <f>IFERROR(__xludf.DUMMYFUNCTION("""COMPUTED_VALUE"""),45294.66666666667)</f>
        <v>45294.66667</v>
      </c>
      <c r="N3" s="1">
        <f>IFERROR(__xludf.DUMMYFUNCTION("""COMPUTED_VALUE"""),2.1556504E7)</f>
        <v>21556504</v>
      </c>
    </row>
    <row r="4">
      <c r="A4" s="2">
        <f>IFERROR(__xludf.DUMMYFUNCTION("""COMPUTED_VALUE"""),45295.66666666667)</f>
        <v>45295.66667</v>
      </c>
      <c r="B4" s="1">
        <f>IFERROR(__xludf.DUMMYFUNCTION("""COMPUTED_VALUE"""),1162.79)</f>
        <v>1162.79</v>
      </c>
      <c r="D4" s="2">
        <f>IFERROR(__xludf.DUMMYFUNCTION("""COMPUTED_VALUE"""),45295.66666666667)</f>
        <v>45295.66667</v>
      </c>
      <c r="E4" s="1">
        <f>IFERROR(__xludf.DUMMYFUNCTION("""COMPUTED_VALUE"""),1170.34)</f>
        <v>1170.34</v>
      </c>
      <c r="G4" s="2">
        <f>IFERROR(__xludf.DUMMYFUNCTION("""COMPUTED_VALUE"""),45295.66666666667)</f>
        <v>45295.66667</v>
      </c>
      <c r="H4" s="1">
        <f>IFERROR(__xludf.DUMMYFUNCTION("""COMPUTED_VALUE"""),1160.52)</f>
        <v>1160.52</v>
      </c>
      <c r="J4" s="2">
        <f>IFERROR(__xludf.DUMMYFUNCTION("""COMPUTED_VALUE"""),45295.66666666667)</f>
        <v>45295.66667</v>
      </c>
      <c r="K4" s="1">
        <f>IFERROR(__xludf.DUMMYFUNCTION("""COMPUTED_VALUE"""),1161.12)</f>
        <v>1161.12</v>
      </c>
      <c r="M4" s="2">
        <f>IFERROR(__xludf.DUMMYFUNCTION("""COMPUTED_VALUE"""),45295.66666666667)</f>
        <v>45295.66667</v>
      </c>
      <c r="N4" s="1">
        <f>IFERROR(__xludf.DUMMYFUNCTION("""COMPUTED_VALUE"""),2.2228799E7)</f>
        <v>22228799</v>
      </c>
    </row>
    <row r="5">
      <c r="A5" s="2">
        <f>IFERROR(__xludf.DUMMYFUNCTION("""COMPUTED_VALUE"""),45296.66666666667)</f>
        <v>45296.66667</v>
      </c>
      <c r="B5" s="1">
        <f>IFERROR(__xludf.DUMMYFUNCTION("""COMPUTED_VALUE"""),1160.87)</f>
        <v>1160.87</v>
      </c>
      <c r="D5" s="2">
        <f>IFERROR(__xludf.DUMMYFUNCTION("""COMPUTED_VALUE"""),45296.66666666667)</f>
        <v>45296.66667</v>
      </c>
      <c r="E5" s="1">
        <f>IFERROR(__xludf.DUMMYFUNCTION("""COMPUTED_VALUE"""),1168.16)</f>
        <v>1168.16</v>
      </c>
      <c r="G5" s="2">
        <f>IFERROR(__xludf.DUMMYFUNCTION("""COMPUTED_VALUE"""),45296.66666666667)</f>
        <v>45296.66667</v>
      </c>
      <c r="H5" s="1">
        <f>IFERROR(__xludf.DUMMYFUNCTION("""COMPUTED_VALUE"""),1156.77)</f>
        <v>1156.77</v>
      </c>
      <c r="J5" s="2">
        <f>IFERROR(__xludf.DUMMYFUNCTION("""COMPUTED_VALUE"""),45296.66666666667)</f>
        <v>45296.66667</v>
      </c>
      <c r="K5" s="1">
        <f>IFERROR(__xludf.DUMMYFUNCTION("""COMPUTED_VALUE"""),1160.04)</f>
        <v>1160.04</v>
      </c>
      <c r="M5" s="2">
        <f>IFERROR(__xludf.DUMMYFUNCTION("""COMPUTED_VALUE"""),45296.66666666667)</f>
        <v>45296.66667</v>
      </c>
      <c r="N5" s="1">
        <f>IFERROR(__xludf.DUMMYFUNCTION("""COMPUTED_VALUE"""),2.3736021E7)</f>
        <v>23736021</v>
      </c>
    </row>
    <row r="6">
      <c r="A6" s="2">
        <f>IFERROR(__xludf.DUMMYFUNCTION("""COMPUTED_VALUE"""),45299.66666666667)</f>
        <v>45299.66667</v>
      </c>
      <c r="B6" s="1">
        <f>IFERROR(__xludf.DUMMYFUNCTION("""COMPUTED_VALUE"""),1161.39)</f>
        <v>1161.39</v>
      </c>
      <c r="D6" s="2">
        <f>IFERROR(__xludf.DUMMYFUNCTION("""COMPUTED_VALUE"""),45299.66666666667)</f>
        <v>45299.66667</v>
      </c>
      <c r="E6" s="1">
        <f>IFERROR(__xludf.DUMMYFUNCTION("""COMPUTED_VALUE"""),1175.79)</f>
        <v>1175.79</v>
      </c>
      <c r="G6" s="2">
        <f>IFERROR(__xludf.DUMMYFUNCTION("""COMPUTED_VALUE"""),45299.66666666667)</f>
        <v>45299.66667</v>
      </c>
      <c r="H6" s="1">
        <f>IFERROR(__xludf.DUMMYFUNCTION("""COMPUTED_VALUE"""),1159.16)</f>
        <v>1159.16</v>
      </c>
      <c r="J6" s="2">
        <f>IFERROR(__xludf.DUMMYFUNCTION("""COMPUTED_VALUE"""),45299.66666666667)</f>
        <v>45299.66667</v>
      </c>
      <c r="K6" s="1">
        <f>IFERROR(__xludf.DUMMYFUNCTION("""COMPUTED_VALUE"""),1175.65)</f>
        <v>1175.65</v>
      </c>
      <c r="M6" s="2">
        <f>IFERROR(__xludf.DUMMYFUNCTION("""COMPUTED_VALUE"""),45299.66666666667)</f>
        <v>45299.66667</v>
      </c>
      <c r="N6" s="1">
        <f>IFERROR(__xludf.DUMMYFUNCTION("""COMPUTED_VALUE"""),2.3114629E7)</f>
        <v>23114629</v>
      </c>
    </row>
    <row r="7">
      <c r="A7" s="2">
        <f>IFERROR(__xludf.DUMMYFUNCTION("""COMPUTED_VALUE"""),45300.66666666667)</f>
        <v>45300.66667</v>
      </c>
      <c r="B7" s="1">
        <f>IFERROR(__xludf.DUMMYFUNCTION("""COMPUTED_VALUE"""),1171.79)</f>
        <v>1171.79</v>
      </c>
      <c r="D7" s="2">
        <f>IFERROR(__xludf.DUMMYFUNCTION("""COMPUTED_VALUE"""),45300.66666666667)</f>
        <v>45300.66667</v>
      </c>
      <c r="E7" s="1">
        <f>IFERROR(__xludf.DUMMYFUNCTION("""COMPUTED_VALUE"""),1178.7)</f>
        <v>1178.7</v>
      </c>
      <c r="G7" s="2">
        <f>IFERROR(__xludf.DUMMYFUNCTION("""COMPUTED_VALUE"""),45300.66666666667)</f>
        <v>45300.66667</v>
      </c>
      <c r="H7" s="1">
        <f>IFERROR(__xludf.DUMMYFUNCTION("""COMPUTED_VALUE"""),1168.07)</f>
        <v>1168.07</v>
      </c>
      <c r="J7" s="2">
        <f>IFERROR(__xludf.DUMMYFUNCTION("""COMPUTED_VALUE"""),45300.66666666667)</f>
        <v>45300.66667</v>
      </c>
      <c r="K7" s="1">
        <f>IFERROR(__xludf.DUMMYFUNCTION("""COMPUTED_VALUE"""),1178.63)</f>
        <v>1178.63</v>
      </c>
      <c r="M7" s="2">
        <f>IFERROR(__xludf.DUMMYFUNCTION("""COMPUTED_VALUE"""),45300.66666666667)</f>
        <v>45300.66667</v>
      </c>
      <c r="N7" s="1">
        <f>IFERROR(__xludf.DUMMYFUNCTION("""COMPUTED_VALUE"""),1.5960319E7)</f>
        <v>15960319</v>
      </c>
    </row>
    <row r="8">
      <c r="A8" s="2">
        <f>IFERROR(__xludf.DUMMYFUNCTION("""COMPUTED_VALUE"""),45301.66666666667)</f>
        <v>45301.66667</v>
      </c>
      <c r="B8" s="1">
        <f>IFERROR(__xludf.DUMMYFUNCTION("""COMPUTED_VALUE"""),1179.64)</f>
        <v>1179.64</v>
      </c>
      <c r="D8" s="2">
        <f>IFERROR(__xludf.DUMMYFUNCTION("""COMPUTED_VALUE"""),45301.66666666667)</f>
        <v>45301.66667</v>
      </c>
      <c r="E8" s="1">
        <f>IFERROR(__xludf.DUMMYFUNCTION("""COMPUTED_VALUE"""),1186.45)</f>
        <v>1186.45</v>
      </c>
      <c r="G8" s="2">
        <f>IFERROR(__xludf.DUMMYFUNCTION("""COMPUTED_VALUE"""),45301.66666666667)</f>
        <v>45301.66667</v>
      </c>
      <c r="H8" s="1">
        <f>IFERROR(__xludf.DUMMYFUNCTION("""COMPUTED_VALUE"""),1177.48)</f>
        <v>1177.48</v>
      </c>
      <c r="J8" s="2">
        <f>IFERROR(__xludf.DUMMYFUNCTION("""COMPUTED_VALUE"""),45301.66666666667)</f>
        <v>45301.66667</v>
      </c>
      <c r="K8" s="1">
        <f>IFERROR(__xludf.DUMMYFUNCTION("""COMPUTED_VALUE"""),1185.6)</f>
        <v>1185.6</v>
      </c>
      <c r="M8" s="2">
        <f>IFERROR(__xludf.DUMMYFUNCTION("""COMPUTED_VALUE"""),45301.66666666667)</f>
        <v>45301.66667</v>
      </c>
      <c r="N8" s="1">
        <f>IFERROR(__xludf.DUMMYFUNCTION("""COMPUTED_VALUE"""),1.4900112E7)</f>
        <v>14900112</v>
      </c>
    </row>
    <row r="9">
      <c r="A9" s="2">
        <f>IFERROR(__xludf.DUMMYFUNCTION("""COMPUTED_VALUE"""),45302.66666666667)</f>
        <v>45302.66667</v>
      </c>
      <c r="B9" s="1">
        <f>IFERROR(__xludf.DUMMYFUNCTION("""COMPUTED_VALUE"""),1182.12)</f>
        <v>1182.12</v>
      </c>
      <c r="D9" s="2">
        <f>IFERROR(__xludf.DUMMYFUNCTION("""COMPUTED_VALUE"""),45302.66666666667)</f>
        <v>45302.66667</v>
      </c>
      <c r="E9" s="1">
        <f>IFERROR(__xludf.DUMMYFUNCTION("""COMPUTED_VALUE"""),1190.79)</f>
        <v>1190.79</v>
      </c>
      <c r="G9" s="2">
        <f>IFERROR(__xludf.DUMMYFUNCTION("""COMPUTED_VALUE"""),45302.66666666667)</f>
        <v>45302.66667</v>
      </c>
      <c r="H9" s="1">
        <f>IFERROR(__xludf.DUMMYFUNCTION("""COMPUTED_VALUE"""),1177.95)</f>
        <v>1177.95</v>
      </c>
      <c r="J9" s="2">
        <f>IFERROR(__xludf.DUMMYFUNCTION("""COMPUTED_VALUE"""),45302.66666666667)</f>
        <v>45302.66667</v>
      </c>
      <c r="K9" s="1">
        <f>IFERROR(__xludf.DUMMYFUNCTION("""COMPUTED_VALUE"""),1189.73)</f>
        <v>1189.73</v>
      </c>
      <c r="M9" s="2">
        <f>IFERROR(__xludf.DUMMYFUNCTION("""COMPUTED_VALUE"""),45302.66666666667)</f>
        <v>45302.66667</v>
      </c>
      <c r="N9" s="1">
        <f>IFERROR(__xludf.DUMMYFUNCTION("""COMPUTED_VALUE"""),1.5942003E7)</f>
        <v>15942003</v>
      </c>
    </row>
    <row r="10">
      <c r="A10" s="2">
        <f>IFERROR(__xludf.DUMMYFUNCTION("""COMPUTED_VALUE"""),45303.66666666667)</f>
        <v>45303.66667</v>
      </c>
      <c r="B10" s="1">
        <f>IFERROR(__xludf.DUMMYFUNCTION("""COMPUTED_VALUE"""),1195.04)</f>
        <v>1195.04</v>
      </c>
      <c r="D10" s="2">
        <f>IFERROR(__xludf.DUMMYFUNCTION("""COMPUTED_VALUE"""),45303.66666666667)</f>
        <v>45303.66667</v>
      </c>
      <c r="E10" s="1">
        <f>IFERROR(__xludf.DUMMYFUNCTION("""COMPUTED_VALUE"""),1209.81)</f>
        <v>1209.81</v>
      </c>
      <c r="G10" s="2">
        <f>IFERROR(__xludf.DUMMYFUNCTION("""COMPUTED_VALUE"""),45303.66666666667)</f>
        <v>45303.66667</v>
      </c>
      <c r="H10" s="1">
        <f>IFERROR(__xludf.DUMMYFUNCTION("""COMPUTED_VALUE"""),1195.04)</f>
        <v>1195.04</v>
      </c>
      <c r="J10" s="2">
        <f>IFERROR(__xludf.DUMMYFUNCTION("""COMPUTED_VALUE"""),45303.66666666667)</f>
        <v>45303.66667</v>
      </c>
      <c r="K10" s="1">
        <f>IFERROR(__xludf.DUMMYFUNCTION("""COMPUTED_VALUE"""),1208.48)</f>
        <v>1208.48</v>
      </c>
      <c r="M10" s="2">
        <f>IFERROR(__xludf.DUMMYFUNCTION("""COMPUTED_VALUE"""),45303.66666666667)</f>
        <v>45303.66667</v>
      </c>
      <c r="N10" s="1">
        <f>IFERROR(__xludf.DUMMYFUNCTION("""COMPUTED_VALUE"""),1.6562955E7)</f>
        <v>16562955</v>
      </c>
    </row>
    <row r="11">
      <c r="A11" s="2">
        <f>IFERROR(__xludf.DUMMYFUNCTION("""COMPUTED_VALUE"""),45307.66666666667)</f>
        <v>45307.66667</v>
      </c>
      <c r="B11" s="1">
        <f>IFERROR(__xludf.DUMMYFUNCTION("""COMPUTED_VALUE"""),1206.63)</f>
        <v>1206.63</v>
      </c>
      <c r="D11" s="2">
        <f>IFERROR(__xludf.DUMMYFUNCTION("""COMPUTED_VALUE"""),45307.66666666667)</f>
        <v>45307.66667</v>
      </c>
      <c r="E11" s="1">
        <f>IFERROR(__xludf.DUMMYFUNCTION("""COMPUTED_VALUE"""),1206.66)</f>
        <v>1206.66</v>
      </c>
      <c r="G11" s="2">
        <f>IFERROR(__xludf.DUMMYFUNCTION("""COMPUTED_VALUE"""),45307.66666666667)</f>
        <v>45307.66667</v>
      </c>
      <c r="H11" s="1">
        <f>IFERROR(__xludf.DUMMYFUNCTION("""COMPUTED_VALUE"""),1196.62)</f>
        <v>1196.62</v>
      </c>
      <c r="J11" s="2">
        <f>IFERROR(__xludf.DUMMYFUNCTION("""COMPUTED_VALUE"""),45307.66666666667)</f>
        <v>45307.66667</v>
      </c>
      <c r="K11" s="1">
        <f>IFERROR(__xludf.DUMMYFUNCTION("""COMPUTED_VALUE"""),1203.81)</f>
        <v>1203.81</v>
      </c>
      <c r="M11" s="2">
        <f>IFERROR(__xludf.DUMMYFUNCTION("""COMPUTED_VALUE"""),45307.66666666667)</f>
        <v>45307.66667</v>
      </c>
      <c r="N11" s="1">
        <f>IFERROR(__xludf.DUMMYFUNCTION("""COMPUTED_VALUE"""),1.846202E7)</f>
        <v>18462020</v>
      </c>
    </row>
    <row r="12">
      <c r="A12" s="2">
        <f>IFERROR(__xludf.DUMMYFUNCTION("""COMPUTED_VALUE"""),45308.66666666667)</f>
        <v>45308.66667</v>
      </c>
      <c r="B12" s="1">
        <f>IFERROR(__xludf.DUMMYFUNCTION("""COMPUTED_VALUE"""),1196.18)</f>
        <v>1196.18</v>
      </c>
      <c r="D12" s="2">
        <f>IFERROR(__xludf.DUMMYFUNCTION("""COMPUTED_VALUE"""),45308.66666666667)</f>
        <v>45308.66667</v>
      </c>
      <c r="E12" s="1">
        <f>IFERROR(__xludf.DUMMYFUNCTION("""COMPUTED_VALUE"""),1207.21)</f>
        <v>1207.21</v>
      </c>
      <c r="G12" s="2">
        <f>IFERROR(__xludf.DUMMYFUNCTION("""COMPUTED_VALUE"""),45308.66666666667)</f>
        <v>45308.66667</v>
      </c>
      <c r="H12" s="1">
        <f>IFERROR(__xludf.DUMMYFUNCTION("""COMPUTED_VALUE"""),1194.58)</f>
        <v>1194.58</v>
      </c>
      <c r="J12" s="2">
        <f>IFERROR(__xludf.DUMMYFUNCTION("""COMPUTED_VALUE"""),45308.66666666667)</f>
        <v>45308.66667</v>
      </c>
      <c r="K12" s="1">
        <f>IFERROR(__xludf.DUMMYFUNCTION("""COMPUTED_VALUE"""),1199.74)</f>
        <v>1199.74</v>
      </c>
      <c r="M12" s="2">
        <f>IFERROR(__xludf.DUMMYFUNCTION("""COMPUTED_VALUE"""),45308.66666666667)</f>
        <v>45308.66667</v>
      </c>
      <c r="N12" s="1">
        <f>IFERROR(__xludf.DUMMYFUNCTION("""COMPUTED_VALUE"""),1.7800117E7)</f>
        <v>17800117</v>
      </c>
    </row>
    <row r="13">
      <c r="A13" s="2">
        <f>IFERROR(__xludf.DUMMYFUNCTION("""COMPUTED_VALUE"""),45309.66666666667)</f>
        <v>45309.66667</v>
      </c>
      <c r="B13" s="1">
        <f>IFERROR(__xludf.DUMMYFUNCTION("""COMPUTED_VALUE"""),1205.17)</f>
        <v>1205.17</v>
      </c>
      <c r="D13" s="2">
        <f>IFERROR(__xludf.DUMMYFUNCTION("""COMPUTED_VALUE"""),45309.66666666667)</f>
        <v>45309.66667</v>
      </c>
      <c r="E13" s="1">
        <f>IFERROR(__xludf.DUMMYFUNCTION("""COMPUTED_VALUE"""),1213.22)</f>
        <v>1213.22</v>
      </c>
      <c r="G13" s="2">
        <f>IFERROR(__xludf.DUMMYFUNCTION("""COMPUTED_VALUE"""),45309.66666666667)</f>
        <v>45309.66667</v>
      </c>
      <c r="H13" s="1">
        <f>IFERROR(__xludf.DUMMYFUNCTION("""COMPUTED_VALUE"""),1200.08)</f>
        <v>1200.08</v>
      </c>
      <c r="J13" s="2">
        <f>IFERROR(__xludf.DUMMYFUNCTION("""COMPUTED_VALUE"""),45309.66666666667)</f>
        <v>45309.66667</v>
      </c>
      <c r="K13" s="1">
        <f>IFERROR(__xludf.DUMMYFUNCTION("""COMPUTED_VALUE"""),1212.82)</f>
        <v>1212.82</v>
      </c>
      <c r="M13" s="2">
        <f>IFERROR(__xludf.DUMMYFUNCTION("""COMPUTED_VALUE"""),45309.66666666667)</f>
        <v>45309.66667</v>
      </c>
      <c r="N13" s="1">
        <f>IFERROR(__xludf.DUMMYFUNCTION("""COMPUTED_VALUE"""),1.4506057E7)</f>
        <v>14506057</v>
      </c>
    </row>
    <row r="14">
      <c r="A14" s="2">
        <f>IFERROR(__xludf.DUMMYFUNCTION("""COMPUTED_VALUE"""),45310.66666666667)</f>
        <v>45310.66667</v>
      </c>
      <c r="B14" s="1">
        <f>IFERROR(__xludf.DUMMYFUNCTION("""COMPUTED_VALUE"""),1216.38)</f>
        <v>1216.38</v>
      </c>
      <c r="D14" s="2">
        <f>IFERROR(__xludf.DUMMYFUNCTION("""COMPUTED_VALUE"""),45310.66666666667)</f>
        <v>45310.66667</v>
      </c>
      <c r="E14" s="1">
        <f>IFERROR(__xludf.DUMMYFUNCTION("""COMPUTED_VALUE"""),1226.13)</f>
        <v>1226.13</v>
      </c>
      <c r="G14" s="2">
        <f>IFERROR(__xludf.DUMMYFUNCTION("""COMPUTED_VALUE"""),45310.66666666667)</f>
        <v>45310.66667</v>
      </c>
      <c r="H14" s="1">
        <f>IFERROR(__xludf.DUMMYFUNCTION("""COMPUTED_VALUE"""),1214.49)</f>
        <v>1214.49</v>
      </c>
      <c r="J14" s="2">
        <f>IFERROR(__xludf.DUMMYFUNCTION("""COMPUTED_VALUE"""),45310.66666666667)</f>
        <v>45310.66667</v>
      </c>
      <c r="K14" s="1">
        <f>IFERROR(__xludf.DUMMYFUNCTION("""COMPUTED_VALUE"""),1223.39)</f>
        <v>1223.39</v>
      </c>
      <c r="M14" s="2">
        <f>IFERROR(__xludf.DUMMYFUNCTION("""COMPUTED_VALUE"""),45310.66666666667)</f>
        <v>45310.66667</v>
      </c>
      <c r="N14" s="1">
        <f>IFERROR(__xludf.DUMMYFUNCTION("""COMPUTED_VALUE"""),1.6627498E7)</f>
        <v>16627498</v>
      </c>
    </row>
    <row r="15">
      <c r="A15" s="2">
        <f>IFERROR(__xludf.DUMMYFUNCTION("""COMPUTED_VALUE"""),45313.66666666667)</f>
        <v>45313.66667</v>
      </c>
      <c r="B15" s="1">
        <f>IFERROR(__xludf.DUMMYFUNCTION("""COMPUTED_VALUE"""),1224.42)</f>
        <v>1224.42</v>
      </c>
      <c r="D15" s="2">
        <f>IFERROR(__xludf.DUMMYFUNCTION("""COMPUTED_VALUE"""),45313.66666666667)</f>
        <v>45313.66667</v>
      </c>
      <c r="E15" s="1">
        <f>IFERROR(__xludf.DUMMYFUNCTION("""COMPUTED_VALUE"""),1238.12)</f>
        <v>1238.12</v>
      </c>
      <c r="G15" s="2">
        <f>IFERROR(__xludf.DUMMYFUNCTION("""COMPUTED_VALUE"""),45313.66666666667)</f>
        <v>45313.66667</v>
      </c>
      <c r="H15" s="1">
        <f>IFERROR(__xludf.DUMMYFUNCTION("""COMPUTED_VALUE"""),1224.42)</f>
        <v>1224.42</v>
      </c>
      <c r="J15" s="2">
        <f>IFERROR(__xludf.DUMMYFUNCTION("""COMPUTED_VALUE"""),45313.66666666667)</f>
        <v>45313.66667</v>
      </c>
      <c r="K15" s="1">
        <f>IFERROR(__xludf.DUMMYFUNCTION("""COMPUTED_VALUE"""),1235.58)</f>
        <v>1235.58</v>
      </c>
      <c r="M15" s="2">
        <f>IFERROR(__xludf.DUMMYFUNCTION("""COMPUTED_VALUE"""),45313.66666666667)</f>
        <v>45313.66667</v>
      </c>
      <c r="N15" s="1">
        <f>IFERROR(__xludf.DUMMYFUNCTION("""COMPUTED_VALUE"""),1.560563E7)</f>
        <v>15605630</v>
      </c>
    </row>
    <row r="16">
      <c r="A16" s="2">
        <f>IFERROR(__xludf.DUMMYFUNCTION("""COMPUTED_VALUE"""),45314.66666666667)</f>
        <v>45314.66667</v>
      </c>
      <c r="B16" s="1">
        <f>IFERROR(__xludf.DUMMYFUNCTION("""COMPUTED_VALUE"""),1237.93)</f>
        <v>1237.93</v>
      </c>
      <c r="D16" s="2">
        <f>IFERROR(__xludf.DUMMYFUNCTION("""COMPUTED_VALUE"""),45314.66666666667)</f>
        <v>45314.66667</v>
      </c>
      <c r="E16" s="1">
        <f>IFERROR(__xludf.DUMMYFUNCTION("""COMPUTED_VALUE"""),1240.32)</f>
        <v>1240.32</v>
      </c>
      <c r="G16" s="2">
        <f>IFERROR(__xludf.DUMMYFUNCTION("""COMPUTED_VALUE"""),45314.66666666667)</f>
        <v>45314.66667</v>
      </c>
      <c r="H16" s="1">
        <f>IFERROR(__xludf.DUMMYFUNCTION("""COMPUTED_VALUE"""),1232.72)</f>
        <v>1232.72</v>
      </c>
      <c r="J16" s="2">
        <f>IFERROR(__xludf.DUMMYFUNCTION("""COMPUTED_VALUE"""),45314.66666666667)</f>
        <v>45314.66667</v>
      </c>
      <c r="K16" s="1">
        <f>IFERROR(__xludf.DUMMYFUNCTION("""COMPUTED_VALUE"""),1239.28)</f>
        <v>1239.28</v>
      </c>
      <c r="M16" s="2">
        <f>IFERROR(__xludf.DUMMYFUNCTION("""COMPUTED_VALUE"""),45314.66666666667)</f>
        <v>45314.66667</v>
      </c>
      <c r="N16" s="1">
        <f>IFERROR(__xludf.DUMMYFUNCTION("""COMPUTED_VALUE"""),1.4750027E7)</f>
        <v>14750027</v>
      </c>
    </row>
    <row r="17">
      <c r="A17" s="2">
        <f>IFERROR(__xludf.DUMMYFUNCTION("""COMPUTED_VALUE"""),45315.66666666667)</f>
        <v>45315.66667</v>
      </c>
      <c r="B17" s="1">
        <f>IFERROR(__xludf.DUMMYFUNCTION("""COMPUTED_VALUE"""),1242.96)</f>
        <v>1242.96</v>
      </c>
      <c r="D17" s="2">
        <f>IFERROR(__xludf.DUMMYFUNCTION("""COMPUTED_VALUE"""),45315.66666666667)</f>
        <v>45315.66667</v>
      </c>
      <c r="E17" s="1">
        <f>IFERROR(__xludf.DUMMYFUNCTION("""COMPUTED_VALUE"""),1245.39)</f>
        <v>1245.39</v>
      </c>
      <c r="G17" s="2">
        <f>IFERROR(__xludf.DUMMYFUNCTION("""COMPUTED_VALUE"""),45315.66666666667)</f>
        <v>45315.66667</v>
      </c>
      <c r="H17" s="1">
        <f>IFERROR(__xludf.DUMMYFUNCTION("""COMPUTED_VALUE"""),1233.51)</f>
        <v>1233.51</v>
      </c>
      <c r="J17" s="2">
        <f>IFERROR(__xludf.DUMMYFUNCTION("""COMPUTED_VALUE"""),45315.66666666667)</f>
        <v>45315.66667</v>
      </c>
      <c r="K17" s="1">
        <f>IFERROR(__xludf.DUMMYFUNCTION("""COMPUTED_VALUE"""),1234.03)</f>
        <v>1234.03</v>
      </c>
      <c r="M17" s="2">
        <f>IFERROR(__xludf.DUMMYFUNCTION("""COMPUTED_VALUE"""),45315.66666666667)</f>
        <v>45315.66667</v>
      </c>
      <c r="N17" s="1">
        <f>IFERROR(__xludf.DUMMYFUNCTION("""COMPUTED_VALUE"""),1.6499189E7)</f>
        <v>16499189</v>
      </c>
    </row>
    <row r="18">
      <c r="A18" s="2">
        <f>IFERROR(__xludf.DUMMYFUNCTION("""COMPUTED_VALUE"""),45316.66666666667)</f>
        <v>45316.66667</v>
      </c>
      <c r="B18" s="1">
        <f>IFERROR(__xludf.DUMMYFUNCTION("""COMPUTED_VALUE"""),1235.16)</f>
        <v>1235.16</v>
      </c>
      <c r="D18" s="2">
        <f>IFERROR(__xludf.DUMMYFUNCTION("""COMPUTED_VALUE"""),45316.66666666667)</f>
        <v>45316.66667</v>
      </c>
      <c r="E18" s="1">
        <f>IFERROR(__xludf.DUMMYFUNCTION("""COMPUTED_VALUE"""),1248.14)</f>
        <v>1248.14</v>
      </c>
      <c r="G18" s="2">
        <f>IFERROR(__xludf.DUMMYFUNCTION("""COMPUTED_VALUE"""),45316.66666666667)</f>
        <v>45316.66667</v>
      </c>
      <c r="H18" s="1">
        <f>IFERROR(__xludf.DUMMYFUNCTION("""COMPUTED_VALUE"""),1234.07)</f>
        <v>1234.07</v>
      </c>
      <c r="J18" s="2">
        <f>IFERROR(__xludf.DUMMYFUNCTION("""COMPUTED_VALUE"""),45316.66666666667)</f>
        <v>45316.66667</v>
      </c>
      <c r="K18" s="1">
        <f>IFERROR(__xludf.DUMMYFUNCTION("""COMPUTED_VALUE"""),1239.23)</f>
        <v>1239.23</v>
      </c>
      <c r="M18" s="2">
        <f>IFERROR(__xludf.DUMMYFUNCTION("""COMPUTED_VALUE"""),45316.66666666667)</f>
        <v>45316.66667</v>
      </c>
      <c r="N18" s="1">
        <f>IFERROR(__xludf.DUMMYFUNCTION("""COMPUTED_VALUE"""),1.7016197E7)</f>
        <v>17016197</v>
      </c>
    </row>
    <row r="19">
      <c r="A19" s="2">
        <f>IFERROR(__xludf.DUMMYFUNCTION("""COMPUTED_VALUE"""),45317.66666666667)</f>
        <v>45317.66667</v>
      </c>
      <c r="B19" s="1">
        <f>IFERROR(__xludf.DUMMYFUNCTION("""COMPUTED_VALUE"""),1240.07)</f>
        <v>1240.07</v>
      </c>
      <c r="D19" s="2">
        <f>IFERROR(__xludf.DUMMYFUNCTION("""COMPUTED_VALUE"""),45317.66666666667)</f>
        <v>45317.66667</v>
      </c>
      <c r="E19" s="1">
        <f>IFERROR(__xludf.DUMMYFUNCTION("""COMPUTED_VALUE"""),1252.83)</f>
        <v>1252.83</v>
      </c>
      <c r="G19" s="2">
        <f>IFERROR(__xludf.DUMMYFUNCTION("""COMPUTED_VALUE"""),45317.66666666667)</f>
        <v>45317.66667</v>
      </c>
      <c r="H19" s="1">
        <f>IFERROR(__xludf.DUMMYFUNCTION("""COMPUTED_VALUE"""),1240.07)</f>
        <v>1240.07</v>
      </c>
      <c r="J19" s="2">
        <f>IFERROR(__xludf.DUMMYFUNCTION("""COMPUTED_VALUE"""),45317.66666666667)</f>
        <v>45317.66667</v>
      </c>
      <c r="K19" s="1">
        <f>IFERROR(__xludf.DUMMYFUNCTION("""COMPUTED_VALUE"""),1244.42)</f>
        <v>1244.42</v>
      </c>
      <c r="M19" s="2">
        <f>IFERROR(__xludf.DUMMYFUNCTION("""COMPUTED_VALUE"""),45317.66666666667)</f>
        <v>45317.66667</v>
      </c>
      <c r="N19" s="1">
        <f>IFERROR(__xludf.DUMMYFUNCTION("""COMPUTED_VALUE"""),1.6364405E7)</f>
        <v>16364405</v>
      </c>
    </row>
    <row r="20">
      <c r="A20" s="2">
        <f>IFERROR(__xludf.DUMMYFUNCTION("""COMPUTED_VALUE"""),45320.66666666667)</f>
        <v>45320.66667</v>
      </c>
      <c r="B20" s="1">
        <f>IFERROR(__xludf.DUMMYFUNCTION("""COMPUTED_VALUE"""),1243.75)</f>
        <v>1243.75</v>
      </c>
      <c r="D20" s="2">
        <f>IFERROR(__xludf.DUMMYFUNCTION("""COMPUTED_VALUE"""),45320.66666666667)</f>
        <v>45320.66667</v>
      </c>
      <c r="E20" s="1">
        <f>IFERROR(__xludf.DUMMYFUNCTION("""COMPUTED_VALUE"""),1252.87)</f>
        <v>1252.87</v>
      </c>
      <c r="G20" s="2">
        <f>IFERROR(__xludf.DUMMYFUNCTION("""COMPUTED_VALUE"""),45320.66666666667)</f>
        <v>45320.66667</v>
      </c>
      <c r="H20" s="1">
        <f>IFERROR(__xludf.DUMMYFUNCTION("""COMPUTED_VALUE"""),1242.46)</f>
        <v>1242.46</v>
      </c>
      <c r="J20" s="2">
        <f>IFERROR(__xludf.DUMMYFUNCTION("""COMPUTED_VALUE"""),45320.66666666667)</f>
        <v>45320.66667</v>
      </c>
      <c r="K20" s="1">
        <f>IFERROR(__xludf.DUMMYFUNCTION("""COMPUTED_VALUE"""),1252.55)</f>
        <v>1252.55</v>
      </c>
      <c r="M20" s="2">
        <f>IFERROR(__xludf.DUMMYFUNCTION("""COMPUTED_VALUE"""),45320.66666666667)</f>
        <v>45320.66667</v>
      </c>
      <c r="N20" s="1">
        <f>IFERROR(__xludf.DUMMYFUNCTION("""COMPUTED_VALUE"""),1.6069411E7)</f>
        <v>16069411</v>
      </c>
    </row>
    <row r="21">
      <c r="A21" s="2">
        <f>IFERROR(__xludf.DUMMYFUNCTION("""COMPUTED_VALUE"""),45321.66666666667)</f>
        <v>45321.66667</v>
      </c>
      <c r="B21" s="1">
        <f>IFERROR(__xludf.DUMMYFUNCTION("""COMPUTED_VALUE"""),1252.09)</f>
        <v>1252.09</v>
      </c>
      <c r="D21" s="2">
        <f>IFERROR(__xludf.DUMMYFUNCTION("""COMPUTED_VALUE"""),45321.66666666667)</f>
        <v>45321.66667</v>
      </c>
      <c r="E21" s="1">
        <f>IFERROR(__xludf.DUMMYFUNCTION("""COMPUTED_VALUE"""),1257.4)</f>
        <v>1257.4</v>
      </c>
      <c r="G21" s="2">
        <f>IFERROR(__xludf.DUMMYFUNCTION("""COMPUTED_VALUE"""),45321.66666666667)</f>
        <v>45321.66667</v>
      </c>
      <c r="H21" s="1">
        <f>IFERROR(__xludf.DUMMYFUNCTION("""COMPUTED_VALUE"""),1250.03)</f>
        <v>1250.03</v>
      </c>
      <c r="J21" s="2">
        <f>IFERROR(__xludf.DUMMYFUNCTION("""COMPUTED_VALUE"""),45321.66666666667)</f>
        <v>45321.66667</v>
      </c>
      <c r="K21" s="1">
        <f>IFERROR(__xludf.DUMMYFUNCTION("""COMPUTED_VALUE"""),1250.6)</f>
        <v>1250.6</v>
      </c>
      <c r="M21" s="2">
        <f>IFERROR(__xludf.DUMMYFUNCTION("""COMPUTED_VALUE"""),45321.66666666667)</f>
        <v>45321.66667</v>
      </c>
      <c r="N21" s="1">
        <f>IFERROR(__xludf.DUMMYFUNCTION("""COMPUTED_VALUE"""),1.667785E7)</f>
        <v>16677850</v>
      </c>
    </row>
    <row r="22">
      <c r="A22" s="2">
        <f>IFERROR(__xludf.DUMMYFUNCTION("""COMPUTED_VALUE"""),45322.66666666667)</f>
        <v>45322.66667</v>
      </c>
      <c r="B22" s="1">
        <f>IFERROR(__xludf.DUMMYFUNCTION("""COMPUTED_VALUE"""),1250.32)</f>
        <v>1250.32</v>
      </c>
      <c r="D22" s="2">
        <f>IFERROR(__xludf.DUMMYFUNCTION("""COMPUTED_VALUE"""),45322.66666666667)</f>
        <v>45322.66667</v>
      </c>
      <c r="E22" s="1">
        <f>IFERROR(__xludf.DUMMYFUNCTION("""COMPUTED_VALUE"""),1252.78)</f>
        <v>1252.78</v>
      </c>
      <c r="G22" s="2">
        <f>IFERROR(__xludf.DUMMYFUNCTION("""COMPUTED_VALUE"""),45322.66666666667)</f>
        <v>45322.66667</v>
      </c>
      <c r="H22" s="1">
        <f>IFERROR(__xludf.DUMMYFUNCTION("""COMPUTED_VALUE"""),1227.95)</f>
        <v>1227.95</v>
      </c>
      <c r="J22" s="2">
        <f>IFERROR(__xludf.DUMMYFUNCTION("""COMPUTED_VALUE"""),45322.66666666667)</f>
        <v>45322.66667</v>
      </c>
      <c r="K22" s="1">
        <f>IFERROR(__xludf.DUMMYFUNCTION("""COMPUTED_VALUE"""),1229.46)</f>
        <v>1229.46</v>
      </c>
      <c r="M22" s="2">
        <f>IFERROR(__xludf.DUMMYFUNCTION("""COMPUTED_VALUE"""),45322.66666666667)</f>
        <v>45322.66667</v>
      </c>
      <c r="N22" s="1">
        <f>IFERROR(__xludf.DUMMYFUNCTION("""COMPUTED_VALUE"""),1.9643058E7)</f>
        <v>19643058</v>
      </c>
    </row>
    <row r="23">
      <c r="A23" s="2">
        <f>IFERROR(__xludf.DUMMYFUNCTION("""COMPUTED_VALUE"""),45323.66666666667)</f>
        <v>45323.66667</v>
      </c>
      <c r="B23" s="1">
        <f>IFERROR(__xludf.DUMMYFUNCTION("""COMPUTED_VALUE"""),1231.01)</f>
        <v>1231.01</v>
      </c>
      <c r="D23" s="2">
        <f>IFERROR(__xludf.DUMMYFUNCTION("""COMPUTED_VALUE"""),45323.66666666667)</f>
        <v>45323.66667</v>
      </c>
      <c r="E23" s="1">
        <f>IFERROR(__xludf.DUMMYFUNCTION("""COMPUTED_VALUE"""),1252.4)</f>
        <v>1252.4</v>
      </c>
      <c r="G23" s="2">
        <f>IFERROR(__xludf.DUMMYFUNCTION("""COMPUTED_VALUE"""),45323.66666666667)</f>
        <v>45323.66667</v>
      </c>
      <c r="H23" s="1">
        <f>IFERROR(__xludf.DUMMYFUNCTION("""COMPUTED_VALUE"""),1229.76)</f>
        <v>1229.76</v>
      </c>
      <c r="J23" s="2">
        <f>IFERROR(__xludf.DUMMYFUNCTION("""COMPUTED_VALUE"""),45323.66666666667)</f>
        <v>45323.66667</v>
      </c>
      <c r="K23" s="1">
        <f>IFERROR(__xludf.DUMMYFUNCTION("""COMPUTED_VALUE"""),1252.1)</f>
        <v>1252.1</v>
      </c>
      <c r="M23" s="2">
        <f>IFERROR(__xludf.DUMMYFUNCTION("""COMPUTED_VALUE"""),45323.66666666667)</f>
        <v>45323.66667</v>
      </c>
      <c r="N23" s="1">
        <f>IFERROR(__xludf.DUMMYFUNCTION("""COMPUTED_VALUE"""),1.7490385E7)</f>
        <v>17490385</v>
      </c>
    </row>
    <row r="24">
      <c r="A24" s="2">
        <f>IFERROR(__xludf.DUMMYFUNCTION("""COMPUTED_VALUE"""),45324.66666666667)</f>
        <v>45324.66667</v>
      </c>
      <c r="B24" s="1">
        <f>IFERROR(__xludf.DUMMYFUNCTION("""COMPUTED_VALUE"""),1254.84)</f>
        <v>1254.84</v>
      </c>
      <c r="D24" s="2">
        <f>IFERROR(__xludf.DUMMYFUNCTION("""COMPUTED_VALUE"""),45324.66666666667)</f>
        <v>45324.66667</v>
      </c>
      <c r="E24" s="1">
        <f>IFERROR(__xludf.DUMMYFUNCTION("""COMPUTED_VALUE"""),1261.55)</f>
        <v>1261.55</v>
      </c>
      <c r="G24" s="2">
        <f>IFERROR(__xludf.DUMMYFUNCTION("""COMPUTED_VALUE"""),45324.66666666667)</f>
        <v>45324.66667</v>
      </c>
      <c r="H24" s="1">
        <f>IFERROR(__xludf.DUMMYFUNCTION("""COMPUTED_VALUE"""),1242.28)</f>
        <v>1242.28</v>
      </c>
      <c r="J24" s="2">
        <f>IFERROR(__xludf.DUMMYFUNCTION("""COMPUTED_VALUE"""),45324.66666666667)</f>
        <v>45324.66667</v>
      </c>
      <c r="K24" s="1">
        <f>IFERROR(__xludf.DUMMYFUNCTION("""COMPUTED_VALUE"""),1255.96)</f>
        <v>1255.96</v>
      </c>
      <c r="M24" s="2">
        <f>IFERROR(__xludf.DUMMYFUNCTION("""COMPUTED_VALUE"""),45324.66666666667)</f>
        <v>45324.66667</v>
      </c>
      <c r="N24" s="1">
        <f>IFERROR(__xludf.DUMMYFUNCTION("""COMPUTED_VALUE"""),1.6207412E7)</f>
        <v>16207412</v>
      </c>
    </row>
    <row r="25">
      <c r="A25" s="2">
        <f>IFERROR(__xludf.DUMMYFUNCTION("""COMPUTED_VALUE"""),45327.66666666667)</f>
        <v>45327.66667</v>
      </c>
      <c r="B25" s="1">
        <f>IFERROR(__xludf.DUMMYFUNCTION("""COMPUTED_VALUE"""),1255.49)</f>
        <v>1255.49</v>
      </c>
      <c r="D25" s="2">
        <f>IFERROR(__xludf.DUMMYFUNCTION("""COMPUTED_VALUE"""),45327.66666666667)</f>
        <v>45327.66667</v>
      </c>
      <c r="E25" s="1">
        <f>IFERROR(__xludf.DUMMYFUNCTION("""COMPUTED_VALUE"""),1255.49)</f>
        <v>1255.49</v>
      </c>
      <c r="G25" s="2">
        <f>IFERROR(__xludf.DUMMYFUNCTION("""COMPUTED_VALUE"""),45327.66666666667)</f>
        <v>45327.66667</v>
      </c>
      <c r="H25" s="1">
        <f>IFERROR(__xludf.DUMMYFUNCTION("""COMPUTED_VALUE"""),1238.32)</f>
        <v>1238.32</v>
      </c>
      <c r="J25" s="2">
        <f>IFERROR(__xludf.DUMMYFUNCTION("""COMPUTED_VALUE"""),45327.66666666667)</f>
        <v>45327.66667</v>
      </c>
      <c r="K25" s="1">
        <f>IFERROR(__xludf.DUMMYFUNCTION("""COMPUTED_VALUE"""),1245.98)</f>
        <v>1245.98</v>
      </c>
      <c r="M25" s="2">
        <f>IFERROR(__xludf.DUMMYFUNCTION("""COMPUTED_VALUE"""),45327.66666666667)</f>
        <v>45327.66667</v>
      </c>
      <c r="N25" s="1">
        <f>IFERROR(__xludf.DUMMYFUNCTION("""COMPUTED_VALUE"""),1.7733973E7)</f>
        <v>17733973</v>
      </c>
    </row>
    <row r="26">
      <c r="A26" s="2">
        <f>IFERROR(__xludf.DUMMYFUNCTION("""COMPUTED_VALUE"""),45328.66666666667)</f>
        <v>45328.66667</v>
      </c>
      <c r="B26" s="1">
        <f>IFERROR(__xludf.DUMMYFUNCTION("""COMPUTED_VALUE"""),1245.82)</f>
        <v>1245.82</v>
      </c>
      <c r="D26" s="2">
        <f>IFERROR(__xludf.DUMMYFUNCTION("""COMPUTED_VALUE"""),45328.66666666667)</f>
        <v>45328.66667</v>
      </c>
      <c r="E26" s="1">
        <f>IFERROR(__xludf.DUMMYFUNCTION("""COMPUTED_VALUE"""),1251.75)</f>
        <v>1251.75</v>
      </c>
      <c r="G26" s="2">
        <f>IFERROR(__xludf.DUMMYFUNCTION("""COMPUTED_VALUE"""),45328.66666666667)</f>
        <v>45328.66667</v>
      </c>
      <c r="H26" s="1">
        <f>IFERROR(__xludf.DUMMYFUNCTION("""COMPUTED_VALUE"""),1237.63)</f>
        <v>1237.63</v>
      </c>
      <c r="J26" s="2">
        <f>IFERROR(__xludf.DUMMYFUNCTION("""COMPUTED_VALUE"""),45328.66666666667)</f>
        <v>45328.66667</v>
      </c>
      <c r="K26" s="1">
        <f>IFERROR(__xludf.DUMMYFUNCTION("""COMPUTED_VALUE"""),1241.45)</f>
        <v>1241.45</v>
      </c>
      <c r="M26" s="2">
        <f>IFERROR(__xludf.DUMMYFUNCTION("""COMPUTED_VALUE"""),45328.66666666667)</f>
        <v>45328.66667</v>
      </c>
      <c r="N26" s="1">
        <f>IFERROR(__xludf.DUMMYFUNCTION("""COMPUTED_VALUE"""),3.101643E7)</f>
        <v>31016430</v>
      </c>
    </row>
    <row r="27">
      <c r="A27" s="2">
        <f>IFERROR(__xludf.DUMMYFUNCTION("""COMPUTED_VALUE"""),45329.66666666667)</f>
        <v>45329.66667</v>
      </c>
      <c r="B27" s="1">
        <f>IFERROR(__xludf.DUMMYFUNCTION("""COMPUTED_VALUE"""),1243.77)</f>
        <v>1243.77</v>
      </c>
      <c r="D27" s="2">
        <f>IFERROR(__xludf.DUMMYFUNCTION("""COMPUTED_VALUE"""),45329.66666666667)</f>
        <v>45329.66667</v>
      </c>
      <c r="E27" s="1">
        <f>IFERROR(__xludf.DUMMYFUNCTION("""COMPUTED_VALUE"""),1255.31)</f>
        <v>1255.31</v>
      </c>
      <c r="G27" s="2">
        <f>IFERROR(__xludf.DUMMYFUNCTION("""COMPUTED_VALUE"""),45329.66666666667)</f>
        <v>45329.66667</v>
      </c>
      <c r="H27" s="1">
        <f>IFERROR(__xludf.DUMMYFUNCTION("""COMPUTED_VALUE"""),1240.52)</f>
        <v>1240.52</v>
      </c>
      <c r="J27" s="2">
        <f>IFERROR(__xludf.DUMMYFUNCTION("""COMPUTED_VALUE"""),45329.66666666667)</f>
        <v>45329.66667</v>
      </c>
      <c r="K27" s="1">
        <f>IFERROR(__xludf.DUMMYFUNCTION("""COMPUTED_VALUE"""),1247.62)</f>
        <v>1247.62</v>
      </c>
      <c r="M27" s="2">
        <f>IFERROR(__xludf.DUMMYFUNCTION("""COMPUTED_VALUE"""),45329.66666666667)</f>
        <v>45329.66667</v>
      </c>
      <c r="N27" s="1">
        <f>IFERROR(__xludf.DUMMYFUNCTION("""COMPUTED_VALUE"""),2.4346773E7)</f>
        <v>24346773</v>
      </c>
    </row>
    <row r="28">
      <c r="A28" s="2">
        <f>IFERROR(__xludf.DUMMYFUNCTION("""COMPUTED_VALUE"""),45330.66666666667)</f>
        <v>45330.66667</v>
      </c>
      <c r="B28" s="1">
        <f>IFERROR(__xludf.DUMMYFUNCTION("""COMPUTED_VALUE"""),1248.54)</f>
        <v>1248.54</v>
      </c>
      <c r="D28" s="2">
        <f>IFERROR(__xludf.DUMMYFUNCTION("""COMPUTED_VALUE"""),45330.66666666667)</f>
        <v>45330.66667</v>
      </c>
      <c r="E28" s="1">
        <f>IFERROR(__xludf.DUMMYFUNCTION("""COMPUTED_VALUE"""),1256.64)</f>
        <v>1256.64</v>
      </c>
      <c r="G28" s="2">
        <f>IFERROR(__xludf.DUMMYFUNCTION("""COMPUTED_VALUE"""),45330.66666666667)</f>
        <v>45330.66667</v>
      </c>
      <c r="H28" s="1">
        <f>IFERROR(__xludf.DUMMYFUNCTION("""COMPUTED_VALUE"""),1247.82)</f>
        <v>1247.82</v>
      </c>
      <c r="J28" s="2">
        <f>IFERROR(__xludf.DUMMYFUNCTION("""COMPUTED_VALUE"""),45330.66666666667)</f>
        <v>45330.66667</v>
      </c>
      <c r="K28" s="1">
        <f>IFERROR(__xludf.DUMMYFUNCTION("""COMPUTED_VALUE"""),1254.32)</f>
        <v>1254.32</v>
      </c>
      <c r="M28" s="2">
        <f>IFERROR(__xludf.DUMMYFUNCTION("""COMPUTED_VALUE"""),45330.66666666667)</f>
        <v>45330.66667</v>
      </c>
      <c r="N28" s="1">
        <f>IFERROR(__xludf.DUMMYFUNCTION("""COMPUTED_VALUE"""),2.0903179E7)</f>
        <v>20903179</v>
      </c>
    </row>
    <row r="29">
      <c r="A29" s="2">
        <f>IFERROR(__xludf.DUMMYFUNCTION("""COMPUTED_VALUE"""),45331.66666666667)</f>
        <v>45331.66667</v>
      </c>
      <c r="B29" s="1">
        <f>IFERROR(__xludf.DUMMYFUNCTION("""COMPUTED_VALUE"""),1256.85)</f>
        <v>1256.85</v>
      </c>
      <c r="D29" s="2">
        <f>IFERROR(__xludf.DUMMYFUNCTION("""COMPUTED_VALUE"""),45331.66666666667)</f>
        <v>45331.66667</v>
      </c>
      <c r="E29" s="1">
        <f>IFERROR(__xludf.DUMMYFUNCTION("""COMPUTED_VALUE"""),1264.12)</f>
        <v>1264.12</v>
      </c>
      <c r="G29" s="2">
        <f>IFERROR(__xludf.DUMMYFUNCTION("""COMPUTED_VALUE"""),45331.66666666667)</f>
        <v>45331.66667</v>
      </c>
      <c r="H29" s="1">
        <f>IFERROR(__xludf.DUMMYFUNCTION("""COMPUTED_VALUE"""),1252.31)</f>
        <v>1252.31</v>
      </c>
      <c r="J29" s="2">
        <f>IFERROR(__xludf.DUMMYFUNCTION("""COMPUTED_VALUE"""),45331.66666666667)</f>
        <v>45331.66667</v>
      </c>
      <c r="K29" s="1">
        <f>IFERROR(__xludf.DUMMYFUNCTION("""COMPUTED_VALUE"""),1261.93)</f>
        <v>1261.93</v>
      </c>
      <c r="M29" s="2">
        <f>IFERROR(__xludf.DUMMYFUNCTION("""COMPUTED_VALUE"""),45331.66666666667)</f>
        <v>45331.66667</v>
      </c>
      <c r="N29" s="1">
        <f>IFERROR(__xludf.DUMMYFUNCTION("""COMPUTED_VALUE"""),1.9850686E7)</f>
        <v>19850686</v>
      </c>
    </row>
    <row r="30">
      <c r="A30" s="2">
        <f>IFERROR(__xludf.DUMMYFUNCTION("""COMPUTED_VALUE"""),45334.66666666667)</f>
        <v>45334.66667</v>
      </c>
      <c r="B30" s="1">
        <f>IFERROR(__xludf.DUMMYFUNCTION("""COMPUTED_VALUE"""),1261.65)</f>
        <v>1261.65</v>
      </c>
      <c r="D30" s="2">
        <f>IFERROR(__xludf.DUMMYFUNCTION("""COMPUTED_VALUE"""),45334.66666666667)</f>
        <v>45334.66667</v>
      </c>
      <c r="E30" s="1">
        <f>IFERROR(__xludf.DUMMYFUNCTION("""COMPUTED_VALUE"""),1262.16)</f>
        <v>1262.16</v>
      </c>
      <c r="G30" s="2">
        <f>IFERROR(__xludf.DUMMYFUNCTION("""COMPUTED_VALUE"""),45334.66666666667)</f>
        <v>45334.66667</v>
      </c>
      <c r="H30" s="1">
        <f>IFERROR(__xludf.DUMMYFUNCTION("""COMPUTED_VALUE"""),1253.06)</f>
        <v>1253.06</v>
      </c>
      <c r="J30" s="2">
        <f>IFERROR(__xludf.DUMMYFUNCTION("""COMPUTED_VALUE"""),45334.66666666667)</f>
        <v>45334.66667</v>
      </c>
      <c r="K30" s="1">
        <f>IFERROR(__xludf.DUMMYFUNCTION("""COMPUTED_VALUE"""),1255.23)</f>
        <v>1255.23</v>
      </c>
      <c r="M30" s="2">
        <f>IFERROR(__xludf.DUMMYFUNCTION("""COMPUTED_VALUE"""),45334.66666666667)</f>
        <v>45334.66667</v>
      </c>
      <c r="N30" s="1">
        <f>IFERROR(__xludf.DUMMYFUNCTION("""COMPUTED_VALUE"""),1.7284487E7)</f>
        <v>17284487</v>
      </c>
    </row>
    <row r="31">
      <c r="A31" s="2">
        <f>IFERROR(__xludf.DUMMYFUNCTION("""COMPUTED_VALUE"""),45335.66666666667)</f>
        <v>45335.66667</v>
      </c>
      <c r="B31" s="1">
        <f>IFERROR(__xludf.DUMMYFUNCTION("""COMPUTED_VALUE"""),1256.43)</f>
        <v>1256.43</v>
      </c>
      <c r="D31" s="2">
        <f>IFERROR(__xludf.DUMMYFUNCTION("""COMPUTED_VALUE"""),45335.66666666667)</f>
        <v>45335.66667</v>
      </c>
      <c r="E31" s="1">
        <f>IFERROR(__xludf.DUMMYFUNCTION("""COMPUTED_VALUE"""),1256.43)</f>
        <v>1256.43</v>
      </c>
      <c r="G31" s="2">
        <f>IFERROR(__xludf.DUMMYFUNCTION("""COMPUTED_VALUE"""),45335.66666666667)</f>
        <v>45335.66667</v>
      </c>
      <c r="H31" s="1">
        <f>IFERROR(__xludf.DUMMYFUNCTION("""COMPUTED_VALUE"""),1233.98)</f>
        <v>1233.98</v>
      </c>
      <c r="J31" s="2">
        <f>IFERROR(__xludf.DUMMYFUNCTION("""COMPUTED_VALUE"""),45335.66666666667)</f>
        <v>45335.66667</v>
      </c>
      <c r="K31" s="1">
        <f>IFERROR(__xludf.DUMMYFUNCTION("""COMPUTED_VALUE"""),1241.66)</f>
        <v>1241.66</v>
      </c>
      <c r="M31" s="2">
        <f>IFERROR(__xludf.DUMMYFUNCTION("""COMPUTED_VALUE"""),45335.66666666667)</f>
        <v>45335.66667</v>
      </c>
      <c r="N31" s="1">
        <f>IFERROR(__xludf.DUMMYFUNCTION("""COMPUTED_VALUE"""),2.3662363E7)</f>
        <v>23662363</v>
      </c>
    </row>
    <row r="32">
      <c r="A32" s="2">
        <f>IFERROR(__xludf.DUMMYFUNCTION("""COMPUTED_VALUE"""),45336.66666666667)</f>
        <v>45336.66667</v>
      </c>
      <c r="B32" s="1">
        <f>IFERROR(__xludf.DUMMYFUNCTION("""COMPUTED_VALUE"""),1244.12)</f>
        <v>1244.12</v>
      </c>
      <c r="D32" s="2">
        <f>IFERROR(__xludf.DUMMYFUNCTION("""COMPUTED_VALUE"""),45336.66666666667)</f>
        <v>45336.66667</v>
      </c>
      <c r="E32" s="1">
        <f>IFERROR(__xludf.DUMMYFUNCTION("""COMPUTED_VALUE"""),1264.49)</f>
        <v>1264.49</v>
      </c>
      <c r="G32" s="2">
        <f>IFERROR(__xludf.DUMMYFUNCTION("""COMPUTED_VALUE"""),45336.66666666667)</f>
        <v>45336.66667</v>
      </c>
      <c r="H32" s="1">
        <f>IFERROR(__xludf.DUMMYFUNCTION("""COMPUTED_VALUE"""),1244.12)</f>
        <v>1244.12</v>
      </c>
      <c r="J32" s="2">
        <f>IFERROR(__xludf.DUMMYFUNCTION("""COMPUTED_VALUE"""),45336.66666666667)</f>
        <v>45336.66667</v>
      </c>
      <c r="K32" s="1">
        <f>IFERROR(__xludf.DUMMYFUNCTION("""COMPUTED_VALUE"""),1263.95)</f>
        <v>1263.95</v>
      </c>
      <c r="M32" s="2">
        <f>IFERROR(__xludf.DUMMYFUNCTION("""COMPUTED_VALUE"""),45336.66666666667)</f>
        <v>45336.66667</v>
      </c>
      <c r="N32" s="1">
        <f>IFERROR(__xludf.DUMMYFUNCTION("""COMPUTED_VALUE"""),2.5216917E7)</f>
        <v>25216917</v>
      </c>
    </row>
    <row r="33">
      <c r="A33" s="2">
        <f>IFERROR(__xludf.DUMMYFUNCTION("""COMPUTED_VALUE"""),45337.66666666667)</f>
        <v>45337.66667</v>
      </c>
      <c r="B33" s="1">
        <f>IFERROR(__xludf.DUMMYFUNCTION("""COMPUTED_VALUE"""),1267.88)</f>
        <v>1267.88</v>
      </c>
      <c r="D33" s="2">
        <f>IFERROR(__xludf.DUMMYFUNCTION("""COMPUTED_VALUE"""),45337.66666666667)</f>
        <v>45337.66667</v>
      </c>
      <c r="E33" s="1">
        <f>IFERROR(__xludf.DUMMYFUNCTION("""COMPUTED_VALUE"""),1275.71)</f>
        <v>1275.71</v>
      </c>
      <c r="G33" s="2">
        <f>IFERROR(__xludf.DUMMYFUNCTION("""COMPUTED_VALUE"""),45337.66666666667)</f>
        <v>45337.66667</v>
      </c>
      <c r="H33" s="1">
        <f>IFERROR(__xludf.DUMMYFUNCTION("""COMPUTED_VALUE"""),1267.6)</f>
        <v>1267.6</v>
      </c>
      <c r="J33" s="2">
        <f>IFERROR(__xludf.DUMMYFUNCTION("""COMPUTED_VALUE"""),45337.66666666667)</f>
        <v>45337.66667</v>
      </c>
      <c r="K33" s="1">
        <f>IFERROR(__xludf.DUMMYFUNCTION("""COMPUTED_VALUE"""),1272.24)</f>
        <v>1272.24</v>
      </c>
      <c r="M33" s="2">
        <f>IFERROR(__xludf.DUMMYFUNCTION("""COMPUTED_VALUE"""),45337.66666666667)</f>
        <v>45337.66667</v>
      </c>
      <c r="N33" s="1">
        <f>IFERROR(__xludf.DUMMYFUNCTION("""COMPUTED_VALUE"""),2.5559067E7)</f>
        <v>25559067</v>
      </c>
    </row>
    <row r="34">
      <c r="A34" s="2">
        <f>IFERROR(__xludf.DUMMYFUNCTION("""COMPUTED_VALUE"""),45338.66666666667)</f>
        <v>45338.66667</v>
      </c>
      <c r="B34" s="1">
        <f>IFERROR(__xludf.DUMMYFUNCTION("""COMPUTED_VALUE"""),1273.24)</f>
        <v>1273.24</v>
      </c>
      <c r="D34" s="2">
        <f>IFERROR(__xludf.DUMMYFUNCTION("""COMPUTED_VALUE"""),45338.66666666667)</f>
        <v>45338.66667</v>
      </c>
      <c r="E34" s="1">
        <f>IFERROR(__xludf.DUMMYFUNCTION("""COMPUTED_VALUE"""),1277.39)</f>
        <v>1277.39</v>
      </c>
      <c r="G34" s="2">
        <f>IFERROR(__xludf.DUMMYFUNCTION("""COMPUTED_VALUE"""),45338.66666666667)</f>
        <v>45338.66667</v>
      </c>
      <c r="H34" s="1">
        <f>IFERROR(__xludf.DUMMYFUNCTION("""COMPUTED_VALUE"""),1263.28)</f>
        <v>1263.28</v>
      </c>
      <c r="J34" s="2">
        <f>IFERROR(__xludf.DUMMYFUNCTION("""COMPUTED_VALUE"""),45338.66666666667)</f>
        <v>45338.66667</v>
      </c>
      <c r="K34" s="1">
        <f>IFERROR(__xludf.DUMMYFUNCTION("""COMPUTED_VALUE"""),1265.6)</f>
        <v>1265.6</v>
      </c>
      <c r="M34" s="2">
        <f>IFERROR(__xludf.DUMMYFUNCTION("""COMPUTED_VALUE"""),45338.66666666667)</f>
        <v>45338.66667</v>
      </c>
      <c r="N34" s="1">
        <f>IFERROR(__xludf.DUMMYFUNCTION("""COMPUTED_VALUE"""),2.3653427E7)</f>
        <v>23653427</v>
      </c>
    </row>
    <row r="35">
      <c r="A35" s="2">
        <f>IFERROR(__xludf.DUMMYFUNCTION("""COMPUTED_VALUE"""),45342.66666666667)</f>
        <v>45342.66667</v>
      </c>
      <c r="B35" s="1">
        <f>IFERROR(__xludf.DUMMYFUNCTION("""COMPUTED_VALUE"""),1264.66)</f>
        <v>1264.66</v>
      </c>
      <c r="D35" s="2">
        <f>IFERROR(__xludf.DUMMYFUNCTION("""COMPUTED_VALUE"""),45342.66666666667)</f>
        <v>45342.66667</v>
      </c>
      <c r="E35" s="1">
        <f>IFERROR(__xludf.DUMMYFUNCTION("""COMPUTED_VALUE"""),1266.21)</f>
        <v>1266.21</v>
      </c>
      <c r="G35" s="2">
        <f>IFERROR(__xludf.DUMMYFUNCTION("""COMPUTED_VALUE"""),45342.66666666667)</f>
        <v>45342.66667</v>
      </c>
      <c r="H35" s="1">
        <f>IFERROR(__xludf.DUMMYFUNCTION("""COMPUTED_VALUE"""),1251.11)</f>
        <v>1251.11</v>
      </c>
      <c r="J35" s="2">
        <f>IFERROR(__xludf.DUMMYFUNCTION("""COMPUTED_VALUE"""),45342.66666666667)</f>
        <v>45342.66667</v>
      </c>
      <c r="K35" s="1">
        <f>IFERROR(__xludf.DUMMYFUNCTION("""COMPUTED_VALUE"""),1254.64)</f>
        <v>1254.64</v>
      </c>
      <c r="M35" s="2">
        <f>IFERROR(__xludf.DUMMYFUNCTION("""COMPUTED_VALUE"""),45342.66666666667)</f>
        <v>45342.66667</v>
      </c>
      <c r="N35" s="1">
        <f>IFERROR(__xludf.DUMMYFUNCTION("""COMPUTED_VALUE"""),2.7476774E7)</f>
        <v>27476774</v>
      </c>
    </row>
    <row r="36">
      <c r="A36" s="2">
        <f>IFERROR(__xludf.DUMMYFUNCTION("""COMPUTED_VALUE"""),45343.66666666667)</f>
        <v>45343.66667</v>
      </c>
      <c r="B36" s="1">
        <f>IFERROR(__xludf.DUMMYFUNCTION("""COMPUTED_VALUE"""),1250.57)</f>
        <v>1250.57</v>
      </c>
      <c r="D36" s="2">
        <f>IFERROR(__xludf.DUMMYFUNCTION("""COMPUTED_VALUE"""),45343.66666666667)</f>
        <v>45343.66667</v>
      </c>
      <c r="E36" s="1">
        <f>IFERROR(__xludf.DUMMYFUNCTION("""COMPUTED_VALUE"""),1251.81)</f>
        <v>1251.81</v>
      </c>
      <c r="G36" s="2">
        <f>IFERROR(__xludf.DUMMYFUNCTION("""COMPUTED_VALUE"""),45343.66666666667)</f>
        <v>45343.66667</v>
      </c>
      <c r="H36" s="1">
        <f>IFERROR(__xludf.DUMMYFUNCTION("""COMPUTED_VALUE"""),1239.99)</f>
        <v>1239.99</v>
      </c>
      <c r="J36" s="2">
        <f>IFERROR(__xludf.DUMMYFUNCTION("""COMPUTED_VALUE"""),45343.66666666667)</f>
        <v>45343.66667</v>
      </c>
      <c r="K36" s="1">
        <f>IFERROR(__xludf.DUMMYFUNCTION("""COMPUTED_VALUE"""),1247.51)</f>
        <v>1247.51</v>
      </c>
      <c r="M36" s="2">
        <f>IFERROR(__xludf.DUMMYFUNCTION("""COMPUTED_VALUE"""),45343.66666666667)</f>
        <v>45343.66667</v>
      </c>
      <c r="N36" s="1">
        <f>IFERROR(__xludf.DUMMYFUNCTION("""COMPUTED_VALUE"""),2.0806636E7)</f>
        <v>20806636</v>
      </c>
    </row>
    <row r="37">
      <c r="A37" s="2">
        <f>IFERROR(__xludf.DUMMYFUNCTION("""COMPUTED_VALUE"""),45344.66666666667)</f>
        <v>45344.66667</v>
      </c>
      <c r="B37" s="1">
        <f>IFERROR(__xludf.DUMMYFUNCTION("""COMPUTED_VALUE"""),1264.29)</f>
        <v>1264.29</v>
      </c>
      <c r="D37" s="2">
        <f>IFERROR(__xludf.DUMMYFUNCTION("""COMPUTED_VALUE"""),45344.66666666667)</f>
        <v>45344.66667</v>
      </c>
      <c r="E37" s="1">
        <f>IFERROR(__xludf.DUMMYFUNCTION("""COMPUTED_VALUE"""),1280.25)</f>
        <v>1280.25</v>
      </c>
      <c r="G37" s="2">
        <f>IFERROR(__xludf.DUMMYFUNCTION("""COMPUTED_VALUE"""),45344.66666666667)</f>
        <v>45344.66667</v>
      </c>
      <c r="H37" s="1">
        <f>IFERROR(__xludf.DUMMYFUNCTION("""COMPUTED_VALUE"""),1264.29)</f>
        <v>1264.29</v>
      </c>
      <c r="J37" s="2">
        <f>IFERROR(__xludf.DUMMYFUNCTION("""COMPUTED_VALUE"""),45344.66666666667)</f>
        <v>45344.66667</v>
      </c>
      <c r="K37" s="1">
        <f>IFERROR(__xludf.DUMMYFUNCTION("""COMPUTED_VALUE"""),1277.7)</f>
        <v>1277.7</v>
      </c>
      <c r="M37" s="2">
        <f>IFERROR(__xludf.DUMMYFUNCTION("""COMPUTED_VALUE"""),45344.66666666667)</f>
        <v>45344.66667</v>
      </c>
      <c r="N37" s="1">
        <f>IFERROR(__xludf.DUMMYFUNCTION("""COMPUTED_VALUE"""),1.9388483E7)</f>
        <v>19388483</v>
      </c>
    </row>
    <row r="38">
      <c r="A38" s="2">
        <f>IFERROR(__xludf.DUMMYFUNCTION("""COMPUTED_VALUE"""),45345.66666666667)</f>
        <v>45345.66667</v>
      </c>
      <c r="B38" s="1">
        <f>IFERROR(__xludf.DUMMYFUNCTION("""COMPUTED_VALUE"""),1284.65)</f>
        <v>1284.65</v>
      </c>
      <c r="D38" s="2">
        <f>IFERROR(__xludf.DUMMYFUNCTION("""COMPUTED_VALUE"""),45345.66666666667)</f>
        <v>45345.66667</v>
      </c>
      <c r="E38" s="1">
        <f>IFERROR(__xludf.DUMMYFUNCTION("""COMPUTED_VALUE"""),1299.15)</f>
        <v>1299.15</v>
      </c>
      <c r="G38" s="2">
        <f>IFERROR(__xludf.DUMMYFUNCTION("""COMPUTED_VALUE"""),45345.66666666667)</f>
        <v>45345.66667</v>
      </c>
      <c r="H38" s="1">
        <f>IFERROR(__xludf.DUMMYFUNCTION("""COMPUTED_VALUE"""),1283.92)</f>
        <v>1283.92</v>
      </c>
      <c r="J38" s="2">
        <f>IFERROR(__xludf.DUMMYFUNCTION("""COMPUTED_VALUE"""),45345.66666666667)</f>
        <v>45345.66667</v>
      </c>
      <c r="K38" s="1">
        <f>IFERROR(__xludf.DUMMYFUNCTION("""COMPUTED_VALUE"""),1297.48)</f>
        <v>1297.48</v>
      </c>
      <c r="M38" s="2">
        <f>IFERROR(__xludf.DUMMYFUNCTION("""COMPUTED_VALUE"""),45345.66666666667)</f>
        <v>45345.66667</v>
      </c>
      <c r="N38" s="1">
        <f>IFERROR(__xludf.DUMMYFUNCTION("""COMPUTED_VALUE"""),2.0305112E7)</f>
        <v>20305112</v>
      </c>
    </row>
    <row r="39">
      <c r="A39" s="2">
        <f>IFERROR(__xludf.DUMMYFUNCTION("""COMPUTED_VALUE"""),45348.66666666667)</f>
        <v>45348.66667</v>
      </c>
      <c r="B39" s="1">
        <f>IFERROR(__xludf.DUMMYFUNCTION("""COMPUTED_VALUE"""),1298.01)</f>
        <v>1298.01</v>
      </c>
      <c r="D39" s="2">
        <f>IFERROR(__xludf.DUMMYFUNCTION("""COMPUTED_VALUE"""),45348.66666666667)</f>
        <v>45348.66667</v>
      </c>
      <c r="E39" s="1">
        <f>IFERROR(__xludf.DUMMYFUNCTION("""COMPUTED_VALUE"""),1302.15)</f>
        <v>1302.15</v>
      </c>
      <c r="G39" s="2">
        <f>IFERROR(__xludf.DUMMYFUNCTION("""COMPUTED_VALUE"""),45348.66666666667)</f>
        <v>45348.66667</v>
      </c>
      <c r="H39" s="1">
        <f>IFERROR(__xludf.DUMMYFUNCTION("""COMPUTED_VALUE"""),1296.13)</f>
        <v>1296.13</v>
      </c>
      <c r="J39" s="2">
        <f>IFERROR(__xludf.DUMMYFUNCTION("""COMPUTED_VALUE"""),45348.66666666667)</f>
        <v>45348.66667</v>
      </c>
      <c r="K39" s="1">
        <f>IFERROR(__xludf.DUMMYFUNCTION("""COMPUTED_VALUE"""),1296.13)</f>
        <v>1296.13</v>
      </c>
      <c r="M39" s="2">
        <f>IFERROR(__xludf.DUMMYFUNCTION("""COMPUTED_VALUE"""),45348.66666666667)</f>
        <v>45348.66667</v>
      </c>
      <c r="N39" s="1">
        <f>IFERROR(__xludf.DUMMYFUNCTION("""COMPUTED_VALUE"""),2.0076426E7)</f>
        <v>20076426</v>
      </c>
    </row>
    <row r="40">
      <c r="A40" s="2">
        <f>IFERROR(__xludf.DUMMYFUNCTION("""COMPUTED_VALUE"""),45349.66666666667)</f>
        <v>45349.66667</v>
      </c>
      <c r="B40" s="1">
        <f>IFERROR(__xludf.DUMMYFUNCTION("""COMPUTED_VALUE"""),1295.42)</f>
        <v>1295.42</v>
      </c>
      <c r="D40" s="2">
        <f>IFERROR(__xludf.DUMMYFUNCTION("""COMPUTED_VALUE"""),45349.66666666667)</f>
        <v>45349.66667</v>
      </c>
      <c r="E40" s="1">
        <f>IFERROR(__xludf.DUMMYFUNCTION("""COMPUTED_VALUE"""),1298.96)</f>
        <v>1298.96</v>
      </c>
      <c r="G40" s="2">
        <f>IFERROR(__xludf.DUMMYFUNCTION("""COMPUTED_VALUE"""),45349.66666666667)</f>
        <v>45349.66667</v>
      </c>
      <c r="H40" s="1">
        <f>IFERROR(__xludf.DUMMYFUNCTION("""COMPUTED_VALUE"""),1286.87)</f>
        <v>1286.87</v>
      </c>
      <c r="J40" s="2">
        <f>IFERROR(__xludf.DUMMYFUNCTION("""COMPUTED_VALUE"""),45349.66666666667)</f>
        <v>45349.66667</v>
      </c>
      <c r="K40" s="1">
        <f>IFERROR(__xludf.DUMMYFUNCTION("""COMPUTED_VALUE"""),1294.87)</f>
        <v>1294.87</v>
      </c>
      <c r="M40" s="2">
        <f>IFERROR(__xludf.DUMMYFUNCTION("""COMPUTED_VALUE"""),45349.66666666667)</f>
        <v>45349.66667</v>
      </c>
      <c r="N40" s="1">
        <f>IFERROR(__xludf.DUMMYFUNCTION("""COMPUTED_VALUE"""),3.4445958E7)</f>
        <v>34445958</v>
      </c>
    </row>
    <row r="41">
      <c r="A41" s="2">
        <f>IFERROR(__xludf.DUMMYFUNCTION("""COMPUTED_VALUE"""),45350.66666666667)</f>
        <v>45350.66667</v>
      </c>
      <c r="B41" s="1">
        <f>IFERROR(__xludf.DUMMYFUNCTION("""COMPUTED_VALUE"""),1293.71)</f>
        <v>1293.71</v>
      </c>
      <c r="D41" s="2">
        <f>IFERROR(__xludf.DUMMYFUNCTION("""COMPUTED_VALUE"""),45350.66666666667)</f>
        <v>45350.66667</v>
      </c>
      <c r="E41" s="1">
        <f>IFERROR(__xludf.DUMMYFUNCTION("""COMPUTED_VALUE"""),1297.29)</f>
        <v>1297.29</v>
      </c>
      <c r="G41" s="2">
        <f>IFERROR(__xludf.DUMMYFUNCTION("""COMPUTED_VALUE"""),45350.66666666667)</f>
        <v>45350.66667</v>
      </c>
      <c r="H41" s="1">
        <f>IFERROR(__xludf.DUMMYFUNCTION("""COMPUTED_VALUE"""),1289.57)</f>
        <v>1289.57</v>
      </c>
      <c r="J41" s="2">
        <f>IFERROR(__xludf.DUMMYFUNCTION("""COMPUTED_VALUE"""),45350.66666666667)</f>
        <v>45350.66667</v>
      </c>
      <c r="K41" s="1">
        <f>IFERROR(__xludf.DUMMYFUNCTION("""COMPUTED_VALUE"""),1293.79)</f>
        <v>1293.79</v>
      </c>
      <c r="M41" s="2">
        <f>IFERROR(__xludf.DUMMYFUNCTION("""COMPUTED_VALUE"""),45350.66666666667)</f>
        <v>45350.66667</v>
      </c>
      <c r="N41" s="1">
        <f>IFERROR(__xludf.DUMMYFUNCTION("""COMPUTED_VALUE"""),2.4842608E7)</f>
        <v>24842608</v>
      </c>
    </row>
    <row r="42">
      <c r="A42" s="2">
        <f>IFERROR(__xludf.DUMMYFUNCTION("""COMPUTED_VALUE"""),45351.66666666667)</f>
        <v>45351.66667</v>
      </c>
      <c r="B42" s="1">
        <f>IFERROR(__xludf.DUMMYFUNCTION("""COMPUTED_VALUE"""),1294.75)</f>
        <v>1294.75</v>
      </c>
      <c r="D42" s="2">
        <f>IFERROR(__xludf.DUMMYFUNCTION("""COMPUTED_VALUE"""),45351.66666666667)</f>
        <v>45351.66667</v>
      </c>
      <c r="E42" s="1">
        <f>IFERROR(__xludf.DUMMYFUNCTION("""COMPUTED_VALUE"""),1298.27)</f>
        <v>1298.27</v>
      </c>
      <c r="G42" s="2">
        <f>IFERROR(__xludf.DUMMYFUNCTION("""COMPUTED_VALUE"""),45351.66666666667)</f>
        <v>45351.66667</v>
      </c>
      <c r="H42" s="1">
        <f>IFERROR(__xludf.DUMMYFUNCTION("""COMPUTED_VALUE"""),1288.04)</f>
        <v>1288.04</v>
      </c>
      <c r="J42" s="2">
        <f>IFERROR(__xludf.DUMMYFUNCTION("""COMPUTED_VALUE"""),45351.66666666667)</f>
        <v>45351.66667</v>
      </c>
      <c r="K42" s="1">
        <f>IFERROR(__xludf.DUMMYFUNCTION("""COMPUTED_VALUE"""),1290.51)</f>
        <v>1290.51</v>
      </c>
      <c r="M42" s="2">
        <f>IFERROR(__xludf.DUMMYFUNCTION("""COMPUTED_VALUE"""),45351.66666666667)</f>
        <v>45351.66667</v>
      </c>
      <c r="N42" s="1">
        <f>IFERROR(__xludf.DUMMYFUNCTION("""COMPUTED_VALUE"""),2.8357761E7)</f>
        <v>28357761</v>
      </c>
    </row>
    <row r="43">
      <c r="A43" s="2">
        <f>IFERROR(__xludf.DUMMYFUNCTION("""COMPUTED_VALUE"""),45352.66666666667)</f>
        <v>45352.66667</v>
      </c>
      <c r="B43" s="1">
        <f>IFERROR(__xludf.DUMMYFUNCTION("""COMPUTED_VALUE"""),1291.76)</f>
        <v>1291.76</v>
      </c>
      <c r="D43" s="2">
        <f>IFERROR(__xludf.DUMMYFUNCTION("""COMPUTED_VALUE"""),45352.66666666667)</f>
        <v>45352.66667</v>
      </c>
      <c r="E43" s="1">
        <f>IFERROR(__xludf.DUMMYFUNCTION("""COMPUTED_VALUE"""),1302.34)</f>
        <v>1302.34</v>
      </c>
      <c r="G43" s="2">
        <f>IFERROR(__xludf.DUMMYFUNCTION("""COMPUTED_VALUE"""),45352.66666666667)</f>
        <v>45352.66667</v>
      </c>
      <c r="H43" s="1">
        <f>IFERROR(__xludf.DUMMYFUNCTION("""COMPUTED_VALUE"""),1289.51)</f>
        <v>1289.51</v>
      </c>
      <c r="J43" s="2">
        <f>IFERROR(__xludf.DUMMYFUNCTION("""COMPUTED_VALUE"""),45352.66666666667)</f>
        <v>45352.66667</v>
      </c>
      <c r="K43" s="1">
        <f>IFERROR(__xludf.DUMMYFUNCTION("""COMPUTED_VALUE"""),1300.4)</f>
        <v>1300.4</v>
      </c>
      <c r="M43" s="2">
        <f>IFERROR(__xludf.DUMMYFUNCTION("""COMPUTED_VALUE"""),45352.66666666667)</f>
        <v>45352.66667</v>
      </c>
      <c r="N43" s="1">
        <f>IFERROR(__xludf.DUMMYFUNCTION("""COMPUTED_VALUE"""),2.2522235E7)</f>
        <v>22522235</v>
      </c>
    </row>
    <row r="44">
      <c r="A44" s="2">
        <f>IFERROR(__xludf.DUMMYFUNCTION("""COMPUTED_VALUE"""),45355.66666666667)</f>
        <v>45355.66667</v>
      </c>
      <c r="B44" s="1">
        <f>IFERROR(__xludf.DUMMYFUNCTION("""COMPUTED_VALUE"""),1302.97)</f>
        <v>1302.97</v>
      </c>
      <c r="D44" s="2">
        <f>IFERROR(__xludf.DUMMYFUNCTION("""COMPUTED_VALUE"""),45355.66666666667)</f>
        <v>45355.66667</v>
      </c>
      <c r="E44" s="1">
        <f>IFERROR(__xludf.DUMMYFUNCTION("""COMPUTED_VALUE"""),1311.58)</f>
        <v>1311.58</v>
      </c>
      <c r="G44" s="2">
        <f>IFERROR(__xludf.DUMMYFUNCTION("""COMPUTED_VALUE"""),45355.66666666667)</f>
        <v>45355.66667</v>
      </c>
      <c r="H44" s="1">
        <f>IFERROR(__xludf.DUMMYFUNCTION("""COMPUTED_VALUE"""),1302.3)</f>
        <v>1302.3</v>
      </c>
      <c r="J44" s="2">
        <f>IFERROR(__xludf.DUMMYFUNCTION("""COMPUTED_VALUE"""),45355.66666666667)</f>
        <v>45355.66667</v>
      </c>
      <c r="K44" s="1">
        <f>IFERROR(__xludf.DUMMYFUNCTION("""COMPUTED_VALUE"""),1306.18)</f>
        <v>1306.18</v>
      </c>
      <c r="M44" s="2">
        <f>IFERROR(__xludf.DUMMYFUNCTION("""COMPUTED_VALUE"""),45355.66666666667)</f>
        <v>45355.66667</v>
      </c>
      <c r="N44" s="1">
        <f>IFERROR(__xludf.DUMMYFUNCTION("""COMPUTED_VALUE"""),1.8235787E7)</f>
        <v>18235787</v>
      </c>
    </row>
    <row r="45">
      <c r="A45" s="2">
        <f>IFERROR(__xludf.DUMMYFUNCTION("""COMPUTED_VALUE"""),45356.66666666667)</f>
        <v>45356.66667</v>
      </c>
      <c r="B45" s="1">
        <f>IFERROR(__xludf.DUMMYFUNCTION("""COMPUTED_VALUE"""),1302.44)</f>
        <v>1302.44</v>
      </c>
      <c r="D45" s="2">
        <f>IFERROR(__xludf.DUMMYFUNCTION("""COMPUTED_VALUE"""),45356.66666666667)</f>
        <v>45356.66667</v>
      </c>
      <c r="E45" s="1">
        <f>IFERROR(__xludf.DUMMYFUNCTION("""COMPUTED_VALUE"""),1305.85)</f>
        <v>1305.85</v>
      </c>
      <c r="G45" s="2">
        <f>IFERROR(__xludf.DUMMYFUNCTION("""COMPUTED_VALUE"""),45356.66666666667)</f>
        <v>45356.66667</v>
      </c>
      <c r="H45" s="1">
        <f>IFERROR(__xludf.DUMMYFUNCTION("""COMPUTED_VALUE"""),1281.12)</f>
        <v>1281.12</v>
      </c>
      <c r="J45" s="2">
        <f>IFERROR(__xludf.DUMMYFUNCTION("""COMPUTED_VALUE"""),45356.66666666667)</f>
        <v>45356.66667</v>
      </c>
      <c r="K45" s="1">
        <f>IFERROR(__xludf.DUMMYFUNCTION("""COMPUTED_VALUE"""),1288.59)</f>
        <v>1288.59</v>
      </c>
      <c r="M45" s="2">
        <f>IFERROR(__xludf.DUMMYFUNCTION("""COMPUTED_VALUE"""),45356.66666666667)</f>
        <v>45356.66667</v>
      </c>
      <c r="N45" s="1">
        <f>IFERROR(__xludf.DUMMYFUNCTION("""COMPUTED_VALUE"""),2.0274E7)</f>
        <v>20274000</v>
      </c>
    </row>
    <row r="46">
      <c r="A46" s="2">
        <f>IFERROR(__xludf.DUMMYFUNCTION("""COMPUTED_VALUE"""),45357.66666666667)</f>
        <v>45357.66667</v>
      </c>
      <c r="B46" s="1">
        <f>IFERROR(__xludf.DUMMYFUNCTION("""COMPUTED_VALUE"""),1294.46)</f>
        <v>1294.46</v>
      </c>
      <c r="D46" s="2">
        <f>IFERROR(__xludf.DUMMYFUNCTION("""COMPUTED_VALUE"""),45357.66666666667)</f>
        <v>45357.66667</v>
      </c>
      <c r="E46" s="1">
        <f>IFERROR(__xludf.DUMMYFUNCTION("""COMPUTED_VALUE"""),1303.32)</f>
        <v>1303.32</v>
      </c>
      <c r="G46" s="2">
        <f>IFERROR(__xludf.DUMMYFUNCTION("""COMPUTED_VALUE"""),45357.66666666667)</f>
        <v>45357.66667</v>
      </c>
      <c r="H46" s="1">
        <f>IFERROR(__xludf.DUMMYFUNCTION("""COMPUTED_VALUE"""),1291.2)</f>
        <v>1291.2</v>
      </c>
      <c r="J46" s="2">
        <f>IFERROR(__xludf.DUMMYFUNCTION("""COMPUTED_VALUE"""),45357.66666666667)</f>
        <v>45357.66667</v>
      </c>
      <c r="K46" s="1">
        <f>IFERROR(__xludf.DUMMYFUNCTION("""COMPUTED_VALUE"""),1297.0)</f>
        <v>1297</v>
      </c>
      <c r="M46" s="2">
        <f>IFERROR(__xludf.DUMMYFUNCTION("""COMPUTED_VALUE"""),45357.66666666667)</f>
        <v>45357.66667</v>
      </c>
      <c r="N46" s="1">
        <f>IFERROR(__xludf.DUMMYFUNCTION("""COMPUTED_VALUE"""),1.7338693E7)</f>
        <v>17338693</v>
      </c>
    </row>
    <row r="47">
      <c r="A47" s="2">
        <f>IFERROR(__xludf.DUMMYFUNCTION("""COMPUTED_VALUE"""),45358.66666666667)</f>
        <v>45358.66667</v>
      </c>
      <c r="B47" s="1">
        <f>IFERROR(__xludf.DUMMYFUNCTION("""COMPUTED_VALUE"""),1301.3)</f>
        <v>1301.3</v>
      </c>
      <c r="D47" s="2">
        <f>IFERROR(__xludf.DUMMYFUNCTION("""COMPUTED_VALUE"""),45358.66666666667)</f>
        <v>45358.66667</v>
      </c>
      <c r="E47" s="1">
        <f>IFERROR(__xludf.DUMMYFUNCTION("""COMPUTED_VALUE"""),1312.49)</f>
        <v>1312.49</v>
      </c>
      <c r="G47" s="2">
        <f>IFERROR(__xludf.DUMMYFUNCTION("""COMPUTED_VALUE"""),45358.66666666667)</f>
        <v>45358.66667</v>
      </c>
      <c r="H47" s="1">
        <f>IFERROR(__xludf.DUMMYFUNCTION("""COMPUTED_VALUE"""),1301.3)</f>
        <v>1301.3</v>
      </c>
      <c r="J47" s="2">
        <f>IFERROR(__xludf.DUMMYFUNCTION("""COMPUTED_VALUE"""),45358.66666666667)</f>
        <v>45358.66667</v>
      </c>
      <c r="K47" s="1">
        <f>IFERROR(__xludf.DUMMYFUNCTION("""COMPUTED_VALUE"""),1311.28)</f>
        <v>1311.28</v>
      </c>
      <c r="M47" s="2">
        <f>IFERROR(__xludf.DUMMYFUNCTION("""COMPUTED_VALUE"""),45358.66666666667)</f>
        <v>45358.66667</v>
      </c>
      <c r="N47" s="1">
        <f>IFERROR(__xludf.DUMMYFUNCTION("""COMPUTED_VALUE"""),1.6188048E7)</f>
        <v>16188048</v>
      </c>
    </row>
    <row r="48">
      <c r="A48" s="2">
        <f>IFERROR(__xludf.DUMMYFUNCTION("""COMPUTED_VALUE"""),45359.66666666667)</f>
        <v>45359.66667</v>
      </c>
      <c r="B48" s="1">
        <f>IFERROR(__xludf.DUMMYFUNCTION("""COMPUTED_VALUE"""),1311.96)</f>
        <v>1311.96</v>
      </c>
      <c r="D48" s="2">
        <f>IFERROR(__xludf.DUMMYFUNCTION("""COMPUTED_VALUE"""),45359.66666666667)</f>
        <v>45359.66667</v>
      </c>
      <c r="E48" s="1">
        <f>IFERROR(__xludf.DUMMYFUNCTION("""COMPUTED_VALUE"""),1312.52)</f>
        <v>1312.52</v>
      </c>
      <c r="G48" s="2">
        <f>IFERROR(__xludf.DUMMYFUNCTION("""COMPUTED_VALUE"""),45359.66666666667)</f>
        <v>45359.66667</v>
      </c>
      <c r="H48" s="1">
        <f>IFERROR(__xludf.DUMMYFUNCTION("""COMPUTED_VALUE"""),1291.43)</f>
        <v>1291.43</v>
      </c>
      <c r="J48" s="2">
        <f>IFERROR(__xludf.DUMMYFUNCTION("""COMPUTED_VALUE"""),45359.66666666667)</f>
        <v>45359.66667</v>
      </c>
      <c r="K48" s="1">
        <f>IFERROR(__xludf.DUMMYFUNCTION("""COMPUTED_VALUE"""),1293.8)</f>
        <v>1293.8</v>
      </c>
      <c r="M48" s="2">
        <f>IFERROR(__xludf.DUMMYFUNCTION("""COMPUTED_VALUE"""),45359.66666666667)</f>
        <v>45359.66667</v>
      </c>
      <c r="N48" s="1">
        <f>IFERROR(__xludf.DUMMYFUNCTION("""COMPUTED_VALUE"""),1.5769493E7)</f>
        <v>15769493</v>
      </c>
    </row>
    <row r="49">
      <c r="A49" s="2">
        <f>IFERROR(__xludf.DUMMYFUNCTION("""COMPUTED_VALUE"""),45362.66666666667)</f>
        <v>45362.66667</v>
      </c>
      <c r="B49" s="1">
        <f>IFERROR(__xludf.DUMMYFUNCTION("""COMPUTED_VALUE"""),1286.31)</f>
        <v>1286.31</v>
      </c>
      <c r="D49" s="2">
        <f>IFERROR(__xludf.DUMMYFUNCTION("""COMPUTED_VALUE"""),45362.66666666667)</f>
        <v>45362.66667</v>
      </c>
      <c r="E49" s="1">
        <f>IFERROR(__xludf.DUMMYFUNCTION("""COMPUTED_VALUE"""),1289.48)</f>
        <v>1289.48</v>
      </c>
      <c r="G49" s="2">
        <f>IFERROR(__xludf.DUMMYFUNCTION("""COMPUTED_VALUE"""),45362.66666666667)</f>
        <v>45362.66667</v>
      </c>
      <c r="H49" s="1">
        <f>IFERROR(__xludf.DUMMYFUNCTION("""COMPUTED_VALUE"""),1268.34)</f>
        <v>1268.34</v>
      </c>
      <c r="J49" s="2">
        <f>IFERROR(__xludf.DUMMYFUNCTION("""COMPUTED_VALUE"""),45362.66666666667)</f>
        <v>45362.66667</v>
      </c>
      <c r="K49" s="1">
        <f>IFERROR(__xludf.DUMMYFUNCTION("""COMPUTED_VALUE"""),1281.73)</f>
        <v>1281.73</v>
      </c>
      <c r="M49" s="2">
        <f>IFERROR(__xludf.DUMMYFUNCTION("""COMPUTED_VALUE"""),45362.66666666667)</f>
        <v>45362.66667</v>
      </c>
      <c r="N49" s="1">
        <f>IFERROR(__xludf.DUMMYFUNCTION("""COMPUTED_VALUE"""),1.4324082E7)</f>
        <v>14324082</v>
      </c>
    </row>
    <row r="50">
      <c r="A50" s="2">
        <f>IFERROR(__xludf.DUMMYFUNCTION("""COMPUTED_VALUE"""),45363.66666666667)</f>
        <v>45363.66667</v>
      </c>
      <c r="B50" s="1">
        <f>IFERROR(__xludf.DUMMYFUNCTION("""COMPUTED_VALUE"""),1281.14)</f>
        <v>1281.14</v>
      </c>
      <c r="D50" s="2">
        <f>IFERROR(__xludf.DUMMYFUNCTION("""COMPUTED_VALUE"""),45363.66666666667)</f>
        <v>45363.66667</v>
      </c>
      <c r="E50" s="1">
        <f>IFERROR(__xludf.DUMMYFUNCTION("""COMPUTED_VALUE"""),1300.78)</f>
        <v>1300.78</v>
      </c>
      <c r="G50" s="2">
        <f>IFERROR(__xludf.DUMMYFUNCTION("""COMPUTED_VALUE"""),45363.66666666667)</f>
        <v>45363.66667</v>
      </c>
      <c r="H50" s="1">
        <f>IFERROR(__xludf.DUMMYFUNCTION("""COMPUTED_VALUE"""),1281.14)</f>
        <v>1281.14</v>
      </c>
      <c r="J50" s="2">
        <f>IFERROR(__xludf.DUMMYFUNCTION("""COMPUTED_VALUE"""),45363.66666666667)</f>
        <v>45363.66667</v>
      </c>
      <c r="K50" s="1">
        <f>IFERROR(__xludf.DUMMYFUNCTION("""COMPUTED_VALUE"""),1298.01)</f>
        <v>1298.01</v>
      </c>
      <c r="M50" s="2">
        <f>IFERROR(__xludf.DUMMYFUNCTION("""COMPUTED_VALUE"""),45363.66666666667)</f>
        <v>45363.66667</v>
      </c>
      <c r="N50" s="1">
        <f>IFERROR(__xludf.DUMMYFUNCTION("""COMPUTED_VALUE"""),1.4812241E7)</f>
        <v>14812241</v>
      </c>
    </row>
    <row r="51">
      <c r="A51" s="2">
        <f>IFERROR(__xludf.DUMMYFUNCTION("""COMPUTED_VALUE"""),45364.66666666667)</f>
        <v>45364.66667</v>
      </c>
      <c r="B51" s="1">
        <f>IFERROR(__xludf.DUMMYFUNCTION("""COMPUTED_VALUE"""),1296.29)</f>
        <v>1296.29</v>
      </c>
      <c r="D51" s="2">
        <f>IFERROR(__xludf.DUMMYFUNCTION("""COMPUTED_VALUE"""),45364.66666666667)</f>
        <v>45364.66667</v>
      </c>
      <c r="E51" s="1">
        <f>IFERROR(__xludf.DUMMYFUNCTION("""COMPUTED_VALUE"""),1298.01)</f>
        <v>1298.01</v>
      </c>
      <c r="G51" s="2">
        <f>IFERROR(__xludf.DUMMYFUNCTION("""COMPUTED_VALUE"""),45364.66666666667)</f>
        <v>45364.66667</v>
      </c>
      <c r="H51" s="1">
        <f>IFERROR(__xludf.DUMMYFUNCTION("""COMPUTED_VALUE"""),1289.83)</f>
        <v>1289.83</v>
      </c>
      <c r="J51" s="2">
        <f>IFERROR(__xludf.DUMMYFUNCTION("""COMPUTED_VALUE"""),45364.66666666667)</f>
        <v>45364.66667</v>
      </c>
      <c r="K51" s="1">
        <f>IFERROR(__xludf.DUMMYFUNCTION("""COMPUTED_VALUE"""),1291.73)</f>
        <v>1291.73</v>
      </c>
      <c r="M51" s="2">
        <f>IFERROR(__xludf.DUMMYFUNCTION("""COMPUTED_VALUE"""),45364.66666666667)</f>
        <v>45364.66667</v>
      </c>
      <c r="N51" s="1">
        <f>IFERROR(__xludf.DUMMYFUNCTION("""COMPUTED_VALUE"""),1.5135822E7)</f>
        <v>15135822</v>
      </c>
    </row>
    <row r="52">
      <c r="A52" s="2">
        <f>IFERROR(__xludf.DUMMYFUNCTION("""COMPUTED_VALUE"""),45365.66666666667)</f>
        <v>45365.66667</v>
      </c>
      <c r="B52" s="1">
        <f>IFERROR(__xludf.DUMMYFUNCTION("""COMPUTED_VALUE"""),1295.01)</f>
        <v>1295.01</v>
      </c>
      <c r="D52" s="2">
        <f>IFERROR(__xludf.DUMMYFUNCTION("""COMPUTED_VALUE"""),45365.66666666667)</f>
        <v>45365.66667</v>
      </c>
      <c r="E52" s="1">
        <f>IFERROR(__xludf.DUMMYFUNCTION("""COMPUTED_VALUE"""),1295.9)</f>
        <v>1295.9</v>
      </c>
      <c r="G52" s="2">
        <f>IFERROR(__xludf.DUMMYFUNCTION("""COMPUTED_VALUE"""),45365.66666666667)</f>
        <v>45365.66667</v>
      </c>
      <c r="H52" s="1">
        <f>IFERROR(__xludf.DUMMYFUNCTION("""COMPUTED_VALUE"""),1280.33)</f>
        <v>1280.33</v>
      </c>
      <c r="J52" s="2">
        <f>IFERROR(__xludf.DUMMYFUNCTION("""COMPUTED_VALUE"""),45365.66666666667)</f>
        <v>45365.66667</v>
      </c>
      <c r="K52" s="1">
        <f>IFERROR(__xludf.DUMMYFUNCTION("""COMPUTED_VALUE"""),1287.03)</f>
        <v>1287.03</v>
      </c>
      <c r="M52" s="2">
        <f>IFERROR(__xludf.DUMMYFUNCTION("""COMPUTED_VALUE"""),45365.66666666667)</f>
        <v>45365.66667</v>
      </c>
      <c r="N52" s="1">
        <f>IFERROR(__xludf.DUMMYFUNCTION("""COMPUTED_VALUE"""),1.7729041E7)</f>
        <v>17729041</v>
      </c>
    </row>
    <row r="53">
      <c r="A53" s="2">
        <f>IFERROR(__xludf.DUMMYFUNCTION("""COMPUTED_VALUE"""),45366.66666666667)</f>
        <v>45366.66667</v>
      </c>
      <c r="B53" s="1">
        <f>IFERROR(__xludf.DUMMYFUNCTION("""COMPUTED_VALUE"""),1286.75)</f>
        <v>1286.75</v>
      </c>
      <c r="D53" s="2">
        <f>IFERROR(__xludf.DUMMYFUNCTION("""COMPUTED_VALUE"""),45366.66666666667)</f>
        <v>45366.66667</v>
      </c>
      <c r="E53" s="1">
        <f>IFERROR(__xludf.DUMMYFUNCTION("""COMPUTED_VALUE"""),1286.75)</f>
        <v>1286.75</v>
      </c>
      <c r="G53" s="2">
        <f>IFERROR(__xludf.DUMMYFUNCTION("""COMPUTED_VALUE"""),45366.66666666667)</f>
        <v>45366.66667</v>
      </c>
      <c r="H53" s="1">
        <f>IFERROR(__xludf.DUMMYFUNCTION("""COMPUTED_VALUE"""),1268.65)</f>
        <v>1268.65</v>
      </c>
      <c r="J53" s="2">
        <f>IFERROR(__xludf.DUMMYFUNCTION("""COMPUTED_VALUE"""),45366.66666666667)</f>
        <v>45366.66667</v>
      </c>
      <c r="K53" s="1">
        <f>IFERROR(__xludf.DUMMYFUNCTION("""COMPUTED_VALUE"""),1278.89)</f>
        <v>1278.89</v>
      </c>
      <c r="M53" s="2">
        <f>IFERROR(__xludf.DUMMYFUNCTION("""COMPUTED_VALUE"""),45366.66666666667)</f>
        <v>45366.66667</v>
      </c>
      <c r="N53" s="1">
        <f>IFERROR(__xludf.DUMMYFUNCTION("""COMPUTED_VALUE"""),3.1564846E7)</f>
        <v>31564846</v>
      </c>
    </row>
    <row r="54">
      <c r="A54" s="2">
        <f>IFERROR(__xludf.DUMMYFUNCTION("""COMPUTED_VALUE"""),45369.66666666667)</f>
        <v>45369.66667</v>
      </c>
      <c r="B54" s="1">
        <f>IFERROR(__xludf.DUMMYFUNCTION("""COMPUTED_VALUE"""),1276.41)</f>
        <v>1276.41</v>
      </c>
      <c r="D54" s="2">
        <f>IFERROR(__xludf.DUMMYFUNCTION("""COMPUTED_VALUE"""),45369.66666666667)</f>
        <v>45369.66667</v>
      </c>
      <c r="E54" s="1">
        <f>IFERROR(__xludf.DUMMYFUNCTION("""COMPUTED_VALUE"""),1285.17)</f>
        <v>1285.17</v>
      </c>
      <c r="G54" s="2">
        <f>IFERROR(__xludf.DUMMYFUNCTION("""COMPUTED_VALUE"""),45369.66666666667)</f>
        <v>45369.66667</v>
      </c>
      <c r="H54" s="1">
        <f>IFERROR(__xludf.DUMMYFUNCTION("""COMPUTED_VALUE"""),1272.49)</f>
        <v>1272.49</v>
      </c>
      <c r="J54" s="2">
        <f>IFERROR(__xludf.DUMMYFUNCTION("""COMPUTED_VALUE"""),45369.66666666667)</f>
        <v>45369.66667</v>
      </c>
      <c r="K54" s="1">
        <f>IFERROR(__xludf.DUMMYFUNCTION("""COMPUTED_VALUE"""),1273.48)</f>
        <v>1273.48</v>
      </c>
      <c r="M54" s="2">
        <f>IFERROR(__xludf.DUMMYFUNCTION("""COMPUTED_VALUE"""),45369.66666666667)</f>
        <v>45369.66667</v>
      </c>
      <c r="N54" s="1">
        <f>IFERROR(__xludf.DUMMYFUNCTION("""COMPUTED_VALUE"""),2.1843404E7)</f>
        <v>21843404</v>
      </c>
    </row>
    <row r="55">
      <c r="A55" s="2">
        <f>IFERROR(__xludf.DUMMYFUNCTION("""COMPUTED_VALUE"""),45370.66666666667)</f>
        <v>45370.66667</v>
      </c>
      <c r="B55" s="1">
        <f>IFERROR(__xludf.DUMMYFUNCTION("""COMPUTED_VALUE"""),1273.85)</f>
        <v>1273.85</v>
      </c>
      <c r="D55" s="2">
        <f>IFERROR(__xludf.DUMMYFUNCTION("""COMPUTED_VALUE"""),45370.66666666667)</f>
        <v>45370.66667</v>
      </c>
      <c r="E55" s="1">
        <f>IFERROR(__xludf.DUMMYFUNCTION("""COMPUTED_VALUE"""),1288.31)</f>
        <v>1288.31</v>
      </c>
      <c r="G55" s="2">
        <f>IFERROR(__xludf.DUMMYFUNCTION("""COMPUTED_VALUE"""),45370.66666666667)</f>
        <v>45370.66667</v>
      </c>
      <c r="H55" s="1">
        <f>IFERROR(__xludf.DUMMYFUNCTION("""COMPUTED_VALUE"""),1271.18)</f>
        <v>1271.18</v>
      </c>
      <c r="J55" s="2">
        <f>IFERROR(__xludf.DUMMYFUNCTION("""COMPUTED_VALUE"""),45370.66666666667)</f>
        <v>45370.66667</v>
      </c>
      <c r="K55" s="1">
        <f>IFERROR(__xludf.DUMMYFUNCTION("""COMPUTED_VALUE"""),1287.78)</f>
        <v>1287.78</v>
      </c>
      <c r="M55" s="2">
        <f>IFERROR(__xludf.DUMMYFUNCTION("""COMPUTED_VALUE"""),45370.66666666667)</f>
        <v>45370.66667</v>
      </c>
      <c r="N55" s="1">
        <f>IFERROR(__xludf.DUMMYFUNCTION("""COMPUTED_VALUE"""),2.2798315E7)</f>
        <v>22798315</v>
      </c>
    </row>
    <row r="56">
      <c r="A56" s="2">
        <f>IFERROR(__xludf.DUMMYFUNCTION("""COMPUTED_VALUE"""),45371.66666666667)</f>
        <v>45371.66667</v>
      </c>
      <c r="B56" s="1">
        <f>IFERROR(__xludf.DUMMYFUNCTION("""COMPUTED_VALUE"""),1288.33)</f>
        <v>1288.33</v>
      </c>
      <c r="D56" s="2">
        <f>IFERROR(__xludf.DUMMYFUNCTION("""COMPUTED_VALUE"""),45371.66666666667)</f>
        <v>45371.66667</v>
      </c>
      <c r="E56" s="1">
        <f>IFERROR(__xludf.DUMMYFUNCTION("""COMPUTED_VALUE"""),1297.47)</f>
        <v>1297.47</v>
      </c>
      <c r="G56" s="2">
        <f>IFERROR(__xludf.DUMMYFUNCTION("""COMPUTED_VALUE"""),45371.66666666667)</f>
        <v>45371.66667</v>
      </c>
      <c r="H56" s="1">
        <f>IFERROR(__xludf.DUMMYFUNCTION("""COMPUTED_VALUE"""),1283.11)</f>
        <v>1283.11</v>
      </c>
      <c r="J56" s="2">
        <f>IFERROR(__xludf.DUMMYFUNCTION("""COMPUTED_VALUE"""),45371.66666666667)</f>
        <v>45371.66667</v>
      </c>
      <c r="K56" s="1">
        <f>IFERROR(__xludf.DUMMYFUNCTION("""COMPUTED_VALUE"""),1296.45)</f>
        <v>1296.45</v>
      </c>
      <c r="M56" s="2">
        <f>IFERROR(__xludf.DUMMYFUNCTION("""COMPUTED_VALUE"""),45371.66666666667)</f>
        <v>45371.66667</v>
      </c>
      <c r="N56" s="1">
        <f>IFERROR(__xludf.DUMMYFUNCTION("""COMPUTED_VALUE"""),2.2139836E7)</f>
        <v>22139836</v>
      </c>
    </row>
    <row r="57">
      <c r="A57" s="2">
        <f>IFERROR(__xludf.DUMMYFUNCTION("""COMPUTED_VALUE"""),45372.66666666667)</f>
        <v>45372.66667</v>
      </c>
      <c r="B57" s="1">
        <f>IFERROR(__xludf.DUMMYFUNCTION("""COMPUTED_VALUE"""),1271.87)</f>
        <v>1271.87</v>
      </c>
      <c r="D57" s="2">
        <f>IFERROR(__xludf.DUMMYFUNCTION("""COMPUTED_VALUE"""),45372.66666666667)</f>
        <v>45372.66667</v>
      </c>
      <c r="E57" s="1">
        <f>IFERROR(__xludf.DUMMYFUNCTION("""COMPUTED_VALUE"""),1272.07)</f>
        <v>1272.07</v>
      </c>
      <c r="G57" s="2">
        <f>IFERROR(__xludf.DUMMYFUNCTION("""COMPUTED_VALUE"""),45372.66666666667)</f>
        <v>45372.66667</v>
      </c>
      <c r="H57" s="1">
        <f>IFERROR(__xludf.DUMMYFUNCTION("""COMPUTED_VALUE"""),1237.15)</f>
        <v>1237.15</v>
      </c>
      <c r="J57" s="2">
        <f>IFERROR(__xludf.DUMMYFUNCTION("""COMPUTED_VALUE"""),45372.66666666667)</f>
        <v>45372.66667</v>
      </c>
      <c r="K57" s="1">
        <f>IFERROR(__xludf.DUMMYFUNCTION("""COMPUTED_VALUE"""),1241.36)</f>
        <v>1241.36</v>
      </c>
      <c r="M57" s="2">
        <f>IFERROR(__xludf.DUMMYFUNCTION("""COMPUTED_VALUE"""),45372.66666666667)</f>
        <v>45372.66667</v>
      </c>
      <c r="N57" s="1">
        <f>IFERROR(__xludf.DUMMYFUNCTION("""COMPUTED_VALUE"""),2.7387807E7)</f>
        <v>27387807</v>
      </c>
    </row>
    <row r="58">
      <c r="A58" s="2">
        <f>IFERROR(__xludf.DUMMYFUNCTION("""COMPUTED_VALUE"""),45373.66666666667)</f>
        <v>45373.66667</v>
      </c>
      <c r="B58" s="1">
        <f>IFERROR(__xludf.DUMMYFUNCTION("""COMPUTED_VALUE"""),1242.74)</f>
        <v>1242.74</v>
      </c>
      <c r="D58" s="2">
        <f>IFERROR(__xludf.DUMMYFUNCTION("""COMPUTED_VALUE"""),45373.66666666667)</f>
        <v>45373.66667</v>
      </c>
      <c r="E58" s="1">
        <f>IFERROR(__xludf.DUMMYFUNCTION("""COMPUTED_VALUE"""),1251.6)</f>
        <v>1251.6</v>
      </c>
      <c r="G58" s="2">
        <f>IFERROR(__xludf.DUMMYFUNCTION("""COMPUTED_VALUE"""),45373.66666666667)</f>
        <v>45373.66667</v>
      </c>
      <c r="H58" s="1">
        <f>IFERROR(__xludf.DUMMYFUNCTION("""COMPUTED_VALUE"""),1221.32)</f>
        <v>1221.32</v>
      </c>
      <c r="J58" s="2">
        <f>IFERROR(__xludf.DUMMYFUNCTION("""COMPUTED_VALUE"""),45373.66666666667)</f>
        <v>45373.66667</v>
      </c>
      <c r="K58" s="1">
        <f>IFERROR(__xludf.DUMMYFUNCTION("""COMPUTED_VALUE"""),1225.12)</f>
        <v>1225.12</v>
      </c>
      <c r="M58" s="2">
        <f>IFERROR(__xludf.DUMMYFUNCTION("""COMPUTED_VALUE"""),45373.66666666667)</f>
        <v>45373.66667</v>
      </c>
      <c r="N58" s="1">
        <f>IFERROR(__xludf.DUMMYFUNCTION("""COMPUTED_VALUE"""),2.0550973E7)</f>
        <v>20550973</v>
      </c>
    </row>
    <row r="59">
      <c r="A59" s="2">
        <f>IFERROR(__xludf.DUMMYFUNCTION("""COMPUTED_VALUE"""),45376.66666666667)</f>
        <v>45376.66667</v>
      </c>
      <c r="B59" s="1">
        <f>IFERROR(__xludf.DUMMYFUNCTION("""COMPUTED_VALUE"""),1225.06)</f>
        <v>1225.06</v>
      </c>
      <c r="D59" s="2">
        <f>IFERROR(__xludf.DUMMYFUNCTION("""COMPUTED_VALUE"""),45376.66666666667)</f>
        <v>45376.66667</v>
      </c>
      <c r="E59" s="1">
        <f>IFERROR(__xludf.DUMMYFUNCTION("""COMPUTED_VALUE"""),1225.06)</f>
        <v>1225.06</v>
      </c>
      <c r="G59" s="2">
        <f>IFERROR(__xludf.DUMMYFUNCTION("""COMPUTED_VALUE"""),45376.66666666667)</f>
        <v>45376.66667</v>
      </c>
      <c r="H59" s="1">
        <f>IFERROR(__xludf.DUMMYFUNCTION("""COMPUTED_VALUE"""),1209.12)</f>
        <v>1209.12</v>
      </c>
      <c r="J59" s="2">
        <f>IFERROR(__xludf.DUMMYFUNCTION("""COMPUTED_VALUE"""),45376.66666666667)</f>
        <v>45376.66667</v>
      </c>
      <c r="K59" s="1">
        <f>IFERROR(__xludf.DUMMYFUNCTION("""COMPUTED_VALUE"""),1214.39)</f>
        <v>1214.39</v>
      </c>
      <c r="M59" s="2">
        <f>IFERROR(__xludf.DUMMYFUNCTION("""COMPUTED_VALUE"""),45376.66666666667)</f>
        <v>45376.66667</v>
      </c>
      <c r="N59" s="1">
        <f>IFERROR(__xludf.DUMMYFUNCTION("""COMPUTED_VALUE"""),1.923005E7)</f>
        <v>19230050</v>
      </c>
    </row>
    <row r="60">
      <c r="A60" s="2">
        <f>IFERROR(__xludf.DUMMYFUNCTION("""COMPUTED_VALUE"""),45377.66666666667)</f>
        <v>45377.66667</v>
      </c>
      <c r="B60" s="1">
        <f>IFERROR(__xludf.DUMMYFUNCTION("""COMPUTED_VALUE"""),1217.68)</f>
        <v>1217.68</v>
      </c>
      <c r="D60" s="2">
        <f>IFERROR(__xludf.DUMMYFUNCTION("""COMPUTED_VALUE"""),45377.66666666667)</f>
        <v>45377.66667</v>
      </c>
      <c r="E60" s="1">
        <f>IFERROR(__xludf.DUMMYFUNCTION("""COMPUTED_VALUE"""),1222.66)</f>
        <v>1222.66</v>
      </c>
      <c r="G60" s="2">
        <f>IFERROR(__xludf.DUMMYFUNCTION("""COMPUTED_VALUE"""),45377.66666666667)</f>
        <v>45377.66667</v>
      </c>
      <c r="H60" s="1">
        <f>IFERROR(__xludf.DUMMYFUNCTION("""COMPUTED_VALUE"""),1217.12)</f>
        <v>1217.12</v>
      </c>
      <c r="J60" s="2">
        <f>IFERROR(__xludf.DUMMYFUNCTION("""COMPUTED_VALUE"""),45377.66666666667)</f>
        <v>45377.66667</v>
      </c>
      <c r="K60" s="1">
        <f>IFERROR(__xludf.DUMMYFUNCTION("""COMPUTED_VALUE"""),1219.02)</f>
        <v>1219.02</v>
      </c>
      <c r="M60" s="2">
        <f>IFERROR(__xludf.DUMMYFUNCTION("""COMPUTED_VALUE"""),45377.66666666667)</f>
        <v>45377.66667</v>
      </c>
      <c r="N60" s="1">
        <f>IFERROR(__xludf.DUMMYFUNCTION("""COMPUTED_VALUE"""),1.8568353E7)</f>
        <v>18568353</v>
      </c>
    </row>
    <row r="61">
      <c r="A61" s="2">
        <f>IFERROR(__xludf.DUMMYFUNCTION("""COMPUTED_VALUE"""),45378.66666666667)</f>
        <v>45378.66667</v>
      </c>
      <c r="B61" s="1">
        <f>IFERROR(__xludf.DUMMYFUNCTION("""COMPUTED_VALUE"""),1228.42)</f>
        <v>1228.42</v>
      </c>
      <c r="D61" s="2">
        <f>IFERROR(__xludf.DUMMYFUNCTION("""COMPUTED_VALUE"""),45378.66666666667)</f>
        <v>45378.66667</v>
      </c>
      <c r="E61" s="1">
        <f>IFERROR(__xludf.DUMMYFUNCTION("""COMPUTED_VALUE"""),1247.81)</f>
        <v>1247.81</v>
      </c>
      <c r="G61" s="2">
        <f>IFERROR(__xludf.DUMMYFUNCTION("""COMPUTED_VALUE"""),45378.66666666667)</f>
        <v>45378.66667</v>
      </c>
      <c r="H61" s="1">
        <f>IFERROR(__xludf.DUMMYFUNCTION("""COMPUTED_VALUE"""),1228.42)</f>
        <v>1228.42</v>
      </c>
      <c r="J61" s="2">
        <f>IFERROR(__xludf.DUMMYFUNCTION("""COMPUTED_VALUE"""),45378.66666666667)</f>
        <v>45378.66667</v>
      </c>
      <c r="K61" s="1">
        <f>IFERROR(__xludf.DUMMYFUNCTION("""COMPUTED_VALUE"""),1244.44)</f>
        <v>1244.44</v>
      </c>
      <c r="M61" s="2">
        <f>IFERROR(__xludf.DUMMYFUNCTION("""COMPUTED_VALUE"""),45378.66666666667)</f>
        <v>45378.66667</v>
      </c>
      <c r="N61" s="1">
        <f>IFERROR(__xludf.DUMMYFUNCTION("""COMPUTED_VALUE"""),2.1668476E7)</f>
        <v>21668476</v>
      </c>
    </row>
    <row r="62">
      <c r="A62" s="2">
        <f>IFERROR(__xludf.DUMMYFUNCTION("""COMPUTED_VALUE"""),45379.66666666667)</f>
        <v>45379.66667</v>
      </c>
      <c r="B62" s="1">
        <f>IFERROR(__xludf.DUMMYFUNCTION("""COMPUTED_VALUE"""),1244.6)</f>
        <v>1244.6</v>
      </c>
      <c r="D62" s="2">
        <f>IFERROR(__xludf.DUMMYFUNCTION("""COMPUTED_VALUE"""),45379.66666666667)</f>
        <v>45379.66667</v>
      </c>
      <c r="E62" s="1">
        <f>IFERROR(__xludf.DUMMYFUNCTION("""COMPUTED_VALUE"""),1259.26)</f>
        <v>1259.26</v>
      </c>
      <c r="G62" s="2">
        <f>IFERROR(__xludf.DUMMYFUNCTION("""COMPUTED_VALUE"""),45379.66666666667)</f>
        <v>45379.66667</v>
      </c>
      <c r="H62" s="1">
        <f>IFERROR(__xludf.DUMMYFUNCTION("""COMPUTED_VALUE"""),1244.6)</f>
        <v>1244.6</v>
      </c>
      <c r="J62" s="2">
        <f>IFERROR(__xludf.DUMMYFUNCTION("""COMPUTED_VALUE"""),45379.66666666667)</f>
        <v>45379.66667</v>
      </c>
      <c r="K62" s="1">
        <f>IFERROR(__xludf.DUMMYFUNCTION("""COMPUTED_VALUE"""),1258.02)</f>
        <v>1258.02</v>
      </c>
      <c r="M62" s="2">
        <f>IFERROR(__xludf.DUMMYFUNCTION("""COMPUTED_VALUE"""),45379.66666666667)</f>
        <v>45379.66667</v>
      </c>
      <c r="N62" s="1">
        <f>IFERROR(__xludf.DUMMYFUNCTION("""COMPUTED_VALUE"""),2.2268543E7)</f>
        <v>22268543</v>
      </c>
    </row>
    <row r="63">
      <c r="A63" s="2">
        <f>IFERROR(__xludf.DUMMYFUNCTION("""COMPUTED_VALUE"""),45383.66666666667)</f>
        <v>45383.66667</v>
      </c>
      <c r="B63" s="1">
        <f>IFERROR(__xludf.DUMMYFUNCTION("""COMPUTED_VALUE"""),1254.82)</f>
        <v>1254.82</v>
      </c>
      <c r="D63" s="2">
        <f>IFERROR(__xludf.DUMMYFUNCTION("""COMPUTED_VALUE"""),45383.66666666667)</f>
        <v>45383.66667</v>
      </c>
      <c r="E63" s="1">
        <f>IFERROR(__xludf.DUMMYFUNCTION("""COMPUTED_VALUE"""),1254.82)</f>
        <v>1254.82</v>
      </c>
      <c r="G63" s="2">
        <f>IFERROR(__xludf.DUMMYFUNCTION("""COMPUTED_VALUE"""),45383.66666666667)</f>
        <v>45383.66667</v>
      </c>
      <c r="H63" s="1">
        <f>IFERROR(__xludf.DUMMYFUNCTION("""COMPUTED_VALUE"""),1237.25)</f>
        <v>1237.25</v>
      </c>
      <c r="J63" s="2">
        <f>IFERROR(__xludf.DUMMYFUNCTION("""COMPUTED_VALUE"""),45383.66666666667)</f>
        <v>45383.66667</v>
      </c>
      <c r="K63" s="1">
        <f>IFERROR(__xludf.DUMMYFUNCTION("""COMPUTED_VALUE"""),1239.02)</f>
        <v>1239.02</v>
      </c>
      <c r="M63" s="2">
        <f>IFERROR(__xludf.DUMMYFUNCTION("""COMPUTED_VALUE"""),45383.66666666667)</f>
        <v>45383.66667</v>
      </c>
      <c r="N63" s="1">
        <f>IFERROR(__xludf.DUMMYFUNCTION("""COMPUTED_VALUE"""),1.5692585E7)</f>
        <v>15692585</v>
      </c>
    </row>
    <row r="64">
      <c r="A64" s="2">
        <f>IFERROR(__xludf.DUMMYFUNCTION("""COMPUTED_VALUE"""),45384.66666666667)</f>
        <v>45384.66667</v>
      </c>
      <c r="B64" s="1">
        <f>IFERROR(__xludf.DUMMYFUNCTION("""COMPUTED_VALUE"""),1232.33)</f>
        <v>1232.33</v>
      </c>
      <c r="D64" s="2">
        <f>IFERROR(__xludf.DUMMYFUNCTION("""COMPUTED_VALUE"""),45384.66666666667)</f>
        <v>45384.66667</v>
      </c>
      <c r="E64" s="1">
        <f>IFERROR(__xludf.DUMMYFUNCTION("""COMPUTED_VALUE"""),1234.81)</f>
        <v>1234.81</v>
      </c>
      <c r="G64" s="2">
        <f>IFERROR(__xludf.DUMMYFUNCTION("""COMPUTED_VALUE"""),45384.66666666667)</f>
        <v>45384.66667</v>
      </c>
      <c r="H64" s="1">
        <f>IFERROR(__xludf.DUMMYFUNCTION("""COMPUTED_VALUE"""),1221.7)</f>
        <v>1221.7</v>
      </c>
      <c r="J64" s="2">
        <f>IFERROR(__xludf.DUMMYFUNCTION("""COMPUTED_VALUE"""),45384.66666666667)</f>
        <v>45384.66667</v>
      </c>
      <c r="K64" s="1">
        <f>IFERROR(__xludf.DUMMYFUNCTION("""COMPUTED_VALUE"""),1227.51)</f>
        <v>1227.51</v>
      </c>
      <c r="M64" s="2">
        <f>IFERROR(__xludf.DUMMYFUNCTION("""COMPUTED_VALUE"""),45384.66666666667)</f>
        <v>45384.66667</v>
      </c>
      <c r="N64" s="1">
        <f>IFERROR(__xludf.DUMMYFUNCTION("""COMPUTED_VALUE"""),2.3647143E7)</f>
        <v>23647143</v>
      </c>
    </row>
    <row r="65">
      <c r="A65" s="2">
        <f>IFERROR(__xludf.DUMMYFUNCTION("""COMPUTED_VALUE"""),45385.66666666667)</f>
        <v>45385.66667</v>
      </c>
      <c r="B65" s="1">
        <f>IFERROR(__xludf.DUMMYFUNCTION("""COMPUTED_VALUE"""),1225.67)</f>
        <v>1225.67</v>
      </c>
      <c r="D65" s="2">
        <f>IFERROR(__xludf.DUMMYFUNCTION("""COMPUTED_VALUE"""),45385.66666666667)</f>
        <v>45385.66667</v>
      </c>
      <c r="E65" s="1">
        <f>IFERROR(__xludf.DUMMYFUNCTION("""COMPUTED_VALUE"""),1230.67)</f>
        <v>1230.67</v>
      </c>
      <c r="G65" s="2">
        <f>IFERROR(__xludf.DUMMYFUNCTION("""COMPUTED_VALUE"""),45385.66666666667)</f>
        <v>45385.66667</v>
      </c>
      <c r="H65" s="1">
        <f>IFERROR(__xludf.DUMMYFUNCTION("""COMPUTED_VALUE"""),1220.52)</f>
        <v>1220.52</v>
      </c>
      <c r="J65" s="2">
        <f>IFERROR(__xludf.DUMMYFUNCTION("""COMPUTED_VALUE"""),45385.66666666667)</f>
        <v>45385.66667</v>
      </c>
      <c r="K65" s="1">
        <f>IFERROR(__xludf.DUMMYFUNCTION("""COMPUTED_VALUE"""),1221.93)</f>
        <v>1221.93</v>
      </c>
      <c r="M65" s="2">
        <f>IFERROR(__xludf.DUMMYFUNCTION("""COMPUTED_VALUE"""),45385.66666666667)</f>
        <v>45385.66667</v>
      </c>
      <c r="N65" s="1">
        <f>IFERROR(__xludf.DUMMYFUNCTION("""COMPUTED_VALUE"""),2.2990101E7)</f>
        <v>22990101</v>
      </c>
    </row>
    <row r="66">
      <c r="A66" s="2">
        <f>IFERROR(__xludf.DUMMYFUNCTION("""COMPUTED_VALUE"""),45386.66666666667)</f>
        <v>45386.66667</v>
      </c>
      <c r="B66" s="1">
        <f>IFERROR(__xludf.DUMMYFUNCTION("""COMPUTED_VALUE"""),1230.07)</f>
        <v>1230.07</v>
      </c>
      <c r="D66" s="2">
        <f>IFERROR(__xludf.DUMMYFUNCTION("""COMPUTED_VALUE"""),45386.66666666667)</f>
        <v>45386.66667</v>
      </c>
      <c r="E66" s="1">
        <f>IFERROR(__xludf.DUMMYFUNCTION("""COMPUTED_VALUE"""),1235.91)</f>
        <v>1235.91</v>
      </c>
      <c r="G66" s="2">
        <f>IFERROR(__xludf.DUMMYFUNCTION("""COMPUTED_VALUE"""),45386.66666666667)</f>
        <v>45386.66667</v>
      </c>
      <c r="H66" s="1">
        <f>IFERROR(__xludf.DUMMYFUNCTION("""COMPUTED_VALUE"""),1209.95)</f>
        <v>1209.95</v>
      </c>
      <c r="J66" s="2">
        <f>IFERROR(__xludf.DUMMYFUNCTION("""COMPUTED_VALUE"""),45386.66666666667)</f>
        <v>45386.66667</v>
      </c>
      <c r="K66" s="1">
        <f>IFERROR(__xludf.DUMMYFUNCTION("""COMPUTED_VALUE"""),1210.47)</f>
        <v>1210.47</v>
      </c>
      <c r="M66" s="2">
        <f>IFERROR(__xludf.DUMMYFUNCTION("""COMPUTED_VALUE"""),45386.66666666667)</f>
        <v>45386.66667</v>
      </c>
      <c r="N66" s="1">
        <f>IFERROR(__xludf.DUMMYFUNCTION("""COMPUTED_VALUE"""),1.8416765E7)</f>
        <v>18416765</v>
      </c>
    </row>
    <row r="67">
      <c r="A67" s="2">
        <f>IFERROR(__xludf.DUMMYFUNCTION("""COMPUTED_VALUE"""),45387.66666666667)</f>
        <v>45387.66667</v>
      </c>
      <c r="B67" s="1">
        <f>IFERROR(__xludf.DUMMYFUNCTION("""COMPUTED_VALUE"""),1212.68)</f>
        <v>1212.68</v>
      </c>
      <c r="D67" s="2">
        <f>IFERROR(__xludf.DUMMYFUNCTION("""COMPUTED_VALUE"""),45387.66666666667)</f>
        <v>45387.66667</v>
      </c>
      <c r="E67" s="1">
        <f>IFERROR(__xludf.DUMMYFUNCTION("""COMPUTED_VALUE"""),1222.56)</f>
        <v>1222.56</v>
      </c>
      <c r="G67" s="2">
        <f>IFERROR(__xludf.DUMMYFUNCTION("""COMPUTED_VALUE"""),45387.66666666667)</f>
        <v>45387.66667</v>
      </c>
      <c r="H67" s="1">
        <f>IFERROR(__xludf.DUMMYFUNCTION("""COMPUTED_VALUE"""),1210.24)</f>
        <v>1210.24</v>
      </c>
      <c r="J67" s="2">
        <f>IFERROR(__xludf.DUMMYFUNCTION("""COMPUTED_VALUE"""),45387.66666666667)</f>
        <v>45387.66667</v>
      </c>
      <c r="K67" s="1">
        <f>IFERROR(__xludf.DUMMYFUNCTION("""COMPUTED_VALUE"""),1219.41)</f>
        <v>1219.41</v>
      </c>
      <c r="M67" s="2">
        <f>IFERROR(__xludf.DUMMYFUNCTION("""COMPUTED_VALUE"""),45387.66666666667)</f>
        <v>45387.66667</v>
      </c>
      <c r="N67" s="1">
        <f>IFERROR(__xludf.DUMMYFUNCTION("""COMPUTED_VALUE"""),1.8909392E7)</f>
        <v>18909392</v>
      </c>
    </row>
    <row r="68">
      <c r="A68" s="2">
        <f>IFERROR(__xludf.DUMMYFUNCTION("""COMPUTED_VALUE"""),45390.66666666667)</f>
        <v>45390.66667</v>
      </c>
      <c r="B68" s="1">
        <f>IFERROR(__xludf.DUMMYFUNCTION("""COMPUTED_VALUE"""),1219.93)</f>
        <v>1219.93</v>
      </c>
      <c r="D68" s="2">
        <f>IFERROR(__xludf.DUMMYFUNCTION("""COMPUTED_VALUE"""),45390.66666666667)</f>
        <v>45390.66667</v>
      </c>
      <c r="E68" s="1">
        <f>IFERROR(__xludf.DUMMYFUNCTION("""COMPUTED_VALUE"""),1223.87)</f>
        <v>1223.87</v>
      </c>
      <c r="G68" s="2">
        <f>IFERROR(__xludf.DUMMYFUNCTION("""COMPUTED_VALUE"""),45390.66666666667)</f>
        <v>45390.66667</v>
      </c>
      <c r="H68" s="1">
        <f>IFERROR(__xludf.DUMMYFUNCTION("""COMPUTED_VALUE"""),1218.64)</f>
        <v>1218.64</v>
      </c>
      <c r="J68" s="2">
        <f>IFERROR(__xludf.DUMMYFUNCTION("""COMPUTED_VALUE"""),45390.66666666667)</f>
        <v>45390.66667</v>
      </c>
      <c r="K68" s="1">
        <f>IFERROR(__xludf.DUMMYFUNCTION("""COMPUTED_VALUE"""),1219.15)</f>
        <v>1219.15</v>
      </c>
      <c r="M68" s="2">
        <f>IFERROR(__xludf.DUMMYFUNCTION("""COMPUTED_VALUE"""),45390.66666666667)</f>
        <v>45390.66667</v>
      </c>
      <c r="N68" s="1">
        <f>IFERROR(__xludf.DUMMYFUNCTION("""COMPUTED_VALUE"""),1.556397E7)</f>
        <v>15563970</v>
      </c>
    </row>
    <row r="69">
      <c r="A69" s="2">
        <f>IFERROR(__xludf.DUMMYFUNCTION("""COMPUTED_VALUE"""),45391.66666666667)</f>
        <v>45391.66667</v>
      </c>
      <c r="B69" s="1">
        <f>IFERROR(__xludf.DUMMYFUNCTION("""COMPUTED_VALUE"""),1220.54)</f>
        <v>1220.54</v>
      </c>
      <c r="D69" s="2">
        <f>IFERROR(__xludf.DUMMYFUNCTION("""COMPUTED_VALUE"""),45391.66666666667)</f>
        <v>45391.66667</v>
      </c>
      <c r="E69" s="1">
        <f>IFERROR(__xludf.DUMMYFUNCTION("""COMPUTED_VALUE"""),1225.34)</f>
        <v>1225.34</v>
      </c>
      <c r="G69" s="2">
        <f>IFERROR(__xludf.DUMMYFUNCTION("""COMPUTED_VALUE"""),45391.66666666667)</f>
        <v>45391.66667</v>
      </c>
      <c r="H69" s="1">
        <f>IFERROR(__xludf.DUMMYFUNCTION("""COMPUTED_VALUE"""),1212.01)</f>
        <v>1212.01</v>
      </c>
      <c r="J69" s="2">
        <f>IFERROR(__xludf.DUMMYFUNCTION("""COMPUTED_VALUE"""),45391.66666666667)</f>
        <v>45391.66667</v>
      </c>
      <c r="K69" s="1">
        <f>IFERROR(__xludf.DUMMYFUNCTION("""COMPUTED_VALUE"""),1224.34)</f>
        <v>1224.34</v>
      </c>
      <c r="M69" s="2">
        <f>IFERROR(__xludf.DUMMYFUNCTION("""COMPUTED_VALUE"""),45391.66666666667)</f>
        <v>45391.66667</v>
      </c>
      <c r="N69" s="1">
        <f>IFERROR(__xludf.DUMMYFUNCTION("""COMPUTED_VALUE"""),1.7667387E7)</f>
        <v>17667387</v>
      </c>
    </row>
    <row r="70">
      <c r="A70" s="2">
        <f>IFERROR(__xludf.DUMMYFUNCTION("""COMPUTED_VALUE"""),45392.66666666667)</f>
        <v>45392.66667</v>
      </c>
      <c r="B70" s="1">
        <f>IFERROR(__xludf.DUMMYFUNCTION("""COMPUTED_VALUE"""),1216.87)</f>
        <v>1216.87</v>
      </c>
      <c r="D70" s="2">
        <f>IFERROR(__xludf.DUMMYFUNCTION("""COMPUTED_VALUE"""),45392.66666666667)</f>
        <v>45392.66667</v>
      </c>
      <c r="E70" s="1">
        <f>IFERROR(__xludf.DUMMYFUNCTION("""COMPUTED_VALUE"""),1216.87)</f>
        <v>1216.87</v>
      </c>
      <c r="G70" s="2">
        <f>IFERROR(__xludf.DUMMYFUNCTION("""COMPUTED_VALUE"""),45392.66666666667)</f>
        <v>45392.66667</v>
      </c>
      <c r="H70" s="1">
        <f>IFERROR(__xludf.DUMMYFUNCTION("""COMPUTED_VALUE"""),1193.39)</f>
        <v>1193.39</v>
      </c>
      <c r="J70" s="2">
        <f>IFERROR(__xludf.DUMMYFUNCTION("""COMPUTED_VALUE"""),45392.66666666667)</f>
        <v>45392.66667</v>
      </c>
      <c r="K70" s="1">
        <f>IFERROR(__xludf.DUMMYFUNCTION("""COMPUTED_VALUE"""),1195.25)</f>
        <v>1195.25</v>
      </c>
      <c r="M70" s="2">
        <f>IFERROR(__xludf.DUMMYFUNCTION("""COMPUTED_VALUE"""),45392.66666666667)</f>
        <v>45392.66667</v>
      </c>
      <c r="N70" s="1">
        <f>IFERROR(__xludf.DUMMYFUNCTION("""COMPUTED_VALUE"""),1.8233772E7)</f>
        <v>18233772</v>
      </c>
    </row>
    <row r="71">
      <c r="A71" s="2">
        <f>IFERROR(__xludf.DUMMYFUNCTION("""COMPUTED_VALUE"""),45393.66666666667)</f>
        <v>45393.66667</v>
      </c>
      <c r="B71" s="1">
        <f>IFERROR(__xludf.DUMMYFUNCTION("""COMPUTED_VALUE"""),1199.7)</f>
        <v>1199.7</v>
      </c>
      <c r="D71" s="2">
        <f>IFERROR(__xludf.DUMMYFUNCTION("""COMPUTED_VALUE"""),45393.66666666667)</f>
        <v>45393.66667</v>
      </c>
      <c r="E71" s="1">
        <f>IFERROR(__xludf.DUMMYFUNCTION("""COMPUTED_VALUE"""),1201.57)</f>
        <v>1201.57</v>
      </c>
      <c r="G71" s="2">
        <f>IFERROR(__xludf.DUMMYFUNCTION("""COMPUTED_VALUE"""),45393.66666666667)</f>
        <v>45393.66667</v>
      </c>
      <c r="H71" s="1">
        <f>IFERROR(__xludf.DUMMYFUNCTION("""COMPUTED_VALUE"""),1189.62)</f>
        <v>1189.62</v>
      </c>
      <c r="J71" s="2">
        <f>IFERROR(__xludf.DUMMYFUNCTION("""COMPUTED_VALUE"""),45393.66666666667)</f>
        <v>45393.66667</v>
      </c>
      <c r="K71" s="1">
        <f>IFERROR(__xludf.DUMMYFUNCTION("""COMPUTED_VALUE"""),1196.2)</f>
        <v>1196.2</v>
      </c>
      <c r="M71" s="2">
        <f>IFERROR(__xludf.DUMMYFUNCTION("""COMPUTED_VALUE"""),45393.66666666667)</f>
        <v>45393.66667</v>
      </c>
      <c r="N71" s="1">
        <f>IFERROR(__xludf.DUMMYFUNCTION("""COMPUTED_VALUE"""),1.6845871E7)</f>
        <v>16845871</v>
      </c>
    </row>
    <row r="72">
      <c r="A72" s="2">
        <f>IFERROR(__xludf.DUMMYFUNCTION("""COMPUTED_VALUE"""),45394.66666666667)</f>
        <v>45394.66667</v>
      </c>
      <c r="B72" s="1">
        <f>IFERROR(__xludf.DUMMYFUNCTION("""COMPUTED_VALUE"""),1193.59)</f>
        <v>1193.59</v>
      </c>
      <c r="D72" s="2">
        <f>IFERROR(__xludf.DUMMYFUNCTION("""COMPUTED_VALUE"""),45394.66666666667)</f>
        <v>45394.66667</v>
      </c>
      <c r="E72" s="1">
        <f>IFERROR(__xludf.DUMMYFUNCTION("""COMPUTED_VALUE"""),1193.59)</f>
        <v>1193.59</v>
      </c>
      <c r="G72" s="2">
        <f>IFERROR(__xludf.DUMMYFUNCTION("""COMPUTED_VALUE"""),45394.66666666667)</f>
        <v>45394.66667</v>
      </c>
      <c r="H72" s="1">
        <f>IFERROR(__xludf.DUMMYFUNCTION("""COMPUTED_VALUE"""),1168.65)</f>
        <v>1168.65</v>
      </c>
      <c r="J72" s="2">
        <f>IFERROR(__xludf.DUMMYFUNCTION("""COMPUTED_VALUE"""),45394.66666666667)</f>
        <v>45394.66667</v>
      </c>
      <c r="K72" s="1">
        <f>IFERROR(__xludf.DUMMYFUNCTION("""COMPUTED_VALUE"""),1174.78)</f>
        <v>1174.78</v>
      </c>
      <c r="M72" s="2">
        <f>IFERROR(__xludf.DUMMYFUNCTION("""COMPUTED_VALUE"""),45394.66666666667)</f>
        <v>45394.66667</v>
      </c>
      <c r="N72" s="1">
        <f>IFERROR(__xludf.DUMMYFUNCTION("""COMPUTED_VALUE"""),1.8181199E7)</f>
        <v>18181199</v>
      </c>
    </row>
    <row r="73">
      <c r="A73" s="2">
        <f>IFERROR(__xludf.DUMMYFUNCTION("""COMPUTED_VALUE"""),45397.66666666667)</f>
        <v>45397.66667</v>
      </c>
      <c r="B73" s="1">
        <f>IFERROR(__xludf.DUMMYFUNCTION("""COMPUTED_VALUE"""),1177.06)</f>
        <v>1177.06</v>
      </c>
      <c r="D73" s="2">
        <f>IFERROR(__xludf.DUMMYFUNCTION("""COMPUTED_VALUE"""),45397.66666666667)</f>
        <v>45397.66667</v>
      </c>
      <c r="E73" s="1">
        <f>IFERROR(__xludf.DUMMYFUNCTION("""COMPUTED_VALUE"""),1191.14)</f>
        <v>1191.14</v>
      </c>
      <c r="G73" s="2">
        <f>IFERROR(__xludf.DUMMYFUNCTION("""COMPUTED_VALUE"""),45397.66666666667)</f>
        <v>45397.66667</v>
      </c>
      <c r="H73" s="1">
        <f>IFERROR(__xludf.DUMMYFUNCTION("""COMPUTED_VALUE"""),1161.39)</f>
        <v>1161.39</v>
      </c>
      <c r="J73" s="2">
        <f>IFERROR(__xludf.DUMMYFUNCTION("""COMPUTED_VALUE"""),45397.66666666667)</f>
        <v>45397.66667</v>
      </c>
      <c r="K73" s="1">
        <f>IFERROR(__xludf.DUMMYFUNCTION("""COMPUTED_VALUE"""),1165.39)</f>
        <v>1165.39</v>
      </c>
      <c r="M73" s="2">
        <f>IFERROR(__xludf.DUMMYFUNCTION("""COMPUTED_VALUE"""),45397.66666666667)</f>
        <v>45397.66667</v>
      </c>
      <c r="N73" s="1">
        <f>IFERROR(__xludf.DUMMYFUNCTION("""COMPUTED_VALUE"""),2.283615E7)</f>
        <v>22836150</v>
      </c>
    </row>
    <row r="74">
      <c r="A74" s="2">
        <f>IFERROR(__xludf.DUMMYFUNCTION("""COMPUTED_VALUE"""),45398.66666666667)</f>
        <v>45398.66667</v>
      </c>
      <c r="B74" s="1">
        <f>IFERROR(__xludf.DUMMYFUNCTION("""COMPUTED_VALUE"""),1166.46)</f>
        <v>1166.46</v>
      </c>
      <c r="D74" s="2">
        <f>IFERROR(__xludf.DUMMYFUNCTION("""COMPUTED_VALUE"""),45398.66666666667)</f>
        <v>45398.66667</v>
      </c>
      <c r="E74" s="1">
        <f>IFERROR(__xludf.DUMMYFUNCTION("""COMPUTED_VALUE"""),1170.64)</f>
        <v>1170.64</v>
      </c>
      <c r="G74" s="2">
        <f>IFERROR(__xludf.DUMMYFUNCTION("""COMPUTED_VALUE"""),45398.66666666667)</f>
        <v>45398.66667</v>
      </c>
      <c r="H74" s="1">
        <f>IFERROR(__xludf.DUMMYFUNCTION("""COMPUTED_VALUE"""),1160.99)</f>
        <v>1160.99</v>
      </c>
      <c r="J74" s="2">
        <f>IFERROR(__xludf.DUMMYFUNCTION("""COMPUTED_VALUE"""),45398.66666666667)</f>
        <v>45398.66667</v>
      </c>
      <c r="K74" s="1">
        <f>IFERROR(__xludf.DUMMYFUNCTION("""COMPUTED_VALUE"""),1165.33)</f>
        <v>1165.33</v>
      </c>
      <c r="M74" s="2">
        <f>IFERROR(__xludf.DUMMYFUNCTION("""COMPUTED_VALUE"""),45398.66666666667)</f>
        <v>45398.66667</v>
      </c>
      <c r="N74" s="1">
        <f>IFERROR(__xludf.DUMMYFUNCTION("""COMPUTED_VALUE"""),2.7560375E7)</f>
        <v>27560375</v>
      </c>
    </row>
    <row r="75">
      <c r="A75" s="2">
        <f>IFERROR(__xludf.DUMMYFUNCTION("""COMPUTED_VALUE"""),45399.66666666667)</f>
        <v>45399.66667</v>
      </c>
      <c r="B75" s="1">
        <f>IFERROR(__xludf.DUMMYFUNCTION("""COMPUTED_VALUE"""),1166.08)</f>
        <v>1166.08</v>
      </c>
      <c r="D75" s="2">
        <f>IFERROR(__xludf.DUMMYFUNCTION("""COMPUTED_VALUE"""),45399.66666666667)</f>
        <v>45399.66667</v>
      </c>
      <c r="E75" s="1">
        <f>IFERROR(__xludf.DUMMYFUNCTION("""COMPUTED_VALUE"""),1174.49)</f>
        <v>1174.49</v>
      </c>
      <c r="G75" s="2">
        <f>IFERROR(__xludf.DUMMYFUNCTION("""COMPUTED_VALUE"""),45399.66666666667)</f>
        <v>45399.66667</v>
      </c>
      <c r="H75" s="1">
        <f>IFERROR(__xludf.DUMMYFUNCTION("""COMPUTED_VALUE"""),1161.36)</f>
        <v>1161.36</v>
      </c>
      <c r="J75" s="2">
        <f>IFERROR(__xludf.DUMMYFUNCTION("""COMPUTED_VALUE"""),45399.66666666667)</f>
        <v>45399.66667</v>
      </c>
      <c r="K75" s="1">
        <f>IFERROR(__xludf.DUMMYFUNCTION("""COMPUTED_VALUE"""),1164.8)</f>
        <v>1164.8</v>
      </c>
      <c r="M75" s="2">
        <f>IFERROR(__xludf.DUMMYFUNCTION("""COMPUTED_VALUE"""),45399.66666666667)</f>
        <v>45399.66667</v>
      </c>
      <c r="N75" s="1">
        <f>IFERROR(__xludf.DUMMYFUNCTION("""COMPUTED_VALUE"""),1.9663363E7)</f>
        <v>19663363</v>
      </c>
    </row>
    <row r="76">
      <c r="A76" s="2">
        <f>IFERROR(__xludf.DUMMYFUNCTION("""COMPUTED_VALUE"""),45400.66666666667)</f>
        <v>45400.66667</v>
      </c>
      <c r="B76" s="1">
        <f>IFERROR(__xludf.DUMMYFUNCTION("""COMPUTED_VALUE"""),1165.42)</f>
        <v>1165.42</v>
      </c>
      <c r="D76" s="2">
        <f>IFERROR(__xludf.DUMMYFUNCTION("""COMPUTED_VALUE"""),45400.66666666667)</f>
        <v>45400.66667</v>
      </c>
      <c r="E76" s="1">
        <f>IFERROR(__xludf.DUMMYFUNCTION("""COMPUTED_VALUE"""),1170.01)</f>
        <v>1170.01</v>
      </c>
      <c r="G76" s="2">
        <f>IFERROR(__xludf.DUMMYFUNCTION("""COMPUTED_VALUE"""),45400.66666666667)</f>
        <v>45400.66667</v>
      </c>
      <c r="H76" s="1">
        <f>IFERROR(__xludf.DUMMYFUNCTION("""COMPUTED_VALUE"""),1152.76)</f>
        <v>1152.76</v>
      </c>
      <c r="J76" s="2">
        <f>IFERROR(__xludf.DUMMYFUNCTION("""COMPUTED_VALUE"""),45400.66666666667)</f>
        <v>45400.66667</v>
      </c>
      <c r="K76" s="1">
        <f>IFERROR(__xludf.DUMMYFUNCTION("""COMPUTED_VALUE"""),1157.71)</f>
        <v>1157.71</v>
      </c>
      <c r="M76" s="2">
        <f>IFERROR(__xludf.DUMMYFUNCTION("""COMPUTED_VALUE"""),45400.66666666667)</f>
        <v>45400.66667</v>
      </c>
      <c r="N76" s="1">
        <f>IFERROR(__xludf.DUMMYFUNCTION("""COMPUTED_VALUE"""),2.3714034E7)</f>
        <v>23714034</v>
      </c>
    </row>
    <row r="77">
      <c r="A77" s="2">
        <f>IFERROR(__xludf.DUMMYFUNCTION("""COMPUTED_VALUE"""),45401.66666666667)</f>
        <v>45401.66667</v>
      </c>
      <c r="B77" s="1">
        <f>IFERROR(__xludf.DUMMYFUNCTION("""COMPUTED_VALUE"""),1161.1)</f>
        <v>1161.1</v>
      </c>
      <c r="D77" s="2">
        <f>IFERROR(__xludf.DUMMYFUNCTION("""COMPUTED_VALUE"""),45401.66666666667)</f>
        <v>45401.66667</v>
      </c>
      <c r="E77" s="1">
        <f>IFERROR(__xludf.DUMMYFUNCTION("""COMPUTED_VALUE"""),1164.07)</f>
        <v>1164.07</v>
      </c>
      <c r="G77" s="2">
        <f>IFERROR(__xludf.DUMMYFUNCTION("""COMPUTED_VALUE"""),45401.66666666667)</f>
        <v>45401.66667</v>
      </c>
      <c r="H77" s="1">
        <f>IFERROR(__xludf.DUMMYFUNCTION("""COMPUTED_VALUE"""),1155.61)</f>
        <v>1155.61</v>
      </c>
      <c r="J77" s="2">
        <f>IFERROR(__xludf.DUMMYFUNCTION("""COMPUTED_VALUE"""),45401.66666666667)</f>
        <v>45401.66667</v>
      </c>
      <c r="K77" s="1">
        <f>IFERROR(__xludf.DUMMYFUNCTION("""COMPUTED_VALUE"""),1160.71)</f>
        <v>1160.71</v>
      </c>
      <c r="M77" s="2">
        <f>IFERROR(__xludf.DUMMYFUNCTION("""COMPUTED_VALUE"""),45401.66666666667)</f>
        <v>45401.66667</v>
      </c>
      <c r="N77" s="1">
        <f>IFERROR(__xludf.DUMMYFUNCTION("""COMPUTED_VALUE"""),1.9601809E7)</f>
        <v>19601809</v>
      </c>
    </row>
    <row r="78">
      <c r="A78" s="2">
        <f>IFERROR(__xludf.DUMMYFUNCTION("""COMPUTED_VALUE"""),45404.66666666667)</f>
        <v>45404.66667</v>
      </c>
      <c r="B78" s="1">
        <f>IFERROR(__xludf.DUMMYFUNCTION("""COMPUTED_VALUE"""),1166.55)</f>
        <v>1166.55</v>
      </c>
      <c r="D78" s="2">
        <f>IFERROR(__xludf.DUMMYFUNCTION("""COMPUTED_VALUE"""),45404.66666666667)</f>
        <v>45404.66667</v>
      </c>
      <c r="E78" s="1">
        <f>IFERROR(__xludf.DUMMYFUNCTION("""COMPUTED_VALUE"""),1172.06)</f>
        <v>1172.06</v>
      </c>
      <c r="G78" s="2">
        <f>IFERROR(__xludf.DUMMYFUNCTION("""COMPUTED_VALUE"""),45404.66666666667)</f>
        <v>45404.66667</v>
      </c>
      <c r="H78" s="1">
        <f>IFERROR(__xludf.DUMMYFUNCTION("""COMPUTED_VALUE"""),1160.53)</f>
        <v>1160.53</v>
      </c>
      <c r="J78" s="2">
        <f>IFERROR(__xludf.DUMMYFUNCTION("""COMPUTED_VALUE"""),45404.66666666667)</f>
        <v>45404.66667</v>
      </c>
      <c r="K78" s="1">
        <f>IFERROR(__xludf.DUMMYFUNCTION("""COMPUTED_VALUE"""),1165.88)</f>
        <v>1165.88</v>
      </c>
      <c r="M78" s="2">
        <f>IFERROR(__xludf.DUMMYFUNCTION("""COMPUTED_VALUE"""),45404.66666666667)</f>
        <v>45404.66667</v>
      </c>
      <c r="N78" s="1">
        <f>IFERROR(__xludf.DUMMYFUNCTION("""COMPUTED_VALUE"""),2.0695272E7)</f>
        <v>20695272</v>
      </c>
    </row>
    <row r="79">
      <c r="A79" s="2">
        <f>IFERROR(__xludf.DUMMYFUNCTION("""COMPUTED_VALUE"""),45405.66666666667)</f>
        <v>45405.66667</v>
      </c>
      <c r="B79" s="1">
        <f>IFERROR(__xludf.DUMMYFUNCTION("""COMPUTED_VALUE"""),1170.29)</f>
        <v>1170.29</v>
      </c>
      <c r="D79" s="2">
        <f>IFERROR(__xludf.DUMMYFUNCTION("""COMPUTED_VALUE"""),45405.66666666667)</f>
        <v>45405.66667</v>
      </c>
      <c r="E79" s="1">
        <f>IFERROR(__xludf.DUMMYFUNCTION("""COMPUTED_VALUE"""),1174.64)</f>
        <v>1174.64</v>
      </c>
      <c r="G79" s="2">
        <f>IFERROR(__xludf.DUMMYFUNCTION("""COMPUTED_VALUE"""),45405.66666666667)</f>
        <v>45405.66667</v>
      </c>
      <c r="H79" s="1">
        <f>IFERROR(__xludf.DUMMYFUNCTION("""COMPUTED_VALUE"""),1169.34)</f>
        <v>1169.34</v>
      </c>
      <c r="J79" s="2">
        <f>IFERROR(__xludf.DUMMYFUNCTION("""COMPUTED_VALUE"""),45405.66666666667)</f>
        <v>45405.66667</v>
      </c>
      <c r="K79" s="1">
        <f>IFERROR(__xludf.DUMMYFUNCTION("""COMPUTED_VALUE"""),1171.46)</f>
        <v>1171.46</v>
      </c>
      <c r="M79" s="2">
        <f>IFERROR(__xludf.DUMMYFUNCTION("""COMPUTED_VALUE"""),45405.66666666667)</f>
        <v>45405.66667</v>
      </c>
      <c r="N79" s="1">
        <f>IFERROR(__xludf.DUMMYFUNCTION("""COMPUTED_VALUE"""),1.7439847E7)</f>
        <v>17439847</v>
      </c>
    </row>
    <row r="80">
      <c r="A80" s="2">
        <f>IFERROR(__xludf.DUMMYFUNCTION("""COMPUTED_VALUE"""),45406.66666666667)</f>
        <v>45406.66667</v>
      </c>
      <c r="B80" s="1">
        <f>IFERROR(__xludf.DUMMYFUNCTION("""COMPUTED_VALUE"""),1171.18)</f>
        <v>1171.18</v>
      </c>
      <c r="D80" s="2">
        <f>IFERROR(__xludf.DUMMYFUNCTION("""COMPUTED_VALUE"""),45406.66666666667)</f>
        <v>45406.66667</v>
      </c>
      <c r="E80" s="1">
        <f>IFERROR(__xludf.DUMMYFUNCTION("""COMPUTED_VALUE"""),1171.18)</f>
        <v>1171.18</v>
      </c>
      <c r="G80" s="2">
        <f>IFERROR(__xludf.DUMMYFUNCTION("""COMPUTED_VALUE"""),45406.66666666667)</f>
        <v>45406.66667</v>
      </c>
      <c r="H80" s="1">
        <f>IFERROR(__xludf.DUMMYFUNCTION("""COMPUTED_VALUE"""),1155.17)</f>
        <v>1155.17</v>
      </c>
      <c r="J80" s="2">
        <f>IFERROR(__xludf.DUMMYFUNCTION("""COMPUTED_VALUE"""),45406.66666666667)</f>
        <v>45406.66667</v>
      </c>
      <c r="K80" s="1">
        <f>IFERROR(__xludf.DUMMYFUNCTION("""COMPUTED_VALUE"""),1164.7)</f>
        <v>1164.7</v>
      </c>
      <c r="M80" s="2">
        <f>IFERROR(__xludf.DUMMYFUNCTION("""COMPUTED_VALUE"""),45406.66666666667)</f>
        <v>45406.66667</v>
      </c>
      <c r="N80" s="1">
        <f>IFERROR(__xludf.DUMMYFUNCTION("""COMPUTED_VALUE"""),1.853006E7)</f>
        <v>18530060</v>
      </c>
    </row>
    <row r="81">
      <c r="A81" s="2">
        <f>IFERROR(__xludf.DUMMYFUNCTION("""COMPUTED_VALUE"""),45407.66666666667)</f>
        <v>45407.66667</v>
      </c>
      <c r="B81" s="1">
        <f>IFERROR(__xludf.DUMMYFUNCTION("""COMPUTED_VALUE"""),1163.41)</f>
        <v>1163.41</v>
      </c>
      <c r="D81" s="2">
        <f>IFERROR(__xludf.DUMMYFUNCTION("""COMPUTED_VALUE"""),45407.66666666667)</f>
        <v>45407.66667</v>
      </c>
      <c r="E81" s="1">
        <f>IFERROR(__xludf.DUMMYFUNCTION("""COMPUTED_VALUE"""),1167.08)</f>
        <v>1167.08</v>
      </c>
      <c r="G81" s="2">
        <f>IFERROR(__xludf.DUMMYFUNCTION("""COMPUTED_VALUE"""),45407.66666666667)</f>
        <v>45407.66667</v>
      </c>
      <c r="H81" s="1">
        <f>IFERROR(__xludf.DUMMYFUNCTION("""COMPUTED_VALUE"""),1152.07)</f>
        <v>1152.07</v>
      </c>
      <c r="J81" s="2">
        <f>IFERROR(__xludf.DUMMYFUNCTION("""COMPUTED_VALUE"""),45407.66666666667)</f>
        <v>45407.66667</v>
      </c>
      <c r="K81" s="1">
        <f>IFERROR(__xludf.DUMMYFUNCTION("""COMPUTED_VALUE"""),1163.09)</f>
        <v>1163.09</v>
      </c>
      <c r="M81" s="2">
        <f>IFERROR(__xludf.DUMMYFUNCTION("""COMPUTED_VALUE"""),45407.66666666667)</f>
        <v>45407.66667</v>
      </c>
      <c r="N81" s="1">
        <f>IFERROR(__xludf.DUMMYFUNCTION("""COMPUTED_VALUE"""),2.2691885E7)</f>
        <v>22691885</v>
      </c>
    </row>
    <row r="82">
      <c r="A82" s="2">
        <f>IFERROR(__xludf.DUMMYFUNCTION("""COMPUTED_VALUE"""),45408.66666666667)</f>
        <v>45408.66667</v>
      </c>
      <c r="B82" s="1">
        <f>IFERROR(__xludf.DUMMYFUNCTION("""COMPUTED_VALUE"""),1162.91)</f>
        <v>1162.91</v>
      </c>
      <c r="D82" s="2">
        <f>IFERROR(__xludf.DUMMYFUNCTION("""COMPUTED_VALUE"""),45408.66666666667)</f>
        <v>45408.66667</v>
      </c>
      <c r="E82" s="1">
        <f>IFERROR(__xludf.DUMMYFUNCTION("""COMPUTED_VALUE"""),1164.34)</f>
        <v>1164.34</v>
      </c>
      <c r="G82" s="2">
        <f>IFERROR(__xludf.DUMMYFUNCTION("""COMPUTED_VALUE"""),45408.66666666667)</f>
        <v>45408.66667</v>
      </c>
      <c r="H82" s="1">
        <f>IFERROR(__xludf.DUMMYFUNCTION("""COMPUTED_VALUE"""),1159.01)</f>
        <v>1159.01</v>
      </c>
      <c r="J82" s="2">
        <f>IFERROR(__xludf.DUMMYFUNCTION("""COMPUTED_VALUE"""),45408.66666666667)</f>
        <v>45408.66667</v>
      </c>
      <c r="K82" s="1">
        <f>IFERROR(__xludf.DUMMYFUNCTION("""COMPUTED_VALUE"""),1160.59)</f>
        <v>1160.59</v>
      </c>
      <c r="M82" s="2">
        <f>IFERROR(__xludf.DUMMYFUNCTION("""COMPUTED_VALUE"""),45408.66666666667)</f>
        <v>45408.66667</v>
      </c>
      <c r="N82" s="1">
        <f>IFERROR(__xludf.DUMMYFUNCTION("""COMPUTED_VALUE"""),2.0914872E7)</f>
        <v>20914872</v>
      </c>
    </row>
    <row r="83">
      <c r="A83" s="2">
        <f>IFERROR(__xludf.DUMMYFUNCTION("""COMPUTED_VALUE"""),45411.66666666667)</f>
        <v>45411.66667</v>
      </c>
      <c r="B83" s="1">
        <f>IFERROR(__xludf.DUMMYFUNCTION("""COMPUTED_VALUE"""),1159.04)</f>
        <v>1159.04</v>
      </c>
      <c r="D83" s="2">
        <f>IFERROR(__xludf.DUMMYFUNCTION("""COMPUTED_VALUE"""),45411.66666666667)</f>
        <v>45411.66667</v>
      </c>
      <c r="E83" s="1">
        <f>IFERROR(__xludf.DUMMYFUNCTION("""COMPUTED_VALUE"""),1162.45)</f>
        <v>1162.45</v>
      </c>
      <c r="G83" s="2">
        <f>IFERROR(__xludf.DUMMYFUNCTION("""COMPUTED_VALUE"""),45411.66666666667)</f>
        <v>45411.66667</v>
      </c>
      <c r="H83" s="1">
        <f>IFERROR(__xludf.DUMMYFUNCTION("""COMPUTED_VALUE"""),1152.85)</f>
        <v>1152.85</v>
      </c>
      <c r="J83" s="2">
        <f>IFERROR(__xludf.DUMMYFUNCTION("""COMPUTED_VALUE"""),45411.66666666667)</f>
        <v>45411.66667</v>
      </c>
      <c r="K83" s="1">
        <f>IFERROR(__xludf.DUMMYFUNCTION("""COMPUTED_VALUE"""),1156.45)</f>
        <v>1156.45</v>
      </c>
      <c r="M83" s="2">
        <f>IFERROR(__xludf.DUMMYFUNCTION("""COMPUTED_VALUE"""),45411.66666666667)</f>
        <v>45411.66667</v>
      </c>
      <c r="N83" s="1">
        <f>IFERROR(__xludf.DUMMYFUNCTION("""COMPUTED_VALUE"""),2.1247475E7)</f>
        <v>21247475</v>
      </c>
    </row>
    <row r="84">
      <c r="A84" s="2">
        <f>IFERROR(__xludf.DUMMYFUNCTION("""COMPUTED_VALUE"""),45412.66666666667)</f>
        <v>45412.66667</v>
      </c>
      <c r="B84" s="1">
        <f>IFERROR(__xludf.DUMMYFUNCTION("""COMPUTED_VALUE"""),1153.66)</f>
        <v>1153.66</v>
      </c>
      <c r="D84" s="2">
        <f>IFERROR(__xludf.DUMMYFUNCTION("""COMPUTED_VALUE"""),45412.66666666667)</f>
        <v>45412.66667</v>
      </c>
      <c r="E84" s="1">
        <f>IFERROR(__xludf.DUMMYFUNCTION("""COMPUTED_VALUE"""),1157.94)</f>
        <v>1157.94</v>
      </c>
      <c r="G84" s="2">
        <f>IFERROR(__xludf.DUMMYFUNCTION("""COMPUTED_VALUE"""),45412.66666666667)</f>
        <v>45412.66667</v>
      </c>
      <c r="H84" s="1">
        <f>IFERROR(__xludf.DUMMYFUNCTION("""COMPUTED_VALUE"""),1144.7)</f>
        <v>1144.7</v>
      </c>
      <c r="J84" s="2">
        <f>IFERROR(__xludf.DUMMYFUNCTION("""COMPUTED_VALUE"""),45412.66666666667)</f>
        <v>45412.66667</v>
      </c>
      <c r="K84" s="1">
        <f>IFERROR(__xludf.DUMMYFUNCTION("""COMPUTED_VALUE"""),1146.11)</f>
        <v>1146.11</v>
      </c>
      <c r="M84" s="2">
        <f>IFERROR(__xludf.DUMMYFUNCTION("""COMPUTED_VALUE"""),45412.66666666667)</f>
        <v>45412.66667</v>
      </c>
      <c r="N84" s="1">
        <f>IFERROR(__xludf.DUMMYFUNCTION("""COMPUTED_VALUE"""),2.5123175E7)</f>
        <v>25123175</v>
      </c>
    </row>
    <row r="85">
      <c r="A85" s="2">
        <f>IFERROR(__xludf.DUMMYFUNCTION("""COMPUTED_VALUE"""),45413.66666666667)</f>
        <v>45413.66667</v>
      </c>
      <c r="B85" s="1">
        <f>IFERROR(__xludf.DUMMYFUNCTION("""COMPUTED_VALUE"""),1147.83)</f>
        <v>1147.83</v>
      </c>
      <c r="D85" s="2">
        <f>IFERROR(__xludf.DUMMYFUNCTION("""COMPUTED_VALUE"""),45413.66666666667)</f>
        <v>45413.66667</v>
      </c>
      <c r="E85" s="1">
        <f>IFERROR(__xludf.DUMMYFUNCTION("""COMPUTED_VALUE"""),1166.49)</f>
        <v>1166.49</v>
      </c>
      <c r="G85" s="2">
        <f>IFERROR(__xludf.DUMMYFUNCTION("""COMPUTED_VALUE"""),45413.66666666667)</f>
        <v>45413.66667</v>
      </c>
      <c r="H85" s="1">
        <f>IFERROR(__xludf.DUMMYFUNCTION("""COMPUTED_VALUE"""),1145.99)</f>
        <v>1145.99</v>
      </c>
      <c r="J85" s="2">
        <f>IFERROR(__xludf.DUMMYFUNCTION("""COMPUTED_VALUE"""),45413.66666666667)</f>
        <v>45413.66667</v>
      </c>
      <c r="K85" s="1">
        <f>IFERROR(__xludf.DUMMYFUNCTION("""COMPUTED_VALUE"""),1151.48)</f>
        <v>1151.48</v>
      </c>
      <c r="M85" s="2">
        <f>IFERROR(__xludf.DUMMYFUNCTION("""COMPUTED_VALUE"""),45413.66666666667)</f>
        <v>45413.66667</v>
      </c>
      <c r="N85" s="1">
        <f>IFERROR(__xludf.DUMMYFUNCTION("""COMPUTED_VALUE"""),2.4208853E7)</f>
        <v>24208853</v>
      </c>
    </row>
    <row r="86">
      <c r="A86" s="2">
        <f>IFERROR(__xludf.DUMMYFUNCTION("""COMPUTED_VALUE"""),45414.66666666667)</f>
        <v>45414.66667</v>
      </c>
      <c r="B86" s="1">
        <f>IFERROR(__xludf.DUMMYFUNCTION("""COMPUTED_VALUE"""),1157.83)</f>
        <v>1157.83</v>
      </c>
      <c r="D86" s="2">
        <f>IFERROR(__xludf.DUMMYFUNCTION("""COMPUTED_VALUE"""),45414.66666666667)</f>
        <v>45414.66667</v>
      </c>
      <c r="E86" s="1">
        <f>IFERROR(__xludf.DUMMYFUNCTION("""COMPUTED_VALUE"""),1159.57)</f>
        <v>1159.57</v>
      </c>
      <c r="G86" s="2">
        <f>IFERROR(__xludf.DUMMYFUNCTION("""COMPUTED_VALUE"""),45414.66666666667)</f>
        <v>45414.66667</v>
      </c>
      <c r="H86" s="1">
        <f>IFERROR(__xludf.DUMMYFUNCTION("""COMPUTED_VALUE"""),1142.75)</f>
        <v>1142.75</v>
      </c>
      <c r="J86" s="2">
        <f>IFERROR(__xludf.DUMMYFUNCTION("""COMPUTED_VALUE"""),45414.66666666667)</f>
        <v>45414.66667</v>
      </c>
      <c r="K86" s="1">
        <f>IFERROR(__xludf.DUMMYFUNCTION("""COMPUTED_VALUE"""),1154.28)</f>
        <v>1154.28</v>
      </c>
      <c r="M86" s="2">
        <f>IFERROR(__xludf.DUMMYFUNCTION("""COMPUTED_VALUE"""),45414.66666666667)</f>
        <v>45414.66667</v>
      </c>
      <c r="N86" s="1">
        <f>IFERROR(__xludf.DUMMYFUNCTION("""COMPUTED_VALUE"""),4.8982096E7)</f>
        <v>48982096</v>
      </c>
    </row>
    <row r="87">
      <c r="A87" s="2">
        <f>IFERROR(__xludf.DUMMYFUNCTION("""COMPUTED_VALUE"""),45415.66666666667)</f>
        <v>45415.66667</v>
      </c>
      <c r="B87" s="1">
        <f>IFERROR(__xludf.DUMMYFUNCTION("""COMPUTED_VALUE"""),1163.43)</f>
        <v>1163.43</v>
      </c>
      <c r="D87" s="2">
        <f>IFERROR(__xludf.DUMMYFUNCTION("""COMPUTED_VALUE"""),45415.66666666667)</f>
        <v>45415.66667</v>
      </c>
      <c r="E87" s="1">
        <f>IFERROR(__xludf.DUMMYFUNCTION("""COMPUTED_VALUE"""),1169.59)</f>
        <v>1169.59</v>
      </c>
      <c r="G87" s="2">
        <f>IFERROR(__xludf.DUMMYFUNCTION("""COMPUTED_VALUE"""),45415.66666666667)</f>
        <v>45415.66667</v>
      </c>
      <c r="H87" s="1">
        <f>IFERROR(__xludf.DUMMYFUNCTION("""COMPUTED_VALUE"""),1161.29)</f>
        <v>1161.29</v>
      </c>
      <c r="J87" s="2">
        <f>IFERROR(__xludf.DUMMYFUNCTION("""COMPUTED_VALUE"""),45415.66666666667)</f>
        <v>45415.66667</v>
      </c>
      <c r="K87" s="1">
        <f>IFERROR(__xludf.DUMMYFUNCTION("""COMPUTED_VALUE"""),1167.89)</f>
        <v>1167.89</v>
      </c>
      <c r="M87" s="2">
        <f>IFERROR(__xludf.DUMMYFUNCTION("""COMPUTED_VALUE"""),45415.66666666667)</f>
        <v>45415.66667</v>
      </c>
      <c r="N87" s="1">
        <f>IFERROR(__xludf.DUMMYFUNCTION("""COMPUTED_VALUE"""),4.3999647E7)</f>
        <v>43999647</v>
      </c>
    </row>
    <row r="88">
      <c r="A88" s="2">
        <f>IFERROR(__xludf.DUMMYFUNCTION("""COMPUTED_VALUE"""),45418.66666666667)</f>
        <v>45418.66667</v>
      </c>
      <c r="B88" s="1">
        <f>IFERROR(__xludf.DUMMYFUNCTION("""COMPUTED_VALUE"""),1172.88)</f>
        <v>1172.88</v>
      </c>
      <c r="D88" s="2">
        <f>IFERROR(__xludf.DUMMYFUNCTION("""COMPUTED_VALUE"""),45418.66666666667)</f>
        <v>45418.66667</v>
      </c>
      <c r="E88" s="1">
        <f>IFERROR(__xludf.DUMMYFUNCTION("""COMPUTED_VALUE"""),1183.64)</f>
        <v>1183.64</v>
      </c>
      <c r="G88" s="2">
        <f>IFERROR(__xludf.DUMMYFUNCTION("""COMPUTED_VALUE"""),45418.66666666667)</f>
        <v>45418.66667</v>
      </c>
      <c r="H88" s="1">
        <f>IFERROR(__xludf.DUMMYFUNCTION("""COMPUTED_VALUE"""),1172.52)</f>
        <v>1172.52</v>
      </c>
      <c r="J88" s="2">
        <f>IFERROR(__xludf.DUMMYFUNCTION("""COMPUTED_VALUE"""),45418.66666666667)</f>
        <v>45418.66667</v>
      </c>
      <c r="K88" s="1">
        <f>IFERROR(__xludf.DUMMYFUNCTION("""COMPUTED_VALUE"""),1183.52)</f>
        <v>1183.52</v>
      </c>
      <c r="M88" s="2">
        <f>IFERROR(__xludf.DUMMYFUNCTION("""COMPUTED_VALUE"""),45418.66666666667)</f>
        <v>45418.66667</v>
      </c>
      <c r="N88" s="1">
        <f>IFERROR(__xludf.DUMMYFUNCTION("""COMPUTED_VALUE"""),3.6176416E7)</f>
        <v>36176416</v>
      </c>
    </row>
    <row r="89">
      <c r="A89" s="2">
        <f>IFERROR(__xludf.DUMMYFUNCTION("""COMPUTED_VALUE"""),45419.66666666667)</f>
        <v>45419.66667</v>
      </c>
      <c r="B89" s="1">
        <f>IFERROR(__xludf.DUMMYFUNCTION("""COMPUTED_VALUE"""),1189.25)</f>
        <v>1189.25</v>
      </c>
      <c r="D89" s="2">
        <f>IFERROR(__xludf.DUMMYFUNCTION("""COMPUTED_VALUE"""),45419.66666666667)</f>
        <v>45419.66667</v>
      </c>
      <c r="E89" s="1">
        <f>IFERROR(__xludf.DUMMYFUNCTION("""COMPUTED_VALUE"""),1199.36)</f>
        <v>1199.36</v>
      </c>
      <c r="G89" s="2">
        <f>IFERROR(__xludf.DUMMYFUNCTION("""COMPUTED_VALUE"""),45419.66666666667)</f>
        <v>45419.66667</v>
      </c>
      <c r="H89" s="1">
        <f>IFERROR(__xludf.DUMMYFUNCTION("""COMPUTED_VALUE"""),1187.93)</f>
        <v>1187.93</v>
      </c>
      <c r="J89" s="2">
        <f>IFERROR(__xludf.DUMMYFUNCTION("""COMPUTED_VALUE"""),45419.66666666667)</f>
        <v>45419.66667</v>
      </c>
      <c r="K89" s="1">
        <f>IFERROR(__xludf.DUMMYFUNCTION("""COMPUTED_VALUE"""),1193.45)</f>
        <v>1193.45</v>
      </c>
      <c r="M89" s="2">
        <f>IFERROR(__xludf.DUMMYFUNCTION("""COMPUTED_VALUE"""),45419.66666666667)</f>
        <v>45419.66667</v>
      </c>
      <c r="N89" s="1">
        <f>IFERROR(__xludf.DUMMYFUNCTION("""COMPUTED_VALUE"""),2.9060051E7)</f>
        <v>29060051</v>
      </c>
    </row>
    <row r="90">
      <c r="A90" s="2">
        <f>IFERROR(__xludf.DUMMYFUNCTION("""COMPUTED_VALUE"""),45420.66666666667)</f>
        <v>45420.66667</v>
      </c>
      <c r="B90" s="1">
        <f>IFERROR(__xludf.DUMMYFUNCTION("""COMPUTED_VALUE"""),1192.43)</f>
        <v>1192.43</v>
      </c>
      <c r="D90" s="2">
        <f>IFERROR(__xludf.DUMMYFUNCTION("""COMPUTED_VALUE"""),45420.66666666667)</f>
        <v>45420.66667</v>
      </c>
      <c r="E90" s="1">
        <f>IFERROR(__xludf.DUMMYFUNCTION("""COMPUTED_VALUE"""),1195.51)</f>
        <v>1195.51</v>
      </c>
      <c r="G90" s="2">
        <f>IFERROR(__xludf.DUMMYFUNCTION("""COMPUTED_VALUE"""),45420.66666666667)</f>
        <v>45420.66667</v>
      </c>
      <c r="H90" s="1">
        <f>IFERROR(__xludf.DUMMYFUNCTION("""COMPUTED_VALUE"""),1190.55)</f>
        <v>1190.55</v>
      </c>
      <c r="J90" s="2">
        <f>IFERROR(__xludf.DUMMYFUNCTION("""COMPUTED_VALUE"""),45420.66666666667)</f>
        <v>45420.66667</v>
      </c>
      <c r="K90" s="1">
        <f>IFERROR(__xludf.DUMMYFUNCTION("""COMPUTED_VALUE"""),1191.52)</f>
        <v>1191.52</v>
      </c>
      <c r="M90" s="2">
        <f>IFERROR(__xludf.DUMMYFUNCTION("""COMPUTED_VALUE"""),45420.66666666667)</f>
        <v>45420.66667</v>
      </c>
      <c r="N90" s="1">
        <f>IFERROR(__xludf.DUMMYFUNCTION("""COMPUTED_VALUE"""),2.8495061E7)</f>
        <v>28495061</v>
      </c>
    </row>
    <row r="91">
      <c r="A91" s="2">
        <f>IFERROR(__xludf.DUMMYFUNCTION("""COMPUTED_VALUE"""),45421.66666666667)</f>
        <v>45421.66667</v>
      </c>
      <c r="B91" s="1">
        <f>IFERROR(__xludf.DUMMYFUNCTION("""COMPUTED_VALUE"""),1184.17)</f>
        <v>1184.17</v>
      </c>
      <c r="D91" s="2">
        <f>IFERROR(__xludf.DUMMYFUNCTION("""COMPUTED_VALUE"""),45421.66666666667)</f>
        <v>45421.66667</v>
      </c>
      <c r="E91" s="1">
        <f>IFERROR(__xludf.DUMMYFUNCTION("""COMPUTED_VALUE"""),1190.02)</f>
        <v>1190.02</v>
      </c>
      <c r="G91" s="2">
        <f>IFERROR(__xludf.DUMMYFUNCTION("""COMPUTED_VALUE"""),45421.66666666667)</f>
        <v>45421.66667</v>
      </c>
      <c r="H91" s="1">
        <f>IFERROR(__xludf.DUMMYFUNCTION("""COMPUTED_VALUE"""),1179.94)</f>
        <v>1179.94</v>
      </c>
      <c r="J91" s="2">
        <f>IFERROR(__xludf.DUMMYFUNCTION("""COMPUTED_VALUE"""),45421.66666666667)</f>
        <v>45421.66667</v>
      </c>
      <c r="K91" s="1">
        <f>IFERROR(__xludf.DUMMYFUNCTION("""COMPUTED_VALUE"""),1189.46)</f>
        <v>1189.46</v>
      </c>
      <c r="M91" s="2">
        <f>IFERROR(__xludf.DUMMYFUNCTION("""COMPUTED_VALUE"""),45421.66666666667)</f>
        <v>45421.66667</v>
      </c>
      <c r="N91" s="1">
        <f>IFERROR(__xludf.DUMMYFUNCTION("""COMPUTED_VALUE"""),2.6845107E7)</f>
        <v>26845107</v>
      </c>
    </row>
    <row r="92">
      <c r="A92" s="2">
        <f>IFERROR(__xludf.DUMMYFUNCTION("""COMPUTED_VALUE"""),45422.66666666667)</f>
        <v>45422.66667</v>
      </c>
      <c r="B92" s="1">
        <f>IFERROR(__xludf.DUMMYFUNCTION("""COMPUTED_VALUE"""),1190.79)</f>
        <v>1190.79</v>
      </c>
      <c r="D92" s="2">
        <f>IFERROR(__xludf.DUMMYFUNCTION("""COMPUTED_VALUE"""),45422.66666666667)</f>
        <v>45422.66667</v>
      </c>
      <c r="E92" s="1">
        <f>IFERROR(__xludf.DUMMYFUNCTION("""COMPUTED_VALUE"""),1199.51)</f>
        <v>1199.51</v>
      </c>
      <c r="G92" s="2">
        <f>IFERROR(__xludf.DUMMYFUNCTION("""COMPUTED_VALUE"""),45422.66666666667)</f>
        <v>45422.66667</v>
      </c>
      <c r="H92" s="1">
        <f>IFERROR(__xludf.DUMMYFUNCTION("""COMPUTED_VALUE"""),1190.79)</f>
        <v>1190.79</v>
      </c>
      <c r="J92" s="2">
        <f>IFERROR(__xludf.DUMMYFUNCTION("""COMPUTED_VALUE"""),45422.66666666667)</f>
        <v>45422.66667</v>
      </c>
      <c r="K92" s="1">
        <f>IFERROR(__xludf.DUMMYFUNCTION("""COMPUTED_VALUE"""),1194.53)</f>
        <v>1194.53</v>
      </c>
      <c r="M92" s="2">
        <f>IFERROR(__xludf.DUMMYFUNCTION("""COMPUTED_VALUE"""),45422.66666666667)</f>
        <v>45422.66667</v>
      </c>
      <c r="N92" s="1">
        <f>IFERROR(__xludf.DUMMYFUNCTION("""COMPUTED_VALUE"""),2.1219762E7)</f>
        <v>21219762</v>
      </c>
    </row>
    <row r="93">
      <c r="A93" s="2">
        <f>IFERROR(__xludf.DUMMYFUNCTION("""COMPUTED_VALUE"""),45425.66666666667)</f>
        <v>45425.66667</v>
      </c>
      <c r="B93" s="1">
        <f>IFERROR(__xludf.DUMMYFUNCTION("""COMPUTED_VALUE"""),1195.9)</f>
        <v>1195.9</v>
      </c>
      <c r="D93" s="2">
        <f>IFERROR(__xludf.DUMMYFUNCTION("""COMPUTED_VALUE"""),45425.66666666667)</f>
        <v>45425.66667</v>
      </c>
      <c r="E93" s="1">
        <f>IFERROR(__xludf.DUMMYFUNCTION("""COMPUTED_VALUE"""),1200.11)</f>
        <v>1200.11</v>
      </c>
      <c r="G93" s="2">
        <f>IFERROR(__xludf.DUMMYFUNCTION("""COMPUTED_VALUE"""),45425.66666666667)</f>
        <v>45425.66667</v>
      </c>
      <c r="H93" s="1">
        <f>IFERROR(__xludf.DUMMYFUNCTION("""COMPUTED_VALUE"""),1191.77)</f>
        <v>1191.77</v>
      </c>
      <c r="J93" s="2">
        <f>IFERROR(__xludf.DUMMYFUNCTION("""COMPUTED_VALUE"""),45425.66666666667)</f>
        <v>45425.66667</v>
      </c>
      <c r="K93" s="1">
        <f>IFERROR(__xludf.DUMMYFUNCTION("""COMPUTED_VALUE"""),1192.61)</f>
        <v>1192.61</v>
      </c>
      <c r="M93" s="2">
        <f>IFERROR(__xludf.DUMMYFUNCTION("""COMPUTED_VALUE"""),45425.66666666667)</f>
        <v>45425.66667</v>
      </c>
      <c r="N93" s="1">
        <f>IFERROR(__xludf.DUMMYFUNCTION("""COMPUTED_VALUE"""),2.1499984E7)</f>
        <v>21499984</v>
      </c>
    </row>
    <row r="94">
      <c r="A94" s="2">
        <f>IFERROR(__xludf.DUMMYFUNCTION("""COMPUTED_VALUE"""),45426.66666666667)</f>
        <v>45426.66667</v>
      </c>
      <c r="B94" s="1">
        <f>IFERROR(__xludf.DUMMYFUNCTION("""COMPUTED_VALUE"""),1193.27)</f>
        <v>1193.27</v>
      </c>
      <c r="D94" s="2">
        <f>IFERROR(__xludf.DUMMYFUNCTION("""COMPUTED_VALUE"""),45426.66666666667)</f>
        <v>45426.66667</v>
      </c>
      <c r="E94" s="1">
        <f>IFERROR(__xludf.DUMMYFUNCTION("""COMPUTED_VALUE"""),1201.92)</f>
        <v>1201.92</v>
      </c>
      <c r="G94" s="2">
        <f>IFERROR(__xludf.DUMMYFUNCTION("""COMPUTED_VALUE"""),45426.66666666667)</f>
        <v>45426.66667</v>
      </c>
      <c r="H94" s="1">
        <f>IFERROR(__xludf.DUMMYFUNCTION("""COMPUTED_VALUE"""),1188.52)</f>
        <v>1188.52</v>
      </c>
      <c r="J94" s="2">
        <f>IFERROR(__xludf.DUMMYFUNCTION("""COMPUTED_VALUE"""),45426.66666666667)</f>
        <v>45426.66667</v>
      </c>
      <c r="K94" s="1">
        <f>IFERROR(__xludf.DUMMYFUNCTION("""COMPUTED_VALUE"""),1191.15)</f>
        <v>1191.15</v>
      </c>
      <c r="M94" s="2">
        <f>IFERROR(__xludf.DUMMYFUNCTION("""COMPUTED_VALUE"""),45426.66666666667)</f>
        <v>45426.66667</v>
      </c>
      <c r="N94" s="1">
        <f>IFERROR(__xludf.DUMMYFUNCTION("""COMPUTED_VALUE"""),2.4101785E7)</f>
        <v>24101785</v>
      </c>
    </row>
    <row r="95">
      <c r="A95" s="2">
        <f>IFERROR(__xludf.DUMMYFUNCTION("""COMPUTED_VALUE"""),45427.66666666667)</f>
        <v>45427.66667</v>
      </c>
      <c r="B95" s="1">
        <f>IFERROR(__xludf.DUMMYFUNCTION("""COMPUTED_VALUE"""),1191.39)</f>
        <v>1191.39</v>
      </c>
      <c r="D95" s="2">
        <f>IFERROR(__xludf.DUMMYFUNCTION("""COMPUTED_VALUE"""),45427.66666666667)</f>
        <v>45427.66667</v>
      </c>
      <c r="E95" s="1">
        <f>IFERROR(__xludf.DUMMYFUNCTION("""COMPUTED_VALUE"""),1198.61)</f>
        <v>1198.61</v>
      </c>
      <c r="G95" s="2">
        <f>IFERROR(__xludf.DUMMYFUNCTION("""COMPUTED_VALUE"""),45427.66666666667)</f>
        <v>45427.66667</v>
      </c>
      <c r="H95" s="1">
        <f>IFERROR(__xludf.DUMMYFUNCTION("""COMPUTED_VALUE"""),1188.35)</f>
        <v>1188.35</v>
      </c>
      <c r="J95" s="2">
        <f>IFERROR(__xludf.DUMMYFUNCTION("""COMPUTED_VALUE"""),45427.66666666667)</f>
        <v>45427.66667</v>
      </c>
      <c r="K95" s="1">
        <f>IFERROR(__xludf.DUMMYFUNCTION("""COMPUTED_VALUE"""),1198.61)</f>
        <v>1198.61</v>
      </c>
      <c r="M95" s="2">
        <f>IFERROR(__xludf.DUMMYFUNCTION("""COMPUTED_VALUE"""),45427.66666666667)</f>
        <v>45427.66667</v>
      </c>
      <c r="N95" s="1">
        <f>IFERROR(__xludf.DUMMYFUNCTION("""COMPUTED_VALUE"""),2.3286372E7)</f>
        <v>23286372</v>
      </c>
    </row>
    <row r="96">
      <c r="A96" s="2">
        <f>IFERROR(__xludf.DUMMYFUNCTION("""COMPUTED_VALUE"""),45428.66666666667)</f>
        <v>45428.66667</v>
      </c>
      <c r="B96" s="1">
        <f>IFERROR(__xludf.DUMMYFUNCTION("""COMPUTED_VALUE"""),1198.28)</f>
        <v>1198.28</v>
      </c>
      <c r="D96" s="2">
        <f>IFERROR(__xludf.DUMMYFUNCTION("""COMPUTED_VALUE"""),45428.66666666667)</f>
        <v>45428.66667</v>
      </c>
      <c r="E96" s="1">
        <f>IFERROR(__xludf.DUMMYFUNCTION("""COMPUTED_VALUE"""),1204.13)</f>
        <v>1204.13</v>
      </c>
      <c r="G96" s="2">
        <f>IFERROR(__xludf.DUMMYFUNCTION("""COMPUTED_VALUE"""),45428.66666666667)</f>
        <v>45428.66667</v>
      </c>
      <c r="H96" s="1">
        <f>IFERROR(__xludf.DUMMYFUNCTION("""COMPUTED_VALUE"""),1195.55)</f>
        <v>1195.55</v>
      </c>
      <c r="J96" s="2">
        <f>IFERROR(__xludf.DUMMYFUNCTION("""COMPUTED_VALUE"""),45428.66666666667)</f>
        <v>45428.66667</v>
      </c>
      <c r="K96" s="1">
        <f>IFERROR(__xludf.DUMMYFUNCTION("""COMPUTED_VALUE"""),1197.73)</f>
        <v>1197.73</v>
      </c>
      <c r="M96" s="2">
        <f>IFERROR(__xludf.DUMMYFUNCTION("""COMPUTED_VALUE"""),45428.66666666667)</f>
        <v>45428.66667</v>
      </c>
      <c r="N96" s="1">
        <f>IFERROR(__xludf.DUMMYFUNCTION("""COMPUTED_VALUE"""),2.2568174E7)</f>
        <v>22568174</v>
      </c>
    </row>
    <row r="97">
      <c r="A97" s="2">
        <f>IFERROR(__xludf.DUMMYFUNCTION("""COMPUTED_VALUE"""),45429.66666666667)</f>
        <v>45429.66667</v>
      </c>
      <c r="B97" s="1">
        <f>IFERROR(__xludf.DUMMYFUNCTION("""COMPUTED_VALUE"""),1200.7)</f>
        <v>1200.7</v>
      </c>
      <c r="D97" s="2">
        <f>IFERROR(__xludf.DUMMYFUNCTION("""COMPUTED_VALUE"""),45429.66666666667)</f>
        <v>45429.66667</v>
      </c>
      <c r="E97" s="1">
        <f>IFERROR(__xludf.DUMMYFUNCTION("""COMPUTED_VALUE"""),1200.7)</f>
        <v>1200.7</v>
      </c>
      <c r="G97" s="2">
        <f>IFERROR(__xludf.DUMMYFUNCTION("""COMPUTED_VALUE"""),45429.66666666667)</f>
        <v>45429.66667</v>
      </c>
      <c r="H97" s="1">
        <f>IFERROR(__xludf.DUMMYFUNCTION("""COMPUTED_VALUE"""),1181.06)</f>
        <v>1181.06</v>
      </c>
      <c r="J97" s="2">
        <f>IFERROR(__xludf.DUMMYFUNCTION("""COMPUTED_VALUE"""),45429.66666666667)</f>
        <v>45429.66667</v>
      </c>
      <c r="K97" s="1">
        <f>IFERROR(__xludf.DUMMYFUNCTION("""COMPUTED_VALUE"""),1189.16)</f>
        <v>1189.16</v>
      </c>
      <c r="M97" s="2">
        <f>IFERROR(__xludf.DUMMYFUNCTION("""COMPUTED_VALUE"""),45429.66666666667)</f>
        <v>45429.66667</v>
      </c>
      <c r="N97" s="1">
        <f>IFERROR(__xludf.DUMMYFUNCTION("""COMPUTED_VALUE"""),2.2550904E7)</f>
        <v>22550904</v>
      </c>
    </row>
    <row r="98">
      <c r="A98" s="2">
        <f>IFERROR(__xludf.DUMMYFUNCTION("""COMPUTED_VALUE"""),45432.66666666667)</f>
        <v>45432.66667</v>
      </c>
      <c r="B98" s="1">
        <f>IFERROR(__xludf.DUMMYFUNCTION("""COMPUTED_VALUE"""),1188.92)</f>
        <v>1188.92</v>
      </c>
      <c r="D98" s="2">
        <f>IFERROR(__xludf.DUMMYFUNCTION("""COMPUTED_VALUE"""),45432.66666666667)</f>
        <v>45432.66667</v>
      </c>
      <c r="E98" s="1">
        <f>IFERROR(__xludf.DUMMYFUNCTION("""COMPUTED_VALUE"""),1200.04)</f>
        <v>1200.04</v>
      </c>
      <c r="G98" s="2">
        <f>IFERROR(__xludf.DUMMYFUNCTION("""COMPUTED_VALUE"""),45432.66666666667)</f>
        <v>45432.66667</v>
      </c>
      <c r="H98" s="1">
        <f>IFERROR(__xludf.DUMMYFUNCTION("""COMPUTED_VALUE"""),1185.16)</f>
        <v>1185.16</v>
      </c>
      <c r="J98" s="2">
        <f>IFERROR(__xludf.DUMMYFUNCTION("""COMPUTED_VALUE"""),45432.66666666667)</f>
        <v>45432.66667</v>
      </c>
      <c r="K98" s="1">
        <f>IFERROR(__xludf.DUMMYFUNCTION("""COMPUTED_VALUE"""),1197.29)</f>
        <v>1197.29</v>
      </c>
      <c r="M98" s="2">
        <f>IFERROR(__xludf.DUMMYFUNCTION("""COMPUTED_VALUE"""),45432.66666666667)</f>
        <v>45432.66667</v>
      </c>
      <c r="N98" s="1">
        <f>IFERROR(__xludf.DUMMYFUNCTION("""COMPUTED_VALUE"""),2.2568591E7)</f>
        <v>22568591</v>
      </c>
    </row>
    <row r="99">
      <c r="A99" s="2">
        <f>IFERROR(__xludf.DUMMYFUNCTION("""COMPUTED_VALUE"""),45433.66666666667)</f>
        <v>45433.66667</v>
      </c>
      <c r="B99" s="1">
        <f>IFERROR(__xludf.DUMMYFUNCTION("""COMPUTED_VALUE"""),1199.37)</f>
        <v>1199.37</v>
      </c>
      <c r="D99" s="2">
        <f>IFERROR(__xludf.DUMMYFUNCTION("""COMPUTED_VALUE"""),45433.66666666667)</f>
        <v>45433.66667</v>
      </c>
      <c r="E99" s="1">
        <f>IFERROR(__xludf.DUMMYFUNCTION("""COMPUTED_VALUE"""),1199.37)</f>
        <v>1199.37</v>
      </c>
      <c r="G99" s="2">
        <f>IFERROR(__xludf.DUMMYFUNCTION("""COMPUTED_VALUE"""),45433.66666666667)</f>
        <v>45433.66667</v>
      </c>
      <c r="H99" s="1">
        <f>IFERROR(__xludf.DUMMYFUNCTION("""COMPUTED_VALUE"""),1185.82)</f>
        <v>1185.82</v>
      </c>
      <c r="J99" s="2">
        <f>IFERROR(__xludf.DUMMYFUNCTION("""COMPUTED_VALUE"""),45433.66666666667)</f>
        <v>45433.66667</v>
      </c>
      <c r="K99" s="1">
        <f>IFERROR(__xludf.DUMMYFUNCTION("""COMPUTED_VALUE"""),1189.5)</f>
        <v>1189.5</v>
      </c>
      <c r="M99" s="2">
        <f>IFERROR(__xludf.DUMMYFUNCTION("""COMPUTED_VALUE"""),45433.66666666667)</f>
        <v>45433.66667</v>
      </c>
      <c r="N99" s="1">
        <f>IFERROR(__xludf.DUMMYFUNCTION("""COMPUTED_VALUE"""),2.1140994E7)</f>
        <v>21140994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IFERROR(__xludf.DUMMYFUNCTION("""COMPUTED_VALUE"""),1189.39)</f>
        <v>1189.39</v>
      </c>
      <c r="D100" s="2">
        <f>IFERROR(__xludf.DUMMYFUNCTION("""COMPUTED_VALUE"""),45434.66666666667)</f>
        <v>45434.66667</v>
      </c>
      <c r="E100" s="1">
        <f>IFERROR(__xludf.DUMMYFUNCTION("""COMPUTED_VALUE"""),1199.69)</f>
        <v>1199.69</v>
      </c>
      <c r="G100" s="2">
        <f>IFERROR(__xludf.DUMMYFUNCTION("""COMPUTED_VALUE"""),45434.66666666667)</f>
        <v>45434.66667</v>
      </c>
      <c r="H100" s="1">
        <f>IFERROR(__xludf.DUMMYFUNCTION("""COMPUTED_VALUE"""),1189.09)</f>
        <v>1189.09</v>
      </c>
      <c r="J100" s="2">
        <f>IFERROR(__xludf.DUMMYFUNCTION("""COMPUTED_VALUE"""),45434.66666666667)</f>
        <v>45434.66667</v>
      </c>
      <c r="K100" s="1">
        <f>IFERROR(__xludf.DUMMYFUNCTION("""COMPUTED_VALUE"""),1197.78)</f>
        <v>1197.78</v>
      </c>
      <c r="M100" s="2">
        <f>IFERROR(__xludf.DUMMYFUNCTION("""COMPUTED_VALUE"""),45434.66666666667)</f>
        <v>45434.66667</v>
      </c>
      <c r="N100" s="1">
        <f>IFERROR(__xludf.DUMMYFUNCTION("""COMPUTED_VALUE"""),1.7072974E7)</f>
        <v>17072974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IFERROR(__xludf.DUMMYFUNCTION("""COMPUTED_VALUE"""),1199.88)</f>
        <v>1199.88</v>
      </c>
      <c r="D101" s="2">
        <f>IFERROR(__xludf.DUMMYFUNCTION("""COMPUTED_VALUE"""),45435.66666666667)</f>
        <v>45435.66667</v>
      </c>
      <c r="E101" s="1">
        <f>IFERROR(__xludf.DUMMYFUNCTION("""COMPUTED_VALUE"""),1205.07)</f>
        <v>1205.07</v>
      </c>
      <c r="G101" s="2">
        <f>IFERROR(__xludf.DUMMYFUNCTION("""COMPUTED_VALUE"""),45435.66666666667)</f>
        <v>45435.66667</v>
      </c>
      <c r="H101" s="1">
        <f>IFERROR(__xludf.DUMMYFUNCTION("""COMPUTED_VALUE"""),1185.46)</f>
        <v>1185.46</v>
      </c>
      <c r="J101" s="2">
        <f>IFERROR(__xludf.DUMMYFUNCTION("""COMPUTED_VALUE"""),45435.66666666667)</f>
        <v>45435.66667</v>
      </c>
      <c r="K101" s="1">
        <f>IFERROR(__xludf.DUMMYFUNCTION("""COMPUTED_VALUE"""),1187.98)</f>
        <v>1187.98</v>
      </c>
      <c r="M101" s="2">
        <f>IFERROR(__xludf.DUMMYFUNCTION("""COMPUTED_VALUE"""),45435.66666666667)</f>
        <v>45435.66667</v>
      </c>
      <c r="N101" s="1">
        <f>IFERROR(__xludf.DUMMYFUNCTION("""COMPUTED_VALUE"""),1.9699813E7)</f>
        <v>19699813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IFERROR(__xludf.DUMMYFUNCTION("""COMPUTED_VALUE"""),1194.38)</f>
        <v>1194.38</v>
      </c>
      <c r="D102" s="2">
        <f>IFERROR(__xludf.DUMMYFUNCTION("""COMPUTED_VALUE"""),45436.66666666667)</f>
        <v>45436.66667</v>
      </c>
      <c r="E102" s="1">
        <f>IFERROR(__xludf.DUMMYFUNCTION("""COMPUTED_VALUE"""),1196.66)</f>
        <v>1196.66</v>
      </c>
      <c r="G102" s="2">
        <f>IFERROR(__xludf.DUMMYFUNCTION("""COMPUTED_VALUE"""),45436.66666666667)</f>
        <v>45436.66667</v>
      </c>
      <c r="H102" s="1">
        <f>IFERROR(__xludf.DUMMYFUNCTION("""COMPUTED_VALUE"""),1181.6)</f>
        <v>1181.6</v>
      </c>
      <c r="J102" s="2">
        <f>IFERROR(__xludf.DUMMYFUNCTION("""COMPUTED_VALUE"""),45436.66666666667)</f>
        <v>45436.66667</v>
      </c>
      <c r="K102" s="1">
        <f>IFERROR(__xludf.DUMMYFUNCTION("""COMPUTED_VALUE"""),1183.55)</f>
        <v>1183.55</v>
      </c>
      <c r="M102" s="2">
        <f>IFERROR(__xludf.DUMMYFUNCTION("""COMPUTED_VALUE"""),45436.66666666667)</f>
        <v>45436.66667</v>
      </c>
      <c r="N102" s="1">
        <f>IFERROR(__xludf.DUMMYFUNCTION("""COMPUTED_VALUE"""),2.8519493E7)</f>
        <v>28519493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IFERROR(__xludf.DUMMYFUNCTION("""COMPUTED_VALUE"""),1178.29)</f>
        <v>1178.29</v>
      </c>
      <c r="D103" s="2">
        <f>IFERROR(__xludf.DUMMYFUNCTION("""COMPUTED_VALUE"""),45440.66666666667)</f>
        <v>45440.66667</v>
      </c>
      <c r="E103" s="1">
        <f>IFERROR(__xludf.DUMMYFUNCTION("""COMPUTED_VALUE"""),1180.87)</f>
        <v>1180.87</v>
      </c>
      <c r="G103" s="2">
        <f>IFERROR(__xludf.DUMMYFUNCTION("""COMPUTED_VALUE"""),45440.66666666667)</f>
        <v>45440.66667</v>
      </c>
      <c r="H103" s="1">
        <f>IFERROR(__xludf.DUMMYFUNCTION("""COMPUTED_VALUE"""),1163.24)</f>
        <v>1163.24</v>
      </c>
      <c r="J103" s="2">
        <f>IFERROR(__xludf.DUMMYFUNCTION("""COMPUTED_VALUE"""),45440.66666666667)</f>
        <v>45440.66667</v>
      </c>
      <c r="K103" s="1">
        <f>IFERROR(__xludf.DUMMYFUNCTION("""COMPUTED_VALUE"""),1166.61)</f>
        <v>1166.61</v>
      </c>
      <c r="M103" s="2">
        <f>IFERROR(__xludf.DUMMYFUNCTION("""COMPUTED_VALUE"""),45440.66666666667)</f>
        <v>45440.66667</v>
      </c>
      <c r="N103" s="1">
        <f>IFERROR(__xludf.DUMMYFUNCTION("""COMPUTED_VALUE"""),2.370273E7)</f>
        <v>23702730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IFERROR(__xludf.DUMMYFUNCTION("""COMPUTED_VALUE"""),1156.75)</f>
        <v>1156.75</v>
      </c>
      <c r="D104" s="2">
        <f>IFERROR(__xludf.DUMMYFUNCTION("""COMPUTED_VALUE"""),45441.66666666667)</f>
        <v>45441.66667</v>
      </c>
      <c r="E104" s="1">
        <f>IFERROR(__xludf.DUMMYFUNCTION("""COMPUTED_VALUE"""),1156.75)</f>
        <v>1156.75</v>
      </c>
      <c r="G104" s="2">
        <f>IFERROR(__xludf.DUMMYFUNCTION("""COMPUTED_VALUE"""),45441.66666666667)</f>
        <v>45441.66667</v>
      </c>
      <c r="H104" s="1">
        <f>IFERROR(__xludf.DUMMYFUNCTION("""COMPUTED_VALUE"""),1148.92)</f>
        <v>1148.92</v>
      </c>
      <c r="J104" s="2">
        <f>IFERROR(__xludf.DUMMYFUNCTION("""COMPUTED_VALUE"""),45441.66666666667)</f>
        <v>45441.66667</v>
      </c>
      <c r="K104" s="1">
        <f>IFERROR(__xludf.DUMMYFUNCTION("""COMPUTED_VALUE"""),1150.35)</f>
        <v>1150.35</v>
      </c>
      <c r="M104" s="2">
        <f>IFERROR(__xludf.DUMMYFUNCTION("""COMPUTED_VALUE"""),45441.66666666667)</f>
        <v>45441.66667</v>
      </c>
      <c r="N104" s="1">
        <f>IFERROR(__xludf.DUMMYFUNCTION("""COMPUTED_VALUE"""),2.0428019E7)</f>
        <v>20428019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IFERROR(__xludf.DUMMYFUNCTION("""COMPUTED_VALUE"""),1143.61)</f>
        <v>1143.61</v>
      </c>
      <c r="D105" s="2">
        <f>IFERROR(__xludf.DUMMYFUNCTION("""COMPUTED_VALUE"""),45442.66666666667)</f>
        <v>45442.66667</v>
      </c>
      <c r="E105" s="1">
        <f>IFERROR(__xludf.DUMMYFUNCTION("""COMPUTED_VALUE"""),1150.15)</f>
        <v>1150.15</v>
      </c>
      <c r="G105" s="2">
        <f>IFERROR(__xludf.DUMMYFUNCTION("""COMPUTED_VALUE"""),45442.66666666667)</f>
        <v>45442.66667</v>
      </c>
      <c r="H105" s="1">
        <f>IFERROR(__xludf.DUMMYFUNCTION("""COMPUTED_VALUE"""),1134.47)</f>
        <v>1134.47</v>
      </c>
      <c r="J105" s="2">
        <f>IFERROR(__xludf.DUMMYFUNCTION("""COMPUTED_VALUE"""),45442.66666666667)</f>
        <v>45442.66667</v>
      </c>
      <c r="K105" s="1">
        <f>IFERROR(__xludf.DUMMYFUNCTION("""COMPUTED_VALUE"""),1137.12)</f>
        <v>1137.12</v>
      </c>
      <c r="M105" s="2">
        <f>IFERROR(__xludf.DUMMYFUNCTION("""COMPUTED_VALUE"""),45442.66666666667)</f>
        <v>45442.66667</v>
      </c>
      <c r="N105" s="1">
        <f>IFERROR(__xludf.DUMMYFUNCTION("""COMPUTED_VALUE"""),2.6289046E7)</f>
        <v>26289046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IFERROR(__xludf.DUMMYFUNCTION("""COMPUTED_VALUE"""),1137.95)</f>
        <v>1137.95</v>
      </c>
      <c r="D106" s="2">
        <f>IFERROR(__xludf.DUMMYFUNCTION("""COMPUTED_VALUE"""),45443.66666666667)</f>
        <v>45443.66667</v>
      </c>
      <c r="E106" s="1">
        <f>IFERROR(__xludf.DUMMYFUNCTION("""COMPUTED_VALUE"""),1138.97)</f>
        <v>1138.97</v>
      </c>
      <c r="G106" s="2">
        <f>IFERROR(__xludf.DUMMYFUNCTION("""COMPUTED_VALUE"""),45443.66666666667)</f>
        <v>45443.66667</v>
      </c>
      <c r="H106" s="1">
        <f>IFERROR(__xludf.DUMMYFUNCTION("""COMPUTED_VALUE"""),1124.55)</f>
        <v>1124.55</v>
      </c>
      <c r="J106" s="2">
        <f>IFERROR(__xludf.DUMMYFUNCTION("""COMPUTED_VALUE"""),45443.66666666667)</f>
        <v>45443.66667</v>
      </c>
      <c r="K106" s="1">
        <f>IFERROR(__xludf.DUMMYFUNCTION("""COMPUTED_VALUE"""),1138.68)</f>
        <v>1138.68</v>
      </c>
      <c r="M106" s="2">
        <f>IFERROR(__xludf.DUMMYFUNCTION("""COMPUTED_VALUE"""),45443.66666666667)</f>
        <v>45443.66667</v>
      </c>
      <c r="N106" s="1">
        <f>IFERROR(__xludf.DUMMYFUNCTION("""COMPUTED_VALUE"""),3.4294645E7)</f>
        <v>34294645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IFERROR(__xludf.DUMMYFUNCTION("""COMPUTED_VALUE"""),1139.56)</f>
        <v>1139.56</v>
      </c>
      <c r="D107" s="2">
        <f>IFERROR(__xludf.DUMMYFUNCTION("""COMPUTED_VALUE"""),45446.66666666667)</f>
        <v>45446.66667</v>
      </c>
      <c r="E107" s="1">
        <f>IFERROR(__xludf.DUMMYFUNCTION("""COMPUTED_VALUE"""),1147.73)</f>
        <v>1147.73</v>
      </c>
      <c r="G107" s="2">
        <f>IFERROR(__xludf.DUMMYFUNCTION("""COMPUTED_VALUE"""),45446.66666666667)</f>
        <v>45446.66667</v>
      </c>
      <c r="H107" s="1">
        <f>IFERROR(__xludf.DUMMYFUNCTION("""COMPUTED_VALUE"""),1125.83)</f>
        <v>1125.83</v>
      </c>
      <c r="J107" s="2">
        <f>IFERROR(__xludf.DUMMYFUNCTION("""COMPUTED_VALUE"""),45446.66666666667)</f>
        <v>45446.66667</v>
      </c>
      <c r="K107" s="1">
        <f>IFERROR(__xludf.DUMMYFUNCTION("""COMPUTED_VALUE"""),1132.26)</f>
        <v>1132.26</v>
      </c>
      <c r="M107" s="2">
        <f>IFERROR(__xludf.DUMMYFUNCTION("""COMPUTED_VALUE"""),45446.66666666667)</f>
        <v>45446.66667</v>
      </c>
      <c r="N107" s="1">
        <f>IFERROR(__xludf.DUMMYFUNCTION("""COMPUTED_VALUE"""),2.1519695E7)</f>
        <v>21519695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IFERROR(__xludf.DUMMYFUNCTION("""COMPUTED_VALUE"""),1131.32)</f>
        <v>1131.32</v>
      </c>
      <c r="D108" s="2">
        <f>IFERROR(__xludf.DUMMYFUNCTION("""COMPUTED_VALUE"""),45447.66666666667)</f>
        <v>45447.66667</v>
      </c>
      <c r="E108" s="1">
        <f>IFERROR(__xludf.DUMMYFUNCTION("""COMPUTED_VALUE"""),1149.92)</f>
        <v>1149.92</v>
      </c>
      <c r="G108" s="2">
        <f>IFERROR(__xludf.DUMMYFUNCTION("""COMPUTED_VALUE"""),45447.66666666667)</f>
        <v>45447.66667</v>
      </c>
      <c r="H108" s="1">
        <f>IFERROR(__xludf.DUMMYFUNCTION("""COMPUTED_VALUE"""),1129.86)</f>
        <v>1129.86</v>
      </c>
      <c r="J108" s="2">
        <f>IFERROR(__xludf.DUMMYFUNCTION("""COMPUTED_VALUE"""),45447.66666666667)</f>
        <v>45447.66667</v>
      </c>
      <c r="K108" s="1">
        <f>IFERROR(__xludf.DUMMYFUNCTION("""COMPUTED_VALUE"""),1147.67)</f>
        <v>1147.67</v>
      </c>
      <c r="M108" s="2">
        <f>IFERROR(__xludf.DUMMYFUNCTION("""COMPUTED_VALUE"""),45447.66666666667)</f>
        <v>45447.66667</v>
      </c>
      <c r="N108" s="1">
        <f>IFERROR(__xludf.DUMMYFUNCTION("""COMPUTED_VALUE"""),2.2395605E7)</f>
        <v>22395605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IFERROR(__xludf.DUMMYFUNCTION("""COMPUTED_VALUE"""),1149.76)</f>
        <v>1149.76</v>
      </c>
      <c r="D109" s="2">
        <f>IFERROR(__xludf.DUMMYFUNCTION("""COMPUTED_VALUE"""),45448.66666666667)</f>
        <v>45448.66667</v>
      </c>
      <c r="E109" s="1">
        <f>IFERROR(__xludf.DUMMYFUNCTION("""COMPUTED_VALUE"""),1161.47)</f>
        <v>1161.47</v>
      </c>
      <c r="G109" s="2">
        <f>IFERROR(__xludf.DUMMYFUNCTION("""COMPUTED_VALUE"""),45448.66666666667)</f>
        <v>45448.66667</v>
      </c>
      <c r="H109" s="1">
        <f>IFERROR(__xludf.DUMMYFUNCTION("""COMPUTED_VALUE"""),1146.86)</f>
        <v>1146.86</v>
      </c>
      <c r="J109" s="2">
        <f>IFERROR(__xludf.DUMMYFUNCTION("""COMPUTED_VALUE"""),45448.66666666667)</f>
        <v>45448.66667</v>
      </c>
      <c r="K109" s="1">
        <f>IFERROR(__xludf.DUMMYFUNCTION("""COMPUTED_VALUE"""),1159.27)</f>
        <v>1159.27</v>
      </c>
      <c r="M109" s="2">
        <f>IFERROR(__xludf.DUMMYFUNCTION("""COMPUTED_VALUE"""),45448.66666666667)</f>
        <v>45448.66667</v>
      </c>
      <c r="N109" s="1">
        <f>IFERROR(__xludf.DUMMYFUNCTION("""COMPUTED_VALUE"""),1.7855581E7)</f>
        <v>17855581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IFERROR(__xludf.DUMMYFUNCTION("""COMPUTED_VALUE"""),1158.86)</f>
        <v>1158.86</v>
      </c>
      <c r="D110" s="2">
        <f>IFERROR(__xludf.DUMMYFUNCTION("""COMPUTED_VALUE"""),45449.66666666667)</f>
        <v>45449.66667</v>
      </c>
      <c r="E110" s="1">
        <f>IFERROR(__xludf.DUMMYFUNCTION("""COMPUTED_VALUE"""),1163.5)</f>
        <v>1163.5</v>
      </c>
      <c r="G110" s="2">
        <f>IFERROR(__xludf.DUMMYFUNCTION("""COMPUTED_VALUE"""),45449.66666666667)</f>
        <v>45449.66667</v>
      </c>
      <c r="H110" s="1">
        <f>IFERROR(__xludf.DUMMYFUNCTION("""COMPUTED_VALUE"""),1155.9)</f>
        <v>1155.9</v>
      </c>
      <c r="J110" s="2">
        <f>IFERROR(__xludf.DUMMYFUNCTION("""COMPUTED_VALUE"""),45449.66666666667)</f>
        <v>45449.66667</v>
      </c>
      <c r="K110" s="1">
        <f>IFERROR(__xludf.DUMMYFUNCTION("""COMPUTED_VALUE"""),1157.31)</f>
        <v>1157.31</v>
      </c>
      <c r="M110" s="2">
        <f>IFERROR(__xludf.DUMMYFUNCTION("""COMPUTED_VALUE"""),45449.66666666667)</f>
        <v>45449.66667</v>
      </c>
      <c r="N110" s="1">
        <f>IFERROR(__xludf.DUMMYFUNCTION("""COMPUTED_VALUE"""),1.4984143E7)</f>
        <v>14984143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IFERROR(__xludf.DUMMYFUNCTION("""COMPUTED_VALUE"""),1156.13)</f>
        <v>1156.13</v>
      </c>
      <c r="D111" s="2">
        <f>IFERROR(__xludf.DUMMYFUNCTION("""COMPUTED_VALUE"""),45450.66666666667)</f>
        <v>45450.66667</v>
      </c>
      <c r="E111" s="1">
        <f>IFERROR(__xludf.DUMMYFUNCTION("""COMPUTED_VALUE"""),1158.19)</f>
        <v>1158.19</v>
      </c>
      <c r="G111" s="2">
        <f>IFERROR(__xludf.DUMMYFUNCTION("""COMPUTED_VALUE"""),45450.66666666667)</f>
        <v>45450.66667</v>
      </c>
      <c r="H111" s="1">
        <f>IFERROR(__xludf.DUMMYFUNCTION("""COMPUTED_VALUE"""),1148.73)</f>
        <v>1148.73</v>
      </c>
      <c r="J111" s="2">
        <f>IFERROR(__xludf.DUMMYFUNCTION("""COMPUTED_VALUE"""),45450.66666666667)</f>
        <v>45450.66667</v>
      </c>
      <c r="K111" s="1">
        <f>IFERROR(__xludf.DUMMYFUNCTION("""COMPUTED_VALUE"""),1149.66)</f>
        <v>1149.66</v>
      </c>
      <c r="M111" s="2">
        <f>IFERROR(__xludf.DUMMYFUNCTION("""COMPUTED_VALUE"""),45450.66666666667)</f>
        <v>45450.66667</v>
      </c>
      <c r="N111" s="1">
        <f>IFERROR(__xludf.DUMMYFUNCTION("""COMPUTED_VALUE"""),2.0114359E7)</f>
        <v>20114359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IFERROR(__xludf.DUMMYFUNCTION("""COMPUTED_VALUE"""),1148.57)</f>
        <v>1148.57</v>
      </c>
      <c r="D112" s="2">
        <f>IFERROR(__xludf.DUMMYFUNCTION("""COMPUTED_VALUE"""),45453.66666666667)</f>
        <v>45453.66667</v>
      </c>
      <c r="E112" s="1">
        <f>IFERROR(__xludf.DUMMYFUNCTION("""COMPUTED_VALUE"""),1157.38)</f>
        <v>1157.38</v>
      </c>
      <c r="G112" s="2">
        <f>IFERROR(__xludf.DUMMYFUNCTION("""COMPUTED_VALUE"""),45453.66666666667)</f>
        <v>45453.66667</v>
      </c>
      <c r="H112" s="1">
        <f>IFERROR(__xludf.DUMMYFUNCTION("""COMPUTED_VALUE"""),1147.85)</f>
        <v>1147.85</v>
      </c>
      <c r="J112" s="2">
        <f>IFERROR(__xludf.DUMMYFUNCTION("""COMPUTED_VALUE"""),45453.66666666667)</f>
        <v>45453.66667</v>
      </c>
      <c r="K112" s="1">
        <f>IFERROR(__xludf.DUMMYFUNCTION("""COMPUTED_VALUE"""),1156.95)</f>
        <v>1156.95</v>
      </c>
      <c r="M112" s="2">
        <f>IFERROR(__xludf.DUMMYFUNCTION("""COMPUTED_VALUE"""),45453.66666666667)</f>
        <v>45453.66667</v>
      </c>
      <c r="N112" s="1">
        <f>IFERROR(__xludf.DUMMYFUNCTION("""COMPUTED_VALUE"""),2.2049813E7)</f>
        <v>22049813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IFERROR(__xludf.DUMMYFUNCTION("""COMPUTED_VALUE"""),1155.31)</f>
        <v>1155.31</v>
      </c>
      <c r="D113" s="2">
        <f>IFERROR(__xludf.DUMMYFUNCTION("""COMPUTED_VALUE"""),45454.66666666667)</f>
        <v>45454.66667</v>
      </c>
      <c r="E113" s="1">
        <f>IFERROR(__xludf.DUMMYFUNCTION("""COMPUTED_VALUE"""),1163.06)</f>
        <v>1163.06</v>
      </c>
      <c r="G113" s="2">
        <f>IFERROR(__xludf.DUMMYFUNCTION("""COMPUTED_VALUE"""),45454.66666666667)</f>
        <v>45454.66667</v>
      </c>
      <c r="H113" s="1">
        <f>IFERROR(__xludf.DUMMYFUNCTION("""COMPUTED_VALUE"""),1150.0)</f>
        <v>1150</v>
      </c>
      <c r="J113" s="2">
        <f>IFERROR(__xludf.DUMMYFUNCTION("""COMPUTED_VALUE"""),45454.66666666667)</f>
        <v>45454.66667</v>
      </c>
      <c r="K113" s="1">
        <f>IFERROR(__xludf.DUMMYFUNCTION("""COMPUTED_VALUE"""),1162.96)</f>
        <v>1162.96</v>
      </c>
      <c r="M113" s="2">
        <f>IFERROR(__xludf.DUMMYFUNCTION("""COMPUTED_VALUE"""),45454.66666666667)</f>
        <v>45454.66667</v>
      </c>
      <c r="N113" s="1">
        <f>IFERROR(__xludf.DUMMYFUNCTION("""COMPUTED_VALUE"""),1.844793E7)</f>
        <v>18447930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IFERROR(__xludf.DUMMYFUNCTION("""COMPUTED_VALUE"""),1167.85)</f>
        <v>1167.85</v>
      </c>
      <c r="D114" s="2">
        <f>IFERROR(__xludf.DUMMYFUNCTION("""COMPUTED_VALUE"""),45455.66666666667)</f>
        <v>45455.66667</v>
      </c>
      <c r="E114" s="1">
        <f>IFERROR(__xludf.DUMMYFUNCTION("""COMPUTED_VALUE"""),1173.11)</f>
        <v>1173.11</v>
      </c>
      <c r="G114" s="2">
        <f>IFERROR(__xludf.DUMMYFUNCTION("""COMPUTED_VALUE"""),45455.66666666667)</f>
        <v>45455.66667</v>
      </c>
      <c r="H114" s="1">
        <f>IFERROR(__xludf.DUMMYFUNCTION("""COMPUTED_VALUE"""),1156.69)</f>
        <v>1156.69</v>
      </c>
      <c r="J114" s="2">
        <f>IFERROR(__xludf.DUMMYFUNCTION("""COMPUTED_VALUE"""),45455.66666666667)</f>
        <v>45455.66667</v>
      </c>
      <c r="K114" s="1">
        <f>IFERROR(__xludf.DUMMYFUNCTION("""COMPUTED_VALUE"""),1157.68)</f>
        <v>1157.68</v>
      </c>
      <c r="M114" s="2">
        <f>IFERROR(__xludf.DUMMYFUNCTION("""COMPUTED_VALUE"""),45455.66666666667)</f>
        <v>45455.66667</v>
      </c>
      <c r="N114" s="1">
        <f>IFERROR(__xludf.DUMMYFUNCTION("""COMPUTED_VALUE"""),2.1638154E7)</f>
        <v>21638154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IFERROR(__xludf.DUMMYFUNCTION("""COMPUTED_VALUE"""),1156.65)</f>
        <v>1156.65</v>
      </c>
      <c r="D115" s="2">
        <f>IFERROR(__xludf.DUMMYFUNCTION("""COMPUTED_VALUE"""),45456.66666666667)</f>
        <v>45456.66667</v>
      </c>
      <c r="E115" s="1">
        <f>IFERROR(__xludf.DUMMYFUNCTION("""COMPUTED_VALUE"""),1162.28)</f>
        <v>1162.28</v>
      </c>
      <c r="G115" s="2">
        <f>IFERROR(__xludf.DUMMYFUNCTION("""COMPUTED_VALUE"""),45456.66666666667)</f>
        <v>45456.66667</v>
      </c>
      <c r="H115" s="1">
        <f>IFERROR(__xludf.DUMMYFUNCTION("""COMPUTED_VALUE"""),1144.94)</f>
        <v>1144.94</v>
      </c>
      <c r="J115" s="2">
        <f>IFERROR(__xludf.DUMMYFUNCTION("""COMPUTED_VALUE"""),45456.66666666667)</f>
        <v>45456.66667</v>
      </c>
      <c r="K115" s="1">
        <f>IFERROR(__xludf.DUMMYFUNCTION("""COMPUTED_VALUE"""),1148.2)</f>
        <v>1148.2</v>
      </c>
      <c r="M115" s="2">
        <f>IFERROR(__xludf.DUMMYFUNCTION("""COMPUTED_VALUE"""),45456.66666666667)</f>
        <v>45456.66667</v>
      </c>
      <c r="N115" s="1">
        <f>IFERROR(__xludf.DUMMYFUNCTION("""COMPUTED_VALUE"""),1.9453911E7)</f>
        <v>19453911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IFERROR(__xludf.DUMMYFUNCTION("""COMPUTED_VALUE"""),1143.71)</f>
        <v>1143.71</v>
      </c>
      <c r="D116" s="2">
        <f>IFERROR(__xludf.DUMMYFUNCTION("""COMPUTED_VALUE"""),45457.66666666667)</f>
        <v>45457.66667</v>
      </c>
      <c r="E116" s="1">
        <f>IFERROR(__xludf.DUMMYFUNCTION("""COMPUTED_VALUE"""),1154.11)</f>
        <v>1154.11</v>
      </c>
      <c r="G116" s="2">
        <f>IFERROR(__xludf.DUMMYFUNCTION("""COMPUTED_VALUE"""),45457.66666666667)</f>
        <v>45457.66667</v>
      </c>
      <c r="H116" s="1">
        <f>IFERROR(__xludf.DUMMYFUNCTION("""COMPUTED_VALUE"""),1139.27)</f>
        <v>1139.27</v>
      </c>
      <c r="J116" s="2">
        <f>IFERROR(__xludf.DUMMYFUNCTION("""COMPUTED_VALUE"""),45457.66666666667)</f>
        <v>45457.66667</v>
      </c>
      <c r="K116" s="1">
        <f>IFERROR(__xludf.DUMMYFUNCTION("""COMPUTED_VALUE"""),1153.91)</f>
        <v>1153.91</v>
      </c>
      <c r="M116" s="2">
        <f>IFERROR(__xludf.DUMMYFUNCTION("""COMPUTED_VALUE"""),45457.66666666667)</f>
        <v>45457.66667</v>
      </c>
      <c r="N116" s="1">
        <f>IFERROR(__xludf.DUMMYFUNCTION("""COMPUTED_VALUE"""),2.0786655E7)</f>
        <v>20786655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IFERROR(__xludf.DUMMYFUNCTION("""COMPUTED_VALUE"""),1150.96)</f>
        <v>1150.96</v>
      </c>
      <c r="D117" s="2">
        <f>IFERROR(__xludf.DUMMYFUNCTION("""COMPUTED_VALUE"""),45460.66666666667)</f>
        <v>45460.66667</v>
      </c>
      <c r="E117" s="1">
        <f>IFERROR(__xludf.DUMMYFUNCTION("""COMPUTED_VALUE"""),1160.41)</f>
        <v>1160.41</v>
      </c>
      <c r="G117" s="2">
        <f>IFERROR(__xludf.DUMMYFUNCTION("""COMPUTED_VALUE"""),45460.66666666667)</f>
        <v>45460.66667</v>
      </c>
      <c r="H117" s="1">
        <f>IFERROR(__xludf.DUMMYFUNCTION("""COMPUTED_VALUE"""),1147.66)</f>
        <v>1147.66</v>
      </c>
      <c r="J117" s="2">
        <f>IFERROR(__xludf.DUMMYFUNCTION("""COMPUTED_VALUE"""),45460.66666666667)</f>
        <v>45460.66667</v>
      </c>
      <c r="K117" s="1">
        <f>IFERROR(__xludf.DUMMYFUNCTION("""COMPUTED_VALUE"""),1157.75)</f>
        <v>1157.75</v>
      </c>
      <c r="M117" s="2">
        <f>IFERROR(__xludf.DUMMYFUNCTION("""COMPUTED_VALUE"""),45460.66666666667)</f>
        <v>45460.66667</v>
      </c>
      <c r="N117" s="1">
        <f>IFERROR(__xludf.DUMMYFUNCTION("""COMPUTED_VALUE"""),2.1188892E7)</f>
        <v>21188892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IFERROR(__xludf.DUMMYFUNCTION("""COMPUTED_VALUE"""),1157.47)</f>
        <v>1157.47</v>
      </c>
      <c r="D118" s="2">
        <f>IFERROR(__xludf.DUMMYFUNCTION("""COMPUTED_VALUE"""),45461.66666666667)</f>
        <v>45461.66667</v>
      </c>
      <c r="E118" s="1">
        <f>IFERROR(__xludf.DUMMYFUNCTION("""COMPUTED_VALUE"""),1164.0)</f>
        <v>1164</v>
      </c>
      <c r="G118" s="2">
        <f>IFERROR(__xludf.DUMMYFUNCTION("""COMPUTED_VALUE"""),45461.66666666667)</f>
        <v>45461.66667</v>
      </c>
      <c r="H118" s="1">
        <f>IFERROR(__xludf.DUMMYFUNCTION("""COMPUTED_VALUE"""),1156.64)</f>
        <v>1156.64</v>
      </c>
      <c r="J118" s="2">
        <f>IFERROR(__xludf.DUMMYFUNCTION("""COMPUTED_VALUE"""),45461.66666666667)</f>
        <v>45461.66667</v>
      </c>
      <c r="K118" s="1">
        <f>IFERROR(__xludf.DUMMYFUNCTION("""COMPUTED_VALUE"""),1159.84)</f>
        <v>1159.84</v>
      </c>
      <c r="M118" s="2">
        <f>IFERROR(__xludf.DUMMYFUNCTION("""COMPUTED_VALUE"""),45461.66666666667)</f>
        <v>45461.66667</v>
      </c>
      <c r="N118" s="1">
        <f>IFERROR(__xludf.DUMMYFUNCTION("""COMPUTED_VALUE"""),2.903115E7)</f>
        <v>29031150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IFERROR(__xludf.DUMMYFUNCTION("""COMPUTED_VALUE"""),1160.58)</f>
        <v>1160.58</v>
      </c>
      <c r="D119" s="2">
        <f>IFERROR(__xludf.DUMMYFUNCTION("""COMPUTED_VALUE"""),45463.66666666667)</f>
        <v>45463.66667</v>
      </c>
      <c r="E119" s="1">
        <f>IFERROR(__xludf.DUMMYFUNCTION("""COMPUTED_VALUE"""),1213.53)</f>
        <v>1213.53</v>
      </c>
      <c r="G119" s="2">
        <f>IFERROR(__xludf.DUMMYFUNCTION("""COMPUTED_VALUE"""),45463.66666666667)</f>
        <v>45463.66667</v>
      </c>
      <c r="H119" s="1">
        <f>IFERROR(__xludf.DUMMYFUNCTION("""COMPUTED_VALUE"""),1160.58)</f>
        <v>1160.58</v>
      </c>
      <c r="J119" s="2">
        <f>IFERROR(__xludf.DUMMYFUNCTION("""COMPUTED_VALUE"""),45463.66666666667)</f>
        <v>45463.66667</v>
      </c>
      <c r="K119" s="1">
        <f>IFERROR(__xludf.DUMMYFUNCTION("""COMPUTED_VALUE"""),1194.42)</f>
        <v>1194.42</v>
      </c>
      <c r="M119" s="2">
        <f>IFERROR(__xludf.DUMMYFUNCTION("""COMPUTED_VALUE"""),45463.66666666667)</f>
        <v>45463.66667</v>
      </c>
      <c r="N119" s="1">
        <f>IFERROR(__xludf.DUMMYFUNCTION("""COMPUTED_VALUE"""),3.0209088E7)</f>
        <v>30209088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IFERROR(__xludf.DUMMYFUNCTION("""COMPUTED_VALUE"""),1195.0)</f>
        <v>1195</v>
      </c>
      <c r="D120" s="2">
        <f>IFERROR(__xludf.DUMMYFUNCTION("""COMPUTED_VALUE"""),45464.66666666667)</f>
        <v>45464.66667</v>
      </c>
      <c r="E120" s="1">
        <f>IFERROR(__xludf.DUMMYFUNCTION("""COMPUTED_VALUE"""),1203.63)</f>
        <v>1203.63</v>
      </c>
      <c r="G120" s="2">
        <f>IFERROR(__xludf.DUMMYFUNCTION("""COMPUTED_VALUE"""),45464.66666666667)</f>
        <v>45464.66667</v>
      </c>
      <c r="H120" s="1">
        <f>IFERROR(__xludf.DUMMYFUNCTION("""COMPUTED_VALUE"""),1185.66)</f>
        <v>1185.66</v>
      </c>
      <c r="J120" s="2">
        <f>IFERROR(__xludf.DUMMYFUNCTION("""COMPUTED_VALUE"""),45464.66666666667)</f>
        <v>45464.66667</v>
      </c>
      <c r="K120" s="1">
        <f>IFERROR(__xludf.DUMMYFUNCTION("""COMPUTED_VALUE"""),1201.48)</f>
        <v>1201.48</v>
      </c>
      <c r="M120" s="2">
        <f>IFERROR(__xludf.DUMMYFUNCTION("""COMPUTED_VALUE"""),45464.66666666667)</f>
        <v>45464.66667</v>
      </c>
      <c r="N120" s="1">
        <f>IFERROR(__xludf.DUMMYFUNCTION("""COMPUTED_VALUE"""),6.5285906E7)</f>
        <v>65285906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IFERROR(__xludf.DUMMYFUNCTION("""COMPUTED_VALUE"""),1202.32)</f>
        <v>1202.32</v>
      </c>
      <c r="D121" s="2">
        <f>IFERROR(__xludf.DUMMYFUNCTION("""COMPUTED_VALUE"""),45467.66666666667)</f>
        <v>45467.66667</v>
      </c>
      <c r="E121" s="1">
        <f>IFERROR(__xludf.DUMMYFUNCTION("""COMPUTED_VALUE"""),1214.22)</f>
        <v>1214.22</v>
      </c>
      <c r="G121" s="2">
        <f>IFERROR(__xludf.DUMMYFUNCTION("""COMPUTED_VALUE"""),45467.66666666667)</f>
        <v>45467.66667</v>
      </c>
      <c r="H121" s="1">
        <f>IFERROR(__xludf.DUMMYFUNCTION("""COMPUTED_VALUE"""),1194.47)</f>
        <v>1194.47</v>
      </c>
      <c r="J121" s="2">
        <f>IFERROR(__xludf.DUMMYFUNCTION("""COMPUTED_VALUE"""),45467.66666666667)</f>
        <v>45467.66667</v>
      </c>
      <c r="K121" s="1">
        <f>IFERROR(__xludf.DUMMYFUNCTION("""COMPUTED_VALUE"""),1203.27)</f>
        <v>1203.27</v>
      </c>
      <c r="M121" s="2">
        <f>IFERROR(__xludf.DUMMYFUNCTION("""COMPUTED_VALUE"""),45467.66666666667)</f>
        <v>45467.66667</v>
      </c>
      <c r="N121" s="1">
        <f>IFERROR(__xludf.DUMMYFUNCTION("""COMPUTED_VALUE"""),2.3426215E7)</f>
        <v>23426215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IFERROR(__xludf.DUMMYFUNCTION("""COMPUTED_VALUE"""),1206.33)</f>
        <v>1206.33</v>
      </c>
      <c r="D122" s="2">
        <f>IFERROR(__xludf.DUMMYFUNCTION("""COMPUTED_VALUE"""),45468.66666666667)</f>
        <v>45468.66667</v>
      </c>
      <c r="E122" s="1">
        <f>IFERROR(__xludf.DUMMYFUNCTION("""COMPUTED_VALUE"""),1206.33)</f>
        <v>1206.33</v>
      </c>
      <c r="G122" s="2">
        <f>IFERROR(__xludf.DUMMYFUNCTION("""COMPUTED_VALUE"""),45468.66666666667)</f>
        <v>45468.66667</v>
      </c>
      <c r="H122" s="1">
        <f>IFERROR(__xludf.DUMMYFUNCTION("""COMPUTED_VALUE"""),1198.28)</f>
        <v>1198.28</v>
      </c>
      <c r="J122" s="2">
        <f>IFERROR(__xludf.DUMMYFUNCTION("""COMPUTED_VALUE"""),45468.66666666667)</f>
        <v>45468.66667</v>
      </c>
      <c r="K122" s="1">
        <f>IFERROR(__xludf.DUMMYFUNCTION("""COMPUTED_VALUE"""),1202.37)</f>
        <v>1202.37</v>
      </c>
      <c r="M122" s="2">
        <f>IFERROR(__xludf.DUMMYFUNCTION("""COMPUTED_VALUE"""),45468.66666666667)</f>
        <v>45468.66667</v>
      </c>
      <c r="N122" s="1">
        <f>IFERROR(__xludf.DUMMYFUNCTION("""COMPUTED_VALUE"""),2.0276111E7)</f>
        <v>20276111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IFERROR(__xludf.DUMMYFUNCTION("""COMPUTED_VALUE"""),1200.11)</f>
        <v>1200.11</v>
      </c>
      <c r="D123" s="2">
        <f>IFERROR(__xludf.DUMMYFUNCTION("""COMPUTED_VALUE"""),45469.66666666667)</f>
        <v>45469.66667</v>
      </c>
      <c r="E123" s="1">
        <f>IFERROR(__xludf.DUMMYFUNCTION("""COMPUTED_VALUE"""),1200.11)</f>
        <v>1200.11</v>
      </c>
      <c r="G123" s="2">
        <f>IFERROR(__xludf.DUMMYFUNCTION("""COMPUTED_VALUE"""),45469.66666666667)</f>
        <v>45469.66667</v>
      </c>
      <c r="H123" s="1">
        <f>IFERROR(__xludf.DUMMYFUNCTION("""COMPUTED_VALUE"""),1184.5)</f>
        <v>1184.5</v>
      </c>
      <c r="J123" s="2">
        <f>IFERROR(__xludf.DUMMYFUNCTION("""COMPUTED_VALUE"""),45469.66666666667)</f>
        <v>45469.66667</v>
      </c>
      <c r="K123" s="1">
        <f>IFERROR(__xludf.DUMMYFUNCTION("""COMPUTED_VALUE"""),1193.3)</f>
        <v>1193.3</v>
      </c>
      <c r="M123" s="2">
        <f>IFERROR(__xludf.DUMMYFUNCTION("""COMPUTED_VALUE"""),45469.66666666667)</f>
        <v>45469.66667</v>
      </c>
      <c r="N123" s="1">
        <f>IFERROR(__xludf.DUMMYFUNCTION("""COMPUTED_VALUE"""),1.8698343E7)</f>
        <v>18698343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IFERROR(__xludf.DUMMYFUNCTION("""COMPUTED_VALUE"""),1194.33)</f>
        <v>1194.33</v>
      </c>
      <c r="D124" s="2">
        <f>IFERROR(__xludf.DUMMYFUNCTION("""COMPUTED_VALUE"""),45470.66666666667)</f>
        <v>45470.66667</v>
      </c>
      <c r="E124" s="1">
        <f>IFERROR(__xludf.DUMMYFUNCTION("""COMPUTED_VALUE"""),1196.27)</f>
        <v>1196.27</v>
      </c>
      <c r="G124" s="2">
        <f>IFERROR(__xludf.DUMMYFUNCTION("""COMPUTED_VALUE"""),45470.66666666667)</f>
        <v>45470.66667</v>
      </c>
      <c r="H124" s="1">
        <f>IFERROR(__xludf.DUMMYFUNCTION("""COMPUTED_VALUE"""),1187.62)</f>
        <v>1187.62</v>
      </c>
      <c r="J124" s="2">
        <f>IFERROR(__xludf.DUMMYFUNCTION("""COMPUTED_VALUE"""),45470.66666666667)</f>
        <v>45470.66667</v>
      </c>
      <c r="K124" s="1">
        <f>IFERROR(__xludf.DUMMYFUNCTION("""COMPUTED_VALUE"""),1193.94)</f>
        <v>1193.94</v>
      </c>
      <c r="M124" s="2">
        <f>IFERROR(__xludf.DUMMYFUNCTION("""COMPUTED_VALUE"""),45470.66666666667)</f>
        <v>45470.66667</v>
      </c>
      <c r="N124" s="1">
        <f>IFERROR(__xludf.DUMMYFUNCTION("""COMPUTED_VALUE"""),1.614901E7)</f>
        <v>16149010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IFERROR(__xludf.DUMMYFUNCTION("""COMPUTED_VALUE"""),1197.21)</f>
        <v>1197.21</v>
      </c>
      <c r="D125" s="2">
        <f>IFERROR(__xludf.DUMMYFUNCTION("""COMPUTED_VALUE"""),45471.66666666667)</f>
        <v>45471.66667</v>
      </c>
      <c r="E125" s="1">
        <f>IFERROR(__xludf.DUMMYFUNCTION("""COMPUTED_VALUE"""),1201.69)</f>
        <v>1201.69</v>
      </c>
      <c r="G125" s="2">
        <f>IFERROR(__xludf.DUMMYFUNCTION("""COMPUTED_VALUE"""),45471.66666666667)</f>
        <v>45471.66667</v>
      </c>
      <c r="H125" s="1">
        <f>IFERROR(__xludf.DUMMYFUNCTION("""COMPUTED_VALUE"""),1185.77)</f>
        <v>1185.77</v>
      </c>
      <c r="J125" s="2">
        <f>IFERROR(__xludf.DUMMYFUNCTION("""COMPUTED_VALUE"""),45471.66666666667)</f>
        <v>45471.66667</v>
      </c>
      <c r="K125" s="1">
        <f>IFERROR(__xludf.DUMMYFUNCTION("""COMPUTED_VALUE"""),1189.99)</f>
        <v>1189.99</v>
      </c>
      <c r="M125" s="2">
        <f>IFERROR(__xludf.DUMMYFUNCTION("""COMPUTED_VALUE"""),45471.66666666667)</f>
        <v>45471.66667</v>
      </c>
      <c r="N125" s="1">
        <f>IFERROR(__xludf.DUMMYFUNCTION("""COMPUTED_VALUE"""),4.9531079E7)</f>
        <v>49531079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IFERROR(__xludf.DUMMYFUNCTION("""COMPUTED_VALUE"""),1190.63)</f>
        <v>1190.63</v>
      </c>
      <c r="D126" s="2">
        <f>IFERROR(__xludf.DUMMYFUNCTION("""COMPUTED_VALUE"""),45474.66666666667)</f>
        <v>45474.66667</v>
      </c>
      <c r="E126" s="1">
        <f>IFERROR(__xludf.DUMMYFUNCTION("""COMPUTED_VALUE"""),1193.01)</f>
        <v>1193.01</v>
      </c>
      <c r="G126" s="2">
        <f>IFERROR(__xludf.DUMMYFUNCTION("""COMPUTED_VALUE"""),45474.66666666667)</f>
        <v>45474.66667</v>
      </c>
      <c r="H126" s="1">
        <f>IFERROR(__xludf.DUMMYFUNCTION("""COMPUTED_VALUE"""),1176.68)</f>
        <v>1176.68</v>
      </c>
      <c r="J126" s="2">
        <f>IFERROR(__xludf.DUMMYFUNCTION("""COMPUTED_VALUE"""),45474.66666666667)</f>
        <v>45474.66667</v>
      </c>
      <c r="K126" s="1">
        <f>IFERROR(__xludf.DUMMYFUNCTION("""COMPUTED_VALUE"""),1180.73)</f>
        <v>1180.73</v>
      </c>
      <c r="M126" s="2">
        <f>IFERROR(__xludf.DUMMYFUNCTION("""COMPUTED_VALUE"""),45474.66666666667)</f>
        <v>45474.66667</v>
      </c>
      <c r="N126" s="1">
        <f>IFERROR(__xludf.DUMMYFUNCTION("""COMPUTED_VALUE"""),1.860632E7)</f>
        <v>18606320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IFERROR(__xludf.DUMMYFUNCTION("""COMPUTED_VALUE"""),1179.43)</f>
        <v>1179.43</v>
      </c>
      <c r="D127" s="2">
        <f>IFERROR(__xludf.DUMMYFUNCTION("""COMPUTED_VALUE"""),45475.66666666667)</f>
        <v>45475.66667</v>
      </c>
      <c r="E127" s="1">
        <f>IFERROR(__xludf.DUMMYFUNCTION("""COMPUTED_VALUE"""),1190.14)</f>
        <v>1190.14</v>
      </c>
      <c r="G127" s="2">
        <f>IFERROR(__xludf.DUMMYFUNCTION("""COMPUTED_VALUE"""),45475.66666666667)</f>
        <v>45475.66667</v>
      </c>
      <c r="H127" s="1">
        <f>IFERROR(__xludf.DUMMYFUNCTION("""COMPUTED_VALUE"""),1178.94)</f>
        <v>1178.94</v>
      </c>
      <c r="J127" s="2">
        <f>IFERROR(__xludf.DUMMYFUNCTION("""COMPUTED_VALUE"""),45475.66666666667)</f>
        <v>45475.66667</v>
      </c>
      <c r="K127" s="1">
        <f>IFERROR(__xludf.DUMMYFUNCTION("""COMPUTED_VALUE"""),1189.9)</f>
        <v>1189.9</v>
      </c>
      <c r="M127" s="2">
        <f>IFERROR(__xludf.DUMMYFUNCTION("""COMPUTED_VALUE"""),45475.66666666667)</f>
        <v>45475.66667</v>
      </c>
      <c r="N127" s="1">
        <f>IFERROR(__xludf.DUMMYFUNCTION("""COMPUTED_VALUE"""),1.4576853E7)</f>
        <v>14576853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IFERROR(__xludf.DUMMYFUNCTION("""COMPUTED_VALUE"""),1191.47)</f>
        <v>1191.47</v>
      </c>
      <c r="D128" s="2">
        <f>IFERROR(__xludf.DUMMYFUNCTION("""COMPUTED_VALUE"""),45476.54166666667)</f>
        <v>45476.54167</v>
      </c>
      <c r="E128" s="1">
        <f>IFERROR(__xludf.DUMMYFUNCTION("""COMPUTED_VALUE"""),1197.85)</f>
        <v>1197.85</v>
      </c>
      <c r="G128" s="2">
        <f>IFERROR(__xludf.DUMMYFUNCTION("""COMPUTED_VALUE"""),45476.54166666667)</f>
        <v>45476.54167</v>
      </c>
      <c r="H128" s="1">
        <f>IFERROR(__xludf.DUMMYFUNCTION("""COMPUTED_VALUE"""),1189.7)</f>
        <v>1189.7</v>
      </c>
      <c r="J128" s="2">
        <f>IFERROR(__xludf.DUMMYFUNCTION("""COMPUTED_VALUE"""),45476.54166666667)</f>
        <v>45476.54167</v>
      </c>
      <c r="K128" s="1">
        <f>IFERROR(__xludf.DUMMYFUNCTION("""COMPUTED_VALUE"""),1196.08)</f>
        <v>1196.08</v>
      </c>
      <c r="M128" s="2">
        <f>IFERROR(__xludf.DUMMYFUNCTION("""COMPUTED_VALUE"""),45476.54166666667)</f>
        <v>45476.54167</v>
      </c>
      <c r="N128" s="1">
        <f>IFERROR(__xludf.DUMMYFUNCTION("""COMPUTED_VALUE"""),9652788.0)</f>
        <v>9652788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IFERROR(__xludf.DUMMYFUNCTION("""COMPUTED_VALUE"""),1194.06)</f>
        <v>1194.06</v>
      </c>
      <c r="D129" s="2">
        <f>IFERROR(__xludf.DUMMYFUNCTION("""COMPUTED_VALUE"""),45478.66666666667)</f>
        <v>45478.66667</v>
      </c>
      <c r="E129" s="1">
        <f>IFERROR(__xludf.DUMMYFUNCTION("""COMPUTED_VALUE"""),1194.06)</f>
        <v>1194.06</v>
      </c>
      <c r="G129" s="2">
        <f>IFERROR(__xludf.DUMMYFUNCTION("""COMPUTED_VALUE"""),45478.66666666667)</f>
        <v>45478.66667</v>
      </c>
      <c r="H129" s="1">
        <f>IFERROR(__xludf.DUMMYFUNCTION("""COMPUTED_VALUE"""),1177.72)</f>
        <v>1177.72</v>
      </c>
      <c r="J129" s="2">
        <f>IFERROR(__xludf.DUMMYFUNCTION("""COMPUTED_VALUE"""),45478.66666666667)</f>
        <v>45478.66667</v>
      </c>
      <c r="K129" s="1">
        <f>IFERROR(__xludf.DUMMYFUNCTION("""COMPUTED_VALUE"""),1185.44)</f>
        <v>1185.44</v>
      </c>
      <c r="M129" s="2">
        <f>IFERROR(__xludf.DUMMYFUNCTION("""COMPUTED_VALUE"""),45478.66666666667)</f>
        <v>45478.66667</v>
      </c>
      <c r="N129" s="1">
        <f>IFERROR(__xludf.DUMMYFUNCTION("""COMPUTED_VALUE"""),1.6870534E7)</f>
        <v>16870534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IFERROR(__xludf.DUMMYFUNCTION("""COMPUTED_VALUE"""),1188.98)</f>
        <v>1188.98</v>
      </c>
      <c r="D130" s="2">
        <f>IFERROR(__xludf.DUMMYFUNCTION("""COMPUTED_VALUE"""),45481.66666666667)</f>
        <v>45481.66667</v>
      </c>
      <c r="E130" s="1">
        <f>IFERROR(__xludf.DUMMYFUNCTION("""COMPUTED_VALUE"""),1192.35)</f>
        <v>1192.35</v>
      </c>
      <c r="G130" s="2">
        <f>IFERROR(__xludf.DUMMYFUNCTION("""COMPUTED_VALUE"""),45481.66666666667)</f>
        <v>45481.66667</v>
      </c>
      <c r="H130" s="1">
        <f>IFERROR(__xludf.DUMMYFUNCTION("""COMPUTED_VALUE"""),1177.94)</f>
        <v>1177.94</v>
      </c>
      <c r="J130" s="2">
        <f>IFERROR(__xludf.DUMMYFUNCTION("""COMPUTED_VALUE"""),45481.66666666667)</f>
        <v>45481.66667</v>
      </c>
      <c r="K130" s="1">
        <f>IFERROR(__xludf.DUMMYFUNCTION("""COMPUTED_VALUE"""),1186.05)</f>
        <v>1186.05</v>
      </c>
      <c r="M130" s="2">
        <f>IFERROR(__xludf.DUMMYFUNCTION("""COMPUTED_VALUE"""),45481.66666666667)</f>
        <v>45481.66667</v>
      </c>
      <c r="N130" s="1">
        <f>IFERROR(__xludf.DUMMYFUNCTION("""COMPUTED_VALUE"""),1.3870918E7)</f>
        <v>13870918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IFERROR(__xludf.DUMMYFUNCTION("""COMPUTED_VALUE"""),1185.84)</f>
        <v>1185.84</v>
      </c>
      <c r="D131" s="2">
        <f>IFERROR(__xludf.DUMMYFUNCTION("""COMPUTED_VALUE"""),45482.66666666667)</f>
        <v>45482.66667</v>
      </c>
      <c r="E131" s="1">
        <f>IFERROR(__xludf.DUMMYFUNCTION("""COMPUTED_VALUE"""),1186.06)</f>
        <v>1186.06</v>
      </c>
      <c r="G131" s="2">
        <f>IFERROR(__xludf.DUMMYFUNCTION("""COMPUTED_VALUE"""),45482.66666666667)</f>
        <v>45482.66667</v>
      </c>
      <c r="H131" s="1">
        <f>IFERROR(__xludf.DUMMYFUNCTION("""COMPUTED_VALUE"""),1176.94)</f>
        <v>1176.94</v>
      </c>
      <c r="J131" s="2">
        <f>IFERROR(__xludf.DUMMYFUNCTION("""COMPUTED_VALUE"""),45482.66666666667)</f>
        <v>45482.66667</v>
      </c>
      <c r="K131" s="1">
        <f>IFERROR(__xludf.DUMMYFUNCTION("""COMPUTED_VALUE"""),1183.19)</f>
        <v>1183.19</v>
      </c>
      <c r="M131" s="2">
        <f>IFERROR(__xludf.DUMMYFUNCTION("""COMPUTED_VALUE"""),45482.66666666667)</f>
        <v>45482.66667</v>
      </c>
      <c r="N131" s="1">
        <f>IFERROR(__xludf.DUMMYFUNCTION("""COMPUTED_VALUE"""),1.5367828E7)</f>
        <v>15367828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IFERROR(__xludf.DUMMYFUNCTION("""COMPUTED_VALUE"""),1182.46)</f>
        <v>1182.46</v>
      </c>
      <c r="D132" s="2">
        <f>IFERROR(__xludf.DUMMYFUNCTION("""COMPUTED_VALUE"""),45483.66666666667)</f>
        <v>45483.66667</v>
      </c>
      <c r="E132" s="1">
        <f>IFERROR(__xludf.DUMMYFUNCTION("""COMPUTED_VALUE"""),1184.77)</f>
        <v>1184.77</v>
      </c>
      <c r="G132" s="2">
        <f>IFERROR(__xludf.DUMMYFUNCTION("""COMPUTED_VALUE"""),45483.66666666667)</f>
        <v>45483.66667</v>
      </c>
      <c r="H132" s="1">
        <f>IFERROR(__xludf.DUMMYFUNCTION("""COMPUTED_VALUE"""),1171.61)</f>
        <v>1171.61</v>
      </c>
      <c r="J132" s="2">
        <f>IFERROR(__xludf.DUMMYFUNCTION("""COMPUTED_VALUE"""),45483.66666666667)</f>
        <v>45483.66667</v>
      </c>
      <c r="K132" s="1">
        <f>IFERROR(__xludf.DUMMYFUNCTION("""COMPUTED_VALUE"""),1184.23)</f>
        <v>1184.23</v>
      </c>
      <c r="M132" s="2">
        <f>IFERROR(__xludf.DUMMYFUNCTION("""COMPUTED_VALUE"""),45483.66666666667)</f>
        <v>45483.66667</v>
      </c>
      <c r="N132" s="1">
        <f>IFERROR(__xludf.DUMMYFUNCTION("""COMPUTED_VALUE"""),2.1785659E7)</f>
        <v>21785659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IFERROR(__xludf.DUMMYFUNCTION("""COMPUTED_VALUE"""),1186.78)</f>
        <v>1186.78</v>
      </c>
      <c r="D133" s="2">
        <f>IFERROR(__xludf.DUMMYFUNCTION("""COMPUTED_VALUE"""),45484.66666666667)</f>
        <v>45484.66667</v>
      </c>
      <c r="E133" s="1">
        <f>IFERROR(__xludf.DUMMYFUNCTION("""COMPUTED_VALUE"""),1204.59)</f>
        <v>1204.59</v>
      </c>
      <c r="G133" s="2">
        <f>IFERROR(__xludf.DUMMYFUNCTION("""COMPUTED_VALUE"""),45484.66666666667)</f>
        <v>45484.66667</v>
      </c>
      <c r="H133" s="1">
        <f>IFERROR(__xludf.DUMMYFUNCTION("""COMPUTED_VALUE"""),1186.68)</f>
        <v>1186.68</v>
      </c>
      <c r="J133" s="2">
        <f>IFERROR(__xludf.DUMMYFUNCTION("""COMPUTED_VALUE"""),45484.66666666667)</f>
        <v>45484.66667</v>
      </c>
      <c r="K133" s="1">
        <f>IFERROR(__xludf.DUMMYFUNCTION("""COMPUTED_VALUE"""),1197.2)</f>
        <v>1197.2</v>
      </c>
      <c r="M133" s="2">
        <f>IFERROR(__xludf.DUMMYFUNCTION("""COMPUTED_VALUE"""),45484.66666666667)</f>
        <v>45484.66667</v>
      </c>
      <c r="N133" s="1">
        <f>IFERROR(__xludf.DUMMYFUNCTION("""COMPUTED_VALUE"""),2.1480793E7)</f>
        <v>21480793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IFERROR(__xludf.DUMMYFUNCTION("""COMPUTED_VALUE"""),1204.25)</f>
        <v>1204.25</v>
      </c>
      <c r="D134" s="2">
        <f>IFERROR(__xludf.DUMMYFUNCTION("""COMPUTED_VALUE"""),45485.66666666667)</f>
        <v>45485.66667</v>
      </c>
      <c r="E134" s="1">
        <f>IFERROR(__xludf.DUMMYFUNCTION("""COMPUTED_VALUE"""),1232.37)</f>
        <v>1232.37</v>
      </c>
      <c r="G134" s="2">
        <f>IFERROR(__xludf.DUMMYFUNCTION("""COMPUTED_VALUE"""),45485.66666666667)</f>
        <v>45485.66667</v>
      </c>
      <c r="H134" s="1">
        <f>IFERROR(__xludf.DUMMYFUNCTION("""COMPUTED_VALUE"""),1202.81)</f>
        <v>1202.81</v>
      </c>
      <c r="J134" s="2">
        <f>IFERROR(__xludf.DUMMYFUNCTION("""COMPUTED_VALUE"""),45485.66666666667)</f>
        <v>45485.66667</v>
      </c>
      <c r="K134" s="1">
        <f>IFERROR(__xludf.DUMMYFUNCTION("""COMPUTED_VALUE"""),1226.22)</f>
        <v>1226.22</v>
      </c>
      <c r="M134" s="2">
        <f>IFERROR(__xludf.DUMMYFUNCTION("""COMPUTED_VALUE"""),45485.66666666667)</f>
        <v>45485.66667</v>
      </c>
      <c r="N134" s="1">
        <f>IFERROR(__xludf.DUMMYFUNCTION("""COMPUTED_VALUE"""),1.8761371E7)</f>
        <v>18761371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IFERROR(__xludf.DUMMYFUNCTION("""COMPUTED_VALUE"""),1230.51)</f>
        <v>1230.51</v>
      </c>
      <c r="D135" s="2">
        <f>IFERROR(__xludf.DUMMYFUNCTION("""COMPUTED_VALUE"""),45488.66666666667)</f>
        <v>45488.66667</v>
      </c>
      <c r="E135" s="1">
        <f>IFERROR(__xludf.DUMMYFUNCTION("""COMPUTED_VALUE"""),1244.67)</f>
        <v>1244.67</v>
      </c>
      <c r="G135" s="2">
        <f>IFERROR(__xludf.DUMMYFUNCTION("""COMPUTED_VALUE"""),45488.66666666667)</f>
        <v>45488.66667</v>
      </c>
      <c r="H135" s="1">
        <f>IFERROR(__xludf.DUMMYFUNCTION("""COMPUTED_VALUE"""),1230.51)</f>
        <v>1230.51</v>
      </c>
      <c r="J135" s="2">
        <f>IFERROR(__xludf.DUMMYFUNCTION("""COMPUTED_VALUE"""),45488.66666666667)</f>
        <v>45488.66667</v>
      </c>
      <c r="K135" s="1">
        <f>IFERROR(__xludf.DUMMYFUNCTION("""COMPUTED_VALUE"""),1237.87)</f>
        <v>1237.87</v>
      </c>
      <c r="M135" s="2">
        <f>IFERROR(__xludf.DUMMYFUNCTION("""COMPUTED_VALUE"""),45488.66666666667)</f>
        <v>45488.66667</v>
      </c>
      <c r="N135" s="1">
        <f>IFERROR(__xludf.DUMMYFUNCTION("""COMPUTED_VALUE"""),1.9470821E7)</f>
        <v>19470821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IFERROR(__xludf.DUMMYFUNCTION("""COMPUTED_VALUE"""),1240.75)</f>
        <v>1240.75</v>
      </c>
      <c r="D136" s="2">
        <f>IFERROR(__xludf.DUMMYFUNCTION("""COMPUTED_VALUE"""),45489.66666666667)</f>
        <v>45489.66667</v>
      </c>
      <c r="E136" s="1">
        <f>IFERROR(__xludf.DUMMYFUNCTION("""COMPUTED_VALUE"""),1263.93)</f>
        <v>1263.93</v>
      </c>
      <c r="G136" s="2">
        <f>IFERROR(__xludf.DUMMYFUNCTION("""COMPUTED_VALUE"""),45489.66666666667)</f>
        <v>45489.66667</v>
      </c>
      <c r="H136" s="1">
        <f>IFERROR(__xludf.DUMMYFUNCTION("""COMPUTED_VALUE"""),1240.75)</f>
        <v>1240.75</v>
      </c>
      <c r="J136" s="2">
        <f>IFERROR(__xludf.DUMMYFUNCTION("""COMPUTED_VALUE"""),45489.66666666667)</f>
        <v>45489.66667</v>
      </c>
      <c r="K136" s="1">
        <f>IFERROR(__xludf.DUMMYFUNCTION("""COMPUTED_VALUE"""),1263.19)</f>
        <v>1263.19</v>
      </c>
      <c r="M136" s="2">
        <f>IFERROR(__xludf.DUMMYFUNCTION("""COMPUTED_VALUE"""),45489.66666666667)</f>
        <v>45489.66667</v>
      </c>
      <c r="N136" s="1">
        <f>IFERROR(__xludf.DUMMYFUNCTION("""COMPUTED_VALUE"""),2.3396866E7)</f>
        <v>23396866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IFERROR(__xludf.DUMMYFUNCTION("""COMPUTED_VALUE"""),1262.97)</f>
        <v>1262.97</v>
      </c>
      <c r="D137" s="2">
        <f>IFERROR(__xludf.DUMMYFUNCTION("""COMPUTED_VALUE"""),45490.66666666667)</f>
        <v>45490.66667</v>
      </c>
      <c r="E137" s="1">
        <f>IFERROR(__xludf.DUMMYFUNCTION("""COMPUTED_VALUE"""),1267.35)</f>
        <v>1267.35</v>
      </c>
      <c r="G137" s="2">
        <f>IFERROR(__xludf.DUMMYFUNCTION("""COMPUTED_VALUE"""),45490.66666666667)</f>
        <v>45490.66667</v>
      </c>
      <c r="H137" s="1">
        <f>IFERROR(__xludf.DUMMYFUNCTION("""COMPUTED_VALUE"""),1257.31)</f>
        <v>1257.31</v>
      </c>
      <c r="J137" s="2">
        <f>IFERROR(__xludf.DUMMYFUNCTION("""COMPUTED_VALUE"""),45490.66666666667)</f>
        <v>45490.66667</v>
      </c>
      <c r="K137" s="1">
        <f>IFERROR(__xludf.DUMMYFUNCTION("""COMPUTED_VALUE"""),1257.31)</f>
        <v>1257.31</v>
      </c>
      <c r="M137" s="2">
        <f>IFERROR(__xludf.DUMMYFUNCTION("""COMPUTED_VALUE"""),45490.66666666667)</f>
        <v>45490.66667</v>
      </c>
      <c r="N137" s="1">
        <f>IFERROR(__xludf.DUMMYFUNCTION("""COMPUTED_VALUE"""),2.3256646E7)</f>
        <v>23256646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IFERROR(__xludf.DUMMYFUNCTION("""COMPUTED_VALUE"""),1263.81)</f>
        <v>1263.81</v>
      </c>
      <c r="D138" s="2">
        <f>IFERROR(__xludf.DUMMYFUNCTION("""COMPUTED_VALUE"""),45491.66666666667)</f>
        <v>45491.66667</v>
      </c>
      <c r="E138" s="1">
        <f>IFERROR(__xludf.DUMMYFUNCTION("""COMPUTED_VALUE"""),1292.57)</f>
        <v>1292.57</v>
      </c>
      <c r="G138" s="2">
        <f>IFERROR(__xludf.DUMMYFUNCTION("""COMPUTED_VALUE"""),45491.66666666667)</f>
        <v>45491.66667</v>
      </c>
      <c r="H138" s="1">
        <f>IFERROR(__xludf.DUMMYFUNCTION("""COMPUTED_VALUE"""),1263.81)</f>
        <v>1263.81</v>
      </c>
      <c r="J138" s="2">
        <f>IFERROR(__xludf.DUMMYFUNCTION("""COMPUTED_VALUE"""),45491.66666666667)</f>
        <v>45491.66667</v>
      </c>
      <c r="K138" s="1">
        <f>IFERROR(__xludf.DUMMYFUNCTION("""COMPUTED_VALUE"""),1271.6)</f>
        <v>1271.6</v>
      </c>
      <c r="M138" s="2">
        <f>IFERROR(__xludf.DUMMYFUNCTION("""COMPUTED_VALUE"""),45491.66666666667)</f>
        <v>45491.66667</v>
      </c>
      <c r="N138" s="1">
        <f>IFERROR(__xludf.DUMMYFUNCTION("""COMPUTED_VALUE"""),2.5720389E7)</f>
        <v>25720389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IFERROR(__xludf.DUMMYFUNCTION("""COMPUTED_VALUE"""),1277.26)</f>
        <v>1277.26</v>
      </c>
      <c r="D139" s="2">
        <f>IFERROR(__xludf.DUMMYFUNCTION("""COMPUTED_VALUE"""),45492.66666666667)</f>
        <v>45492.66667</v>
      </c>
      <c r="E139" s="1">
        <f>IFERROR(__xludf.DUMMYFUNCTION("""COMPUTED_VALUE"""),1284.17)</f>
        <v>1284.17</v>
      </c>
      <c r="G139" s="2">
        <f>IFERROR(__xludf.DUMMYFUNCTION("""COMPUTED_VALUE"""),45492.66666666667)</f>
        <v>45492.66667</v>
      </c>
      <c r="H139" s="1">
        <f>IFERROR(__xludf.DUMMYFUNCTION("""COMPUTED_VALUE"""),1267.02)</f>
        <v>1267.02</v>
      </c>
      <c r="J139" s="2">
        <f>IFERROR(__xludf.DUMMYFUNCTION("""COMPUTED_VALUE"""),45492.66666666667)</f>
        <v>45492.66667</v>
      </c>
      <c r="K139" s="1">
        <f>IFERROR(__xludf.DUMMYFUNCTION("""COMPUTED_VALUE"""),1269.51)</f>
        <v>1269.51</v>
      </c>
      <c r="M139" s="2">
        <f>IFERROR(__xludf.DUMMYFUNCTION("""COMPUTED_VALUE"""),45492.66666666667)</f>
        <v>45492.66667</v>
      </c>
      <c r="N139" s="1">
        <f>IFERROR(__xludf.DUMMYFUNCTION("""COMPUTED_VALUE"""),2.5110232E7)</f>
        <v>25110232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IFERROR(__xludf.DUMMYFUNCTION("""COMPUTED_VALUE"""),1276.64)</f>
        <v>1276.64</v>
      </c>
      <c r="D140" s="2">
        <f>IFERROR(__xludf.DUMMYFUNCTION("""COMPUTED_VALUE"""),45495.66666666667)</f>
        <v>45495.66667</v>
      </c>
      <c r="E140" s="1">
        <f>IFERROR(__xludf.DUMMYFUNCTION("""COMPUTED_VALUE"""),1286.07)</f>
        <v>1286.07</v>
      </c>
      <c r="G140" s="2">
        <f>IFERROR(__xludf.DUMMYFUNCTION("""COMPUTED_VALUE"""),45495.66666666667)</f>
        <v>45495.66667</v>
      </c>
      <c r="H140" s="1">
        <f>IFERROR(__xludf.DUMMYFUNCTION("""COMPUTED_VALUE"""),1273.16)</f>
        <v>1273.16</v>
      </c>
      <c r="J140" s="2">
        <f>IFERROR(__xludf.DUMMYFUNCTION("""COMPUTED_VALUE"""),45495.66666666667)</f>
        <v>45495.66667</v>
      </c>
      <c r="K140" s="1">
        <f>IFERROR(__xludf.DUMMYFUNCTION("""COMPUTED_VALUE"""),1285.67)</f>
        <v>1285.67</v>
      </c>
      <c r="M140" s="2">
        <f>IFERROR(__xludf.DUMMYFUNCTION("""COMPUTED_VALUE"""),45495.66666666667)</f>
        <v>45495.66667</v>
      </c>
      <c r="N140" s="1">
        <f>IFERROR(__xludf.DUMMYFUNCTION("""COMPUTED_VALUE"""),2.1745833E7)</f>
        <v>21745833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IFERROR(__xludf.DUMMYFUNCTION("""COMPUTED_VALUE"""),1285.28)</f>
        <v>1285.28</v>
      </c>
      <c r="D141" s="2">
        <f>IFERROR(__xludf.DUMMYFUNCTION("""COMPUTED_VALUE"""),45496.66666666667)</f>
        <v>45496.66667</v>
      </c>
      <c r="E141" s="1">
        <f>IFERROR(__xludf.DUMMYFUNCTION("""COMPUTED_VALUE"""),1287.06)</f>
        <v>1287.06</v>
      </c>
      <c r="G141" s="2">
        <f>IFERROR(__xludf.DUMMYFUNCTION("""COMPUTED_VALUE"""),45496.66666666667)</f>
        <v>45496.66667</v>
      </c>
      <c r="H141" s="1">
        <f>IFERROR(__xludf.DUMMYFUNCTION("""COMPUTED_VALUE"""),1277.78)</f>
        <v>1277.78</v>
      </c>
      <c r="J141" s="2">
        <f>IFERROR(__xludf.DUMMYFUNCTION("""COMPUTED_VALUE"""),45496.66666666667)</f>
        <v>45496.66667</v>
      </c>
      <c r="K141" s="1">
        <f>IFERROR(__xludf.DUMMYFUNCTION("""COMPUTED_VALUE"""),1280.87)</f>
        <v>1280.87</v>
      </c>
      <c r="M141" s="2">
        <f>IFERROR(__xludf.DUMMYFUNCTION("""COMPUTED_VALUE"""),45496.66666666667)</f>
        <v>45496.66667</v>
      </c>
      <c r="N141" s="1">
        <f>IFERROR(__xludf.DUMMYFUNCTION("""COMPUTED_VALUE"""),2.0957488E7)</f>
        <v>20957488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IFERROR(__xludf.DUMMYFUNCTION("""COMPUTED_VALUE"""),1278.27)</f>
        <v>1278.27</v>
      </c>
      <c r="D142" s="2">
        <f>IFERROR(__xludf.DUMMYFUNCTION("""COMPUTED_VALUE"""),45497.66666666667)</f>
        <v>45497.66667</v>
      </c>
      <c r="E142" s="1">
        <f>IFERROR(__xludf.DUMMYFUNCTION("""COMPUTED_VALUE"""),1282.32)</f>
        <v>1282.32</v>
      </c>
      <c r="G142" s="2">
        <f>IFERROR(__xludf.DUMMYFUNCTION("""COMPUTED_VALUE"""),45497.66666666667)</f>
        <v>45497.66667</v>
      </c>
      <c r="H142" s="1">
        <f>IFERROR(__xludf.DUMMYFUNCTION("""COMPUTED_VALUE"""),1265.48)</f>
        <v>1265.48</v>
      </c>
      <c r="J142" s="2">
        <f>IFERROR(__xludf.DUMMYFUNCTION("""COMPUTED_VALUE"""),45497.66666666667)</f>
        <v>45497.66667</v>
      </c>
      <c r="K142" s="1">
        <f>IFERROR(__xludf.DUMMYFUNCTION("""COMPUTED_VALUE"""),1265.53)</f>
        <v>1265.53</v>
      </c>
      <c r="M142" s="2">
        <f>IFERROR(__xludf.DUMMYFUNCTION("""COMPUTED_VALUE"""),45497.66666666667)</f>
        <v>45497.66667</v>
      </c>
      <c r="N142" s="1">
        <f>IFERROR(__xludf.DUMMYFUNCTION("""COMPUTED_VALUE"""),2.2120937E7)</f>
        <v>22120937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IFERROR(__xludf.DUMMYFUNCTION("""COMPUTED_VALUE"""),1259.17)</f>
        <v>1259.17</v>
      </c>
      <c r="D143" s="2">
        <f>IFERROR(__xludf.DUMMYFUNCTION("""COMPUTED_VALUE"""),45498.66666666667)</f>
        <v>45498.66667</v>
      </c>
      <c r="E143" s="1">
        <f>IFERROR(__xludf.DUMMYFUNCTION("""COMPUTED_VALUE"""),1293.89)</f>
        <v>1293.89</v>
      </c>
      <c r="G143" s="2">
        <f>IFERROR(__xludf.DUMMYFUNCTION("""COMPUTED_VALUE"""),45498.66666666667)</f>
        <v>45498.66667</v>
      </c>
      <c r="H143" s="1">
        <f>IFERROR(__xludf.DUMMYFUNCTION("""COMPUTED_VALUE"""),1259.17)</f>
        <v>1259.17</v>
      </c>
      <c r="J143" s="2">
        <f>IFERROR(__xludf.DUMMYFUNCTION("""COMPUTED_VALUE"""),45498.66666666667)</f>
        <v>45498.66667</v>
      </c>
      <c r="K143" s="1">
        <f>IFERROR(__xludf.DUMMYFUNCTION("""COMPUTED_VALUE"""),1274.98)</f>
        <v>1274.98</v>
      </c>
      <c r="M143" s="2">
        <f>IFERROR(__xludf.DUMMYFUNCTION("""COMPUTED_VALUE"""),45498.66666666667)</f>
        <v>45498.66667</v>
      </c>
      <c r="N143" s="1">
        <f>IFERROR(__xludf.DUMMYFUNCTION("""COMPUTED_VALUE"""),2.2661264E7)</f>
        <v>22661264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IFERROR(__xludf.DUMMYFUNCTION("""COMPUTED_VALUE"""),1267.29)</f>
        <v>1267.29</v>
      </c>
      <c r="D144" s="2">
        <f>IFERROR(__xludf.DUMMYFUNCTION("""COMPUTED_VALUE"""),45499.66666666667)</f>
        <v>45499.66667</v>
      </c>
      <c r="E144" s="1">
        <f>IFERROR(__xludf.DUMMYFUNCTION("""COMPUTED_VALUE"""),1275.84)</f>
        <v>1275.84</v>
      </c>
      <c r="G144" s="2">
        <f>IFERROR(__xludf.DUMMYFUNCTION("""COMPUTED_VALUE"""),45499.66666666667)</f>
        <v>45499.66667</v>
      </c>
      <c r="H144" s="1">
        <f>IFERROR(__xludf.DUMMYFUNCTION("""COMPUTED_VALUE"""),1261.73)</f>
        <v>1261.73</v>
      </c>
      <c r="J144" s="2">
        <f>IFERROR(__xludf.DUMMYFUNCTION("""COMPUTED_VALUE"""),45499.66666666667)</f>
        <v>45499.66667</v>
      </c>
      <c r="K144" s="1">
        <f>IFERROR(__xludf.DUMMYFUNCTION("""COMPUTED_VALUE"""),1272.48)</f>
        <v>1272.48</v>
      </c>
      <c r="M144" s="2">
        <f>IFERROR(__xludf.DUMMYFUNCTION("""COMPUTED_VALUE"""),45499.66666666667)</f>
        <v>45499.66667</v>
      </c>
      <c r="N144" s="1">
        <f>IFERROR(__xludf.DUMMYFUNCTION("""COMPUTED_VALUE"""),2.2966679E7)</f>
        <v>22966679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IFERROR(__xludf.DUMMYFUNCTION("""COMPUTED_VALUE"""),1274.7)</f>
        <v>1274.7</v>
      </c>
      <c r="D145" s="2">
        <f>IFERROR(__xludf.DUMMYFUNCTION("""COMPUTED_VALUE"""),45502.66666666667)</f>
        <v>45502.66667</v>
      </c>
      <c r="E145" s="1">
        <f>IFERROR(__xludf.DUMMYFUNCTION("""COMPUTED_VALUE"""),1278.91)</f>
        <v>1278.91</v>
      </c>
      <c r="G145" s="2">
        <f>IFERROR(__xludf.DUMMYFUNCTION("""COMPUTED_VALUE"""),45502.66666666667)</f>
        <v>45502.66667</v>
      </c>
      <c r="H145" s="1">
        <f>IFERROR(__xludf.DUMMYFUNCTION("""COMPUTED_VALUE"""),1266.23)</f>
        <v>1266.23</v>
      </c>
      <c r="J145" s="2">
        <f>IFERROR(__xludf.DUMMYFUNCTION("""COMPUTED_VALUE"""),45502.66666666667)</f>
        <v>45502.66667</v>
      </c>
      <c r="K145" s="1">
        <f>IFERROR(__xludf.DUMMYFUNCTION("""COMPUTED_VALUE"""),1275.76)</f>
        <v>1275.76</v>
      </c>
      <c r="M145" s="2">
        <f>IFERROR(__xludf.DUMMYFUNCTION("""COMPUTED_VALUE"""),45502.66666666667)</f>
        <v>45502.66667</v>
      </c>
      <c r="N145" s="1">
        <f>IFERROR(__xludf.DUMMYFUNCTION("""COMPUTED_VALUE"""),1.7957767E7)</f>
        <v>17957767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IFERROR(__xludf.DUMMYFUNCTION("""COMPUTED_VALUE"""),1280.71)</f>
        <v>1280.71</v>
      </c>
      <c r="D146" s="2">
        <f>IFERROR(__xludf.DUMMYFUNCTION("""COMPUTED_VALUE"""),45503.66666666667)</f>
        <v>45503.66667</v>
      </c>
      <c r="E146" s="1">
        <f>IFERROR(__xludf.DUMMYFUNCTION("""COMPUTED_VALUE"""),1287.75)</f>
        <v>1287.75</v>
      </c>
      <c r="G146" s="2">
        <f>IFERROR(__xludf.DUMMYFUNCTION("""COMPUTED_VALUE"""),45503.66666666667)</f>
        <v>45503.66667</v>
      </c>
      <c r="H146" s="1">
        <f>IFERROR(__xludf.DUMMYFUNCTION("""COMPUTED_VALUE"""),1274.82)</f>
        <v>1274.82</v>
      </c>
      <c r="J146" s="2">
        <f>IFERROR(__xludf.DUMMYFUNCTION("""COMPUTED_VALUE"""),45503.66666666667)</f>
        <v>45503.66667</v>
      </c>
      <c r="K146" s="1">
        <f>IFERROR(__xludf.DUMMYFUNCTION("""COMPUTED_VALUE"""),1279.81)</f>
        <v>1279.81</v>
      </c>
      <c r="M146" s="2">
        <f>IFERROR(__xludf.DUMMYFUNCTION("""COMPUTED_VALUE"""),45503.66666666667)</f>
        <v>45503.66667</v>
      </c>
      <c r="N146" s="1">
        <f>IFERROR(__xludf.DUMMYFUNCTION("""COMPUTED_VALUE"""),1.9584129E7)</f>
        <v>19584129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IFERROR(__xludf.DUMMYFUNCTION("""COMPUTED_VALUE"""),1284.84)</f>
        <v>1284.84</v>
      </c>
      <c r="D147" s="2">
        <f>IFERROR(__xludf.DUMMYFUNCTION("""COMPUTED_VALUE"""),45504.66666666667)</f>
        <v>45504.66667</v>
      </c>
      <c r="E147" s="1">
        <f>IFERROR(__xludf.DUMMYFUNCTION("""COMPUTED_VALUE"""),1284.84)</f>
        <v>1284.84</v>
      </c>
      <c r="G147" s="2">
        <f>IFERROR(__xludf.DUMMYFUNCTION("""COMPUTED_VALUE"""),45504.66666666667)</f>
        <v>45504.66667</v>
      </c>
      <c r="H147" s="1">
        <f>IFERROR(__xludf.DUMMYFUNCTION("""COMPUTED_VALUE"""),1272.62)</f>
        <v>1272.62</v>
      </c>
      <c r="J147" s="2">
        <f>IFERROR(__xludf.DUMMYFUNCTION("""COMPUTED_VALUE"""),45504.66666666667)</f>
        <v>45504.66667</v>
      </c>
      <c r="K147" s="1">
        <f>IFERROR(__xludf.DUMMYFUNCTION("""COMPUTED_VALUE"""),1274.38)</f>
        <v>1274.38</v>
      </c>
      <c r="M147" s="2">
        <f>IFERROR(__xludf.DUMMYFUNCTION("""COMPUTED_VALUE"""),45504.66666666667)</f>
        <v>45504.66667</v>
      </c>
      <c r="N147" s="1">
        <f>IFERROR(__xludf.DUMMYFUNCTION("""COMPUTED_VALUE"""),2.3218274E7)</f>
        <v>23218274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IFERROR(__xludf.DUMMYFUNCTION("""COMPUTED_VALUE"""),1279.25)</f>
        <v>1279.25</v>
      </c>
      <c r="D148" s="2">
        <f>IFERROR(__xludf.DUMMYFUNCTION("""COMPUTED_VALUE"""),45505.66666666667)</f>
        <v>45505.66667</v>
      </c>
      <c r="E148" s="1">
        <f>IFERROR(__xludf.DUMMYFUNCTION("""COMPUTED_VALUE"""),1289.47)</f>
        <v>1289.47</v>
      </c>
      <c r="G148" s="2">
        <f>IFERROR(__xludf.DUMMYFUNCTION("""COMPUTED_VALUE"""),45505.66666666667)</f>
        <v>45505.66667</v>
      </c>
      <c r="H148" s="1">
        <f>IFERROR(__xludf.DUMMYFUNCTION("""COMPUTED_VALUE"""),1257.4)</f>
        <v>1257.4</v>
      </c>
      <c r="J148" s="2">
        <f>IFERROR(__xludf.DUMMYFUNCTION("""COMPUTED_VALUE"""),45505.66666666667)</f>
        <v>45505.66667</v>
      </c>
      <c r="K148" s="1">
        <f>IFERROR(__xludf.DUMMYFUNCTION("""COMPUTED_VALUE"""),1266.0)</f>
        <v>1266</v>
      </c>
      <c r="M148" s="2">
        <f>IFERROR(__xludf.DUMMYFUNCTION("""COMPUTED_VALUE"""),45505.66666666667)</f>
        <v>45505.66667</v>
      </c>
      <c r="N148" s="1">
        <f>IFERROR(__xludf.DUMMYFUNCTION("""COMPUTED_VALUE"""),2.5834146E7)</f>
        <v>25834146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IFERROR(__xludf.DUMMYFUNCTION("""COMPUTED_VALUE"""),1254.75)</f>
        <v>1254.75</v>
      </c>
      <c r="D149" s="2">
        <f>IFERROR(__xludf.DUMMYFUNCTION("""COMPUTED_VALUE"""),45506.66666666667)</f>
        <v>45506.66667</v>
      </c>
      <c r="E149" s="1">
        <f>IFERROR(__xludf.DUMMYFUNCTION("""COMPUTED_VALUE"""),1258.31)</f>
        <v>1258.31</v>
      </c>
      <c r="G149" s="2">
        <f>IFERROR(__xludf.DUMMYFUNCTION("""COMPUTED_VALUE"""),45506.66666666667)</f>
        <v>45506.66667</v>
      </c>
      <c r="H149" s="1">
        <f>IFERROR(__xludf.DUMMYFUNCTION("""COMPUTED_VALUE"""),1240.74)</f>
        <v>1240.74</v>
      </c>
      <c r="J149" s="2">
        <f>IFERROR(__xludf.DUMMYFUNCTION("""COMPUTED_VALUE"""),45506.66666666667)</f>
        <v>45506.66667</v>
      </c>
      <c r="K149" s="1">
        <f>IFERROR(__xludf.DUMMYFUNCTION("""COMPUTED_VALUE"""),1257.75)</f>
        <v>1257.75</v>
      </c>
      <c r="M149" s="2">
        <f>IFERROR(__xludf.DUMMYFUNCTION("""COMPUTED_VALUE"""),45506.66666666667)</f>
        <v>45506.66667</v>
      </c>
      <c r="N149" s="1">
        <f>IFERROR(__xludf.DUMMYFUNCTION("""COMPUTED_VALUE"""),3.7573447E7)</f>
        <v>37573447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IFERROR(__xludf.DUMMYFUNCTION("""COMPUTED_VALUE"""),1239.3)</f>
        <v>1239.3</v>
      </c>
      <c r="D150" s="2">
        <f>IFERROR(__xludf.DUMMYFUNCTION("""COMPUTED_VALUE"""),45509.66666666667)</f>
        <v>45509.66667</v>
      </c>
      <c r="E150" s="1">
        <f>IFERROR(__xludf.DUMMYFUNCTION("""COMPUTED_VALUE"""),1241.02)</f>
        <v>1241.02</v>
      </c>
      <c r="G150" s="2">
        <f>IFERROR(__xludf.DUMMYFUNCTION("""COMPUTED_VALUE"""),45509.66666666667)</f>
        <v>45509.66667</v>
      </c>
      <c r="H150" s="1">
        <f>IFERROR(__xludf.DUMMYFUNCTION("""COMPUTED_VALUE"""),1219.19)</f>
        <v>1219.19</v>
      </c>
      <c r="J150" s="2">
        <f>IFERROR(__xludf.DUMMYFUNCTION("""COMPUTED_VALUE"""),45509.66666666667)</f>
        <v>45509.66667</v>
      </c>
      <c r="K150" s="1">
        <f>IFERROR(__xludf.DUMMYFUNCTION("""COMPUTED_VALUE"""),1227.36)</f>
        <v>1227.36</v>
      </c>
      <c r="M150" s="2">
        <f>IFERROR(__xludf.DUMMYFUNCTION("""COMPUTED_VALUE"""),45509.66666666667)</f>
        <v>45509.66667</v>
      </c>
      <c r="N150" s="1">
        <f>IFERROR(__xludf.DUMMYFUNCTION("""COMPUTED_VALUE"""),3.4270491E7)</f>
        <v>34270491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IFERROR(__xludf.DUMMYFUNCTION("""COMPUTED_VALUE"""),1233.34)</f>
        <v>1233.34</v>
      </c>
      <c r="D151" s="2">
        <f>IFERROR(__xludf.DUMMYFUNCTION("""COMPUTED_VALUE"""),45510.66666666667)</f>
        <v>45510.66667</v>
      </c>
      <c r="E151" s="1">
        <f>IFERROR(__xludf.DUMMYFUNCTION("""COMPUTED_VALUE"""),1255.76)</f>
        <v>1255.76</v>
      </c>
      <c r="G151" s="2">
        <f>IFERROR(__xludf.DUMMYFUNCTION("""COMPUTED_VALUE"""),45510.66666666667)</f>
        <v>45510.66667</v>
      </c>
      <c r="H151" s="1">
        <f>IFERROR(__xludf.DUMMYFUNCTION("""COMPUTED_VALUE"""),1232.95)</f>
        <v>1232.95</v>
      </c>
      <c r="J151" s="2">
        <f>IFERROR(__xludf.DUMMYFUNCTION("""COMPUTED_VALUE"""),45510.66666666667)</f>
        <v>45510.66667</v>
      </c>
      <c r="K151" s="1">
        <f>IFERROR(__xludf.DUMMYFUNCTION("""COMPUTED_VALUE"""),1240.5)</f>
        <v>1240.5</v>
      </c>
      <c r="M151" s="2">
        <f>IFERROR(__xludf.DUMMYFUNCTION("""COMPUTED_VALUE"""),45510.66666666667)</f>
        <v>45510.66667</v>
      </c>
      <c r="N151" s="1">
        <f>IFERROR(__xludf.DUMMYFUNCTION("""COMPUTED_VALUE"""),3.1693403E7)</f>
        <v>31693403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IFERROR(__xludf.DUMMYFUNCTION("""COMPUTED_VALUE"""),1247.13)</f>
        <v>1247.13</v>
      </c>
      <c r="D152" s="2">
        <f>IFERROR(__xludf.DUMMYFUNCTION("""COMPUTED_VALUE"""),45511.66666666667)</f>
        <v>45511.66667</v>
      </c>
      <c r="E152" s="1">
        <f>IFERROR(__xludf.DUMMYFUNCTION("""COMPUTED_VALUE"""),1261.94)</f>
        <v>1261.94</v>
      </c>
      <c r="G152" s="2">
        <f>IFERROR(__xludf.DUMMYFUNCTION("""COMPUTED_VALUE"""),45511.66666666667)</f>
        <v>45511.66667</v>
      </c>
      <c r="H152" s="1">
        <f>IFERROR(__xludf.DUMMYFUNCTION("""COMPUTED_VALUE"""),1234.06)</f>
        <v>1234.06</v>
      </c>
      <c r="J152" s="2">
        <f>IFERROR(__xludf.DUMMYFUNCTION("""COMPUTED_VALUE"""),45511.66666666667)</f>
        <v>45511.66667</v>
      </c>
      <c r="K152" s="1">
        <f>IFERROR(__xludf.DUMMYFUNCTION("""COMPUTED_VALUE"""),1234.33)</f>
        <v>1234.33</v>
      </c>
      <c r="M152" s="2">
        <f>IFERROR(__xludf.DUMMYFUNCTION("""COMPUTED_VALUE"""),45511.66666666667)</f>
        <v>45511.66667</v>
      </c>
      <c r="N152" s="1">
        <f>IFERROR(__xludf.DUMMYFUNCTION("""COMPUTED_VALUE"""),2.7500096E7)</f>
        <v>27500096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IFERROR(__xludf.DUMMYFUNCTION("""COMPUTED_VALUE"""),1231.33)</f>
        <v>1231.33</v>
      </c>
      <c r="D153" s="2">
        <f>IFERROR(__xludf.DUMMYFUNCTION("""COMPUTED_VALUE"""),45512.66666666667)</f>
        <v>45512.66667</v>
      </c>
      <c r="E153" s="1">
        <f>IFERROR(__xludf.DUMMYFUNCTION("""COMPUTED_VALUE"""),1245.63)</f>
        <v>1245.63</v>
      </c>
      <c r="G153" s="2">
        <f>IFERROR(__xludf.DUMMYFUNCTION("""COMPUTED_VALUE"""),45512.66666666667)</f>
        <v>45512.66667</v>
      </c>
      <c r="H153" s="1">
        <f>IFERROR(__xludf.DUMMYFUNCTION("""COMPUTED_VALUE"""),1231.33)</f>
        <v>1231.33</v>
      </c>
      <c r="J153" s="2">
        <f>IFERROR(__xludf.DUMMYFUNCTION("""COMPUTED_VALUE"""),45512.66666666667)</f>
        <v>45512.66667</v>
      </c>
      <c r="K153" s="1">
        <f>IFERROR(__xludf.DUMMYFUNCTION("""COMPUTED_VALUE"""),1243.38)</f>
        <v>1243.38</v>
      </c>
      <c r="M153" s="2">
        <f>IFERROR(__xludf.DUMMYFUNCTION("""COMPUTED_VALUE"""),45512.66666666667)</f>
        <v>45512.66667</v>
      </c>
      <c r="N153" s="1">
        <f>IFERROR(__xludf.DUMMYFUNCTION("""COMPUTED_VALUE"""),2.4778742E7)</f>
        <v>24778742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IFERROR(__xludf.DUMMYFUNCTION("""COMPUTED_VALUE"""),1242.13)</f>
        <v>1242.13</v>
      </c>
      <c r="D154" s="2">
        <f>IFERROR(__xludf.DUMMYFUNCTION("""COMPUTED_VALUE"""),45513.66666666667)</f>
        <v>45513.66667</v>
      </c>
      <c r="E154" s="1">
        <f>IFERROR(__xludf.DUMMYFUNCTION("""COMPUTED_VALUE"""),1246.41)</f>
        <v>1246.41</v>
      </c>
      <c r="G154" s="2">
        <f>IFERROR(__xludf.DUMMYFUNCTION("""COMPUTED_VALUE"""),45513.66666666667)</f>
        <v>45513.66667</v>
      </c>
      <c r="H154" s="1">
        <f>IFERROR(__xludf.DUMMYFUNCTION("""COMPUTED_VALUE"""),1233.88)</f>
        <v>1233.88</v>
      </c>
      <c r="J154" s="2">
        <f>IFERROR(__xludf.DUMMYFUNCTION("""COMPUTED_VALUE"""),45513.66666666667)</f>
        <v>45513.66667</v>
      </c>
      <c r="K154" s="1">
        <f>IFERROR(__xludf.DUMMYFUNCTION("""COMPUTED_VALUE"""),1243.69)</f>
        <v>1243.69</v>
      </c>
      <c r="M154" s="2">
        <f>IFERROR(__xludf.DUMMYFUNCTION("""COMPUTED_VALUE"""),45513.66666666667)</f>
        <v>45513.66667</v>
      </c>
      <c r="N154" s="1">
        <f>IFERROR(__xludf.DUMMYFUNCTION("""COMPUTED_VALUE"""),2.2522144E7)</f>
        <v>22522144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IFERROR(__xludf.DUMMYFUNCTION("""COMPUTED_VALUE"""),1241.79)</f>
        <v>1241.79</v>
      </c>
      <c r="D155" s="2">
        <f>IFERROR(__xludf.DUMMYFUNCTION("""COMPUTED_VALUE"""),45516.66666666667)</f>
        <v>45516.66667</v>
      </c>
      <c r="E155" s="1">
        <f>IFERROR(__xludf.DUMMYFUNCTION("""COMPUTED_VALUE"""),1249.36)</f>
        <v>1249.36</v>
      </c>
      <c r="G155" s="2">
        <f>IFERROR(__xludf.DUMMYFUNCTION("""COMPUTED_VALUE"""),45516.66666666667)</f>
        <v>45516.66667</v>
      </c>
      <c r="H155" s="1">
        <f>IFERROR(__xludf.DUMMYFUNCTION("""COMPUTED_VALUE"""),1236.43)</f>
        <v>1236.43</v>
      </c>
      <c r="J155" s="2">
        <f>IFERROR(__xludf.DUMMYFUNCTION("""COMPUTED_VALUE"""),45516.66666666667)</f>
        <v>45516.66667</v>
      </c>
      <c r="K155" s="1">
        <f>IFERROR(__xludf.DUMMYFUNCTION("""COMPUTED_VALUE"""),1241.46)</f>
        <v>1241.46</v>
      </c>
      <c r="M155" s="2">
        <f>IFERROR(__xludf.DUMMYFUNCTION("""COMPUTED_VALUE"""),45516.66666666667)</f>
        <v>45516.66667</v>
      </c>
      <c r="N155" s="1">
        <f>IFERROR(__xludf.DUMMYFUNCTION("""COMPUTED_VALUE"""),1.9848179E7)</f>
        <v>19848179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IFERROR(__xludf.DUMMYFUNCTION("""COMPUTED_VALUE"""),1248.35)</f>
        <v>1248.35</v>
      </c>
      <c r="D156" s="2">
        <f>IFERROR(__xludf.DUMMYFUNCTION("""COMPUTED_VALUE"""),45517.66666666667)</f>
        <v>45517.66667</v>
      </c>
      <c r="E156" s="1">
        <f>IFERROR(__xludf.DUMMYFUNCTION("""COMPUTED_VALUE"""),1260.54)</f>
        <v>1260.54</v>
      </c>
      <c r="G156" s="2">
        <f>IFERROR(__xludf.DUMMYFUNCTION("""COMPUTED_VALUE"""),45517.66666666667)</f>
        <v>45517.66667</v>
      </c>
      <c r="H156" s="1">
        <f>IFERROR(__xludf.DUMMYFUNCTION("""COMPUTED_VALUE"""),1247.25)</f>
        <v>1247.25</v>
      </c>
      <c r="J156" s="2">
        <f>IFERROR(__xludf.DUMMYFUNCTION("""COMPUTED_VALUE"""),45517.66666666667)</f>
        <v>45517.66667</v>
      </c>
      <c r="K156" s="1">
        <f>IFERROR(__xludf.DUMMYFUNCTION("""COMPUTED_VALUE"""),1258.72)</f>
        <v>1258.72</v>
      </c>
      <c r="M156" s="2">
        <f>IFERROR(__xludf.DUMMYFUNCTION("""COMPUTED_VALUE"""),45517.66666666667)</f>
        <v>45517.66667</v>
      </c>
      <c r="N156" s="1">
        <f>IFERROR(__xludf.DUMMYFUNCTION("""COMPUTED_VALUE"""),2.5556451E7)</f>
        <v>25556451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IFERROR(__xludf.DUMMYFUNCTION("""COMPUTED_VALUE"""),1257.88)</f>
        <v>1257.88</v>
      </c>
      <c r="D157" s="2">
        <f>IFERROR(__xludf.DUMMYFUNCTION("""COMPUTED_VALUE"""),45518.66666666667)</f>
        <v>45518.66667</v>
      </c>
      <c r="E157" s="1">
        <f>IFERROR(__xludf.DUMMYFUNCTION("""COMPUTED_VALUE"""),1267.66)</f>
        <v>1267.66</v>
      </c>
      <c r="G157" s="2">
        <f>IFERROR(__xludf.DUMMYFUNCTION("""COMPUTED_VALUE"""),45518.66666666667)</f>
        <v>45518.66667</v>
      </c>
      <c r="H157" s="1">
        <f>IFERROR(__xludf.DUMMYFUNCTION("""COMPUTED_VALUE"""),1257.09)</f>
        <v>1257.09</v>
      </c>
      <c r="J157" s="2">
        <f>IFERROR(__xludf.DUMMYFUNCTION("""COMPUTED_VALUE"""),45518.66666666667)</f>
        <v>45518.66667</v>
      </c>
      <c r="K157" s="1">
        <f>IFERROR(__xludf.DUMMYFUNCTION("""COMPUTED_VALUE"""),1266.76)</f>
        <v>1266.76</v>
      </c>
      <c r="M157" s="2">
        <f>IFERROR(__xludf.DUMMYFUNCTION("""COMPUTED_VALUE"""),45518.66666666667)</f>
        <v>45518.66667</v>
      </c>
      <c r="N157" s="1">
        <f>IFERROR(__xludf.DUMMYFUNCTION("""COMPUTED_VALUE"""),1.8998059E7)</f>
        <v>18998059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IFERROR(__xludf.DUMMYFUNCTION("""COMPUTED_VALUE"""),1273.38)</f>
        <v>1273.38</v>
      </c>
      <c r="D158" s="2">
        <f>IFERROR(__xludf.DUMMYFUNCTION("""COMPUTED_VALUE"""),45519.66666666667)</f>
        <v>45519.66667</v>
      </c>
      <c r="E158" s="1">
        <f>IFERROR(__xludf.DUMMYFUNCTION("""COMPUTED_VALUE"""),1280.11)</f>
        <v>1280.11</v>
      </c>
      <c r="G158" s="2">
        <f>IFERROR(__xludf.DUMMYFUNCTION("""COMPUTED_VALUE"""),45519.66666666667)</f>
        <v>45519.66667</v>
      </c>
      <c r="H158" s="1">
        <f>IFERROR(__xludf.DUMMYFUNCTION("""COMPUTED_VALUE"""),1272.32)</f>
        <v>1272.32</v>
      </c>
      <c r="J158" s="2">
        <f>IFERROR(__xludf.DUMMYFUNCTION("""COMPUTED_VALUE"""),45519.66666666667)</f>
        <v>45519.66667</v>
      </c>
      <c r="K158" s="1">
        <f>IFERROR(__xludf.DUMMYFUNCTION("""COMPUTED_VALUE"""),1278.8)</f>
        <v>1278.8</v>
      </c>
      <c r="M158" s="2">
        <f>IFERROR(__xludf.DUMMYFUNCTION("""COMPUTED_VALUE"""),45519.66666666667)</f>
        <v>45519.66667</v>
      </c>
      <c r="N158" s="1">
        <f>IFERROR(__xludf.DUMMYFUNCTION("""COMPUTED_VALUE"""),1.957288E7)</f>
        <v>19572880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IFERROR(__xludf.DUMMYFUNCTION("""COMPUTED_VALUE"""),1277.57)</f>
        <v>1277.57</v>
      </c>
      <c r="D159" s="2">
        <f>IFERROR(__xludf.DUMMYFUNCTION("""COMPUTED_VALUE"""),45520.66666666667)</f>
        <v>45520.66667</v>
      </c>
      <c r="E159" s="1">
        <f>IFERROR(__xludf.DUMMYFUNCTION("""COMPUTED_VALUE"""),1282.26)</f>
        <v>1282.26</v>
      </c>
      <c r="G159" s="2">
        <f>IFERROR(__xludf.DUMMYFUNCTION("""COMPUTED_VALUE"""),45520.66666666667)</f>
        <v>45520.66667</v>
      </c>
      <c r="H159" s="1">
        <f>IFERROR(__xludf.DUMMYFUNCTION("""COMPUTED_VALUE"""),1274.05)</f>
        <v>1274.05</v>
      </c>
      <c r="J159" s="2">
        <f>IFERROR(__xludf.DUMMYFUNCTION("""COMPUTED_VALUE"""),45520.66666666667)</f>
        <v>45520.66667</v>
      </c>
      <c r="K159" s="1">
        <f>IFERROR(__xludf.DUMMYFUNCTION("""COMPUTED_VALUE"""),1281.21)</f>
        <v>1281.21</v>
      </c>
      <c r="M159" s="2">
        <f>IFERROR(__xludf.DUMMYFUNCTION("""COMPUTED_VALUE"""),45520.66666666667)</f>
        <v>45520.66667</v>
      </c>
      <c r="N159" s="1">
        <f>IFERROR(__xludf.DUMMYFUNCTION("""COMPUTED_VALUE"""),1.6277515E7)</f>
        <v>16277515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IFERROR(__xludf.DUMMYFUNCTION("""COMPUTED_VALUE"""),1281.59)</f>
        <v>1281.59</v>
      </c>
      <c r="D160" s="2">
        <f>IFERROR(__xludf.DUMMYFUNCTION("""COMPUTED_VALUE"""),45523.66666666667)</f>
        <v>45523.66667</v>
      </c>
      <c r="E160" s="1">
        <f>IFERROR(__xludf.DUMMYFUNCTION("""COMPUTED_VALUE"""),1292.04)</f>
        <v>1292.04</v>
      </c>
      <c r="G160" s="2">
        <f>IFERROR(__xludf.DUMMYFUNCTION("""COMPUTED_VALUE"""),45523.66666666667)</f>
        <v>45523.66667</v>
      </c>
      <c r="H160" s="1">
        <f>IFERROR(__xludf.DUMMYFUNCTION("""COMPUTED_VALUE"""),1281.59)</f>
        <v>1281.59</v>
      </c>
      <c r="J160" s="2">
        <f>IFERROR(__xludf.DUMMYFUNCTION("""COMPUTED_VALUE"""),45523.66666666667)</f>
        <v>45523.66667</v>
      </c>
      <c r="K160" s="1">
        <f>IFERROR(__xludf.DUMMYFUNCTION("""COMPUTED_VALUE"""),1292.02)</f>
        <v>1292.02</v>
      </c>
      <c r="M160" s="2">
        <f>IFERROR(__xludf.DUMMYFUNCTION("""COMPUTED_VALUE"""),45523.66666666667)</f>
        <v>45523.66667</v>
      </c>
      <c r="N160" s="1">
        <f>IFERROR(__xludf.DUMMYFUNCTION("""COMPUTED_VALUE"""),1.6631656E7)</f>
        <v>16631656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IFERROR(__xludf.DUMMYFUNCTION("""COMPUTED_VALUE"""),1291.85)</f>
        <v>1291.85</v>
      </c>
      <c r="D161" s="2">
        <f>IFERROR(__xludf.DUMMYFUNCTION("""COMPUTED_VALUE"""),45524.66666666667)</f>
        <v>45524.66667</v>
      </c>
      <c r="E161" s="1">
        <f>IFERROR(__xludf.DUMMYFUNCTION("""COMPUTED_VALUE"""),1294.76)</f>
        <v>1294.76</v>
      </c>
      <c r="G161" s="2">
        <f>IFERROR(__xludf.DUMMYFUNCTION("""COMPUTED_VALUE"""),45524.66666666667)</f>
        <v>45524.66667</v>
      </c>
      <c r="H161" s="1">
        <f>IFERROR(__xludf.DUMMYFUNCTION("""COMPUTED_VALUE"""),1288.26)</f>
        <v>1288.26</v>
      </c>
      <c r="J161" s="2">
        <f>IFERROR(__xludf.DUMMYFUNCTION("""COMPUTED_VALUE"""),45524.66666666667)</f>
        <v>45524.66667</v>
      </c>
      <c r="K161" s="1">
        <f>IFERROR(__xludf.DUMMYFUNCTION("""COMPUTED_VALUE"""),1294.55)</f>
        <v>1294.55</v>
      </c>
      <c r="M161" s="2">
        <f>IFERROR(__xludf.DUMMYFUNCTION("""COMPUTED_VALUE"""),45524.66666666667)</f>
        <v>45524.66667</v>
      </c>
      <c r="N161" s="1">
        <f>IFERROR(__xludf.DUMMYFUNCTION("""COMPUTED_VALUE"""),1.4145974E7)</f>
        <v>14145974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IFERROR(__xludf.DUMMYFUNCTION("""COMPUTED_VALUE"""),1297.29)</f>
        <v>1297.29</v>
      </c>
      <c r="D162" s="2">
        <f>IFERROR(__xludf.DUMMYFUNCTION("""COMPUTED_VALUE"""),45525.66666666667)</f>
        <v>45525.66667</v>
      </c>
      <c r="E162" s="1">
        <f>IFERROR(__xludf.DUMMYFUNCTION("""COMPUTED_VALUE"""),1306.11)</f>
        <v>1306.11</v>
      </c>
      <c r="G162" s="2">
        <f>IFERROR(__xludf.DUMMYFUNCTION("""COMPUTED_VALUE"""),45525.66666666667)</f>
        <v>45525.66667</v>
      </c>
      <c r="H162" s="1">
        <f>IFERROR(__xludf.DUMMYFUNCTION("""COMPUTED_VALUE"""),1295.05)</f>
        <v>1295.05</v>
      </c>
      <c r="J162" s="2">
        <f>IFERROR(__xludf.DUMMYFUNCTION("""COMPUTED_VALUE"""),45525.66666666667)</f>
        <v>45525.66667</v>
      </c>
      <c r="K162" s="1">
        <f>IFERROR(__xludf.DUMMYFUNCTION("""COMPUTED_VALUE"""),1306.11)</f>
        <v>1306.11</v>
      </c>
      <c r="M162" s="2">
        <f>IFERROR(__xludf.DUMMYFUNCTION("""COMPUTED_VALUE"""),45525.66666666667)</f>
        <v>45525.66667</v>
      </c>
      <c r="N162" s="1">
        <f>IFERROR(__xludf.DUMMYFUNCTION("""COMPUTED_VALUE"""),1.3600556E7)</f>
        <v>13600556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IFERROR(__xludf.DUMMYFUNCTION("""COMPUTED_VALUE"""),1306.71)</f>
        <v>1306.71</v>
      </c>
      <c r="D163" s="2">
        <f>IFERROR(__xludf.DUMMYFUNCTION("""COMPUTED_VALUE"""),45526.66666666667)</f>
        <v>45526.66667</v>
      </c>
      <c r="E163" s="1">
        <f>IFERROR(__xludf.DUMMYFUNCTION("""COMPUTED_VALUE"""),1308.77)</f>
        <v>1308.77</v>
      </c>
      <c r="G163" s="2">
        <f>IFERROR(__xludf.DUMMYFUNCTION("""COMPUTED_VALUE"""),45526.66666666667)</f>
        <v>45526.66667</v>
      </c>
      <c r="H163" s="1">
        <f>IFERROR(__xludf.DUMMYFUNCTION("""COMPUTED_VALUE"""),1297.49)</f>
        <v>1297.49</v>
      </c>
      <c r="J163" s="2">
        <f>IFERROR(__xludf.DUMMYFUNCTION("""COMPUTED_VALUE"""),45526.66666666667)</f>
        <v>45526.66667</v>
      </c>
      <c r="K163" s="1">
        <f>IFERROR(__xludf.DUMMYFUNCTION("""COMPUTED_VALUE"""),1302.5)</f>
        <v>1302.5</v>
      </c>
      <c r="M163" s="2">
        <f>IFERROR(__xludf.DUMMYFUNCTION("""COMPUTED_VALUE"""),45526.66666666667)</f>
        <v>45526.66667</v>
      </c>
      <c r="N163" s="1">
        <f>IFERROR(__xludf.DUMMYFUNCTION("""COMPUTED_VALUE"""),1.6244817E7)</f>
        <v>16244817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IFERROR(__xludf.DUMMYFUNCTION("""COMPUTED_VALUE"""),1306.0)</f>
        <v>1306</v>
      </c>
      <c r="D164" s="2">
        <f>IFERROR(__xludf.DUMMYFUNCTION("""COMPUTED_VALUE"""),45527.66666666667)</f>
        <v>45527.66667</v>
      </c>
      <c r="E164" s="1">
        <f>IFERROR(__xludf.DUMMYFUNCTION("""COMPUTED_VALUE"""),1314.63)</f>
        <v>1314.63</v>
      </c>
      <c r="G164" s="2">
        <f>IFERROR(__xludf.DUMMYFUNCTION("""COMPUTED_VALUE"""),45527.66666666667)</f>
        <v>45527.66667</v>
      </c>
      <c r="H164" s="1">
        <f>IFERROR(__xludf.DUMMYFUNCTION("""COMPUTED_VALUE"""),1303.98)</f>
        <v>1303.98</v>
      </c>
      <c r="J164" s="2">
        <f>IFERROR(__xludf.DUMMYFUNCTION("""COMPUTED_VALUE"""),45527.66666666667)</f>
        <v>45527.66667</v>
      </c>
      <c r="K164" s="1">
        <f>IFERROR(__xludf.DUMMYFUNCTION("""COMPUTED_VALUE"""),1313.22)</f>
        <v>1313.22</v>
      </c>
      <c r="M164" s="2">
        <f>IFERROR(__xludf.DUMMYFUNCTION("""COMPUTED_VALUE"""),45527.66666666667)</f>
        <v>45527.66667</v>
      </c>
      <c r="N164" s="1">
        <f>IFERROR(__xludf.DUMMYFUNCTION("""COMPUTED_VALUE"""),1.7782094E7)</f>
        <v>17782094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IFERROR(__xludf.DUMMYFUNCTION("""COMPUTED_VALUE"""),1315.49)</f>
        <v>1315.49</v>
      </c>
      <c r="D165" s="2">
        <f>IFERROR(__xludf.DUMMYFUNCTION("""COMPUTED_VALUE"""),45530.66666666667)</f>
        <v>45530.66667</v>
      </c>
      <c r="E165" s="1">
        <f>IFERROR(__xludf.DUMMYFUNCTION("""COMPUTED_VALUE"""),1324.14)</f>
        <v>1324.14</v>
      </c>
      <c r="G165" s="2">
        <f>IFERROR(__xludf.DUMMYFUNCTION("""COMPUTED_VALUE"""),45530.66666666667)</f>
        <v>45530.66667</v>
      </c>
      <c r="H165" s="1">
        <f>IFERROR(__xludf.DUMMYFUNCTION("""COMPUTED_VALUE"""),1313.15)</f>
        <v>1313.15</v>
      </c>
      <c r="J165" s="2">
        <f>IFERROR(__xludf.DUMMYFUNCTION("""COMPUTED_VALUE"""),45530.66666666667)</f>
        <v>45530.66667</v>
      </c>
      <c r="K165" s="1">
        <f>IFERROR(__xludf.DUMMYFUNCTION("""COMPUTED_VALUE"""),1320.22)</f>
        <v>1320.22</v>
      </c>
      <c r="M165" s="2">
        <f>IFERROR(__xludf.DUMMYFUNCTION("""COMPUTED_VALUE"""),45530.66666666667)</f>
        <v>45530.66667</v>
      </c>
      <c r="N165" s="1">
        <f>IFERROR(__xludf.DUMMYFUNCTION("""COMPUTED_VALUE"""),1.2551808E7)</f>
        <v>12551808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IFERROR(__xludf.DUMMYFUNCTION("""COMPUTED_VALUE"""),1316.95)</f>
        <v>1316.95</v>
      </c>
      <c r="D166" s="2">
        <f>IFERROR(__xludf.DUMMYFUNCTION("""COMPUTED_VALUE"""),45531.66666666667)</f>
        <v>45531.66667</v>
      </c>
      <c r="E166" s="1">
        <f>IFERROR(__xludf.DUMMYFUNCTION("""COMPUTED_VALUE"""),1330.81)</f>
        <v>1330.81</v>
      </c>
      <c r="G166" s="2">
        <f>IFERROR(__xludf.DUMMYFUNCTION("""COMPUTED_VALUE"""),45531.66666666667)</f>
        <v>45531.66667</v>
      </c>
      <c r="H166" s="1">
        <f>IFERROR(__xludf.DUMMYFUNCTION("""COMPUTED_VALUE"""),1316.95)</f>
        <v>1316.95</v>
      </c>
      <c r="J166" s="2">
        <f>IFERROR(__xludf.DUMMYFUNCTION("""COMPUTED_VALUE"""),45531.66666666667)</f>
        <v>45531.66667</v>
      </c>
      <c r="K166" s="1">
        <f>IFERROR(__xludf.DUMMYFUNCTION("""COMPUTED_VALUE"""),1329.86)</f>
        <v>1329.86</v>
      </c>
      <c r="M166" s="2">
        <f>IFERROR(__xludf.DUMMYFUNCTION("""COMPUTED_VALUE"""),45531.66666666667)</f>
        <v>45531.66667</v>
      </c>
      <c r="N166" s="1">
        <f>IFERROR(__xludf.DUMMYFUNCTION("""COMPUTED_VALUE"""),1.4784495E7)</f>
        <v>14784495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IFERROR(__xludf.DUMMYFUNCTION("""COMPUTED_VALUE"""),1331.92)</f>
        <v>1331.92</v>
      </c>
      <c r="D167" s="2">
        <f>IFERROR(__xludf.DUMMYFUNCTION("""COMPUTED_VALUE"""),45532.66666666667)</f>
        <v>45532.66667</v>
      </c>
      <c r="E167" s="1">
        <f>IFERROR(__xludf.DUMMYFUNCTION("""COMPUTED_VALUE"""),1338.62)</f>
        <v>1338.62</v>
      </c>
      <c r="G167" s="2">
        <f>IFERROR(__xludf.DUMMYFUNCTION("""COMPUTED_VALUE"""),45532.66666666667)</f>
        <v>45532.66667</v>
      </c>
      <c r="H167" s="1">
        <f>IFERROR(__xludf.DUMMYFUNCTION("""COMPUTED_VALUE"""),1317.53)</f>
        <v>1317.53</v>
      </c>
      <c r="J167" s="2">
        <f>IFERROR(__xludf.DUMMYFUNCTION("""COMPUTED_VALUE"""),45532.66666666667)</f>
        <v>45532.66667</v>
      </c>
      <c r="K167" s="1">
        <f>IFERROR(__xludf.DUMMYFUNCTION("""COMPUTED_VALUE"""),1323.96)</f>
        <v>1323.96</v>
      </c>
      <c r="M167" s="2">
        <f>IFERROR(__xludf.DUMMYFUNCTION("""COMPUTED_VALUE"""),45532.66666666667)</f>
        <v>45532.66667</v>
      </c>
      <c r="N167" s="1">
        <f>IFERROR(__xludf.DUMMYFUNCTION("""COMPUTED_VALUE"""),1.5172918E7)</f>
        <v>15172918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IFERROR(__xludf.DUMMYFUNCTION("""COMPUTED_VALUE"""),1330.54)</f>
        <v>1330.54</v>
      </c>
      <c r="D168" s="2">
        <f>IFERROR(__xludf.DUMMYFUNCTION("""COMPUTED_VALUE"""),45533.66666666667)</f>
        <v>45533.66667</v>
      </c>
      <c r="E168" s="1">
        <f>IFERROR(__xludf.DUMMYFUNCTION("""COMPUTED_VALUE"""),1343.14)</f>
        <v>1343.14</v>
      </c>
      <c r="G168" s="2">
        <f>IFERROR(__xludf.DUMMYFUNCTION("""COMPUTED_VALUE"""),45533.66666666667)</f>
        <v>45533.66667</v>
      </c>
      <c r="H168" s="1">
        <f>IFERROR(__xludf.DUMMYFUNCTION("""COMPUTED_VALUE"""),1326.76)</f>
        <v>1326.76</v>
      </c>
      <c r="J168" s="2">
        <f>IFERROR(__xludf.DUMMYFUNCTION("""COMPUTED_VALUE"""),45533.66666666667)</f>
        <v>45533.66667</v>
      </c>
      <c r="K168" s="1">
        <f>IFERROR(__xludf.DUMMYFUNCTION("""COMPUTED_VALUE"""),1331.29)</f>
        <v>1331.29</v>
      </c>
      <c r="M168" s="2">
        <f>IFERROR(__xludf.DUMMYFUNCTION("""COMPUTED_VALUE"""),45533.66666666667)</f>
        <v>45533.66667</v>
      </c>
      <c r="N168" s="1">
        <f>IFERROR(__xludf.DUMMYFUNCTION("""COMPUTED_VALUE"""),1.3566226E7)</f>
        <v>13566226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IFERROR(__xludf.DUMMYFUNCTION("""COMPUTED_VALUE"""),1334.29)</f>
        <v>1334.29</v>
      </c>
      <c r="D169" s="2">
        <f>IFERROR(__xludf.DUMMYFUNCTION("""COMPUTED_VALUE"""),45534.66666666667)</f>
        <v>45534.66667</v>
      </c>
      <c r="E169" s="1">
        <f>IFERROR(__xludf.DUMMYFUNCTION("""COMPUTED_VALUE"""),1341.83)</f>
        <v>1341.83</v>
      </c>
      <c r="G169" s="2">
        <f>IFERROR(__xludf.DUMMYFUNCTION("""COMPUTED_VALUE"""),45534.66666666667)</f>
        <v>45534.66667</v>
      </c>
      <c r="H169" s="1">
        <f>IFERROR(__xludf.DUMMYFUNCTION("""COMPUTED_VALUE"""),1325.87)</f>
        <v>1325.87</v>
      </c>
      <c r="J169" s="2">
        <f>IFERROR(__xludf.DUMMYFUNCTION("""COMPUTED_VALUE"""),45534.66666666667)</f>
        <v>45534.66667</v>
      </c>
      <c r="K169" s="1">
        <f>IFERROR(__xludf.DUMMYFUNCTION("""COMPUTED_VALUE"""),1340.8)</f>
        <v>1340.8</v>
      </c>
      <c r="M169" s="2">
        <f>IFERROR(__xludf.DUMMYFUNCTION("""COMPUTED_VALUE"""),45534.66666666667)</f>
        <v>45534.66667</v>
      </c>
      <c r="N169" s="1">
        <f>IFERROR(__xludf.DUMMYFUNCTION("""COMPUTED_VALUE"""),1.6656124E7)</f>
        <v>16656124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IFERROR(__xludf.DUMMYFUNCTION("""COMPUTED_VALUE"""),1338.79)</f>
        <v>1338.79</v>
      </c>
      <c r="D170" s="2">
        <f>IFERROR(__xludf.DUMMYFUNCTION("""COMPUTED_VALUE"""),45538.66666666667)</f>
        <v>45538.66667</v>
      </c>
      <c r="E170" s="1">
        <f>IFERROR(__xludf.DUMMYFUNCTION("""COMPUTED_VALUE"""),1349.25)</f>
        <v>1349.25</v>
      </c>
      <c r="G170" s="2">
        <f>IFERROR(__xludf.DUMMYFUNCTION("""COMPUTED_VALUE"""),45538.66666666667)</f>
        <v>45538.66667</v>
      </c>
      <c r="H170" s="1">
        <f>IFERROR(__xludf.DUMMYFUNCTION("""COMPUTED_VALUE"""),1324.04)</f>
        <v>1324.04</v>
      </c>
      <c r="J170" s="2">
        <f>IFERROR(__xludf.DUMMYFUNCTION("""COMPUTED_VALUE"""),45538.66666666667)</f>
        <v>45538.66667</v>
      </c>
      <c r="K170" s="1">
        <f>IFERROR(__xludf.DUMMYFUNCTION("""COMPUTED_VALUE"""),1330.75)</f>
        <v>1330.75</v>
      </c>
      <c r="M170" s="2">
        <f>IFERROR(__xludf.DUMMYFUNCTION("""COMPUTED_VALUE"""),45538.66666666667)</f>
        <v>45538.66667</v>
      </c>
      <c r="N170" s="1">
        <f>IFERROR(__xludf.DUMMYFUNCTION("""COMPUTED_VALUE"""),1.7114812E7)</f>
        <v>17114812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IFERROR(__xludf.DUMMYFUNCTION("""COMPUTED_VALUE"""),1326.72)</f>
        <v>1326.72</v>
      </c>
      <c r="D171" s="2">
        <f>IFERROR(__xludf.DUMMYFUNCTION("""COMPUTED_VALUE"""),45539.66666666667)</f>
        <v>45539.66667</v>
      </c>
      <c r="E171" s="1">
        <f>IFERROR(__xludf.DUMMYFUNCTION("""COMPUTED_VALUE"""),1337.03)</f>
        <v>1337.03</v>
      </c>
      <c r="G171" s="2">
        <f>IFERROR(__xludf.DUMMYFUNCTION("""COMPUTED_VALUE"""),45539.66666666667)</f>
        <v>45539.66667</v>
      </c>
      <c r="H171" s="1">
        <f>IFERROR(__xludf.DUMMYFUNCTION("""COMPUTED_VALUE"""),1324.96)</f>
        <v>1324.96</v>
      </c>
      <c r="J171" s="2">
        <f>IFERROR(__xludf.DUMMYFUNCTION("""COMPUTED_VALUE"""),45539.66666666667)</f>
        <v>45539.66667</v>
      </c>
      <c r="K171" s="1">
        <f>IFERROR(__xludf.DUMMYFUNCTION("""COMPUTED_VALUE"""),1335.72)</f>
        <v>1335.72</v>
      </c>
      <c r="M171" s="2">
        <f>IFERROR(__xludf.DUMMYFUNCTION("""COMPUTED_VALUE"""),45539.66666666667)</f>
        <v>45539.66667</v>
      </c>
      <c r="N171" s="1">
        <f>IFERROR(__xludf.DUMMYFUNCTION("""COMPUTED_VALUE"""),1.6805658E7)</f>
        <v>16805658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IFERROR(__xludf.DUMMYFUNCTION("""COMPUTED_VALUE"""),1335.65)</f>
        <v>1335.65</v>
      </c>
      <c r="D172" s="2">
        <f>IFERROR(__xludf.DUMMYFUNCTION("""COMPUTED_VALUE"""),45540.66666666667)</f>
        <v>45540.66667</v>
      </c>
      <c r="E172" s="1">
        <f>IFERROR(__xludf.DUMMYFUNCTION("""COMPUTED_VALUE"""),1336.2)</f>
        <v>1336.2</v>
      </c>
      <c r="G172" s="2">
        <f>IFERROR(__xludf.DUMMYFUNCTION("""COMPUTED_VALUE"""),45540.66666666667)</f>
        <v>45540.66667</v>
      </c>
      <c r="H172" s="1">
        <f>IFERROR(__xludf.DUMMYFUNCTION("""COMPUTED_VALUE"""),1320.3)</f>
        <v>1320.3</v>
      </c>
      <c r="J172" s="2">
        <f>IFERROR(__xludf.DUMMYFUNCTION("""COMPUTED_VALUE"""),45540.66666666667)</f>
        <v>45540.66667</v>
      </c>
      <c r="K172" s="1">
        <f>IFERROR(__xludf.DUMMYFUNCTION("""COMPUTED_VALUE"""),1326.74)</f>
        <v>1326.74</v>
      </c>
      <c r="M172" s="2">
        <f>IFERROR(__xludf.DUMMYFUNCTION("""COMPUTED_VALUE"""),45540.66666666667)</f>
        <v>45540.66667</v>
      </c>
      <c r="N172" s="1">
        <f>IFERROR(__xludf.DUMMYFUNCTION("""COMPUTED_VALUE"""),2.3469214E7)</f>
        <v>23469214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IFERROR(__xludf.DUMMYFUNCTION("""COMPUTED_VALUE"""),1326.29)</f>
        <v>1326.29</v>
      </c>
      <c r="D173" s="2">
        <f>IFERROR(__xludf.DUMMYFUNCTION("""COMPUTED_VALUE"""),45541.66666666667)</f>
        <v>45541.66667</v>
      </c>
      <c r="E173" s="1">
        <f>IFERROR(__xludf.DUMMYFUNCTION("""COMPUTED_VALUE"""),1331.36)</f>
        <v>1331.36</v>
      </c>
      <c r="G173" s="2">
        <f>IFERROR(__xludf.DUMMYFUNCTION("""COMPUTED_VALUE"""),45541.66666666667)</f>
        <v>45541.66667</v>
      </c>
      <c r="H173" s="1">
        <f>IFERROR(__xludf.DUMMYFUNCTION("""COMPUTED_VALUE"""),1308.1)</f>
        <v>1308.1</v>
      </c>
      <c r="J173" s="2">
        <f>IFERROR(__xludf.DUMMYFUNCTION("""COMPUTED_VALUE"""),45541.66666666667)</f>
        <v>45541.66667</v>
      </c>
      <c r="K173" s="1">
        <f>IFERROR(__xludf.DUMMYFUNCTION("""COMPUTED_VALUE"""),1311.07)</f>
        <v>1311.07</v>
      </c>
      <c r="M173" s="2">
        <f>IFERROR(__xludf.DUMMYFUNCTION("""COMPUTED_VALUE"""),45541.66666666667)</f>
        <v>45541.66667</v>
      </c>
      <c r="N173" s="1">
        <f>IFERROR(__xludf.DUMMYFUNCTION("""COMPUTED_VALUE"""),2.1420367E7)</f>
        <v>21420367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IFERROR(__xludf.DUMMYFUNCTION("""COMPUTED_VALUE"""),1315.42)</f>
        <v>1315.42</v>
      </c>
      <c r="D174" s="2">
        <f>IFERROR(__xludf.DUMMYFUNCTION("""COMPUTED_VALUE"""),45544.66666666667)</f>
        <v>45544.66667</v>
      </c>
      <c r="E174" s="1">
        <f>IFERROR(__xludf.DUMMYFUNCTION("""COMPUTED_VALUE"""),1328.0)</f>
        <v>1328</v>
      </c>
      <c r="G174" s="2">
        <f>IFERROR(__xludf.DUMMYFUNCTION("""COMPUTED_VALUE"""),45544.66666666667)</f>
        <v>45544.66667</v>
      </c>
      <c r="H174" s="1">
        <f>IFERROR(__xludf.DUMMYFUNCTION("""COMPUTED_VALUE"""),1314.31)</f>
        <v>1314.31</v>
      </c>
      <c r="J174" s="2">
        <f>IFERROR(__xludf.DUMMYFUNCTION("""COMPUTED_VALUE"""),45544.66666666667)</f>
        <v>45544.66667</v>
      </c>
      <c r="K174" s="1">
        <f>IFERROR(__xludf.DUMMYFUNCTION("""COMPUTED_VALUE"""),1325.14)</f>
        <v>1325.14</v>
      </c>
      <c r="M174" s="2">
        <f>IFERROR(__xludf.DUMMYFUNCTION("""COMPUTED_VALUE"""),45544.66666666667)</f>
        <v>45544.66667</v>
      </c>
      <c r="N174" s="1">
        <f>IFERROR(__xludf.DUMMYFUNCTION("""COMPUTED_VALUE"""),2.0727203E7)</f>
        <v>20727203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IFERROR(__xludf.DUMMYFUNCTION("""COMPUTED_VALUE"""),1330.34)</f>
        <v>1330.34</v>
      </c>
      <c r="D175" s="2">
        <f>IFERROR(__xludf.DUMMYFUNCTION("""COMPUTED_VALUE"""),45545.66666666667)</f>
        <v>45545.66667</v>
      </c>
      <c r="E175" s="1">
        <f>IFERROR(__xludf.DUMMYFUNCTION("""COMPUTED_VALUE"""),1338.46)</f>
        <v>1338.46</v>
      </c>
      <c r="G175" s="2">
        <f>IFERROR(__xludf.DUMMYFUNCTION("""COMPUTED_VALUE"""),45545.66666666667)</f>
        <v>45545.66667</v>
      </c>
      <c r="H175" s="1">
        <f>IFERROR(__xludf.DUMMYFUNCTION("""COMPUTED_VALUE"""),1323.94)</f>
        <v>1323.94</v>
      </c>
      <c r="J175" s="2">
        <f>IFERROR(__xludf.DUMMYFUNCTION("""COMPUTED_VALUE"""),45545.66666666667)</f>
        <v>45545.66667</v>
      </c>
      <c r="K175" s="1">
        <f>IFERROR(__xludf.DUMMYFUNCTION("""COMPUTED_VALUE"""),1337.64)</f>
        <v>1337.64</v>
      </c>
      <c r="M175" s="2">
        <f>IFERROR(__xludf.DUMMYFUNCTION("""COMPUTED_VALUE"""),45545.66666666667)</f>
        <v>45545.66667</v>
      </c>
      <c r="N175" s="1">
        <f>IFERROR(__xludf.DUMMYFUNCTION("""COMPUTED_VALUE"""),1.6016789E7)</f>
        <v>16016789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IFERROR(__xludf.DUMMYFUNCTION("""COMPUTED_VALUE"""),1332.1)</f>
        <v>1332.1</v>
      </c>
      <c r="D176" s="2">
        <f>IFERROR(__xludf.DUMMYFUNCTION("""COMPUTED_VALUE"""),45546.66666666667)</f>
        <v>45546.66667</v>
      </c>
      <c r="E176" s="1">
        <f>IFERROR(__xludf.DUMMYFUNCTION("""COMPUTED_VALUE"""),1342.19)</f>
        <v>1342.19</v>
      </c>
      <c r="G176" s="2">
        <f>IFERROR(__xludf.DUMMYFUNCTION("""COMPUTED_VALUE"""),45546.66666666667)</f>
        <v>45546.66667</v>
      </c>
      <c r="H176" s="1">
        <f>IFERROR(__xludf.DUMMYFUNCTION("""COMPUTED_VALUE"""),1310.06)</f>
        <v>1310.06</v>
      </c>
      <c r="J176" s="2">
        <f>IFERROR(__xludf.DUMMYFUNCTION("""COMPUTED_VALUE"""),45546.66666666667)</f>
        <v>45546.66667</v>
      </c>
      <c r="K176" s="1">
        <f>IFERROR(__xludf.DUMMYFUNCTION("""COMPUTED_VALUE"""),1341.07)</f>
        <v>1341.07</v>
      </c>
      <c r="M176" s="2">
        <f>IFERROR(__xludf.DUMMYFUNCTION("""COMPUTED_VALUE"""),45546.66666666667)</f>
        <v>45546.66667</v>
      </c>
      <c r="N176" s="1">
        <f>IFERROR(__xludf.DUMMYFUNCTION("""COMPUTED_VALUE"""),1.6712895E7)</f>
        <v>16712895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IFERROR(__xludf.DUMMYFUNCTION("""COMPUTED_VALUE"""),1341.49)</f>
        <v>1341.49</v>
      </c>
      <c r="D177" s="2">
        <f>IFERROR(__xludf.DUMMYFUNCTION("""COMPUTED_VALUE"""),45547.66666666667)</f>
        <v>45547.66667</v>
      </c>
      <c r="E177" s="1">
        <f>IFERROR(__xludf.DUMMYFUNCTION("""COMPUTED_VALUE"""),1345.71)</f>
        <v>1345.71</v>
      </c>
      <c r="G177" s="2">
        <f>IFERROR(__xludf.DUMMYFUNCTION("""COMPUTED_VALUE"""),45547.66666666667)</f>
        <v>45547.66667</v>
      </c>
      <c r="H177" s="1">
        <f>IFERROR(__xludf.DUMMYFUNCTION("""COMPUTED_VALUE"""),1329.24)</f>
        <v>1329.24</v>
      </c>
      <c r="J177" s="2">
        <f>IFERROR(__xludf.DUMMYFUNCTION("""COMPUTED_VALUE"""),45547.66666666667)</f>
        <v>45547.66667</v>
      </c>
      <c r="K177" s="1">
        <f>IFERROR(__xludf.DUMMYFUNCTION("""COMPUTED_VALUE"""),1343.64)</f>
        <v>1343.64</v>
      </c>
      <c r="M177" s="2">
        <f>IFERROR(__xludf.DUMMYFUNCTION("""COMPUTED_VALUE"""),45547.66666666667)</f>
        <v>45547.66667</v>
      </c>
      <c r="N177" s="1">
        <f>IFERROR(__xludf.DUMMYFUNCTION("""COMPUTED_VALUE"""),1.7571184E7)</f>
        <v>17571184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IFERROR(__xludf.DUMMYFUNCTION("""COMPUTED_VALUE"""),1347.1)</f>
        <v>1347.1</v>
      </c>
      <c r="D178" s="2">
        <f>IFERROR(__xludf.DUMMYFUNCTION("""COMPUTED_VALUE"""),45548.66666666667)</f>
        <v>45548.66667</v>
      </c>
      <c r="E178" s="1">
        <f>IFERROR(__xludf.DUMMYFUNCTION("""COMPUTED_VALUE"""),1357.41)</f>
        <v>1357.41</v>
      </c>
      <c r="G178" s="2">
        <f>IFERROR(__xludf.DUMMYFUNCTION("""COMPUTED_VALUE"""),45548.66666666667)</f>
        <v>45548.66667</v>
      </c>
      <c r="H178" s="1">
        <f>IFERROR(__xludf.DUMMYFUNCTION("""COMPUTED_VALUE"""),1344.38)</f>
        <v>1344.38</v>
      </c>
      <c r="J178" s="2">
        <f>IFERROR(__xludf.DUMMYFUNCTION("""COMPUTED_VALUE"""),45548.66666666667)</f>
        <v>45548.66667</v>
      </c>
      <c r="K178" s="1">
        <f>IFERROR(__xludf.DUMMYFUNCTION("""COMPUTED_VALUE"""),1352.03)</f>
        <v>1352.03</v>
      </c>
      <c r="M178" s="2">
        <f>IFERROR(__xludf.DUMMYFUNCTION("""COMPUTED_VALUE"""),45548.66666666667)</f>
        <v>45548.66667</v>
      </c>
      <c r="N178" s="1">
        <f>IFERROR(__xludf.DUMMYFUNCTION("""COMPUTED_VALUE"""),1.7614118E7)</f>
        <v>17614118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IFERROR(__xludf.DUMMYFUNCTION("""COMPUTED_VALUE"""),1356.55)</f>
        <v>1356.55</v>
      </c>
      <c r="D179" s="2">
        <f>IFERROR(__xludf.DUMMYFUNCTION("""COMPUTED_VALUE"""),45551.66666666667)</f>
        <v>45551.66667</v>
      </c>
      <c r="E179" s="1">
        <f>IFERROR(__xludf.DUMMYFUNCTION("""COMPUTED_VALUE"""),1366.39)</f>
        <v>1366.39</v>
      </c>
      <c r="G179" s="2">
        <f>IFERROR(__xludf.DUMMYFUNCTION("""COMPUTED_VALUE"""),45551.66666666667)</f>
        <v>45551.66667</v>
      </c>
      <c r="H179" s="1">
        <f>IFERROR(__xludf.DUMMYFUNCTION("""COMPUTED_VALUE"""),1354.87)</f>
        <v>1354.87</v>
      </c>
      <c r="J179" s="2">
        <f>IFERROR(__xludf.DUMMYFUNCTION("""COMPUTED_VALUE"""),45551.66666666667)</f>
        <v>45551.66667</v>
      </c>
      <c r="K179" s="1">
        <f>IFERROR(__xludf.DUMMYFUNCTION("""COMPUTED_VALUE"""),1358.55)</f>
        <v>1358.55</v>
      </c>
      <c r="M179" s="2">
        <f>IFERROR(__xludf.DUMMYFUNCTION("""COMPUTED_VALUE"""),45551.66666666667)</f>
        <v>45551.66667</v>
      </c>
      <c r="N179" s="1">
        <f>IFERROR(__xludf.DUMMYFUNCTION("""COMPUTED_VALUE"""),1.6858234E7)</f>
        <v>16858234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IFERROR(__xludf.DUMMYFUNCTION("""COMPUTED_VALUE"""),1360.98)</f>
        <v>1360.98</v>
      </c>
      <c r="D180" s="2">
        <f>IFERROR(__xludf.DUMMYFUNCTION("""COMPUTED_VALUE"""),45552.66666666667)</f>
        <v>45552.66667</v>
      </c>
      <c r="E180" s="1">
        <f>IFERROR(__xludf.DUMMYFUNCTION("""COMPUTED_VALUE"""),1362.69)</f>
        <v>1362.69</v>
      </c>
      <c r="G180" s="2">
        <f>IFERROR(__xludf.DUMMYFUNCTION("""COMPUTED_VALUE"""),45552.66666666667)</f>
        <v>45552.66667</v>
      </c>
      <c r="H180" s="1">
        <f>IFERROR(__xludf.DUMMYFUNCTION("""COMPUTED_VALUE"""),1321.51)</f>
        <v>1321.51</v>
      </c>
      <c r="J180" s="2">
        <f>IFERROR(__xludf.DUMMYFUNCTION("""COMPUTED_VALUE"""),45552.66666666667)</f>
        <v>45552.66667</v>
      </c>
      <c r="K180" s="1">
        <f>IFERROR(__xludf.DUMMYFUNCTION("""COMPUTED_VALUE"""),1322.69)</f>
        <v>1322.69</v>
      </c>
      <c r="M180" s="2">
        <f>IFERROR(__xludf.DUMMYFUNCTION("""COMPUTED_VALUE"""),45552.66666666667)</f>
        <v>45552.66667</v>
      </c>
      <c r="N180" s="1">
        <f>IFERROR(__xludf.DUMMYFUNCTION("""COMPUTED_VALUE"""),1.7771605E7)</f>
        <v>17771605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IFERROR(__xludf.DUMMYFUNCTION("""COMPUTED_VALUE"""),1319.37)</f>
        <v>1319.37</v>
      </c>
      <c r="D181" s="2">
        <f>IFERROR(__xludf.DUMMYFUNCTION("""COMPUTED_VALUE"""),45553.66666666667)</f>
        <v>45553.66667</v>
      </c>
      <c r="E181" s="1">
        <f>IFERROR(__xludf.DUMMYFUNCTION("""COMPUTED_VALUE"""),1329.4)</f>
        <v>1329.4</v>
      </c>
      <c r="G181" s="2">
        <f>IFERROR(__xludf.DUMMYFUNCTION("""COMPUTED_VALUE"""),45553.66666666667)</f>
        <v>45553.66667</v>
      </c>
      <c r="H181" s="1">
        <f>IFERROR(__xludf.DUMMYFUNCTION("""COMPUTED_VALUE"""),1313.07)</f>
        <v>1313.07</v>
      </c>
      <c r="J181" s="2">
        <f>IFERROR(__xludf.DUMMYFUNCTION("""COMPUTED_VALUE"""),45553.66666666667)</f>
        <v>45553.66667</v>
      </c>
      <c r="K181" s="1">
        <f>IFERROR(__xludf.DUMMYFUNCTION("""COMPUTED_VALUE"""),1318.17)</f>
        <v>1318.17</v>
      </c>
      <c r="M181" s="2">
        <f>IFERROR(__xludf.DUMMYFUNCTION("""COMPUTED_VALUE"""),45553.66666666667)</f>
        <v>45553.66667</v>
      </c>
      <c r="N181" s="1">
        <f>IFERROR(__xludf.DUMMYFUNCTION("""COMPUTED_VALUE"""),1.811781E7)</f>
        <v>18117810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IFERROR(__xludf.DUMMYFUNCTION("""COMPUTED_VALUE"""),1332.3)</f>
        <v>1332.3</v>
      </c>
      <c r="D182" s="2">
        <f>IFERROR(__xludf.DUMMYFUNCTION("""COMPUTED_VALUE"""),45554.66666666667)</f>
        <v>45554.66667</v>
      </c>
      <c r="E182" s="1">
        <f>IFERROR(__xludf.DUMMYFUNCTION("""COMPUTED_VALUE"""),1335.45)</f>
        <v>1335.45</v>
      </c>
      <c r="G182" s="2">
        <f>IFERROR(__xludf.DUMMYFUNCTION("""COMPUTED_VALUE"""),45554.66666666667)</f>
        <v>45554.66667</v>
      </c>
      <c r="H182" s="1">
        <f>IFERROR(__xludf.DUMMYFUNCTION("""COMPUTED_VALUE"""),1319.12)</f>
        <v>1319.12</v>
      </c>
      <c r="J182" s="2">
        <f>IFERROR(__xludf.DUMMYFUNCTION("""COMPUTED_VALUE"""),45554.66666666667)</f>
        <v>45554.66667</v>
      </c>
      <c r="K182" s="1">
        <f>IFERROR(__xludf.DUMMYFUNCTION("""COMPUTED_VALUE"""),1327.97)</f>
        <v>1327.97</v>
      </c>
      <c r="M182" s="2">
        <f>IFERROR(__xludf.DUMMYFUNCTION("""COMPUTED_VALUE"""),45554.66666666667)</f>
        <v>45554.66667</v>
      </c>
      <c r="N182" s="1">
        <f>IFERROR(__xludf.DUMMYFUNCTION("""COMPUTED_VALUE"""),2.1007489E7)</f>
        <v>21007489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IFERROR(__xludf.DUMMYFUNCTION("""COMPUTED_VALUE"""),1327.7)</f>
        <v>1327.7</v>
      </c>
      <c r="D183" s="2">
        <f>IFERROR(__xludf.DUMMYFUNCTION("""COMPUTED_VALUE"""),45555.66666666667)</f>
        <v>45555.66667</v>
      </c>
      <c r="E183" s="1">
        <f>IFERROR(__xludf.DUMMYFUNCTION("""COMPUTED_VALUE"""),1329.4)</f>
        <v>1329.4</v>
      </c>
      <c r="G183" s="2">
        <f>IFERROR(__xludf.DUMMYFUNCTION("""COMPUTED_VALUE"""),45555.66666666667)</f>
        <v>45555.66667</v>
      </c>
      <c r="H183" s="1">
        <f>IFERROR(__xludf.DUMMYFUNCTION("""COMPUTED_VALUE"""),1318.9)</f>
        <v>1318.9</v>
      </c>
      <c r="J183" s="2">
        <f>IFERROR(__xludf.DUMMYFUNCTION("""COMPUTED_VALUE"""),45555.66666666667)</f>
        <v>45555.66667</v>
      </c>
      <c r="K183" s="1">
        <f>IFERROR(__xludf.DUMMYFUNCTION("""COMPUTED_VALUE"""),1328.84)</f>
        <v>1328.84</v>
      </c>
      <c r="M183" s="2">
        <f>IFERROR(__xludf.DUMMYFUNCTION("""COMPUTED_VALUE"""),45555.66666666667)</f>
        <v>45555.66667</v>
      </c>
      <c r="N183" s="1">
        <f>IFERROR(__xludf.DUMMYFUNCTION("""COMPUTED_VALUE"""),4.4808337E7)</f>
        <v>44808337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IFERROR(__xludf.DUMMYFUNCTION("""COMPUTED_VALUE"""),1330.41)</f>
        <v>1330.41</v>
      </c>
      <c r="D184" s="2">
        <f>IFERROR(__xludf.DUMMYFUNCTION("""COMPUTED_VALUE"""),45558.66666666667)</f>
        <v>45558.66667</v>
      </c>
      <c r="E184" s="1">
        <f>IFERROR(__xludf.DUMMYFUNCTION("""COMPUTED_VALUE"""),1336.6)</f>
        <v>1336.6</v>
      </c>
      <c r="G184" s="2">
        <f>IFERROR(__xludf.DUMMYFUNCTION("""COMPUTED_VALUE"""),45558.66666666667)</f>
        <v>45558.66667</v>
      </c>
      <c r="H184" s="1">
        <f>IFERROR(__xludf.DUMMYFUNCTION("""COMPUTED_VALUE"""),1325.61)</f>
        <v>1325.61</v>
      </c>
      <c r="J184" s="2">
        <f>IFERROR(__xludf.DUMMYFUNCTION("""COMPUTED_VALUE"""),45558.66666666667)</f>
        <v>45558.66667</v>
      </c>
      <c r="K184" s="1">
        <f>IFERROR(__xludf.DUMMYFUNCTION("""COMPUTED_VALUE"""),1336.38)</f>
        <v>1336.38</v>
      </c>
      <c r="M184" s="2">
        <f>IFERROR(__xludf.DUMMYFUNCTION("""COMPUTED_VALUE"""),45558.66666666667)</f>
        <v>45558.66667</v>
      </c>
      <c r="N184" s="1">
        <f>IFERROR(__xludf.DUMMYFUNCTION("""COMPUTED_VALUE"""),1.6793214E7)</f>
        <v>16793214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IFERROR(__xludf.DUMMYFUNCTION("""COMPUTED_VALUE"""),1333.31)</f>
        <v>1333.31</v>
      </c>
      <c r="D185" s="2">
        <f>IFERROR(__xludf.DUMMYFUNCTION("""COMPUTED_VALUE"""),45559.66666666667)</f>
        <v>45559.66667</v>
      </c>
      <c r="E185" s="1">
        <f>IFERROR(__xludf.DUMMYFUNCTION("""COMPUTED_VALUE"""),1339.99)</f>
        <v>1339.99</v>
      </c>
      <c r="G185" s="2">
        <f>IFERROR(__xludf.DUMMYFUNCTION("""COMPUTED_VALUE"""),45559.66666666667)</f>
        <v>45559.66667</v>
      </c>
      <c r="H185" s="1">
        <f>IFERROR(__xludf.DUMMYFUNCTION("""COMPUTED_VALUE"""),1328.28)</f>
        <v>1328.28</v>
      </c>
      <c r="J185" s="2">
        <f>IFERROR(__xludf.DUMMYFUNCTION("""COMPUTED_VALUE"""),45559.66666666667)</f>
        <v>45559.66667</v>
      </c>
      <c r="K185" s="1">
        <f>IFERROR(__xludf.DUMMYFUNCTION("""COMPUTED_VALUE"""),1338.63)</f>
        <v>1338.63</v>
      </c>
      <c r="M185" s="2">
        <f>IFERROR(__xludf.DUMMYFUNCTION("""COMPUTED_VALUE"""),45559.66666666667)</f>
        <v>45559.66667</v>
      </c>
      <c r="N185" s="1">
        <f>IFERROR(__xludf.DUMMYFUNCTION("""COMPUTED_VALUE"""),1.5564921E7)</f>
        <v>15564921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IFERROR(__xludf.DUMMYFUNCTION("""COMPUTED_VALUE"""),1336.67)</f>
        <v>1336.67</v>
      </c>
      <c r="D186" s="2">
        <f>IFERROR(__xludf.DUMMYFUNCTION("""COMPUTED_VALUE"""),45560.66666666667)</f>
        <v>45560.66667</v>
      </c>
      <c r="E186" s="1">
        <f>IFERROR(__xludf.DUMMYFUNCTION("""COMPUTED_VALUE"""),1341.4)</f>
        <v>1341.4</v>
      </c>
      <c r="G186" s="2">
        <f>IFERROR(__xludf.DUMMYFUNCTION("""COMPUTED_VALUE"""),45560.66666666667)</f>
        <v>45560.66667</v>
      </c>
      <c r="H186" s="1">
        <f>IFERROR(__xludf.DUMMYFUNCTION("""COMPUTED_VALUE"""),1330.26)</f>
        <v>1330.26</v>
      </c>
      <c r="J186" s="2">
        <f>IFERROR(__xludf.DUMMYFUNCTION("""COMPUTED_VALUE"""),45560.66666666667)</f>
        <v>45560.66667</v>
      </c>
      <c r="K186" s="1">
        <f>IFERROR(__xludf.DUMMYFUNCTION("""COMPUTED_VALUE"""),1332.56)</f>
        <v>1332.56</v>
      </c>
      <c r="M186" s="2">
        <f>IFERROR(__xludf.DUMMYFUNCTION("""COMPUTED_VALUE"""),45560.66666666667)</f>
        <v>45560.66667</v>
      </c>
      <c r="N186" s="1">
        <f>IFERROR(__xludf.DUMMYFUNCTION("""COMPUTED_VALUE"""),1.8171315E7)</f>
        <v>18171315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IFERROR(__xludf.DUMMYFUNCTION("""COMPUTED_VALUE"""),1365.91)</f>
        <v>1365.91</v>
      </c>
      <c r="D187" s="2">
        <f>IFERROR(__xludf.DUMMYFUNCTION("""COMPUTED_VALUE"""),45561.66666666667)</f>
        <v>45561.66667</v>
      </c>
      <c r="E187" s="1">
        <f>IFERROR(__xludf.DUMMYFUNCTION("""COMPUTED_VALUE"""),1380.17)</f>
        <v>1380.17</v>
      </c>
      <c r="G187" s="2">
        <f>IFERROR(__xludf.DUMMYFUNCTION("""COMPUTED_VALUE"""),45561.66666666667)</f>
        <v>45561.66667</v>
      </c>
      <c r="H187" s="1">
        <f>IFERROR(__xludf.DUMMYFUNCTION("""COMPUTED_VALUE"""),1355.6)</f>
        <v>1355.6</v>
      </c>
      <c r="J187" s="2">
        <f>IFERROR(__xludf.DUMMYFUNCTION("""COMPUTED_VALUE"""),45561.66666666667)</f>
        <v>45561.66667</v>
      </c>
      <c r="K187" s="1">
        <f>IFERROR(__xludf.DUMMYFUNCTION("""COMPUTED_VALUE"""),1363.95)</f>
        <v>1363.95</v>
      </c>
      <c r="M187" s="2">
        <f>IFERROR(__xludf.DUMMYFUNCTION("""COMPUTED_VALUE"""),45561.66666666667)</f>
        <v>45561.66667</v>
      </c>
      <c r="N187" s="1">
        <f>IFERROR(__xludf.DUMMYFUNCTION("""COMPUTED_VALUE"""),2.1472756E7)</f>
        <v>21472756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IFERROR(__xludf.DUMMYFUNCTION("""COMPUTED_VALUE"""),1365.8)</f>
        <v>1365.8</v>
      </c>
      <c r="D188" s="2">
        <f>IFERROR(__xludf.DUMMYFUNCTION("""COMPUTED_VALUE"""),45562.66666666667)</f>
        <v>45562.66667</v>
      </c>
      <c r="E188" s="1">
        <f>IFERROR(__xludf.DUMMYFUNCTION("""COMPUTED_VALUE"""),1370.3)</f>
        <v>1370.3</v>
      </c>
      <c r="G188" s="2">
        <f>IFERROR(__xludf.DUMMYFUNCTION("""COMPUTED_VALUE"""),45562.66666666667)</f>
        <v>45562.66667</v>
      </c>
      <c r="H188" s="1">
        <f>IFERROR(__xludf.DUMMYFUNCTION("""COMPUTED_VALUE"""),1350.0)</f>
        <v>1350</v>
      </c>
      <c r="J188" s="2">
        <f>IFERROR(__xludf.DUMMYFUNCTION("""COMPUTED_VALUE"""),45562.66666666667)</f>
        <v>45562.66667</v>
      </c>
      <c r="K188" s="1">
        <f>IFERROR(__xludf.DUMMYFUNCTION("""COMPUTED_VALUE"""),1350.21)</f>
        <v>1350.21</v>
      </c>
      <c r="M188" s="2">
        <f>IFERROR(__xludf.DUMMYFUNCTION("""COMPUTED_VALUE"""),45562.66666666667)</f>
        <v>45562.66667</v>
      </c>
      <c r="N188" s="1">
        <f>IFERROR(__xludf.DUMMYFUNCTION("""COMPUTED_VALUE"""),1.8022016E7)</f>
        <v>18022016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IFERROR(__xludf.DUMMYFUNCTION("""COMPUTED_VALUE"""),1349.57)</f>
        <v>1349.57</v>
      </c>
      <c r="D189" s="2">
        <f>IFERROR(__xludf.DUMMYFUNCTION("""COMPUTED_VALUE"""),45565.66666666667)</f>
        <v>45565.66667</v>
      </c>
      <c r="E189" s="1">
        <f>IFERROR(__xludf.DUMMYFUNCTION("""COMPUTED_VALUE"""),1367.99)</f>
        <v>1367.99</v>
      </c>
      <c r="G189" s="2">
        <f>IFERROR(__xludf.DUMMYFUNCTION("""COMPUTED_VALUE"""),45565.66666666667)</f>
        <v>45565.66667</v>
      </c>
      <c r="H189" s="1">
        <f>IFERROR(__xludf.DUMMYFUNCTION("""COMPUTED_VALUE"""),1341.96)</f>
        <v>1341.96</v>
      </c>
      <c r="J189" s="2">
        <f>IFERROR(__xludf.DUMMYFUNCTION("""COMPUTED_VALUE"""),45565.66666666667)</f>
        <v>45565.66667</v>
      </c>
      <c r="K189" s="1">
        <f>IFERROR(__xludf.DUMMYFUNCTION("""COMPUTED_VALUE"""),1367.98)</f>
        <v>1367.98</v>
      </c>
      <c r="M189" s="2">
        <f>IFERROR(__xludf.DUMMYFUNCTION("""COMPUTED_VALUE"""),45565.66666666667)</f>
        <v>45565.66667</v>
      </c>
      <c r="N189" s="1">
        <f>IFERROR(__xludf.DUMMYFUNCTION("""COMPUTED_VALUE"""),3.9609076E7)</f>
        <v>39609076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IFERROR(__xludf.DUMMYFUNCTION("""COMPUTED_VALUE"""),1370.45)</f>
        <v>1370.45</v>
      </c>
      <c r="D190" s="2">
        <f>IFERROR(__xludf.DUMMYFUNCTION("""COMPUTED_VALUE"""),45566.66666666667)</f>
        <v>45566.66667</v>
      </c>
      <c r="E190" s="1">
        <f>IFERROR(__xludf.DUMMYFUNCTION("""COMPUTED_VALUE"""),1370.45)</f>
        <v>1370.45</v>
      </c>
      <c r="G190" s="2">
        <f>IFERROR(__xludf.DUMMYFUNCTION("""COMPUTED_VALUE"""),45566.66666666667)</f>
        <v>45566.66667</v>
      </c>
      <c r="H190" s="1">
        <f>IFERROR(__xludf.DUMMYFUNCTION("""COMPUTED_VALUE"""),1353.04)</f>
        <v>1353.04</v>
      </c>
      <c r="J190" s="2">
        <f>IFERROR(__xludf.DUMMYFUNCTION("""COMPUTED_VALUE"""),45566.66666666667)</f>
        <v>45566.66667</v>
      </c>
      <c r="K190" s="1">
        <f>IFERROR(__xludf.DUMMYFUNCTION("""COMPUTED_VALUE"""),1361.09)</f>
        <v>1361.09</v>
      </c>
      <c r="M190" s="2">
        <f>IFERROR(__xludf.DUMMYFUNCTION("""COMPUTED_VALUE"""),45566.66666666667)</f>
        <v>45566.66667</v>
      </c>
      <c r="N190" s="1">
        <f>IFERROR(__xludf.DUMMYFUNCTION("""COMPUTED_VALUE"""),3.0495044E7)</f>
        <v>30495044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IFERROR(__xludf.DUMMYFUNCTION("""COMPUTED_VALUE"""),1360.8)</f>
        <v>1360.8</v>
      </c>
      <c r="D191" s="2">
        <f>IFERROR(__xludf.DUMMYFUNCTION("""COMPUTED_VALUE"""),45567.66666666667)</f>
        <v>45567.66667</v>
      </c>
      <c r="E191" s="1">
        <f>IFERROR(__xludf.DUMMYFUNCTION("""COMPUTED_VALUE"""),1373.14)</f>
        <v>1373.14</v>
      </c>
      <c r="G191" s="2">
        <f>IFERROR(__xludf.DUMMYFUNCTION("""COMPUTED_VALUE"""),45567.66666666667)</f>
        <v>45567.66667</v>
      </c>
      <c r="H191" s="1">
        <f>IFERROR(__xludf.DUMMYFUNCTION("""COMPUTED_VALUE"""),1355.06)</f>
        <v>1355.06</v>
      </c>
      <c r="J191" s="2">
        <f>IFERROR(__xludf.DUMMYFUNCTION("""COMPUTED_VALUE"""),45567.66666666667)</f>
        <v>45567.66667</v>
      </c>
      <c r="K191" s="1">
        <f>IFERROR(__xludf.DUMMYFUNCTION("""COMPUTED_VALUE"""),1372.3)</f>
        <v>1372.3</v>
      </c>
      <c r="M191" s="2">
        <f>IFERROR(__xludf.DUMMYFUNCTION("""COMPUTED_VALUE"""),45567.66666666667)</f>
        <v>45567.66667</v>
      </c>
      <c r="N191" s="1">
        <f>IFERROR(__xludf.DUMMYFUNCTION("""COMPUTED_VALUE"""),2.9410903E7)</f>
        <v>29410903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IFERROR(__xludf.DUMMYFUNCTION("""COMPUTED_VALUE"""),1376.28)</f>
        <v>1376.28</v>
      </c>
      <c r="D192" s="2">
        <f>IFERROR(__xludf.DUMMYFUNCTION("""COMPUTED_VALUE"""),45568.66666666667)</f>
        <v>45568.66667</v>
      </c>
      <c r="E192" s="1">
        <f>IFERROR(__xludf.DUMMYFUNCTION("""COMPUTED_VALUE"""),1388.84)</f>
        <v>1388.84</v>
      </c>
      <c r="G192" s="2">
        <f>IFERROR(__xludf.DUMMYFUNCTION("""COMPUTED_VALUE"""),45568.66666666667)</f>
        <v>45568.66667</v>
      </c>
      <c r="H192" s="1">
        <f>IFERROR(__xludf.DUMMYFUNCTION("""COMPUTED_VALUE"""),1374.28)</f>
        <v>1374.28</v>
      </c>
      <c r="J192" s="2">
        <f>IFERROR(__xludf.DUMMYFUNCTION("""COMPUTED_VALUE"""),45568.66666666667)</f>
        <v>45568.66667</v>
      </c>
      <c r="K192" s="1">
        <f>IFERROR(__xludf.DUMMYFUNCTION("""COMPUTED_VALUE"""),1382.99)</f>
        <v>1382.99</v>
      </c>
      <c r="M192" s="2">
        <f>IFERROR(__xludf.DUMMYFUNCTION("""COMPUTED_VALUE"""),45568.66666666667)</f>
        <v>45568.66667</v>
      </c>
      <c r="N192" s="1">
        <f>IFERROR(__xludf.DUMMYFUNCTION("""COMPUTED_VALUE"""),2.6205431E7)</f>
        <v>26205431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IFERROR(__xludf.DUMMYFUNCTION("""COMPUTED_VALUE"""),1389.75)</f>
        <v>1389.75</v>
      </c>
      <c r="D193" s="2">
        <f>IFERROR(__xludf.DUMMYFUNCTION("""COMPUTED_VALUE"""),45569.66666666667)</f>
        <v>45569.66667</v>
      </c>
      <c r="E193" s="1">
        <f>IFERROR(__xludf.DUMMYFUNCTION("""COMPUTED_VALUE"""),1395.81)</f>
        <v>1395.81</v>
      </c>
      <c r="G193" s="2">
        <f>IFERROR(__xludf.DUMMYFUNCTION("""COMPUTED_VALUE"""),45569.66666666667)</f>
        <v>45569.66667</v>
      </c>
      <c r="H193" s="1">
        <f>IFERROR(__xludf.DUMMYFUNCTION("""COMPUTED_VALUE"""),1372.5)</f>
        <v>1372.5</v>
      </c>
      <c r="J193" s="2">
        <f>IFERROR(__xludf.DUMMYFUNCTION("""COMPUTED_VALUE"""),45569.66666666667)</f>
        <v>45569.66667</v>
      </c>
      <c r="K193" s="1">
        <f>IFERROR(__xludf.DUMMYFUNCTION("""COMPUTED_VALUE"""),1381.53)</f>
        <v>1381.53</v>
      </c>
      <c r="M193" s="2">
        <f>IFERROR(__xludf.DUMMYFUNCTION("""COMPUTED_VALUE"""),45569.66666666667)</f>
        <v>45569.66667</v>
      </c>
      <c r="N193" s="1">
        <f>IFERROR(__xludf.DUMMYFUNCTION("""COMPUTED_VALUE"""),2.1505552E7)</f>
        <v>21505552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IFERROR(__xludf.DUMMYFUNCTION("""COMPUTED_VALUE"""),1375.4)</f>
        <v>1375.4</v>
      </c>
      <c r="D194" s="2">
        <f>IFERROR(__xludf.DUMMYFUNCTION("""COMPUTED_VALUE"""),45572.66666666667)</f>
        <v>45572.66667</v>
      </c>
      <c r="E194" s="1">
        <f>IFERROR(__xludf.DUMMYFUNCTION("""COMPUTED_VALUE"""),1379.01)</f>
        <v>1379.01</v>
      </c>
      <c r="G194" s="2">
        <f>IFERROR(__xludf.DUMMYFUNCTION("""COMPUTED_VALUE"""),45572.66666666667)</f>
        <v>45572.66667</v>
      </c>
      <c r="H194" s="1">
        <f>IFERROR(__xludf.DUMMYFUNCTION("""COMPUTED_VALUE"""),1366.08)</f>
        <v>1366.08</v>
      </c>
      <c r="J194" s="2">
        <f>IFERROR(__xludf.DUMMYFUNCTION("""COMPUTED_VALUE"""),45572.66666666667)</f>
        <v>45572.66667</v>
      </c>
      <c r="K194" s="1">
        <f>IFERROR(__xludf.DUMMYFUNCTION("""COMPUTED_VALUE"""),1369.78)</f>
        <v>1369.78</v>
      </c>
      <c r="M194" s="2">
        <f>IFERROR(__xludf.DUMMYFUNCTION("""COMPUTED_VALUE"""),45572.66666666667)</f>
        <v>45572.66667</v>
      </c>
      <c r="N194" s="1">
        <f>IFERROR(__xludf.DUMMYFUNCTION("""COMPUTED_VALUE"""),1.8844587E7)</f>
        <v>18844587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IFERROR(__xludf.DUMMYFUNCTION("""COMPUTED_VALUE"""),1377.13)</f>
        <v>1377.13</v>
      </c>
      <c r="D195" s="2">
        <f>IFERROR(__xludf.DUMMYFUNCTION("""COMPUTED_VALUE"""),45573.66666666667)</f>
        <v>45573.66667</v>
      </c>
      <c r="E195" s="1">
        <f>IFERROR(__xludf.DUMMYFUNCTION("""COMPUTED_VALUE"""),1384.14)</f>
        <v>1384.14</v>
      </c>
      <c r="G195" s="2">
        <f>IFERROR(__xludf.DUMMYFUNCTION("""COMPUTED_VALUE"""),45573.66666666667)</f>
        <v>45573.66667</v>
      </c>
      <c r="H195" s="1">
        <f>IFERROR(__xludf.DUMMYFUNCTION("""COMPUTED_VALUE"""),1375.51)</f>
        <v>1375.51</v>
      </c>
      <c r="J195" s="2">
        <f>IFERROR(__xludf.DUMMYFUNCTION("""COMPUTED_VALUE"""),45573.66666666667)</f>
        <v>45573.66667</v>
      </c>
      <c r="K195" s="1">
        <f>IFERROR(__xludf.DUMMYFUNCTION("""COMPUTED_VALUE"""),1382.75)</f>
        <v>1382.75</v>
      </c>
      <c r="M195" s="2">
        <f>IFERROR(__xludf.DUMMYFUNCTION("""COMPUTED_VALUE"""),45573.66666666667)</f>
        <v>45573.66667</v>
      </c>
      <c r="N195" s="1">
        <f>IFERROR(__xludf.DUMMYFUNCTION("""COMPUTED_VALUE"""),1.7655896E7)</f>
        <v>17655896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IFERROR(__xludf.DUMMYFUNCTION("""COMPUTED_VALUE"""),1383.72)</f>
        <v>1383.72</v>
      </c>
      <c r="D196" s="2">
        <f>IFERROR(__xludf.DUMMYFUNCTION("""COMPUTED_VALUE"""),45574.66666666667)</f>
        <v>45574.66667</v>
      </c>
      <c r="E196" s="1">
        <f>IFERROR(__xludf.DUMMYFUNCTION("""COMPUTED_VALUE"""),1398.03)</f>
        <v>1398.03</v>
      </c>
      <c r="G196" s="2">
        <f>IFERROR(__xludf.DUMMYFUNCTION("""COMPUTED_VALUE"""),45574.66666666667)</f>
        <v>45574.66667</v>
      </c>
      <c r="H196" s="1">
        <f>IFERROR(__xludf.DUMMYFUNCTION("""COMPUTED_VALUE"""),1381.07)</f>
        <v>1381.07</v>
      </c>
      <c r="J196" s="2">
        <f>IFERROR(__xludf.DUMMYFUNCTION("""COMPUTED_VALUE"""),45574.66666666667)</f>
        <v>45574.66667</v>
      </c>
      <c r="K196" s="1">
        <f>IFERROR(__xludf.DUMMYFUNCTION("""COMPUTED_VALUE"""),1395.21)</f>
        <v>1395.21</v>
      </c>
      <c r="M196" s="2">
        <f>IFERROR(__xludf.DUMMYFUNCTION("""COMPUTED_VALUE"""),45574.66666666667)</f>
        <v>45574.66667</v>
      </c>
      <c r="N196" s="1">
        <f>IFERROR(__xludf.DUMMYFUNCTION("""COMPUTED_VALUE"""),1.8981384E7)</f>
        <v>18981384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IFERROR(__xludf.DUMMYFUNCTION("""COMPUTED_VALUE"""),1391.53)</f>
        <v>1391.53</v>
      </c>
      <c r="D197" s="2">
        <f>IFERROR(__xludf.DUMMYFUNCTION("""COMPUTED_VALUE"""),45575.66666666667)</f>
        <v>45575.66667</v>
      </c>
      <c r="E197" s="1">
        <f>IFERROR(__xludf.DUMMYFUNCTION("""COMPUTED_VALUE"""),1391.92)</f>
        <v>1391.92</v>
      </c>
      <c r="G197" s="2">
        <f>IFERROR(__xludf.DUMMYFUNCTION("""COMPUTED_VALUE"""),45575.66666666667)</f>
        <v>45575.66667</v>
      </c>
      <c r="H197" s="1">
        <f>IFERROR(__xludf.DUMMYFUNCTION("""COMPUTED_VALUE"""),1373.29)</f>
        <v>1373.29</v>
      </c>
      <c r="J197" s="2">
        <f>IFERROR(__xludf.DUMMYFUNCTION("""COMPUTED_VALUE"""),45575.66666666667)</f>
        <v>45575.66667</v>
      </c>
      <c r="K197" s="1">
        <f>IFERROR(__xludf.DUMMYFUNCTION("""COMPUTED_VALUE"""),1377.8)</f>
        <v>1377.8</v>
      </c>
      <c r="M197" s="2">
        <f>IFERROR(__xludf.DUMMYFUNCTION("""COMPUTED_VALUE"""),45575.66666666667)</f>
        <v>45575.66667</v>
      </c>
      <c r="N197" s="1">
        <f>IFERROR(__xludf.DUMMYFUNCTION("""COMPUTED_VALUE"""),1.7913796E7)</f>
        <v>17913796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IFERROR(__xludf.DUMMYFUNCTION("""COMPUTED_VALUE"""),1381.4)</f>
        <v>1381.4</v>
      </c>
      <c r="D198" s="2">
        <f>IFERROR(__xludf.DUMMYFUNCTION("""COMPUTED_VALUE"""),45576.66666666667)</f>
        <v>45576.66667</v>
      </c>
      <c r="E198" s="1">
        <f>IFERROR(__xludf.DUMMYFUNCTION("""COMPUTED_VALUE"""),1386.93)</f>
        <v>1386.93</v>
      </c>
      <c r="G198" s="2">
        <f>IFERROR(__xludf.DUMMYFUNCTION("""COMPUTED_VALUE"""),45576.66666666667)</f>
        <v>45576.66667</v>
      </c>
      <c r="H198" s="1">
        <f>IFERROR(__xludf.DUMMYFUNCTION("""COMPUTED_VALUE"""),1379.75)</f>
        <v>1379.75</v>
      </c>
      <c r="J198" s="2">
        <f>IFERROR(__xludf.DUMMYFUNCTION("""COMPUTED_VALUE"""),45576.66666666667)</f>
        <v>45576.66667</v>
      </c>
      <c r="K198" s="1">
        <f>IFERROR(__xludf.DUMMYFUNCTION("""COMPUTED_VALUE"""),1384.27)</f>
        <v>1384.27</v>
      </c>
      <c r="M198" s="2">
        <f>IFERROR(__xludf.DUMMYFUNCTION("""COMPUTED_VALUE"""),45576.66666666667)</f>
        <v>45576.66667</v>
      </c>
      <c r="N198" s="1">
        <f>IFERROR(__xludf.DUMMYFUNCTION("""COMPUTED_VALUE"""),1.4801883E7)</f>
        <v>14801883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IFERROR(__xludf.DUMMYFUNCTION("""COMPUTED_VALUE"""),1384.8)</f>
        <v>1384.8</v>
      </c>
      <c r="D199" s="2">
        <f>IFERROR(__xludf.DUMMYFUNCTION("""COMPUTED_VALUE"""),45579.66666666667)</f>
        <v>45579.66667</v>
      </c>
      <c r="E199" s="1">
        <f>IFERROR(__xludf.DUMMYFUNCTION("""COMPUTED_VALUE"""),1403.03)</f>
        <v>1403.03</v>
      </c>
      <c r="G199" s="2">
        <f>IFERROR(__xludf.DUMMYFUNCTION("""COMPUTED_VALUE"""),45579.66666666667)</f>
        <v>45579.66667</v>
      </c>
      <c r="H199" s="1">
        <f>IFERROR(__xludf.DUMMYFUNCTION("""COMPUTED_VALUE"""),1384.8)</f>
        <v>1384.8</v>
      </c>
      <c r="J199" s="2">
        <f>IFERROR(__xludf.DUMMYFUNCTION("""COMPUTED_VALUE"""),45579.66666666667)</f>
        <v>45579.66667</v>
      </c>
      <c r="K199" s="1">
        <f>IFERROR(__xludf.DUMMYFUNCTION("""COMPUTED_VALUE"""),1400.33)</f>
        <v>1400.33</v>
      </c>
      <c r="M199" s="2">
        <f>IFERROR(__xludf.DUMMYFUNCTION("""COMPUTED_VALUE"""),45579.66666666667)</f>
        <v>45579.66667</v>
      </c>
      <c r="N199" s="1">
        <f>IFERROR(__xludf.DUMMYFUNCTION("""COMPUTED_VALUE"""),1.8313458E7)</f>
        <v>18313458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IFERROR(__xludf.DUMMYFUNCTION("""COMPUTED_VALUE"""),1405.04)</f>
        <v>1405.04</v>
      </c>
      <c r="D200" s="2">
        <f>IFERROR(__xludf.DUMMYFUNCTION("""COMPUTED_VALUE"""),45580.66666666667)</f>
        <v>45580.66667</v>
      </c>
      <c r="E200" s="1">
        <f>IFERROR(__xludf.DUMMYFUNCTION("""COMPUTED_VALUE"""),1416.4)</f>
        <v>1416.4</v>
      </c>
      <c r="G200" s="2">
        <f>IFERROR(__xludf.DUMMYFUNCTION("""COMPUTED_VALUE"""),45580.66666666667)</f>
        <v>45580.66667</v>
      </c>
      <c r="H200" s="1">
        <f>IFERROR(__xludf.DUMMYFUNCTION("""COMPUTED_VALUE"""),1403.28)</f>
        <v>1403.28</v>
      </c>
      <c r="J200" s="2">
        <f>IFERROR(__xludf.DUMMYFUNCTION("""COMPUTED_VALUE"""),45580.66666666667)</f>
        <v>45580.66667</v>
      </c>
      <c r="K200" s="1">
        <f>IFERROR(__xludf.DUMMYFUNCTION("""COMPUTED_VALUE"""),1405.28)</f>
        <v>1405.28</v>
      </c>
      <c r="M200" s="2">
        <f>IFERROR(__xludf.DUMMYFUNCTION("""COMPUTED_VALUE"""),45580.66666666667)</f>
        <v>45580.66667</v>
      </c>
      <c r="N200" s="1">
        <f>IFERROR(__xludf.DUMMYFUNCTION("""COMPUTED_VALUE"""),2.4316655E7)</f>
        <v>24316655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IFERROR(__xludf.DUMMYFUNCTION("""COMPUTED_VALUE"""),1401.7)</f>
        <v>1401.7</v>
      </c>
      <c r="D201" s="2">
        <f>IFERROR(__xludf.DUMMYFUNCTION("""COMPUTED_VALUE"""),45581.66666666667)</f>
        <v>45581.66667</v>
      </c>
      <c r="E201" s="1">
        <f>IFERROR(__xludf.DUMMYFUNCTION("""COMPUTED_VALUE"""),1416.69)</f>
        <v>1416.69</v>
      </c>
      <c r="G201" s="2">
        <f>IFERROR(__xludf.DUMMYFUNCTION("""COMPUTED_VALUE"""),45581.66666666667)</f>
        <v>45581.66667</v>
      </c>
      <c r="H201" s="1">
        <f>IFERROR(__xludf.DUMMYFUNCTION("""COMPUTED_VALUE"""),1399.8)</f>
        <v>1399.8</v>
      </c>
      <c r="J201" s="2">
        <f>IFERROR(__xludf.DUMMYFUNCTION("""COMPUTED_VALUE"""),45581.66666666667)</f>
        <v>45581.66667</v>
      </c>
      <c r="K201" s="1">
        <f>IFERROR(__xludf.DUMMYFUNCTION("""COMPUTED_VALUE"""),1414.83)</f>
        <v>1414.83</v>
      </c>
      <c r="M201" s="2">
        <f>IFERROR(__xludf.DUMMYFUNCTION("""COMPUTED_VALUE"""),45581.66666666667)</f>
        <v>45581.66667</v>
      </c>
      <c r="N201" s="1">
        <f>IFERROR(__xludf.DUMMYFUNCTION("""COMPUTED_VALUE"""),1.8242159E7)</f>
        <v>18242159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IFERROR(__xludf.DUMMYFUNCTION("""COMPUTED_VALUE"""),1418.11)</f>
        <v>1418.11</v>
      </c>
      <c r="D202" s="2">
        <f>IFERROR(__xludf.DUMMYFUNCTION("""COMPUTED_VALUE"""),45582.66666666667)</f>
        <v>45582.66667</v>
      </c>
      <c r="E202" s="1">
        <f>IFERROR(__xludf.DUMMYFUNCTION("""COMPUTED_VALUE"""),1419.89)</f>
        <v>1419.89</v>
      </c>
      <c r="G202" s="2">
        <f>IFERROR(__xludf.DUMMYFUNCTION("""COMPUTED_VALUE"""),45582.66666666667)</f>
        <v>45582.66667</v>
      </c>
      <c r="H202" s="1">
        <f>IFERROR(__xludf.DUMMYFUNCTION("""COMPUTED_VALUE"""),1411.2)</f>
        <v>1411.2</v>
      </c>
      <c r="J202" s="2">
        <f>IFERROR(__xludf.DUMMYFUNCTION("""COMPUTED_VALUE"""),45582.66666666667)</f>
        <v>45582.66667</v>
      </c>
      <c r="K202" s="1">
        <f>IFERROR(__xludf.DUMMYFUNCTION("""COMPUTED_VALUE"""),1418.18)</f>
        <v>1418.18</v>
      </c>
      <c r="M202" s="2">
        <f>IFERROR(__xludf.DUMMYFUNCTION("""COMPUTED_VALUE"""),45582.66666666667)</f>
        <v>45582.66667</v>
      </c>
      <c r="N202" s="1">
        <f>IFERROR(__xludf.DUMMYFUNCTION("""COMPUTED_VALUE"""),1.9068445E7)</f>
        <v>19068445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IFERROR(__xludf.DUMMYFUNCTION("""COMPUTED_VALUE"""),1418.4)</f>
        <v>1418.4</v>
      </c>
      <c r="D203" s="2">
        <f>IFERROR(__xludf.DUMMYFUNCTION("""COMPUTED_VALUE"""),45583.66666666667)</f>
        <v>45583.66667</v>
      </c>
      <c r="E203" s="1">
        <f>IFERROR(__xludf.DUMMYFUNCTION("""COMPUTED_VALUE"""),1424.01)</f>
        <v>1424.01</v>
      </c>
      <c r="G203" s="2">
        <f>IFERROR(__xludf.DUMMYFUNCTION("""COMPUTED_VALUE"""),45583.66666666667)</f>
        <v>45583.66667</v>
      </c>
      <c r="H203" s="1">
        <f>IFERROR(__xludf.DUMMYFUNCTION("""COMPUTED_VALUE"""),1414.11)</f>
        <v>1414.11</v>
      </c>
      <c r="J203" s="2">
        <f>IFERROR(__xludf.DUMMYFUNCTION("""COMPUTED_VALUE"""),45583.66666666667)</f>
        <v>45583.66667</v>
      </c>
      <c r="K203" s="1">
        <f>IFERROR(__xludf.DUMMYFUNCTION("""COMPUTED_VALUE"""),1423.68)</f>
        <v>1423.68</v>
      </c>
      <c r="M203" s="2">
        <f>IFERROR(__xludf.DUMMYFUNCTION("""COMPUTED_VALUE"""),45583.66666666667)</f>
        <v>45583.66667</v>
      </c>
      <c r="N203" s="1">
        <f>IFERROR(__xludf.DUMMYFUNCTION("""COMPUTED_VALUE"""),1.7398749E7)</f>
        <v>17398749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IFERROR(__xludf.DUMMYFUNCTION("""COMPUTED_VALUE"""),1418.73)</f>
        <v>1418.73</v>
      </c>
      <c r="D204" s="2">
        <f>IFERROR(__xludf.DUMMYFUNCTION("""COMPUTED_VALUE"""),45586.66666666667)</f>
        <v>45586.66667</v>
      </c>
      <c r="E204" s="1">
        <f>IFERROR(__xludf.DUMMYFUNCTION("""COMPUTED_VALUE"""),1425.82)</f>
        <v>1425.82</v>
      </c>
      <c r="G204" s="2">
        <f>IFERROR(__xludf.DUMMYFUNCTION("""COMPUTED_VALUE"""),45586.66666666667)</f>
        <v>45586.66667</v>
      </c>
      <c r="H204" s="1">
        <f>IFERROR(__xludf.DUMMYFUNCTION("""COMPUTED_VALUE"""),1415.08)</f>
        <v>1415.08</v>
      </c>
      <c r="J204" s="2">
        <f>IFERROR(__xludf.DUMMYFUNCTION("""COMPUTED_VALUE"""),45586.66666666667)</f>
        <v>45586.66667</v>
      </c>
      <c r="K204" s="1">
        <f>IFERROR(__xludf.DUMMYFUNCTION("""COMPUTED_VALUE"""),1419.74)</f>
        <v>1419.74</v>
      </c>
      <c r="M204" s="2">
        <f>IFERROR(__xludf.DUMMYFUNCTION("""COMPUTED_VALUE"""),45586.66666666667)</f>
        <v>45586.66667</v>
      </c>
      <c r="N204" s="1">
        <f>IFERROR(__xludf.DUMMYFUNCTION("""COMPUTED_VALUE"""),1.7863378E7)</f>
        <v>17863378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IFERROR(__xludf.DUMMYFUNCTION("""COMPUTED_VALUE"""),1412.83)</f>
        <v>1412.83</v>
      </c>
      <c r="D205" s="2">
        <f>IFERROR(__xludf.DUMMYFUNCTION("""COMPUTED_VALUE"""),45587.66666666667)</f>
        <v>45587.66667</v>
      </c>
      <c r="E205" s="1">
        <f>IFERROR(__xludf.DUMMYFUNCTION("""COMPUTED_VALUE"""),1414.02)</f>
        <v>1414.02</v>
      </c>
      <c r="G205" s="2">
        <f>IFERROR(__xludf.DUMMYFUNCTION("""COMPUTED_VALUE"""),45587.66666666667)</f>
        <v>45587.66667</v>
      </c>
      <c r="H205" s="1">
        <f>IFERROR(__xludf.DUMMYFUNCTION("""COMPUTED_VALUE"""),1404.5)</f>
        <v>1404.5</v>
      </c>
      <c r="J205" s="2">
        <f>IFERROR(__xludf.DUMMYFUNCTION("""COMPUTED_VALUE"""),45587.66666666667)</f>
        <v>45587.66667</v>
      </c>
      <c r="K205" s="1">
        <f>IFERROR(__xludf.DUMMYFUNCTION("""COMPUTED_VALUE"""),1408.02)</f>
        <v>1408.02</v>
      </c>
      <c r="M205" s="2">
        <f>IFERROR(__xludf.DUMMYFUNCTION("""COMPUTED_VALUE"""),45587.66666666667)</f>
        <v>45587.66667</v>
      </c>
      <c r="N205" s="1">
        <f>IFERROR(__xludf.DUMMYFUNCTION("""COMPUTED_VALUE"""),2.2460576E7)</f>
        <v>22460576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IFERROR(__xludf.DUMMYFUNCTION("""COMPUTED_VALUE"""),1405.4)</f>
        <v>1405.4</v>
      </c>
      <c r="D206" s="2">
        <f>IFERROR(__xludf.DUMMYFUNCTION("""COMPUTED_VALUE"""),45588.66666666667)</f>
        <v>45588.66667</v>
      </c>
      <c r="E206" s="1">
        <f>IFERROR(__xludf.DUMMYFUNCTION("""COMPUTED_VALUE"""),1410.77)</f>
        <v>1410.77</v>
      </c>
      <c r="G206" s="2">
        <f>IFERROR(__xludf.DUMMYFUNCTION("""COMPUTED_VALUE"""),45588.66666666667)</f>
        <v>45588.66667</v>
      </c>
      <c r="H206" s="1">
        <f>IFERROR(__xludf.DUMMYFUNCTION("""COMPUTED_VALUE"""),1396.88)</f>
        <v>1396.88</v>
      </c>
      <c r="J206" s="2">
        <f>IFERROR(__xludf.DUMMYFUNCTION("""COMPUTED_VALUE"""),45588.66666666667)</f>
        <v>45588.66667</v>
      </c>
      <c r="K206" s="1">
        <f>IFERROR(__xludf.DUMMYFUNCTION("""COMPUTED_VALUE"""),1403.47)</f>
        <v>1403.47</v>
      </c>
      <c r="M206" s="2">
        <f>IFERROR(__xludf.DUMMYFUNCTION("""COMPUTED_VALUE"""),45588.66666666667)</f>
        <v>45588.66667</v>
      </c>
      <c r="N206" s="1">
        <f>IFERROR(__xludf.DUMMYFUNCTION("""COMPUTED_VALUE"""),2.1607618E7)</f>
        <v>21607618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IFERROR(__xludf.DUMMYFUNCTION("""COMPUTED_VALUE"""),1399.39)</f>
        <v>1399.39</v>
      </c>
      <c r="D207" s="2">
        <f>IFERROR(__xludf.DUMMYFUNCTION("""COMPUTED_VALUE"""),45589.66666666667)</f>
        <v>45589.66667</v>
      </c>
      <c r="E207" s="1">
        <f>IFERROR(__xludf.DUMMYFUNCTION("""COMPUTED_VALUE"""),1406.69)</f>
        <v>1406.69</v>
      </c>
      <c r="G207" s="2">
        <f>IFERROR(__xludf.DUMMYFUNCTION("""COMPUTED_VALUE"""),45589.66666666667)</f>
        <v>45589.66667</v>
      </c>
      <c r="H207" s="1">
        <f>IFERROR(__xludf.DUMMYFUNCTION("""COMPUTED_VALUE"""),1390.69)</f>
        <v>1390.69</v>
      </c>
      <c r="J207" s="2">
        <f>IFERROR(__xludf.DUMMYFUNCTION("""COMPUTED_VALUE"""),45589.66666666667)</f>
        <v>45589.66667</v>
      </c>
      <c r="K207" s="1">
        <f>IFERROR(__xludf.DUMMYFUNCTION("""COMPUTED_VALUE"""),1390.69)</f>
        <v>1390.69</v>
      </c>
      <c r="M207" s="2">
        <f>IFERROR(__xludf.DUMMYFUNCTION("""COMPUTED_VALUE"""),45589.66666666667)</f>
        <v>45589.66667</v>
      </c>
      <c r="N207" s="1">
        <f>IFERROR(__xludf.DUMMYFUNCTION("""COMPUTED_VALUE"""),1.8949041E7)</f>
        <v>18949041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IFERROR(__xludf.DUMMYFUNCTION("""COMPUTED_VALUE"""),1393.05)</f>
        <v>1393.05</v>
      </c>
      <c r="D208" s="2">
        <f>IFERROR(__xludf.DUMMYFUNCTION("""COMPUTED_VALUE"""),45590.66666666667)</f>
        <v>45590.66667</v>
      </c>
      <c r="E208" s="1">
        <f>IFERROR(__xludf.DUMMYFUNCTION("""COMPUTED_VALUE"""),1402.11)</f>
        <v>1402.11</v>
      </c>
      <c r="G208" s="2">
        <f>IFERROR(__xludf.DUMMYFUNCTION("""COMPUTED_VALUE"""),45590.66666666667)</f>
        <v>45590.66667</v>
      </c>
      <c r="H208" s="1">
        <f>IFERROR(__xludf.DUMMYFUNCTION("""COMPUTED_VALUE"""),1384.05)</f>
        <v>1384.05</v>
      </c>
      <c r="J208" s="2">
        <f>IFERROR(__xludf.DUMMYFUNCTION("""COMPUTED_VALUE"""),45590.66666666667)</f>
        <v>45590.66667</v>
      </c>
      <c r="K208" s="1">
        <f>IFERROR(__xludf.DUMMYFUNCTION("""COMPUTED_VALUE"""),1385.36)</f>
        <v>1385.36</v>
      </c>
      <c r="M208" s="2">
        <f>IFERROR(__xludf.DUMMYFUNCTION("""COMPUTED_VALUE"""),45590.66666666667)</f>
        <v>45590.66667</v>
      </c>
      <c r="N208" s="1">
        <f>IFERROR(__xludf.DUMMYFUNCTION("""COMPUTED_VALUE"""),1.9897001E7)</f>
        <v>19897001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IFERROR(__xludf.DUMMYFUNCTION("""COMPUTED_VALUE"""),1394.15)</f>
        <v>1394.15</v>
      </c>
      <c r="D209" s="2">
        <f>IFERROR(__xludf.DUMMYFUNCTION("""COMPUTED_VALUE"""),45593.66666666667)</f>
        <v>45593.66667</v>
      </c>
      <c r="E209" s="1">
        <f>IFERROR(__xludf.DUMMYFUNCTION("""COMPUTED_VALUE"""),1401.22)</f>
        <v>1401.22</v>
      </c>
      <c r="G209" s="2">
        <f>IFERROR(__xludf.DUMMYFUNCTION("""COMPUTED_VALUE"""),45593.66666666667)</f>
        <v>45593.66667</v>
      </c>
      <c r="H209" s="1">
        <f>IFERROR(__xludf.DUMMYFUNCTION("""COMPUTED_VALUE"""),1387.76)</f>
        <v>1387.76</v>
      </c>
      <c r="J209" s="2">
        <f>IFERROR(__xludf.DUMMYFUNCTION("""COMPUTED_VALUE"""),45593.66666666667)</f>
        <v>45593.66667</v>
      </c>
      <c r="K209" s="1">
        <f>IFERROR(__xludf.DUMMYFUNCTION("""COMPUTED_VALUE"""),1390.04)</f>
        <v>1390.04</v>
      </c>
      <c r="M209" s="2">
        <f>IFERROR(__xludf.DUMMYFUNCTION("""COMPUTED_VALUE"""),45593.66666666667)</f>
        <v>45593.66667</v>
      </c>
      <c r="N209" s="1">
        <f>IFERROR(__xludf.DUMMYFUNCTION("""COMPUTED_VALUE"""),1.7388264E7)</f>
        <v>17388264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IFERROR(__xludf.DUMMYFUNCTION("""COMPUTED_VALUE"""),1392.47)</f>
        <v>1392.47</v>
      </c>
      <c r="D210" s="2">
        <f>IFERROR(__xludf.DUMMYFUNCTION("""COMPUTED_VALUE"""),45594.66666666667)</f>
        <v>45594.66667</v>
      </c>
      <c r="E210" s="1">
        <f>IFERROR(__xludf.DUMMYFUNCTION("""COMPUTED_VALUE"""),1403.68)</f>
        <v>1403.68</v>
      </c>
      <c r="G210" s="2">
        <f>IFERROR(__xludf.DUMMYFUNCTION("""COMPUTED_VALUE"""),45594.66666666667)</f>
        <v>45594.66667</v>
      </c>
      <c r="H210" s="1">
        <f>IFERROR(__xludf.DUMMYFUNCTION("""COMPUTED_VALUE"""),1387.68)</f>
        <v>1387.68</v>
      </c>
      <c r="J210" s="2">
        <f>IFERROR(__xludf.DUMMYFUNCTION("""COMPUTED_VALUE"""),45594.66666666667)</f>
        <v>45594.66667</v>
      </c>
      <c r="K210" s="1">
        <f>IFERROR(__xludf.DUMMYFUNCTION("""COMPUTED_VALUE"""),1399.86)</f>
        <v>1399.86</v>
      </c>
      <c r="M210" s="2">
        <f>IFERROR(__xludf.DUMMYFUNCTION("""COMPUTED_VALUE"""),45594.66666666667)</f>
        <v>45594.66667</v>
      </c>
      <c r="N210" s="1">
        <f>IFERROR(__xludf.DUMMYFUNCTION("""COMPUTED_VALUE"""),2.2508737E7)</f>
        <v>22508737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IFERROR(__xludf.DUMMYFUNCTION("""COMPUTED_VALUE"""),1392.97)</f>
        <v>1392.97</v>
      </c>
      <c r="D211" s="2">
        <f>IFERROR(__xludf.DUMMYFUNCTION("""COMPUTED_VALUE"""),45595.66666666667)</f>
        <v>45595.66667</v>
      </c>
      <c r="E211" s="1">
        <f>IFERROR(__xludf.DUMMYFUNCTION("""COMPUTED_VALUE"""),1396.29)</f>
        <v>1396.29</v>
      </c>
      <c r="G211" s="2">
        <f>IFERROR(__xludf.DUMMYFUNCTION("""COMPUTED_VALUE"""),45595.66666666667)</f>
        <v>45595.66667</v>
      </c>
      <c r="H211" s="1">
        <f>IFERROR(__xludf.DUMMYFUNCTION("""COMPUTED_VALUE"""),1374.94)</f>
        <v>1374.94</v>
      </c>
      <c r="J211" s="2">
        <f>IFERROR(__xludf.DUMMYFUNCTION("""COMPUTED_VALUE"""),45595.66666666667)</f>
        <v>45595.66667</v>
      </c>
      <c r="K211" s="1">
        <f>IFERROR(__xludf.DUMMYFUNCTION("""COMPUTED_VALUE"""),1376.17)</f>
        <v>1376.17</v>
      </c>
      <c r="M211" s="2">
        <f>IFERROR(__xludf.DUMMYFUNCTION("""COMPUTED_VALUE"""),45595.66666666667)</f>
        <v>45595.66667</v>
      </c>
      <c r="N211" s="1">
        <f>IFERROR(__xludf.DUMMYFUNCTION("""COMPUTED_VALUE"""),2.0313949E7)</f>
        <v>20313949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IFERROR(__xludf.DUMMYFUNCTION("""COMPUTED_VALUE"""),1371.65)</f>
        <v>1371.65</v>
      </c>
      <c r="D212" s="2">
        <f>IFERROR(__xludf.DUMMYFUNCTION("""COMPUTED_VALUE"""),45596.66666666667)</f>
        <v>45596.66667</v>
      </c>
      <c r="E212" s="1">
        <f>IFERROR(__xludf.DUMMYFUNCTION("""COMPUTED_VALUE"""),1376.58)</f>
        <v>1376.58</v>
      </c>
      <c r="G212" s="2">
        <f>IFERROR(__xludf.DUMMYFUNCTION("""COMPUTED_VALUE"""),45596.66666666667)</f>
        <v>45596.66667</v>
      </c>
      <c r="H212" s="1">
        <f>IFERROR(__xludf.DUMMYFUNCTION("""COMPUTED_VALUE"""),1364.82)</f>
        <v>1364.82</v>
      </c>
      <c r="J212" s="2">
        <f>IFERROR(__xludf.DUMMYFUNCTION("""COMPUTED_VALUE"""),45596.66666666667)</f>
        <v>45596.66667</v>
      </c>
      <c r="K212" s="1">
        <f>IFERROR(__xludf.DUMMYFUNCTION("""COMPUTED_VALUE"""),1364.82)</f>
        <v>1364.82</v>
      </c>
      <c r="M212" s="2">
        <f>IFERROR(__xludf.DUMMYFUNCTION("""COMPUTED_VALUE"""),45596.66666666667)</f>
        <v>45596.66667</v>
      </c>
      <c r="N212" s="1">
        <f>IFERROR(__xludf.DUMMYFUNCTION("""COMPUTED_VALUE"""),3.0871442E7)</f>
        <v>30871442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IFERROR(__xludf.DUMMYFUNCTION("""COMPUTED_VALUE"""),1366.48)</f>
        <v>1366.48</v>
      </c>
      <c r="D213" s="2">
        <f>IFERROR(__xludf.DUMMYFUNCTION("""COMPUTED_VALUE"""),45597.66666666667)</f>
        <v>45597.66667</v>
      </c>
      <c r="E213" s="1">
        <f>IFERROR(__xludf.DUMMYFUNCTION("""COMPUTED_VALUE"""),1374.5)</f>
        <v>1374.5</v>
      </c>
      <c r="G213" s="2">
        <f>IFERROR(__xludf.DUMMYFUNCTION("""COMPUTED_VALUE"""),45597.66666666667)</f>
        <v>45597.66667</v>
      </c>
      <c r="H213" s="1">
        <f>IFERROR(__xludf.DUMMYFUNCTION("""COMPUTED_VALUE"""),1364.86)</f>
        <v>1364.86</v>
      </c>
      <c r="J213" s="2">
        <f>IFERROR(__xludf.DUMMYFUNCTION("""COMPUTED_VALUE"""),45597.66666666667)</f>
        <v>45597.66667</v>
      </c>
      <c r="K213" s="1">
        <f>IFERROR(__xludf.DUMMYFUNCTION("""COMPUTED_VALUE"""),1365.98)</f>
        <v>1365.98</v>
      </c>
      <c r="M213" s="2">
        <f>IFERROR(__xludf.DUMMYFUNCTION("""COMPUTED_VALUE"""),45597.66666666667)</f>
        <v>45597.66667</v>
      </c>
      <c r="N213" s="1">
        <f>IFERROR(__xludf.DUMMYFUNCTION("""COMPUTED_VALUE"""),2.0378233E7)</f>
        <v>20378233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IFERROR(__xludf.DUMMYFUNCTION("""COMPUTED_VALUE"""),1366.1)</f>
        <v>1366.1</v>
      </c>
      <c r="D214" s="2">
        <f>IFERROR(__xludf.DUMMYFUNCTION("""COMPUTED_VALUE"""),45600.66666666667)</f>
        <v>45600.66667</v>
      </c>
      <c r="E214" s="1">
        <f>IFERROR(__xludf.DUMMYFUNCTION("""COMPUTED_VALUE"""),1372.88)</f>
        <v>1372.88</v>
      </c>
      <c r="G214" s="2">
        <f>IFERROR(__xludf.DUMMYFUNCTION("""COMPUTED_VALUE"""),45600.66666666667)</f>
        <v>45600.66667</v>
      </c>
      <c r="H214" s="1">
        <f>IFERROR(__xludf.DUMMYFUNCTION("""COMPUTED_VALUE"""),1359.76)</f>
        <v>1359.76</v>
      </c>
      <c r="J214" s="2">
        <f>IFERROR(__xludf.DUMMYFUNCTION("""COMPUTED_VALUE"""),45600.66666666667)</f>
        <v>45600.66667</v>
      </c>
      <c r="K214" s="1">
        <f>IFERROR(__xludf.DUMMYFUNCTION("""COMPUTED_VALUE"""),1367.25)</f>
        <v>1367.25</v>
      </c>
      <c r="M214" s="2">
        <f>IFERROR(__xludf.DUMMYFUNCTION("""COMPUTED_VALUE"""),45600.66666666667)</f>
        <v>45600.66667</v>
      </c>
      <c r="N214" s="1">
        <f>IFERROR(__xludf.DUMMYFUNCTION("""COMPUTED_VALUE"""),2.6687982E7)</f>
        <v>26687982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IFERROR(__xludf.DUMMYFUNCTION("""COMPUTED_VALUE"""),1365.66)</f>
        <v>1365.66</v>
      </c>
      <c r="D215" s="2">
        <f>IFERROR(__xludf.DUMMYFUNCTION("""COMPUTED_VALUE"""),45601.66666666667)</f>
        <v>45601.66667</v>
      </c>
      <c r="E215" s="1">
        <f>IFERROR(__xludf.DUMMYFUNCTION("""COMPUTED_VALUE"""),1381.7)</f>
        <v>1381.7</v>
      </c>
      <c r="G215" s="2">
        <f>IFERROR(__xludf.DUMMYFUNCTION("""COMPUTED_VALUE"""),45601.66666666667)</f>
        <v>45601.66667</v>
      </c>
      <c r="H215" s="1">
        <f>IFERROR(__xludf.DUMMYFUNCTION("""COMPUTED_VALUE"""),1364.24)</f>
        <v>1364.24</v>
      </c>
      <c r="J215" s="2">
        <f>IFERROR(__xludf.DUMMYFUNCTION("""COMPUTED_VALUE"""),45601.66666666667)</f>
        <v>45601.66667</v>
      </c>
      <c r="K215" s="1">
        <f>IFERROR(__xludf.DUMMYFUNCTION("""COMPUTED_VALUE"""),1379.68)</f>
        <v>1379.68</v>
      </c>
      <c r="M215" s="2">
        <f>IFERROR(__xludf.DUMMYFUNCTION("""COMPUTED_VALUE"""),45601.66666666667)</f>
        <v>45601.66667</v>
      </c>
      <c r="N215" s="1">
        <f>IFERROR(__xludf.DUMMYFUNCTION("""COMPUTED_VALUE"""),2.3447489E7)</f>
        <v>23447489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IFERROR(__xludf.DUMMYFUNCTION("""COMPUTED_VALUE"""),1407.69)</f>
        <v>1407.69</v>
      </c>
      <c r="D216" s="2">
        <f>IFERROR(__xludf.DUMMYFUNCTION("""COMPUTED_VALUE"""),45602.66666666667)</f>
        <v>45602.66667</v>
      </c>
      <c r="E216" s="1">
        <f>IFERROR(__xludf.DUMMYFUNCTION("""COMPUTED_VALUE"""),1414.23)</f>
        <v>1414.23</v>
      </c>
      <c r="G216" s="2">
        <f>IFERROR(__xludf.DUMMYFUNCTION("""COMPUTED_VALUE"""),45602.66666666667)</f>
        <v>45602.66667</v>
      </c>
      <c r="H216" s="1">
        <f>IFERROR(__xludf.DUMMYFUNCTION("""COMPUTED_VALUE"""),1395.52)</f>
        <v>1395.52</v>
      </c>
      <c r="J216" s="2">
        <f>IFERROR(__xludf.DUMMYFUNCTION("""COMPUTED_VALUE"""),45602.66666666667)</f>
        <v>45602.66667</v>
      </c>
      <c r="K216" s="1">
        <f>IFERROR(__xludf.DUMMYFUNCTION("""COMPUTED_VALUE"""),1406.39)</f>
        <v>1406.39</v>
      </c>
      <c r="M216" s="2">
        <f>IFERROR(__xludf.DUMMYFUNCTION("""COMPUTED_VALUE"""),45602.66666666667)</f>
        <v>45602.66667</v>
      </c>
      <c r="N216" s="1">
        <f>IFERROR(__xludf.DUMMYFUNCTION("""COMPUTED_VALUE"""),5.3790468E7)</f>
        <v>53790468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IFERROR(__xludf.DUMMYFUNCTION("""COMPUTED_VALUE"""),1411.34)</f>
        <v>1411.34</v>
      </c>
      <c r="D217" s="2">
        <f>IFERROR(__xludf.DUMMYFUNCTION("""COMPUTED_VALUE"""),45603.66666666667)</f>
        <v>45603.66667</v>
      </c>
      <c r="E217" s="1">
        <f>IFERROR(__xludf.DUMMYFUNCTION("""COMPUTED_VALUE"""),1420.25)</f>
        <v>1420.25</v>
      </c>
      <c r="G217" s="2">
        <f>IFERROR(__xludf.DUMMYFUNCTION("""COMPUTED_VALUE"""),45603.66666666667)</f>
        <v>45603.66667</v>
      </c>
      <c r="H217" s="1">
        <f>IFERROR(__xludf.DUMMYFUNCTION("""COMPUTED_VALUE"""),1408.7)</f>
        <v>1408.7</v>
      </c>
      <c r="J217" s="2">
        <f>IFERROR(__xludf.DUMMYFUNCTION("""COMPUTED_VALUE"""),45603.66666666667)</f>
        <v>45603.66667</v>
      </c>
      <c r="K217" s="1">
        <f>IFERROR(__xludf.DUMMYFUNCTION("""COMPUTED_VALUE"""),1416.95)</f>
        <v>1416.95</v>
      </c>
      <c r="M217" s="2">
        <f>IFERROR(__xludf.DUMMYFUNCTION("""COMPUTED_VALUE"""),45603.66666666667)</f>
        <v>45603.66667</v>
      </c>
      <c r="N217" s="1">
        <f>IFERROR(__xludf.DUMMYFUNCTION("""COMPUTED_VALUE"""),3.8053938E7)</f>
        <v>38053938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IFERROR(__xludf.DUMMYFUNCTION("""COMPUTED_VALUE"""),1419.99)</f>
        <v>1419.99</v>
      </c>
      <c r="D218" s="2">
        <f>IFERROR(__xludf.DUMMYFUNCTION("""COMPUTED_VALUE"""),45604.66666666667)</f>
        <v>45604.66667</v>
      </c>
      <c r="E218" s="1">
        <f>IFERROR(__xludf.DUMMYFUNCTION("""COMPUTED_VALUE"""),1435.04)</f>
        <v>1435.04</v>
      </c>
      <c r="G218" s="2">
        <f>IFERROR(__xludf.DUMMYFUNCTION("""COMPUTED_VALUE"""),45604.66666666667)</f>
        <v>45604.66667</v>
      </c>
      <c r="H218" s="1">
        <f>IFERROR(__xludf.DUMMYFUNCTION("""COMPUTED_VALUE"""),1419.99)</f>
        <v>1419.99</v>
      </c>
      <c r="J218" s="2">
        <f>IFERROR(__xludf.DUMMYFUNCTION("""COMPUTED_VALUE"""),45604.66666666667)</f>
        <v>45604.66667</v>
      </c>
      <c r="K218" s="1">
        <f>IFERROR(__xludf.DUMMYFUNCTION("""COMPUTED_VALUE"""),1424.93)</f>
        <v>1424.93</v>
      </c>
      <c r="M218" s="2">
        <f>IFERROR(__xludf.DUMMYFUNCTION("""COMPUTED_VALUE"""),45604.66666666667)</f>
        <v>45604.66667</v>
      </c>
      <c r="N218" s="1">
        <f>IFERROR(__xludf.DUMMYFUNCTION("""COMPUTED_VALUE"""),2.6573823E7)</f>
        <v>26573823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IFERROR(__xludf.DUMMYFUNCTION("""COMPUTED_VALUE"""),1425.41)</f>
        <v>1425.41</v>
      </c>
      <c r="D219" s="2">
        <f>IFERROR(__xludf.DUMMYFUNCTION("""COMPUTED_VALUE"""),45607.66666666667)</f>
        <v>45607.66667</v>
      </c>
      <c r="E219" s="1">
        <f>IFERROR(__xludf.DUMMYFUNCTION("""COMPUTED_VALUE"""),1440.8)</f>
        <v>1440.8</v>
      </c>
      <c r="G219" s="2">
        <f>IFERROR(__xludf.DUMMYFUNCTION("""COMPUTED_VALUE"""),45607.66666666667)</f>
        <v>45607.66667</v>
      </c>
      <c r="H219" s="1">
        <f>IFERROR(__xludf.DUMMYFUNCTION("""COMPUTED_VALUE"""),1425.41)</f>
        <v>1425.41</v>
      </c>
      <c r="J219" s="2">
        <f>IFERROR(__xludf.DUMMYFUNCTION("""COMPUTED_VALUE"""),45607.66666666667)</f>
        <v>45607.66667</v>
      </c>
      <c r="K219" s="1">
        <f>IFERROR(__xludf.DUMMYFUNCTION("""COMPUTED_VALUE"""),1429.29)</f>
        <v>1429.29</v>
      </c>
      <c r="M219" s="2">
        <f>IFERROR(__xludf.DUMMYFUNCTION("""COMPUTED_VALUE"""),45607.66666666667)</f>
        <v>45607.66667</v>
      </c>
      <c r="N219" s="1">
        <f>IFERROR(__xludf.DUMMYFUNCTION("""COMPUTED_VALUE"""),2.5965109E7)</f>
        <v>25965109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IFERROR(__xludf.DUMMYFUNCTION("""COMPUTED_VALUE"""),1429.15)</f>
        <v>1429.15</v>
      </c>
      <c r="D220" s="2">
        <f>IFERROR(__xludf.DUMMYFUNCTION("""COMPUTED_VALUE"""),45608.66666666667)</f>
        <v>45608.66667</v>
      </c>
      <c r="E220" s="1">
        <f>IFERROR(__xludf.DUMMYFUNCTION("""COMPUTED_VALUE"""),1435.42)</f>
        <v>1435.42</v>
      </c>
      <c r="G220" s="2">
        <f>IFERROR(__xludf.DUMMYFUNCTION("""COMPUTED_VALUE"""),45608.66666666667)</f>
        <v>45608.66667</v>
      </c>
      <c r="H220" s="1">
        <f>IFERROR(__xludf.DUMMYFUNCTION("""COMPUTED_VALUE"""),1424.63)</f>
        <v>1424.63</v>
      </c>
      <c r="J220" s="2">
        <f>IFERROR(__xludf.DUMMYFUNCTION("""COMPUTED_VALUE"""),45608.66666666667)</f>
        <v>45608.66667</v>
      </c>
      <c r="K220" s="1">
        <f>IFERROR(__xludf.DUMMYFUNCTION("""COMPUTED_VALUE"""),1430.87)</f>
        <v>1430.87</v>
      </c>
      <c r="M220" s="2">
        <f>IFERROR(__xludf.DUMMYFUNCTION("""COMPUTED_VALUE"""),45608.66666666667)</f>
        <v>45608.66667</v>
      </c>
      <c r="N220" s="1">
        <f>IFERROR(__xludf.DUMMYFUNCTION("""COMPUTED_VALUE"""),3.5043007E7)</f>
        <v>35043007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IFERROR(__xludf.DUMMYFUNCTION("""COMPUTED_VALUE"""),1430.85)</f>
        <v>1430.85</v>
      </c>
      <c r="D221" s="2">
        <f>IFERROR(__xludf.DUMMYFUNCTION("""COMPUTED_VALUE"""),45609.66666666667)</f>
        <v>45609.66667</v>
      </c>
      <c r="E221" s="1">
        <f>IFERROR(__xludf.DUMMYFUNCTION("""COMPUTED_VALUE"""),1443.42)</f>
        <v>1443.42</v>
      </c>
      <c r="G221" s="2">
        <f>IFERROR(__xludf.DUMMYFUNCTION("""COMPUTED_VALUE"""),45609.66666666667)</f>
        <v>45609.66667</v>
      </c>
      <c r="H221" s="1">
        <f>IFERROR(__xludf.DUMMYFUNCTION("""COMPUTED_VALUE"""),1429.36)</f>
        <v>1429.36</v>
      </c>
      <c r="J221" s="2">
        <f>IFERROR(__xludf.DUMMYFUNCTION("""COMPUTED_VALUE"""),45609.66666666667)</f>
        <v>45609.66667</v>
      </c>
      <c r="K221" s="1">
        <f>IFERROR(__xludf.DUMMYFUNCTION("""COMPUTED_VALUE"""),1436.92)</f>
        <v>1436.92</v>
      </c>
      <c r="M221" s="2">
        <f>IFERROR(__xludf.DUMMYFUNCTION("""COMPUTED_VALUE"""),45609.66666666667)</f>
        <v>45609.66667</v>
      </c>
      <c r="N221" s="1">
        <f>IFERROR(__xludf.DUMMYFUNCTION("""COMPUTED_VALUE"""),2.6869193E7)</f>
        <v>26869193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IFERROR(__xludf.DUMMYFUNCTION("""COMPUTED_VALUE"""),1438.07)</f>
        <v>1438.07</v>
      </c>
      <c r="D222" s="2">
        <f>IFERROR(__xludf.DUMMYFUNCTION("""COMPUTED_VALUE"""),45610.66666666667)</f>
        <v>45610.66667</v>
      </c>
      <c r="E222" s="1">
        <f>IFERROR(__xludf.DUMMYFUNCTION("""COMPUTED_VALUE"""),1438.07)</f>
        <v>1438.07</v>
      </c>
      <c r="G222" s="2">
        <f>IFERROR(__xludf.DUMMYFUNCTION("""COMPUTED_VALUE"""),45610.66666666667)</f>
        <v>45610.66667</v>
      </c>
      <c r="H222" s="1">
        <f>IFERROR(__xludf.DUMMYFUNCTION("""COMPUTED_VALUE"""),1379.03)</f>
        <v>1379.03</v>
      </c>
      <c r="J222" s="2">
        <f>IFERROR(__xludf.DUMMYFUNCTION("""COMPUTED_VALUE"""),45610.66666666667)</f>
        <v>45610.66667</v>
      </c>
      <c r="K222" s="1">
        <f>IFERROR(__xludf.DUMMYFUNCTION("""COMPUTED_VALUE"""),1382.08)</f>
        <v>1382.08</v>
      </c>
      <c r="M222" s="2">
        <f>IFERROR(__xludf.DUMMYFUNCTION("""COMPUTED_VALUE"""),45610.66666666667)</f>
        <v>45610.66667</v>
      </c>
      <c r="N222" s="1">
        <f>IFERROR(__xludf.DUMMYFUNCTION("""COMPUTED_VALUE"""),4.4886053E7)</f>
        <v>44886053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IFERROR(__xludf.DUMMYFUNCTION("""COMPUTED_VALUE"""),1375.08)</f>
        <v>1375.08</v>
      </c>
      <c r="D223" s="2">
        <f>IFERROR(__xludf.DUMMYFUNCTION("""COMPUTED_VALUE"""),45611.66666666667)</f>
        <v>45611.66667</v>
      </c>
      <c r="E223" s="1">
        <f>IFERROR(__xludf.DUMMYFUNCTION("""COMPUTED_VALUE"""),1375.08)</f>
        <v>1375.08</v>
      </c>
      <c r="G223" s="2">
        <f>IFERROR(__xludf.DUMMYFUNCTION("""COMPUTED_VALUE"""),45611.66666666667)</f>
        <v>45611.66667</v>
      </c>
      <c r="H223" s="1">
        <f>IFERROR(__xludf.DUMMYFUNCTION("""COMPUTED_VALUE"""),1344.43)</f>
        <v>1344.43</v>
      </c>
      <c r="J223" s="2">
        <f>IFERROR(__xludf.DUMMYFUNCTION("""COMPUTED_VALUE"""),45611.66666666667)</f>
        <v>45611.66667</v>
      </c>
      <c r="K223" s="1">
        <f>IFERROR(__xludf.DUMMYFUNCTION("""COMPUTED_VALUE"""),1349.9)</f>
        <v>1349.9</v>
      </c>
      <c r="M223" s="2">
        <f>IFERROR(__xludf.DUMMYFUNCTION("""COMPUTED_VALUE"""),45611.66666666667)</f>
        <v>45611.66667</v>
      </c>
      <c r="N223" s="1">
        <f>IFERROR(__xludf.DUMMYFUNCTION("""COMPUTED_VALUE"""),4.2547066E7)</f>
        <v>42547066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IFERROR(__xludf.DUMMYFUNCTION("""COMPUTED_VALUE"""),1349.95)</f>
        <v>1349.95</v>
      </c>
      <c r="D224" s="2">
        <f>IFERROR(__xludf.DUMMYFUNCTION("""COMPUTED_VALUE"""),45614.66666666667)</f>
        <v>45614.66667</v>
      </c>
      <c r="E224" s="1">
        <f>IFERROR(__xludf.DUMMYFUNCTION("""COMPUTED_VALUE"""),1353.47)</f>
        <v>1353.47</v>
      </c>
      <c r="G224" s="2">
        <f>IFERROR(__xludf.DUMMYFUNCTION("""COMPUTED_VALUE"""),45614.66666666667)</f>
        <v>45614.66667</v>
      </c>
      <c r="H224" s="1">
        <f>IFERROR(__xludf.DUMMYFUNCTION("""COMPUTED_VALUE"""),1340.4)</f>
        <v>1340.4</v>
      </c>
      <c r="J224" s="2">
        <f>IFERROR(__xludf.DUMMYFUNCTION("""COMPUTED_VALUE"""),45614.66666666667)</f>
        <v>45614.66667</v>
      </c>
      <c r="K224" s="1">
        <f>IFERROR(__xludf.DUMMYFUNCTION("""COMPUTED_VALUE"""),1343.57)</f>
        <v>1343.57</v>
      </c>
      <c r="M224" s="2">
        <f>IFERROR(__xludf.DUMMYFUNCTION("""COMPUTED_VALUE"""),45614.66666666667)</f>
        <v>45614.66667</v>
      </c>
      <c r="N224" s="1">
        <f>IFERROR(__xludf.DUMMYFUNCTION("""COMPUTED_VALUE"""),4.3593437E7)</f>
        <v>43593437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IFERROR(__xludf.DUMMYFUNCTION("""COMPUTED_VALUE"""),1337.37)</f>
        <v>1337.37</v>
      </c>
      <c r="D225" s="2">
        <f>IFERROR(__xludf.DUMMYFUNCTION("""COMPUTED_VALUE"""),45615.66666666667)</f>
        <v>45615.66667</v>
      </c>
      <c r="E225" s="1">
        <f>IFERROR(__xludf.DUMMYFUNCTION("""COMPUTED_VALUE"""),1344.3)</f>
        <v>1344.3</v>
      </c>
      <c r="G225" s="2">
        <f>IFERROR(__xludf.DUMMYFUNCTION("""COMPUTED_VALUE"""),45615.66666666667)</f>
        <v>45615.66667</v>
      </c>
      <c r="H225" s="1">
        <f>IFERROR(__xludf.DUMMYFUNCTION("""COMPUTED_VALUE"""),1334.69)</f>
        <v>1334.69</v>
      </c>
      <c r="J225" s="2">
        <f>IFERROR(__xludf.DUMMYFUNCTION("""COMPUTED_VALUE"""),45615.66666666667)</f>
        <v>45615.66667</v>
      </c>
      <c r="K225" s="1">
        <f>IFERROR(__xludf.DUMMYFUNCTION("""COMPUTED_VALUE"""),1343.99)</f>
        <v>1343.99</v>
      </c>
      <c r="M225" s="2">
        <f>IFERROR(__xludf.DUMMYFUNCTION("""COMPUTED_VALUE"""),45615.66666666667)</f>
        <v>45615.66667</v>
      </c>
      <c r="N225" s="1">
        <f>IFERROR(__xludf.DUMMYFUNCTION("""COMPUTED_VALUE"""),3.7514238E7)</f>
        <v>37514238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IFERROR(__xludf.DUMMYFUNCTION("""COMPUTED_VALUE"""),1343.82)</f>
        <v>1343.82</v>
      </c>
      <c r="D226" s="2">
        <f>IFERROR(__xludf.DUMMYFUNCTION("""COMPUTED_VALUE"""),45616.66666666667)</f>
        <v>45616.66667</v>
      </c>
      <c r="E226" s="1">
        <f>IFERROR(__xludf.DUMMYFUNCTION("""COMPUTED_VALUE"""),1356.78)</f>
        <v>1356.78</v>
      </c>
      <c r="G226" s="2">
        <f>IFERROR(__xludf.DUMMYFUNCTION("""COMPUTED_VALUE"""),45616.66666666667)</f>
        <v>45616.66667</v>
      </c>
      <c r="H226" s="1">
        <f>IFERROR(__xludf.DUMMYFUNCTION("""COMPUTED_VALUE"""),1335.58)</f>
        <v>1335.58</v>
      </c>
      <c r="J226" s="2">
        <f>IFERROR(__xludf.DUMMYFUNCTION("""COMPUTED_VALUE"""),45616.66666666667)</f>
        <v>45616.66667</v>
      </c>
      <c r="K226" s="1">
        <f>IFERROR(__xludf.DUMMYFUNCTION("""COMPUTED_VALUE"""),1356.78)</f>
        <v>1356.78</v>
      </c>
      <c r="M226" s="2">
        <f>IFERROR(__xludf.DUMMYFUNCTION("""COMPUTED_VALUE"""),45616.66666666667)</f>
        <v>45616.66667</v>
      </c>
      <c r="N226" s="1">
        <f>IFERROR(__xludf.DUMMYFUNCTION("""COMPUTED_VALUE"""),3.0030849E7)</f>
        <v>30030849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IFERROR(__xludf.DUMMYFUNCTION("""COMPUTED_VALUE"""),1360.73)</f>
        <v>1360.73</v>
      </c>
      <c r="D227" s="2">
        <f>IFERROR(__xludf.DUMMYFUNCTION("""COMPUTED_VALUE"""),45617.66666666667)</f>
        <v>45617.66667</v>
      </c>
      <c r="E227" s="1">
        <f>IFERROR(__xludf.DUMMYFUNCTION("""COMPUTED_VALUE"""),1382.24)</f>
        <v>1382.24</v>
      </c>
      <c r="G227" s="2">
        <f>IFERROR(__xludf.DUMMYFUNCTION("""COMPUTED_VALUE"""),45617.66666666667)</f>
        <v>45617.66667</v>
      </c>
      <c r="H227" s="1">
        <f>IFERROR(__xludf.DUMMYFUNCTION("""COMPUTED_VALUE"""),1360.73)</f>
        <v>1360.73</v>
      </c>
      <c r="J227" s="2">
        <f>IFERROR(__xludf.DUMMYFUNCTION("""COMPUTED_VALUE"""),45617.66666666667)</f>
        <v>45617.66667</v>
      </c>
      <c r="K227" s="1">
        <f>IFERROR(__xludf.DUMMYFUNCTION("""COMPUTED_VALUE"""),1378.34)</f>
        <v>1378.34</v>
      </c>
      <c r="M227" s="2">
        <f>IFERROR(__xludf.DUMMYFUNCTION("""COMPUTED_VALUE"""),45617.66666666667)</f>
        <v>45617.66667</v>
      </c>
      <c r="N227" s="1">
        <f>IFERROR(__xludf.DUMMYFUNCTION("""COMPUTED_VALUE"""),3.3782539E7)</f>
        <v>33782539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IFERROR(__xludf.DUMMYFUNCTION("""COMPUTED_VALUE"""),1376.55)</f>
        <v>1376.55</v>
      </c>
      <c r="D228" s="2">
        <f>IFERROR(__xludf.DUMMYFUNCTION("""COMPUTED_VALUE"""),45618.66666666667)</f>
        <v>45618.66667</v>
      </c>
      <c r="E228" s="1">
        <f>IFERROR(__xludf.DUMMYFUNCTION("""COMPUTED_VALUE"""),1388.53)</f>
        <v>1388.53</v>
      </c>
      <c r="G228" s="2">
        <f>IFERROR(__xludf.DUMMYFUNCTION("""COMPUTED_VALUE"""),45618.66666666667)</f>
        <v>45618.66667</v>
      </c>
      <c r="H228" s="1">
        <f>IFERROR(__xludf.DUMMYFUNCTION("""COMPUTED_VALUE"""),1373.94)</f>
        <v>1373.94</v>
      </c>
      <c r="J228" s="2">
        <f>IFERROR(__xludf.DUMMYFUNCTION("""COMPUTED_VALUE"""),45618.66666666667)</f>
        <v>45618.66667</v>
      </c>
      <c r="K228" s="1">
        <f>IFERROR(__xludf.DUMMYFUNCTION("""COMPUTED_VALUE"""),1378.87)</f>
        <v>1378.87</v>
      </c>
      <c r="M228" s="2">
        <f>IFERROR(__xludf.DUMMYFUNCTION("""COMPUTED_VALUE"""),45618.66666666667)</f>
        <v>45618.66667</v>
      </c>
      <c r="N228" s="1">
        <f>IFERROR(__xludf.DUMMYFUNCTION("""COMPUTED_VALUE"""),2.5370835E7)</f>
        <v>25370835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IFERROR(__xludf.DUMMYFUNCTION("""COMPUTED_VALUE"""),1383.23)</f>
        <v>1383.23</v>
      </c>
      <c r="D229" s="2">
        <f>IFERROR(__xludf.DUMMYFUNCTION("""COMPUTED_VALUE"""),45621.66666666667)</f>
        <v>45621.66667</v>
      </c>
      <c r="E229" s="1">
        <f>IFERROR(__xludf.DUMMYFUNCTION("""COMPUTED_VALUE"""),1397.37)</f>
        <v>1397.37</v>
      </c>
      <c r="G229" s="2">
        <f>IFERROR(__xludf.DUMMYFUNCTION("""COMPUTED_VALUE"""),45621.66666666667)</f>
        <v>45621.66667</v>
      </c>
      <c r="H229" s="1">
        <f>IFERROR(__xludf.DUMMYFUNCTION("""COMPUTED_VALUE"""),1381.58)</f>
        <v>1381.58</v>
      </c>
      <c r="J229" s="2">
        <f>IFERROR(__xludf.DUMMYFUNCTION("""COMPUTED_VALUE"""),45621.66666666667)</f>
        <v>45621.66667</v>
      </c>
      <c r="K229" s="1">
        <f>IFERROR(__xludf.DUMMYFUNCTION("""COMPUTED_VALUE"""),1390.58)</f>
        <v>1390.58</v>
      </c>
      <c r="M229" s="2">
        <f>IFERROR(__xludf.DUMMYFUNCTION("""COMPUTED_VALUE"""),45621.66666666667)</f>
        <v>45621.66667</v>
      </c>
      <c r="N229" s="1">
        <f>IFERROR(__xludf.DUMMYFUNCTION("""COMPUTED_VALUE"""),3.5875612E7)</f>
        <v>35875612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IFERROR(__xludf.DUMMYFUNCTION("""COMPUTED_VALUE"""),1390.77)</f>
        <v>1390.77</v>
      </c>
      <c r="D230" s="2">
        <f>IFERROR(__xludf.DUMMYFUNCTION("""COMPUTED_VALUE"""),45622.66666666667)</f>
        <v>45622.66667</v>
      </c>
      <c r="E230" s="1">
        <f>IFERROR(__xludf.DUMMYFUNCTION("""COMPUTED_VALUE"""),1399.37)</f>
        <v>1399.37</v>
      </c>
      <c r="G230" s="2">
        <f>IFERROR(__xludf.DUMMYFUNCTION("""COMPUTED_VALUE"""),45622.66666666667)</f>
        <v>45622.66667</v>
      </c>
      <c r="H230" s="1">
        <f>IFERROR(__xludf.DUMMYFUNCTION("""COMPUTED_VALUE"""),1389.78)</f>
        <v>1389.78</v>
      </c>
      <c r="J230" s="2">
        <f>IFERROR(__xludf.DUMMYFUNCTION("""COMPUTED_VALUE"""),45622.66666666667)</f>
        <v>45622.66667</v>
      </c>
      <c r="K230" s="1">
        <f>IFERROR(__xludf.DUMMYFUNCTION("""COMPUTED_VALUE"""),1396.52)</f>
        <v>1396.52</v>
      </c>
      <c r="M230" s="2">
        <f>IFERROR(__xludf.DUMMYFUNCTION("""COMPUTED_VALUE"""),45622.66666666667)</f>
        <v>45622.66667</v>
      </c>
      <c r="N230" s="1">
        <f>IFERROR(__xludf.DUMMYFUNCTION("""COMPUTED_VALUE"""),2.3702361E7)</f>
        <v>23702361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IFERROR(__xludf.DUMMYFUNCTION("""COMPUTED_VALUE"""),1398.74)</f>
        <v>1398.74</v>
      </c>
      <c r="D231" s="2">
        <f>IFERROR(__xludf.DUMMYFUNCTION("""COMPUTED_VALUE"""),45623.66666666667)</f>
        <v>45623.66667</v>
      </c>
      <c r="E231" s="1">
        <f>IFERROR(__xludf.DUMMYFUNCTION("""COMPUTED_VALUE"""),1403.2)</f>
        <v>1403.2</v>
      </c>
      <c r="G231" s="2">
        <f>IFERROR(__xludf.DUMMYFUNCTION("""COMPUTED_VALUE"""),45623.66666666667)</f>
        <v>45623.66667</v>
      </c>
      <c r="H231" s="1">
        <f>IFERROR(__xludf.DUMMYFUNCTION("""COMPUTED_VALUE"""),1387.26)</f>
        <v>1387.26</v>
      </c>
      <c r="J231" s="2">
        <f>IFERROR(__xludf.DUMMYFUNCTION("""COMPUTED_VALUE"""),45623.66666666667)</f>
        <v>45623.66667</v>
      </c>
      <c r="K231" s="1">
        <f>IFERROR(__xludf.DUMMYFUNCTION("""COMPUTED_VALUE"""),1391.15)</f>
        <v>1391.15</v>
      </c>
      <c r="M231" s="2">
        <f>IFERROR(__xludf.DUMMYFUNCTION("""COMPUTED_VALUE"""),45623.66666666667)</f>
        <v>45623.66667</v>
      </c>
      <c r="N231" s="1">
        <f>IFERROR(__xludf.DUMMYFUNCTION("""COMPUTED_VALUE"""),1.8301387E7)</f>
        <v>18301387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IFERROR(__xludf.DUMMYFUNCTION("""COMPUTED_VALUE"""),1391.67)</f>
        <v>1391.67</v>
      </c>
      <c r="D232" s="2">
        <f>IFERROR(__xludf.DUMMYFUNCTION("""COMPUTED_VALUE"""),45625.54166666667)</f>
        <v>45625.54167</v>
      </c>
      <c r="E232" s="1">
        <f>IFERROR(__xludf.DUMMYFUNCTION("""COMPUTED_VALUE"""),1399.44)</f>
        <v>1399.44</v>
      </c>
      <c r="G232" s="2">
        <f>IFERROR(__xludf.DUMMYFUNCTION("""COMPUTED_VALUE"""),45625.54166666667)</f>
        <v>45625.54167</v>
      </c>
      <c r="H232" s="1">
        <f>IFERROR(__xludf.DUMMYFUNCTION("""COMPUTED_VALUE"""),1390.94)</f>
        <v>1390.94</v>
      </c>
      <c r="J232" s="2">
        <f>IFERROR(__xludf.DUMMYFUNCTION("""COMPUTED_VALUE"""),45625.54166666667)</f>
        <v>45625.54167</v>
      </c>
      <c r="K232" s="1">
        <f>IFERROR(__xludf.DUMMYFUNCTION("""COMPUTED_VALUE"""),1394.17)</f>
        <v>1394.17</v>
      </c>
      <c r="M232" s="2">
        <f>IFERROR(__xludf.DUMMYFUNCTION("""COMPUTED_VALUE"""),45625.54166666667)</f>
        <v>45625.54167</v>
      </c>
      <c r="N232" s="1">
        <f>IFERROR(__xludf.DUMMYFUNCTION("""COMPUTED_VALUE"""),1.4268451E7)</f>
        <v>14268451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IFERROR(__xludf.DUMMYFUNCTION("""COMPUTED_VALUE"""),1394.76)</f>
        <v>1394.76</v>
      </c>
      <c r="D233" s="2">
        <f>IFERROR(__xludf.DUMMYFUNCTION("""COMPUTED_VALUE"""),45628.66666666667)</f>
        <v>45628.66667</v>
      </c>
      <c r="E233" s="1">
        <f>IFERROR(__xludf.DUMMYFUNCTION("""COMPUTED_VALUE"""),1396.05)</f>
        <v>1396.05</v>
      </c>
      <c r="G233" s="2">
        <f>IFERROR(__xludf.DUMMYFUNCTION("""COMPUTED_VALUE"""),45628.66666666667)</f>
        <v>45628.66667</v>
      </c>
      <c r="H233" s="1">
        <f>IFERROR(__xludf.DUMMYFUNCTION("""COMPUTED_VALUE"""),1378.99)</f>
        <v>1378.99</v>
      </c>
      <c r="J233" s="2">
        <f>IFERROR(__xludf.DUMMYFUNCTION("""COMPUTED_VALUE"""),45628.66666666667)</f>
        <v>45628.66667</v>
      </c>
      <c r="K233" s="1">
        <f>IFERROR(__xludf.DUMMYFUNCTION("""COMPUTED_VALUE"""),1385.67)</f>
        <v>1385.67</v>
      </c>
      <c r="M233" s="2">
        <f>IFERROR(__xludf.DUMMYFUNCTION("""COMPUTED_VALUE"""),45628.66666666667)</f>
        <v>45628.66667</v>
      </c>
      <c r="N233" s="1">
        <f>IFERROR(__xludf.DUMMYFUNCTION("""COMPUTED_VALUE"""),2.5146805E7)</f>
        <v>25146805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IFERROR(__xludf.DUMMYFUNCTION("""COMPUTED_VALUE"""),1362.34)</f>
        <v>1362.34</v>
      </c>
      <c r="D234" s="2">
        <f>IFERROR(__xludf.DUMMYFUNCTION("""COMPUTED_VALUE"""),45629.66666666667)</f>
        <v>45629.66667</v>
      </c>
      <c r="E234" s="1">
        <f>IFERROR(__xludf.DUMMYFUNCTION("""COMPUTED_VALUE"""),1374.91)</f>
        <v>1374.91</v>
      </c>
      <c r="G234" s="2">
        <f>IFERROR(__xludf.DUMMYFUNCTION("""COMPUTED_VALUE"""),45629.66666666667)</f>
        <v>45629.66667</v>
      </c>
      <c r="H234" s="1">
        <f>IFERROR(__xludf.DUMMYFUNCTION("""COMPUTED_VALUE"""),1358.3)</f>
        <v>1358.3</v>
      </c>
      <c r="J234" s="2">
        <f>IFERROR(__xludf.DUMMYFUNCTION("""COMPUTED_VALUE"""),45629.66666666667)</f>
        <v>45629.66667</v>
      </c>
      <c r="K234" s="1">
        <f>IFERROR(__xludf.DUMMYFUNCTION("""COMPUTED_VALUE"""),1369.03)</f>
        <v>1369.03</v>
      </c>
      <c r="M234" s="2">
        <f>IFERROR(__xludf.DUMMYFUNCTION("""COMPUTED_VALUE"""),45629.66666666667)</f>
        <v>45629.66667</v>
      </c>
      <c r="N234" s="1">
        <f>IFERROR(__xludf.DUMMYFUNCTION("""COMPUTED_VALUE"""),2.3380282E7)</f>
        <v>23380282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IFERROR(__xludf.DUMMYFUNCTION("""COMPUTED_VALUE"""),1371.28)</f>
        <v>1371.28</v>
      </c>
      <c r="D235" s="2">
        <f>IFERROR(__xludf.DUMMYFUNCTION("""COMPUTED_VALUE"""),45630.66666666667)</f>
        <v>45630.66667</v>
      </c>
      <c r="E235" s="1">
        <f>IFERROR(__xludf.DUMMYFUNCTION("""COMPUTED_VALUE"""),1388.16)</f>
        <v>1388.16</v>
      </c>
      <c r="G235" s="2">
        <f>IFERROR(__xludf.DUMMYFUNCTION("""COMPUTED_VALUE"""),45630.66666666667)</f>
        <v>45630.66667</v>
      </c>
      <c r="H235" s="1">
        <f>IFERROR(__xludf.DUMMYFUNCTION("""COMPUTED_VALUE"""),1369.04)</f>
        <v>1369.04</v>
      </c>
      <c r="J235" s="2">
        <f>IFERROR(__xludf.DUMMYFUNCTION("""COMPUTED_VALUE"""),45630.66666666667)</f>
        <v>45630.66667</v>
      </c>
      <c r="K235" s="1">
        <f>IFERROR(__xludf.DUMMYFUNCTION("""COMPUTED_VALUE"""),1385.67)</f>
        <v>1385.67</v>
      </c>
      <c r="M235" s="2">
        <f>IFERROR(__xludf.DUMMYFUNCTION("""COMPUTED_VALUE"""),45630.66666666667)</f>
        <v>45630.66667</v>
      </c>
      <c r="N235" s="1">
        <f>IFERROR(__xludf.DUMMYFUNCTION("""COMPUTED_VALUE"""),2.0981027E7)</f>
        <v>20981027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IFERROR(__xludf.DUMMYFUNCTION("""COMPUTED_VALUE"""),1379.15)</f>
        <v>1379.15</v>
      </c>
      <c r="D236" s="2">
        <f>IFERROR(__xludf.DUMMYFUNCTION("""COMPUTED_VALUE"""),45631.66666666667)</f>
        <v>45631.66667</v>
      </c>
      <c r="E236" s="1">
        <f>IFERROR(__xludf.DUMMYFUNCTION("""COMPUTED_VALUE"""),1379.57)</f>
        <v>1379.57</v>
      </c>
      <c r="G236" s="2">
        <f>IFERROR(__xludf.DUMMYFUNCTION("""COMPUTED_VALUE"""),45631.66666666667)</f>
        <v>45631.66667</v>
      </c>
      <c r="H236" s="1">
        <f>IFERROR(__xludf.DUMMYFUNCTION("""COMPUTED_VALUE"""),1371.49)</f>
        <v>1371.49</v>
      </c>
      <c r="J236" s="2">
        <f>IFERROR(__xludf.DUMMYFUNCTION("""COMPUTED_VALUE"""),45631.66666666667)</f>
        <v>45631.66667</v>
      </c>
      <c r="K236" s="1">
        <f>IFERROR(__xludf.DUMMYFUNCTION("""COMPUTED_VALUE"""),1375.76)</f>
        <v>1375.76</v>
      </c>
      <c r="M236" s="2">
        <f>IFERROR(__xludf.DUMMYFUNCTION("""COMPUTED_VALUE"""),45631.66666666667)</f>
        <v>45631.66667</v>
      </c>
      <c r="N236" s="1">
        <f>IFERROR(__xludf.DUMMYFUNCTION("""COMPUTED_VALUE"""),2.5134552E7)</f>
        <v>25134552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IFERROR(__xludf.DUMMYFUNCTION("""COMPUTED_VALUE"""),1389.69)</f>
        <v>1389.69</v>
      </c>
      <c r="D237" s="2">
        <f>IFERROR(__xludf.DUMMYFUNCTION("""COMPUTED_VALUE"""),45632.66666666667)</f>
        <v>45632.66667</v>
      </c>
      <c r="E237" s="1">
        <f>IFERROR(__xludf.DUMMYFUNCTION("""COMPUTED_VALUE"""),1403.14)</f>
        <v>1403.14</v>
      </c>
      <c r="G237" s="2">
        <f>IFERROR(__xludf.DUMMYFUNCTION("""COMPUTED_VALUE"""),45632.66666666667)</f>
        <v>45632.66667</v>
      </c>
      <c r="H237" s="1">
        <f>IFERROR(__xludf.DUMMYFUNCTION("""COMPUTED_VALUE"""),1381.71)</f>
        <v>1381.71</v>
      </c>
      <c r="J237" s="2">
        <f>IFERROR(__xludf.DUMMYFUNCTION("""COMPUTED_VALUE"""),45632.66666666667)</f>
        <v>45632.66667</v>
      </c>
      <c r="K237" s="1">
        <f>IFERROR(__xludf.DUMMYFUNCTION("""COMPUTED_VALUE"""),1385.17)</f>
        <v>1385.17</v>
      </c>
      <c r="M237" s="2">
        <f>IFERROR(__xludf.DUMMYFUNCTION("""COMPUTED_VALUE"""),45632.66666666667)</f>
        <v>45632.66667</v>
      </c>
      <c r="N237" s="1">
        <f>IFERROR(__xludf.DUMMYFUNCTION("""COMPUTED_VALUE"""),2.1834308E7)</f>
        <v>21834308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IFERROR(__xludf.DUMMYFUNCTION("""COMPUTED_VALUE"""),1379.0)</f>
        <v>1379</v>
      </c>
      <c r="D238" s="2">
        <f>IFERROR(__xludf.DUMMYFUNCTION("""COMPUTED_VALUE"""),45635.66666666667)</f>
        <v>45635.66667</v>
      </c>
      <c r="E238" s="1">
        <f>IFERROR(__xludf.DUMMYFUNCTION("""COMPUTED_VALUE"""),1387.18)</f>
        <v>1387.18</v>
      </c>
      <c r="G238" s="2">
        <f>IFERROR(__xludf.DUMMYFUNCTION("""COMPUTED_VALUE"""),45635.66666666667)</f>
        <v>45635.66667</v>
      </c>
      <c r="H238" s="1">
        <f>IFERROR(__xludf.DUMMYFUNCTION("""COMPUTED_VALUE"""),1356.37)</f>
        <v>1356.37</v>
      </c>
      <c r="J238" s="2">
        <f>IFERROR(__xludf.DUMMYFUNCTION("""COMPUTED_VALUE"""),45635.66666666667)</f>
        <v>45635.66667</v>
      </c>
      <c r="K238" s="1">
        <f>IFERROR(__xludf.DUMMYFUNCTION("""COMPUTED_VALUE"""),1358.9)</f>
        <v>1358.9</v>
      </c>
      <c r="M238" s="2">
        <f>IFERROR(__xludf.DUMMYFUNCTION("""COMPUTED_VALUE"""),45635.66666666667)</f>
        <v>45635.66667</v>
      </c>
      <c r="N238" s="1">
        <f>IFERROR(__xludf.DUMMYFUNCTION("""COMPUTED_VALUE"""),3.1684489E7)</f>
        <v>31684489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IFERROR(__xludf.DUMMYFUNCTION("""COMPUTED_VALUE"""),1358.73)</f>
        <v>1358.73</v>
      </c>
      <c r="D239" s="2">
        <f>IFERROR(__xludf.DUMMYFUNCTION("""COMPUTED_VALUE"""),45636.66666666667)</f>
        <v>45636.66667</v>
      </c>
      <c r="E239" s="1">
        <f>IFERROR(__xludf.DUMMYFUNCTION("""COMPUTED_VALUE"""),1372.82)</f>
        <v>1372.82</v>
      </c>
      <c r="G239" s="2">
        <f>IFERROR(__xludf.DUMMYFUNCTION("""COMPUTED_VALUE"""),45636.66666666667)</f>
        <v>45636.66667</v>
      </c>
      <c r="H239" s="1">
        <f>IFERROR(__xludf.DUMMYFUNCTION("""COMPUTED_VALUE"""),1352.16)</f>
        <v>1352.16</v>
      </c>
      <c r="J239" s="2">
        <f>IFERROR(__xludf.DUMMYFUNCTION("""COMPUTED_VALUE"""),45636.66666666667)</f>
        <v>45636.66667</v>
      </c>
      <c r="K239" s="1">
        <f>IFERROR(__xludf.DUMMYFUNCTION("""COMPUTED_VALUE"""),1365.21)</f>
        <v>1365.21</v>
      </c>
      <c r="M239" s="2">
        <f>IFERROR(__xludf.DUMMYFUNCTION("""COMPUTED_VALUE"""),45636.66666666667)</f>
        <v>45636.66667</v>
      </c>
      <c r="N239" s="1">
        <f>IFERROR(__xludf.DUMMYFUNCTION("""COMPUTED_VALUE"""),2.92588E7)</f>
        <v>29258800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IFERROR(__xludf.DUMMYFUNCTION("""COMPUTED_VALUE"""),1371.07)</f>
        <v>1371.07</v>
      </c>
      <c r="D240" s="2">
        <f>IFERROR(__xludf.DUMMYFUNCTION("""COMPUTED_VALUE"""),45637.66666666667)</f>
        <v>45637.66667</v>
      </c>
      <c r="E240" s="1">
        <f>IFERROR(__xludf.DUMMYFUNCTION("""COMPUTED_VALUE"""),1374.25)</f>
        <v>1374.25</v>
      </c>
      <c r="G240" s="2">
        <f>IFERROR(__xludf.DUMMYFUNCTION("""COMPUTED_VALUE"""),45637.66666666667)</f>
        <v>45637.66667</v>
      </c>
      <c r="H240" s="1">
        <f>IFERROR(__xludf.DUMMYFUNCTION("""COMPUTED_VALUE"""),1362.16)</f>
        <v>1362.16</v>
      </c>
      <c r="J240" s="2">
        <f>IFERROR(__xludf.DUMMYFUNCTION("""COMPUTED_VALUE"""),45637.66666666667)</f>
        <v>45637.66667</v>
      </c>
      <c r="K240" s="1">
        <f>IFERROR(__xludf.DUMMYFUNCTION("""COMPUTED_VALUE"""),1362.35)</f>
        <v>1362.35</v>
      </c>
      <c r="M240" s="2">
        <f>IFERROR(__xludf.DUMMYFUNCTION("""COMPUTED_VALUE"""),45637.66666666667)</f>
        <v>45637.66667</v>
      </c>
      <c r="N240" s="1">
        <f>IFERROR(__xludf.DUMMYFUNCTION("""COMPUTED_VALUE"""),2.6159199E7)</f>
        <v>26159199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IFERROR(__xludf.DUMMYFUNCTION("""COMPUTED_VALUE"""),1356.74)</f>
        <v>1356.74</v>
      </c>
      <c r="D241" s="2">
        <f>IFERROR(__xludf.DUMMYFUNCTION("""COMPUTED_VALUE"""),45638.66666666667)</f>
        <v>45638.66667</v>
      </c>
      <c r="E241" s="1">
        <f>IFERROR(__xludf.DUMMYFUNCTION("""COMPUTED_VALUE"""),1359.25)</f>
        <v>1359.25</v>
      </c>
      <c r="G241" s="2">
        <f>IFERROR(__xludf.DUMMYFUNCTION("""COMPUTED_VALUE"""),45638.66666666667)</f>
        <v>45638.66667</v>
      </c>
      <c r="H241" s="1">
        <f>IFERROR(__xludf.DUMMYFUNCTION("""COMPUTED_VALUE"""),1346.23)</f>
        <v>1346.23</v>
      </c>
      <c r="J241" s="2">
        <f>IFERROR(__xludf.DUMMYFUNCTION("""COMPUTED_VALUE"""),45638.66666666667)</f>
        <v>45638.66667</v>
      </c>
      <c r="K241" s="1">
        <f>IFERROR(__xludf.DUMMYFUNCTION("""COMPUTED_VALUE"""),1356.25)</f>
        <v>1356.25</v>
      </c>
      <c r="M241" s="2">
        <f>IFERROR(__xludf.DUMMYFUNCTION("""COMPUTED_VALUE"""),45638.66666666667)</f>
        <v>45638.66667</v>
      </c>
      <c r="N241" s="1">
        <f>IFERROR(__xludf.DUMMYFUNCTION("""COMPUTED_VALUE"""),2.1488971E7)</f>
        <v>21488971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IFERROR(__xludf.DUMMYFUNCTION("""COMPUTED_VALUE"""),1353.7)</f>
        <v>1353.7</v>
      </c>
      <c r="D242" s="2">
        <f>IFERROR(__xludf.DUMMYFUNCTION("""COMPUTED_VALUE"""),45639.66666666667)</f>
        <v>45639.66667</v>
      </c>
      <c r="E242" s="1">
        <f>IFERROR(__xludf.DUMMYFUNCTION("""COMPUTED_VALUE"""),1356.05)</f>
        <v>1356.05</v>
      </c>
      <c r="G242" s="2">
        <f>IFERROR(__xludf.DUMMYFUNCTION("""COMPUTED_VALUE"""),45639.66666666667)</f>
        <v>45639.66667</v>
      </c>
      <c r="H242" s="1">
        <f>IFERROR(__xludf.DUMMYFUNCTION("""COMPUTED_VALUE"""),1343.23)</f>
        <v>1343.23</v>
      </c>
      <c r="J242" s="2">
        <f>IFERROR(__xludf.DUMMYFUNCTION("""COMPUTED_VALUE"""),45639.66666666667)</f>
        <v>45639.66667</v>
      </c>
      <c r="K242" s="1">
        <f>IFERROR(__xludf.DUMMYFUNCTION("""COMPUTED_VALUE"""),1350.98)</f>
        <v>1350.98</v>
      </c>
      <c r="M242" s="2">
        <f>IFERROR(__xludf.DUMMYFUNCTION("""COMPUTED_VALUE"""),45639.66666666667)</f>
        <v>45639.66667</v>
      </c>
      <c r="N242" s="1">
        <f>IFERROR(__xludf.DUMMYFUNCTION("""COMPUTED_VALUE"""),1.7101295E7)</f>
        <v>17101295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IFERROR(__xludf.DUMMYFUNCTION("""COMPUTED_VALUE"""),1351.09)</f>
        <v>1351.09</v>
      </c>
      <c r="D243" s="2">
        <f>IFERROR(__xludf.DUMMYFUNCTION("""COMPUTED_VALUE"""),45642.66666666667)</f>
        <v>45642.66667</v>
      </c>
      <c r="E243" s="1">
        <f>IFERROR(__xludf.DUMMYFUNCTION("""COMPUTED_VALUE"""),1361.61)</f>
        <v>1361.61</v>
      </c>
      <c r="G243" s="2">
        <f>IFERROR(__xludf.DUMMYFUNCTION("""COMPUTED_VALUE"""),45642.66666666667)</f>
        <v>45642.66667</v>
      </c>
      <c r="H243" s="1">
        <f>IFERROR(__xludf.DUMMYFUNCTION("""COMPUTED_VALUE"""),1348.23)</f>
        <v>1348.23</v>
      </c>
      <c r="J243" s="2">
        <f>IFERROR(__xludf.DUMMYFUNCTION("""COMPUTED_VALUE"""),45642.66666666667)</f>
        <v>45642.66667</v>
      </c>
      <c r="K243" s="1">
        <f>IFERROR(__xludf.DUMMYFUNCTION("""COMPUTED_VALUE"""),1353.53)</f>
        <v>1353.53</v>
      </c>
      <c r="M243" s="2">
        <f>IFERROR(__xludf.DUMMYFUNCTION("""COMPUTED_VALUE"""),45642.66666666667)</f>
        <v>45642.66667</v>
      </c>
      <c r="N243" s="1">
        <f>IFERROR(__xludf.DUMMYFUNCTION("""COMPUTED_VALUE"""),2.8481018E7)</f>
        <v>28481018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IFERROR(__xludf.DUMMYFUNCTION("""COMPUTED_VALUE"""),1350.07)</f>
        <v>1350.07</v>
      </c>
      <c r="D244" s="2">
        <f>IFERROR(__xludf.DUMMYFUNCTION("""COMPUTED_VALUE"""),45643.66666666667)</f>
        <v>45643.66667</v>
      </c>
      <c r="E244" s="1">
        <f>IFERROR(__xludf.DUMMYFUNCTION("""COMPUTED_VALUE"""),1352.16)</f>
        <v>1352.16</v>
      </c>
      <c r="G244" s="2">
        <f>IFERROR(__xludf.DUMMYFUNCTION("""COMPUTED_VALUE"""),45643.66666666667)</f>
        <v>45643.66667</v>
      </c>
      <c r="H244" s="1">
        <f>IFERROR(__xludf.DUMMYFUNCTION("""COMPUTED_VALUE"""),1340.64)</f>
        <v>1340.64</v>
      </c>
      <c r="J244" s="2">
        <f>IFERROR(__xludf.DUMMYFUNCTION("""COMPUTED_VALUE"""),45643.66666666667)</f>
        <v>45643.66667</v>
      </c>
      <c r="K244" s="1">
        <f>IFERROR(__xludf.DUMMYFUNCTION("""COMPUTED_VALUE"""),1345.03)</f>
        <v>1345.03</v>
      </c>
      <c r="M244" s="2">
        <f>IFERROR(__xludf.DUMMYFUNCTION("""COMPUTED_VALUE"""),45643.66666666667)</f>
        <v>45643.66667</v>
      </c>
      <c r="N244" s="1">
        <f>IFERROR(__xludf.DUMMYFUNCTION("""COMPUTED_VALUE"""),3.2419019E7)</f>
        <v>32419019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IFERROR(__xludf.DUMMYFUNCTION("""COMPUTED_VALUE"""),1345.21)</f>
        <v>1345.21</v>
      </c>
      <c r="D245" s="2">
        <f>IFERROR(__xludf.DUMMYFUNCTION("""COMPUTED_VALUE"""),45644.66666666667)</f>
        <v>45644.66667</v>
      </c>
      <c r="E245" s="1">
        <f>IFERROR(__xludf.DUMMYFUNCTION("""COMPUTED_VALUE"""),1349.19)</f>
        <v>1349.19</v>
      </c>
      <c r="G245" s="2">
        <f>IFERROR(__xludf.DUMMYFUNCTION("""COMPUTED_VALUE"""),45644.66666666667)</f>
        <v>45644.66667</v>
      </c>
      <c r="H245" s="1">
        <f>IFERROR(__xludf.DUMMYFUNCTION("""COMPUTED_VALUE"""),1306.55)</f>
        <v>1306.55</v>
      </c>
      <c r="J245" s="2">
        <f>IFERROR(__xludf.DUMMYFUNCTION("""COMPUTED_VALUE"""),45644.66666666667)</f>
        <v>45644.66667</v>
      </c>
      <c r="K245" s="1">
        <f>IFERROR(__xludf.DUMMYFUNCTION("""COMPUTED_VALUE"""),1307.29)</f>
        <v>1307.29</v>
      </c>
      <c r="M245" s="2">
        <f>IFERROR(__xludf.DUMMYFUNCTION("""COMPUTED_VALUE"""),45644.66666666667)</f>
        <v>45644.66667</v>
      </c>
      <c r="N245" s="1">
        <f>IFERROR(__xludf.DUMMYFUNCTION("""COMPUTED_VALUE"""),3.2455523E7)</f>
        <v>32455523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IFERROR(__xludf.DUMMYFUNCTION("""COMPUTED_VALUE"""),1325.19)</f>
        <v>1325.19</v>
      </c>
      <c r="D246" s="2">
        <f>IFERROR(__xludf.DUMMYFUNCTION("""COMPUTED_VALUE"""),45645.66666666667)</f>
        <v>45645.66667</v>
      </c>
      <c r="E246" s="1">
        <f>IFERROR(__xludf.DUMMYFUNCTION("""COMPUTED_VALUE"""),1348.49)</f>
        <v>1348.49</v>
      </c>
      <c r="G246" s="2">
        <f>IFERROR(__xludf.DUMMYFUNCTION("""COMPUTED_VALUE"""),45645.66666666667)</f>
        <v>45645.66667</v>
      </c>
      <c r="H246" s="1">
        <f>IFERROR(__xludf.DUMMYFUNCTION("""COMPUTED_VALUE"""),1320.01)</f>
        <v>1320.01</v>
      </c>
      <c r="J246" s="2">
        <f>IFERROR(__xludf.DUMMYFUNCTION("""COMPUTED_VALUE"""),45645.66666666667)</f>
        <v>45645.66667</v>
      </c>
      <c r="K246" s="1">
        <f>IFERROR(__xludf.DUMMYFUNCTION("""COMPUTED_VALUE"""),1325.48)</f>
        <v>1325.48</v>
      </c>
      <c r="M246" s="2">
        <f>IFERROR(__xludf.DUMMYFUNCTION("""COMPUTED_VALUE"""),45645.66666666667)</f>
        <v>45645.66667</v>
      </c>
      <c r="N246" s="1">
        <f>IFERROR(__xludf.DUMMYFUNCTION("""COMPUTED_VALUE"""),4.5038096E7)</f>
        <v>45038096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IFERROR(__xludf.DUMMYFUNCTION("""COMPUTED_VALUE"""),1322.88)</f>
        <v>1322.88</v>
      </c>
      <c r="D247" s="2">
        <f>IFERROR(__xludf.DUMMYFUNCTION("""COMPUTED_VALUE"""),45646.66666666667)</f>
        <v>45646.66667</v>
      </c>
      <c r="E247" s="1">
        <f>IFERROR(__xludf.DUMMYFUNCTION("""COMPUTED_VALUE"""),1339.05)</f>
        <v>1339.05</v>
      </c>
      <c r="G247" s="2">
        <f>IFERROR(__xludf.DUMMYFUNCTION("""COMPUTED_VALUE"""),45646.66666666667)</f>
        <v>45646.66667</v>
      </c>
      <c r="H247" s="1">
        <f>IFERROR(__xludf.DUMMYFUNCTION("""COMPUTED_VALUE"""),1309.65)</f>
        <v>1309.65</v>
      </c>
      <c r="J247" s="2">
        <f>IFERROR(__xludf.DUMMYFUNCTION("""COMPUTED_VALUE"""),45646.66666666667)</f>
        <v>45646.66667</v>
      </c>
      <c r="K247" s="1">
        <f>IFERROR(__xludf.DUMMYFUNCTION("""COMPUTED_VALUE"""),1325.42)</f>
        <v>1325.42</v>
      </c>
      <c r="M247" s="2">
        <f>IFERROR(__xludf.DUMMYFUNCTION("""COMPUTED_VALUE"""),45646.66666666667)</f>
        <v>45646.66667</v>
      </c>
      <c r="N247" s="1">
        <f>IFERROR(__xludf.DUMMYFUNCTION("""COMPUTED_VALUE"""),8.7591207E7)</f>
        <v>87591207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IFERROR(__xludf.DUMMYFUNCTION("""COMPUTED_VALUE"""),1313.78)</f>
        <v>1313.78</v>
      </c>
      <c r="D248" s="2">
        <f>IFERROR(__xludf.DUMMYFUNCTION("""COMPUTED_VALUE"""),45649.66666666667)</f>
        <v>45649.66667</v>
      </c>
      <c r="E248" s="1">
        <f>IFERROR(__xludf.DUMMYFUNCTION("""COMPUTED_VALUE"""),1318.1)</f>
        <v>1318.1</v>
      </c>
      <c r="G248" s="2">
        <f>IFERROR(__xludf.DUMMYFUNCTION("""COMPUTED_VALUE"""),45649.66666666667)</f>
        <v>45649.66667</v>
      </c>
      <c r="H248" s="1">
        <f>IFERROR(__xludf.DUMMYFUNCTION("""COMPUTED_VALUE"""),1301.43)</f>
        <v>1301.43</v>
      </c>
      <c r="J248" s="2">
        <f>IFERROR(__xludf.DUMMYFUNCTION("""COMPUTED_VALUE"""),45649.66666666667)</f>
        <v>45649.66667</v>
      </c>
      <c r="K248" s="1">
        <f>IFERROR(__xludf.DUMMYFUNCTION("""COMPUTED_VALUE"""),1312.2)</f>
        <v>1312.2</v>
      </c>
      <c r="M248" s="2">
        <f>IFERROR(__xludf.DUMMYFUNCTION("""COMPUTED_VALUE"""),45649.66666666667)</f>
        <v>45649.66667</v>
      </c>
      <c r="N248" s="1">
        <f>IFERROR(__xludf.DUMMYFUNCTION("""COMPUTED_VALUE"""),2.1181554E7)</f>
        <v>21181554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IFERROR(__xludf.DUMMYFUNCTION("""COMPUTED_VALUE"""),1313.43)</f>
        <v>1313.43</v>
      </c>
      <c r="D249" s="2">
        <f>IFERROR(__xludf.DUMMYFUNCTION("""COMPUTED_VALUE"""),45650.54166666667)</f>
        <v>45650.54167</v>
      </c>
      <c r="E249" s="1">
        <f>IFERROR(__xludf.DUMMYFUNCTION("""COMPUTED_VALUE"""),1320.94)</f>
        <v>1320.94</v>
      </c>
      <c r="G249" s="2">
        <f>IFERROR(__xludf.DUMMYFUNCTION("""COMPUTED_VALUE"""),45650.54166666667)</f>
        <v>45650.54167</v>
      </c>
      <c r="H249" s="1">
        <f>IFERROR(__xludf.DUMMYFUNCTION("""COMPUTED_VALUE"""),1309.58)</f>
        <v>1309.58</v>
      </c>
      <c r="J249" s="2">
        <f>IFERROR(__xludf.DUMMYFUNCTION("""COMPUTED_VALUE"""),45650.54166666667)</f>
        <v>45650.54167</v>
      </c>
      <c r="K249" s="1">
        <f>IFERROR(__xludf.DUMMYFUNCTION("""COMPUTED_VALUE"""),1320.59)</f>
        <v>1320.59</v>
      </c>
      <c r="M249" s="2">
        <f>IFERROR(__xludf.DUMMYFUNCTION("""COMPUTED_VALUE"""),45650.54166666667)</f>
        <v>45650.54167</v>
      </c>
      <c r="N249" s="1">
        <f>IFERROR(__xludf.DUMMYFUNCTION("""COMPUTED_VALUE"""),8328634.0)</f>
        <v>8328634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IFERROR(__xludf.DUMMYFUNCTION("""COMPUTED_VALUE"""),1316.53)</f>
        <v>1316.53</v>
      </c>
      <c r="D250" s="2">
        <f>IFERROR(__xludf.DUMMYFUNCTION("""COMPUTED_VALUE"""),45652.66666666667)</f>
        <v>45652.66667</v>
      </c>
      <c r="E250" s="1">
        <f>IFERROR(__xludf.DUMMYFUNCTION("""COMPUTED_VALUE"""),1320.32)</f>
        <v>1320.32</v>
      </c>
      <c r="G250" s="2">
        <f>IFERROR(__xludf.DUMMYFUNCTION("""COMPUTED_VALUE"""),45652.66666666667)</f>
        <v>45652.66667</v>
      </c>
      <c r="H250" s="1">
        <f>IFERROR(__xludf.DUMMYFUNCTION("""COMPUTED_VALUE"""),1312.6)</f>
        <v>1312.6</v>
      </c>
      <c r="J250" s="2">
        <f>IFERROR(__xludf.DUMMYFUNCTION("""COMPUTED_VALUE"""),45652.66666666667)</f>
        <v>45652.66667</v>
      </c>
      <c r="K250" s="1">
        <f>IFERROR(__xludf.DUMMYFUNCTION("""COMPUTED_VALUE"""),1315.94)</f>
        <v>1315.94</v>
      </c>
      <c r="M250" s="2">
        <f>IFERROR(__xludf.DUMMYFUNCTION("""COMPUTED_VALUE"""),45652.66666666667)</f>
        <v>45652.66667</v>
      </c>
      <c r="N250" s="1">
        <f>IFERROR(__xludf.DUMMYFUNCTION("""COMPUTED_VALUE"""),1.6223452E7)</f>
        <v>16223452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IFERROR(__xludf.DUMMYFUNCTION("""COMPUTED_VALUE"""),1312.56)</f>
        <v>1312.56</v>
      </c>
      <c r="D251" s="2">
        <f>IFERROR(__xludf.DUMMYFUNCTION("""COMPUTED_VALUE"""),45653.66666666667)</f>
        <v>45653.66667</v>
      </c>
      <c r="E251" s="1">
        <f>IFERROR(__xludf.DUMMYFUNCTION("""COMPUTED_VALUE"""),1315.46)</f>
        <v>1315.46</v>
      </c>
      <c r="G251" s="2">
        <f>IFERROR(__xludf.DUMMYFUNCTION("""COMPUTED_VALUE"""),45653.66666666667)</f>
        <v>45653.66667</v>
      </c>
      <c r="H251" s="1">
        <f>IFERROR(__xludf.DUMMYFUNCTION("""COMPUTED_VALUE"""),1294.74)</f>
        <v>1294.74</v>
      </c>
      <c r="J251" s="2">
        <f>IFERROR(__xludf.DUMMYFUNCTION("""COMPUTED_VALUE"""),45653.66666666667)</f>
        <v>45653.66667</v>
      </c>
      <c r="K251" s="1">
        <f>IFERROR(__xludf.DUMMYFUNCTION("""COMPUTED_VALUE"""),1303.22)</f>
        <v>1303.22</v>
      </c>
      <c r="M251" s="2">
        <f>IFERROR(__xludf.DUMMYFUNCTION("""COMPUTED_VALUE"""),45653.66666666667)</f>
        <v>45653.66667</v>
      </c>
      <c r="N251" s="1">
        <f>IFERROR(__xludf.DUMMYFUNCTION("""COMPUTED_VALUE"""),1.4525914E7)</f>
        <v>14525914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IFERROR(__xludf.DUMMYFUNCTION("""COMPUTED_VALUE"""),1293.81)</f>
        <v>1293.81</v>
      </c>
      <c r="D252" s="2">
        <f>IFERROR(__xludf.DUMMYFUNCTION("""COMPUTED_VALUE"""),45656.66666666667)</f>
        <v>45656.66667</v>
      </c>
      <c r="E252" s="1">
        <f>IFERROR(__xludf.DUMMYFUNCTION("""COMPUTED_VALUE"""),1300.21)</f>
        <v>1300.21</v>
      </c>
      <c r="G252" s="2">
        <f>IFERROR(__xludf.DUMMYFUNCTION("""COMPUTED_VALUE"""),45656.66666666667)</f>
        <v>45656.66667</v>
      </c>
      <c r="H252" s="1">
        <f>IFERROR(__xludf.DUMMYFUNCTION("""COMPUTED_VALUE"""),1280.87)</f>
        <v>1280.87</v>
      </c>
      <c r="J252" s="2">
        <f>IFERROR(__xludf.DUMMYFUNCTION("""COMPUTED_VALUE"""),45656.66666666667)</f>
        <v>45656.66667</v>
      </c>
      <c r="K252" s="1">
        <f>IFERROR(__xludf.DUMMYFUNCTION("""COMPUTED_VALUE"""),1294.31)</f>
        <v>1294.31</v>
      </c>
      <c r="M252" s="2">
        <f>IFERROR(__xludf.DUMMYFUNCTION("""COMPUTED_VALUE"""),45656.66666666667)</f>
        <v>45656.66667</v>
      </c>
      <c r="N252" s="1">
        <f>IFERROR(__xludf.DUMMYFUNCTION("""COMPUTED_VALUE"""),1.9765495E7)</f>
        <v>19765495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IFERROR(__xludf.DUMMYFUNCTION("""COMPUTED_VALUE"""),1298.67)</f>
        <v>1298.67</v>
      </c>
      <c r="D253" s="2">
        <f>IFERROR(__xludf.DUMMYFUNCTION("""COMPUTED_VALUE"""),45657.66666666667)</f>
        <v>45657.66667</v>
      </c>
      <c r="E253" s="1">
        <f>IFERROR(__xludf.DUMMYFUNCTION("""COMPUTED_VALUE"""),1302.28)</f>
        <v>1302.28</v>
      </c>
      <c r="G253" s="2">
        <f>IFERROR(__xludf.DUMMYFUNCTION("""COMPUTED_VALUE"""),45657.66666666667)</f>
        <v>45657.66667</v>
      </c>
      <c r="H253" s="1">
        <f>IFERROR(__xludf.DUMMYFUNCTION("""COMPUTED_VALUE"""),1287.48)</f>
        <v>1287.48</v>
      </c>
      <c r="J253" s="2">
        <f>IFERROR(__xludf.DUMMYFUNCTION("""COMPUTED_VALUE"""),45657.66666666667)</f>
        <v>45657.66667</v>
      </c>
      <c r="K253" s="1">
        <f>IFERROR(__xludf.DUMMYFUNCTION("""COMPUTED_VALUE"""),1292.63)</f>
        <v>1292.63</v>
      </c>
      <c r="M253" s="2">
        <f>IFERROR(__xludf.DUMMYFUNCTION("""COMPUTED_VALUE"""),45657.66666666667)</f>
        <v>45657.66667</v>
      </c>
      <c r="N253" s="1">
        <f>IFERROR(__xludf.DUMMYFUNCTION("""COMPUTED_VALUE"""),1.9211463E7)</f>
        <v>19211463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IFERROR(__xludf.DUMMYFUNCTION("""COMPUTED_VALUE"""),1297.82)</f>
        <v>1297.82</v>
      </c>
      <c r="D254" s="2">
        <f>IFERROR(__xludf.DUMMYFUNCTION("""COMPUTED_VALUE"""),45659.66666666667)</f>
        <v>45659.66667</v>
      </c>
      <c r="E254" s="1">
        <f>IFERROR(__xludf.DUMMYFUNCTION("""COMPUTED_VALUE"""),1302.69)</f>
        <v>1302.69</v>
      </c>
      <c r="G254" s="2">
        <f>IFERROR(__xludf.DUMMYFUNCTION("""COMPUTED_VALUE"""),45659.66666666667)</f>
        <v>45659.66667</v>
      </c>
      <c r="H254" s="1">
        <f>IFERROR(__xludf.DUMMYFUNCTION("""COMPUTED_VALUE"""),1278.73)</f>
        <v>1278.73</v>
      </c>
      <c r="J254" s="2">
        <f>IFERROR(__xludf.DUMMYFUNCTION("""COMPUTED_VALUE"""),45659.66666666667)</f>
        <v>45659.66667</v>
      </c>
      <c r="K254" s="1">
        <f>IFERROR(__xludf.DUMMYFUNCTION("""COMPUTED_VALUE"""),1284.33)</f>
        <v>1284.33</v>
      </c>
      <c r="M254" s="2">
        <f>IFERROR(__xludf.DUMMYFUNCTION("""COMPUTED_VALUE"""),45659.66666666667)</f>
        <v>45659.66667</v>
      </c>
      <c r="N254" s="1">
        <f>IFERROR(__xludf.DUMMYFUNCTION("""COMPUTED_VALUE"""),2.3376246E7)</f>
        <v>23376246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IFERROR(__xludf.DUMMYFUNCTION("""COMPUTED_VALUE"""),1285.27)</f>
        <v>1285.27</v>
      </c>
      <c r="D255" s="2">
        <f>IFERROR(__xludf.DUMMYFUNCTION("""COMPUTED_VALUE"""),45660.66666666667)</f>
        <v>45660.66667</v>
      </c>
      <c r="E255" s="1">
        <f>IFERROR(__xludf.DUMMYFUNCTION("""COMPUTED_VALUE"""),1306.19)</f>
        <v>1306.19</v>
      </c>
      <c r="G255" s="2">
        <f>IFERROR(__xludf.DUMMYFUNCTION("""COMPUTED_VALUE"""),45660.66666666667)</f>
        <v>45660.66667</v>
      </c>
      <c r="H255" s="1">
        <f>IFERROR(__xludf.DUMMYFUNCTION("""COMPUTED_VALUE"""),1285.27)</f>
        <v>1285.27</v>
      </c>
      <c r="J255" s="2">
        <f>IFERROR(__xludf.DUMMYFUNCTION("""COMPUTED_VALUE"""),45660.66666666667)</f>
        <v>45660.66667</v>
      </c>
      <c r="K255" s="1">
        <f>IFERROR(__xludf.DUMMYFUNCTION("""COMPUTED_VALUE"""),1303.86)</f>
        <v>1303.86</v>
      </c>
      <c r="M255" s="2">
        <f>IFERROR(__xludf.DUMMYFUNCTION("""COMPUTED_VALUE"""),45660.66666666667)</f>
        <v>45660.66667</v>
      </c>
      <c r="N255" s="1">
        <f>IFERROR(__xludf.DUMMYFUNCTION("""COMPUTED_VALUE"""),2.0893069E7)</f>
        <v>20893069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IFERROR(__xludf.DUMMYFUNCTION("""COMPUTED_VALUE"""),1304.96)</f>
        <v>1304.96</v>
      </c>
      <c r="D256" s="2">
        <f>IFERROR(__xludf.DUMMYFUNCTION("""COMPUTED_VALUE"""),45663.66666666667)</f>
        <v>45663.66667</v>
      </c>
      <c r="E256" s="1">
        <f>IFERROR(__xludf.DUMMYFUNCTION("""COMPUTED_VALUE"""),1308.25)</f>
        <v>1308.25</v>
      </c>
      <c r="G256" s="2">
        <f>IFERROR(__xludf.DUMMYFUNCTION("""COMPUTED_VALUE"""),45663.66666666667)</f>
        <v>45663.66667</v>
      </c>
      <c r="H256" s="1">
        <f>IFERROR(__xludf.DUMMYFUNCTION("""COMPUTED_VALUE"""),1291.76)</f>
        <v>1291.76</v>
      </c>
      <c r="J256" s="2">
        <f>IFERROR(__xludf.DUMMYFUNCTION("""COMPUTED_VALUE"""),45663.66666666667)</f>
        <v>45663.66667</v>
      </c>
      <c r="K256" s="1">
        <f>IFERROR(__xludf.DUMMYFUNCTION("""COMPUTED_VALUE"""),1294.4)</f>
        <v>1294.4</v>
      </c>
      <c r="M256" s="2">
        <f>IFERROR(__xludf.DUMMYFUNCTION("""COMPUTED_VALUE"""),45663.66666666667)</f>
        <v>45663.66667</v>
      </c>
      <c r="N256" s="1">
        <f>IFERROR(__xludf.DUMMYFUNCTION("""COMPUTED_VALUE"""),2.4693081E7)</f>
        <v>24693081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IFERROR(__xludf.DUMMYFUNCTION("""COMPUTED_VALUE"""),1303.21)</f>
        <v>1303.21</v>
      </c>
      <c r="D257" s="2">
        <f>IFERROR(__xludf.DUMMYFUNCTION("""COMPUTED_VALUE"""),45664.66666666667)</f>
        <v>45664.66667</v>
      </c>
      <c r="E257" s="1">
        <f>IFERROR(__xludf.DUMMYFUNCTION("""COMPUTED_VALUE"""),1321.58)</f>
        <v>1321.58</v>
      </c>
      <c r="G257" s="2">
        <f>IFERROR(__xludf.DUMMYFUNCTION("""COMPUTED_VALUE"""),45664.66666666667)</f>
        <v>45664.66667</v>
      </c>
      <c r="H257" s="1">
        <f>IFERROR(__xludf.DUMMYFUNCTION("""COMPUTED_VALUE"""),1295.39)</f>
        <v>1295.39</v>
      </c>
      <c r="J257" s="2">
        <f>IFERROR(__xludf.DUMMYFUNCTION("""COMPUTED_VALUE"""),45664.66666666667)</f>
        <v>45664.66667</v>
      </c>
      <c r="K257" s="1">
        <f>IFERROR(__xludf.DUMMYFUNCTION("""COMPUTED_VALUE"""),1302.06)</f>
        <v>1302.06</v>
      </c>
      <c r="M257" s="2">
        <f>IFERROR(__xludf.DUMMYFUNCTION("""COMPUTED_VALUE"""),45664.66666666667)</f>
        <v>45664.66667</v>
      </c>
      <c r="N257" s="1">
        <f>IFERROR(__xludf.DUMMYFUNCTION("""COMPUTED_VALUE"""),2.7530175E7)</f>
        <v>27530175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IFERROR(__xludf.DUMMYFUNCTION("""COMPUTED_VALUE"""),1309.36)</f>
        <v>1309.36</v>
      </c>
      <c r="D258" s="2">
        <f>IFERROR(__xludf.DUMMYFUNCTION("""COMPUTED_VALUE"""),45665.66666666667)</f>
        <v>45665.66667</v>
      </c>
      <c r="E258" s="1">
        <f>IFERROR(__xludf.DUMMYFUNCTION("""COMPUTED_VALUE"""),1312.72)</f>
        <v>1312.72</v>
      </c>
      <c r="G258" s="2">
        <f>IFERROR(__xludf.DUMMYFUNCTION("""COMPUTED_VALUE"""),45665.66666666667)</f>
        <v>45665.66667</v>
      </c>
      <c r="H258" s="1">
        <f>IFERROR(__xludf.DUMMYFUNCTION("""COMPUTED_VALUE"""),1296.08)</f>
        <v>1296.08</v>
      </c>
      <c r="J258" s="2">
        <f>IFERROR(__xludf.DUMMYFUNCTION("""COMPUTED_VALUE"""),45665.66666666667)</f>
        <v>45665.66667</v>
      </c>
      <c r="K258" s="1">
        <f>IFERROR(__xludf.DUMMYFUNCTION("""COMPUTED_VALUE"""),1311.36)</f>
        <v>1311.36</v>
      </c>
      <c r="M258" s="2">
        <f>IFERROR(__xludf.DUMMYFUNCTION("""COMPUTED_VALUE"""),45665.66666666667)</f>
        <v>45665.66667</v>
      </c>
      <c r="N258" s="1">
        <f>IFERROR(__xludf.DUMMYFUNCTION("""COMPUTED_VALUE"""),2.7553587E7)</f>
        <v>27553587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IFERROR(__xludf.DUMMYFUNCTION("""COMPUTED_VALUE"""),1305.81)</f>
        <v>1305.81</v>
      </c>
      <c r="D259" s="2">
        <f>IFERROR(__xludf.DUMMYFUNCTION("""COMPUTED_VALUE"""),45667.66666666667)</f>
        <v>45667.66667</v>
      </c>
      <c r="E259" s="1">
        <f>IFERROR(__xludf.DUMMYFUNCTION("""COMPUTED_VALUE"""),1309.58)</f>
        <v>1309.58</v>
      </c>
      <c r="G259" s="2">
        <f>IFERROR(__xludf.DUMMYFUNCTION("""COMPUTED_VALUE"""),45667.66666666667)</f>
        <v>45667.66667</v>
      </c>
      <c r="H259" s="1">
        <f>IFERROR(__xludf.DUMMYFUNCTION("""COMPUTED_VALUE"""),1288.15)</f>
        <v>1288.15</v>
      </c>
      <c r="J259" s="2">
        <f>IFERROR(__xludf.DUMMYFUNCTION("""COMPUTED_VALUE"""),45667.66666666667)</f>
        <v>45667.66667</v>
      </c>
      <c r="K259" s="1">
        <f>IFERROR(__xludf.DUMMYFUNCTION("""COMPUTED_VALUE"""),1290.27)</f>
        <v>1290.27</v>
      </c>
      <c r="M259" s="2">
        <f>IFERROR(__xludf.DUMMYFUNCTION("""COMPUTED_VALUE"""),45667.66666666667)</f>
        <v>45667.66667</v>
      </c>
      <c r="N259" s="1">
        <f>IFERROR(__xludf.DUMMYFUNCTION("""COMPUTED_VALUE"""),2.5461848E7)</f>
        <v>25461848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IFERROR(__xludf.DUMMYFUNCTION("""COMPUTED_VALUE"""),1280.56)</f>
        <v>1280.56</v>
      </c>
      <c r="D260" s="2">
        <f>IFERROR(__xludf.DUMMYFUNCTION("""COMPUTED_VALUE"""),45670.66666666667)</f>
        <v>45670.66667</v>
      </c>
      <c r="E260" s="1">
        <f>IFERROR(__xludf.DUMMYFUNCTION("""COMPUTED_VALUE"""),1302.36)</f>
        <v>1302.36</v>
      </c>
      <c r="G260" s="2">
        <f>IFERROR(__xludf.DUMMYFUNCTION("""COMPUTED_VALUE"""),45670.66666666667)</f>
        <v>45670.66667</v>
      </c>
      <c r="H260" s="1">
        <f>IFERROR(__xludf.DUMMYFUNCTION("""COMPUTED_VALUE"""),1276.81)</f>
        <v>1276.81</v>
      </c>
      <c r="J260" s="2">
        <f>IFERROR(__xludf.DUMMYFUNCTION("""COMPUTED_VALUE"""),45670.66666666667)</f>
        <v>45670.66667</v>
      </c>
      <c r="K260" s="1">
        <f>IFERROR(__xludf.DUMMYFUNCTION("""COMPUTED_VALUE"""),1299.71)</f>
        <v>1299.71</v>
      </c>
      <c r="M260" s="2">
        <f>IFERROR(__xludf.DUMMYFUNCTION("""COMPUTED_VALUE"""),45670.66666666667)</f>
        <v>45670.66667</v>
      </c>
      <c r="N260" s="1">
        <f>IFERROR(__xludf.DUMMYFUNCTION("""COMPUTED_VALUE"""),2.4692528E7)</f>
        <v>24692528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IFERROR(__xludf.DUMMYFUNCTION("""COMPUTED_VALUE"""),1303.65)</f>
        <v>1303.65</v>
      </c>
      <c r="D261" s="2">
        <f>IFERROR(__xludf.DUMMYFUNCTION("""COMPUTED_VALUE"""),45671.66666666667)</f>
        <v>45671.66667</v>
      </c>
      <c r="E261" s="1">
        <f>IFERROR(__xludf.DUMMYFUNCTION("""COMPUTED_VALUE"""),1305.42)</f>
        <v>1305.42</v>
      </c>
      <c r="G261" s="2">
        <f>IFERROR(__xludf.DUMMYFUNCTION("""COMPUTED_VALUE"""),45671.66666666667)</f>
        <v>45671.66667</v>
      </c>
      <c r="H261" s="1">
        <f>IFERROR(__xludf.DUMMYFUNCTION("""COMPUTED_VALUE"""),1289.53)</f>
        <v>1289.53</v>
      </c>
      <c r="J261" s="2">
        <f>IFERROR(__xludf.DUMMYFUNCTION("""COMPUTED_VALUE"""),45671.66666666667)</f>
        <v>45671.66667</v>
      </c>
      <c r="K261" s="1">
        <f>IFERROR(__xludf.DUMMYFUNCTION("""COMPUTED_VALUE"""),1303.33)</f>
        <v>1303.33</v>
      </c>
      <c r="M261" s="2">
        <f>IFERROR(__xludf.DUMMYFUNCTION("""COMPUTED_VALUE"""),45671.66666666667)</f>
        <v>45671.66667</v>
      </c>
      <c r="N261" s="1">
        <f>IFERROR(__xludf.DUMMYFUNCTION("""COMPUTED_VALUE"""),3.5988913E7)</f>
        <v>35988913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IFERROR(__xludf.DUMMYFUNCTION("""COMPUTED_VALUE"""),1317.21)</f>
        <v>1317.21</v>
      </c>
      <c r="D262" s="2">
        <f>IFERROR(__xludf.DUMMYFUNCTION("""COMPUTED_VALUE"""),45672.66666666667)</f>
        <v>45672.66667</v>
      </c>
      <c r="E262" s="1">
        <f>IFERROR(__xludf.DUMMYFUNCTION("""COMPUTED_VALUE"""),1323.4)</f>
        <v>1323.4</v>
      </c>
      <c r="G262" s="2">
        <f>IFERROR(__xludf.DUMMYFUNCTION("""COMPUTED_VALUE"""),45672.66666666667)</f>
        <v>45672.66667</v>
      </c>
      <c r="H262" s="1">
        <f>IFERROR(__xludf.DUMMYFUNCTION("""COMPUTED_VALUE"""),1309.54)</f>
        <v>1309.54</v>
      </c>
      <c r="J262" s="2">
        <f>IFERROR(__xludf.DUMMYFUNCTION("""COMPUTED_VALUE"""),45672.66666666667)</f>
        <v>45672.66667</v>
      </c>
      <c r="K262" s="1">
        <f>IFERROR(__xludf.DUMMYFUNCTION("""COMPUTED_VALUE"""),1315.89)</f>
        <v>1315.89</v>
      </c>
      <c r="M262" s="2">
        <f>IFERROR(__xludf.DUMMYFUNCTION("""COMPUTED_VALUE"""),45672.66666666667)</f>
        <v>45672.66667</v>
      </c>
      <c r="N262" s="1">
        <f>IFERROR(__xludf.DUMMYFUNCTION("""COMPUTED_VALUE"""),2.4292156E7)</f>
        <v>24292156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IFERROR(__xludf.DUMMYFUNCTION("""COMPUTED_VALUE"""),1314.72)</f>
        <v>1314.72</v>
      </c>
      <c r="D263" s="2">
        <f>IFERROR(__xludf.DUMMYFUNCTION("""COMPUTED_VALUE"""),45673.66666666667)</f>
        <v>45673.66667</v>
      </c>
      <c r="E263" s="1">
        <f>IFERROR(__xludf.DUMMYFUNCTION("""COMPUTED_VALUE"""),1330.4)</f>
        <v>1330.4</v>
      </c>
      <c r="G263" s="2">
        <f>IFERROR(__xludf.DUMMYFUNCTION("""COMPUTED_VALUE"""),45673.66666666667)</f>
        <v>45673.66667</v>
      </c>
      <c r="H263" s="1">
        <f>IFERROR(__xludf.DUMMYFUNCTION("""COMPUTED_VALUE"""),1311.73)</f>
        <v>1311.73</v>
      </c>
      <c r="J263" s="2">
        <f>IFERROR(__xludf.DUMMYFUNCTION("""COMPUTED_VALUE"""),45673.66666666667)</f>
        <v>45673.66667</v>
      </c>
      <c r="K263" s="1">
        <f>IFERROR(__xludf.DUMMYFUNCTION("""COMPUTED_VALUE"""),1322.8)</f>
        <v>1322.8</v>
      </c>
      <c r="M263" s="2">
        <f>IFERROR(__xludf.DUMMYFUNCTION("""COMPUTED_VALUE"""),45673.66666666667)</f>
        <v>45673.66667</v>
      </c>
      <c r="N263" s="1">
        <f>IFERROR(__xludf.DUMMYFUNCTION("""COMPUTED_VALUE"""),2.1688886E7)</f>
        <v>21688886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IFERROR(__xludf.DUMMYFUNCTION("""COMPUTED_VALUE"""),1326.93)</f>
        <v>1326.93</v>
      </c>
      <c r="D264" s="2">
        <f>IFERROR(__xludf.DUMMYFUNCTION("""COMPUTED_VALUE"""),45674.66666666667)</f>
        <v>45674.66667</v>
      </c>
      <c r="E264" s="1">
        <f>IFERROR(__xludf.DUMMYFUNCTION("""COMPUTED_VALUE"""),1339.28)</f>
        <v>1339.28</v>
      </c>
      <c r="G264" s="2">
        <f>IFERROR(__xludf.DUMMYFUNCTION("""COMPUTED_VALUE"""),45674.66666666667)</f>
        <v>45674.66667</v>
      </c>
      <c r="H264" s="1">
        <f>IFERROR(__xludf.DUMMYFUNCTION("""COMPUTED_VALUE"""),1324.63)</f>
        <v>1324.63</v>
      </c>
      <c r="J264" s="2">
        <f>IFERROR(__xludf.DUMMYFUNCTION("""COMPUTED_VALUE"""),45674.66666666667)</f>
        <v>45674.66667</v>
      </c>
      <c r="K264" s="1">
        <f>IFERROR(__xludf.DUMMYFUNCTION("""COMPUTED_VALUE"""),1325.51)</f>
        <v>1325.51</v>
      </c>
      <c r="M264" s="2">
        <f>IFERROR(__xludf.DUMMYFUNCTION("""COMPUTED_VALUE"""),45674.66666666667)</f>
        <v>45674.66667</v>
      </c>
      <c r="N264" s="1">
        <f>IFERROR(__xludf.DUMMYFUNCTION("""COMPUTED_VALUE"""),2.0881993E7)</f>
        <v>20881993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IFERROR(__xludf.DUMMYFUNCTION("""COMPUTED_VALUE"""),1328.34)</f>
        <v>1328.34</v>
      </c>
      <c r="D265" s="2">
        <f>IFERROR(__xludf.DUMMYFUNCTION("""COMPUTED_VALUE"""),45678.66666666667)</f>
        <v>45678.66667</v>
      </c>
      <c r="E265" s="1">
        <f>IFERROR(__xludf.DUMMYFUNCTION("""COMPUTED_VALUE"""),1349.19)</f>
        <v>1349.19</v>
      </c>
      <c r="G265" s="2">
        <f>IFERROR(__xludf.DUMMYFUNCTION("""COMPUTED_VALUE"""),45678.66666666667)</f>
        <v>45678.66667</v>
      </c>
      <c r="H265" s="1">
        <f>IFERROR(__xludf.DUMMYFUNCTION("""COMPUTED_VALUE"""),1323.87)</f>
        <v>1323.87</v>
      </c>
      <c r="J265" s="2">
        <f>IFERROR(__xludf.DUMMYFUNCTION("""COMPUTED_VALUE"""),45678.66666666667)</f>
        <v>45678.66667</v>
      </c>
      <c r="K265" s="1">
        <f>IFERROR(__xludf.DUMMYFUNCTION("""COMPUTED_VALUE"""),1347.46)</f>
        <v>1347.46</v>
      </c>
      <c r="M265" s="2">
        <f>IFERROR(__xludf.DUMMYFUNCTION("""COMPUTED_VALUE"""),45678.66666666667)</f>
        <v>45678.66667</v>
      </c>
      <c r="N265" s="1">
        <f>IFERROR(__xludf.DUMMYFUNCTION("""COMPUTED_VALUE"""),2.665356E7)</f>
        <v>26653560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IFERROR(__xludf.DUMMYFUNCTION("""COMPUTED_VALUE"""),1348.4)</f>
        <v>1348.4</v>
      </c>
      <c r="D266" s="2">
        <f>IFERROR(__xludf.DUMMYFUNCTION("""COMPUTED_VALUE"""),45679.66666666667)</f>
        <v>45679.66667</v>
      </c>
      <c r="E266" s="1">
        <f>IFERROR(__xludf.DUMMYFUNCTION("""COMPUTED_VALUE"""),1353.32)</f>
        <v>1353.32</v>
      </c>
      <c r="G266" s="2">
        <f>IFERROR(__xludf.DUMMYFUNCTION("""COMPUTED_VALUE"""),45679.66666666667)</f>
        <v>45679.66667</v>
      </c>
      <c r="H266" s="1">
        <f>IFERROR(__xludf.DUMMYFUNCTION("""COMPUTED_VALUE"""),1343.73)</f>
        <v>1343.73</v>
      </c>
      <c r="J266" s="2">
        <f>IFERROR(__xludf.DUMMYFUNCTION("""COMPUTED_VALUE"""),45679.66666666667)</f>
        <v>45679.66667</v>
      </c>
      <c r="K266" s="1">
        <f>IFERROR(__xludf.DUMMYFUNCTION("""COMPUTED_VALUE"""),1348.8)</f>
        <v>1348.8</v>
      </c>
      <c r="M266" s="2">
        <f>IFERROR(__xludf.DUMMYFUNCTION("""COMPUTED_VALUE"""),45679.66666666667)</f>
        <v>45679.66667</v>
      </c>
      <c r="N266" s="1">
        <f>IFERROR(__xludf.DUMMYFUNCTION("""COMPUTED_VALUE"""),2.4859157E7)</f>
        <v>24859157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IFERROR(__xludf.DUMMYFUNCTION("""COMPUTED_VALUE"""),1348.32)</f>
        <v>1348.32</v>
      </c>
      <c r="D267" s="2">
        <f>IFERROR(__xludf.DUMMYFUNCTION("""COMPUTED_VALUE"""),45680.66666666667)</f>
        <v>45680.66667</v>
      </c>
      <c r="E267" s="1">
        <f>IFERROR(__xludf.DUMMYFUNCTION("""COMPUTED_VALUE"""),1348.32)</f>
        <v>1348.32</v>
      </c>
      <c r="G267" s="2">
        <f>IFERROR(__xludf.DUMMYFUNCTION("""COMPUTED_VALUE"""),45680.66666666667)</f>
        <v>45680.66667</v>
      </c>
      <c r="H267" s="1">
        <f>IFERROR(__xludf.DUMMYFUNCTION("""COMPUTED_VALUE"""),1329.31)</f>
        <v>1329.31</v>
      </c>
      <c r="J267" s="2">
        <f>IFERROR(__xludf.DUMMYFUNCTION("""COMPUTED_VALUE"""),45680.66666666667)</f>
        <v>45680.66667</v>
      </c>
      <c r="K267" s="1">
        <f>IFERROR(__xludf.DUMMYFUNCTION("""COMPUTED_VALUE"""),1339.97)</f>
        <v>1339.97</v>
      </c>
      <c r="M267" s="2">
        <f>IFERROR(__xludf.DUMMYFUNCTION("""COMPUTED_VALUE"""),45680.66666666667)</f>
        <v>45680.66667</v>
      </c>
      <c r="N267" s="1">
        <f>IFERROR(__xludf.DUMMYFUNCTION("""COMPUTED_VALUE"""),3.1832971E7)</f>
        <v>31832971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IFERROR(__xludf.DUMMYFUNCTION("""COMPUTED_VALUE"""),1338.4)</f>
        <v>1338.4</v>
      </c>
      <c r="D268" s="2">
        <f>IFERROR(__xludf.DUMMYFUNCTION("""COMPUTED_VALUE"""),45681.66666666667)</f>
        <v>45681.66667</v>
      </c>
      <c r="E268" s="1">
        <f>IFERROR(__xludf.DUMMYFUNCTION("""COMPUTED_VALUE"""),1339.17)</f>
        <v>1339.17</v>
      </c>
      <c r="G268" s="2">
        <f>IFERROR(__xludf.DUMMYFUNCTION("""COMPUTED_VALUE"""),45681.66666666667)</f>
        <v>45681.66667</v>
      </c>
      <c r="H268" s="1">
        <f>IFERROR(__xludf.DUMMYFUNCTION("""COMPUTED_VALUE"""),1333.28)</f>
        <v>1333.28</v>
      </c>
      <c r="J268" s="2">
        <f>IFERROR(__xludf.DUMMYFUNCTION("""COMPUTED_VALUE"""),45681.66666666667)</f>
        <v>45681.66667</v>
      </c>
      <c r="K268" s="1">
        <f>IFERROR(__xludf.DUMMYFUNCTION("""COMPUTED_VALUE"""),1334.34)</f>
        <v>1334.34</v>
      </c>
      <c r="M268" s="2">
        <f>IFERROR(__xludf.DUMMYFUNCTION("""COMPUTED_VALUE"""),45681.66666666667)</f>
        <v>45681.66667</v>
      </c>
      <c r="N268" s="1">
        <f>IFERROR(__xludf.DUMMYFUNCTION("""COMPUTED_VALUE"""),2.3413988E7)</f>
        <v>23413988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IFERROR(__xludf.DUMMYFUNCTION("""COMPUTED_VALUE"""),1334.38)</f>
        <v>1334.38</v>
      </c>
      <c r="D269" s="2">
        <f>IFERROR(__xludf.DUMMYFUNCTION("""COMPUTED_VALUE"""),45684.66666666667)</f>
        <v>45684.66667</v>
      </c>
      <c r="E269" s="1">
        <f>IFERROR(__xludf.DUMMYFUNCTION("""COMPUTED_VALUE"""),1367.03)</f>
        <v>1367.03</v>
      </c>
      <c r="G269" s="2">
        <f>IFERROR(__xludf.DUMMYFUNCTION("""COMPUTED_VALUE"""),45684.66666666667)</f>
        <v>45684.66667</v>
      </c>
      <c r="H269" s="1">
        <f>IFERROR(__xludf.DUMMYFUNCTION("""COMPUTED_VALUE"""),1325.36)</f>
        <v>1325.36</v>
      </c>
      <c r="J269" s="2">
        <f>IFERROR(__xludf.DUMMYFUNCTION("""COMPUTED_VALUE"""),45684.66666666667)</f>
        <v>45684.66667</v>
      </c>
      <c r="K269" s="1">
        <f>IFERROR(__xludf.DUMMYFUNCTION("""COMPUTED_VALUE"""),1365.48)</f>
        <v>1365.48</v>
      </c>
      <c r="M269" s="2">
        <f>IFERROR(__xludf.DUMMYFUNCTION("""COMPUTED_VALUE"""),45684.66666666667)</f>
        <v>45684.66667</v>
      </c>
      <c r="N269" s="1">
        <f>IFERROR(__xludf.DUMMYFUNCTION("""COMPUTED_VALUE"""),2.8096759E7)</f>
        <v>28096759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IFERROR(__xludf.DUMMYFUNCTION("""COMPUTED_VALUE"""),1362.78)</f>
        <v>1362.78</v>
      </c>
      <c r="D270" s="2">
        <f>IFERROR(__xludf.DUMMYFUNCTION("""COMPUTED_VALUE"""),45685.66666666667)</f>
        <v>45685.66667</v>
      </c>
      <c r="E270" s="1">
        <f>IFERROR(__xludf.DUMMYFUNCTION("""COMPUTED_VALUE"""),1380.21)</f>
        <v>1380.21</v>
      </c>
      <c r="G270" s="2">
        <f>IFERROR(__xludf.DUMMYFUNCTION("""COMPUTED_VALUE"""),45685.66666666667)</f>
        <v>45685.66667</v>
      </c>
      <c r="H270" s="1">
        <f>IFERROR(__xludf.DUMMYFUNCTION("""COMPUTED_VALUE"""),1356.1)</f>
        <v>1356.1</v>
      </c>
      <c r="J270" s="2">
        <f>IFERROR(__xludf.DUMMYFUNCTION("""COMPUTED_VALUE"""),45685.66666666667)</f>
        <v>45685.66667</v>
      </c>
      <c r="K270" s="1">
        <f>IFERROR(__xludf.DUMMYFUNCTION("""COMPUTED_VALUE"""),1361.76)</f>
        <v>1361.76</v>
      </c>
      <c r="M270" s="2">
        <f>IFERROR(__xludf.DUMMYFUNCTION("""COMPUTED_VALUE"""),45685.66666666667)</f>
        <v>45685.66667</v>
      </c>
      <c r="N270" s="1">
        <f>IFERROR(__xludf.DUMMYFUNCTION("""COMPUTED_VALUE"""),2.8411175E7)</f>
        <v>28411175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IFERROR(__xludf.DUMMYFUNCTION("""COMPUTED_VALUE"""),1365.64)</f>
        <v>1365.64</v>
      </c>
      <c r="D271" s="2">
        <f>IFERROR(__xludf.DUMMYFUNCTION("""COMPUTED_VALUE"""),45686.66666666667)</f>
        <v>45686.66667</v>
      </c>
      <c r="E271" s="1">
        <f>IFERROR(__xludf.DUMMYFUNCTION("""COMPUTED_VALUE"""),1370.01)</f>
        <v>1370.01</v>
      </c>
      <c r="G271" s="2">
        <f>IFERROR(__xludf.DUMMYFUNCTION("""COMPUTED_VALUE"""),45686.66666666667)</f>
        <v>45686.66667</v>
      </c>
      <c r="H271" s="1">
        <f>IFERROR(__xludf.DUMMYFUNCTION("""COMPUTED_VALUE"""),1347.82)</f>
        <v>1347.82</v>
      </c>
      <c r="J271" s="2">
        <f>IFERROR(__xludf.DUMMYFUNCTION("""COMPUTED_VALUE"""),45686.66666666667)</f>
        <v>45686.66667</v>
      </c>
      <c r="K271" s="1">
        <f>IFERROR(__xludf.DUMMYFUNCTION("""COMPUTED_VALUE"""),1350.25)</f>
        <v>1350.25</v>
      </c>
      <c r="M271" s="2">
        <f>IFERROR(__xludf.DUMMYFUNCTION("""COMPUTED_VALUE"""),45686.66666666667)</f>
        <v>45686.66667</v>
      </c>
      <c r="N271" s="1">
        <f>IFERROR(__xludf.DUMMYFUNCTION("""COMPUTED_VALUE"""),2.4256836E7)</f>
        <v>24256836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IFERROR(__xludf.DUMMYFUNCTION("""COMPUTED_VALUE"""),1353.15)</f>
        <v>1353.15</v>
      </c>
      <c r="D272" s="2">
        <f>IFERROR(__xludf.DUMMYFUNCTION("""COMPUTED_VALUE"""),45687.66666666667)</f>
        <v>45687.66667</v>
      </c>
      <c r="E272" s="1">
        <f>IFERROR(__xludf.DUMMYFUNCTION("""COMPUTED_VALUE"""),1378.44)</f>
        <v>1378.44</v>
      </c>
      <c r="G272" s="2">
        <f>IFERROR(__xludf.DUMMYFUNCTION("""COMPUTED_VALUE"""),45687.66666666667)</f>
        <v>45687.66667</v>
      </c>
      <c r="H272" s="1">
        <f>IFERROR(__xludf.DUMMYFUNCTION("""COMPUTED_VALUE"""),1353.15)</f>
        <v>1353.15</v>
      </c>
      <c r="J272" s="2">
        <f>IFERROR(__xludf.DUMMYFUNCTION("""COMPUTED_VALUE"""),45687.66666666667)</f>
        <v>45687.66667</v>
      </c>
      <c r="K272" s="1">
        <f>IFERROR(__xludf.DUMMYFUNCTION("""COMPUTED_VALUE"""),1374.28)</f>
        <v>1374.28</v>
      </c>
      <c r="M272" s="2">
        <f>IFERROR(__xludf.DUMMYFUNCTION("""COMPUTED_VALUE"""),45687.66666666667)</f>
        <v>45687.66667</v>
      </c>
      <c r="N272" s="1">
        <f>IFERROR(__xludf.DUMMYFUNCTION("""COMPUTED_VALUE"""),2.5969715E7)</f>
        <v>25969715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IFERROR(__xludf.DUMMYFUNCTION("""COMPUTED_VALUE"""),1372.26)</f>
        <v>1372.26</v>
      </c>
      <c r="D273" s="2">
        <f>IFERROR(__xludf.DUMMYFUNCTION("""COMPUTED_VALUE"""),45688.66666666667)</f>
        <v>45688.66667</v>
      </c>
      <c r="E273" s="1">
        <f>IFERROR(__xludf.DUMMYFUNCTION("""COMPUTED_VALUE"""),1387.31)</f>
        <v>1387.31</v>
      </c>
      <c r="G273" s="2">
        <f>IFERROR(__xludf.DUMMYFUNCTION("""COMPUTED_VALUE"""),45688.66666666667)</f>
        <v>45688.66667</v>
      </c>
      <c r="H273" s="1">
        <f>IFERROR(__xludf.DUMMYFUNCTION("""COMPUTED_VALUE"""),1365.45)</f>
        <v>1365.45</v>
      </c>
      <c r="J273" s="2">
        <f>IFERROR(__xludf.DUMMYFUNCTION("""COMPUTED_VALUE"""),45688.66666666667)</f>
        <v>45688.66667</v>
      </c>
      <c r="K273" s="1">
        <f>IFERROR(__xludf.DUMMYFUNCTION("""COMPUTED_VALUE"""),1376.77)</f>
        <v>1376.77</v>
      </c>
      <c r="M273" s="2">
        <f>IFERROR(__xludf.DUMMYFUNCTION("""COMPUTED_VALUE"""),45688.66666666667)</f>
        <v>45688.66667</v>
      </c>
      <c r="N273" s="1">
        <f>IFERROR(__xludf.DUMMYFUNCTION("""COMPUTED_VALUE"""),3.6023575E7)</f>
        <v>36023575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IFERROR(__xludf.DUMMYFUNCTION("""COMPUTED_VALUE"""),1374.2)</f>
        <v>1374.2</v>
      </c>
      <c r="D274" s="2">
        <f>IFERROR(__xludf.DUMMYFUNCTION("""COMPUTED_VALUE"""),45691.66666666667)</f>
        <v>45691.66667</v>
      </c>
      <c r="E274" s="1">
        <f>IFERROR(__xludf.DUMMYFUNCTION("""COMPUTED_VALUE"""),1380.5)</f>
        <v>1380.5</v>
      </c>
      <c r="G274" s="2">
        <f>IFERROR(__xludf.DUMMYFUNCTION("""COMPUTED_VALUE"""),45691.66666666667)</f>
        <v>45691.66667</v>
      </c>
      <c r="H274" s="1">
        <f>IFERROR(__xludf.DUMMYFUNCTION("""COMPUTED_VALUE"""),1356.91)</f>
        <v>1356.91</v>
      </c>
      <c r="J274" s="2">
        <f>IFERROR(__xludf.DUMMYFUNCTION("""COMPUTED_VALUE"""),45691.66666666667)</f>
        <v>45691.66667</v>
      </c>
      <c r="K274" s="1">
        <f>IFERROR(__xludf.DUMMYFUNCTION("""COMPUTED_VALUE"""),1373.55)</f>
        <v>1373.55</v>
      </c>
      <c r="M274" s="2">
        <f>IFERROR(__xludf.DUMMYFUNCTION("""COMPUTED_VALUE"""),45691.66666666667)</f>
        <v>45691.66667</v>
      </c>
      <c r="N274" s="1">
        <f>IFERROR(__xludf.DUMMYFUNCTION("""COMPUTED_VALUE"""),2.8472962E7)</f>
        <v>28472962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IFERROR(__xludf.DUMMYFUNCTION("""COMPUTED_VALUE"""),1367.38)</f>
        <v>1367.38</v>
      </c>
      <c r="D275" s="2">
        <f>IFERROR(__xludf.DUMMYFUNCTION("""COMPUTED_VALUE"""),45692.66666666667)</f>
        <v>45692.66667</v>
      </c>
      <c r="E275" s="1">
        <f>IFERROR(__xludf.DUMMYFUNCTION("""COMPUTED_VALUE"""),1388.18)</f>
        <v>1388.18</v>
      </c>
      <c r="G275" s="2">
        <f>IFERROR(__xludf.DUMMYFUNCTION("""COMPUTED_VALUE"""),45692.66666666667)</f>
        <v>45692.66667</v>
      </c>
      <c r="H275" s="1">
        <f>IFERROR(__xludf.DUMMYFUNCTION("""COMPUTED_VALUE"""),1366.69)</f>
        <v>1366.69</v>
      </c>
      <c r="J275" s="2">
        <f>IFERROR(__xludf.DUMMYFUNCTION("""COMPUTED_VALUE"""),45692.66666666667)</f>
        <v>45692.66667</v>
      </c>
      <c r="K275" s="1">
        <f>IFERROR(__xludf.DUMMYFUNCTION("""COMPUTED_VALUE"""),1382.33)</f>
        <v>1382.33</v>
      </c>
      <c r="M275" s="2">
        <f>IFERROR(__xludf.DUMMYFUNCTION("""COMPUTED_VALUE"""),45692.66666666667)</f>
        <v>45692.66667</v>
      </c>
      <c r="N275" s="1">
        <f>IFERROR(__xludf.DUMMYFUNCTION("""COMPUTED_VALUE"""),2.7623884E7)</f>
        <v>27623884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IFERROR(__xludf.DUMMYFUNCTION("""COMPUTED_VALUE"""),1384.6)</f>
        <v>1384.6</v>
      </c>
      <c r="D276" s="2">
        <f>IFERROR(__xludf.DUMMYFUNCTION("""COMPUTED_VALUE"""),45693.66666666667)</f>
        <v>45693.66667</v>
      </c>
      <c r="E276" s="1">
        <f>IFERROR(__xludf.DUMMYFUNCTION("""COMPUTED_VALUE"""),1395.19)</f>
        <v>1395.19</v>
      </c>
      <c r="G276" s="2">
        <f>IFERROR(__xludf.DUMMYFUNCTION("""COMPUTED_VALUE"""),45693.66666666667)</f>
        <v>45693.66667</v>
      </c>
      <c r="H276" s="1">
        <f>IFERROR(__xludf.DUMMYFUNCTION("""COMPUTED_VALUE"""),1378.41)</f>
        <v>1378.41</v>
      </c>
      <c r="J276" s="2">
        <f>IFERROR(__xludf.DUMMYFUNCTION("""COMPUTED_VALUE"""),45693.66666666667)</f>
        <v>45693.66667</v>
      </c>
      <c r="K276" s="1">
        <f>IFERROR(__xludf.DUMMYFUNCTION("""COMPUTED_VALUE"""),1395.19)</f>
        <v>1395.19</v>
      </c>
      <c r="M276" s="2">
        <f>IFERROR(__xludf.DUMMYFUNCTION("""COMPUTED_VALUE"""),45693.66666666667)</f>
        <v>45693.66667</v>
      </c>
      <c r="N276" s="1">
        <f>IFERROR(__xludf.DUMMYFUNCTION("""COMPUTED_VALUE"""),3.4578173E7)</f>
        <v>34578173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IFERROR(__xludf.DUMMYFUNCTION("""COMPUTED_VALUE"""),1385.76)</f>
        <v>1385.76</v>
      </c>
      <c r="D277" s="2">
        <f>IFERROR(__xludf.DUMMYFUNCTION("""COMPUTED_VALUE"""),45694.66666666667)</f>
        <v>45694.66667</v>
      </c>
      <c r="E277" s="1">
        <f>IFERROR(__xludf.DUMMYFUNCTION("""COMPUTED_VALUE"""),1388.32)</f>
        <v>1388.32</v>
      </c>
      <c r="G277" s="2">
        <f>IFERROR(__xludf.DUMMYFUNCTION("""COMPUTED_VALUE"""),45694.66666666667)</f>
        <v>45694.66667</v>
      </c>
      <c r="H277" s="1">
        <f>IFERROR(__xludf.DUMMYFUNCTION("""COMPUTED_VALUE"""),1367.97)</f>
        <v>1367.97</v>
      </c>
      <c r="J277" s="2">
        <f>IFERROR(__xludf.DUMMYFUNCTION("""COMPUTED_VALUE"""),45694.66666666667)</f>
        <v>45694.66667</v>
      </c>
      <c r="K277" s="1">
        <f>IFERROR(__xludf.DUMMYFUNCTION("""COMPUTED_VALUE"""),1373.41)</f>
        <v>1373.41</v>
      </c>
      <c r="M277" s="2">
        <f>IFERROR(__xludf.DUMMYFUNCTION("""COMPUTED_VALUE"""),45694.66666666667)</f>
        <v>45694.66667</v>
      </c>
      <c r="N277" s="1">
        <f>IFERROR(__xludf.DUMMYFUNCTION("""COMPUTED_VALUE"""),2.9731651E7)</f>
        <v>29731651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IFERROR(__xludf.DUMMYFUNCTION("""COMPUTED_VALUE"""),1375.08)</f>
        <v>1375.08</v>
      </c>
      <c r="D278" s="2">
        <f>IFERROR(__xludf.DUMMYFUNCTION("""COMPUTED_VALUE"""),45695.66666666667)</f>
        <v>45695.66667</v>
      </c>
      <c r="E278" s="1">
        <f>IFERROR(__xludf.DUMMYFUNCTION("""COMPUTED_VALUE"""),1382.07)</f>
        <v>1382.07</v>
      </c>
      <c r="G278" s="2">
        <f>IFERROR(__xludf.DUMMYFUNCTION("""COMPUTED_VALUE"""),45695.66666666667)</f>
        <v>45695.66667</v>
      </c>
      <c r="H278" s="1">
        <f>IFERROR(__xludf.DUMMYFUNCTION("""COMPUTED_VALUE"""),1366.7)</f>
        <v>1366.7</v>
      </c>
      <c r="J278" s="2">
        <f>IFERROR(__xludf.DUMMYFUNCTION("""COMPUTED_VALUE"""),45695.66666666667)</f>
        <v>45695.66667</v>
      </c>
      <c r="K278" s="1">
        <f>IFERROR(__xludf.DUMMYFUNCTION("""COMPUTED_VALUE"""),1368.31)</f>
        <v>1368.31</v>
      </c>
      <c r="M278" s="2">
        <f>IFERROR(__xludf.DUMMYFUNCTION("""COMPUTED_VALUE"""),45695.66666666667)</f>
        <v>45695.66667</v>
      </c>
      <c r="N278" s="1">
        <f>IFERROR(__xludf.DUMMYFUNCTION("""COMPUTED_VALUE"""),2.8656496E7)</f>
        <v>28656496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IFERROR(__xludf.DUMMYFUNCTION("""COMPUTED_VALUE"""),1371.68)</f>
        <v>1371.68</v>
      </c>
      <c r="D279" s="2">
        <f>IFERROR(__xludf.DUMMYFUNCTION("""COMPUTED_VALUE"""),45698.66666666667)</f>
        <v>45698.66667</v>
      </c>
      <c r="E279" s="1">
        <f>IFERROR(__xludf.DUMMYFUNCTION("""COMPUTED_VALUE"""),1380.28)</f>
        <v>1380.28</v>
      </c>
      <c r="G279" s="2">
        <f>IFERROR(__xludf.DUMMYFUNCTION("""COMPUTED_VALUE"""),45698.66666666667)</f>
        <v>45698.66667</v>
      </c>
      <c r="H279" s="1">
        <f>IFERROR(__xludf.DUMMYFUNCTION("""COMPUTED_VALUE"""),1369.46)</f>
        <v>1369.46</v>
      </c>
      <c r="J279" s="2">
        <f>IFERROR(__xludf.DUMMYFUNCTION("""COMPUTED_VALUE"""),45698.66666666667)</f>
        <v>45698.66667</v>
      </c>
      <c r="K279" s="1">
        <f>IFERROR(__xludf.DUMMYFUNCTION("""COMPUTED_VALUE"""),1374.26)</f>
        <v>1374.26</v>
      </c>
      <c r="M279" s="2">
        <f>IFERROR(__xludf.DUMMYFUNCTION("""COMPUTED_VALUE"""),45698.66666666667)</f>
        <v>45698.66667</v>
      </c>
      <c r="N279" s="1">
        <f>IFERROR(__xludf.DUMMYFUNCTION("""COMPUTED_VALUE"""),2.8079765E7)</f>
        <v>28079765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IFERROR(__xludf.DUMMYFUNCTION("""COMPUTED_VALUE"""),1370.61)</f>
        <v>1370.61</v>
      </c>
      <c r="D280" s="2">
        <f>IFERROR(__xludf.DUMMYFUNCTION("""COMPUTED_VALUE"""),45699.66666666667)</f>
        <v>45699.66667</v>
      </c>
      <c r="E280" s="1">
        <f>IFERROR(__xludf.DUMMYFUNCTION("""COMPUTED_VALUE"""),1375.59)</f>
        <v>1375.59</v>
      </c>
      <c r="G280" s="2">
        <f>IFERROR(__xludf.DUMMYFUNCTION("""COMPUTED_VALUE"""),45699.66666666667)</f>
        <v>45699.66667</v>
      </c>
      <c r="H280" s="1">
        <f>IFERROR(__xludf.DUMMYFUNCTION("""COMPUTED_VALUE"""),1362.47)</f>
        <v>1362.47</v>
      </c>
      <c r="J280" s="2">
        <f>IFERROR(__xludf.DUMMYFUNCTION("""COMPUTED_VALUE"""),45699.66666666667)</f>
        <v>45699.66667</v>
      </c>
      <c r="K280" s="1">
        <f>IFERROR(__xludf.DUMMYFUNCTION("""COMPUTED_VALUE"""),1375.16)</f>
        <v>1375.16</v>
      </c>
      <c r="M280" s="2">
        <f>IFERROR(__xludf.DUMMYFUNCTION("""COMPUTED_VALUE"""),45699.66666666667)</f>
        <v>45699.66667</v>
      </c>
      <c r="N280" s="1">
        <f>IFERROR(__xludf.DUMMYFUNCTION("""COMPUTED_VALUE"""),2.8041153E7)</f>
        <v>28041153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IFERROR(__xludf.DUMMYFUNCTION("""COMPUTED_VALUE"""),1366.18)</f>
        <v>1366.18</v>
      </c>
      <c r="D281" s="2">
        <f>IFERROR(__xludf.DUMMYFUNCTION("""COMPUTED_VALUE"""),45700.66666666667)</f>
        <v>45700.66667</v>
      </c>
      <c r="E281" s="1">
        <f>IFERROR(__xludf.DUMMYFUNCTION("""COMPUTED_VALUE"""),1374.37)</f>
        <v>1374.37</v>
      </c>
      <c r="G281" s="2">
        <f>IFERROR(__xludf.DUMMYFUNCTION("""COMPUTED_VALUE"""),45700.66666666667)</f>
        <v>45700.66667</v>
      </c>
      <c r="H281" s="1">
        <f>IFERROR(__xludf.DUMMYFUNCTION("""COMPUTED_VALUE"""),1358.07)</f>
        <v>1358.07</v>
      </c>
      <c r="J281" s="2">
        <f>IFERROR(__xludf.DUMMYFUNCTION("""COMPUTED_VALUE"""),45700.66666666667)</f>
        <v>45700.66667</v>
      </c>
      <c r="K281" s="1">
        <f>IFERROR(__xludf.DUMMYFUNCTION("""COMPUTED_VALUE"""),1368.57)</f>
        <v>1368.57</v>
      </c>
      <c r="M281" s="2">
        <f>IFERROR(__xludf.DUMMYFUNCTION("""COMPUTED_VALUE"""),45700.66666666667)</f>
        <v>45700.66667</v>
      </c>
      <c r="N281" s="1">
        <f>IFERROR(__xludf.DUMMYFUNCTION("""COMPUTED_VALUE"""),2.6739886E7)</f>
        <v>26739886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IFERROR(__xludf.DUMMYFUNCTION("""COMPUTED_VALUE"""),1370.16)</f>
        <v>1370.16</v>
      </c>
      <c r="D282" s="2">
        <f>IFERROR(__xludf.DUMMYFUNCTION("""COMPUTED_VALUE"""),45701.66666666667)</f>
        <v>45701.66667</v>
      </c>
      <c r="E282" s="1">
        <f>IFERROR(__xludf.DUMMYFUNCTION("""COMPUTED_VALUE"""),1372.49)</f>
        <v>1372.49</v>
      </c>
      <c r="G282" s="2">
        <f>IFERROR(__xludf.DUMMYFUNCTION("""COMPUTED_VALUE"""),45701.66666666667)</f>
        <v>45701.66667</v>
      </c>
      <c r="H282" s="1">
        <f>IFERROR(__xludf.DUMMYFUNCTION("""COMPUTED_VALUE"""),1364.72)</f>
        <v>1364.72</v>
      </c>
      <c r="J282" s="2">
        <f>IFERROR(__xludf.DUMMYFUNCTION("""COMPUTED_VALUE"""),45701.66666666667)</f>
        <v>45701.66667</v>
      </c>
      <c r="K282" s="1">
        <f>IFERROR(__xludf.DUMMYFUNCTION("""COMPUTED_VALUE"""),1369.94)</f>
        <v>1369.94</v>
      </c>
      <c r="M282" s="2">
        <f>IFERROR(__xludf.DUMMYFUNCTION("""COMPUTED_VALUE"""),45701.66666666667)</f>
        <v>45701.66667</v>
      </c>
      <c r="N282" s="1">
        <f>IFERROR(__xludf.DUMMYFUNCTION("""COMPUTED_VALUE"""),3.9898818E7)</f>
        <v>39898818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IFERROR(__xludf.DUMMYFUNCTION("""COMPUTED_VALUE"""),1371.53)</f>
        <v>1371.53</v>
      </c>
      <c r="D283" s="2">
        <f>IFERROR(__xludf.DUMMYFUNCTION("""COMPUTED_VALUE"""),45702.66666666667)</f>
        <v>45702.66667</v>
      </c>
      <c r="E283" s="1">
        <f>IFERROR(__xludf.DUMMYFUNCTION("""COMPUTED_VALUE"""),1373.69)</f>
        <v>1373.69</v>
      </c>
      <c r="G283" s="2">
        <f>IFERROR(__xludf.DUMMYFUNCTION("""COMPUTED_VALUE"""),45702.66666666667)</f>
        <v>45702.66667</v>
      </c>
      <c r="H283" s="1">
        <f>IFERROR(__xludf.DUMMYFUNCTION("""COMPUTED_VALUE"""),1362.58)</f>
        <v>1362.58</v>
      </c>
      <c r="J283" s="2">
        <f>IFERROR(__xludf.DUMMYFUNCTION("""COMPUTED_VALUE"""),45702.66666666667)</f>
        <v>45702.66667</v>
      </c>
      <c r="K283" s="1">
        <f>IFERROR(__xludf.DUMMYFUNCTION("""COMPUTED_VALUE"""),1363.62)</f>
        <v>1363.62</v>
      </c>
      <c r="M283" s="2">
        <f>IFERROR(__xludf.DUMMYFUNCTION("""COMPUTED_VALUE"""),45702.66666666667)</f>
        <v>45702.66667</v>
      </c>
      <c r="N283" s="1">
        <f>IFERROR(__xludf.DUMMYFUNCTION("""COMPUTED_VALUE"""),2.5960307E7)</f>
        <v>25960307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IFERROR(__xludf.DUMMYFUNCTION("""COMPUTED_VALUE"""),1363.32)</f>
        <v>1363.32</v>
      </c>
      <c r="D284" s="2">
        <f>IFERROR(__xludf.DUMMYFUNCTION("""COMPUTED_VALUE"""),45706.66666666667)</f>
        <v>45706.66667</v>
      </c>
      <c r="E284" s="1">
        <f>IFERROR(__xludf.DUMMYFUNCTION("""COMPUTED_VALUE"""),1367.46)</f>
        <v>1367.46</v>
      </c>
      <c r="G284" s="2">
        <f>IFERROR(__xludf.DUMMYFUNCTION("""COMPUTED_VALUE"""),45706.66666666667)</f>
        <v>45706.66667</v>
      </c>
      <c r="H284" s="1">
        <f>IFERROR(__xludf.DUMMYFUNCTION("""COMPUTED_VALUE"""),1349.39)</f>
        <v>1349.39</v>
      </c>
      <c r="J284" s="2">
        <f>IFERROR(__xludf.DUMMYFUNCTION("""COMPUTED_VALUE"""),45706.66666666667)</f>
        <v>45706.66667</v>
      </c>
      <c r="K284" s="1">
        <f>IFERROR(__xludf.DUMMYFUNCTION("""COMPUTED_VALUE"""),1361.84)</f>
        <v>1361.84</v>
      </c>
      <c r="M284" s="2">
        <f>IFERROR(__xludf.DUMMYFUNCTION("""COMPUTED_VALUE"""),45706.66666666667)</f>
        <v>45706.66667</v>
      </c>
      <c r="N284" s="1">
        <f>IFERROR(__xludf.DUMMYFUNCTION("""COMPUTED_VALUE"""),4.2598044E7)</f>
        <v>42598044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IFERROR(__xludf.DUMMYFUNCTION("""COMPUTED_VALUE"""),1362.0)</f>
        <v>1362</v>
      </c>
      <c r="D285" s="2">
        <f>IFERROR(__xludf.DUMMYFUNCTION("""COMPUTED_VALUE"""),45707.66666666667)</f>
        <v>45707.66667</v>
      </c>
      <c r="E285" s="1">
        <f>IFERROR(__xludf.DUMMYFUNCTION("""COMPUTED_VALUE"""),1377.12)</f>
        <v>1377.12</v>
      </c>
      <c r="G285" s="2">
        <f>IFERROR(__xludf.DUMMYFUNCTION("""COMPUTED_VALUE"""),45707.66666666667)</f>
        <v>45707.66667</v>
      </c>
      <c r="H285" s="1">
        <f>IFERROR(__xludf.DUMMYFUNCTION("""COMPUTED_VALUE"""),1358.29)</f>
        <v>1358.29</v>
      </c>
      <c r="J285" s="2">
        <f>IFERROR(__xludf.DUMMYFUNCTION("""COMPUTED_VALUE"""),45707.66666666667)</f>
        <v>45707.66667</v>
      </c>
      <c r="K285" s="1">
        <f>IFERROR(__xludf.DUMMYFUNCTION("""COMPUTED_VALUE"""),1372.14)</f>
        <v>1372.14</v>
      </c>
      <c r="M285" s="2">
        <f>IFERROR(__xludf.DUMMYFUNCTION("""COMPUTED_VALUE"""),45707.66666666667)</f>
        <v>45707.66667</v>
      </c>
      <c r="N285" s="1">
        <f>IFERROR(__xludf.DUMMYFUNCTION("""COMPUTED_VALUE"""),5.0823753E7)</f>
        <v>50823753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IFERROR(__xludf.DUMMYFUNCTION("""COMPUTED_VALUE"""),1365.44)</f>
        <v>1365.44</v>
      </c>
      <c r="D286" s="2">
        <f>IFERROR(__xludf.DUMMYFUNCTION("""COMPUTED_VALUE"""),45708.66666666667)</f>
        <v>45708.66667</v>
      </c>
      <c r="E286" s="1">
        <f>IFERROR(__xludf.DUMMYFUNCTION("""COMPUTED_VALUE"""),1366.77)</f>
        <v>1366.77</v>
      </c>
      <c r="G286" s="2">
        <f>IFERROR(__xludf.DUMMYFUNCTION("""COMPUTED_VALUE"""),45708.66666666667)</f>
        <v>45708.66667</v>
      </c>
      <c r="H286" s="1">
        <f>IFERROR(__xludf.DUMMYFUNCTION("""COMPUTED_VALUE"""),1349.56)</f>
        <v>1349.56</v>
      </c>
      <c r="J286" s="2">
        <f>IFERROR(__xludf.DUMMYFUNCTION("""COMPUTED_VALUE"""),45708.66666666667)</f>
        <v>45708.66667</v>
      </c>
      <c r="K286" s="1">
        <f>IFERROR(__xludf.DUMMYFUNCTION("""COMPUTED_VALUE"""),1350.98)</f>
        <v>1350.98</v>
      </c>
      <c r="M286" s="2">
        <f>IFERROR(__xludf.DUMMYFUNCTION("""COMPUTED_VALUE"""),45708.66666666667)</f>
        <v>45708.66667</v>
      </c>
      <c r="N286" s="1">
        <f>IFERROR(__xludf.DUMMYFUNCTION("""COMPUTED_VALUE"""),4.6082199E7)</f>
        <v>46082199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IFERROR(__xludf.DUMMYFUNCTION("""COMPUTED_VALUE"""),1350.56)</f>
        <v>1350.56</v>
      </c>
      <c r="D287" s="2">
        <f>IFERROR(__xludf.DUMMYFUNCTION("""COMPUTED_VALUE"""),45709.66666666667)</f>
        <v>45709.66667</v>
      </c>
      <c r="E287" s="1">
        <f>IFERROR(__xludf.DUMMYFUNCTION("""COMPUTED_VALUE"""),1350.56)</f>
        <v>1350.56</v>
      </c>
      <c r="G287" s="2">
        <f>IFERROR(__xludf.DUMMYFUNCTION("""COMPUTED_VALUE"""),45709.66666666667)</f>
        <v>45709.66667</v>
      </c>
      <c r="H287" s="1">
        <f>IFERROR(__xludf.DUMMYFUNCTION("""COMPUTED_VALUE"""),1305.57)</f>
        <v>1305.57</v>
      </c>
      <c r="J287" s="2">
        <f>IFERROR(__xludf.DUMMYFUNCTION("""COMPUTED_VALUE"""),45709.66666666667)</f>
        <v>45709.66667</v>
      </c>
      <c r="K287" s="1">
        <f>IFERROR(__xludf.DUMMYFUNCTION("""COMPUTED_VALUE"""),1308.69)</f>
        <v>1308.69</v>
      </c>
      <c r="M287" s="2">
        <f>IFERROR(__xludf.DUMMYFUNCTION("""COMPUTED_VALUE"""),45709.66666666667)</f>
        <v>45709.66667</v>
      </c>
      <c r="N287" s="1">
        <f>IFERROR(__xludf.DUMMYFUNCTION("""COMPUTED_VALUE"""),4.4558446E7)</f>
        <v>44558446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IFERROR(__xludf.DUMMYFUNCTION("""COMPUTED_VALUE"""),1310.38)</f>
        <v>1310.38</v>
      </c>
      <c r="D288" s="2">
        <f>IFERROR(__xludf.DUMMYFUNCTION("""COMPUTED_VALUE"""),45712.66666666667)</f>
        <v>45712.66667</v>
      </c>
      <c r="E288" s="1">
        <f>IFERROR(__xludf.DUMMYFUNCTION("""COMPUTED_VALUE"""),1315.76)</f>
        <v>1315.76</v>
      </c>
      <c r="G288" s="2">
        <f>IFERROR(__xludf.DUMMYFUNCTION("""COMPUTED_VALUE"""),45712.66666666667)</f>
        <v>45712.66667</v>
      </c>
      <c r="H288" s="1">
        <f>IFERROR(__xludf.DUMMYFUNCTION("""COMPUTED_VALUE"""),1302.89)</f>
        <v>1302.89</v>
      </c>
      <c r="J288" s="2">
        <f>IFERROR(__xludf.DUMMYFUNCTION("""COMPUTED_VALUE"""),45712.66666666667)</f>
        <v>45712.66667</v>
      </c>
      <c r="K288" s="1">
        <f>IFERROR(__xludf.DUMMYFUNCTION("""COMPUTED_VALUE"""),1309.66)</f>
        <v>1309.66</v>
      </c>
      <c r="M288" s="2">
        <f>IFERROR(__xludf.DUMMYFUNCTION("""COMPUTED_VALUE"""),45712.66666666667)</f>
        <v>45712.66667</v>
      </c>
      <c r="N288" s="1">
        <f>IFERROR(__xludf.DUMMYFUNCTION("""COMPUTED_VALUE"""),4.4588433E7)</f>
        <v>44588433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IFERROR(__xludf.DUMMYFUNCTION("""COMPUTED_VALUE"""),1303.85)</f>
        <v>1303.85</v>
      </c>
      <c r="D289" s="2">
        <f>IFERROR(__xludf.DUMMYFUNCTION("""COMPUTED_VALUE"""),45713.66666666667)</f>
        <v>45713.66667</v>
      </c>
      <c r="E289" s="1">
        <f>IFERROR(__xludf.DUMMYFUNCTION("""COMPUTED_VALUE"""),1320.98)</f>
        <v>1320.98</v>
      </c>
      <c r="G289" s="2">
        <f>IFERROR(__xludf.DUMMYFUNCTION("""COMPUTED_VALUE"""),45713.66666666667)</f>
        <v>45713.66667</v>
      </c>
      <c r="H289" s="1">
        <f>IFERROR(__xludf.DUMMYFUNCTION("""COMPUTED_VALUE"""),1301.97)</f>
        <v>1301.97</v>
      </c>
      <c r="J289" s="2">
        <f>IFERROR(__xludf.DUMMYFUNCTION("""COMPUTED_VALUE"""),45713.66666666667)</f>
        <v>45713.66667</v>
      </c>
      <c r="K289" s="1">
        <f>IFERROR(__xludf.DUMMYFUNCTION("""COMPUTED_VALUE"""),1314.79)</f>
        <v>1314.79</v>
      </c>
      <c r="M289" s="2">
        <f>IFERROR(__xludf.DUMMYFUNCTION("""COMPUTED_VALUE"""),45713.66666666667)</f>
        <v>45713.66667</v>
      </c>
      <c r="N289" s="1">
        <f>IFERROR(__xludf.DUMMYFUNCTION("""COMPUTED_VALUE"""),3.7532755E7)</f>
        <v>37532755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IFERROR(__xludf.DUMMYFUNCTION("""COMPUTED_VALUE"""),1297.7)</f>
        <v>1297.7</v>
      </c>
      <c r="D290" s="2">
        <f>IFERROR(__xludf.DUMMYFUNCTION("""COMPUTED_VALUE"""),45714.66666666667)</f>
        <v>45714.66667</v>
      </c>
      <c r="E290" s="1">
        <f>IFERROR(__xludf.DUMMYFUNCTION("""COMPUTED_VALUE"""),1311.75)</f>
        <v>1311.75</v>
      </c>
      <c r="G290" s="2">
        <f>IFERROR(__xludf.DUMMYFUNCTION("""COMPUTED_VALUE"""),45714.66666666667)</f>
        <v>45714.66667</v>
      </c>
      <c r="H290" s="1">
        <f>IFERROR(__xludf.DUMMYFUNCTION("""COMPUTED_VALUE"""),1296.93)</f>
        <v>1296.93</v>
      </c>
      <c r="J290" s="2">
        <f>IFERROR(__xludf.DUMMYFUNCTION("""COMPUTED_VALUE"""),45714.66666666667)</f>
        <v>45714.66667</v>
      </c>
      <c r="K290" s="1">
        <f>IFERROR(__xludf.DUMMYFUNCTION("""COMPUTED_VALUE"""),1298.5)</f>
        <v>1298.5</v>
      </c>
      <c r="M290" s="2">
        <f>IFERROR(__xludf.DUMMYFUNCTION("""COMPUTED_VALUE"""),45714.66666666667)</f>
        <v>45714.66667</v>
      </c>
      <c r="N290" s="1">
        <f>IFERROR(__xludf.DUMMYFUNCTION("""COMPUTED_VALUE"""),3.2285244E7)</f>
        <v>32285244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IFERROR(__xludf.DUMMYFUNCTION("""COMPUTED_VALUE"""),1299.74)</f>
        <v>1299.74</v>
      </c>
      <c r="D291" s="2">
        <f>IFERROR(__xludf.DUMMYFUNCTION("""COMPUTED_VALUE"""),45715.66666666667)</f>
        <v>45715.66667</v>
      </c>
      <c r="E291" s="1">
        <f>IFERROR(__xludf.DUMMYFUNCTION("""COMPUTED_VALUE"""),1308.51)</f>
        <v>1308.51</v>
      </c>
      <c r="G291" s="2">
        <f>IFERROR(__xludf.DUMMYFUNCTION("""COMPUTED_VALUE"""),45715.66666666667)</f>
        <v>45715.66667</v>
      </c>
      <c r="H291" s="1">
        <f>IFERROR(__xludf.DUMMYFUNCTION("""COMPUTED_VALUE"""),1292.86)</f>
        <v>1292.86</v>
      </c>
      <c r="J291" s="2">
        <f>IFERROR(__xludf.DUMMYFUNCTION("""COMPUTED_VALUE"""),45715.66666666667)</f>
        <v>45715.66667</v>
      </c>
      <c r="K291" s="1">
        <f>IFERROR(__xludf.DUMMYFUNCTION("""COMPUTED_VALUE"""),1293.16)</f>
        <v>1293.16</v>
      </c>
      <c r="M291" s="2">
        <f>IFERROR(__xludf.DUMMYFUNCTION("""COMPUTED_VALUE"""),45715.66666666667)</f>
        <v>45715.66667</v>
      </c>
      <c r="N291" s="1">
        <f>IFERROR(__xludf.DUMMYFUNCTION("""COMPUTED_VALUE"""),2.8596428E7)</f>
        <v>28596428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IFERROR(__xludf.DUMMYFUNCTION("""COMPUTED_VALUE"""),1293.91)</f>
        <v>1293.91</v>
      </c>
      <c r="D292" s="2">
        <f>IFERROR(__xludf.DUMMYFUNCTION("""COMPUTED_VALUE"""),45716.66666666667)</f>
        <v>45716.66667</v>
      </c>
      <c r="E292" s="1">
        <f>IFERROR(__xludf.DUMMYFUNCTION("""COMPUTED_VALUE"""),1296.28)</f>
        <v>1296.28</v>
      </c>
      <c r="G292" s="2">
        <f>IFERROR(__xludf.DUMMYFUNCTION("""COMPUTED_VALUE"""),45716.66666666667)</f>
        <v>45716.66667</v>
      </c>
      <c r="H292" s="1">
        <f>IFERROR(__xludf.DUMMYFUNCTION("""COMPUTED_VALUE"""),1267.63)</f>
        <v>1267.63</v>
      </c>
      <c r="J292" s="2">
        <f>IFERROR(__xludf.DUMMYFUNCTION("""COMPUTED_VALUE"""),45716.66666666667)</f>
        <v>45716.66667</v>
      </c>
      <c r="K292" s="1">
        <f>IFERROR(__xludf.DUMMYFUNCTION("""COMPUTED_VALUE"""),1286.7)</f>
        <v>1286.7</v>
      </c>
      <c r="M292" s="2">
        <f>IFERROR(__xludf.DUMMYFUNCTION("""COMPUTED_VALUE"""),45716.66666666667)</f>
        <v>45716.66667</v>
      </c>
      <c r="N292" s="1">
        <f>IFERROR(__xludf.DUMMYFUNCTION("""COMPUTED_VALUE"""),3.9497007E7)</f>
        <v>39497007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IFERROR(__xludf.DUMMYFUNCTION("""COMPUTED_VALUE"""),1288.54)</f>
        <v>1288.54</v>
      </c>
      <c r="D293" s="2">
        <f>IFERROR(__xludf.DUMMYFUNCTION("""COMPUTED_VALUE"""),45719.66666666667)</f>
        <v>45719.66667</v>
      </c>
      <c r="E293" s="1">
        <f>IFERROR(__xludf.DUMMYFUNCTION("""COMPUTED_VALUE"""),1293.61)</f>
        <v>1293.61</v>
      </c>
      <c r="G293" s="2">
        <f>IFERROR(__xludf.DUMMYFUNCTION("""COMPUTED_VALUE"""),45719.66666666667)</f>
        <v>45719.66667</v>
      </c>
      <c r="H293" s="1">
        <f>IFERROR(__xludf.DUMMYFUNCTION("""COMPUTED_VALUE"""),1270.22)</f>
        <v>1270.22</v>
      </c>
      <c r="J293" s="2">
        <f>IFERROR(__xludf.DUMMYFUNCTION("""COMPUTED_VALUE"""),45719.66666666667)</f>
        <v>45719.66667</v>
      </c>
      <c r="K293" s="1">
        <f>IFERROR(__xludf.DUMMYFUNCTION("""COMPUTED_VALUE"""),1276.47)</f>
        <v>1276.47</v>
      </c>
      <c r="M293" s="2">
        <f>IFERROR(__xludf.DUMMYFUNCTION("""COMPUTED_VALUE"""),45719.66666666667)</f>
        <v>45719.66667</v>
      </c>
      <c r="N293" s="1">
        <f>IFERROR(__xludf.DUMMYFUNCTION("""COMPUTED_VALUE"""),3.3810514E7)</f>
        <v>33810514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IFERROR(__xludf.DUMMYFUNCTION("""COMPUTED_VALUE"""),1271.49)</f>
        <v>1271.49</v>
      </c>
      <c r="D294" s="2">
        <f>IFERROR(__xludf.DUMMYFUNCTION("""COMPUTED_VALUE"""),45720.66666666667)</f>
        <v>45720.66667</v>
      </c>
      <c r="E294" s="1">
        <f>IFERROR(__xludf.DUMMYFUNCTION("""COMPUTED_VALUE"""),1293.46)</f>
        <v>1293.46</v>
      </c>
      <c r="G294" s="2">
        <f>IFERROR(__xludf.DUMMYFUNCTION("""COMPUTED_VALUE"""),45720.66666666667)</f>
        <v>45720.66667</v>
      </c>
      <c r="H294" s="1">
        <f>IFERROR(__xludf.DUMMYFUNCTION("""COMPUTED_VALUE"""),1270.24)</f>
        <v>1270.24</v>
      </c>
      <c r="J294" s="2">
        <f>IFERROR(__xludf.DUMMYFUNCTION("""COMPUTED_VALUE"""),45720.66666666667)</f>
        <v>45720.66667</v>
      </c>
      <c r="K294" s="1">
        <f>IFERROR(__xludf.DUMMYFUNCTION("""COMPUTED_VALUE"""),1276.68)</f>
        <v>1276.68</v>
      </c>
      <c r="M294" s="2">
        <f>IFERROR(__xludf.DUMMYFUNCTION("""COMPUTED_VALUE"""),45720.66666666667)</f>
        <v>45720.66667</v>
      </c>
      <c r="N294" s="1">
        <f>IFERROR(__xludf.DUMMYFUNCTION("""COMPUTED_VALUE"""),4.3057223E7)</f>
        <v>43057223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IFERROR(__xludf.DUMMYFUNCTION("""COMPUTED_VALUE"""),1272.84)</f>
        <v>1272.84</v>
      </c>
      <c r="D295" s="2">
        <f>IFERROR(__xludf.DUMMYFUNCTION("""COMPUTED_VALUE"""),45721.66666666667)</f>
        <v>45721.66667</v>
      </c>
      <c r="E295" s="1">
        <f>IFERROR(__xludf.DUMMYFUNCTION("""COMPUTED_VALUE"""),1287.85)</f>
        <v>1287.85</v>
      </c>
      <c r="G295" s="2">
        <f>IFERROR(__xludf.DUMMYFUNCTION("""COMPUTED_VALUE"""),45721.66666666667)</f>
        <v>45721.66667</v>
      </c>
      <c r="H295" s="1">
        <f>IFERROR(__xludf.DUMMYFUNCTION("""COMPUTED_VALUE"""),1268.89)</f>
        <v>1268.89</v>
      </c>
      <c r="J295" s="2">
        <f>IFERROR(__xludf.DUMMYFUNCTION("""COMPUTED_VALUE"""),45721.66666666667)</f>
        <v>45721.66667</v>
      </c>
      <c r="K295" s="1">
        <f>IFERROR(__xludf.DUMMYFUNCTION("""COMPUTED_VALUE"""),1285.52)</f>
        <v>1285.52</v>
      </c>
      <c r="M295" s="2">
        <f>IFERROR(__xludf.DUMMYFUNCTION("""COMPUTED_VALUE"""),45721.66666666667)</f>
        <v>45721.66667</v>
      </c>
      <c r="N295" s="1">
        <f>IFERROR(__xludf.DUMMYFUNCTION("""COMPUTED_VALUE"""),3.6982378E7)</f>
        <v>36982378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IFERROR(__xludf.DUMMYFUNCTION("""COMPUTED_VALUE"""),1274.3)</f>
        <v>1274.3</v>
      </c>
      <c r="D296" s="2">
        <f>IFERROR(__xludf.DUMMYFUNCTION("""COMPUTED_VALUE"""),45722.66666666667)</f>
        <v>45722.66667</v>
      </c>
      <c r="E296" s="1">
        <f>IFERROR(__xludf.DUMMYFUNCTION("""COMPUTED_VALUE"""),1280.23)</f>
        <v>1280.23</v>
      </c>
      <c r="G296" s="2">
        <f>IFERROR(__xludf.DUMMYFUNCTION("""COMPUTED_VALUE"""),45722.66666666667)</f>
        <v>45722.66667</v>
      </c>
      <c r="H296" s="1">
        <f>IFERROR(__xludf.DUMMYFUNCTION("""COMPUTED_VALUE"""),1258.62)</f>
        <v>1258.62</v>
      </c>
      <c r="J296" s="2">
        <f>IFERROR(__xludf.DUMMYFUNCTION("""COMPUTED_VALUE"""),45722.66666666667)</f>
        <v>45722.66667</v>
      </c>
      <c r="K296" s="1">
        <f>IFERROR(__xludf.DUMMYFUNCTION("""COMPUTED_VALUE"""),1266.44)</f>
        <v>1266.44</v>
      </c>
      <c r="M296" s="2">
        <f>IFERROR(__xludf.DUMMYFUNCTION("""COMPUTED_VALUE"""),45722.66666666667)</f>
        <v>45722.66667</v>
      </c>
      <c r="N296" s="1">
        <f>IFERROR(__xludf.DUMMYFUNCTION("""COMPUTED_VALUE"""),3.6784889E7)</f>
        <v>36784889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IFERROR(__xludf.DUMMYFUNCTION("""COMPUTED_VALUE"""),1258.23)</f>
        <v>1258.23</v>
      </c>
      <c r="D297" s="2">
        <f>IFERROR(__xludf.DUMMYFUNCTION("""COMPUTED_VALUE"""),45723.66666666667)</f>
        <v>45723.66667</v>
      </c>
      <c r="E297" s="1">
        <f>IFERROR(__xludf.DUMMYFUNCTION("""COMPUTED_VALUE"""),1286.74)</f>
        <v>1286.74</v>
      </c>
      <c r="G297" s="2">
        <f>IFERROR(__xludf.DUMMYFUNCTION("""COMPUTED_VALUE"""),45723.66666666667)</f>
        <v>45723.66667</v>
      </c>
      <c r="H297" s="1">
        <f>IFERROR(__xludf.DUMMYFUNCTION("""COMPUTED_VALUE"""),1258.23)</f>
        <v>1258.23</v>
      </c>
      <c r="J297" s="2">
        <f>IFERROR(__xludf.DUMMYFUNCTION("""COMPUTED_VALUE"""),45723.66666666667)</f>
        <v>45723.66667</v>
      </c>
      <c r="K297" s="1">
        <f>IFERROR(__xludf.DUMMYFUNCTION("""COMPUTED_VALUE"""),1284.97)</f>
        <v>1284.97</v>
      </c>
      <c r="M297" s="2">
        <f>IFERROR(__xludf.DUMMYFUNCTION("""COMPUTED_VALUE"""),45723.66666666667)</f>
        <v>45723.66667</v>
      </c>
      <c r="N297" s="1">
        <f>IFERROR(__xludf.DUMMYFUNCTION("""COMPUTED_VALUE"""),4.1251797E7)</f>
        <v>41251797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IFERROR(__xludf.DUMMYFUNCTION("""COMPUTED_VALUE"""),1274.07)</f>
        <v>1274.07</v>
      </c>
      <c r="D298" s="2">
        <f>IFERROR(__xludf.DUMMYFUNCTION("""COMPUTED_VALUE"""),45726.66666666667)</f>
        <v>45726.66667</v>
      </c>
      <c r="E298" s="1">
        <f>IFERROR(__xludf.DUMMYFUNCTION("""COMPUTED_VALUE"""),1282.89)</f>
        <v>1282.89</v>
      </c>
      <c r="G298" s="2">
        <f>IFERROR(__xludf.DUMMYFUNCTION("""COMPUTED_VALUE"""),45726.66666666667)</f>
        <v>45726.66667</v>
      </c>
      <c r="H298" s="1">
        <f>IFERROR(__xludf.DUMMYFUNCTION("""COMPUTED_VALUE"""),1253.9)</f>
        <v>1253.9</v>
      </c>
      <c r="J298" s="2">
        <f>IFERROR(__xludf.DUMMYFUNCTION("""COMPUTED_VALUE"""),45726.66666666667)</f>
        <v>45726.66667</v>
      </c>
      <c r="K298" s="1">
        <f>IFERROR(__xludf.DUMMYFUNCTION("""COMPUTED_VALUE"""),1260.35)</f>
        <v>1260.35</v>
      </c>
      <c r="M298" s="2">
        <f>IFERROR(__xludf.DUMMYFUNCTION("""COMPUTED_VALUE"""),45726.66666666667)</f>
        <v>45726.66667</v>
      </c>
      <c r="N298" s="1">
        <f>IFERROR(__xludf.DUMMYFUNCTION("""COMPUTED_VALUE"""),3.8734433E7)</f>
        <v>38734433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IFERROR(__xludf.DUMMYFUNCTION("""COMPUTED_VALUE"""),1256.95)</f>
        <v>1256.95</v>
      </c>
      <c r="D299" s="2">
        <f>IFERROR(__xludf.DUMMYFUNCTION("""COMPUTED_VALUE"""),45727.66666666667)</f>
        <v>45727.66667</v>
      </c>
      <c r="E299" s="1">
        <f>IFERROR(__xludf.DUMMYFUNCTION("""COMPUTED_VALUE"""),1259.32)</f>
        <v>1259.32</v>
      </c>
      <c r="G299" s="2">
        <f>IFERROR(__xludf.DUMMYFUNCTION("""COMPUTED_VALUE"""),45727.66666666667)</f>
        <v>45727.66667</v>
      </c>
      <c r="H299" s="1">
        <f>IFERROR(__xludf.DUMMYFUNCTION("""COMPUTED_VALUE"""),1226.79)</f>
        <v>1226.79</v>
      </c>
      <c r="J299" s="2">
        <f>IFERROR(__xludf.DUMMYFUNCTION("""COMPUTED_VALUE"""),45727.66666666667)</f>
        <v>45727.66667</v>
      </c>
      <c r="K299" s="1">
        <f>IFERROR(__xludf.DUMMYFUNCTION("""COMPUTED_VALUE"""),1232.36)</f>
        <v>1232.36</v>
      </c>
      <c r="M299" s="2">
        <f>IFERROR(__xludf.DUMMYFUNCTION("""COMPUTED_VALUE"""),45727.66666666667)</f>
        <v>45727.66667</v>
      </c>
      <c r="N299" s="1">
        <f>IFERROR(__xludf.DUMMYFUNCTION("""COMPUTED_VALUE"""),3.847393E7)</f>
        <v>38473930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IFERROR(__xludf.DUMMYFUNCTION("""COMPUTED_VALUE"""),1234.46)</f>
        <v>1234.46</v>
      </c>
      <c r="D300" s="2">
        <f>IFERROR(__xludf.DUMMYFUNCTION("""COMPUTED_VALUE"""),45728.66666666667)</f>
        <v>45728.66667</v>
      </c>
      <c r="E300" s="1">
        <f>IFERROR(__xludf.DUMMYFUNCTION("""COMPUTED_VALUE"""),1235.87)</f>
        <v>1235.87</v>
      </c>
      <c r="G300" s="2">
        <f>IFERROR(__xludf.DUMMYFUNCTION("""COMPUTED_VALUE"""),45728.66666666667)</f>
        <v>45728.66667</v>
      </c>
      <c r="H300" s="1">
        <f>IFERROR(__xludf.DUMMYFUNCTION("""COMPUTED_VALUE"""),1215.24)</f>
        <v>1215.24</v>
      </c>
      <c r="J300" s="2">
        <f>IFERROR(__xludf.DUMMYFUNCTION("""COMPUTED_VALUE"""),45728.66666666667)</f>
        <v>45728.66667</v>
      </c>
      <c r="K300" s="1">
        <f>IFERROR(__xludf.DUMMYFUNCTION("""COMPUTED_VALUE"""),1222.04)</f>
        <v>1222.04</v>
      </c>
      <c r="M300" s="2">
        <f>IFERROR(__xludf.DUMMYFUNCTION("""COMPUTED_VALUE"""),45728.66666666667)</f>
        <v>45728.66667</v>
      </c>
      <c r="N300" s="1">
        <f>IFERROR(__xludf.DUMMYFUNCTION("""COMPUTED_VALUE"""),4.2072723E7)</f>
        <v>42072723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IFERROR(__xludf.DUMMYFUNCTION("""COMPUTED_VALUE"""),1219.1)</f>
        <v>1219.1</v>
      </c>
      <c r="D301" s="2">
        <f>IFERROR(__xludf.DUMMYFUNCTION("""COMPUTED_VALUE"""),45729.66666666667)</f>
        <v>45729.66667</v>
      </c>
      <c r="E301" s="1">
        <f>IFERROR(__xludf.DUMMYFUNCTION("""COMPUTED_VALUE"""),1219.1)</f>
        <v>1219.1</v>
      </c>
      <c r="G301" s="2">
        <f>IFERROR(__xludf.DUMMYFUNCTION("""COMPUTED_VALUE"""),45729.66666666667)</f>
        <v>45729.66667</v>
      </c>
      <c r="H301" s="1">
        <f>IFERROR(__xludf.DUMMYFUNCTION("""COMPUTED_VALUE"""),1195.82)</f>
        <v>1195.82</v>
      </c>
      <c r="J301" s="2">
        <f>IFERROR(__xludf.DUMMYFUNCTION("""COMPUTED_VALUE"""),45729.66666666667)</f>
        <v>45729.66667</v>
      </c>
      <c r="K301" s="1">
        <f>IFERROR(__xludf.DUMMYFUNCTION("""COMPUTED_VALUE"""),1203.2)</f>
        <v>1203.2</v>
      </c>
      <c r="M301" s="2">
        <f>IFERROR(__xludf.DUMMYFUNCTION("""COMPUTED_VALUE"""),45729.66666666667)</f>
        <v>45729.66667</v>
      </c>
      <c r="N301" s="1">
        <f>IFERROR(__xludf.DUMMYFUNCTION("""COMPUTED_VALUE"""),2.9383148E7)</f>
        <v>29383148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IFERROR(__xludf.DUMMYFUNCTION("""COMPUTED_VALUE"""),1202.67)</f>
        <v>1202.67</v>
      </c>
      <c r="D302" s="2">
        <f>IFERROR(__xludf.DUMMYFUNCTION("""COMPUTED_VALUE"""),45730.66666666667)</f>
        <v>45730.66667</v>
      </c>
      <c r="E302" s="1">
        <f>IFERROR(__xludf.DUMMYFUNCTION("""COMPUTED_VALUE"""),1213.29)</f>
        <v>1213.29</v>
      </c>
      <c r="G302" s="2">
        <f>IFERROR(__xludf.DUMMYFUNCTION("""COMPUTED_VALUE"""),45730.66666666667)</f>
        <v>45730.66667</v>
      </c>
      <c r="H302" s="1">
        <f>IFERROR(__xludf.DUMMYFUNCTION("""COMPUTED_VALUE"""),1198.63)</f>
        <v>1198.63</v>
      </c>
      <c r="J302" s="2">
        <f>IFERROR(__xludf.DUMMYFUNCTION("""COMPUTED_VALUE"""),45730.66666666667)</f>
        <v>45730.66667</v>
      </c>
      <c r="K302" s="1">
        <f>IFERROR(__xludf.DUMMYFUNCTION("""COMPUTED_VALUE"""),1212.57)</f>
        <v>1212.57</v>
      </c>
      <c r="M302" s="2">
        <f>IFERROR(__xludf.DUMMYFUNCTION("""COMPUTED_VALUE"""),45730.66666666667)</f>
        <v>45730.66667</v>
      </c>
      <c r="N302" s="1">
        <f>IFERROR(__xludf.DUMMYFUNCTION("""COMPUTED_VALUE"""),3.2024805E7)</f>
        <v>32024805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IFERROR(__xludf.DUMMYFUNCTION("""COMPUTED_VALUE"""),1218.55)</f>
        <v>1218.55</v>
      </c>
      <c r="D303" s="2">
        <f>IFERROR(__xludf.DUMMYFUNCTION("""COMPUTED_VALUE"""),45733.66666666667)</f>
        <v>45733.66667</v>
      </c>
      <c r="E303" s="1">
        <f>IFERROR(__xludf.DUMMYFUNCTION("""COMPUTED_VALUE"""),1239.74)</f>
        <v>1239.74</v>
      </c>
      <c r="G303" s="2">
        <f>IFERROR(__xludf.DUMMYFUNCTION("""COMPUTED_VALUE"""),45733.66666666667)</f>
        <v>45733.66667</v>
      </c>
      <c r="H303" s="1">
        <f>IFERROR(__xludf.DUMMYFUNCTION("""COMPUTED_VALUE"""),1216.47)</f>
        <v>1216.47</v>
      </c>
      <c r="J303" s="2">
        <f>IFERROR(__xludf.DUMMYFUNCTION("""COMPUTED_VALUE"""),45733.66666666667)</f>
        <v>45733.66667</v>
      </c>
      <c r="K303" s="1">
        <f>IFERROR(__xludf.DUMMYFUNCTION("""COMPUTED_VALUE"""),1236.75)</f>
        <v>1236.75</v>
      </c>
      <c r="M303" s="2">
        <f>IFERROR(__xludf.DUMMYFUNCTION("""COMPUTED_VALUE"""),45733.66666666667)</f>
        <v>45733.66667</v>
      </c>
      <c r="N303" s="1">
        <f>IFERROR(__xludf.DUMMYFUNCTION("""COMPUTED_VALUE"""),3.6968138E7)</f>
        <v>36968138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IFERROR(__xludf.DUMMYFUNCTION("""COMPUTED_VALUE"""),1229.4)</f>
        <v>1229.4</v>
      </c>
      <c r="D304" s="2">
        <f>IFERROR(__xludf.DUMMYFUNCTION("""COMPUTED_VALUE"""),45734.66666666667)</f>
        <v>45734.66667</v>
      </c>
      <c r="E304" s="1">
        <f>IFERROR(__xludf.DUMMYFUNCTION("""COMPUTED_VALUE"""),1231.25)</f>
        <v>1231.25</v>
      </c>
      <c r="G304" s="2">
        <f>IFERROR(__xludf.DUMMYFUNCTION("""COMPUTED_VALUE"""),45734.66666666667)</f>
        <v>45734.66667</v>
      </c>
      <c r="H304" s="1">
        <f>IFERROR(__xludf.DUMMYFUNCTION("""COMPUTED_VALUE"""),1218.83)</f>
        <v>1218.83</v>
      </c>
      <c r="J304" s="2">
        <f>IFERROR(__xludf.DUMMYFUNCTION("""COMPUTED_VALUE"""),45734.66666666667)</f>
        <v>45734.66667</v>
      </c>
      <c r="K304" s="1">
        <f>IFERROR(__xludf.DUMMYFUNCTION("""COMPUTED_VALUE"""),1229.77)</f>
        <v>1229.77</v>
      </c>
      <c r="M304" s="2">
        <f>IFERROR(__xludf.DUMMYFUNCTION("""COMPUTED_VALUE"""),45734.66666666667)</f>
        <v>45734.66667</v>
      </c>
      <c r="N304" s="1">
        <f>IFERROR(__xludf.DUMMYFUNCTION("""COMPUTED_VALUE"""),2.8010082E7)</f>
        <v>28010082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IFERROR(__xludf.DUMMYFUNCTION("""COMPUTED_VALUE"""),1233.46)</f>
        <v>1233.46</v>
      </c>
      <c r="D305" s="2">
        <f>IFERROR(__xludf.DUMMYFUNCTION("""COMPUTED_VALUE"""),45735.66666666667)</f>
        <v>45735.66667</v>
      </c>
      <c r="E305" s="1">
        <f>IFERROR(__xludf.DUMMYFUNCTION("""COMPUTED_VALUE"""),1239.67)</f>
        <v>1239.67</v>
      </c>
      <c r="G305" s="2">
        <f>IFERROR(__xludf.DUMMYFUNCTION("""COMPUTED_VALUE"""),45735.66666666667)</f>
        <v>45735.66667</v>
      </c>
      <c r="H305" s="1">
        <f>IFERROR(__xludf.DUMMYFUNCTION("""COMPUTED_VALUE"""),1225.42)</f>
        <v>1225.42</v>
      </c>
      <c r="J305" s="2">
        <f>IFERROR(__xludf.DUMMYFUNCTION("""COMPUTED_VALUE"""),45735.66666666667)</f>
        <v>45735.66667</v>
      </c>
      <c r="K305" s="1">
        <f>IFERROR(__xludf.DUMMYFUNCTION("""COMPUTED_VALUE"""),1237.31)</f>
        <v>1237.31</v>
      </c>
      <c r="M305" s="2">
        <f>IFERROR(__xludf.DUMMYFUNCTION("""COMPUTED_VALUE"""),45735.66666666667)</f>
        <v>45735.66667</v>
      </c>
      <c r="N305" s="1">
        <f>IFERROR(__xludf.DUMMYFUNCTION("""COMPUTED_VALUE"""),3.4802376E7)</f>
        <v>34802376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IFERROR(__xludf.DUMMYFUNCTION("""COMPUTED_VALUE"""),1232.52)</f>
        <v>1232.52</v>
      </c>
      <c r="D306" s="2">
        <f>IFERROR(__xludf.DUMMYFUNCTION("""COMPUTED_VALUE"""),45736.66666666667)</f>
        <v>45736.66667</v>
      </c>
      <c r="E306" s="1">
        <f>IFERROR(__xludf.DUMMYFUNCTION("""COMPUTED_VALUE"""),1232.52)</f>
        <v>1232.52</v>
      </c>
      <c r="G306" s="2">
        <f>IFERROR(__xludf.DUMMYFUNCTION("""COMPUTED_VALUE"""),45736.66666666667)</f>
        <v>45736.66667</v>
      </c>
      <c r="H306" s="1">
        <f>IFERROR(__xludf.DUMMYFUNCTION("""COMPUTED_VALUE"""),1170.76)</f>
        <v>1170.76</v>
      </c>
      <c r="J306" s="2">
        <f>IFERROR(__xludf.DUMMYFUNCTION("""COMPUTED_VALUE"""),45736.66666666667)</f>
        <v>45736.66667</v>
      </c>
      <c r="K306" s="1">
        <f>IFERROR(__xludf.DUMMYFUNCTION("""COMPUTED_VALUE"""),1187.18)</f>
        <v>1187.18</v>
      </c>
      <c r="M306" s="2">
        <f>IFERROR(__xludf.DUMMYFUNCTION("""COMPUTED_VALUE"""),45736.66666666667)</f>
        <v>45736.66667</v>
      </c>
      <c r="N306" s="1">
        <f>IFERROR(__xludf.DUMMYFUNCTION("""COMPUTED_VALUE"""),4.2334541E7)</f>
        <v>42334541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IFERROR(__xludf.DUMMYFUNCTION("""COMPUTED_VALUE"""),1184.42)</f>
        <v>1184.42</v>
      </c>
      <c r="D307" s="2">
        <f>IFERROR(__xludf.DUMMYFUNCTION("""COMPUTED_VALUE"""),45737.66666666667)</f>
        <v>45737.66667</v>
      </c>
      <c r="E307" s="1">
        <f>IFERROR(__xludf.DUMMYFUNCTION("""COMPUTED_VALUE"""),1190.61)</f>
        <v>1190.61</v>
      </c>
      <c r="G307" s="2">
        <f>IFERROR(__xludf.DUMMYFUNCTION("""COMPUTED_VALUE"""),45737.66666666667)</f>
        <v>45737.66667</v>
      </c>
      <c r="H307" s="1">
        <f>IFERROR(__xludf.DUMMYFUNCTION("""COMPUTED_VALUE"""),1166.3)</f>
        <v>1166.3</v>
      </c>
      <c r="J307" s="2">
        <f>IFERROR(__xludf.DUMMYFUNCTION("""COMPUTED_VALUE"""),45737.66666666667)</f>
        <v>45737.66667</v>
      </c>
      <c r="K307" s="1">
        <f>IFERROR(__xludf.DUMMYFUNCTION("""COMPUTED_VALUE"""),1190.07)</f>
        <v>1190.07</v>
      </c>
      <c r="M307" s="2">
        <f>IFERROR(__xludf.DUMMYFUNCTION("""COMPUTED_VALUE"""),45737.66666666667)</f>
        <v>45737.66667</v>
      </c>
      <c r="N307" s="1">
        <f>IFERROR(__xludf.DUMMYFUNCTION("""COMPUTED_VALUE"""),6.4740221E7)</f>
        <v>64740221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IFERROR(__xludf.DUMMYFUNCTION("""COMPUTED_VALUE"""),1198.04)</f>
        <v>1198.04</v>
      </c>
      <c r="D308" s="2">
        <f>IFERROR(__xludf.DUMMYFUNCTION("""COMPUTED_VALUE"""),45740.66666666667)</f>
        <v>45740.66667</v>
      </c>
      <c r="E308" s="1">
        <f>IFERROR(__xludf.DUMMYFUNCTION("""COMPUTED_VALUE"""),1206.83)</f>
        <v>1206.83</v>
      </c>
      <c r="G308" s="2">
        <f>IFERROR(__xludf.DUMMYFUNCTION("""COMPUTED_VALUE"""),45740.66666666667)</f>
        <v>45740.66667</v>
      </c>
      <c r="H308" s="1">
        <f>IFERROR(__xludf.DUMMYFUNCTION("""COMPUTED_VALUE"""),1197.44)</f>
        <v>1197.44</v>
      </c>
      <c r="J308" s="2">
        <f>IFERROR(__xludf.DUMMYFUNCTION("""COMPUTED_VALUE"""),45740.66666666667)</f>
        <v>45740.66667</v>
      </c>
      <c r="K308" s="1">
        <f>IFERROR(__xludf.DUMMYFUNCTION("""COMPUTED_VALUE"""),1202.15)</f>
        <v>1202.15</v>
      </c>
      <c r="M308" s="2">
        <f>IFERROR(__xludf.DUMMYFUNCTION("""COMPUTED_VALUE"""),45740.66666666667)</f>
        <v>45740.66667</v>
      </c>
      <c r="N308" s="1">
        <f>IFERROR(__xludf.DUMMYFUNCTION("""COMPUTED_VALUE"""),8.8280335E7)</f>
        <v>88280335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IFERROR(__xludf.DUMMYFUNCTION("""COMPUTED_VALUE"""),1202.47)</f>
        <v>1202.47</v>
      </c>
      <c r="D309" s="2">
        <f>IFERROR(__xludf.DUMMYFUNCTION("""COMPUTED_VALUE"""),45741.66666666667)</f>
        <v>45741.66667</v>
      </c>
      <c r="E309" s="1">
        <f>IFERROR(__xludf.DUMMYFUNCTION("""COMPUTED_VALUE"""),1212.26)</f>
        <v>1212.26</v>
      </c>
      <c r="G309" s="2">
        <f>IFERROR(__xludf.DUMMYFUNCTION("""COMPUTED_VALUE"""),45741.66666666667)</f>
        <v>45741.66667</v>
      </c>
      <c r="H309" s="1">
        <f>IFERROR(__xludf.DUMMYFUNCTION("""COMPUTED_VALUE"""),1197.24)</f>
        <v>1197.24</v>
      </c>
      <c r="J309" s="2">
        <f>IFERROR(__xludf.DUMMYFUNCTION("""COMPUTED_VALUE"""),45741.66666666667)</f>
        <v>45741.66667</v>
      </c>
      <c r="K309" s="1">
        <f>IFERROR(__xludf.DUMMYFUNCTION("""COMPUTED_VALUE"""),1205.32)</f>
        <v>1205.32</v>
      </c>
      <c r="M309" s="2">
        <f>IFERROR(__xludf.DUMMYFUNCTION("""COMPUTED_VALUE"""),45741.66666666667)</f>
        <v>45741.66667</v>
      </c>
      <c r="N309" s="1">
        <f>IFERROR(__xludf.DUMMYFUNCTION("""COMPUTED_VALUE"""),6.3307841E7)</f>
        <v>63307841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IFERROR(__xludf.DUMMYFUNCTION("""COMPUTED_VALUE"""),1216.14)</f>
        <v>1216.14</v>
      </c>
      <c r="D310" s="2">
        <f>IFERROR(__xludf.DUMMYFUNCTION("""COMPUTED_VALUE"""),45742.66666666667)</f>
        <v>45742.66667</v>
      </c>
      <c r="E310" s="1">
        <f>IFERROR(__xludf.DUMMYFUNCTION("""COMPUTED_VALUE"""),1231.5)</f>
        <v>1231.5</v>
      </c>
      <c r="G310" s="2">
        <f>IFERROR(__xludf.DUMMYFUNCTION("""COMPUTED_VALUE"""),45742.66666666667)</f>
        <v>45742.66667</v>
      </c>
      <c r="H310" s="1">
        <f>IFERROR(__xludf.DUMMYFUNCTION("""COMPUTED_VALUE"""),1216.14)</f>
        <v>1216.14</v>
      </c>
      <c r="J310" s="2">
        <f>IFERROR(__xludf.DUMMYFUNCTION("""COMPUTED_VALUE"""),45742.66666666667)</f>
        <v>45742.66667</v>
      </c>
      <c r="K310" s="1">
        <f>IFERROR(__xludf.DUMMYFUNCTION("""COMPUTED_VALUE"""),1219.35)</f>
        <v>1219.35</v>
      </c>
      <c r="M310" s="2">
        <f>IFERROR(__xludf.DUMMYFUNCTION("""COMPUTED_VALUE"""),45742.66666666667)</f>
        <v>45742.66667</v>
      </c>
      <c r="N310" s="1">
        <f>IFERROR(__xludf.DUMMYFUNCTION("""COMPUTED_VALUE"""),4.6899012E7)</f>
        <v>46899012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IFERROR(__xludf.DUMMYFUNCTION("""COMPUTED_VALUE"""),1216.36)</f>
        <v>1216.36</v>
      </c>
      <c r="D311" s="2">
        <f>IFERROR(__xludf.DUMMYFUNCTION("""COMPUTED_VALUE"""),45743.66666666667)</f>
        <v>45743.66667</v>
      </c>
      <c r="E311" s="1">
        <f>IFERROR(__xludf.DUMMYFUNCTION("""COMPUTED_VALUE"""),1228.17)</f>
        <v>1228.17</v>
      </c>
      <c r="G311" s="2">
        <f>IFERROR(__xludf.DUMMYFUNCTION("""COMPUTED_VALUE"""),45743.66666666667)</f>
        <v>45743.66667</v>
      </c>
      <c r="H311" s="1">
        <f>IFERROR(__xludf.DUMMYFUNCTION("""COMPUTED_VALUE"""),1210.52)</f>
        <v>1210.52</v>
      </c>
      <c r="J311" s="2">
        <f>IFERROR(__xludf.DUMMYFUNCTION("""COMPUTED_VALUE"""),45743.66666666667)</f>
        <v>45743.66667</v>
      </c>
      <c r="K311" s="1">
        <f>IFERROR(__xludf.DUMMYFUNCTION("""COMPUTED_VALUE"""),1218.51)</f>
        <v>1218.51</v>
      </c>
      <c r="M311" s="2">
        <f>IFERROR(__xludf.DUMMYFUNCTION("""COMPUTED_VALUE"""),45743.66666666667)</f>
        <v>45743.66667</v>
      </c>
      <c r="N311" s="1">
        <f>IFERROR(__xludf.DUMMYFUNCTION("""COMPUTED_VALUE"""),4.053734E7)</f>
        <v>40537340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IFERROR(__xludf.DUMMYFUNCTION("""COMPUTED_VALUE"""),1215.66)</f>
        <v>1215.66</v>
      </c>
      <c r="D312" s="2">
        <f>IFERROR(__xludf.DUMMYFUNCTION("""COMPUTED_VALUE"""),45744.66666666667)</f>
        <v>45744.66667</v>
      </c>
      <c r="E312" s="1">
        <f>IFERROR(__xludf.DUMMYFUNCTION("""COMPUTED_VALUE"""),1217.46)</f>
        <v>1217.46</v>
      </c>
      <c r="G312" s="2">
        <f>IFERROR(__xludf.DUMMYFUNCTION("""COMPUTED_VALUE"""),45744.66666666667)</f>
        <v>45744.66667</v>
      </c>
      <c r="H312" s="1">
        <f>IFERROR(__xludf.DUMMYFUNCTION("""COMPUTED_VALUE"""),1200.9)</f>
        <v>1200.9</v>
      </c>
      <c r="J312" s="2">
        <f>IFERROR(__xludf.DUMMYFUNCTION("""COMPUTED_VALUE"""),45744.66666666667)</f>
        <v>45744.66667</v>
      </c>
      <c r="K312" s="1">
        <f>IFERROR(__xludf.DUMMYFUNCTION("""COMPUTED_VALUE"""),1201.96)</f>
        <v>1201.96</v>
      </c>
      <c r="M312" s="2">
        <f>IFERROR(__xludf.DUMMYFUNCTION("""COMPUTED_VALUE"""),45744.66666666667)</f>
        <v>45744.66667</v>
      </c>
      <c r="N312" s="1">
        <f>IFERROR(__xludf.DUMMYFUNCTION("""COMPUTED_VALUE"""),3.4355221E7)</f>
        <v>34355221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IFERROR(__xludf.DUMMYFUNCTION("""COMPUTED_VALUE"""),1197.68)</f>
        <v>1197.68</v>
      </c>
      <c r="D313" s="2">
        <f>IFERROR(__xludf.DUMMYFUNCTION("""COMPUTED_VALUE"""),45747.66666666667)</f>
        <v>45747.66667</v>
      </c>
      <c r="E313" s="1">
        <f>IFERROR(__xludf.DUMMYFUNCTION("""COMPUTED_VALUE"""),1226.33)</f>
        <v>1226.33</v>
      </c>
      <c r="G313" s="2">
        <f>IFERROR(__xludf.DUMMYFUNCTION("""COMPUTED_VALUE"""),45747.66666666667)</f>
        <v>45747.66667</v>
      </c>
      <c r="H313" s="1">
        <f>IFERROR(__xludf.DUMMYFUNCTION("""COMPUTED_VALUE"""),1193.57)</f>
        <v>1193.57</v>
      </c>
      <c r="J313" s="2">
        <f>IFERROR(__xludf.DUMMYFUNCTION("""COMPUTED_VALUE"""),45747.66666666667)</f>
        <v>45747.66667</v>
      </c>
      <c r="K313" s="1">
        <f>IFERROR(__xludf.DUMMYFUNCTION("""COMPUTED_VALUE"""),1220.36)</f>
        <v>1220.36</v>
      </c>
      <c r="M313" s="2">
        <f>IFERROR(__xludf.DUMMYFUNCTION("""COMPUTED_VALUE"""),45747.66666666667)</f>
        <v>45747.66667</v>
      </c>
      <c r="N313" s="1">
        <f>IFERROR(__xludf.DUMMYFUNCTION("""COMPUTED_VALUE"""),3.6558971E7)</f>
        <v>36558971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IFERROR(__xludf.DUMMYFUNCTION("""COMPUTED_VALUE"""),1219.7)</f>
        <v>1219.7</v>
      </c>
      <c r="D314" s="2">
        <f>IFERROR(__xludf.DUMMYFUNCTION("""COMPUTED_VALUE"""),45748.66666666667)</f>
        <v>45748.66667</v>
      </c>
      <c r="E314" s="1">
        <f>IFERROR(__xludf.DUMMYFUNCTION("""COMPUTED_VALUE"""),1231.81)</f>
        <v>1231.81</v>
      </c>
      <c r="G314" s="2">
        <f>IFERROR(__xludf.DUMMYFUNCTION("""COMPUTED_VALUE"""),45748.66666666667)</f>
        <v>45748.66667</v>
      </c>
      <c r="H314" s="1">
        <f>IFERROR(__xludf.DUMMYFUNCTION("""COMPUTED_VALUE"""),1213.94)</f>
        <v>1213.94</v>
      </c>
      <c r="J314" s="2">
        <f>IFERROR(__xludf.DUMMYFUNCTION("""COMPUTED_VALUE"""),45748.66666666667)</f>
        <v>45748.66667</v>
      </c>
      <c r="K314" s="1">
        <f>IFERROR(__xludf.DUMMYFUNCTION("""COMPUTED_VALUE"""),1227.85)</f>
        <v>1227.85</v>
      </c>
      <c r="M314" s="2">
        <f>IFERROR(__xludf.DUMMYFUNCTION("""COMPUTED_VALUE"""),45748.66666666667)</f>
        <v>45748.66667</v>
      </c>
      <c r="N314" s="1">
        <f>IFERROR(__xludf.DUMMYFUNCTION("""COMPUTED_VALUE"""),3.0022878E7)</f>
        <v>30022878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IFERROR(__xludf.DUMMYFUNCTION("""COMPUTED_VALUE"""),1216.41)</f>
        <v>1216.41</v>
      </c>
      <c r="D315" s="2">
        <f>IFERROR(__xludf.DUMMYFUNCTION("""COMPUTED_VALUE"""),45749.66666666667)</f>
        <v>45749.66667</v>
      </c>
      <c r="E315" s="1">
        <f>IFERROR(__xludf.DUMMYFUNCTION("""COMPUTED_VALUE"""),1249.38)</f>
        <v>1249.38</v>
      </c>
      <c r="G315" s="2">
        <f>IFERROR(__xludf.DUMMYFUNCTION("""COMPUTED_VALUE"""),45749.66666666667)</f>
        <v>45749.66667</v>
      </c>
      <c r="H315" s="1">
        <f>IFERROR(__xludf.DUMMYFUNCTION("""COMPUTED_VALUE"""),1214.27)</f>
        <v>1214.27</v>
      </c>
      <c r="J315" s="2">
        <f>IFERROR(__xludf.DUMMYFUNCTION("""COMPUTED_VALUE"""),45749.66666666667)</f>
        <v>45749.66667</v>
      </c>
      <c r="K315" s="1">
        <f>IFERROR(__xludf.DUMMYFUNCTION("""COMPUTED_VALUE"""),1245.33)</f>
        <v>1245.33</v>
      </c>
      <c r="M315" s="2">
        <f>IFERROR(__xludf.DUMMYFUNCTION("""COMPUTED_VALUE"""),45749.66666666667)</f>
        <v>45749.66667</v>
      </c>
      <c r="N315" s="1">
        <f>IFERROR(__xludf.DUMMYFUNCTION("""COMPUTED_VALUE"""),6.4365884E7)</f>
        <v>64365884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IFERROR(__xludf.DUMMYFUNCTION("""COMPUTED_VALUE"""),1219.69)</f>
        <v>1219.69</v>
      </c>
      <c r="D316" s="2">
        <f>IFERROR(__xludf.DUMMYFUNCTION("""COMPUTED_VALUE"""),45750.66666666667)</f>
        <v>45750.66667</v>
      </c>
      <c r="E316" s="1">
        <f>IFERROR(__xludf.DUMMYFUNCTION("""COMPUTED_VALUE"""),1228.42)</f>
        <v>1228.42</v>
      </c>
      <c r="G316" s="2">
        <f>IFERROR(__xludf.DUMMYFUNCTION("""COMPUTED_VALUE"""),45750.66666666667)</f>
        <v>45750.66667</v>
      </c>
      <c r="H316" s="1">
        <f>IFERROR(__xludf.DUMMYFUNCTION("""COMPUTED_VALUE"""),1200.55)</f>
        <v>1200.55</v>
      </c>
      <c r="J316" s="2">
        <f>IFERROR(__xludf.DUMMYFUNCTION("""COMPUTED_VALUE"""),45750.66666666667)</f>
        <v>45750.66667</v>
      </c>
      <c r="K316" s="1">
        <f>IFERROR(__xludf.DUMMYFUNCTION("""COMPUTED_VALUE"""),1201.33)</f>
        <v>1201.33</v>
      </c>
      <c r="M316" s="2">
        <f>IFERROR(__xludf.DUMMYFUNCTION("""COMPUTED_VALUE"""),45750.66666666667)</f>
        <v>45750.66667</v>
      </c>
      <c r="N316" s="1">
        <f>IFERROR(__xludf.DUMMYFUNCTION("""COMPUTED_VALUE"""),7.7890449E7)</f>
        <v>77890449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IFERROR(__xludf.DUMMYFUNCTION("""COMPUTED_VALUE"""),1186.84)</f>
        <v>1186.84</v>
      </c>
      <c r="D317" s="2">
        <f>IFERROR(__xludf.DUMMYFUNCTION("""COMPUTED_VALUE"""),45751.66666666667)</f>
        <v>45751.66667</v>
      </c>
      <c r="E317" s="1">
        <f>IFERROR(__xludf.DUMMYFUNCTION("""COMPUTED_VALUE"""),1186.84)</f>
        <v>1186.84</v>
      </c>
      <c r="G317" s="2">
        <f>IFERROR(__xludf.DUMMYFUNCTION("""COMPUTED_VALUE"""),45751.66666666667)</f>
        <v>45751.66667</v>
      </c>
      <c r="H317" s="1">
        <f>IFERROR(__xludf.DUMMYFUNCTION("""COMPUTED_VALUE"""),1130.47)</f>
        <v>1130.47</v>
      </c>
      <c r="J317" s="2">
        <f>IFERROR(__xludf.DUMMYFUNCTION("""COMPUTED_VALUE"""),45751.66666666667)</f>
        <v>45751.66667</v>
      </c>
      <c r="K317" s="1">
        <f>IFERROR(__xludf.DUMMYFUNCTION("""COMPUTED_VALUE"""),1131.39)</f>
        <v>1131.39</v>
      </c>
      <c r="M317" s="2">
        <f>IFERROR(__xludf.DUMMYFUNCTION("""COMPUTED_VALUE"""),45751.66666666667)</f>
        <v>45751.66667</v>
      </c>
      <c r="N317" s="1">
        <f>IFERROR(__xludf.DUMMYFUNCTION("""COMPUTED_VALUE"""),9.514713E7)</f>
        <v>95147130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IFERROR(__xludf.DUMMYFUNCTION("""COMPUTED_VALUE"""),1114.67)</f>
        <v>1114.67</v>
      </c>
      <c r="D318" s="2">
        <f>IFERROR(__xludf.DUMMYFUNCTION("""COMPUTED_VALUE"""),45754.66666666667)</f>
        <v>45754.66667</v>
      </c>
      <c r="E318" s="1">
        <f>IFERROR(__xludf.DUMMYFUNCTION("""COMPUTED_VALUE"""),1158.6)</f>
        <v>1158.6</v>
      </c>
      <c r="G318" s="2">
        <f>IFERROR(__xludf.DUMMYFUNCTION("""COMPUTED_VALUE"""),45754.66666666667)</f>
        <v>45754.66667</v>
      </c>
      <c r="H318" s="1">
        <f>IFERROR(__xludf.DUMMYFUNCTION("""COMPUTED_VALUE"""),1092.82)</f>
        <v>1092.82</v>
      </c>
      <c r="J318" s="2">
        <f>IFERROR(__xludf.DUMMYFUNCTION("""COMPUTED_VALUE"""),45754.66666666667)</f>
        <v>45754.66667</v>
      </c>
      <c r="K318" s="1">
        <f>IFERROR(__xludf.DUMMYFUNCTION("""COMPUTED_VALUE"""),1124.81)</f>
        <v>1124.81</v>
      </c>
      <c r="M318" s="2">
        <f>IFERROR(__xludf.DUMMYFUNCTION("""COMPUTED_VALUE"""),45754.66666666667)</f>
        <v>45754.66667</v>
      </c>
      <c r="N318" s="1">
        <f>IFERROR(__xludf.DUMMYFUNCTION("""COMPUTED_VALUE"""),8.3438968E7)</f>
        <v>83438968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IFERROR(__xludf.DUMMYFUNCTION("""COMPUTED_VALUE"""),1144.54)</f>
        <v>1144.54</v>
      </c>
      <c r="D319" s="2">
        <f>IFERROR(__xludf.DUMMYFUNCTION("""COMPUTED_VALUE"""),45755.66666666667)</f>
        <v>45755.66667</v>
      </c>
      <c r="E319" s="1">
        <f>IFERROR(__xludf.DUMMYFUNCTION("""COMPUTED_VALUE"""),1156.27)</f>
        <v>1156.27</v>
      </c>
      <c r="G319" s="2">
        <f>IFERROR(__xludf.DUMMYFUNCTION("""COMPUTED_VALUE"""),45755.66666666667)</f>
        <v>45755.66667</v>
      </c>
      <c r="H319" s="1">
        <f>IFERROR(__xludf.DUMMYFUNCTION("""COMPUTED_VALUE"""),1101.05)</f>
        <v>1101.05</v>
      </c>
      <c r="J319" s="2">
        <f>IFERROR(__xludf.DUMMYFUNCTION("""COMPUTED_VALUE"""),45755.66666666667)</f>
        <v>45755.66667</v>
      </c>
      <c r="K319" s="1">
        <f>IFERROR(__xludf.DUMMYFUNCTION("""COMPUTED_VALUE"""),1115.29)</f>
        <v>1115.29</v>
      </c>
      <c r="M319" s="2">
        <f>IFERROR(__xludf.DUMMYFUNCTION("""COMPUTED_VALUE"""),45755.66666666667)</f>
        <v>45755.66667</v>
      </c>
      <c r="N319" s="1">
        <f>IFERROR(__xludf.DUMMYFUNCTION("""COMPUTED_VALUE"""),8.5606774E7)</f>
        <v>85606774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IFERROR(__xludf.DUMMYFUNCTION("""COMPUTED_VALUE"""),1105.2)</f>
        <v>1105.2</v>
      </c>
      <c r="D320" s="2">
        <f>IFERROR(__xludf.DUMMYFUNCTION("""COMPUTED_VALUE"""),45756.66666666667)</f>
        <v>45756.66667</v>
      </c>
      <c r="E320" s="1">
        <f>IFERROR(__xludf.DUMMYFUNCTION("""COMPUTED_VALUE"""),1192.21)</f>
        <v>1192.21</v>
      </c>
      <c r="G320" s="2">
        <f>IFERROR(__xludf.DUMMYFUNCTION("""COMPUTED_VALUE"""),45756.66666666667)</f>
        <v>45756.66667</v>
      </c>
      <c r="H320" s="1">
        <f>IFERROR(__xludf.DUMMYFUNCTION("""COMPUTED_VALUE"""),1105.2)</f>
        <v>1105.2</v>
      </c>
      <c r="J320" s="2">
        <f>IFERROR(__xludf.DUMMYFUNCTION("""COMPUTED_VALUE"""),45756.66666666667)</f>
        <v>45756.66667</v>
      </c>
      <c r="K320" s="1">
        <f>IFERROR(__xludf.DUMMYFUNCTION("""COMPUTED_VALUE"""),1190.17)</f>
        <v>1190.17</v>
      </c>
      <c r="M320" s="2">
        <f>IFERROR(__xludf.DUMMYFUNCTION("""COMPUTED_VALUE"""),45756.66666666667)</f>
        <v>45756.66667</v>
      </c>
      <c r="N320" s="1">
        <f>IFERROR(__xludf.DUMMYFUNCTION("""COMPUTED_VALUE"""),1.24268506E8)</f>
        <v>124268506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IFERROR(__xludf.DUMMYFUNCTION("""COMPUTED_VALUE"""),1174.57)</f>
        <v>1174.57</v>
      </c>
      <c r="D321" s="2">
        <f>IFERROR(__xludf.DUMMYFUNCTION("""COMPUTED_VALUE"""),45757.66666666667)</f>
        <v>45757.66667</v>
      </c>
      <c r="E321" s="1">
        <f>IFERROR(__xludf.DUMMYFUNCTION("""COMPUTED_VALUE"""),1174.57)</f>
        <v>1174.57</v>
      </c>
      <c r="G321" s="2">
        <f>IFERROR(__xludf.DUMMYFUNCTION("""COMPUTED_VALUE"""),45757.66666666667)</f>
        <v>45757.66667</v>
      </c>
      <c r="H321" s="1">
        <f>IFERROR(__xludf.DUMMYFUNCTION("""COMPUTED_VALUE"""),1125.94)</f>
        <v>1125.94</v>
      </c>
      <c r="J321" s="2">
        <f>IFERROR(__xludf.DUMMYFUNCTION("""COMPUTED_VALUE"""),45757.66666666667)</f>
        <v>45757.66667</v>
      </c>
      <c r="K321" s="1">
        <f>IFERROR(__xludf.DUMMYFUNCTION("""COMPUTED_VALUE"""),1153.5)</f>
        <v>1153.5</v>
      </c>
      <c r="M321" s="2">
        <f>IFERROR(__xludf.DUMMYFUNCTION("""COMPUTED_VALUE"""),45757.66666666667)</f>
        <v>45757.66667</v>
      </c>
      <c r="N321" s="1">
        <f>IFERROR(__xludf.DUMMYFUNCTION("""COMPUTED_VALUE"""),5.2746796E7)</f>
        <v>52746796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IFERROR(__xludf.DUMMYFUNCTION("""COMPUTED_VALUE"""),1147.54)</f>
        <v>1147.54</v>
      </c>
      <c r="D322" s="2">
        <f>IFERROR(__xludf.DUMMYFUNCTION("""COMPUTED_VALUE"""),45758.66666666667)</f>
        <v>45758.66667</v>
      </c>
      <c r="E322" s="1">
        <f>IFERROR(__xludf.DUMMYFUNCTION("""COMPUTED_VALUE"""),1168.73)</f>
        <v>1168.73</v>
      </c>
      <c r="G322" s="2">
        <f>IFERROR(__xludf.DUMMYFUNCTION("""COMPUTED_VALUE"""),45758.66666666667)</f>
        <v>45758.66667</v>
      </c>
      <c r="H322" s="1">
        <f>IFERROR(__xludf.DUMMYFUNCTION("""COMPUTED_VALUE"""),1130.44)</f>
        <v>1130.44</v>
      </c>
      <c r="J322" s="2">
        <f>IFERROR(__xludf.DUMMYFUNCTION("""COMPUTED_VALUE"""),45758.66666666667)</f>
        <v>45758.66667</v>
      </c>
      <c r="K322" s="1">
        <f>IFERROR(__xludf.DUMMYFUNCTION("""COMPUTED_VALUE"""),1163.32)</f>
        <v>1163.32</v>
      </c>
      <c r="M322" s="2">
        <f>IFERROR(__xludf.DUMMYFUNCTION("""COMPUTED_VALUE"""),45758.66666666667)</f>
        <v>45758.66667</v>
      </c>
      <c r="N322" s="1">
        <f>IFERROR(__xludf.DUMMYFUNCTION("""COMPUTED_VALUE"""),5.1860593E7)</f>
        <v>51860593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IFERROR(__xludf.DUMMYFUNCTION("""COMPUTED_VALUE"""),1168.41)</f>
        <v>1168.41</v>
      </c>
      <c r="D323" s="2">
        <f>IFERROR(__xludf.DUMMYFUNCTION("""COMPUTED_VALUE"""),45761.66666666667)</f>
        <v>45761.66667</v>
      </c>
      <c r="E323" s="1">
        <f>IFERROR(__xludf.DUMMYFUNCTION("""COMPUTED_VALUE"""),1189.82)</f>
        <v>1189.82</v>
      </c>
      <c r="G323" s="2">
        <f>IFERROR(__xludf.DUMMYFUNCTION("""COMPUTED_VALUE"""),45761.66666666667)</f>
        <v>45761.66667</v>
      </c>
      <c r="H323" s="1">
        <f>IFERROR(__xludf.DUMMYFUNCTION("""COMPUTED_VALUE"""),1168.41)</f>
        <v>1168.41</v>
      </c>
      <c r="J323" s="2">
        <f>IFERROR(__xludf.DUMMYFUNCTION("""COMPUTED_VALUE"""),45761.66666666667)</f>
        <v>45761.66667</v>
      </c>
      <c r="K323" s="1">
        <f>IFERROR(__xludf.DUMMYFUNCTION("""COMPUTED_VALUE"""),1183.58)</f>
        <v>1183.58</v>
      </c>
      <c r="M323" s="2">
        <f>IFERROR(__xludf.DUMMYFUNCTION("""COMPUTED_VALUE"""),45761.66666666667)</f>
        <v>45761.66667</v>
      </c>
      <c r="N323" s="1">
        <f>IFERROR(__xludf.DUMMYFUNCTION("""COMPUTED_VALUE"""),3.7393404E7)</f>
        <v>37393404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IFERROR(__xludf.DUMMYFUNCTION("""COMPUTED_VALUE"""),1182.22)</f>
        <v>1182.22</v>
      </c>
      <c r="D324" s="2">
        <f>IFERROR(__xludf.DUMMYFUNCTION("""COMPUTED_VALUE"""),45762.66666666667)</f>
        <v>45762.66667</v>
      </c>
      <c r="E324" s="1">
        <f>IFERROR(__xludf.DUMMYFUNCTION("""COMPUTED_VALUE"""),1189.31)</f>
        <v>1189.31</v>
      </c>
      <c r="G324" s="2">
        <f>IFERROR(__xludf.DUMMYFUNCTION("""COMPUTED_VALUE"""),45762.66666666667)</f>
        <v>45762.66667</v>
      </c>
      <c r="H324" s="1">
        <f>IFERROR(__xludf.DUMMYFUNCTION("""COMPUTED_VALUE"""),1177.22)</f>
        <v>1177.22</v>
      </c>
      <c r="J324" s="2">
        <f>IFERROR(__xludf.DUMMYFUNCTION("""COMPUTED_VALUE"""),45762.66666666667)</f>
        <v>45762.66667</v>
      </c>
      <c r="K324" s="1">
        <f>IFERROR(__xludf.DUMMYFUNCTION("""COMPUTED_VALUE"""),1178.84)</f>
        <v>1178.84</v>
      </c>
      <c r="M324" s="2">
        <f>IFERROR(__xludf.DUMMYFUNCTION("""COMPUTED_VALUE"""),45762.66666666667)</f>
        <v>45762.66667</v>
      </c>
      <c r="N324" s="1">
        <f>IFERROR(__xludf.DUMMYFUNCTION("""COMPUTED_VALUE"""),2.878116E7)</f>
        <v>28781160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IFERROR(__xludf.DUMMYFUNCTION("""COMPUTED_VALUE"""),1178.53)</f>
        <v>1178.53</v>
      </c>
      <c r="D325" s="2">
        <f>IFERROR(__xludf.DUMMYFUNCTION("""COMPUTED_VALUE"""),45763.66666666667)</f>
        <v>45763.66667</v>
      </c>
      <c r="E325" s="1">
        <f>IFERROR(__xludf.DUMMYFUNCTION("""COMPUTED_VALUE"""),1187.17)</f>
        <v>1187.17</v>
      </c>
      <c r="G325" s="2">
        <f>IFERROR(__xludf.DUMMYFUNCTION("""COMPUTED_VALUE"""),45763.66666666667)</f>
        <v>45763.66667</v>
      </c>
      <c r="H325" s="1">
        <f>IFERROR(__xludf.DUMMYFUNCTION("""COMPUTED_VALUE"""),1157.13)</f>
        <v>1157.13</v>
      </c>
      <c r="J325" s="2">
        <f>IFERROR(__xludf.DUMMYFUNCTION("""COMPUTED_VALUE"""),45763.66666666667)</f>
        <v>45763.66667</v>
      </c>
      <c r="K325" s="1">
        <f>IFERROR(__xludf.DUMMYFUNCTION("""COMPUTED_VALUE"""),1164.34)</f>
        <v>1164.34</v>
      </c>
      <c r="M325" s="2">
        <f>IFERROR(__xludf.DUMMYFUNCTION("""COMPUTED_VALUE"""),45763.66666666667)</f>
        <v>45763.66667</v>
      </c>
      <c r="N325" s="1">
        <f>IFERROR(__xludf.DUMMYFUNCTION("""COMPUTED_VALUE"""),3.6143132E7)</f>
        <v>36143132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IFERROR(__xludf.DUMMYFUNCTION("""COMPUTED_VALUE"""),1165.62)</f>
        <v>1165.62</v>
      </c>
      <c r="D326" s="2">
        <f>IFERROR(__xludf.DUMMYFUNCTION("""COMPUTED_VALUE"""),45764.66666666667)</f>
        <v>45764.66667</v>
      </c>
      <c r="E326" s="1">
        <f>IFERROR(__xludf.DUMMYFUNCTION("""COMPUTED_VALUE"""),1171.9)</f>
        <v>1171.9</v>
      </c>
      <c r="G326" s="2">
        <f>IFERROR(__xludf.DUMMYFUNCTION("""COMPUTED_VALUE"""),45764.66666666667)</f>
        <v>45764.66667</v>
      </c>
      <c r="H326" s="1">
        <f>IFERROR(__xludf.DUMMYFUNCTION("""COMPUTED_VALUE"""),1157.76)</f>
        <v>1157.76</v>
      </c>
      <c r="J326" s="2">
        <f>IFERROR(__xludf.DUMMYFUNCTION("""COMPUTED_VALUE"""),45764.66666666667)</f>
        <v>45764.66667</v>
      </c>
      <c r="K326" s="1">
        <f>IFERROR(__xludf.DUMMYFUNCTION("""COMPUTED_VALUE"""),1162.88)</f>
        <v>1162.88</v>
      </c>
      <c r="M326" s="2">
        <f>IFERROR(__xludf.DUMMYFUNCTION("""COMPUTED_VALUE"""),45764.66666666667)</f>
        <v>45764.66667</v>
      </c>
      <c r="N326" s="1">
        <f>IFERROR(__xludf.DUMMYFUNCTION("""COMPUTED_VALUE"""),3.6754568E7)</f>
        <v>36754568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IFERROR(__xludf.DUMMYFUNCTION("""COMPUTED_VALUE"""),1158.4)</f>
        <v>1158.4</v>
      </c>
      <c r="D327" s="2">
        <f>IFERROR(__xludf.DUMMYFUNCTION("""COMPUTED_VALUE"""),45768.66666666667)</f>
        <v>45768.66667</v>
      </c>
      <c r="E327" s="1">
        <f>IFERROR(__xludf.DUMMYFUNCTION("""COMPUTED_VALUE"""),1160.29)</f>
        <v>1160.29</v>
      </c>
      <c r="G327" s="2">
        <f>IFERROR(__xludf.DUMMYFUNCTION("""COMPUTED_VALUE"""),45768.66666666667)</f>
        <v>45768.66667</v>
      </c>
      <c r="H327" s="1">
        <f>IFERROR(__xludf.DUMMYFUNCTION("""COMPUTED_VALUE"""),1130.02)</f>
        <v>1130.02</v>
      </c>
      <c r="J327" s="2">
        <f>IFERROR(__xludf.DUMMYFUNCTION("""COMPUTED_VALUE"""),45768.66666666667)</f>
        <v>45768.66667</v>
      </c>
      <c r="K327" s="1">
        <f>IFERROR(__xludf.DUMMYFUNCTION("""COMPUTED_VALUE"""),1142.34)</f>
        <v>1142.34</v>
      </c>
      <c r="M327" s="2">
        <f>IFERROR(__xludf.DUMMYFUNCTION("""COMPUTED_VALUE"""),45768.66666666667)</f>
        <v>45768.66667</v>
      </c>
      <c r="N327" s="1">
        <f>IFERROR(__xludf.DUMMYFUNCTION("""COMPUTED_VALUE"""),3.6158138E7)</f>
        <v>36158138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IFERROR(__xludf.DUMMYFUNCTION("""COMPUTED_VALUE"""),1151.88)</f>
        <v>1151.88</v>
      </c>
      <c r="D328" s="2">
        <f>IFERROR(__xludf.DUMMYFUNCTION("""COMPUTED_VALUE"""),45769.66666666667)</f>
        <v>45769.66667</v>
      </c>
      <c r="E328" s="1">
        <f>IFERROR(__xludf.DUMMYFUNCTION("""COMPUTED_VALUE"""),1180.14)</f>
        <v>1180.14</v>
      </c>
      <c r="G328" s="2">
        <f>IFERROR(__xludf.DUMMYFUNCTION("""COMPUTED_VALUE"""),45769.66666666667)</f>
        <v>45769.66667</v>
      </c>
      <c r="H328" s="1">
        <f>IFERROR(__xludf.DUMMYFUNCTION("""COMPUTED_VALUE"""),1151.04)</f>
        <v>1151.04</v>
      </c>
      <c r="J328" s="2">
        <f>IFERROR(__xludf.DUMMYFUNCTION("""COMPUTED_VALUE"""),45769.66666666667)</f>
        <v>45769.66667</v>
      </c>
      <c r="K328" s="1">
        <f>IFERROR(__xludf.DUMMYFUNCTION("""COMPUTED_VALUE"""),1176.72)</f>
        <v>1176.72</v>
      </c>
      <c r="M328" s="2">
        <f>IFERROR(__xludf.DUMMYFUNCTION("""COMPUTED_VALUE"""),45769.66666666667)</f>
        <v>45769.66667</v>
      </c>
      <c r="N328" s="1">
        <f>IFERROR(__xludf.DUMMYFUNCTION("""COMPUTED_VALUE"""),4.0193544E7)</f>
        <v>40193544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IFERROR(__xludf.DUMMYFUNCTION("""COMPUTED_VALUE"""),1185.44)</f>
        <v>1185.44</v>
      </c>
      <c r="D329" s="2">
        <f>IFERROR(__xludf.DUMMYFUNCTION("""COMPUTED_VALUE"""),45770.66666666667)</f>
        <v>45770.66667</v>
      </c>
      <c r="E329" s="1">
        <f>IFERROR(__xludf.DUMMYFUNCTION("""COMPUTED_VALUE"""),1213.13)</f>
        <v>1213.13</v>
      </c>
      <c r="G329" s="2">
        <f>IFERROR(__xludf.DUMMYFUNCTION("""COMPUTED_VALUE"""),45770.66666666667)</f>
        <v>45770.66667</v>
      </c>
      <c r="H329" s="1">
        <f>IFERROR(__xludf.DUMMYFUNCTION("""COMPUTED_VALUE"""),1185.43)</f>
        <v>1185.43</v>
      </c>
      <c r="J329" s="2">
        <f>IFERROR(__xludf.DUMMYFUNCTION("""COMPUTED_VALUE"""),45770.66666666667)</f>
        <v>45770.66667</v>
      </c>
      <c r="K329" s="1">
        <f>IFERROR(__xludf.DUMMYFUNCTION("""COMPUTED_VALUE"""),1189.9)</f>
        <v>1189.9</v>
      </c>
      <c r="M329" s="2">
        <f>IFERROR(__xludf.DUMMYFUNCTION("""COMPUTED_VALUE"""),45770.66666666667)</f>
        <v>45770.66667</v>
      </c>
      <c r="N329" s="1">
        <f>IFERROR(__xludf.DUMMYFUNCTION("""COMPUTED_VALUE"""),7.1441153E7)</f>
        <v>71441153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IFERROR(__xludf.DUMMYFUNCTION("""COMPUTED_VALUE"""),1190.23)</f>
        <v>1190.23</v>
      </c>
      <c r="D330" s="2">
        <f>IFERROR(__xludf.DUMMYFUNCTION("""COMPUTED_VALUE"""),45771.66666666667)</f>
        <v>45771.66667</v>
      </c>
      <c r="E330" s="1">
        <f>IFERROR(__xludf.DUMMYFUNCTION("""COMPUTED_VALUE"""),1211.28)</f>
        <v>1211.28</v>
      </c>
      <c r="G330" s="2">
        <f>IFERROR(__xludf.DUMMYFUNCTION("""COMPUTED_VALUE"""),45771.66666666667)</f>
        <v>45771.66667</v>
      </c>
      <c r="H330" s="1">
        <f>IFERROR(__xludf.DUMMYFUNCTION("""COMPUTED_VALUE"""),1181.97)</f>
        <v>1181.97</v>
      </c>
      <c r="J330" s="2">
        <f>IFERROR(__xludf.DUMMYFUNCTION("""COMPUTED_VALUE"""),45771.66666666667)</f>
        <v>45771.66667</v>
      </c>
      <c r="K330" s="1">
        <f>IFERROR(__xludf.DUMMYFUNCTION("""COMPUTED_VALUE"""),1208.91)</f>
        <v>1208.91</v>
      </c>
      <c r="M330" s="2">
        <f>IFERROR(__xludf.DUMMYFUNCTION("""COMPUTED_VALUE"""),45771.66666666667)</f>
        <v>45771.66667</v>
      </c>
      <c r="N330" s="1">
        <f>IFERROR(__xludf.DUMMYFUNCTION("""COMPUTED_VALUE"""),4.0756361E7)</f>
        <v>40756361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IFERROR(__xludf.DUMMYFUNCTION("""COMPUTED_VALUE"""),1208.91)</f>
        <v>1208.91</v>
      </c>
      <c r="D331" s="2">
        <f>IFERROR(__xludf.DUMMYFUNCTION("""COMPUTED_VALUE"""),45772.66666666667)</f>
        <v>45772.66667</v>
      </c>
      <c r="E331" s="1">
        <f>IFERROR(__xludf.DUMMYFUNCTION("""COMPUTED_VALUE"""),1210.55)</f>
        <v>1210.55</v>
      </c>
      <c r="G331" s="2">
        <f>IFERROR(__xludf.DUMMYFUNCTION("""COMPUTED_VALUE"""),45772.66666666667)</f>
        <v>45772.66667</v>
      </c>
      <c r="H331" s="1">
        <f>IFERROR(__xludf.DUMMYFUNCTION("""COMPUTED_VALUE"""),1197.36)</f>
        <v>1197.36</v>
      </c>
      <c r="J331" s="2">
        <f>IFERROR(__xludf.DUMMYFUNCTION("""COMPUTED_VALUE"""),45772.66666666667)</f>
        <v>45772.66667</v>
      </c>
      <c r="K331" s="1">
        <f>IFERROR(__xludf.DUMMYFUNCTION("""COMPUTED_VALUE"""),1209.39)</f>
        <v>1209.39</v>
      </c>
      <c r="M331" s="2">
        <f>IFERROR(__xludf.DUMMYFUNCTION("""COMPUTED_VALUE"""),45772.66666666667)</f>
        <v>45772.66667</v>
      </c>
      <c r="N331" s="1">
        <f>IFERROR(__xludf.DUMMYFUNCTION("""COMPUTED_VALUE"""),3.3845331E7)</f>
        <v>33845331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IFERROR(__xludf.DUMMYFUNCTION("""COMPUTED_VALUE"""),1210.06)</f>
        <v>1210.06</v>
      </c>
      <c r="D332" s="2">
        <f>IFERROR(__xludf.DUMMYFUNCTION("""COMPUTED_VALUE"""),45775.66666666667)</f>
        <v>45775.66667</v>
      </c>
      <c r="E332" s="1">
        <f>IFERROR(__xludf.DUMMYFUNCTION("""COMPUTED_VALUE"""),1216.27)</f>
        <v>1216.27</v>
      </c>
      <c r="G332" s="2">
        <f>IFERROR(__xludf.DUMMYFUNCTION("""COMPUTED_VALUE"""),45775.66666666667)</f>
        <v>45775.66667</v>
      </c>
      <c r="H332" s="1">
        <f>IFERROR(__xludf.DUMMYFUNCTION("""COMPUTED_VALUE"""),1196.21)</f>
        <v>1196.21</v>
      </c>
      <c r="J332" s="2">
        <f>IFERROR(__xludf.DUMMYFUNCTION("""COMPUTED_VALUE"""),45775.66666666667)</f>
        <v>45775.66667</v>
      </c>
      <c r="K332" s="1">
        <f>IFERROR(__xludf.DUMMYFUNCTION("""COMPUTED_VALUE"""),1209.31)</f>
        <v>1209.31</v>
      </c>
      <c r="M332" s="2">
        <f>IFERROR(__xludf.DUMMYFUNCTION("""COMPUTED_VALUE"""),45775.66666666667)</f>
        <v>45775.66667</v>
      </c>
      <c r="N332" s="1">
        <f>IFERROR(__xludf.DUMMYFUNCTION("""COMPUTED_VALUE"""),2.825395E7)</f>
        <v>28253950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IFERROR(__xludf.DUMMYFUNCTION("""COMPUTED_VALUE"""),1214.56)</f>
        <v>1214.56</v>
      </c>
      <c r="D333" s="2">
        <f>IFERROR(__xludf.DUMMYFUNCTION("""COMPUTED_VALUE"""),45776.66666666667)</f>
        <v>45776.66667</v>
      </c>
      <c r="E333" s="1">
        <f>IFERROR(__xludf.DUMMYFUNCTION("""COMPUTED_VALUE"""),1225.21)</f>
        <v>1225.21</v>
      </c>
      <c r="G333" s="2">
        <f>IFERROR(__xludf.DUMMYFUNCTION("""COMPUTED_VALUE"""),45776.66666666667)</f>
        <v>45776.66667</v>
      </c>
      <c r="H333" s="1">
        <f>IFERROR(__xludf.DUMMYFUNCTION("""COMPUTED_VALUE"""),1211.25)</f>
        <v>1211.25</v>
      </c>
      <c r="J333" s="2">
        <f>IFERROR(__xludf.DUMMYFUNCTION("""COMPUTED_VALUE"""),45776.66666666667)</f>
        <v>45776.66667</v>
      </c>
      <c r="K333" s="1">
        <f>IFERROR(__xludf.DUMMYFUNCTION("""COMPUTED_VALUE"""),1224.0)</f>
        <v>1224</v>
      </c>
      <c r="M333" s="2">
        <f>IFERROR(__xludf.DUMMYFUNCTION("""COMPUTED_VALUE"""),45776.66666666667)</f>
        <v>45776.66667</v>
      </c>
      <c r="N333" s="1">
        <f>IFERROR(__xludf.DUMMYFUNCTION("""COMPUTED_VALUE"""),1.08660357E8)</f>
        <v>108660357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IFERROR(__xludf.DUMMYFUNCTION("""COMPUTED_VALUE"""),1215.82)</f>
        <v>1215.82</v>
      </c>
      <c r="D334" s="2">
        <f>IFERROR(__xludf.DUMMYFUNCTION("""COMPUTED_VALUE"""),45777.66666666667)</f>
        <v>45777.66667</v>
      </c>
      <c r="E334" s="1">
        <f>IFERROR(__xludf.DUMMYFUNCTION("""COMPUTED_VALUE"""),1232.54)</f>
        <v>1232.54</v>
      </c>
      <c r="G334" s="2">
        <f>IFERROR(__xludf.DUMMYFUNCTION("""COMPUTED_VALUE"""),45777.66666666667)</f>
        <v>45777.66667</v>
      </c>
      <c r="H334" s="1">
        <f>IFERROR(__xludf.DUMMYFUNCTION("""COMPUTED_VALUE"""),1201.74)</f>
        <v>1201.74</v>
      </c>
      <c r="J334" s="2">
        <f>IFERROR(__xludf.DUMMYFUNCTION("""COMPUTED_VALUE"""),45777.66666666667)</f>
        <v>45777.66667</v>
      </c>
      <c r="K334" s="1">
        <f>IFERROR(__xludf.DUMMYFUNCTION("""COMPUTED_VALUE"""),1230.94)</f>
        <v>1230.94</v>
      </c>
      <c r="M334" s="2">
        <f>IFERROR(__xludf.DUMMYFUNCTION("""COMPUTED_VALUE"""),45777.66666666667)</f>
        <v>45777.66667</v>
      </c>
      <c r="N334" s="1">
        <f>IFERROR(__xludf.DUMMYFUNCTION("""COMPUTED_VALUE"""),4.198368E7)</f>
        <v>41983680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IFERROR(__xludf.DUMMYFUNCTION("""COMPUTED_VALUE"""),1234.04)</f>
        <v>1234.04</v>
      </c>
      <c r="D335" s="2">
        <f>IFERROR(__xludf.DUMMYFUNCTION("""COMPUTED_VALUE"""),45778.66666666667)</f>
        <v>45778.66667</v>
      </c>
      <c r="E335" s="1">
        <f>IFERROR(__xludf.DUMMYFUNCTION("""COMPUTED_VALUE"""),1241.71)</f>
        <v>1241.71</v>
      </c>
      <c r="G335" s="2">
        <f>IFERROR(__xludf.DUMMYFUNCTION("""COMPUTED_VALUE"""),45778.66666666667)</f>
        <v>45778.66667</v>
      </c>
      <c r="H335" s="1">
        <f>IFERROR(__xludf.DUMMYFUNCTION("""COMPUTED_VALUE"""),1219.91)</f>
        <v>1219.91</v>
      </c>
      <c r="J335" s="2">
        <f>IFERROR(__xludf.DUMMYFUNCTION("""COMPUTED_VALUE"""),45778.66666666667)</f>
        <v>45778.66667</v>
      </c>
      <c r="K335" s="1">
        <f>IFERROR(__xludf.DUMMYFUNCTION("""COMPUTED_VALUE"""),1229.82)</f>
        <v>1229.82</v>
      </c>
      <c r="M335" s="2">
        <f>IFERROR(__xludf.DUMMYFUNCTION("""COMPUTED_VALUE"""),45778.66666666667)</f>
        <v>45778.66667</v>
      </c>
      <c r="N335" s="1">
        <f>IFERROR(__xludf.DUMMYFUNCTION("""COMPUTED_VALUE"""),4.8838763E7)</f>
        <v>48838763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IFERROR(__xludf.DUMMYFUNCTION("""COMPUTED_VALUE"""),1234.65)</f>
        <v>1234.65</v>
      </c>
      <c r="D336" s="2">
        <f>IFERROR(__xludf.DUMMYFUNCTION("""COMPUTED_VALUE"""),45779.66666666667)</f>
        <v>45779.66667</v>
      </c>
      <c r="E336" s="1">
        <f>IFERROR(__xludf.DUMMYFUNCTION("""COMPUTED_VALUE"""),1251.06)</f>
        <v>1251.06</v>
      </c>
      <c r="G336" s="2">
        <f>IFERROR(__xludf.DUMMYFUNCTION("""COMPUTED_VALUE"""),45779.66666666667)</f>
        <v>45779.66667</v>
      </c>
      <c r="H336" s="1">
        <f>IFERROR(__xludf.DUMMYFUNCTION("""COMPUTED_VALUE"""),1234.65)</f>
        <v>1234.65</v>
      </c>
      <c r="J336" s="2">
        <f>IFERROR(__xludf.DUMMYFUNCTION("""COMPUTED_VALUE"""),45779.66666666667)</f>
        <v>45779.66667</v>
      </c>
      <c r="K336" s="1">
        <f>IFERROR(__xludf.DUMMYFUNCTION("""COMPUTED_VALUE"""),1244.58)</f>
        <v>1244.58</v>
      </c>
      <c r="M336" s="2">
        <f>IFERROR(__xludf.DUMMYFUNCTION("""COMPUTED_VALUE"""),45779.66666666667)</f>
        <v>45779.66667</v>
      </c>
      <c r="N336" s="1">
        <f>IFERROR(__xludf.DUMMYFUNCTION("""COMPUTED_VALUE"""),3.9015556E7)</f>
        <v>39015556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IFERROR(__xludf.DUMMYFUNCTION("""COMPUTED_VALUE"""),1241.68)</f>
        <v>1241.68</v>
      </c>
      <c r="D337" s="2">
        <f>IFERROR(__xludf.DUMMYFUNCTION("""COMPUTED_VALUE"""),45782.66666666667)</f>
        <v>45782.66667</v>
      </c>
      <c r="E337" s="1">
        <f>IFERROR(__xludf.DUMMYFUNCTION("""COMPUTED_VALUE"""),1253.12)</f>
        <v>1253.12</v>
      </c>
      <c r="G337" s="2">
        <f>IFERROR(__xludf.DUMMYFUNCTION("""COMPUTED_VALUE"""),45782.66666666667)</f>
        <v>45782.66667</v>
      </c>
      <c r="H337" s="1">
        <f>IFERROR(__xludf.DUMMYFUNCTION("""COMPUTED_VALUE"""),1238.3)</f>
        <v>1238.3</v>
      </c>
      <c r="J337" s="2">
        <f>IFERROR(__xludf.DUMMYFUNCTION("""COMPUTED_VALUE"""),45782.66666666667)</f>
        <v>45782.66667</v>
      </c>
      <c r="K337" s="1">
        <f>IFERROR(__xludf.DUMMYFUNCTION("""COMPUTED_VALUE"""),1246.62)</f>
        <v>1246.62</v>
      </c>
      <c r="M337" s="2">
        <f>IFERROR(__xludf.DUMMYFUNCTION("""COMPUTED_VALUE"""),45782.66666666667)</f>
        <v>45782.66667</v>
      </c>
      <c r="N337" s="1">
        <f>IFERROR(__xludf.DUMMYFUNCTION("""COMPUTED_VALUE"""),3.3407376E7)</f>
        <v>33407376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IFERROR(__xludf.DUMMYFUNCTION("""COMPUTED_VALUE"""),1234.7)</f>
        <v>1234.7</v>
      </c>
      <c r="D338" s="2">
        <f>IFERROR(__xludf.DUMMYFUNCTION("""COMPUTED_VALUE"""),45783.66666666667)</f>
        <v>45783.66667</v>
      </c>
      <c r="E338" s="1">
        <f>IFERROR(__xludf.DUMMYFUNCTION("""COMPUTED_VALUE"""),1250.91)</f>
        <v>1250.91</v>
      </c>
      <c r="G338" s="2">
        <f>IFERROR(__xludf.DUMMYFUNCTION("""COMPUTED_VALUE"""),45783.66666666667)</f>
        <v>45783.66667</v>
      </c>
      <c r="H338" s="1">
        <f>IFERROR(__xludf.DUMMYFUNCTION("""COMPUTED_VALUE"""),1232.0)</f>
        <v>1232</v>
      </c>
      <c r="J338" s="2">
        <f>IFERROR(__xludf.DUMMYFUNCTION("""COMPUTED_VALUE"""),45783.66666666667)</f>
        <v>45783.66667</v>
      </c>
      <c r="K338" s="1">
        <f>IFERROR(__xludf.DUMMYFUNCTION("""COMPUTED_VALUE"""),1246.72)</f>
        <v>1246.72</v>
      </c>
      <c r="M338" s="2">
        <f>IFERROR(__xludf.DUMMYFUNCTION("""COMPUTED_VALUE"""),45783.66666666667)</f>
        <v>45783.66667</v>
      </c>
      <c r="N338" s="1">
        <f>IFERROR(__xludf.DUMMYFUNCTION("""COMPUTED_VALUE"""),3.6470383E7)</f>
        <v>36470383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IFERROR(__xludf.DUMMYFUNCTION("""COMPUTED_VALUE"""),1247.74)</f>
        <v>1247.74</v>
      </c>
      <c r="D339" s="2">
        <f>IFERROR(__xludf.DUMMYFUNCTION("""COMPUTED_VALUE"""),45784.66666666667)</f>
        <v>45784.66667</v>
      </c>
      <c r="E339" s="1">
        <f>IFERROR(__xludf.DUMMYFUNCTION("""COMPUTED_VALUE"""),1264.47)</f>
        <v>1264.47</v>
      </c>
      <c r="G339" s="2">
        <f>IFERROR(__xludf.DUMMYFUNCTION("""COMPUTED_VALUE"""),45784.66666666667)</f>
        <v>45784.66667</v>
      </c>
      <c r="H339" s="1">
        <f>IFERROR(__xludf.DUMMYFUNCTION("""COMPUTED_VALUE"""),1246.56)</f>
        <v>1246.56</v>
      </c>
      <c r="J339" s="2">
        <f>IFERROR(__xludf.DUMMYFUNCTION("""COMPUTED_VALUE"""),45784.66666666667)</f>
        <v>45784.66667</v>
      </c>
      <c r="K339" s="1">
        <f>IFERROR(__xludf.DUMMYFUNCTION("""COMPUTED_VALUE"""),1259.45)</f>
        <v>1259.45</v>
      </c>
      <c r="M339" s="2">
        <f>IFERROR(__xludf.DUMMYFUNCTION("""COMPUTED_VALUE"""),45784.66666666667)</f>
        <v>45784.66667</v>
      </c>
      <c r="N339" s="1">
        <f>IFERROR(__xludf.DUMMYFUNCTION("""COMPUTED_VALUE"""),3.7741008E7)</f>
        <v>37741008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IFERROR(__xludf.DUMMYFUNCTION("""COMPUTED_VALUE"""),1266.55)</f>
        <v>1266.55</v>
      </c>
      <c r="D340" s="2">
        <f>IFERROR(__xludf.DUMMYFUNCTION("""COMPUTED_VALUE"""),45785.66666666667)</f>
        <v>45785.66667</v>
      </c>
      <c r="E340" s="1">
        <f>IFERROR(__xludf.DUMMYFUNCTION("""COMPUTED_VALUE"""),1283.53)</f>
        <v>1283.53</v>
      </c>
      <c r="G340" s="2">
        <f>IFERROR(__xludf.DUMMYFUNCTION("""COMPUTED_VALUE"""),45785.66666666667)</f>
        <v>45785.66667</v>
      </c>
      <c r="H340" s="1">
        <f>IFERROR(__xludf.DUMMYFUNCTION("""COMPUTED_VALUE"""),1264.69)</f>
        <v>1264.69</v>
      </c>
      <c r="J340" s="2">
        <f>IFERROR(__xludf.DUMMYFUNCTION("""COMPUTED_VALUE"""),45785.66666666667)</f>
        <v>45785.66667</v>
      </c>
      <c r="K340" s="1">
        <f>IFERROR(__xludf.DUMMYFUNCTION("""COMPUTED_VALUE"""),1269.12)</f>
        <v>1269.12</v>
      </c>
      <c r="M340" s="2">
        <f>IFERROR(__xludf.DUMMYFUNCTION("""COMPUTED_VALUE"""),45785.66666666667)</f>
        <v>45785.66667</v>
      </c>
      <c r="N340" s="1">
        <f>IFERROR(__xludf.DUMMYFUNCTION("""COMPUTED_VALUE"""),6.4252677E7)</f>
        <v>64252677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IFERROR(__xludf.DUMMYFUNCTION("""COMPUTED_VALUE"""),1269.03)</f>
        <v>1269.03</v>
      </c>
      <c r="D341" s="2">
        <f>IFERROR(__xludf.DUMMYFUNCTION("""COMPUTED_VALUE"""),45786.66666666667)</f>
        <v>45786.66667</v>
      </c>
      <c r="E341" s="1">
        <f>IFERROR(__xludf.DUMMYFUNCTION("""COMPUTED_VALUE"""),1273.29)</f>
        <v>1273.29</v>
      </c>
      <c r="G341" s="2">
        <f>IFERROR(__xludf.DUMMYFUNCTION("""COMPUTED_VALUE"""),45786.66666666667)</f>
        <v>45786.66667</v>
      </c>
      <c r="H341" s="1">
        <f>IFERROR(__xludf.DUMMYFUNCTION("""COMPUTED_VALUE"""),1262.36)</f>
        <v>1262.36</v>
      </c>
      <c r="J341" s="2">
        <f>IFERROR(__xludf.DUMMYFUNCTION("""COMPUTED_VALUE"""),45786.66666666667)</f>
        <v>45786.66667</v>
      </c>
      <c r="K341" s="1">
        <f>IFERROR(__xludf.DUMMYFUNCTION("""COMPUTED_VALUE"""),1268.06)</f>
        <v>1268.06</v>
      </c>
      <c r="M341" s="2">
        <f>IFERROR(__xludf.DUMMYFUNCTION("""COMPUTED_VALUE"""),45786.66666666667)</f>
        <v>45786.66667</v>
      </c>
      <c r="N341" s="1">
        <f>IFERROR(__xludf.DUMMYFUNCTION("""COMPUTED_VALUE"""),3.6282414E7)</f>
        <v>36282414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IFERROR(__xludf.DUMMYFUNCTION("""COMPUTED_VALUE"""),1291.25)</f>
        <v>1291.25</v>
      </c>
      <c r="D342" s="2">
        <f>IFERROR(__xludf.DUMMYFUNCTION("""COMPUTED_VALUE"""),45789.66666666667)</f>
        <v>45789.66667</v>
      </c>
      <c r="E342" s="1">
        <f>IFERROR(__xludf.DUMMYFUNCTION("""COMPUTED_VALUE"""),1298.62)</f>
        <v>1298.62</v>
      </c>
      <c r="G342" s="2">
        <f>IFERROR(__xludf.DUMMYFUNCTION("""COMPUTED_VALUE"""),45789.66666666667)</f>
        <v>45789.66667</v>
      </c>
      <c r="H342" s="1">
        <f>IFERROR(__xludf.DUMMYFUNCTION("""COMPUTED_VALUE"""),1284.46)</f>
        <v>1284.46</v>
      </c>
      <c r="J342" s="2">
        <f>IFERROR(__xludf.DUMMYFUNCTION("""COMPUTED_VALUE"""),45789.66666666667)</f>
        <v>45789.66667</v>
      </c>
      <c r="K342" s="1">
        <f>IFERROR(__xludf.DUMMYFUNCTION("""COMPUTED_VALUE"""),1298.02)</f>
        <v>1298.02</v>
      </c>
      <c r="M342" s="2">
        <f>IFERROR(__xludf.DUMMYFUNCTION("""COMPUTED_VALUE"""),45789.66666666667)</f>
        <v>45789.66667</v>
      </c>
      <c r="N342" s="1">
        <f>IFERROR(__xludf.DUMMYFUNCTION("""COMPUTED_VALUE"""),3.3586345E7)</f>
        <v>33586345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IFERROR(__xludf.DUMMYFUNCTION("""COMPUTED_VALUE"""),1299.44)</f>
        <v>1299.44</v>
      </c>
      <c r="D343" s="2">
        <f>IFERROR(__xludf.DUMMYFUNCTION("""COMPUTED_VALUE"""),45790.66666666667)</f>
        <v>45790.66667</v>
      </c>
      <c r="E343" s="1">
        <f>IFERROR(__xludf.DUMMYFUNCTION("""COMPUTED_VALUE"""),1305.23)</f>
        <v>1305.23</v>
      </c>
      <c r="G343" s="2">
        <f>IFERROR(__xludf.DUMMYFUNCTION("""COMPUTED_VALUE"""),45790.66666666667)</f>
        <v>45790.66667</v>
      </c>
      <c r="H343" s="1">
        <f>IFERROR(__xludf.DUMMYFUNCTION("""COMPUTED_VALUE"""),1293.78)</f>
        <v>1293.78</v>
      </c>
      <c r="J343" s="2">
        <f>IFERROR(__xludf.DUMMYFUNCTION("""COMPUTED_VALUE"""),45790.66666666667)</f>
        <v>45790.66667</v>
      </c>
      <c r="K343" s="1">
        <f>IFERROR(__xludf.DUMMYFUNCTION("""COMPUTED_VALUE"""),1294.05)</f>
        <v>1294.05</v>
      </c>
      <c r="M343" s="2">
        <f>IFERROR(__xludf.DUMMYFUNCTION("""COMPUTED_VALUE"""),45790.66666666667)</f>
        <v>45790.66667</v>
      </c>
      <c r="N343" s="1">
        <f>IFERROR(__xludf.DUMMYFUNCTION("""COMPUTED_VALUE"""),3.7202687E7)</f>
        <v>37202687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IFERROR(__xludf.DUMMYFUNCTION("""COMPUTED_VALUE"""),1290.17)</f>
        <v>1290.17</v>
      </c>
      <c r="D344" s="2">
        <f>IFERROR(__xludf.DUMMYFUNCTION("""COMPUTED_VALUE"""),45791.66666666667)</f>
        <v>45791.66667</v>
      </c>
      <c r="E344" s="1">
        <f>IFERROR(__xludf.DUMMYFUNCTION("""COMPUTED_VALUE"""),1291.29)</f>
        <v>1291.29</v>
      </c>
      <c r="G344" s="2">
        <f>IFERROR(__xludf.DUMMYFUNCTION("""COMPUTED_VALUE"""),45791.66666666667)</f>
        <v>45791.66667</v>
      </c>
      <c r="H344" s="1">
        <f>IFERROR(__xludf.DUMMYFUNCTION("""COMPUTED_VALUE"""),1279.28)</f>
        <v>1279.28</v>
      </c>
      <c r="J344" s="2">
        <f>IFERROR(__xludf.DUMMYFUNCTION("""COMPUTED_VALUE"""),45791.66666666667)</f>
        <v>45791.66667</v>
      </c>
      <c r="K344" s="1">
        <f>IFERROR(__xludf.DUMMYFUNCTION("""COMPUTED_VALUE"""),1287.31)</f>
        <v>1287.31</v>
      </c>
      <c r="M344" s="2">
        <f>IFERROR(__xludf.DUMMYFUNCTION("""COMPUTED_VALUE"""),45791.66666666667)</f>
        <v>45791.66667</v>
      </c>
      <c r="N344" s="1">
        <f>IFERROR(__xludf.DUMMYFUNCTION("""COMPUTED_VALUE"""),3.428109E7)</f>
        <v>34281090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IFERROR(__xludf.DUMMYFUNCTION("""COMPUTED_VALUE"""),1286.99)</f>
        <v>1286.99</v>
      </c>
      <c r="D345" s="2">
        <f>IFERROR(__xludf.DUMMYFUNCTION("""COMPUTED_VALUE"""),45792.66666666667)</f>
        <v>45792.66667</v>
      </c>
      <c r="E345" s="1">
        <f>IFERROR(__xludf.DUMMYFUNCTION("""COMPUTED_VALUE"""),1307.0)</f>
        <v>1307</v>
      </c>
      <c r="G345" s="2">
        <f>IFERROR(__xludf.DUMMYFUNCTION("""COMPUTED_VALUE"""),45792.66666666667)</f>
        <v>45792.66667</v>
      </c>
      <c r="H345" s="1">
        <f>IFERROR(__xludf.DUMMYFUNCTION("""COMPUTED_VALUE"""),1286.99)</f>
        <v>1286.99</v>
      </c>
      <c r="J345" s="2">
        <f>IFERROR(__xludf.DUMMYFUNCTION("""COMPUTED_VALUE"""),45792.66666666667)</f>
        <v>45792.66667</v>
      </c>
      <c r="K345" s="1">
        <f>IFERROR(__xludf.DUMMYFUNCTION("""COMPUTED_VALUE"""),1305.87)</f>
        <v>1305.87</v>
      </c>
      <c r="M345" s="2">
        <f>IFERROR(__xludf.DUMMYFUNCTION("""COMPUTED_VALUE"""),45792.66666666667)</f>
        <v>45792.66667</v>
      </c>
      <c r="N345" s="1">
        <f>IFERROR(__xludf.DUMMYFUNCTION("""COMPUTED_VALUE"""),3.8090068E7)</f>
        <v>38090068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IFERROR(__xludf.DUMMYFUNCTION("""COMPUTED_VALUE"""),1293.64)</f>
        <v>1293.64</v>
      </c>
      <c r="D346" s="2">
        <f>IFERROR(__xludf.DUMMYFUNCTION("""COMPUTED_VALUE"""),45793.66666666667)</f>
        <v>45793.66667</v>
      </c>
      <c r="E346" s="1">
        <f>IFERROR(__xludf.DUMMYFUNCTION("""COMPUTED_VALUE"""),1304.72)</f>
        <v>1304.72</v>
      </c>
      <c r="G346" s="2">
        <f>IFERROR(__xludf.DUMMYFUNCTION("""COMPUTED_VALUE"""),45793.66666666667)</f>
        <v>45793.66667</v>
      </c>
      <c r="H346" s="1">
        <f>IFERROR(__xludf.DUMMYFUNCTION("""COMPUTED_VALUE"""),1282.47)</f>
        <v>1282.47</v>
      </c>
      <c r="J346" s="2">
        <f>IFERROR(__xludf.DUMMYFUNCTION("""COMPUTED_VALUE"""),45793.66666666667)</f>
        <v>45793.66667</v>
      </c>
      <c r="K346" s="1">
        <f>IFERROR(__xludf.DUMMYFUNCTION("""COMPUTED_VALUE"""),1304.56)</f>
        <v>1304.56</v>
      </c>
      <c r="M346" s="2">
        <f>IFERROR(__xludf.DUMMYFUNCTION("""COMPUTED_VALUE"""),45793.66666666667)</f>
        <v>45793.66667</v>
      </c>
      <c r="N346" s="1">
        <f>IFERROR(__xludf.DUMMYFUNCTION("""COMPUTED_VALUE"""),3.1906171E7)</f>
        <v>31906171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IFERROR(__xludf.DUMMYFUNCTION("""COMPUTED_VALUE"""),1298.28)</f>
        <v>1298.28</v>
      </c>
      <c r="D347" s="2">
        <f>IFERROR(__xludf.DUMMYFUNCTION("""COMPUTED_VALUE"""),45796.66666666667)</f>
        <v>45796.66667</v>
      </c>
      <c r="E347" s="1">
        <f>IFERROR(__xludf.DUMMYFUNCTION("""COMPUTED_VALUE"""),1315.39)</f>
        <v>1315.39</v>
      </c>
      <c r="G347" s="2">
        <f>IFERROR(__xludf.DUMMYFUNCTION("""COMPUTED_VALUE"""),45796.66666666667)</f>
        <v>45796.66667</v>
      </c>
      <c r="H347" s="1">
        <f>IFERROR(__xludf.DUMMYFUNCTION("""COMPUTED_VALUE"""),1297.1)</f>
        <v>1297.1</v>
      </c>
      <c r="J347" s="2">
        <f>IFERROR(__xludf.DUMMYFUNCTION("""COMPUTED_VALUE"""),45796.66666666667)</f>
        <v>45796.66667</v>
      </c>
      <c r="K347" s="1">
        <f>IFERROR(__xludf.DUMMYFUNCTION("""COMPUTED_VALUE"""),1311.92)</f>
        <v>1311.92</v>
      </c>
      <c r="M347" s="2">
        <f>IFERROR(__xludf.DUMMYFUNCTION("""COMPUTED_VALUE"""),45796.66666666667)</f>
        <v>45796.66667</v>
      </c>
      <c r="N347" s="1">
        <f>IFERROR(__xludf.DUMMYFUNCTION("""COMPUTED_VALUE"""),2.5254643E7)</f>
        <v>25254643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IFERROR(__xludf.DUMMYFUNCTION("""COMPUTED_VALUE"""),1304.95)</f>
        <v>1304.95</v>
      </c>
      <c r="D348" s="2">
        <f>IFERROR(__xludf.DUMMYFUNCTION("""COMPUTED_VALUE"""),45797.66666666667)</f>
        <v>45797.66667</v>
      </c>
      <c r="E348" s="1">
        <f>IFERROR(__xludf.DUMMYFUNCTION("""COMPUTED_VALUE"""),1314.51)</f>
        <v>1314.51</v>
      </c>
      <c r="G348" s="2">
        <f>IFERROR(__xludf.DUMMYFUNCTION("""COMPUTED_VALUE"""),45797.66666666667)</f>
        <v>45797.66667</v>
      </c>
      <c r="H348" s="1">
        <f>IFERROR(__xludf.DUMMYFUNCTION("""COMPUTED_VALUE"""),1300.67)</f>
        <v>1300.67</v>
      </c>
      <c r="J348" s="2">
        <f>IFERROR(__xludf.DUMMYFUNCTION("""COMPUTED_VALUE"""),45797.66666666667)</f>
        <v>45797.66667</v>
      </c>
      <c r="K348" s="1">
        <f>IFERROR(__xludf.DUMMYFUNCTION("""COMPUTED_VALUE"""),1310.99)</f>
        <v>1310.99</v>
      </c>
      <c r="M348" s="2">
        <f>IFERROR(__xludf.DUMMYFUNCTION("""COMPUTED_VALUE"""),45797.66666666667)</f>
        <v>45797.66667</v>
      </c>
      <c r="N348" s="1">
        <f>IFERROR(__xludf.DUMMYFUNCTION("""COMPUTED_VALUE"""),2.9330724E7)</f>
        <v>29330724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IFERROR(__xludf.DUMMYFUNCTION("""COMPUTED_VALUE"""),1307.44)</f>
        <v>1307.44</v>
      </c>
      <c r="D349" s="2">
        <f>IFERROR(__xludf.DUMMYFUNCTION("""COMPUTED_VALUE"""),45798.66666666667)</f>
        <v>45798.66667</v>
      </c>
      <c r="E349" s="1">
        <f>IFERROR(__xludf.DUMMYFUNCTION("""COMPUTED_VALUE"""),1307.44)</f>
        <v>1307.44</v>
      </c>
      <c r="G349" s="2">
        <f>IFERROR(__xludf.DUMMYFUNCTION("""COMPUTED_VALUE"""),45798.66666666667)</f>
        <v>45798.66667</v>
      </c>
      <c r="H349" s="1">
        <f>IFERROR(__xludf.DUMMYFUNCTION("""COMPUTED_VALUE"""),1286.85)</f>
        <v>1286.85</v>
      </c>
      <c r="J349" s="2">
        <f>IFERROR(__xludf.DUMMYFUNCTION("""COMPUTED_VALUE"""),45798.66666666667)</f>
        <v>45798.66667</v>
      </c>
      <c r="K349" s="1">
        <f>IFERROR(__xludf.DUMMYFUNCTION("""COMPUTED_VALUE"""),1289.93)</f>
        <v>1289.93</v>
      </c>
      <c r="M349" s="2">
        <f>IFERROR(__xludf.DUMMYFUNCTION("""COMPUTED_VALUE"""),45798.66666666667)</f>
        <v>45798.66667</v>
      </c>
      <c r="N349" s="1">
        <f>IFERROR(__xludf.DUMMYFUNCTION("""COMPUTED_VALUE"""),3.3499991E7)</f>
        <v>33499991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IFERROR(__xludf.DUMMYFUNCTION("""COMPUTED_VALUE"""),1289.58)</f>
        <v>1289.58</v>
      </c>
      <c r="D350" s="2">
        <f>IFERROR(__xludf.DUMMYFUNCTION("""COMPUTED_VALUE"""),45799.66666666667)</f>
        <v>45799.66667</v>
      </c>
      <c r="E350" s="1">
        <f>IFERROR(__xludf.DUMMYFUNCTION("""COMPUTED_VALUE"""),1298.48)</f>
        <v>1298.48</v>
      </c>
      <c r="G350" s="2">
        <f>IFERROR(__xludf.DUMMYFUNCTION("""COMPUTED_VALUE"""),45799.66666666667)</f>
        <v>45799.66667</v>
      </c>
      <c r="H350" s="1">
        <f>IFERROR(__xludf.DUMMYFUNCTION("""COMPUTED_VALUE"""),1284.29)</f>
        <v>1284.29</v>
      </c>
      <c r="J350" s="2">
        <f>IFERROR(__xludf.DUMMYFUNCTION("""COMPUTED_VALUE"""),45799.66666666667)</f>
        <v>45799.66667</v>
      </c>
      <c r="K350" s="1">
        <f>IFERROR(__xludf.DUMMYFUNCTION("""COMPUTED_VALUE"""),1292.84)</f>
        <v>1292.84</v>
      </c>
      <c r="M350" s="2">
        <f>IFERROR(__xludf.DUMMYFUNCTION("""COMPUTED_VALUE"""),45799.66666666667)</f>
        <v>45799.66667</v>
      </c>
      <c r="N350" s="1">
        <f>IFERROR(__xludf.DUMMYFUNCTION("""COMPUTED_VALUE"""),2.7699479E7)</f>
        <v>27699479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IFERROR(__xludf.DUMMYFUNCTION("""COMPUTED_VALUE"""),1279.69)</f>
        <v>1279.69</v>
      </c>
      <c r="D351" s="2">
        <f>IFERROR(__xludf.DUMMYFUNCTION("""COMPUTED_VALUE"""),45800.66666666667)</f>
        <v>45800.66667</v>
      </c>
      <c r="E351" s="1">
        <f>IFERROR(__xludf.DUMMYFUNCTION("""COMPUTED_VALUE"""),1279.69)</f>
        <v>1279.69</v>
      </c>
      <c r="G351" s="2">
        <f>IFERROR(__xludf.DUMMYFUNCTION("""COMPUTED_VALUE"""),45800.66666666667)</f>
        <v>45800.66667</v>
      </c>
      <c r="H351" s="1">
        <f>IFERROR(__xludf.DUMMYFUNCTION("""COMPUTED_VALUE"""),1262.05)</f>
        <v>1262.05</v>
      </c>
      <c r="J351" s="2">
        <f>IFERROR(__xludf.DUMMYFUNCTION("""COMPUTED_VALUE"""),45800.66666666667)</f>
        <v>45800.66667</v>
      </c>
      <c r="K351" s="1">
        <f>IFERROR(__xludf.DUMMYFUNCTION("""COMPUTED_VALUE"""),1268.08)</f>
        <v>1268.08</v>
      </c>
      <c r="M351" s="2">
        <f>IFERROR(__xludf.DUMMYFUNCTION("""COMPUTED_VALUE"""),45800.66666666667)</f>
        <v>45800.66667</v>
      </c>
      <c r="N351" s="1">
        <f>IFERROR(__xludf.DUMMYFUNCTION("""COMPUTED_VALUE"""),3.5534491E7)</f>
        <v>35534491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IFERROR(__xludf.DUMMYFUNCTION("""COMPUTED_VALUE"""),1278.49)</f>
        <v>1278.49</v>
      </c>
      <c r="D352" s="2">
        <f>IFERROR(__xludf.DUMMYFUNCTION("""COMPUTED_VALUE"""),45804.66666666667)</f>
        <v>45804.66667</v>
      </c>
      <c r="E352" s="1">
        <f>IFERROR(__xludf.DUMMYFUNCTION("""COMPUTED_VALUE"""),1284.51)</f>
        <v>1284.51</v>
      </c>
      <c r="G352" s="2">
        <f>IFERROR(__xludf.DUMMYFUNCTION("""COMPUTED_VALUE"""),45804.66666666667)</f>
        <v>45804.66667</v>
      </c>
      <c r="H352" s="1">
        <f>IFERROR(__xludf.DUMMYFUNCTION("""COMPUTED_VALUE"""),1271.3)</f>
        <v>1271.3</v>
      </c>
      <c r="J352" s="2">
        <f>IFERROR(__xludf.DUMMYFUNCTION("""COMPUTED_VALUE"""),45804.66666666667)</f>
        <v>45804.66667</v>
      </c>
      <c r="K352" s="1">
        <f>IFERROR(__xludf.DUMMYFUNCTION("""COMPUTED_VALUE"""),1282.87)</f>
        <v>1282.87</v>
      </c>
      <c r="M352" s="2">
        <f>IFERROR(__xludf.DUMMYFUNCTION("""COMPUTED_VALUE"""),45804.66666666667)</f>
        <v>45804.66667</v>
      </c>
      <c r="N352" s="1">
        <f>IFERROR(__xludf.DUMMYFUNCTION("""COMPUTED_VALUE"""),2.9433804E7)</f>
        <v>29433804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IFERROR(__xludf.DUMMYFUNCTION("""COMPUTED_VALUE"""),1280.1)</f>
        <v>1280.1</v>
      </c>
      <c r="D353" s="2">
        <f>IFERROR(__xludf.DUMMYFUNCTION("""COMPUTED_VALUE"""),45805.66666666667)</f>
        <v>45805.66667</v>
      </c>
      <c r="E353" s="1">
        <f>IFERROR(__xludf.DUMMYFUNCTION("""COMPUTED_VALUE"""),1287.01)</f>
        <v>1287.01</v>
      </c>
      <c r="G353" s="2">
        <f>IFERROR(__xludf.DUMMYFUNCTION("""COMPUTED_VALUE"""),45805.66666666667)</f>
        <v>45805.66667</v>
      </c>
      <c r="H353" s="1">
        <f>IFERROR(__xludf.DUMMYFUNCTION("""COMPUTED_VALUE"""),1275.95)</f>
        <v>1275.95</v>
      </c>
      <c r="J353" s="2">
        <f>IFERROR(__xludf.DUMMYFUNCTION("""COMPUTED_VALUE"""),45805.66666666667)</f>
        <v>45805.66667</v>
      </c>
      <c r="K353" s="1">
        <f>IFERROR(__xludf.DUMMYFUNCTION("""COMPUTED_VALUE"""),1279.29)</f>
        <v>1279.29</v>
      </c>
      <c r="M353" s="2">
        <f>IFERROR(__xludf.DUMMYFUNCTION("""COMPUTED_VALUE"""),45805.66666666667)</f>
        <v>45805.66667</v>
      </c>
      <c r="N353" s="1">
        <f>IFERROR(__xludf.DUMMYFUNCTION("""COMPUTED_VALUE"""),3.2246822E7)</f>
        <v>32246822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IFERROR(__xludf.DUMMYFUNCTION("""COMPUTED_VALUE"""),1282.27)</f>
        <v>1282.27</v>
      </c>
      <c r="D354" s="2">
        <f>IFERROR(__xludf.DUMMYFUNCTION("""COMPUTED_VALUE"""),45806.66666666667)</f>
        <v>45806.66667</v>
      </c>
      <c r="E354" s="1">
        <f>IFERROR(__xludf.DUMMYFUNCTION("""COMPUTED_VALUE"""),1285.09)</f>
        <v>1285.09</v>
      </c>
      <c r="G354" s="2">
        <f>IFERROR(__xludf.DUMMYFUNCTION("""COMPUTED_VALUE"""),45806.66666666667)</f>
        <v>45806.66667</v>
      </c>
      <c r="H354" s="1">
        <f>IFERROR(__xludf.DUMMYFUNCTION("""COMPUTED_VALUE"""),1270.05)</f>
        <v>1270.05</v>
      </c>
      <c r="J354" s="2">
        <f>IFERROR(__xludf.DUMMYFUNCTION("""COMPUTED_VALUE"""),45806.66666666667)</f>
        <v>45806.66667</v>
      </c>
      <c r="K354" s="1">
        <f>IFERROR(__xludf.DUMMYFUNCTION("""COMPUTED_VALUE"""),1279.16)</f>
        <v>1279.16</v>
      </c>
      <c r="M354" s="2">
        <f>IFERROR(__xludf.DUMMYFUNCTION("""COMPUTED_VALUE"""),45806.66666666667)</f>
        <v>45806.66667</v>
      </c>
      <c r="N354" s="1">
        <f>IFERROR(__xludf.DUMMYFUNCTION("""COMPUTED_VALUE"""),2.6613955E7)</f>
        <v>26613955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IFERROR(__xludf.DUMMYFUNCTION("""COMPUTED_VALUE"""),1280.89)</f>
        <v>1280.89</v>
      </c>
      <c r="D355" s="2">
        <f>IFERROR(__xludf.DUMMYFUNCTION("""COMPUTED_VALUE"""),45807.66666666667)</f>
        <v>45807.66667</v>
      </c>
      <c r="E355" s="1">
        <f>IFERROR(__xludf.DUMMYFUNCTION("""COMPUTED_VALUE"""),1284.33)</f>
        <v>1284.33</v>
      </c>
      <c r="G355" s="2">
        <f>IFERROR(__xludf.DUMMYFUNCTION("""COMPUTED_VALUE"""),45807.66666666667)</f>
        <v>45807.66667</v>
      </c>
      <c r="H355" s="1">
        <f>IFERROR(__xludf.DUMMYFUNCTION("""COMPUTED_VALUE"""),1270.21)</f>
        <v>1270.21</v>
      </c>
      <c r="J355" s="2">
        <f>IFERROR(__xludf.DUMMYFUNCTION("""COMPUTED_VALUE"""),45807.66666666667)</f>
        <v>45807.66667</v>
      </c>
      <c r="K355" s="1">
        <f>IFERROR(__xludf.DUMMYFUNCTION("""COMPUTED_VALUE"""),1281.32)</f>
        <v>1281.32</v>
      </c>
      <c r="M355" s="2">
        <f>IFERROR(__xludf.DUMMYFUNCTION("""COMPUTED_VALUE"""),45807.66666666667)</f>
        <v>45807.66667</v>
      </c>
      <c r="N355" s="1">
        <f>IFERROR(__xludf.DUMMYFUNCTION("""COMPUTED_VALUE"""),3.9796653E7)</f>
        <v>39796653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IFERROR(__xludf.DUMMYFUNCTION("""COMPUTED_VALUE"""),1272.7)</f>
        <v>1272.7</v>
      </c>
      <c r="D356" s="2">
        <f>IFERROR(__xludf.DUMMYFUNCTION("""COMPUTED_VALUE"""),45810.66666666667)</f>
        <v>45810.66667</v>
      </c>
      <c r="E356" s="1">
        <f>IFERROR(__xludf.DUMMYFUNCTION("""COMPUTED_VALUE"""),1272.7)</f>
        <v>1272.7</v>
      </c>
      <c r="G356" s="2">
        <f>IFERROR(__xludf.DUMMYFUNCTION("""COMPUTED_VALUE"""),45810.66666666667)</f>
        <v>45810.66667</v>
      </c>
      <c r="H356" s="1">
        <f>IFERROR(__xludf.DUMMYFUNCTION("""COMPUTED_VALUE"""),1258.53)</f>
        <v>1258.53</v>
      </c>
      <c r="J356" s="2">
        <f>IFERROR(__xludf.DUMMYFUNCTION("""COMPUTED_VALUE"""),45810.66666666667)</f>
        <v>45810.66667</v>
      </c>
      <c r="K356" s="1">
        <f>IFERROR(__xludf.DUMMYFUNCTION("""COMPUTED_VALUE"""),1269.08)</f>
        <v>1269.08</v>
      </c>
      <c r="M356" s="2">
        <f>IFERROR(__xludf.DUMMYFUNCTION("""COMPUTED_VALUE"""),45810.66666666667)</f>
        <v>45810.66667</v>
      </c>
      <c r="N356" s="1">
        <f>IFERROR(__xludf.DUMMYFUNCTION("""COMPUTED_VALUE"""),3.2054519E7)</f>
        <v>32054519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IFERROR(__xludf.DUMMYFUNCTION("""COMPUTED_VALUE"""),1265.61)</f>
        <v>1265.61</v>
      </c>
      <c r="D357" s="2">
        <f>IFERROR(__xludf.DUMMYFUNCTION("""COMPUTED_VALUE"""),45811.66666666667)</f>
        <v>45811.66667</v>
      </c>
      <c r="E357" s="1">
        <f>IFERROR(__xludf.DUMMYFUNCTION("""COMPUTED_VALUE"""),1274.36)</f>
        <v>1274.36</v>
      </c>
      <c r="G357" s="2">
        <f>IFERROR(__xludf.DUMMYFUNCTION("""COMPUTED_VALUE"""),45811.66666666667)</f>
        <v>45811.66667</v>
      </c>
      <c r="H357" s="1">
        <f>IFERROR(__xludf.DUMMYFUNCTION("""COMPUTED_VALUE"""),1257.36)</f>
        <v>1257.36</v>
      </c>
      <c r="J357" s="2">
        <f>IFERROR(__xludf.DUMMYFUNCTION("""COMPUTED_VALUE"""),45811.66666666667)</f>
        <v>45811.66667</v>
      </c>
      <c r="K357" s="1">
        <f>IFERROR(__xludf.DUMMYFUNCTION("""COMPUTED_VALUE"""),1273.33)</f>
        <v>1273.33</v>
      </c>
      <c r="M357" s="2">
        <f>IFERROR(__xludf.DUMMYFUNCTION("""COMPUTED_VALUE"""),45811.66666666667)</f>
        <v>45811.66667</v>
      </c>
      <c r="N357" s="1">
        <f>IFERROR(__xludf.DUMMYFUNCTION("""COMPUTED_VALUE"""),3.4580815E7)</f>
        <v>34580815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IFERROR(__xludf.DUMMYFUNCTION("""COMPUTED_VALUE"""),1278.27)</f>
        <v>1278.27</v>
      </c>
      <c r="D358" s="2">
        <f>IFERROR(__xludf.DUMMYFUNCTION("""COMPUTED_VALUE"""),45812.66666666667)</f>
        <v>45812.66667</v>
      </c>
      <c r="E358" s="1">
        <f>IFERROR(__xludf.DUMMYFUNCTION("""COMPUTED_VALUE"""),1284.86)</f>
        <v>1284.86</v>
      </c>
      <c r="G358" s="2">
        <f>IFERROR(__xludf.DUMMYFUNCTION("""COMPUTED_VALUE"""),45812.66666666667)</f>
        <v>45812.66667</v>
      </c>
      <c r="H358" s="1">
        <f>IFERROR(__xludf.DUMMYFUNCTION("""COMPUTED_VALUE"""),1277.01)</f>
        <v>1277.01</v>
      </c>
      <c r="J358" s="2">
        <f>IFERROR(__xludf.DUMMYFUNCTION("""COMPUTED_VALUE"""),45812.66666666667)</f>
        <v>45812.66667</v>
      </c>
      <c r="K358" s="1">
        <f>IFERROR(__xludf.DUMMYFUNCTION("""COMPUTED_VALUE"""),1281.39)</f>
        <v>1281.39</v>
      </c>
      <c r="M358" s="2">
        <f>IFERROR(__xludf.DUMMYFUNCTION("""COMPUTED_VALUE"""),45812.66666666667)</f>
        <v>45812.66667</v>
      </c>
      <c r="N358" s="1">
        <f>IFERROR(__xludf.DUMMYFUNCTION("""COMPUTED_VALUE"""),3.0666181E7)</f>
        <v>30666181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IFERROR(__xludf.DUMMYFUNCTION("""COMPUTED_VALUE"""),1284.95)</f>
        <v>1284.95</v>
      </c>
      <c r="D359" s="2">
        <f>IFERROR(__xludf.DUMMYFUNCTION("""COMPUTED_VALUE"""),45813.66666666667)</f>
        <v>45813.66667</v>
      </c>
      <c r="E359" s="1">
        <f>IFERROR(__xludf.DUMMYFUNCTION("""COMPUTED_VALUE"""),1285.57)</f>
        <v>1285.57</v>
      </c>
      <c r="G359" s="2">
        <f>IFERROR(__xludf.DUMMYFUNCTION("""COMPUTED_VALUE"""),45813.66666666667)</f>
        <v>45813.66667</v>
      </c>
      <c r="H359" s="1">
        <f>IFERROR(__xludf.DUMMYFUNCTION("""COMPUTED_VALUE"""),1275.38)</f>
        <v>1275.38</v>
      </c>
      <c r="J359" s="2">
        <f>IFERROR(__xludf.DUMMYFUNCTION("""COMPUTED_VALUE"""),45813.66666666667)</f>
        <v>45813.66667</v>
      </c>
      <c r="K359" s="1">
        <f>IFERROR(__xludf.DUMMYFUNCTION("""COMPUTED_VALUE"""),1279.02)</f>
        <v>1279.02</v>
      </c>
      <c r="M359" s="2">
        <f>IFERROR(__xludf.DUMMYFUNCTION("""COMPUTED_VALUE"""),45813.66666666667)</f>
        <v>45813.66667</v>
      </c>
      <c r="N359" s="1">
        <f>IFERROR(__xludf.DUMMYFUNCTION("""COMPUTED_VALUE"""),3.9761855E7)</f>
        <v>39761855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IFERROR(__xludf.DUMMYFUNCTION("""COMPUTED_VALUE"""),1286.03)</f>
        <v>1286.03</v>
      </c>
      <c r="D360" s="2">
        <f>IFERROR(__xludf.DUMMYFUNCTION("""COMPUTED_VALUE"""),45814.66666666667)</f>
        <v>45814.66667</v>
      </c>
      <c r="E360" s="1">
        <f>IFERROR(__xludf.DUMMYFUNCTION("""COMPUTED_VALUE"""),1294.4)</f>
        <v>1294.4</v>
      </c>
      <c r="G360" s="2">
        <f>IFERROR(__xludf.DUMMYFUNCTION("""COMPUTED_VALUE"""),45814.66666666667)</f>
        <v>45814.66667</v>
      </c>
      <c r="H360" s="1">
        <f>IFERROR(__xludf.DUMMYFUNCTION("""COMPUTED_VALUE"""),1283.98)</f>
        <v>1283.98</v>
      </c>
      <c r="J360" s="2">
        <f>IFERROR(__xludf.DUMMYFUNCTION("""COMPUTED_VALUE"""),45814.66666666667)</f>
        <v>45814.66667</v>
      </c>
      <c r="K360" s="1">
        <f>IFERROR(__xludf.DUMMYFUNCTION("""COMPUTED_VALUE"""),1288.16)</f>
        <v>1288.16</v>
      </c>
      <c r="M360" s="2">
        <f>IFERROR(__xludf.DUMMYFUNCTION("""COMPUTED_VALUE"""),45814.66666666667)</f>
        <v>45814.66667</v>
      </c>
      <c r="N360" s="1">
        <f>IFERROR(__xludf.DUMMYFUNCTION("""COMPUTED_VALUE"""),2.769387E7)</f>
        <v>27693870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IFERROR(__xludf.DUMMYFUNCTION("""COMPUTED_VALUE"""),1290.39)</f>
        <v>1290.39</v>
      </c>
      <c r="D361" s="2">
        <f>IFERROR(__xludf.DUMMYFUNCTION("""COMPUTED_VALUE"""),45817.66666666667)</f>
        <v>45817.66667</v>
      </c>
      <c r="E361" s="1">
        <f>IFERROR(__xludf.DUMMYFUNCTION("""COMPUTED_VALUE"""),1290.39)</f>
        <v>1290.39</v>
      </c>
      <c r="G361" s="2">
        <f>IFERROR(__xludf.DUMMYFUNCTION("""COMPUTED_VALUE"""),45817.66666666667)</f>
        <v>45817.66667</v>
      </c>
      <c r="H361" s="1">
        <f>IFERROR(__xludf.DUMMYFUNCTION("""COMPUTED_VALUE"""),1275.21)</f>
        <v>1275.21</v>
      </c>
      <c r="J361" s="2">
        <f>IFERROR(__xludf.DUMMYFUNCTION("""COMPUTED_VALUE"""),45817.66666666667)</f>
        <v>45817.66667</v>
      </c>
      <c r="K361" s="1">
        <f>IFERROR(__xludf.DUMMYFUNCTION("""COMPUTED_VALUE"""),1280.55)</f>
        <v>1280.55</v>
      </c>
      <c r="M361" s="2">
        <f>IFERROR(__xludf.DUMMYFUNCTION("""COMPUTED_VALUE"""),45817.66666666667)</f>
        <v>45817.66667</v>
      </c>
      <c r="N361" s="1">
        <f>IFERROR(__xludf.DUMMYFUNCTION("""COMPUTED_VALUE"""),2.6699986E7)</f>
        <v>26699986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IFERROR(__xludf.DUMMYFUNCTION("""COMPUTED_VALUE"""),1283.31)</f>
        <v>1283.31</v>
      </c>
      <c r="D362" s="2">
        <f>IFERROR(__xludf.DUMMYFUNCTION("""COMPUTED_VALUE"""),45818.66666666667)</f>
        <v>45818.66667</v>
      </c>
      <c r="E362" s="1">
        <f>IFERROR(__xludf.DUMMYFUNCTION("""COMPUTED_VALUE"""),1289.22)</f>
        <v>1289.22</v>
      </c>
      <c r="G362" s="2">
        <f>IFERROR(__xludf.DUMMYFUNCTION("""COMPUTED_VALUE"""),45818.66666666667)</f>
        <v>45818.66667</v>
      </c>
      <c r="H362" s="1">
        <f>IFERROR(__xludf.DUMMYFUNCTION("""COMPUTED_VALUE"""),1279.14)</f>
        <v>1279.14</v>
      </c>
      <c r="J362" s="2">
        <f>IFERROR(__xludf.DUMMYFUNCTION("""COMPUTED_VALUE"""),45818.66666666667)</f>
        <v>45818.66667</v>
      </c>
      <c r="K362" s="1">
        <f>IFERROR(__xludf.DUMMYFUNCTION("""COMPUTED_VALUE"""),1285.92)</f>
        <v>1285.92</v>
      </c>
      <c r="M362" s="2">
        <f>IFERROR(__xludf.DUMMYFUNCTION("""COMPUTED_VALUE"""),45818.66666666667)</f>
        <v>45818.66667</v>
      </c>
      <c r="N362" s="1">
        <f>IFERROR(__xludf.DUMMYFUNCTION("""COMPUTED_VALUE"""),3.2053233E7)</f>
        <v>32053233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IFERROR(__xludf.DUMMYFUNCTION("""COMPUTED_VALUE"""),1285.35)</f>
        <v>1285.35</v>
      </c>
      <c r="D363" s="2">
        <f>IFERROR(__xludf.DUMMYFUNCTION("""COMPUTED_VALUE"""),45819.66666666667)</f>
        <v>45819.66667</v>
      </c>
      <c r="E363" s="1">
        <f>IFERROR(__xludf.DUMMYFUNCTION("""COMPUTED_VALUE"""),1287.13)</f>
        <v>1287.13</v>
      </c>
      <c r="G363" s="2">
        <f>IFERROR(__xludf.DUMMYFUNCTION("""COMPUTED_VALUE"""),45819.66666666667)</f>
        <v>45819.66667</v>
      </c>
      <c r="H363" s="1">
        <f>IFERROR(__xludf.DUMMYFUNCTION("""COMPUTED_VALUE"""),1276.48)</f>
        <v>1276.48</v>
      </c>
      <c r="J363" s="2">
        <f>IFERROR(__xludf.DUMMYFUNCTION("""COMPUTED_VALUE"""),45819.66666666667)</f>
        <v>45819.66667</v>
      </c>
      <c r="K363" s="1">
        <f>IFERROR(__xludf.DUMMYFUNCTION("""COMPUTED_VALUE"""),1282.36)</f>
        <v>1282.36</v>
      </c>
      <c r="M363" s="2">
        <f>IFERROR(__xludf.DUMMYFUNCTION("""COMPUTED_VALUE"""),45819.66666666667)</f>
        <v>45819.66667</v>
      </c>
      <c r="N363" s="1">
        <f>IFERROR(__xludf.DUMMYFUNCTION("""COMPUTED_VALUE"""),3.0312684E7)</f>
        <v>30312684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IFERROR(__xludf.DUMMYFUNCTION("""COMPUTED_VALUE"""),1277.91)</f>
        <v>1277.91</v>
      </c>
      <c r="D364" s="2">
        <f>IFERROR(__xludf.DUMMYFUNCTION("""COMPUTED_VALUE"""),45820.66666666667)</f>
        <v>45820.66667</v>
      </c>
      <c r="E364" s="1">
        <f>IFERROR(__xludf.DUMMYFUNCTION("""COMPUTED_VALUE"""),1284.16)</f>
        <v>1284.16</v>
      </c>
      <c r="G364" s="2">
        <f>IFERROR(__xludf.DUMMYFUNCTION("""COMPUTED_VALUE"""),45820.66666666667)</f>
        <v>45820.66667</v>
      </c>
      <c r="H364" s="1">
        <f>IFERROR(__xludf.DUMMYFUNCTION("""COMPUTED_VALUE"""),1274.73)</f>
        <v>1274.73</v>
      </c>
      <c r="J364" s="2">
        <f>IFERROR(__xludf.DUMMYFUNCTION("""COMPUTED_VALUE"""),45820.66666666667)</f>
        <v>45820.66667</v>
      </c>
      <c r="K364" s="1">
        <f>IFERROR(__xludf.DUMMYFUNCTION("""COMPUTED_VALUE"""),1284.16)</f>
        <v>1284.16</v>
      </c>
      <c r="M364" s="2">
        <f>IFERROR(__xludf.DUMMYFUNCTION("""COMPUTED_VALUE"""),45820.66666666667)</f>
        <v>45820.66667</v>
      </c>
      <c r="N364" s="1">
        <f>IFERROR(__xludf.DUMMYFUNCTION("""COMPUTED_VALUE"""),2.2960772E7)</f>
        <v>22960772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IFERROR(__xludf.DUMMYFUNCTION("""COMPUTED_VALUE"""),1274.99)</f>
        <v>1274.99</v>
      </c>
      <c r="D365" s="2">
        <f>IFERROR(__xludf.DUMMYFUNCTION("""COMPUTED_VALUE"""),45821.66666666667)</f>
        <v>45821.66667</v>
      </c>
      <c r="E365" s="1">
        <f>IFERROR(__xludf.DUMMYFUNCTION("""COMPUTED_VALUE"""),1284.24)</f>
        <v>1284.24</v>
      </c>
      <c r="G365" s="2">
        <f>IFERROR(__xludf.DUMMYFUNCTION("""COMPUTED_VALUE"""),45821.66666666667)</f>
        <v>45821.66667</v>
      </c>
      <c r="H365" s="1">
        <f>IFERROR(__xludf.DUMMYFUNCTION("""COMPUTED_VALUE"""),1265.53)</f>
        <v>1265.53</v>
      </c>
      <c r="J365" s="2">
        <f>IFERROR(__xludf.DUMMYFUNCTION("""COMPUTED_VALUE"""),45821.66666666667)</f>
        <v>45821.66667</v>
      </c>
      <c r="K365" s="1">
        <f>IFERROR(__xludf.DUMMYFUNCTION("""COMPUTED_VALUE"""),1267.56)</f>
        <v>1267.56</v>
      </c>
      <c r="M365" s="2">
        <f>IFERROR(__xludf.DUMMYFUNCTION("""COMPUTED_VALUE"""),45821.66666666667)</f>
        <v>45821.66667</v>
      </c>
      <c r="N365" s="1">
        <f>IFERROR(__xludf.DUMMYFUNCTION("""COMPUTED_VALUE"""),3.6497528E7)</f>
        <v>36497528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IFERROR(__xludf.DUMMYFUNCTION("""COMPUTED_VALUE"""),1276.55)</f>
        <v>1276.55</v>
      </c>
      <c r="D366" s="2">
        <f>IFERROR(__xludf.DUMMYFUNCTION("""COMPUTED_VALUE"""),45824.66666666667)</f>
        <v>45824.66667</v>
      </c>
      <c r="E366" s="1">
        <f>IFERROR(__xludf.DUMMYFUNCTION("""COMPUTED_VALUE"""),1281.95)</f>
        <v>1281.95</v>
      </c>
      <c r="G366" s="2">
        <f>IFERROR(__xludf.DUMMYFUNCTION("""COMPUTED_VALUE"""),45824.66666666667)</f>
        <v>45824.66667</v>
      </c>
      <c r="H366" s="1">
        <f>IFERROR(__xludf.DUMMYFUNCTION("""COMPUTED_VALUE"""),1270.92)</f>
        <v>1270.92</v>
      </c>
      <c r="J366" s="2">
        <f>IFERROR(__xludf.DUMMYFUNCTION("""COMPUTED_VALUE"""),45824.66666666667)</f>
        <v>45824.66667</v>
      </c>
      <c r="K366" s="1">
        <f>IFERROR(__xludf.DUMMYFUNCTION("""COMPUTED_VALUE"""),1274.57)</f>
        <v>1274.57</v>
      </c>
      <c r="M366" s="2">
        <f>IFERROR(__xludf.DUMMYFUNCTION("""COMPUTED_VALUE"""),45824.66666666667)</f>
        <v>45824.66667</v>
      </c>
      <c r="N366" s="1">
        <f>IFERROR(__xludf.DUMMYFUNCTION("""COMPUTED_VALUE"""),3.0366578E7)</f>
        <v>30366578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IFERROR(__xludf.DUMMYFUNCTION("""COMPUTED_VALUE"""),1269.86)</f>
        <v>1269.86</v>
      </c>
      <c r="D367" s="2">
        <f>IFERROR(__xludf.DUMMYFUNCTION("""COMPUTED_VALUE"""),45825.66666666667)</f>
        <v>45825.66667</v>
      </c>
      <c r="E367" s="1">
        <f>IFERROR(__xludf.DUMMYFUNCTION("""COMPUTED_VALUE"""),1273.63)</f>
        <v>1273.63</v>
      </c>
      <c r="G367" s="2">
        <f>IFERROR(__xludf.DUMMYFUNCTION("""COMPUTED_VALUE"""),45825.66666666667)</f>
        <v>45825.66667</v>
      </c>
      <c r="H367" s="1">
        <f>IFERROR(__xludf.DUMMYFUNCTION("""COMPUTED_VALUE"""),1262.87)</f>
        <v>1262.87</v>
      </c>
      <c r="J367" s="2">
        <f>IFERROR(__xludf.DUMMYFUNCTION("""COMPUTED_VALUE"""),45825.66666666667)</f>
        <v>45825.66667</v>
      </c>
      <c r="K367" s="1">
        <f>IFERROR(__xludf.DUMMYFUNCTION("""COMPUTED_VALUE"""),1263.92)</f>
        <v>1263.92</v>
      </c>
      <c r="M367" s="2">
        <f>IFERROR(__xludf.DUMMYFUNCTION("""COMPUTED_VALUE"""),45825.66666666667)</f>
        <v>45825.66667</v>
      </c>
      <c r="N367" s="1">
        <f>IFERROR(__xludf.DUMMYFUNCTION("""COMPUTED_VALUE"""),3.3017699E7)</f>
        <v>33017699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IFERROR(__xludf.DUMMYFUNCTION("""COMPUTED_VALUE"""),1266.15)</f>
        <v>1266.15</v>
      </c>
      <c r="D368" s="2">
        <f>IFERROR(__xludf.DUMMYFUNCTION("""COMPUTED_VALUE"""),45826.66666666667)</f>
        <v>45826.66667</v>
      </c>
      <c r="E368" s="1">
        <f>IFERROR(__xludf.DUMMYFUNCTION("""COMPUTED_VALUE"""),1267.38)</f>
        <v>1267.38</v>
      </c>
      <c r="G368" s="2">
        <f>IFERROR(__xludf.DUMMYFUNCTION("""COMPUTED_VALUE"""),45826.66666666667)</f>
        <v>45826.66667</v>
      </c>
      <c r="H368" s="1">
        <f>IFERROR(__xludf.DUMMYFUNCTION("""COMPUTED_VALUE"""),1249.79)</f>
        <v>1249.79</v>
      </c>
      <c r="J368" s="2">
        <f>IFERROR(__xludf.DUMMYFUNCTION("""COMPUTED_VALUE"""),45826.66666666667)</f>
        <v>45826.66667</v>
      </c>
      <c r="K368" s="1">
        <f>IFERROR(__xludf.DUMMYFUNCTION("""COMPUTED_VALUE"""),1250.9)</f>
        <v>1250.9</v>
      </c>
      <c r="M368" s="2">
        <f>IFERROR(__xludf.DUMMYFUNCTION("""COMPUTED_VALUE"""),45826.66666666667)</f>
        <v>45826.66667</v>
      </c>
      <c r="N368" s="1">
        <f>IFERROR(__xludf.DUMMYFUNCTION("""COMPUTED_VALUE"""),2.8913557E7)</f>
        <v>28913557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IFERROR(__xludf.DUMMYFUNCTION("""COMPUTED_VALUE"""),1251.89)</f>
        <v>1251.89</v>
      </c>
      <c r="D369" s="2">
        <f>IFERROR(__xludf.DUMMYFUNCTION("""COMPUTED_VALUE"""),45828.66666666667)</f>
        <v>45828.66667</v>
      </c>
      <c r="E369" s="1">
        <f>IFERROR(__xludf.DUMMYFUNCTION("""COMPUTED_VALUE"""),1251.89)</f>
        <v>1251.89</v>
      </c>
      <c r="G369" s="2">
        <f>IFERROR(__xludf.DUMMYFUNCTION("""COMPUTED_VALUE"""),45828.66666666667)</f>
        <v>45828.66667</v>
      </c>
      <c r="H369" s="1">
        <f>IFERROR(__xludf.DUMMYFUNCTION("""COMPUTED_VALUE"""),1198.39)</f>
        <v>1198.39</v>
      </c>
      <c r="J369" s="2">
        <f>IFERROR(__xludf.DUMMYFUNCTION("""COMPUTED_VALUE"""),45828.66666666667)</f>
        <v>45828.66667</v>
      </c>
      <c r="K369" s="1">
        <f>IFERROR(__xludf.DUMMYFUNCTION("""COMPUTED_VALUE"""),1212.49)</f>
        <v>1212.49</v>
      </c>
      <c r="M369" s="2">
        <f>IFERROR(__xludf.DUMMYFUNCTION("""COMPUTED_VALUE"""),45828.66666666667)</f>
        <v>45828.66667</v>
      </c>
      <c r="N369" s="1">
        <f>IFERROR(__xludf.DUMMYFUNCTION("""COMPUTED_VALUE"""),5.4021792E7)</f>
        <v>54021792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IFERROR(__xludf.DUMMYFUNCTION("""COMPUTED_VALUE"""),1215.26)</f>
        <v>1215.26</v>
      </c>
      <c r="D370" s="2">
        <f>IFERROR(__xludf.DUMMYFUNCTION("""COMPUTED_VALUE"""),45831.66666666667)</f>
        <v>45831.66667</v>
      </c>
      <c r="E370" s="1">
        <f>IFERROR(__xludf.DUMMYFUNCTION("""COMPUTED_VALUE"""),1233.99)</f>
        <v>1233.99</v>
      </c>
      <c r="G370" s="2">
        <f>IFERROR(__xludf.DUMMYFUNCTION("""COMPUTED_VALUE"""),45831.66666666667)</f>
        <v>45831.66667</v>
      </c>
      <c r="H370" s="1">
        <f>IFERROR(__xludf.DUMMYFUNCTION("""COMPUTED_VALUE"""),1207.86)</f>
        <v>1207.86</v>
      </c>
      <c r="J370" s="2">
        <f>IFERROR(__xludf.DUMMYFUNCTION("""COMPUTED_VALUE"""),45831.66666666667)</f>
        <v>45831.66667</v>
      </c>
      <c r="K370" s="1">
        <f>IFERROR(__xludf.DUMMYFUNCTION("""COMPUTED_VALUE"""),1233.24)</f>
        <v>1233.24</v>
      </c>
      <c r="M370" s="2">
        <f>IFERROR(__xludf.DUMMYFUNCTION("""COMPUTED_VALUE"""),45831.66666666667)</f>
        <v>45831.66667</v>
      </c>
      <c r="N370" s="1">
        <f>IFERROR(__xludf.DUMMYFUNCTION("""COMPUTED_VALUE"""),3.4683462E7)</f>
        <v>34683462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IFERROR(__xludf.DUMMYFUNCTION("""COMPUTED_VALUE"""),1237.72)</f>
        <v>1237.72</v>
      </c>
      <c r="D371" s="2">
        <f>IFERROR(__xludf.DUMMYFUNCTION("""COMPUTED_VALUE"""),45832.66666666667)</f>
        <v>45832.66667</v>
      </c>
      <c r="E371" s="1">
        <f>IFERROR(__xludf.DUMMYFUNCTION("""COMPUTED_VALUE"""),1252.71)</f>
        <v>1252.71</v>
      </c>
      <c r="G371" s="2">
        <f>IFERROR(__xludf.DUMMYFUNCTION("""COMPUTED_VALUE"""),45832.66666666667)</f>
        <v>45832.66667</v>
      </c>
      <c r="H371" s="1">
        <f>IFERROR(__xludf.DUMMYFUNCTION("""COMPUTED_VALUE"""),1234.75)</f>
        <v>1234.75</v>
      </c>
      <c r="J371" s="2">
        <f>IFERROR(__xludf.DUMMYFUNCTION("""COMPUTED_VALUE"""),45832.66666666667)</f>
        <v>45832.66667</v>
      </c>
      <c r="K371" s="1">
        <f>IFERROR(__xludf.DUMMYFUNCTION("""COMPUTED_VALUE"""),1251.4)</f>
        <v>1251.4</v>
      </c>
      <c r="M371" s="2">
        <f>IFERROR(__xludf.DUMMYFUNCTION("""COMPUTED_VALUE"""),45832.66666666667)</f>
        <v>45832.66667</v>
      </c>
      <c r="N371" s="1">
        <f>IFERROR(__xludf.DUMMYFUNCTION("""COMPUTED_VALUE"""),3.7913372E7)</f>
        <v>37913372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IFERROR(__xludf.DUMMYFUNCTION("""COMPUTED_VALUE"""),1252.52)</f>
        <v>1252.52</v>
      </c>
      <c r="D372" s="2">
        <f>IFERROR(__xludf.DUMMYFUNCTION("""COMPUTED_VALUE"""),45833.66666666667)</f>
        <v>45833.66667</v>
      </c>
      <c r="E372" s="1">
        <f>IFERROR(__xludf.DUMMYFUNCTION("""COMPUTED_VALUE"""),1253.47)</f>
        <v>1253.47</v>
      </c>
      <c r="G372" s="2">
        <f>IFERROR(__xludf.DUMMYFUNCTION("""COMPUTED_VALUE"""),45833.66666666667)</f>
        <v>45833.66667</v>
      </c>
      <c r="H372" s="1">
        <f>IFERROR(__xludf.DUMMYFUNCTION("""COMPUTED_VALUE"""),1232.97)</f>
        <v>1232.97</v>
      </c>
      <c r="J372" s="2">
        <f>IFERROR(__xludf.DUMMYFUNCTION("""COMPUTED_VALUE"""),45833.66666666667)</f>
        <v>45833.66667</v>
      </c>
      <c r="K372" s="1">
        <f>IFERROR(__xludf.DUMMYFUNCTION("""COMPUTED_VALUE"""),1234.4)</f>
        <v>1234.4</v>
      </c>
      <c r="M372" s="2">
        <f>IFERROR(__xludf.DUMMYFUNCTION("""COMPUTED_VALUE"""),45833.66666666667)</f>
        <v>45833.66667</v>
      </c>
      <c r="N372" s="1">
        <f>IFERROR(__xludf.DUMMYFUNCTION("""COMPUTED_VALUE"""),3.2505399E7)</f>
        <v>32505399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IFERROR(__xludf.DUMMYFUNCTION("""COMPUTED_VALUE"""),1241.48)</f>
        <v>1241.48</v>
      </c>
      <c r="D373" s="2">
        <f>IFERROR(__xludf.DUMMYFUNCTION("""COMPUTED_VALUE"""),45834.66666666667)</f>
        <v>45834.66667</v>
      </c>
      <c r="E373" s="1">
        <f>IFERROR(__xludf.DUMMYFUNCTION("""COMPUTED_VALUE"""),1243.56)</f>
        <v>1243.56</v>
      </c>
      <c r="G373" s="2">
        <f>IFERROR(__xludf.DUMMYFUNCTION("""COMPUTED_VALUE"""),45834.66666666667)</f>
        <v>45834.66667</v>
      </c>
      <c r="H373" s="1">
        <f>IFERROR(__xludf.DUMMYFUNCTION("""COMPUTED_VALUE"""),1232.07)</f>
        <v>1232.07</v>
      </c>
      <c r="J373" s="2">
        <f>IFERROR(__xludf.DUMMYFUNCTION("""COMPUTED_VALUE"""),45834.66666666667)</f>
        <v>45834.66667</v>
      </c>
      <c r="K373" s="1">
        <f>IFERROR(__xludf.DUMMYFUNCTION("""COMPUTED_VALUE"""),1241.82)</f>
        <v>1241.82</v>
      </c>
      <c r="M373" s="2">
        <f>IFERROR(__xludf.DUMMYFUNCTION("""COMPUTED_VALUE"""),45834.66666666667)</f>
        <v>45834.66667</v>
      </c>
      <c r="N373" s="1">
        <f>IFERROR(__xludf.DUMMYFUNCTION("""COMPUTED_VALUE"""),3.6943951E7)</f>
        <v>36943951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IFERROR(__xludf.DUMMYFUNCTION("""COMPUTED_VALUE"""),1241.38)</f>
        <v>1241.38</v>
      </c>
      <c r="D374" s="2">
        <f>IFERROR(__xludf.DUMMYFUNCTION("""COMPUTED_VALUE"""),45835.66666666667)</f>
        <v>45835.66667</v>
      </c>
      <c r="E374" s="1">
        <f>IFERROR(__xludf.DUMMYFUNCTION("""COMPUTED_VALUE"""),1248.56)</f>
        <v>1248.56</v>
      </c>
      <c r="G374" s="2">
        <f>IFERROR(__xludf.DUMMYFUNCTION("""COMPUTED_VALUE"""),45835.66666666667)</f>
        <v>45835.66667</v>
      </c>
      <c r="H374" s="1">
        <f>IFERROR(__xludf.DUMMYFUNCTION("""COMPUTED_VALUE"""),1231.54)</f>
        <v>1231.54</v>
      </c>
      <c r="J374" s="2">
        <f>IFERROR(__xludf.DUMMYFUNCTION("""COMPUTED_VALUE"""),45835.66666666667)</f>
        <v>45835.66667</v>
      </c>
      <c r="K374" s="1">
        <f>IFERROR(__xludf.DUMMYFUNCTION("""COMPUTED_VALUE"""),1240.99)</f>
        <v>1240.99</v>
      </c>
      <c r="M374" s="2">
        <f>IFERROR(__xludf.DUMMYFUNCTION("""COMPUTED_VALUE"""),45835.66666666667)</f>
        <v>45835.66667</v>
      </c>
      <c r="N374" s="1">
        <f>IFERROR(__xludf.DUMMYFUNCTION("""COMPUTED_VALUE"""),4.1952711E7)</f>
        <v>41952711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IFERROR(__xludf.DUMMYFUNCTION("""COMPUTED_VALUE"""),1241.88)</f>
        <v>1241.88</v>
      </c>
      <c r="D375" s="2">
        <f>IFERROR(__xludf.DUMMYFUNCTION("""COMPUTED_VALUE"""),45838.66666666667)</f>
        <v>45838.66667</v>
      </c>
      <c r="E375" s="1">
        <f>IFERROR(__xludf.DUMMYFUNCTION("""COMPUTED_VALUE"""),1255.22)</f>
        <v>1255.22</v>
      </c>
      <c r="G375" s="2">
        <f>IFERROR(__xludf.DUMMYFUNCTION("""COMPUTED_VALUE"""),45838.66666666667)</f>
        <v>45838.66667</v>
      </c>
      <c r="H375" s="1">
        <f>IFERROR(__xludf.DUMMYFUNCTION("""COMPUTED_VALUE"""),1241.88)</f>
        <v>1241.88</v>
      </c>
      <c r="J375" s="2">
        <f>IFERROR(__xludf.DUMMYFUNCTION("""COMPUTED_VALUE"""),45838.66666666667)</f>
        <v>45838.66667</v>
      </c>
      <c r="K375" s="1">
        <f>IFERROR(__xludf.DUMMYFUNCTION("""COMPUTED_VALUE"""),1254.59)</f>
        <v>1254.59</v>
      </c>
      <c r="M375" s="2">
        <f>IFERROR(__xludf.DUMMYFUNCTION("""COMPUTED_VALUE"""),45838.66666666667)</f>
        <v>45838.66667</v>
      </c>
      <c r="N375" s="1">
        <f>IFERROR(__xludf.DUMMYFUNCTION("""COMPUTED_VALUE"""),2.6608969E7)</f>
        <v>26608969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IFERROR(__xludf.DUMMYFUNCTION("""COMPUTED_VALUE"""),1252.21)</f>
        <v>1252.21</v>
      </c>
      <c r="D376" s="2">
        <f>IFERROR(__xludf.DUMMYFUNCTION("""COMPUTED_VALUE"""),45839.66666666667)</f>
        <v>45839.66667</v>
      </c>
      <c r="E376" s="1">
        <f>IFERROR(__xludf.DUMMYFUNCTION("""COMPUTED_VALUE"""),1271.17)</f>
        <v>1271.17</v>
      </c>
      <c r="G376" s="2">
        <f>IFERROR(__xludf.DUMMYFUNCTION("""COMPUTED_VALUE"""),45839.66666666667)</f>
        <v>45839.66667</v>
      </c>
      <c r="H376" s="1">
        <f>IFERROR(__xludf.DUMMYFUNCTION("""COMPUTED_VALUE"""),1251.94)</f>
        <v>1251.94</v>
      </c>
      <c r="J376" s="2">
        <f>IFERROR(__xludf.DUMMYFUNCTION("""COMPUTED_VALUE"""),45839.66666666667)</f>
        <v>45839.66667</v>
      </c>
      <c r="K376" s="1">
        <f>IFERROR(__xludf.DUMMYFUNCTION("""COMPUTED_VALUE"""),1268.69)</f>
        <v>1268.69</v>
      </c>
      <c r="M376" s="2">
        <f>IFERROR(__xludf.DUMMYFUNCTION("""COMPUTED_VALUE"""),45839.66666666667)</f>
        <v>45839.66667</v>
      </c>
      <c r="N376" s="1">
        <f>IFERROR(__xludf.DUMMYFUNCTION("""COMPUTED_VALUE"""),3.9942012E7)</f>
        <v>39942012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IFERROR(__xludf.DUMMYFUNCTION("""COMPUTED_VALUE"""),1265.33)</f>
        <v>1265.33</v>
      </c>
      <c r="D377" s="2">
        <f>IFERROR(__xludf.DUMMYFUNCTION("""COMPUTED_VALUE"""),45840.66666666667)</f>
        <v>45840.66667</v>
      </c>
      <c r="E377" s="1">
        <f>IFERROR(__xludf.DUMMYFUNCTION("""COMPUTED_VALUE"""),1265.33)</f>
        <v>1265.33</v>
      </c>
      <c r="G377" s="2">
        <f>IFERROR(__xludf.DUMMYFUNCTION("""COMPUTED_VALUE"""),45840.66666666667)</f>
        <v>45840.66667</v>
      </c>
      <c r="H377" s="1">
        <f>IFERROR(__xludf.DUMMYFUNCTION("""COMPUTED_VALUE"""),1247.25)</f>
        <v>1247.25</v>
      </c>
      <c r="J377" s="2">
        <f>IFERROR(__xludf.DUMMYFUNCTION("""COMPUTED_VALUE"""),45840.66666666667)</f>
        <v>45840.66667</v>
      </c>
      <c r="K377" s="1">
        <f>IFERROR(__xludf.DUMMYFUNCTION("""COMPUTED_VALUE"""),1256.53)</f>
        <v>1256.53</v>
      </c>
      <c r="M377" s="2">
        <f>IFERROR(__xludf.DUMMYFUNCTION("""COMPUTED_VALUE"""),45840.66666666667)</f>
        <v>45840.66667</v>
      </c>
      <c r="N377" s="1">
        <f>IFERROR(__xludf.DUMMYFUNCTION("""COMPUTED_VALUE"""),2.7733975E7)</f>
        <v>27733975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IFERROR(__xludf.DUMMYFUNCTION("""COMPUTED_VALUE"""),1258.14)</f>
        <v>1258.14</v>
      </c>
      <c r="D378" s="2">
        <f>IFERROR(__xludf.DUMMYFUNCTION("""COMPUTED_VALUE"""),45841.54166666667)</f>
        <v>45841.54167</v>
      </c>
      <c r="E378" s="1">
        <f>IFERROR(__xludf.DUMMYFUNCTION("""COMPUTED_VALUE"""),1269.94)</f>
        <v>1269.94</v>
      </c>
      <c r="G378" s="2">
        <f>IFERROR(__xludf.DUMMYFUNCTION("""COMPUTED_VALUE"""),45841.54166666667)</f>
        <v>45841.54167</v>
      </c>
      <c r="H378" s="1">
        <f>IFERROR(__xludf.DUMMYFUNCTION("""COMPUTED_VALUE"""),1256.81)</f>
        <v>1256.81</v>
      </c>
      <c r="J378" s="2">
        <f>IFERROR(__xludf.DUMMYFUNCTION("""COMPUTED_VALUE"""),45841.54166666667)</f>
        <v>45841.54167</v>
      </c>
      <c r="K378" s="1">
        <f>IFERROR(__xludf.DUMMYFUNCTION("""COMPUTED_VALUE"""),1267.23)</f>
        <v>1267.23</v>
      </c>
      <c r="M378" s="2">
        <f>IFERROR(__xludf.DUMMYFUNCTION("""COMPUTED_VALUE"""),45841.54166666667)</f>
        <v>45841.54167</v>
      </c>
      <c r="N378" s="1">
        <f>IFERROR(__xludf.DUMMYFUNCTION("""COMPUTED_VALUE"""),1.6286076E7)</f>
        <v>16286076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IFERROR(__xludf.DUMMYFUNCTION("""COMPUTED_VALUE"""),1267.37)</f>
        <v>1267.37</v>
      </c>
      <c r="D379" s="2">
        <f>IFERROR(__xludf.DUMMYFUNCTION("""COMPUTED_VALUE"""),45845.66666666667)</f>
        <v>45845.66667</v>
      </c>
      <c r="E379" s="1">
        <f>IFERROR(__xludf.DUMMYFUNCTION("""COMPUTED_VALUE"""),1270.44)</f>
        <v>1270.44</v>
      </c>
      <c r="G379" s="2">
        <f>IFERROR(__xludf.DUMMYFUNCTION("""COMPUTED_VALUE"""),45845.66666666667)</f>
        <v>45845.66667</v>
      </c>
      <c r="H379" s="1">
        <f>IFERROR(__xludf.DUMMYFUNCTION("""COMPUTED_VALUE"""),1255.93)</f>
        <v>1255.93</v>
      </c>
      <c r="J379" s="2">
        <f>IFERROR(__xludf.DUMMYFUNCTION("""COMPUTED_VALUE"""),45845.66666666667)</f>
        <v>45845.66667</v>
      </c>
      <c r="K379" s="1">
        <f>IFERROR(__xludf.DUMMYFUNCTION("""COMPUTED_VALUE"""),1262.13)</f>
        <v>1262.13</v>
      </c>
      <c r="M379" s="2">
        <f>IFERROR(__xludf.DUMMYFUNCTION("""COMPUTED_VALUE"""),45845.66666666667)</f>
        <v>45845.66667</v>
      </c>
      <c r="N379" s="1">
        <f>IFERROR(__xludf.DUMMYFUNCTION("""COMPUTED_VALUE"""),2.6166132E7)</f>
        <v>26166132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IFERROR(__xludf.DUMMYFUNCTION("""COMPUTED_VALUE"""),1263.2)</f>
        <v>1263.2</v>
      </c>
      <c r="D380" s="2">
        <f>IFERROR(__xludf.DUMMYFUNCTION("""COMPUTED_VALUE"""),45846.66666666667)</f>
        <v>45846.66667</v>
      </c>
      <c r="E380" s="1">
        <f>IFERROR(__xludf.DUMMYFUNCTION("""COMPUTED_VALUE"""),1275.05)</f>
        <v>1275.05</v>
      </c>
      <c r="G380" s="2">
        <f>IFERROR(__xludf.DUMMYFUNCTION("""COMPUTED_VALUE"""),45846.66666666667)</f>
        <v>45846.66667</v>
      </c>
      <c r="H380" s="1">
        <f>IFERROR(__xludf.DUMMYFUNCTION("""COMPUTED_VALUE"""),1259.25)</f>
        <v>1259.25</v>
      </c>
      <c r="J380" s="2">
        <f>IFERROR(__xludf.DUMMYFUNCTION("""COMPUTED_VALUE"""),45846.66666666667)</f>
        <v>45846.66667</v>
      </c>
      <c r="K380" s="1">
        <f>IFERROR(__xludf.DUMMYFUNCTION("""COMPUTED_VALUE"""),1260.31)</f>
        <v>1260.31</v>
      </c>
      <c r="M380" s="2">
        <f>IFERROR(__xludf.DUMMYFUNCTION("""COMPUTED_VALUE"""),45846.66666666667)</f>
        <v>45846.66667</v>
      </c>
      <c r="N380" s="1">
        <f>IFERROR(__xludf.DUMMYFUNCTION("""COMPUTED_VALUE"""),3.143267E7)</f>
        <v>31432670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IFERROR(__xludf.DUMMYFUNCTION("""COMPUTED_VALUE"""),1262.24)</f>
        <v>1262.24</v>
      </c>
      <c r="D381" s="2">
        <f>IFERROR(__xludf.DUMMYFUNCTION("""COMPUTED_VALUE"""),45847.66666666667)</f>
        <v>45847.66667</v>
      </c>
      <c r="E381" s="1">
        <f>IFERROR(__xludf.DUMMYFUNCTION("""COMPUTED_VALUE"""),1262.84)</f>
        <v>1262.84</v>
      </c>
      <c r="G381" s="2">
        <f>IFERROR(__xludf.DUMMYFUNCTION("""COMPUTED_VALUE"""),45847.66666666667)</f>
        <v>45847.66667</v>
      </c>
      <c r="H381" s="1">
        <f>IFERROR(__xludf.DUMMYFUNCTION("""COMPUTED_VALUE"""),1244.2)</f>
        <v>1244.2</v>
      </c>
      <c r="J381" s="2">
        <f>IFERROR(__xludf.DUMMYFUNCTION("""COMPUTED_VALUE"""),45847.66666666667)</f>
        <v>45847.66667</v>
      </c>
      <c r="K381" s="1">
        <f>IFERROR(__xludf.DUMMYFUNCTION("""COMPUTED_VALUE"""),1253.62)</f>
        <v>1253.62</v>
      </c>
      <c r="M381" s="2">
        <f>IFERROR(__xludf.DUMMYFUNCTION("""COMPUTED_VALUE"""),45847.66666666667)</f>
        <v>45847.66667</v>
      </c>
      <c r="N381" s="1">
        <f>IFERROR(__xludf.DUMMYFUNCTION("""COMPUTED_VALUE"""),2.0694728E7)</f>
        <v>20694728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IFERROR(__xludf.DUMMYFUNCTION("""COMPUTED_VALUE"""),1253.0)</f>
        <v>1253</v>
      </c>
      <c r="D382" s="2">
        <f>IFERROR(__xludf.DUMMYFUNCTION("""COMPUTED_VALUE"""),45848.66666666667)</f>
        <v>45848.66667</v>
      </c>
      <c r="E382" s="1">
        <f>IFERROR(__xludf.DUMMYFUNCTION("""COMPUTED_VALUE"""),1253.0)</f>
        <v>1253</v>
      </c>
      <c r="G382" s="2">
        <f>IFERROR(__xludf.DUMMYFUNCTION("""COMPUTED_VALUE"""),45848.66666666667)</f>
        <v>45848.66667</v>
      </c>
      <c r="H382" s="1">
        <f>IFERROR(__xludf.DUMMYFUNCTION("""COMPUTED_VALUE"""),1232.62)</f>
        <v>1232.62</v>
      </c>
      <c r="J382" s="2">
        <f>IFERROR(__xludf.DUMMYFUNCTION("""COMPUTED_VALUE"""),45848.66666666667)</f>
        <v>45848.66667</v>
      </c>
      <c r="K382" s="1">
        <f>IFERROR(__xludf.DUMMYFUNCTION("""COMPUTED_VALUE"""),1239.97)</f>
        <v>1239.97</v>
      </c>
      <c r="M382" s="2">
        <f>IFERROR(__xludf.DUMMYFUNCTION("""COMPUTED_VALUE"""),45848.66666666667)</f>
        <v>45848.66667</v>
      </c>
      <c r="N382" s="1">
        <f>IFERROR(__xludf.DUMMYFUNCTION("""COMPUTED_VALUE"""),2.2863239E7)</f>
        <v>22863239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IFERROR(__xludf.DUMMYFUNCTION("""COMPUTED_VALUE"""),1236.87)</f>
        <v>1236.87</v>
      </c>
      <c r="D383" s="2">
        <f>IFERROR(__xludf.DUMMYFUNCTION("""COMPUTED_VALUE"""),45849.66666666667)</f>
        <v>45849.66667</v>
      </c>
      <c r="E383" s="1">
        <f>IFERROR(__xludf.DUMMYFUNCTION("""COMPUTED_VALUE"""),1236.87)</f>
        <v>1236.87</v>
      </c>
      <c r="G383" s="2">
        <f>IFERROR(__xludf.DUMMYFUNCTION("""COMPUTED_VALUE"""),45849.66666666667)</f>
        <v>45849.66667</v>
      </c>
      <c r="H383" s="1">
        <f>IFERROR(__xludf.DUMMYFUNCTION("""COMPUTED_VALUE"""),1218.84)</f>
        <v>1218.84</v>
      </c>
      <c r="J383" s="2">
        <f>IFERROR(__xludf.DUMMYFUNCTION("""COMPUTED_VALUE"""),45849.66666666667)</f>
        <v>45849.66667</v>
      </c>
      <c r="K383" s="1">
        <f>IFERROR(__xludf.DUMMYFUNCTION("""COMPUTED_VALUE"""),1220.0)</f>
        <v>1220</v>
      </c>
      <c r="M383" s="2">
        <f>IFERROR(__xludf.DUMMYFUNCTION("""COMPUTED_VALUE"""),45849.66666666667)</f>
        <v>45849.66667</v>
      </c>
      <c r="N383" s="1">
        <f>IFERROR(__xludf.DUMMYFUNCTION("""COMPUTED_VALUE"""),2.4682479E7)</f>
        <v>24682479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IFERROR(__xludf.DUMMYFUNCTION("""COMPUTED_VALUE"""),1218.93)</f>
        <v>1218.93</v>
      </c>
      <c r="D384" s="2">
        <f>IFERROR(__xludf.DUMMYFUNCTION("""COMPUTED_VALUE"""),45852.66666666667)</f>
        <v>45852.66667</v>
      </c>
      <c r="E384" s="1">
        <f>IFERROR(__xludf.DUMMYFUNCTION("""COMPUTED_VALUE"""),1227.7)</f>
        <v>1227.7</v>
      </c>
      <c r="G384" s="2">
        <f>IFERROR(__xludf.DUMMYFUNCTION("""COMPUTED_VALUE"""),45852.66666666667)</f>
        <v>45852.66667</v>
      </c>
      <c r="H384" s="1">
        <f>IFERROR(__xludf.DUMMYFUNCTION("""COMPUTED_VALUE"""),1215.96)</f>
        <v>1215.96</v>
      </c>
      <c r="J384" s="2">
        <f>IFERROR(__xludf.DUMMYFUNCTION("""COMPUTED_VALUE"""),45852.66666666667)</f>
        <v>45852.66667</v>
      </c>
      <c r="K384" s="1">
        <f>IFERROR(__xludf.DUMMYFUNCTION("""COMPUTED_VALUE"""),1225.75)</f>
        <v>1225.75</v>
      </c>
      <c r="M384" s="2">
        <f>IFERROR(__xludf.DUMMYFUNCTION("""COMPUTED_VALUE"""),45852.66666666667)</f>
        <v>45852.66667</v>
      </c>
      <c r="N384" s="1">
        <f>IFERROR(__xludf.DUMMYFUNCTION("""COMPUTED_VALUE"""),2.3431222E7)</f>
        <v>23431222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IFERROR(__xludf.DUMMYFUNCTION("""COMPUTED_VALUE"""),1226.89)</f>
        <v>1226.89</v>
      </c>
      <c r="D385" s="2">
        <f>IFERROR(__xludf.DUMMYFUNCTION("""COMPUTED_VALUE"""),45853.66666666667)</f>
        <v>45853.66667</v>
      </c>
      <c r="E385" s="1">
        <f>IFERROR(__xludf.DUMMYFUNCTION("""COMPUTED_VALUE"""),1227.74)</f>
        <v>1227.74</v>
      </c>
      <c r="G385" s="2">
        <f>IFERROR(__xludf.DUMMYFUNCTION("""COMPUTED_VALUE"""),45853.66666666667)</f>
        <v>45853.66667</v>
      </c>
      <c r="H385" s="1">
        <f>IFERROR(__xludf.DUMMYFUNCTION("""COMPUTED_VALUE"""),1205.14)</f>
        <v>1205.14</v>
      </c>
      <c r="J385" s="2">
        <f>IFERROR(__xludf.DUMMYFUNCTION("""COMPUTED_VALUE"""),45853.66666666667)</f>
        <v>45853.66667</v>
      </c>
      <c r="K385" s="1">
        <f>IFERROR(__xludf.DUMMYFUNCTION("""COMPUTED_VALUE"""),1205.43)</f>
        <v>1205.43</v>
      </c>
      <c r="M385" s="2">
        <f>IFERROR(__xludf.DUMMYFUNCTION("""COMPUTED_VALUE"""),45853.66666666667)</f>
        <v>45853.66667</v>
      </c>
      <c r="N385" s="1">
        <f>IFERROR(__xludf.DUMMYFUNCTION("""COMPUTED_VALUE"""),2.5382153E7)</f>
        <v>25382153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IFERROR(__xludf.DUMMYFUNCTION("""COMPUTED_VALUE"""),1207.12)</f>
        <v>1207.12</v>
      </c>
      <c r="D386" s="2">
        <f>IFERROR(__xludf.DUMMYFUNCTION("""COMPUTED_VALUE"""),45854.66666666667)</f>
        <v>45854.66667</v>
      </c>
      <c r="E386" s="1">
        <f>IFERROR(__xludf.DUMMYFUNCTION("""COMPUTED_VALUE"""),1217.68)</f>
        <v>1217.68</v>
      </c>
      <c r="G386" s="2">
        <f>IFERROR(__xludf.DUMMYFUNCTION("""COMPUTED_VALUE"""),45854.66666666667)</f>
        <v>45854.66667</v>
      </c>
      <c r="H386" s="1">
        <f>IFERROR(__xludf.DUMMYFUNCTION("""COMPUTED_VALUE"""),1199.19)</f>
        <v>1199.19</v>
      </c>
      <c r="J386" s="2">
        <f>IFERROR(__xludf.DUMMYFUNCTION("""COMPUTED_VALUE"""),45854.66666666667)</f>
        <v>45854.66667</v>
      </c>
      <c r="K386" s="1">
        <f>IFERROR(__xludf.DUMMYFUNCTION("""COMPUTED_VALUE"""),1217.03)</f>
        <v>1217.03</v>
      </c>
      <c r="M386" s="2">
        <f>IFERROR(__xludf.DUMMYFUNCTION("""COMPUTED_VALUE"""),45854.66666666667)</f>
        <v>45854.66667</v>
      </c>
      <c r="N386" s="1">
        <f>IFERROR(__xludf.DUMMYFUNCTION("""COMPUTED_VALUE"""),2.6842435E7)</f>
        <v>26842435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IFERROR(__xludf.DUMMYFUNCTION("""COMPUTED_VALUE"""),1217.02)</f>
        <v>1217.02</v>
      </c>
      <c r="D387" s="2">
        <f>IFERROR(__xludf.DUMMYFUNCTION("""COMPUTED_VALUE"""),45855.66666666667)</f>
        <v>45855.66667</v>
      </c>
      <c r="E387" s="1">
        <f>IFERROR(__xludf.DUMMYFUNCTION("""COMPUTED_VALUE"""),1237.32)</f>
        <v>1237.32</v>
      </c>
      <c r="G387" s="2">
        <f>IFERROR(__xludf.DUMMYFUNCTION("""COMPUTED_VALUE"""),45855.66666666667)</f>
        <v>45855.66667</v>
      </c>
      <c r="H387" s="1">
        <f>IFERROR(__xludf.DUMMYFUNCTION("""COMPUTED_VALUE"""),1215.25)</f>
        <v>1215.25</v>
      </c>
      <c r="J387" s="2">
        <f>IFERROR(__xludf.DUMMYFUNCTION("""COMPUTED_VALUE"""),45855.66666666667)</f>
        <v>45855.66667</v>
      </c>
      <c r="K387" s="1">
        <f>IFERROR(__xludf.DUMMYFUNCTION("""COMPUTED_VALUE"""),1235.8)</f>
        <v>1235.8</v>
      </c>
      <c r="M387" s="2">
        <f>IFERROR(__xludf.DUMMYFUNCTION("""COMPUTED_VALUE"""),45855.66666666667)</f>
        <v>45855.66667</v>
      </c>
      <c r="N387" s="1">
        <f>IFERROR(__xludf.DUMMYFUNCTION("""COMPUTED_VALUE"""),3.0464289E7)</f>
        <v>30464289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IFERROR(__xludf.DUMMYFUNCTION("""COMPUTED_VALUE"""),1237.64)</f>
        <v>1237.64</v>
      </c>
      <c r="D388" s="2">
        <f>IFERROR(__xludf.DUMMYFUNCTION("""COMPUTED_VALUE"""),45856.66666666667)</f>
        <v>45856.66667</v>
      </c>
      <c r="E388" s="1">
        <f>IFERROR(__xludf.DUMMYFUNCTION("""COMPUTED_VALUE"""),1241.61)</f>
        <v>1241.61</v>
      </c>
      <c r="G388" s="2">
        <f>IFERROR(__xludf.DUMMYFUNCTION("""COMPUTED_VALUE"""),45856.66666666667)</f>
        <v>45856.66667</v>
      </c>
      <c r="H388" s="1">
        <f>IFERROR(__xludf.DUMMYFUNCTION("""COMPUTED_VALUE"""),1230.39)</f>
        <v>1230.39</v>
      </c>
      <c r="J388" s="2">
        <f>IFERROR(__xludf.DUMMYFUNCTION("""COMPUTED_VALUE"""),45856.66666666667)</f>
        <v>45856.66667</v>
      </c>
      <c r="K388" s="1">
        <f>IFERROR(__xludf.DUMMYFUNCTION("""COMPUTED_VALUE"""),1235.34)</f>
        <v>1235.34</v>
      </c>
      <c r="M388" s="2">
        <f>IFERROR(__xludf.DUMMYFUNCTION("""COMPUTED_VALUE"""),45856.66666666667)</f>
        <v>45856.66667</v>
      </c>
      <c r="N388" s="1">
        <f>IFERROR(__xludf.DUMMYFUNCTION("""COMPUTED_VALUE"""),2.983245E7)</f>
        <v>29832450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IFERROR(__xludf.DUMMYFUNCTION("""COMPUTED_VALUE"""),1237.79)</f>
        <v>1237.79</v>
      </c>
      <c r="D389" s="2">
        <f>IFERROR(__xludf.DUMMYFUNCTION("""COMPUTED_VALUE"""),45859.66666666667)</f>
        <v>45859.66667</v>
      </c>
      <c r="E389" s="1">
        <f>IFERROR(__xludf.DUMMYFUNCTION("""COMPUTED_VALUE"""),1240.0)</f>
        <v>1240</v>
      </c>
      <c r="G389" s="2">
        <f>IFERROR(__xludf.DUMMYFUNCTION("""COMPUTED_VALUE"""),45859.66666666667)</f>
        <v>45859.66667</v>
      </c>
      <c r="H389" s="1">
        <f>IFERROR(__xludf.DUMMYFUNCTION("""COMPUTED_VALUE"""),1228.72)</f>
        <v>1228.72</v>
      </c>
      <c r="J389" s="2">
        <f>IFERROR(__xludf.DUMMYFUNCTION("""COMPUTED_VALUE"""),45859.66666666667)</f>
        <v>45859.66667</v>
      </c>
      <c r="K389" s="1">
        <f>IFERROR(__xludf.DUMMYFUNCTION("""COMPUTED_VALUE"""),1228.76)</f>
        <v>1228.76</v>
      </c>
      <c r="M389" s="2">
        <f>IFERROR(__xludf.DUMMYFUNCTION("""COMPUTED_VALUE"""),45859.66666666667)</f>
        <v>45859.66667</v>
      </c>
      <c r="N389" s="1">
        <f>IFERROR(__xludf.DUMMYFUNCTION("""COMPUTED_VALUE"""),2.1865877E7)</f>
        <v>21865877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IFERROR(__xludf.DUMMYFUNCTION("""COMPUTED_VALUE"""),1222.75)</f>
        <v>1222.75</v>
      </c>
      <c r="D390" s="2">
        <f>IFERROR(__xludf.DUMMYFUNCTION("""COMPUTED_VALUE"""),45860.66666666667)</f>
        <v>45860.66667</v>
      </c>
      <c r="E390" s="1">
        <f>IFERROR(__xludf.DUMMYFUNCTION("""COMPUTED_VALUE"""),1234.39)</f>
        <v>1234.39</v>
      </c>
      <c r="G390" s="2">
        <f>IFERROR(__xludf.DUMMYFUNCTION("""COMPUTED_VALUE"""),45860.66666666667)</f>
        <v>45860.66667</v>
      </c>
      <c r="H390" s="1">
        <f>IFERROR(__xludf.DUMMYFUNCTION("""COMPUTED_VALUE"""),1220.44)</f>
        <v>1220.44</v>
      </c>
      <c r="J390" s="2">
        <f>IFERROR(__xludf.DUMMYFUNCTION("""COMPUTED_VALUE"""),45860.66666666667)</f>
        <v>45860.66667</v>
      </c>
      <c r="K390" s="1">
        <f>IFERROR(__xludf.DUMMYFUNCTION("""COMPUTED_VALUE"""),1229.86)</f>
        <v>1229.86</v>
      </c>
      <c r="M390" s="2">
        <f>IFERROR(__xludf.DUMMYFUNCTION("""COMPUTED_VALUE"""),45860.66666666667)</f>
        <v>45860.66667</v>
      </c>
      <c r="N390" s="1">
        <f>IFERROR(__xludf.DUMMYFUNCTION("""COMPUTED_VALUE"""),2.9626239E7)</f>
        <v>29626239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IFERROR(__xludf.DUMMYFUNCTION("""COMPUTED_VALUE"""),1235.11)</f>
        <v>1235.11</v>
      </c>
      <c r="D391" s="2">
        <f>IFERROR(__xludf.DUMMYFUNCTION("""COMPUTED_VALUE"""),45861.66666666667)</f>
        <v>45861.66667</v>
      </c>
      <c r="E391" s="1">
        <f>IFERROR(__xludf.DUMMYFUNCTION("""COMPUTED_VALUE"""),1242.59)</f>
        <v>1242.59</v>
      </c>
      <c r="G391" s="2">
        <f>IFERROR(__xludf.DUMMYFUNCTION("""COMPUTED_VALUE"""),45861.66666666667)</f>
        <v>45861.66667</v>
      </c>
      <c r="H391" s="1">
        <f>IFERROR(__xludf.DUMMYFUNCTION("""COMPUTED_VALUE"""),1234.2)</f>
        <v>1234.2</v>
      </c>
      <c r="J391" s="2">
        <f>IFERROR(__xludf.DUMMYFUNCTION("""COMPUTED_VALUE"""),45861.66666666667)</f>
        <v>45861.66667</v>
      </c>
      <c r="K391" s="1">
        <f>IFERROR(__xludf.DUMMYFUNCTION("""COMPUTED_VALUE"""),1237.85)</f>
        <v>1237.85</v>
      </c>
      <c r="M391" s="2">
        <f>IFERROR(__xludf.DUMMYFUNCTION("""COMPUTED_VALUE"""),45861.66666666667)</f>
        <v>45861.66667</v>
      </c>
      <c r="N391" s="1">
        <f>IFERROR(__xludf.DUMMYFUNCTION("""COMPUTED_VALUE"""),2.6803214E7)</f>
        <v>26803214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IFERROR(__xludf.DUMMYFUNCTION("""COMPUTED_VALUE"""),1235.1)</f>
        <v>1235.1</v>
      </c>
      <c r="D392" s="2">
        <f>IFERROR(__xludf.DUMMYFUNCTION("""COMPUTED_VALUE"""),45862.66666666667)</f>
        <v>45862.66667</v>
      </c>
      <c r="E392" s="1">
        <f>IFERROR(__xludf.DUMMYFUNCTION("""COMPUTED_VALUE"""),1240.54)</f>
        <v>1240.54</v>
      </c>
      <c r="G392" s="2">
        <f>IFERROR(__xludf.DUMMYFUNCTION("""COMPUTED_VALUE"""),45862.66666666667)</f>
        <v>45862.66667</v>
      </c>
      <c r="H392" s="1">
        <f>IFERROR(__xludf.DUMMYFUNCTION("""COMPUTED_VALUE"""),1228.95)</f>
        <v>1228.95</v>
      </c>
      <c r="J392" s="2">
        <f>IFERROR(__xludf.DUMMYFUNCTION("""COMPUTED_VALUE"""),45862.66666666667)</f>
        <v>45862.66667</v>
      </c>
      <c r="K392" s="1">
        <f>IFERROR(__xludf.DUMMYFUNCTION("""COMPUTED_VALUE"""),1233.46)</f>
        <v>1233.46</v>
      </c>
      <c r="M392" s="2">
        <f>IFERROR(__xludf.DUMMYFUNCTION("""COMPUTED_VALUE"""),45862.66666666667)</f>
        <v>45862.66667</v>
      </c>
      <c r="N392" s="1">
        <f>IFERROR(__xludf.DUMMYFUNCTION("""COMPUTED_VALUE"""),2.5262544E7)</f>
        <v>25262544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IFERROR(__xludf.DUMMYFUNCTION("""COMPUTED_VALUE"""),1235.09)</f>
        <v>1235.09</v>
      </c>
      <c r="D393" s="2">
        <f>IFERROR(__xludf.DUMMYFUNCTION("""COMPUTED_VALUE"""),45863.66666666667)</f>
        <v>45863.66667</v>
      </c>
      <c r="E393" s="1">
        <f>IFERROR(__xludf.DUMMYFUNCTION("""COMPUTED_VALUE"""),1241.14)</f>
        <v>1241.14</v>
      </c>
      <c r="G393" s="2">
        <f>IFERROR(__xludf.DUMMYFUNCTION("""COMPUTED_VALUE"""),45863.66666666667)</f>
        <v>45863.66667</v>
      </c>
      <c r="H393" s="1">
        <f>IFERROR(__xludf.DUMMYFUNCTION("""COMPUTED_VALUE"""),1230.51)</f>
        <v>1230.51</v>
      </c>
      <c r="J393" s="2">
        <f>IFERROR(__xludf.DUMMYFUNCTION("""COMPUTED_VALUE"""),45863.66666666667)</f>
        <v>45863.66667</v>
      </c>
      <c r="K393" s="1">
        <f>IFERROR(__xludf.DUMMYFUNCTION("""COMPUTED_VALUE"""),1238.04)</f>
        <v>1238.04</v>
      </c>
      <c r="M393" s="2">
        <f>IFERROR(__xludf.DUMMYFUNCTION("""COMPUTED_VALUE"""),45863.66666666667)</f>
        <v>45863.66667</v>
      </c>
      <c r="N393" s="1">
        <f>IFERROR(__xludf.DUMMYFUNCTION("""COMPUTED_VALUE"""),2.2706516E7)</f>
        <v>22706516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IFERROR(__xludf.DUMMYFUNCTION("""COMPUTED_VALUE"""),1236.91)</f>
        <v>1236.91</v>
      </c>
      <c r="D394" s="2">
        <f>IFERROR(__xludf.DUMMYFUNCTION("""COMPUTED_VALUE"""),45866.66666666667)</f>
        <v>45866.66667</v>
      </c>
      <c r="E394" s="1">
        <f>IFERROR(__xludf.DUMMYFUNCTION("""COMPUTED_VALUE"""),1236.91)</f>
        <v>1236.91</v>
      </c>
      <c r="G394" s="2">
        <f>IFERROR(__xludf.DUMMYFUNCTION("""COMPUTED_VALUE"""),45866.66666666667)</f>
        <v>45866.66667</v>
      </c>
      <c r="H394" s="1">
        <f>IFERROR(__xludf.DUMMYFUNCTION("""COMPUTED_VALUE"""),1213.87)</f>
        <v>1213.87</v>
      </c>
      <c r="J394" s="2">
        <f>IFERROR(__xludf.DUMMYFUNCTION("""COMPUTED_VALUE"""),45866.66666666667)</f>
        <v>45866.66667</v>
      </c>
      <c r="K394" s="1">
        <f>IFERROR(__xludf.DUMMYFUNCTION("""COMPUTED_VALUE"""),1215.7)</f>
        <v>1215.7</v>
      </c>
      <c r="M394" s="2">
        <f>IFERROR(__xludf.DUMMYFUNCTION("""COMPUTED_VALUE"""),45866.66666666667)</f>
        <v>45866.66667</v>
      </c>
      <c r="N394" s="1">
        <f>IFERROR(__xludf.DUMMYFUNCTION("""COMPUTED_VALUE"""),2.3426748E7)</f>
        <v>23426748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IFERROR(__xludf.DUMMYFUNCTION("""COMPUTED_VALUE"""),1219.34)</f>
        <v>1219.34</v>
      </c>
      <c r="D395" s="2">
        <f>IFERROR(__xludf.DUMMYFUNCTION("""COMPUTED_VALUE"""),45867.66666666667)</f>
        <v>45867.66667</v>
      </c>
      <c r="E395" s="1">
        <f>IFERROR(__xludf.DUMMYFUNCTION("""COMPUTED_VALUE"""),1224.71)</f>
        <v>1224.71</v>
      </c>
      <c r="G395" s="2">
        <f>IFERROR(__xludf.DUMMYFUNCTION("""COMPUTED_VALUE"""),45867.66666666667)</f>
        <v>45867.66667</v>
      </c>
      <c r="H395" s="1">
        <f>IFERROR(__xludf.DUMMYFUNCTION("""COMPUTED_VALUE"""),1216.23)</f>
        <v>1216.23</v>
      </c>
      <c r="J395" s="2">
        <f>IFERROR(__xludf.DUMMYFUNCTION("""COMPUTED_VALUE"""),45867.66666666667)</f>
        <v>45867.66667</v>
      </c>
      <c r="K395" s="1">
        <f>IFERROR(__xludf.DUMMYFUNCTION("""COMPUTED_VALUE"""),1224.45)</f>
        <v>1224.45</v>
      </c>
      <c r="M395" s="2">
        <f>IFERROR(__xludf.DUMMYFUNCTION("""COMPUTED_VALUE"""),45867.66666666667)</f>
        <v>45867.66667</v>
      </c>
      <c r="N395" s="1">
        <f>IFERROR(__xludf.DUMMYFUNCTION("""COMPUTED_VALUE"""),2.8045058E7)</f>
        <v>28045058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IFERROR(__xludf.DUMMYFUNCTION("""COMPUTED_VALUE"""),1224.15)</f>
        <v>1224.15</v>
      </c>
      <c r="D396" s="2">
        <f>IFERROR(__xludf.DUMMYFUNCTION("""COMPUTED_VALUE"""),45868.66666666667)</f>
        <v>45868.66667</v>
      </c>
      <c r="E396" s="1">
        <f>IFERROR(__xludf.DUMMYFUNCTION("""COMPUTED_VALUE"""),1227.37)</f>
        <v>1227.37</v>
      </c>
      <c r="G396" s="2">
        <f>IFERROR(__xludf.DUMMYFUNCTION("""COMPUTED_VALUE"""),45868.66666666667)</f>
        <v>45868.66667</v>
      </c>
      <c r="H396" s="1">
        <f>IFERROR(__xludf.DUMMYFUNCTION("""COMPUTED_VALUE"""),1199.9)</f>
        <v>1199.9</v>
      </c>
      <c r="J396" s="2">
        <f>IFERROR(__xludf.DUMMYFUNCTION("""COMPUTED_VALUE"""),45868.66666666667)</f>
        <v>45868.66667</v>
      </c>
      <c r="K396" s="1">
        <f>IFERROR(__xludf.DUMMYFUNCTION("""COMPUTED_VALUE"""),1205.03)</f>
        <v>1205.03</v>
      </c>
      <c r="M396" s="2">
        <f>IFERROR(__xludf.DUMMYFUNCTION("""COMPUTED_VALUE"""),45868.66666666667)</f>
        <v>45868.66667</v>
      </c>
      <c r="N396" s="1">
        <f>IFERROR(__xludf.DUMMYFUNCTION("""COMPUTED_VALUE"""),3.0678537E7)</f>
        <v>30678537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IFERROR(__xludf.DUMMYFUNCTION("""COMPUTED_VALUE"""),1198.55)</f>
        <v>1198.55</v>
      </c>
      <c r="D397" s="2">
        <f>IFERROR(__xludf.DUMMYFUNCTION("""COMPUTED_VALUE"""),45869.66666666667)</f>
        <v>45869.66667</v>
      </c>
      <c r="E397" s="1">
        <f>IFERROR(__xludf.DUMMYFUNCTION("""COMPUTED_VALUE"""),1207.77)</f>
        <v>1207.77</v>
      </c>
      <c r="G397" s="2">
        <f>IFERROR(__xludf.DUMMYFUNCTION("""COMPUTED_VALUE"""),45869.66666666667)</f>
        <v>45869.66667</v>
      </c>
      <c r="H397" s="1">
        <f>IFERROR(__xludf.DUMMYFUNCTION("""COMPUTED_VALUE"""),1189.13)</f>
        <v>1189.13</v>
      </c>
      <c r="J397" s="2">
        <f>IFERROR(__xludf.DUMMYFUNCTION("""COMPUTED_VALUE"""),45869.66666666667)</f>
        <v>45869.66667</v>
      </c>
      <c r="K397" s="1">
        <f>IFERROR(__xludf.DUMMYFUNCTION("""COMPUTED_VALUE"""),1191.63)</f>
        <v>1191.63</v>
      </c>
      <c r="M397" s="2">
        <f>IFERROR(__xludf.DUMMYFUNCTION("""COMPUTED_VALUE"""),45869.66666666667)</f>
        <v>45869.66667</v>
      </c>
      <c r="N397" s="1">
        <f>IFERROR(__xludf.DUMMYFUNCTION("""COMPUTED_VALUE"""),3.1258553E7)</f>
        <v>31258553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IFERROR(__xludf.DUMMYFUNCTION("""COMPUTED_VALUE"""),1191.85)</f>
        <v>1191.85</v>
      </c>
      <c r="D398" s="2">
        <f>IFERROR(__xludf.DUMMYFUNCTION("""COMPUTED_VALUE"""),45870.66666666667)</f>
        <v>45870.66667</v>
      </c>
      <c r="E398" s="1">
        <f>IFERROR(__xludf.DUMMYFUNCTION("""COMPUTED_VALUE"""),1191.85)</f>
        <v>1191.85</v>
      </c>
      <c r="G398" s="2">
        <f>IFERROR(__xludf.DUMMYFUNCTION("""COMPUTED_VALUE"""),45870.66666666667)</f>
        <v>45870.66667</v>
      </c>
      <c r="H398" s="1">
        <f>IFERROR(__xludf.DUMMYFUNCTION("""COMPUTED_VALUE"""),1162.16)</f>
        <v>1162.16</v>
      </c>
      <c r="J398" s="2">
        <f>IFERROR(__xludf.DUMMYFUNCTION("""COMPUTED_VALUE"""),45870.66666666667)</f>
        <v>45870.66667</v>
      </c>
      <c r="K398" s="1">
        <f>IFERROR(__xludf.DUMMYFUNCTION("""COMPUTED_VALUE"""),1165.43)</f>
        <v>1165.43</v>
      </c>
      <c r="M398" s="2">
        <f>IFERROR(__xludf.DUMMYFUNCTION("""COMPUTED_VALUE"""),45870.66666666667)</f>
        <v>45870.66667</v>
      </c>
      <c r="N398" s="1">
        <f>IFERROR(__xludf.DUMMYFUNCTION("""COMPUTED_VALUE"""),3.2828765E7)</f>
        <v>32828765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IFERROR(__xludf.DUMMYFUNCTION("""COMPUTED_VALUE"""),1170.66)</f>
        <v>1170.66</v>
      </c>
      <c r="D399" s="2">
        <f>IFERROR(__xludf.DUMMYFUNCTION("""COMPUTED_VALUE"""),45873.66666666667)</f>
        <v>45873.66667</v>
      </c>
      <c r="E399" s="1">
        <f>IFERROR(__xludf.DUMMYFUNCTION("""COMPUTED_VALUE"""),1178.94)</f>
        <v>1178.94</v>
      </c>
      <c r="G399" s="2">
        <f>IFERROR(__xludf.DUMMYFUNCTION("""COMPUTED_VALUE"""),45873.66666666667)</f>
        <v>45873.66667</v>
      </c>
      <c r="H399" s="1">
        <f>IFERROR(__xludf.DUMMYFUNCTION("""COMPUTED_VALUE"""),1168.64)</f>
        <v>1168.64</v>
      </c>
      <c r="J399" s="2">
        <f>IFERROR(__xludf.DUMMYFUNCTION("""COMPUTED_VALUE"""),45873.66666666667)</f>
        <v>45873.66667</v>
      </c>
      <c r="K399" s="1">
        <f>IFERROR(__xludf.DUMMYFUNCTION("""COMPUTED_VALUE"""),1178.86)</f>
        <v>1178.86</v>
      </c>
      <c r="M399" s="2">
        <f>IFERROR(__xludf.DUMMYFUNCTION("""COMPUTED_VALUE"""),45873.66666666667)</f>
        <v>45873.66667</v>
      </c>
      <c r="N399" s="1">
        <f>IFERROR(__xludf.DUMMYFUNCTION("""COMPUTED_VALUE"""),2.7221851E7)</f>
        <v>27221851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IFERROR(__xludf.DUMMYFUNCTION("""COMPUTED_VALUE"""),1174.42)</f>
        <v>1174.42</v>
      </c>
      <c r="D400" s="2">
        <f>IFERROR(__xludf.DUMMYFUNCTION("""COMPUTED_VALUE"""),45874.66666666667)</f>
        <v>45874.66667</v>
      </c>
      <c r="E400" s="1">
        <f>IFERROR(__xludf.DUMMYFUNCTION("""COMPUTED_VALUE"""),1174.42)</f>
        <v>1174.42</v>
      </c>
      <c r="G400" s="2">
        <f>IFERROR(__xludf.DUMMYFUNCTION("""COMPUTED_VALUE"""),45874.66666666667)</f>
        <v>45874.66667</v>
      </c>
      <c r="H400" s="1">
        <f>IFERROR(__xludf.DUMMYFUNCTION("""COMPUTED_VALUE"""),1157.55)</f>
        <v>1157.55</v>
      </c>
      <c r="J400" s="2">
        <f>IFERROR(__xludf.DUMMYFUNCTION("""COMPUTED_VALUE"""),45874.66666666667)</f>
        <v>45874.66667</v>
      </c>
      <c r="K400" s="1">
        <f>IFERROR(__xludf.DUMMYFUNCTION("""COMPUTED_VALUE"""),1159.87)</f>
        <v>1159.87</v>
      </c>
      <c r="M400" s="2">
        <f>IFERROR(__xludf.DUMMYFUNCTION("""COMPUTED_VALUE"""),45874.66666666667)</f>
        <v>45874.66667</v>
      </c>
      <c r="N400" s="1">
        <f>IFERROR(__xludf.DUMMYFUNCTION("""COMPUTED_VALUE"""),3.7999055E7)</f>
        <v>37999055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IFERROR(__xludf.DUMMYFUNCTION("""COMPUTED_VALUE"""),1162.0)</f>
        <v>1162</v>
      </c>
      <c r="D401" s="2">
        <f>IFERROR(__xludf.DUMMYFUNCTION("""COMPUTED_VALUE"""),45875.66666666667)</f>
        <v>45875.66667</v>
      </c>
      <c r="E401" s="1">
        <f>IFERROR(__xludf.DUMMYFUNCTION("""COMPUTED_VALUE"""),1163.89)</f>
        <v>1163.89</v>
      </c>
      <c r="G401" s="2">
        <f>IFERROR(__xludf.DUMMYFUNCTION("""COMPUTED_VALUE"""),45875.66666666667)</f>
        <v>45875.66667</v>
      </c>
      <c r="H401" s="1">
        <f>IFERROR(__xludf.DUMMYFUNCTION("""COMPUTED_VALUE"""),1152.63)</f>
        <v>1152.63</v>
      </c>
      <c r="J401" s="2">
        <f>IFERROR(__xludf.DUMMYFUNCTION("""COMPUTED_VALUE"""),45875.66666666667)</f>
        <v>45875.66667</v>
      </c>
      <c r="K401" s="1">
        <f>IFERROR(__xludf.DUMMYFUNCTION("""COMPUTED_VALUE"""),1163.4)</f>
        <v>1163.4</v>
      </c>
      <c r="M401" s="2">
        <f>IFERROR(__xludf.DUMMYFUNCTION("""COMPUTED_VALUE"""),45875.66666666667)</f>
        <v>45875.66667</v>
      </c>
      <c r="N401" s="1">
        <f>IFERROR(__xludf.DUMMYFUNCTION("""COMPUTED_VALUE"""),3.2692718E7)</f>
        <v>32692718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IFERROR(__xludf.DUMMYFUNCTION("""COMPUTED_VALUE"""),1169.1)</f>
        <v>1169.1</v>
      </c>
      <c r="D402" s="2">
        <f>IFERROR(__xludf.DUMMYFUNCTION("""COMPUTED_VALUE"""),45876.66666666667)</f>
        <v>45876.66667</v>
      </c>
      <c r="E402" s="1">
        <f>IFERROR(__xludf.DUMMYFUNCTION("""COMPUTED_VALUE"""),1178.88)</f>
        <v>1178.88</v>
      </c>
      <c r="G402" s="2">
        <f>IFERROR(__xludf.DUMMYFUNCTION("""COMPUTED_VALUE"""),45876.66666666667)</f>
        <v>45876.66667</v>
      </c>
      <c r="H402" s="1">
        <f>IFERROR(__xludf.DUMMYFUNCTION("""COMPUTED_VALUE"""),1151.39)</f>
        <v>1151.39</v>
      </c>
      <c r="J402" s="2">
        <f>IFERROR(__xludf.DUMMYFUNCTION("""COMPUTED_VALUE"""),45876.66666666667)</f>
        <v>45876.66667</v>
      </c>
      <c r="K402" s="1">
        <f>IFERROR(__xludf.DUMMYFUNCTION("""COMPUTED_VALUE"""),1155.95)</f>
        <v>1155.95</v>
      </c>
      <c r="M402" s="2">
        <f>IFERROR(__xludf.DUMMYFUNCTION("""COMPUTED_VALUE"""),45876.66666666667)</f>
        <v>45876.66667</v>
      </c>
      <c r="N402" s="1">
        <f>IFERROR(__xludf.DUMMYFUNCTION("""COMPUTED_VALUE"""),3.0636687E7)</f>
        <v>30636687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IFERROR(__xludf.DUMMYFUNCTION("""COMPUTED_VALUE"""),1158.88)</f>
        <v>1158.88</v>
      </c>
      <c r="D403" s="2">
        <f>IFERROR(__xludf.DUMMYFUNCTION("""COMPUTED_VALUE"""),45877.66666666667)</f>
        <v>45877.66667</v>
      </c>
      <c r="E403" s="1">
        <f>IFERROR(__xludf.DUMMYFUNCTION("""COMPUTED_VALUE"""),1162.21)</f>
        <v>1162.21</v>
      </c>
      <c r="G403" s="2">
        <f>IFERROR(__xludf.DUMMYFUNCTION("""COMPUTED_VALUE"""),45877.66666666667)</f>
        <v>45877.66667</v>
      </c>
      <c r="H403" s="1">
        <f>IFERROR(__xludf.DUMMYFUNCTION("""COMPUTED_VALUE"""),1152.72)</f>
        <v>1152.72</v>
      </c>
      <c r="J403" s="2">
        <f>IFERROR(__xludf.DUMMYFUNCTION("""COMPUTED_VALUE"""),45877.66666666667)</f>
        <v>45877.66667</v>
      </c>
      <c r="K403" s="1">
        <f>IFERROR(__xludf.DUMMYFUNCTION("""COMPUTED_VALUE"""),1155.53)</f>
        <v>1155.53</v>
      </c>
      <c r="M403" s="2">
        <f>IFERROR(__xludf.DUMMYFUNCTION("""COMPUTED_VALUE"""),45877.66666666667)</f>
        <v>45877.66667</v>
      </c>
      <c r="N403" s="1">
        <f>IFERROR(__xludf.DUMMYFUNCTION("""COMPUTED_VALUE"""),2.4297188E7)</f>
        <v>24297188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IFERROR(__xludf.DUMMYFUNCTION("""COMPUTED_VALUE"""),1155.65)</f>
        <v>1155.65</v>
      </c>
      <c r="D404" s="2">
        <f>IFERROR(__xludf.DUMMYFUNCTION("""COMPUTED_VALUE"""),45880.66666666667)</f>
        <v>45880.66667</v>
      </c>
      <c r="E404" s="1">
        <f>IFERROR(__xludf.DUMMYFUNCTION("""COMPUTED_VALUE"""),1163.36)</f>
        <v>1163.36</v>
      </c>
      <c r="G404" s="2">
        <f>IFERROR(__xludf.DUMMYFUNCTION("""COMPUTED_VALUE"""),45880.66666666667)</f>
        <v>45880.66667</v>
      </c>
      <c r="H404" s="1">
        <f>IFERROR(__xludf.DUMMYFUNCTION("""COMPUTED_VALUE"""),1146.68)</f>
        <v>1146.68</v>
      </c>
      <c r="J404" s="2">
        <f>IFERROR(__xludf.DUMMYFUNCTION("""COMPUTED_VALUE"""),45880.66666666667)</f>
        <v>45880.66667</v>
      </c>
      <c r="K404" s="1">
        <f>IFERROR(__xludf.DUMMYFUNCTION("""COMPUTED_VALUE"""),1151.25)</f>
        <v>1151.25</v>
      </c>
      <c r="M404" s="2">
        <f>IFERROR(__xludf.DUMMYFUNCTION("""COMPUTED_VALUE"""),45880.66666666667)</f>
        <v>45880.66667</v>
      </c>
      <c r="N404" s="1">
        <f>IFERROR(__xludf.DUMMYFUNCTION("""COMPUTED_VALUE"""),3.2199055E7)</f>
        <v>32199055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IFERROR(__xludf.DUMMYFUNCTION("""COMPUTED_VALUE"""),1152.77)</f>
        <v>1152.77</v>
      </c>
      <c r="D405" s="2">
        <f>IFERROR(__xludf.DUMMYFUNCTION("""COMPUTED_VALUE"""),45881.66666666667)</f>
        <v>45881.66667</v>
      </c>
      <c r="E405" s="1">
        <f>IFERROR(__xludf.DUMMYFUNCTION("""COMPUTED_VALUE"""),1154.17)</f>
        <v>1154.17</v>
      </c>
      <c r="G405" s="2">
        <f>IFERROR(__xludf.DUMMYFUNCTION("""COMPUTED_VALUE"""),45881.66666666667)</f>
        <v>45881.66667</v>
      </c>
      <c r="H405" s="1">
        <f>IFERROR(__xludf.DUMMYFUNCTION("""COMPUTED_VALUE"""),1145.8)</f>
        <v>1145.8</v>
      </c>
      <c r="J405" s="2">
        <f>IFERROR(__xludf.DUMMYFUNCTION("""COMPUTED_VALUE"""),45881.66666666667)</f>
        <v>45881.66667</v>
      </c>
      <c r="K405" s="1">
        <f>IFERROR(__xludf.DUMMYFUNCTION("""COMPUTED_VALUE"""),1149.33)</f>
        <v>1149.33</v>
      </c>
      <c r="M405" s="2">
        <f>IFERROR(__xludf.DUMMYFUNCTION("""COMPUTED_VALUE"""),45881.66666666667)</f>
        <v>45881.66667</v>
      </c>
      <c r="N405" s="1">
        <f>IFERROR(__xludf.DUMMYFUNCTION("""COMPUTED_VALUE"""),3.1878299E7)</f>
        <v>31878299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IFERROR(__xludf.DUMMYFUNCTION("""COMPUTED_VALUE"""),1151.57)</f>
        <v>1151.57</v>
      </c>
      <c r="D406" s="2">
        <f>IFERROR(__xludf.DUMMYFUNCTION("""COMPUTED_VALUE"""),45882.66666666667)</f>
        <v>45882.66667</v>
      </c>
      <c r="E406" s="1">
        <f>IFERROR(__xludf.DUMMYFUNCTION("""COMPUTED_VALUE"""),1180.07)</f>
        <v>1180.07</v>
      </c>
      <c r="G406" s="2">
        <f>IFERROR(__xludf.DUMMYFUNCTION("""COMPUTED_VALUE"""),45882.66666666667)</f>
        <v>45882.66667</v>
      </c>
      <c r="H406" s="1">
        <f>IFERROR(__xludf.DUMMYFUNCTION("""COMPUTED_VALUE"""),1150.07)</f>
        <v>1150.07</v>
      </c>
      <c r="J406" s="2">
        <f>IFERROR(__xludf.DUMMYFUNCTION("""COMPUTED_VALUE"""),45882.66666666667)</f>
        <v>45882.66667</v>
      </c>
      <c r="K406" s="1">
        <f>IFERROR(__xludf.DUMMYFUNCTION("""COMPUTED_VALUE"""),1179.87)</f>
        <v>1179.87</v>
      </c>
      <c r="M406" s="2">
        <f>IFERROR(__xludf.DUMMYFUNCTION("""COMPUTED_VALUE"""),45882.66666666667)</f>
        <v>45882.66667</v>
      </c>
      <c r="N406" s="1">
        <f>IFERROR(__xludf.DUMMYFUNCTION("""COMPUTED_VALUE"""),3.5198703E7)</f>
        <v>35198703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IFERROR(__xludf.DUMMYFUNCTION("""COMPUTED_VALUE"""),1177.8)</f>
        <v>1177.8</v>
      </c>
      <c r="D407" s="2">
        <f>IFERROR(__xludf.DUMMYFUNCTION("""COMPUTED_VALUE"""),45883.66666666667)</f>
        <v>45883.66667</v>
      </c>
      <c r="E407" s="1">
        <f>IFERROR(__xludf.DUMMYFUNCTION("""COMPUTED_VALUE"""),1177.8)</f>
        <v>1177.8</v>
      </c>
      <c r="G407" s="2">
        <f>IFERROR(__xludf.DUMMYFUNCTION("""COMPUTED_VALUE"""),45883.66666666667)</f>
        <v>45883.66667</v>
      </c>
      <c r="H407" s="1">
        <f>IFERROR(__xludf.DUMMYFUNCTION("""COMPUTED_VALUE"""),1167.4)</f>
        <v>1167.4</v>
      </c>
      <c r="J407" s="2">
        <f>IFERROR(__xludf.DUMMYFUNCTION("""COMPUTED_VALUE"""),45883.66666666667)</f>
        <v>45883.66667</v>
      </c>
      <c r="K407" s="1">
        <f>IFERROR(__xludf.DUMMYFUNCTION("""COMPUTED_VALUE"""),1168.68)</f>
        <v>1168.68</v>
      </c>
      <c r="M407" s="2">
        <f>IFERROR(__xludf.DUMMYFUNCTION("""COMPUTED_VALUE"""),45883.66666666667)</f>
        <v>45883.66667</v>
      </c>
      <c r="N407" s="1">
        <f>IFERROR(__xludf.DUMMYFUNCTION("""COMPUTED_VALUE"""),3.5486728E7)</f>
        <v>35486728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IFERROR(__xludf.DUMMYFUNCTION("""COMPUTED_VALUE"""),1168.45)</f>
        <v>1168.45</v>
      </c>
      <c r="D408" s="2">
        <f>IFERROR(__xludf.DUMMYFUNCTION("""COMPUTED_VALUE"""),45884.66666666667)</f>
        <v>45884.66667</v>
      </c>
      <c r="E408" s="1">
        <f>IFERROR(__xludf.DUMMYFUNCTION("""COMPUTED_VALUE"""),1174.45)</f>
        <v>1174.45</v>
      </c>
      <c r="G408" s="2">
        <f>IFERROR(__xludf.DUMMYFUNCTION("""COMPUTED_VALUE"""),45884.66666666667)</f>
        <v>45884.66667</v>
      </c>
      <c r="H408" s="1">
        <f>IFERROR(__xludf.DUMMYFUNCTION("""COMPUTED_VALUE"""),1160.46)</f>
        <v>1160.46</v>
      </c>
      <c r="J408" s="2">
        <f>IFERROR(__xludf.DUMMYFUNCTION("""COMPUTED_VALUE"""),45884.66666666667)</f>
        <v>45884.66667</v>
      </c>
      <c r="K408" s="1">
        <f>IFERROR(__xludf.DUMMYFUNCTION("""COMPUTED_VALUE"""),1163.35)</f>
        <v>1163.35</v>
      </c>
      <c r="M408" s="2">
        <f>IFERROR(__xludf.DUMMYFUNCTION("""COMPUTED_VALUE"""),45884.66666666667)</f>
        <v>45884.66667</v>
      </c>
      <c r="N408" s="1">
        <f>IFERROR(__xludf.DUMMYFUNCTION("""COMPUTED_VALUE"""),2.6675738E7)</f>
        <v>26675738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IFERROR(__xludf.DUMMYFUNCTION("""COMPUTED_VALUE"""),1163.95)</f>
        <v>1163.95</v>
      </c>
      <c r="D409" s="2">
        <f>IFERROR(__xludf.DUMMYFUNCTION("""COMPUTED_VALUE"""),45887.66666666667)</f>
        <v>45887.66667</v>
      </c>
      <c r="E409" s="1">
        <f>IFERROR(__xludf.DUMMYFUNCTION("""COMPUTED_VALUE"""),1170.6)</f>
        <v>1170.6</v>
      </c>
      <c r="G409" s="2">
        <f>IFERROR(__xludf.DUMMYFUNCTION("""COMPUTED_VALUE"""),45887.66666666667)</f>
        <v>45887.66667</v>
      </c>
      <c r="H409" s="1">
        <f>IFERROR(__xludf.DUMMYFUNCTION("""COMPUTED_VALUE"""),1160.62)</f>
        <v>1160.62</v>
      </c>
      <c r="J409" s="2">
        <f>IFERROR(__xludf.DUMMYFUNCTION("""COMPUTED_VALUE"""),45887.66666666667)</f>
        <v>45887.66667</v>
      </c>
      <c r="K409" s="1">
        <f>IFERROR(__xludf.DUMMYFUNCTION("""COMPUTED_VALUE"""),1163.01)</f>
        <v>1163.01</v>
      </c>
      <c r="M409" s="2">
        <f>IFERROR(__xludf.DUMMYFUNCTION("""COMPUTED_VALUE"""),45887.66666666667)</f>
        <v>45887.66667</v>
      </c>
      <c r="N409" s="1">
        <f>IFERROR(__xludf.DUMMYFUNCTION("""COMPUTED_VALUE"""),2.5851924E7)</f>
        <v>25851924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IFERROR(__xludf.DUMMYFUNCTION("""COMPUTED_VALUE"""),1163.46)</f>
        <v>1163.46</v>
      </c>
      <c r="D410" s="2">
        <f>IFERROR(__xludf.DUMMYFUNCTION("""COMPUTED_VALUE"""),45888.66666666667)</f>
        <v>45888.66667</v>
      </c>
      <c r="E410" s="1">
        <f>IFERROR(__xludf.DUMMYFUNCTION("""COMPUTED_VALUE"""),1186.45)</f>
        <v>1186.45</v>
      </c>
      <c r="G410" s="2">
        <f>IFERROR(__xludf.DUMMYFUNCTION("""COMPUTED_VALUE"""),45888.66666666667)</f>
        <v>45888.66667</v>
      </c>
      <c r="H410" s="1">
        <f>IFERROR(__xludf.DUMMYFUNCTION("""COMPUTED_VALUE"""),1163.46)</f>
        <v>1163.46</v>
      </c>
      <c r="J410" s="2">
        <f>IFERROR(__xludf.DUMMYFUNCTION("""COMPUTED_VALUE"""),45888.66666666667)</f>
        <v>45888.66667</v>
      </c>
      <c r="K410" s="1">
        <f>IFERROR(__xludf.DUMMYFUNCTION("""COMPUTED_VALUE"""),1179.93)</f>
        <v>1179.93</v>
      </c>
      <c r="M410" s="2">
        <f>IFERROR(__xludf.DUMMYFUNCTION("""COMPUTED_VALUE"""),45888.66666666667)</f>
        <v>45888.66667</v>
      </c>
      <c r="N410" s="1">
        <f>IFERROR(__xludf.DUMMYFUNCTION("""COMPUTED_VALUE"""),2.5015015E7)</f>
        <v>25015015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IFERROR(__xludf.DUMMYFUNCTION("""COMPUTED_VALUE"""),1184.25)</f>
        <v>1184.25</v>
      </c>
      <c r="D411" s="2">
        <f>IFERROR(__xludf.DUMMYFUNCTION("""COMPUTED_VALUE"""),45889.66666666667)</f>
        <v>45889.66667</v>
      </c>
      <c r="E411" s="1">
        <f>IFERROR(__xludf.DUMMYFUNCTION("""COMPUTED_VALUE"""),1193.44)</f>
        <v>1193.44</v>
      </c>
      <c r="G411" s="2">
        <f>IFERROR(__xludf.DUMMYFUNCTION("""COMPUTED_VALUE"""),45889.66666666667)</f>
        <v>45889.66667</v>
      </c>
      <c r="H411" s="1">
        <f>IFERROR(__xludf.DUMMYFUNCTION("""COMPUTED_VALUE"""),1177.76)</f>
        <v>1177.76</v>
      </c>
      <c r="J411" s="2">
        <f>IFERROR(__xludf.DUMMYFUNCTION("""COMPUTED_VALUE"""),45889.66666666667)</f>
        <v>45889.66667</v>
      </c>
      <c r="K411" s="1">
        <f>IFERROR(__xludf.DUMMYFUNCTION("""COMPUTED_VALUE"""),1177.89)</f>
        <v>1177.89</v>
      </c>
      <c r="M411" s="2">
        <f>IFERROR(__xludf.DUMMYFUNCTION("""COMPUTED_VALUE"""),45889.66666666667)</f>
        <v>45889.66667</v>
      </c>
      <c r="N411" s="1">
        <f>IFERROR(__xludf.DUMMYFUNCTION("""COMPUTED_VALUE"""),2.5163928E7)</f>
        <v>25163928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IFERROR(__xludf.DUMMYFUNCTION("""COMPUTED_VALUE"""),1175.42)</f>
        <v>1175.42</v>
      </c>
      <c r="D412" s="2">
        <f>IFERROR(__xludf.DUMMYFUNCTION("""COMPUTED_VALUE"""),45890.66666666667)</f>
        <v>45890.66667</v>
      </c>
      <c r="E412" s="1">
        <f>IFERROR(__xludf.DUMMYFUNCTION("""COMPUTED_VALUE"""),1177.17)</f>
        <v>1177.17</v>
      </c>
      <c r="G412" s="2">
        <f>IFERROR(__xludf.DUMMYFUNCTION("""COMPUTED_VALUE"""),45890.66666666667)</f>
        <v>45890.66667</v>
      </c>
      <c r="H412" s="1">
        <f>IFERROR(__xludf.DUMMYFUNCTION("""COMPUTED_VALUE"""),1168.05)</f>
        <v>1168.05</v>
      </c>
      <c r="J412" s="2">
        <f>IFERROR(__xludf.DUMMYFUNCTION("""COMPUTED_VALUE"""),45890.66666666667)</f>
        <v>45890.66667</v>
      </c>
      <c r="K412" s="1">
        <f>IFERROR(__xludf.DUMMYFUNCTION("""COMPUTED_VALUE"""),1174.82)</f>
        <v>1174.82</v>
      </c>
      <c r="M412" s="2">
        <f>IFERROR(__xludf.DUMMYFUNCTION("""COMPUTED_VALUE"""),45890.66666666667)</f>
        <v>45890.66667</v>
      </c>
      <c r="N412" s="1">
        <f>IFERROR(__xludf.DUMMYFUNCTION("""COMPUTED_VALUE"""),1.7136951E7)</f>
        <v>17136951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IFERROR(__xludf.DUMMYFUNCTION("""COMPUTED_VALUE"""),1178.79)</f>
        <v>1178.79</v>
      </c>
      <c r="D413" s="2">
        <f>IFERROR(__xludf.DUMMYFUNCTION("""COMPUTED_VALUE"""),45891.66666666667)</f>
        <v>45891.66667</v>
      </c>
      <c r="E413" s="1">
        <f>IFERROR(__xludf.DUMMYFUNCTION("""COMPUTED_VALUE"""),1201.09)</f>
        <v>1201.09</v>
      </c>
      <c r="G413" s="2">
        <f>IFERROR(__xludf.DUMMYFUNCTION("""COMPUTED_VALUE"""),45891.66666666667)</f>
        <v>45891.66667</v>
      </c>
      <c r="H413" s="1">
        <f>IFERROR(__xludf.DUMMYFUNCTION("""COMPUTED_VALUE"""),1178.79)</f>
        <v>1178.79</v>
      </c>
      <c r="J413" s="2">
        <f>IFERROR(__xludf.DUMMYFUNCTION("""COMPUTED_VALUE"""),45891.66666666667)</f>
        <v>45891.66667</v>
      </c>
      <c r="K413" s="1">
        <f>IFERROR(__xludf.DUMMYFUNCTION("""COMPUTED_VALUE"""),1190.59)</f>
        <v>1190.59</v>
      </c>
      <c r="M413" s="2">
        <f>IFERROR(__xludf.DUMMYFUNCTION("""COMPUTED_VALUE"""),45891.66666666667)</f>
        <v>45891.66667</v>
      </c>
      <c r="N413" s="1">
        <f>IFERROR(__xludf.DUMMYFUNCTION("""COMPUTED_VALUE"""),2.2620106E7)</f>
        <v>22620106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IFERROR(__xludf.DUMMYFUNCTION("""COMPUTED_VALUE"""),1189.65)</f>
        <v>1189.65</v>
      </c>
      <c r="D414" s="2">
        <f>IFERROR(__xludf.DUMMYFUNCTION("""COMPUTED_VALUE"""),45894.66666666667)</f>
        <v>45894.66667</v>
      </c>
      <c r="E414" s="1">
        <f>IFERROR(__xludf.DUMMYFUNCTION("""COMPUTED_VALUE"""),1190.35)</f>
        <v>1190.35</v>
      </c>
      <c r="G414" s="2">
        <f>IFERROR(__xludf.DUMMYFUNCTION("""COMPUTED_VALUE"""),45894.66666666667)</f>
        <v>45894.66667</v>
      </c>
      <c r="H414" s="1">
        <f>IFERROR(__xludf.DUMMYFUNCTION("""COMPUTED_VALUE"""),1175.67)</f>
        <v>1175.67</v>
      </c>
      <c r="J414" s="2">
        <f>IFERROR(__xludf.DUMMYFUNCTION("""COMPUTED_VALUE"""),45894.66666666667)</f>
        <v>45894.66667</v>
      </c>
      <c r="K414" s="1">
        <f>IFERROR(__xludf.DUMMYFUNCTION("""COMPUTED_VALUE"""),1176.47)</f>
        <v>1176.47</v>
      </c>
      <c r="M414" s="2">
        <f>IFERROR(__xludf.DUMMYFUNCTION("""COMPUTED_VALUE"""),45894.66666666667)</f>
        <v>45894.66667</v>
      </c>
      <c r="N414" s="1">
        <f>IFERROR(__xludf.DUMMYFUNCTION("""COMPUTED_VALUE"""),3.859415E7)</f>
        <v>38594150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IFERROR(__xludf.DUMMYFUNCTION("""COMPUTED_VALUE"""),1174.5)</f>
        <v>1174.5</v>
      </c>
      <c r="D415" s="2">
        <f>IFERROR(__xludf.DUMMYFUNCTION("""COMPUTED_VALUE"""),45895.66666666667)</f>
        <v>45895.66667</v>
      </c>
      <c r="E415" s="1">
        <f>IFERROR(__xludf.DUMMYFUNCTION("""COMPUTED_VALUE"""),1179.7)</f>
        <v>1179.7</v>
      </c>
      <c r="G415" s="2">
        <f>IFERROR(__xludf.DUMMYFUNCTION("""COMPUTED_VALUE"""),45895.66666666667)</f>
        <v>45895.66667</v>
      </c>
      <c r="H415" s="1">
        <f>IFERROR(__xludf.DUMMYFUNCTION("""COMPUTED_VALUE"""),1172.9)</f>
        <v>1172.9</v>
      </c>
      <c r="J415" s="2">
        <f>IFERROR(__xludf.DUMMYFUNCTION("""COMPUTED_VALUE"""),45895.66666666667)</f>
        <v>45895.66667</v>
      </c>
      <c r="K415" s="1">
        <f>IFERROR(__xludf.DUMMYFUNCTION("""COMPUTED_VALUE"""),1176.96)</f>
        <v>1176.96</v>
      </c>
      <c r="M415" s="2">
        <f>IFERROR(__xludf.DUMMYFUNCTION("""COMPUTED_VALUE"""),45895.66666666667)</f>
        <v>45895.66667</v>
      </c>
      <c r="N415" s="1">
        <f>IFERROR(__xludf.DUMMYFUNCTION("""COMPUTED_VALUE"""),2.6774466E7)</f>
        <v>26774466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IFERROR(__xludf.DUMMYFUNCTION("""COMPUTED_VALUE"""),1176.88)</f>
        <v>1176.88</v>
      </c>
      <c r="D416" s="2">
        <f>IFERROR(__xludf.DUMMYFUNCTION("""COMPUTED_VALUE"""),45896.66666666667)</f>
        <v>45896.66667</v>
      </c>
      <c r="E416" s="1">
        <f>IFERROR(__xludf.DUMMYFUNCTION("""COMPUTED_VALUE"""),1182.81)</f>
        <v>1182.81</v>
      </c>
      <c r="G416" s="2">
        <f>IFERROR(__xludf.DUMMYFUNCTION("""COMPUTED_VALUE"""),45896.66666666667)</f>
        <v>45896.66667</v>
      </c>
      <c r="H416" s="1">
        <f>IFERROR(__xludf.DUMMYFUNCTION("""COMPUTED_VALUE"""),1175.42)</f>
        <v>1175.42</v>
      </c>
      <c r="J416" s="2">
        <f>IFERROR(__xludf.DUMMYFUNCTION("""COMPUTED_VALUE"""),45896.66666666667)</f>
        <v>45896.66667</v>
      </c>
      <c r="K416" s="1">
        <f>IFERROR(__xludf.DUMMYFUNCTION("""COMPUTED_VALUE"""),1180.57)</f>
        <v>1180.57</v>
      </c>
      <c r="M416" s="2">
        <f>IFERROR(__xludf.DUMMYFUNCTION("""COMPUTED_VALUE"""),45896.66666666667)</f>
        <v>45896.66667</v>
      </c>
      <c r="N416" s="1">
        <f>IFERROR(__xludf.DUMMYFUNCTION("""COMPUTED_VALUE"""),1.7603944E7)</f>
        <v>17603944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IFERROR(__xludf.DUMMYFUNCTION("""COMPUTED_VALUE"""),1182.03)</f>
        <v>1182.03</v>
      </c>
      <c r="D417" s="2">
        <f>IFERROR(__xludf.DUMMYFUNCTION("""COMPUTED_VALUE"""),45897.66666666667)</f>
        <v>45897.66667</v>
      </c>
      <c r="E417" s="1">
        <f>IFERROR(__xludf.DUMMYFUNCTION("""COMPUTED_VALUE"""),1182.04)</f>
        <v>1182.04</v>
      </c>
      <c r="G417" s="2">
        <f>IFERROR(__xludf.DUMMYFUNCTION("""COMPUTED_VALUE"""),45897.66666666667)</f>
        <v>45897.66667</v>
      </c>
      <c r="H417" s="1">
        <f>IFERROR(__xludf.DUMMYFUNCTION("""COMPUTED_VALUE"""),1165.17)</f>
        <v>1165.17</v>
      </c>
      <c r="J417" s="2">
        <f>IFERROR(__xludf.DUMMYFUNCTION("""COMPUTED_VALUE"""),45897.66666666667)</f>
        <v>45897.66667</v>
      </c>
      <c r="K417" s="1">
        <f>IFERROR(__xludf.DUMMYFUNCTION("""COMPUTED_VALUE"""),1169.3)</f>
        <v>1169.3</v>
      </c>
      <c r="M417" s="2">
        <f>IFERROR(__xludf.DUMMYFUNCTION("""COMPUTED_VALUE"""),45897.66666666667)</f>
        <v>45897.66667</v>
      </c>
      <c r="N417" s="1">
        <f>IFERROR(__xludf.DUMMYFUNCTION("""COMPUTED_VALUE"""),1.8911513E7)</f>
        <v>18911513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IFERROR(__xludf.DUMMYFUNCTION("""COMPUTED_VALUE"""),1169.22)</f>
        <v>1169.22</v>
      </c>
      <c r="D418" s="2">
        <f>IFERROR(__xludf.DUMMYFUNCTION("""COMPUTED_VALUE"""),45898.66666666667)</f>
        <v>45898.66667</v>
      </c>
      <c r="E418" s="1">
        <f>IFERROR(__xludf.DUMMYFUNCTION("""COMPUTED_VALUE"""),1178.92)</f>
        <v>1178.92</v>
      </c>
      <c r="G418" s="2">
        <f>IFERROR(__xludf.DUMMYFUNCTION("""COMPUTED_VALUE"""),45898.66666666667)</f>
        <v>45898.66667</v>
      </c>
      <c r="H418" s="1">
        <f>IFERROR(__xludf.DUMMYFUNCTION("""COMPUTED_VALUE"""),1168.16)</f>
        <v>1168.16</v>
      </c>
      <c r="J418" s="2">
        <f>IFERROR(__xludf.DUMMYFUNCTION("""COMPUTED_VALUE"""),45898.66666666667)</f>
        <v>45898.66667</v>
      </c>
      <c r="K418" s="1">
        <f>IFERROR(__xludf.DUMMYFUNCTION("""COMPUTED_VALUE"""),1178.1)</f>
        <v>1178.1</v>
      </c>
      <c r="M418" s="2">
        <f>IFERROR(__xludf.DUMMYFUNCTION("""COMPUTED_VALUE"""),45898.66666666667)</f>
        <v>45898.66667</v>
      </c>
      <c r="N418" s="1">
        <f>IFERROR(__xludf.DUMMYFUNCTION("""COMPUTED_VALUE"""),1.9326346E7)</f>
        <v>19326346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IFERROR(__xludf.DUMMYFUNCTION("""COMPUTED_VALUE"""),1174.33)</f>
        <v>1174.33</v>
      </c>
      <c r="D419" s="2">
        <f>IFERROR(__xludf.DUMMYFUNCTION("""COMPUTED_VALUE"""),45902.66666666667)</f>
        <v>45902.66667</v>
      </c>
      <c r="E419" s="1">
        <f>IFERROR(__xludf.DUMMYFUNCTION("""COMPUTED_VALUE"""),1174.33)</f>
        <v>1174.33</v>
      </c>
      <c r="G419" s="2">
        <f>IFERROR(__xludf.DUMMYFUNCTION("""COMPUTED_VALUE"""),45902.66666666667)</f>
        <v>45902.66667</v>
      </c>
      <c r="H419" s="1">
        <f>IFERROR(__xludf.DUMMYFUNCTION("""COMPUTED_VALUE"""),1154.03)</f>
        <v>1154.03</v>
      </c>
      <c r="J419" s="2">
        <f>IFERROR(__xludf.DUMMYFUNCTION("""COMPUTED_VALUE"""),45902.66666666667)</f>
        <v>45902.66667</v>
      </c>
      <c r="K419" s="1">
        <f>IFERROR(__xludf.DUMMYFUNCTION("""COMPUTED_VALUE"""),1162.14)</f>
        <v>1162.14</v>
      </c>
      <c r="M419" s="2">
        <f>IFERROR(__xludf.DUMMYFUNCTION("""COMPUTED_VALUE"""),45902.66666666667)</f>
        <v>45902.66667</v>
      </c>
      <c r="N419" s="1">
        <f>IFERROR(__xludf.DUMMYFUNCTION("""COMPUTED_VALUE"""),2.3529906E7)</f>
        <v>23529906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IFERROR(__xludf.DUMMYFUNCTION("""COMPUTED_VALUE"""),1158.34)</f>
        <v>1158.34</v>
      </c>
      <c r="D420" s="2">
        <f>IFERROR(__xludf.DUMMYFUNCTION("""COMPUTED_VALUE"""),45903.66666666667)</f>
        <v>45903.66667</v>
      </c>
      <c r="E420" s="1">
        <f>IFERROR(__xludf.DUMMYFUNCTION("""COMPUTED_VALUE"""),1160.7)</f>
        <v>1160.7</v>
      </c>
      <c r="G420" s="2">
        <f>IFERROR(__xludf.DUMMYFUNCTION("""COMPUTED_VALUE"""),45903.66666666667)</f>
        <v>45903.66667</v>
      </c>
      <c r="H420" s="1">
        <f>IFERROR(__xludf.DUMMYFUNCTION("""COMPUTED_VALUE"""),1151.04)</f>
        <v>1151.04</v>
      </c>
      <c r="J420" s="2">
        <f>IFERROR(__xludf.DUMMYFUNCTION("""COMPUTED_VALUE"""),45903.66666666667)</f>
        <v>45903.66667</v>
      </c>
      <c r="K420" s="1">
        <f>IFERROR(__xludf.DUMMYFUNCTION("""COMPUTED_VALUE"""),1155.7)</f>
        <v>1155.7</v>
      </c>
      <c r="M420" s="2">
        <f>IFERROR(__xludf.DUMMYFUNCTION("""COMPUTED_VALUE"""),45903.66666666667)</f>
        <v>45903.66667</v>
      </c>
      <c r="N420" s="1">
        <f>IFERROR(__xludf.DUMMYFUNCTION("""COMPUTED_VALUE"""),2.1468174E7)</f>
        <v>21468174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IFERROR(__xludf.DUMMYFUNCTION("""COMPUTED_VALUE"""),1155.58)</f>
        <v>1155.58</v>
      </c>
      <c r="D421" s="2">
        <f>IFERROR(__xludf.DUMMYFUNCTION("""COMPUTED_VALUE"""),45904.66666666667)</f>
        <v>45904.66667</v>
      </c>
      <c r="E421" s="1">
        <f>IFERROR(__xludf.DUMMYFUNCTION("""COMPUTED_VALUE"""),1156.03)</f>
        <v>1156.03</v>
      </c>
      <c r="G421" s="2">
        <f>IFERROR(__xludf.DUMMYFUNCTION("""COMPUTED_VALUE"""),45904.66666666667)</f>
        <v>45904.66667</v>
      </c>
      <c r="H421" s="1">
        <f>IFERROR(__xludf.DUMMYFUNCTION("""COMPUTED_VALUE"""),1140.95)</f>
        <v>1140.95</v>
      </c>
      <c r="J421" s="2">
        <f>IFERROR(__xludf.DUMMYFUNCTION("""COMPUTED_VALUE"""),45904.66666666667)</f>
        <v>45904.66667</v>
      </c>
      <c r="K421" s="1">
        <f>IFERROR(__xludf.DUMMYFUNCTION("""COMPUTED_VALUE"""),1155.35)</f>
        <v>1155.35</v>
      </c>
      <c r="M421" s="2">
        <f>IFERROR(__xludf.DUMMYFUNCTION("""COMPUTED_VALUE"""),45904.66666666667)</f>
        <v>45904.66667</v>
      </c>
      <c r="N421" s="1">
        <f>IFERROR(__xludf.DUMMYFUNCTION("""COMPUTED_VALUE"""),2.4681207E7)</f>
        <v>24681207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IFERROR(__xludf.DUMMYFUNCTION("""COMPUTED_VALUE"""),1157.2)</f>
        <v>1157.2</v>
      </c>
      <c r="D422" s="2">
        <f>IFERROR(__xludf.DUMMYFUNCTION("""COMPUTED_VALUE"""),45905.66666666667)</f>
        <v>45905.66667</v>
      </c>
      <c r="E422" s="1">
        <f>IFERROR(__xludf.DUMMYFUNCTION("""COMPUTED_VALUE"""),1174.59)</f>
        <v>1174.59</v>
      </c>
      <c r="G422" s="2">
        <f>IFERROR(__xludf.DUMMYFUNCTION("""COMPUTED_VALUE"""),45905.66666666667)</f>
        <v>45905.66667</v>
      </c>
      <c r="H422" s="1">
        <f>IFERROR(__xludf.DUMMYFUNCTION("""COMPUTED_VALUE"""),1150.26)</f>
        <v>1150.26</v>
      </c>
      <c r="J422" s="2">
        <f>IFERROR(__xludf.DUMMYFUNCTION("""COMPUTED_VALUE"""),45905.66666666667)</f>
        <v>45905.66667</v>
      </c>
      <c r="K422" s="1">
        <f>IFERROR(__xludf.DUMMYFUNCTION("""COMPUTED_VALUE"""),1161.64)</f>
        <v>1161.64</v>
      </c>
      <c r="M422" s="2">
        <f>IFERROR(__xludf.DUMMYFUNCTION("""COMPUTED_VALUE"""),45905.66666666667)</f>
        <v>45905.66667</v>
      </c>
      <c r="N422" s="1">
        <f>IFERROR(__xludf.DUMMYFUNCTION("""COMPUTED_VALUE"""),2.3130265E7)</f>
        <v>23130265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IFERROR(__xludf.DUMMYFUNCTION("""COMPUTED_VALUE"""),1163.8)</f>
        <v>1163.8</v>
      </c>
      <c r="D423" s="2">
        <f>IFERROR(__xludf.DUMMYFUNCTION("""COMPUTED_VALUE"""),45908.66666666667)</f>
        <v>45908.66667</v>
      </c>
      <c r="E423" s="1">
        <f>IFERROR(__xludf.DUMMYFUNCTION("""COMPUTED_VALUE"""),1164.37)</f>
        <v>1164.37</v>
      </c>
      <c r="G423" s="2">
        <f>IFERROR(__xludf.DUMMYFUNCTION("""COMPUTED_VALUE"""),45908.66666666667)</f>
        <v>45908.66667</v>
      </c>
      <c r="H423" s="1">
        <f>IFERROR(__xludf.DUMMYFUNCTION("""COMPUTED_VALUE"""),1146.48)</f>
        <v>1146.48</v>
      </c>
      <c r="J423" s="2">
        <f>IFERROR(__xludf.DUMMYFUNCTION("""COMPUTED_VALUE"""),45908.66666666667)</f>
        <v>45908.66667</v>
      </c>
      <c r="K423" s="1">
        <f>IFERROR(__xludf.DUMMYFUNCTION("""COMPUTED_VALUE"""),1163.93)</f>
        <v>1163.93</v>
      </c>
      <c r="M423" s="2">
        <f>IFERROR(__xludf.DUMMYFUNCTION("""COMPUTED_VALUE"""),45908.66666666667)</f>
        <v>45908.66667</v>
      </c>
      <c r="N423" s="1">
        <f>IFERROR(__xludf.DUMMYFUNCTION("""COMPUTED_VALUE"""),2.988861E7)</f>
        <v>29888610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IFERROR(__xludf.DUMMYFUNCTION("""COMPUTED_VALUE"""),1161.59)</f>
        <v>1161.59</v>
      </c>
      <c r="D424" s="2">
        <f>IFERROR(__xludf.DUMMYFUNCTION("""COMPUTED_VALUE"""),45909.66666666667)</f>
        <v>45909.66667</v>
      </c>
      <c r="E424" s="1">
        <f>IFERROR(__xludf.DUMMYFUNCTION("""COMPUTED_VALUE"""),1162.41)</f>
        <v>1162.41</v>
      </c>
      <c r="G424" s="2">
        <f>IFERROR(__xludf.DUMMYFUNCTION("""COMPUTED_VALUE"""),45909.66666666667)</f>
        <v>45909.66667</v>
      </c>
      <c r="H424" s="1">
        <f>IFERROR(__xludf.DUMMYFUNCTION("""COMPUTED_VALUE"""),1148.19)</f>
        <v>1148.19</v>
      </c>
      <c r="J424" s="2">
        <f>IFERROR(__xludf.DUMMYFUNCTION("""COMPUTED_VALUE"""),45909.66666666667)</f>
        <v>45909.66667</v>
      </c>
      <c r="K424" s="1">
        <f>IFERROR(__xludf.DUMMYFUNCTION("""COMPUTED_VALUE"""),1156.52)</f>
        <v>1156.52</v>
      </c>
      <c r="M424" s="2">
        <f>IFERROR(__xludf.DUMMYFUNCTION("""COMPUTED_VALUE"""),45909.66666666667)</f>
        <v>45909.66667</v>
      </c>
      <c r="N424" s="1">
        <f>IFERROR(__xludf.DUMMYFUNCTION("""COMPUTED_VALUE"""),2.2098997E7)</f>
        <v>22098997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IFERROR(__xludf.DUMMYFUNCTION("""COMPUTED_VALUE"""),1153.36)</f>
        <v>1153.36</v>
      </c>
      <c r="D425" s="2">
        <f>IFERROR(__xludf.DUMMYFUNCTION("""COMPUTED_VALUE"""),45910.66666666667)</f>
        <v>45910.66667</v>
      </c>
      <c r="E425" s="1">
        <f>IFERROR(__xludf.DUMMYFUNCTION("""COMPUTED_VALUE"""),1156.48)</f>
        <v>1156.48</v>
      </c>
      <c r="G425" s="2">
        <f>IFERROR(__xludf.DUMMYFUNCTION("""COMPUTED_VALUE"""),45910.66666666667)</f>
        <v>45910.66667</v>
      </c>
      <c r="H425" s="1">
        <f>IFERROR(__xludf.DUMMYFUNCTION("""COMPUTED_VALUE"""),1129.73)</f>
        <v>1129.73</v>
      </c>
      <c r="J425" s="2">
        <f>IFERROR(__xludf.DUMMYFUNCTION("""COMPUTED_VALUE"""),45910.66666666667)</f>
        <v>45910.66667</v>
      </c>
      <c r="K425" s="1">
        <f>IFERROR(__xludf.DUMMYFUNCTION("""COMPUTED_VALUE"""),1134.9)</f>
        <v>1134.9</v>
      </c>
      <c r="M425" s="2">
        <f>IFERROR(__xludf.DUMMYFUNCTION("""COMPUTED_VALUE"""),45910.66666666667)</f>
        <v>45910.66667</v>
      </c>
      <c r="N425" s="1">
        <f>IFERROR(__xludf.DUMMYFUNCTION("""COMPUTED_VALUE"""),2.5760948E7)</f>
        <v>25760948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IFERROR(__xludf.DUMMYFUNCTION("""COMPUTED_VALUE"""),1136.45)</f>
        <v>1136.45</v>
      </c>
      <c r="D426" s="2">
        <f>IFERROR(__xludf.DUMMYFUNCTION("""COMPUTED_VALUE"""),45911.66666666667)</f>
        <v>45911.66667</v>
      </c>
      <c r="E426" s="1">
        <f>IFERROR(__xludf.DUMMYFUNCTION("""COMPUTED_VALUE"""),1155.95)</f>
        <v>1155.95</v>
      </c>
      <c r="G426" s="2">
        <f>IFERROR(__xludf.DUMMYFUNCTION("""COMPUTED_VALUE"""),45911.66666666667)</f>
        <v>45911.66667</v>
      </c>
      <c r="H426" s="1">
        <f>IFERROR(__xludf.DUMMYFUNCTION("""COMPUTED_VALUE"""),1135.8)</f>
        <v>1135.8</v>
      </c>
      <c r="J426" s="2">
        <f>IFERROR(__xludf.DUMMYFUNCTION("""COMPUTED_VALUE"""),45911.66666666667)</f>
        <v>45911.66667</v>
      </c>
      <c r="K426" s="1">
        <f>IFERROR(__xludf.DUMMYFUNCTION("""COMPUTED_VALUE"""),1154.18)</f>
        <v>1154.18</v>
      </c>
      <c r="M426" s="2">
        <f>IFERROR(__xludf.DUMMYFUNCTION("""COMPUTED_VALUE"""),45911.66666666667)</f>
        <v>45911.66667</v>
      </c>
      <c r="N426" s="1">
        <f>IFERROR(__xludf.DUMMYFUNCTION("""COMPUTED_VALUE"""),2.6700393E7)</f>
        <v>26700393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IFERROR(__xludf.DUMMYFUNCTION("""COMPUTED_VALUE"""),1155.43)</f>
        <v>1155.43</v>
      </c>
      <c r="D427" s="2">
        <f>IFERROR(__xludf.DUMMYFUNCTION("""COMPUTED_VALUE"""),45912.66666666667)</f>
        <v>45912.66667</v>
      </c>
      <c r="E427" s="1">
        <f>IFERROR(__xludf.DUMMYFUNCTION("""COMPUTED_VALUE"""),1155.43)</f>
        <v>1155.43</v>
      </c>
      <c r="G427" s="2">
        <f>IFERROR(__xludf.DUMMYFUNCTION("""COMPUTED_VALUE"""),45912.66666666667)</f>
        <v>45912.66667</v>
      </c>
      <c r="H427" s="1">
        <f>IFERROR(__xludf.DUMMYFUNCTION("""COMPUTED_VALUE"""),1136.6)</f>
        <v>1136.6</v>
      </c>
      <c r="J427" s="2">
        <f>IFERROR(__xludf.DUMMYFUNCTION("""COMPUTED_VALUE"""),45912.66666666667)</f>
        <v>45912.66667</v>
      </c>
      <c r="K427" s="1">
        <f>IFERROR(__xludf.DUMMYFUNCTION("""COMPUTED_VALUE"""),1137.24)</f>
        <v>1137.24</v>
      </c>
      <c r="M427" s="2">
        <f>IFERROR(__xludf.DUMMYFUNCTION("""COMPUTED_VALUE"""),45912.66666666667)</f>
        <v>45912.66667</v>
      </c>
      <c r="N427" s="1">
        <f>IFERROR(__xludf.DUMMYFUNCTION("""COMPUTED_VALUE"""),2.0723242E7)</f>
        <v>20723242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IFERROR(__xludf.DUMMYFUNCTION("""COMPUTED_VALUE"""),1137.17)</f>
        <v>1137.17</v>
      </c>
      <c r="D428" s="2">
        <f>IFERROR(__xludf.DUMMYFUNCTION("""COMPUTED_VALUE"""),45915.66666666667)</f>
        <v>45915.66667</v>
      </c>
      <c r="E428" s="1">
        <f>IFERROR(__xludf.DUMMYFUNCTION("""COMPUTED_VALUE"""),1141.59)</f>
        <v>1141.59</v>
      </c>
      <c r="G428" s="2">
        <f>IFERROR(__xludf.DUMMYFUNCTION("""COMPUTED_VALUE"""),45915.66666666667)</f>
        <v>45915.66667</v>
      </c>
      <c r="H428" s="1">
        <f>IFERROR(__xludf.DUMMYFUNCTION("""COMPUTED_VALUE"""),1125.48)</f>
        <v>1125.48</v>
      </c>
      <c r="J428" s="2">
        <f>IFERROR(__xludf.DUMMYFUNCTION("""COMPUTED_VALUE"""),45915.66666666667)</f>
        <v>45915.66667</v>
      </c>
      <c r="K428" s="1">
        <f>IFERROR(__xludf.DUMMYFUNCTION("""COMPUTED_VALUE"""),1127.15)</f>
        <v>1127.15</v>
      </c>
      <c r="M428" s="2">
        <f>IFERROR(__xludf.DUMMYFUNCTION("""COMPUTED_VALUE"""),45915.66666666667)</f>
        <v>45915.66667</v>
      </c>
      <c r="N428" s="1">
        <f>IFERROR(__xludf.DUMMYFUNCTION("""COMPUTED_VALUE"""),2.4788069E7)</f>
        <v>24788069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IFERROR(__xludf.DUMMYFUNCTION("""COMPUTED_VALUE"""),1125.77)</f>
        <v>1125.77</v>
      </c>
      <c r="D429" s="2">
        <f>IFERROR(__xludf.DUMMYFUNCTION("""COMPUTED_VALUE"""),45916.66666666667)</f>
        <v>45916.66667</v>
      </c>
      <c r="E429" s="1">
        <f>IFERROR(__xludf.DUMMYFUNCTION("""COMPUTED_VALUE"""),1129.5)</f>
        <v>1129.5</v>
      </c>
      <c r="G429" s="2">
        <f>IFERROR(__xludf.DUMMYFUNCTION("""COMPUTED_VALUE"""),45916.66666666667)</f>
        <v>45916.66667</v>
      </c>
      <c r="H429" s="1">
        <f>IFERROR(__xludf.DUMMYFUNCTION("""COMPUTED_VALUE"""),1120.7)</f>
        <v>1120.7</v>
      </c>
      <c r="J429" s="2">
        <f>IFERROR(__xludf.DUMMYFUNCTION("""COMPUTED_VALUE"""),45916.66666666667)</f>
        <v>45916.66667</v>
      </c>
      <c r="K429" s="1">
        <f>IFERROR(__xludf.DUMMYFUNCTION("""COMPUTED_VALUE"""),1124.79)</f>
        <v>1124.79</v>
      </c>
      <c r="M429" s="2">
        <f>IFERROR(__xludf.DUMMYFUNCTION("""COMPUTED_VALUE"""),45916.66666666667)</f>
        <v>45916.66667</v>
      </c>
      <c r="N429" s="1">
        <f>IFERROR(__xludf.DUMMYFUNCTION("""COMPUTED_VALUE"""),2.5583749E7)</f>
        <v>25583749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IFERROR(__xludf.DUMMYFUNCTION("""COMPUTED_VALUE"""),1126.31)</f>
        <v>1126.31</v>
      </c>
      <c r="D430" s="2">
        <f>IFERROR(__xludf.DUMMYFUNCTION("""COMPUTED_VALUE"""),45917.66666666667)</f>
        <v>45917.66667</v>
      </c>
      <c r="E430" s="1">
        <f>IFERROR(__xludf.DUMMYFUNCTION("""COMPUTED_VALUE"""),1152.51)</f>
        <v>1152.51</v>
      </c>
      <c r="G430" s="2">
        <f>IFERROR(__xludf.DUMMYFUNCTION("""COMPUTED_VALUE"""),45917.66666666667)</f>
        <v>45917.66667</v>
      </c>
      <c r="H430" s="1">
        <f>IFERROR(__xludf.DUMMYFUNCTION("""COMPUTED_VALUE"""),1126.31)</f>
        <v>1126.31</v>
      </c>
      <c r="J430" s="2">
        <f>IFERROR(__xludf.DUMMYFUNCTION("""COMPUTED_VALUE"""),45917.66666666667)</f>
        <v>45917.66667</v>
      </c>
      <c r="K430" s="1">
        <f>IFERROR(__xludf.DUMMYFUNCTION("""COMPUTED_VALUE"""),1135.73)</f>
        <v>1135.73</v>
      </c>
      <c r="M430" s="2">
        <f>IFERROR(__xludf.DUMMYFUNCTION("""COMPUTED_VALUE"""),45917.66666666667)</f>
        <v>45917.66667</v>
      </c>
      <c r="N430" s="1">
        <f>IFERROR(__xludf.DUMMYFUNCTION("""COMPUTED_VALUE"""),3.0869292E7)</f>
        <v>30869292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IFERROR(__xludf.DUMMYFUNCTION("""COMPUTED_VALUE"""),1137.52)</f>
        <v>1137.52</v>
      </c>
      <c r="D431" s="2">
        <f>IFERROR(__xludf.DUMMYFUNCTION("""COMPUTED_VALUE"""),45918.66666666667)</f>
        <v>45918.66667</v>
      </c>
      <c r="E431" s="1">
        <f>IFERROR(__xludf.DUMMYFUNCTION("""COMPUTED_VALUE"""),1138.96)</f>
        <v>1138.96</v>
      </c>
      <c r="G431" s="2">
        <f>IFERROR(__xludf.DUMMYFUNCTION("""COMPUTED_VALUE"""),45918.66666666667)</f>
        <v>45918.66667</v>
      </c>
      <c r="H431" s="1">
        <f>IFERROR(__xludf.DUMMYFUNCTION("""COMPUTED_VALUE"""),1130.08)</f>
        <v>1130.08</v>
      </c>
      <c r="J431" s="2">
        <f>IFERROR(__xludf.DUMMYFUNCTION("""COMPUTED_VALUE"""),45918.66666666667)</f>
        <v>45918.66667</v>
      </c>
      <c r="K431" s="1">
        <f>IFERROR(__xludf.DUMMYFUNCTION("""COMPUTED_VALUE"""),1132.59)</f>
        <v>1132.59</v>
      </c>
      <c r="M431" s="2">
        <f>IFERROR(__xludf.DUMMYFUNCTION("""COMPUTED_VALUE"""),45918.66666666667)</f>
        <v>45918.66667</v>
      </c>
      <c r="N431" s="1">
        <f>IFERROR(__xludf.DUMMYFUNCTION("""COMPUTED_VALUE"""),2.8229195E7)</f>
        <v>28229195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IFERROR(__xludf.DUMMYFUNCTION("""COMPUTED_VALUE"""),1133.05)</f>
        <v>1133.05</v>
      </c>
      <c r="D432" s="2">
        <f>IFERROR(__xludf.DUMMYFUNCTION("""COMPUTED_VALUE"""),45919.66666666667)</f>
        <v>45919.66667</v>
      </c>
      <c r="E432" s="1">
        <f>IFERROR(__xludf.DUMMYFUNCTION("""COMPUTED_VALUE"""),1133.99)</f>
        <v>1133.99</v>
      </c>
      <c r="G432" s="2">
        <f>IFERROR(__xludf.DUMMYFUNCTION("""COMPUTED_VALUE"""),45919.66666666667)</f>
        <v>45919.66667</v>
      </c>
      <c r="H432" s="1">
        <f>IFERROR(__xludf.DUMMYFUNCTION("""COMPUTED_VALUE"""),1122.13)</f>
        <v>1122.13</v>
      </c>
      <c r="J432" s="2">
        <f>IFERROR(__xludf.DUMMYFUNCTION("""COMPUTED_VALUE"""),45919.66666666667)</f>
        <v>45919.66667</v>
      </c>
      <c r="K432" s="1">
        <f>IFERROR(__xludf.DUMMYFUNCTION("""COMPUTED_VALUE"""),1130.98)</f>
        <v>1130.98</v>
      </c>
      <c r="M432" s="2">
        <f>IFERROR(__xludf.DUMMYFUNCTION("""COMPUTED_VALUE"""),45919.66666666667)</f>
        <v>45919.66667</v>
      </c>
      <c r="N432" s="1">
        <f>IFERROR(__xludf.DUMMYFUNCTION("""COMPUTED_VALUE"""),7.7264402E7)</f>
        <v>77264402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IFERROR(__xludf.DUMMYFUNCTION("""COMPUTED_VALUE"""),1128.53)</f>
        <v>1128.53</v>
      </c>
      <c r="D433" s="2">
        <f>IFERROR(__xludf.DUMMYFUNCTION("""COMPUTED_VALUE"""),45922.66666666667)</f>
        <v>45922.66667</v>
      </c>
      <c r="E433" s="1">
        <f>IFERROR(__xludf.DUMMYFUNCTION("""COMPUTED_VALUE"""),1133.09)</f>
        <v>1133.09</v>
      </c>
      <c r="G433" s="2">
        <f>IFERROR(__xludf.DUMMYFUNCTION("""COMPUTED_VALUE"""),45922.66666666667)</f>
        <v>45922.66667</v>
      </c>
      <c r="H433" s="1">
        <f>IFERROR(__xludf.DUMMYFUNCTION("""COMPUTED_VALUE"""),1122.33)</f>
        <v>1122.33</v>
      </c>
      <c r="J433" s="2">
        <f>IFERROR(__xludf.DUMMYFUNCTION("""COMPUTED_VALUE"""),45922.66666666667)</f>
        <v>45922.66667</v>
      </c>
      <c r="K433" s="1">
        <f>IFERROR(__xludf.DUMMYFUNCTION("""COMPUTED_VALUE"""),1130.28)</f>
        <v>1130.28</v>
      </c>
      <c r="M433" s="2">
        <f>IFERROR(__xludf.DUMMYFUNCTION("""COMPUTED_VALUE"""),45922.66666666667)</f>
        <v>45922.66667</v>
      </c>
      <c r="N433" s="1">
        <f>IFERROR(__xludf.DUMMYFUNCTION("""COMPUTED_VALUE"""),2.522355E7)</f>
        <v>25223550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IFERROR(__xludf.DUMMYFUNCTION("""COMPUTED_VALUE"""),1131.16)</f>
        <v>1131.16</v>
      </c>
      <c r="D434" s="2">
        <f>IFERROR(__xludf.DUMMYFUNCTION("""COMPUTED_VALUE"""),45923.66666666667)</f>
        <v>45923.66667</v>
      </c>
      <c r="E434" s="1">
        <f>IFERROR(__xludf.DUMMYFUNCTION("""COMPUTED_VALUE"""),1132.12)</f>
        <v>1132.12</v>
      </c>
      <c r="G434" s="2">
        <f>IFERROR(__xludf.DUMMYFUNCTION("""COMPUTED_VALUE"""),45923.66666666667)</f>
        <v>45923.66667</v>
      </c>
      <c r="H434" s="1">
        <f>IFERROR(__xludf.DUMMYFUNCTION("""COMPUTED_VALUE"""),1113.3)</f>
        <v>1113.3</v>
      </c>
      <c r="J434" s="2">
        <f>IFERROR(__xludf.DUMMYFUNCTION("""COMPUTED_VALUE"""),45923.66666666667)</f>
        <v>45923.66667</v>
      </c>
      <c r="K434" s="1">
        <f>IFERROR(__xludf.DUMMYFUNCTION("""COMPUTED_VALUE"""),1116.36)</f>
        <v>1116.36</v>
      </c>
      <c r="M434" s="2">
        <f>IFERROR(__xludf.DUMMYFUNCTION("""COMPUTED_VALUE"""),45923.66666666667)</f>
        <v>45923.66667</v>
      </c>
      <c r="N434" s="1">
        <f>IFERROR(__xludf.DUMMYFUNCTION("""COMPUTED_VALUE"""),2.5798618E7)</f>
        <v>25798618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IFERROR(__xludf.DUMMYFUNCTION("""COMPUTED_VALUE"""),1117.97)</f>
        <v>1117.97</v>
      </c>
      <c r="D435" s="2">
        <f>IFERROR(__xludf.DUMMYFUNCTION("""COMPUTED_VALUE"""),45924.66666666667)</f>
        <v>45924.66667</v>
      </c>
      <c r="E435" s="1">
        <f>IFERROR(__xludf.DUMMYFUNCTION("""COMPUTED_VALUE"""),1125.58)</f>
        <v>1125.58</v>
      </c>
      <c r="G435" s="2">
        <f>IFERROR(__xludf.DUMMYFUNCTION("""COMPUTED_VALUE"""),45924.66666666667)</f>
        <v>45924.66667</v>
      </c>
      <c r="H435" s="1">
        <f>IFERROR(__xludf.DUMMYFUNCTION("""COMPUTED_VALUE"""),1112.17)</f>
        <v>1112.17</v>
      </c>
      <c r="J435" s="2">
        <f>IFERROR(__xludf.DUMMYFUNCTION("""COMPUTED_VALUE"""),45924.66666666667)</f>
        <v>45924.66667</v>
      </c>
      <c r="K435" s="1">
        <f>IFERROR(__xludf.DUMMYFUNCTION("""COMPUTED_VALUE"""),1121.86)</f>
        <v>1121.86</v>
      </c>
      <c r="M435" s="2">
        <f>IFERROR(__xludf.DUMMYFUNCTION("""COMPUTED_VALUE"""),45924.66666666667)</f>
        <v>45924.66667</v>
      </c>
      <c r="N435" s="1">
        <f>IFERROR(__xludf.DUMMYFUNCTION("""COMPUTED_VALUE"""),2.5554376E7)</f>
        <v>25554376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IFERROR(__xludf.DUMMYFUNCTION("""COMPUTED_VALUE"""),1120.59)</f>
        <v>1120.59</v>
      </c>
      <c r="D436" s="2">
        <f>IFERROR(__xludf.DUMMYFUNCTION("""COMPUTED_VALUE"""),45925.66666666667)</f>
        <v>45925.66667</v>
      </c>
      <c r="E436" s="1">
        <f>IFERROR(__xludf.DUMMYFUNCTION("""COMPUTED_VALUE"""),1126.73)</f>
        <v>1126.73</v>
      </c>
      <c r="G436" s="2">
        <f>IFERROR(__xludf.DUMMYFUNCTION("""COMPUTED_VALUE"""),45925.66666666667)</f>
        <v>45925.66667</v>
      </c>
      <c r="H436" s="1">
        <f>IFERROR(__xludf.DUMMYFUNCTION("""COMPUTED_VALUE"""),1098.51)</f>
        <v>1098.51</v>
      </c>
      <c r="J436" s="2">
        <f>IFERROR(__xludf.DUMMYFUNCTION("""COMPUTED_VALUE"""),45925.66666666667)</f>
        <v>45925.66667</v>
      </c>
      <c r="K436" s="1">
        <f>IFERROR(__xludf.DUMMYFUNCTION("""COMPUTED_VALUE"""),1103.65)</f>
        <v>1103.65</v>
      </c>
      <c r="M436" s="2">
        <f>IFERROR(__xludf.DUMMYFUNCTION("""COMPUTED_VALUE"""),45925.66666666667)</f>
        <v>45925.66667</v>
      </c>
      <c r="N436" s="1">
        <f>IFERROR(__xludf.DUMMYFUNCTION("""COMPUTED_VALUE"""),3.050274E7)</f>
        <v>30502740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IFERROR(__xludf.DUMMYFUNCTION("""COMPUTED_VALUE"""),1105.44)</f>
        <v>1105.44</v>
      </c>
      <c r="D437" s="2">
        <f>IFERROR(__xludf.DUMMYFUNCTION("""COMPUTED_VALUE"""),45926.66666666667)</f>
        <v>45926.66667</v>
      </c>
      <c r="E437" s="1">
        <f>IFERROR(__xludf.DUMMYFUNCTION("""COMPUTED_VALUE"""),1125.53)</f>
        <v>1125.53</v>
      </c>
      <c r="G437" s="2">
        <f>IFERROR(__xludf.DUMMYFUNCTION("""COMPUTED_VALUE"""),45926.66666666667)</f>
        <v>45926.66667</v>
      </c>
      <c r="H437" s="1">
        <f>IFERROR(__xludf.DUMMYFUNCTION("""COMPUTED_VALUE"""),1101.6)</f>
        <v>1101.6</v>
      </c>
      <c r="J437" s="2">
        <f>IFERROR(__xludf.DUMMYFUNCTION("""COMPUTED_VALUE"""),45926.66666666667)</f>
        <v>45926.66667</v>
      </c>
      <c r="K437" s="1">
        <f>IFERROR(__xludf.DUMMYFUNCTION("""COMPUTED_VALUE"""),1121.39)</f>
        <v>1121.39</v>
      </c>
      <c r="M437" s="2">
        <f>IFERROR(__xludf.DUMMYFUNCTION("""COMPUTED_VALUE"""),45926.66666666667)</f>
        <v>45926.66667</v>
      </c>
      <c r="N437" s="1">
        <f>IFERROR(__xludf.DUMMYFUNCTION("""COMPUTED_VALUE"""),2.2297982E7)</f>
        <v>22297982</v>
      </c>
    </row>
  </sheetData>
  <drawing r:id="rId1"/>
</worksheet>
</file>